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Inkoop\Projecten\01. PFF\Schoonmaak I250200006\02 Specificatie\02 NvI\03 Definitief\"/>
    </mc:Choice>
  </mc:AlternateContent>
  <xr:revisionPtr revIDLastSave="0" documentId="8_{8027008E-2667-41BB-B0AF-7F3E35AE819D}" xr6:coauthVersionLast="47" xr6:coauthVersionMax="47" xr10:uidLastSave="{00000000-0000-0000-0000-000000000000}"/>
  <bookViews>
    <workbookView xWindow="-120" yWindow="-120" windowWidth="29040" windowHeight="17640" tabRatio="500" xr2:uid="{00000000-000D-0000-FFFF-FFFF00000000}"/>
  </bookViews>
  <sheets>
    <sheet name="INLEIDING" sheetId="1" r:id="rId1"/>
    <sheet name="1. TOTAALBLAD" sheetId="2" r:id="rId2"/>
    <sheet name="2. BASIS INVULBLAD" sheetId="3" r:id="rId3"/>
    <sheet name="3. RUIMTESTAAT ALLE LOCATIES" sheetId="4" r:id="rId4"/>
    <sheet name="4. GLASBEWASSING" sheetId="5" r:id="rId5"/>
    <sheet name="5. SANITAIRE VOORZIENINGEN" sheetId="6" r:id="rId6"/>
    <sheet name="6. VLOERONDERHOUD" sheetId="9" r:id="rId7"/>
    <sheet name="7. AFROEPPRIJZEN" sheetId="7" r:id="rId8"/>
  </sheets>
  <definedNames>
    <definedName name="_Fill">NA()</definedName>
    <definedName name="_xlnm._FilterDatabase" localSheetId="3" hidden="1">'3. RUIMTESTAAT ALLE LOCATIES'!$A$9:$T$1023</definedName>
    <definedName name="_xlnm._FilterDatabase" localSheetId="4" hidden="1">'4. GLASBEWASSING'!$A$4:$I$35</definedName>
    <definedName name="_xlnm._FilterDatabase" localSheetId="5" hidden="1">'5. SANITAIRE VOORZIENINGEN'!$A$3:$H$49</definedName>
    <definedName name="_xlnm._FilterDatabase" localSheetId="6" hidden="1">'6. VLOERONDERHOUD'!$A$4:$H$34</definedName>
    <definedName name="_Key1">NA()</definedName>
    <definedName name="_Order1">255</definedName>
    <definedName name="_xlnm_Print_Area" localSheetId="1">'1. TOTAALBLAD'!$A$1:$J$32</definedName>
    <definedName name="_xlnm_Print_Area" localSheetId="3">'3. RUIMTESTAAT ALLE LOCATIES'!$A$1:$T$1020</definedName>
    <definedName name="_xlnm_Print_Area" localSheetId="4">'4. GLASBEWASSING'!$A$1:$I$41</definedName>
    <definedName name="_xlnm_Print_Area" localSheetId="5">'5. SANITAIRE VOORZIENINGEN'!$A$2:$H$54</definedName>
    <definedName name="_xlnm_Print_Area" localSheetId="6">'6. VLOERONDERHOUD'!$A$1:$H$40</definedName>
    <definedName name="_xlnm_Print_Area" localSheetId="7">'7. AFROEPPRIJZEN'!$A$3:$F$51</definedName>
    <definedName name="_xlnm_Print_Titles" localSheetId="1">'1. TOTAALBLAD'!$2:$7</definedName>
    <definedName name="_xlnm_Print_Titles" localSheetId="3">'3. RUIMTESTAAT ALLE LOCATIES'!$9:$9</definedName>
    <definedName name="_xlnm_Print_Titles" localSheetId="7">'7. AFROEPPRIJZEN'!$6:$11</definedName>
    <definedName name="_xlnm.Print_Area" localSheetId="1">'1. TOTAALBLAD'!$A$1:$J$32</definedName>
    <definedName name="_xlnm.Print_Area" localSheetId="3">'3. RUIMTESTAAT ALLE LOCATIES'!$A$1:$T$1020</definedName>
    <definedName name="_xlnm.Print_Area" localSheetId="4">'4. GLASBEWASSING'!$A$1:$I$41</definedName>
    <definedName name="_xlnm.Print_Area" localSheetId="5">'5. SANITAIRE VOORZIENINGEN'!$A$2:$H$54</definedName>
    <definedName name="_xlnm.Print_Area" localSheetId="6">'6. VLOERONDERHOUD'!$A$1:$H$40</definedName>
    <definedName name="_xlnm.Print_Area" localSheetId="7">'7. AFROEPPRIJZEN'!$A$3:$F$51</definedName>
    <definedName name="_xlnm.Print_Titles" localSheetId="1">'1. TOTAALBLAD'!$2:$7</definedName>
    <definedName name="_xlnm.Print_Titles" localSheetId="3">'3. RUIMTESTAAT ALLE LOCATIES'!$9:$9</definedName>
    <definedName name="_xlnm.Print_Titles" localSheetId="7">'7. AFROEPPRIJZEN'!$6:$11</definedName>
    <definedName name="gebouw">'3. RUIMTESTAAT ALLE LOCATIES'!$B:$B</definedName>
    <definedName name="han" localSheetId="1">NA()</definedName>
    <definedName name="han">NA()</definedName>
    <definedName name="Kengetal">NA()</definedName>
    <definedName name="uren_mavr">'3. RUIMTESTAAT ALLE LOCATIES'!$N:$N</definedName>
    <definedName name="uren_naloop">NA()</definedName>
    <definedName name="uren_zazofe">NA()</definedName>
    <definedName name="Vierknatemeter">'3. RUIMTESTAAT ALLE LOCATIES'!$I:$I</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F48" i="6" l="1"/>
  <c r="E29" i="2"/>
  <c r="E32" i="2" s="1"/>
  <c r="F27" i="9"/>
  <c r="G27" i="9" s="1"/>
  <c r="F28" i="9"/>
  <c r="G28" i="9" s="1"/>
  <c r="F26" i="9"/>
  <c r="G26" i="9" s="1"/>
  <c r="F18" i="9"/>
  <c r="G18" i="9" s="1"/>
  <c r="F5" i="9"/>
  <c r="G5" i="9" s="1"/>
  <c r="F34" i="9"/>
  <c r="G34" i="9" s="1"/>
  <c r="F33" i="9"/>
  <c r="G33" i="9" s="1"/>
  <c r="F32" i="9"/>
  <c r="G32" i="9" s="1"/>
  <c r="F31" i="9"/>
  <c r="G31" i="9" s="1"/>
  <c r="F30" i="9"/>
  <c r="G30" i="9" s="1"/>
  <c r="H35" i="9" s="1"/>
  <c r="F24" i="9"/>
  <c r="G24" i="9" s="1"/>
  <c r="F23" i="9"/>
  <c r="G23" i="9" s="1"/>
  <c r="H25" i="9" s="1"/>
  <c r="F21" i="9"/>
  <c r="G21" i="9" s="1"/>
  <c r="F20" i="9"/>
  <c r="G20" i="9" s="1"/>
  <c r="H22" i="9" s="1"/>
  <c r="F19" i="9"/>
  <c r="G19" i="9" s="1"/>
  <c r="F16" i="9"/>
  <c r="G16" i="9" s="1"/>
  <c r="F15" i="9"/>
  <c r="G15" i="9" s="1"/>
  <c r="F14" i="9"/>
  <c r="G14" i="9" s="1"/>
  <c r="F13" i="9"/>
  <c r="G13" i="9" s="1"/>
  <c r="F12" i="9"/>
  <c r="G12" i="9" s="1"/>
  <c r="H17" i="9" s="1"/>
  <c r="F10" i="9"/>
  <c r="G10" i="9" s="1"/>
  <c r="F9" i="9"/>
  <c r="G9" i="9" s="1"/>
  <c r="F8" i="9"/>
  <c r="G8" i="9" s="1"/>
  <c r="F7" i="9"/>
  <c r="G7" i="9" s="1"/>
  <c r="F6" i="9"/>
  <c r="G6" i="9" s="1"/>
  <c r="L1023" i="4"/>
  <c r="M1023" i="4" s="1"/>
  <c r="L948" i="4"/>
  <c r="M948" i="4" s="1"/>
  <c r="Q948" i="4" s="1"/>
  <c r="L947" i="4"/>
  <c r="M947" i="4" s="1"/>
  <c r="L946" i="4"/>
  <c r="M946" i="4" s="1"/>
  <c r="Q946" i="4" s="1"/>
  <c r="L1022" i="4"/>
  <c r="M1022" i="4" s="1"/>
  <c r="L945" i="4"/>
  <c r="M945" i="4" s="1"/>
  <c r="Q945" i="4" s="1"/>
  <c r="L1021" i="4"/>
  <c r="M1021" i="4" s="1"/>
  <c r="L1020" i="4"/>
  <c r="M1020" i="4" s="1"/>
  <c r="Q1020" i="4" s="1"/>
  <c r="L1019" i="4"/>
  <c r="M1019" i="4" s="1"/>
  <c r="L1018" i="4"/>
  <c r="M1018" i="4" s="1"/>
  <c r="Q1018" i="4" s="1"/>
  <c r="L1017" i="4"/>
  <c r="M1017" i="4" s="1"/>
  <c r="L1016" i="4"/>
  <c r="M1016" i="4" s="1"/>
  <c r="L1015" i="4"/>
  <c r="M1015" i="4" s="1"/>
  <c r="Q1015" i="4" s="1"/>
  <c r="L1014" i="4"/>
  <c r="M1014" i="4" s="1"/>
  <c r="L944" i="4"/>
  <c r="M944" i="4" s="1"/>
  <c r="Q944" i="4" s="1"/>
  <c r="L943" i="4"/>
  <c r="M943" i="4" s="1"/>
  <c r="L942" i="4"/>
  <c r="L941" i="4"/>
  <c r="L940" i="4"/>
  <c r="M940" i="4" s="1"/>
  <c r="Q940" i="4" s="1"/>
  <c r="L939" i="4"/>
  <c r="M939" i="4" s="1"/>
  <c r="L938" i="4"/>
  <c r="M938" i="4" s="1"/>
  <c r="Q938" i="4" s="1"/>
  <c r="L937" i="4"/>
  <c r="M937" i="4" s="1"/>
  <c r="L1013" i="4"/>
  <c r="M1013" i="4" s="1"/>
  <c r="Q1013" i="4" s="1"/>
  <c r="L936" i="4"/>
  <c r="M936" i="4" s="1"/>
  <c r="L935" i="4"/>
  <c r="M935" i="4" s="1"/>
  <c r="Q935" i="4" s="1"/>
  <c r="L896" i="4"/>
  <c r="M896" i="4" s="1"/>
  <c r="L895" i="4"/>
  <c r="M895" i="4" s="1"/>
  <c r="Q895" i="4" s="1"/>
  <c r="L934" i="4"/>
  <c r="M934" i="4" s="1"/>
  <c r="L933" i="4"/>
  <c r="M933" i="4" s="1"/>
  <c r="Q933" i="4" s="1"/>
  <c r="L1012" i="4"/>
  <c r="M1012" i="4" s="1"/>
  <c r="L1011" i="4"/>
  <c r="M1011" i="4" s="1"/>
  <c r="Q1011" i="4" s="1"/>
  <c r="L1010" i="4"/>
  <c r="M1010" i="4" s="1"/>
  <c r="L931" i="4"/>
  <c r="M931" i="4" s="1"/>
  <c r="Q931" i="4" s="1"/>
  <c r="L930" i="4"/>
  <c r="M930" i="4" s="1"/>
  <c r="L929" i="4"/>
  <c r="M929" i="4" s="1"/>
  <c r="Q929" i="4" s="1"/>
  <c r="L928" i="4"/>
  <c r="M928" i="4" s="1"/>
  <c r="L1009" i="4"/>
  <c r="M1009" i="4" s="1"/>
  <c r="Q1009" i="4" s="1"/>
  <c r="L1008" i="4"/>
  <c r="M1008" i="4" s="1"/>
  <c r="L1007" i="4"/>
  <c r="M1007" i="4" s="1"/>
  <c r="Q1007" i="4" s="1"/>
  <c r="L1006" i="4"/>
  <c r="M1006" i="4" s="1"/>
  <c r="L1005" i="4"/>
  <c r="M1005" i="4" s="1"/>
  <c r="Q1005" i="4" s="1"/>
  <c r="L1004" i="4"/>
  <c r="M1004" i="4" s="1"/>
  <c r="L1003" i="4"/>
  <c r="L1002" i="4"/>
  <c r="L1001" i="4"/>
  <c r="M1001" i="4" s="1"/>
  <c r="Q1001" i="4" s="1"/>
  <c r="L1000" i="4"/>
  <c r="M1000" i="4" s="1"/>
  <c r="L999" i="4"/>
  <c r="M999" i="4" s="1"/>
  <c r="Q999" i="4" s="1"/>
  <c r="L998" i="4"/>
  <c r="M998" i="4" s="1"/>
  <c r="L997" i="4"/>
  <c r="L996" i="4"/>
  <c r="M996" i="4" s="1"/>
  <c r="Q996" i="4" s="1"/>
  <c r="L995" i="4"/>
  <c r="M995" i="4" s="1"/>
  <c r="L994" i="4"/>
  <c r="M994" i="4" s="1"/>
  <c r="Q994" i="4" s="1"/>
  <c r="L993" i="4"/>
  <c r="M993" i="4" s="1"/>
  <c r="Q993" i="4" s="1"/>
  <c r="L992" i="4"/>
  <c r="M992" i="4" s="1"/>
  <c r="L926" i="4"/>
  <c r="M926" i="4" s="1"/>
  <c r="Q926" i="4" s="1"/>
  <c r="L925" i="4"/>
  <c r="M925" i="4" s="1"/>
  <c r="L924" i="4"/>
  <c r="M924" i="4" s="1"/>
  <c r="Q924" i="4" s="1"/>
  <c r="L923" i="4"/>
  <c r="M923" i="4" s="1"/>
  <c r="L922" i="4"/>
  <c r="M922" i="4" s="1"/>
  <c r="Q922" i="4" s="1"/>
  <c r="L910" i="4"/>
  <c r="M910" i="4" s="1"/>
  <c r="L991" i="4"/>
  <c r="L990" i="4"/>
  <c r="M990" i="4" s="1"/>
  <c r="Q990" i="4" s="1"/>
  <c r="L989" i="4"/>
  <c r="M989" i="4" s="1"/>
  <c r="L988" i="4"/>
  <c r="M988" i="4" s="1"/>
  <c r="Q988" i="4" s="1"/>
  <c r="L987" i="4"/>
  <c r="M987" i="4" s="1"/>
  <c r="L986" i="4"/>
  <c r="M986" i="4" s="1"/>
  <c r="Q986" i="4" s="1"/>
  <c r="L985" i="4"/>
  <c r="M985" i="4" s="1"/>
  <c r="L984" i="4"/>
  <c r="M984" i="4" s="1"/>
  <c r="Q984" i="4" s="1"/>
  <c r="L983" i="4"/>
  <c r="M983" i="4" s="1"/>
  <c r="L982" i="4"/>
  <c r="M982" i="4" s="1"/>
  <c r="Q982" i="4" s="1"/>
  <c r="L981" i="4"/>
  <c r="M981" i="4" s="1"/>
  <c r="L980" i="4"/>
  <c r="M980" i="4" s="1"/>
  <c r="Q980" i="4" s="1"/>
  <c r="L979" i="4"/>
  <c r="M979" i="4" s="1"/>
  <c r="L978" i="4"/>
  <c r="M978" i="4" s="1"/>
  <c r="Q978" i="4" s="1"/>
  <c r="L977" i="4"/>
  <c r="M977" i="4" s="1"/>
  <c r="L976" i="4"/>
  <c r="M976" i="4" s="1"/>
  <c r="L908" i="4"/>
  <c r="M908" i="4" s="1"/>
  <c r="Q908" i="4" s="1"/>
  <c r="L907" i="4"/>
  <c r="M907" i="4" s="1"/>
  <c r="L906" i="4"/>
  <c r="M906" i="4" s="1"/>
  <c r="Q906" i="4" s="1"/>
  <c r="L905" i="4"/>
  <c r="M905" i="4" s="1"/>
  <c r="L975" i="4"/>
  <c r="M975" i="4" s="1"/>
  <c r="Q975" i="4" s="1"/>
  <c r="S975" i="4" s="1"/>
  <c r="L974" i="4"/>
  <c r="M974" i="4" s="1"/>
  <c r="L973" i="4"/>
  <c r="M973" i="4" s="1"/>
  <c r="L972" i="4"/>
  <c r="M972" i="4" s="1"/>
  <c r="Q972" i="4" s="1"/>
  <c r="L971" i="4"/>
  <c r="M971" i="4" s="1"/>
  <c r="L970" i="4"/>
  <c r="M970" i="4" s="1"/>
  <c r="Q970" i="4" s="1"/>
  <c r="L969" i="4"/>
  <c r="M969" i="4" s="1"/>
  <c r="L968" i="4"/>
  <c r="M968" i="4" s="1"/>
  <c r="Q968" i="4" s="1"/>
  <c r="L967" i="4"/>
  <c r="M967" i="4" s="1"/>
  <c r="L966" i="4"/>
  <c r="M966" i="4" s="1"/>
  <c r="Q966" i="4" s="1"/>
  <c r="L965" i="4"/>
  <c r="M965" i="4" s="1"/>
  <c r="L964" i="4"/>
  <c r="M964" i="4" s="1"/>
  <c r="Q964" i="4" s="1"/>
  <c r="L963" i="4"/>
  <c r="M963" i="4" s="1"/>
  <c r="L962" i="4"/>
  <c r="M962" i="4" s="1"/>
  <c r="Q962" i="4" s="1"/>
  <c r="L961" i="4"/>
  <c r="M961" i="4" s="1"/>
  <c r="L960" i="4"/>
  <c r="M960" i="4" s="1"/>
  <c r="Q960" i="4" s="1"/>
  <c r="L904" i="4"/>
  <c r="M904" i="4" s="1"/>
  <c r="L920" i="4"/>
  <c r="M920" i="4" s="1"/>
  <c r="Q920" i="4" s="1"/>
  <c r="L919" i="4"/>
  <c r="M919" i="4" s="1"/>
  <c r="L918" i="4"/>
  <c r="M918" i="4" s="1"/>
  <c r="L917" i="4"/>
  <c r="M917" i="4" s="1"/>
  <c r="L916" i="4"/>
  <c r="M916" i="4" s="1"/>
  <c r="L915" i="4"/>
  <c r="M915" i="4" s="1"/>
  <c r="Q915" i="4" s="1"/>
  <c r="L914" i="4"/>
  <c r="M914" i="4" s="1"/>
  <c r="L913" i="4"/>
  <c r="M913" i="4" s="1"/>
  <c r="Q913" i="4" s="1"/>
  <c r="L912" i="4"/>
  <c r="M912" i="4" s="1"/>
  <c r="L903" i="4"/>
  <c r="M903" i="4" s="1"/>
  <c r="L902" i="4"/>
  <c r="M902" i="4" s="1"/>
  <c r="Q902" i="4" s="1"/>
  <c r="L901" i="4"/>
  <c r="M901" i="4" s="1"/>
  <c r="L900" i="4"/>
  <c r="M900" i="4" s="1"/>
  <c r="Q900" i="4" s="1"/>
  <c r="L959" i="4"/>
  <c r="M959" i="4" s="1"/>
  <c r="Q959" i="4" s="1"/>
  <c r="L958" i="4"/>
  <c r="M958" i="4" s="1"/>
  <c r="L957" i="4"/>
  <c r="M957" i="4" s="1"/>
  <c r="Q957" i="4" s="1"/>
  <c r="L894" i="4"/>
  <c r="M894" i="4" s="1"/>
  <c r="L956" i="4"/>
  <c r="M956" i="4" s="1"/>
  <c r="Q956" i="4" s="1"/>
  <c r="L955" i="4"/>
  <c r="M955" i="4" s="1"/>
  <c r="L954" i="4"/>
  <c r="M954" i="4" s="1"/>
  <c r="Q954" i="4" s="1"/>
  <c r="L953" i="4"/>
  <c r="M953" i="4" s="1"/>
  <c r="L952" i="4"/>
  <c r="M952" i="4" s="1"/>
  <c r="Q952" i="4" s="1"/>
  <c r="L951" i="4"/>
  <c r="M951" i="4" s="1"/>
  <c r="L950" i="4"/>
  <c r="M950" i="4" s="1"/>
  <c r="Q950" i="4" s="1"/>
  <c r="L949" i="4"/>
  <c r="M949" i="4" s="1"/>
  <c r="L893" i="4"/>
  <c r="M893" i="4" s="1"/>
  <c r="Q893" i="4" s="1"/>
  <c r="L892" i="4"/>
  <c r="M892" i="4" s="1"/>
  <c r="L871" i="4"/>
  <c r="L870" i="4"/>
  <c r="M870" i="4" s="1"/>
  <c r="L869" i="4"/>
  <c r="M869" i="4" s="1"/>
  <c r="L704" i="4"/>
  <c r="L703" i="4"/>
  <c r="M703" i="4" s="1"/>
  <c r="L868" i="4"/>
  <c r="M868" i="4" s="1"/>
  <c r="L789" i="4"/>
  <c r="M789" i="4" s="1"/>
  <c r="L702" i="4"/>
  <c r="M702" i="4" s="1"/>
  <c r="Q702" i="4" s="1"/>
  <c r="L872" i="4"/>
  <c r="M872" i="4" s="1"/>
  <c r="L701" i="4"/>
  <c r="M701" i="4" s="1"/>
  <c r="L867" i="4"/>
  <c r="M867" i="4" s="1"/>
  <c r="Q867" i="4" s="1"/>
  <c r="L866" i="4"/>
  <c r="M866" i="4" s="1"/>
  <c r="L865" i="4"/>
  <c r="M865" i="4" s="1"/>
  <c r="Q865" i="4" s="1"/>
  <c r="L864" i="4"/>
  <c r="M864" i="4" s="1"/>
  <c r="L780" i="4"/>
  <c r="M780" i="4" s="1"/>
  <c r="Q780" i="4" s="1"/>
  <c r="L863" i="4"/>
  <c r="M863" i="4" s="1"/>
  <c r="L746" i="4"/>
  <c r="M746" i="4" s="1"/>
  <c r="Q746" i="4" s="1"/>
  <c r="L862" i="4"/>
  <c r="M862" i="4" s="1"/>
  <c r="L715" i="4"/>
  <c r="M715" i="4" s="1"/>
  <c r="Q715" i="4" s="1"/>
  <c r="L582" i="4"/>
  <c r="M582" i="4" s="1"/>
  <c r="L861" i="4"/>
  <c r="M861" i="4" s="1"/>
  <c r="Q861" i="4" s="1"/>
  <c r="L860" i="4"/>
  <c r="M860" i="4" s="1"/>
  <c r="L779" i="4"/>
  <c r="M779" i="4" s="1"/>
  <c r="Q779" i="4" s="1"/>
  <c r="L859" i="4"/>
  <c r="M859" i="4" s="1"/>
  <c r="L581" i="4"/>
  <c r="M581" i="4" s="1"/>
  <c r="Q581" i="4" s="1"/>
  <c r="L580" i="4"/>
  <c r="M580" i="4" s="1"/>
  <c r="L579" i="4"/>
  <c r="M579" i="4" s="1"/>
  <c r="Q579" i="4" s="1"/>
  <c r="L778" i="4"/>
  <c r="M778" i="4" s="1"/>
  <c r="L578" i="4"/>
  <c r="M578" i="4" s="1"/>
  <c r="Q578" i="4" s="1"/>
  <c r="S578" i="4" s="1"/>
  <c r="L858" i="4"/>
  <c r="M858" i="4" s="1"/>
  <c r="L857" i="4"/>
  <c r="M857" i="4" s="1"/>
  <c r="Q857" i="4" s="1"/>
  <c r="L577" i="4"/>
  <c r="M577" i="4" s="1"/>
  <c r="L576" i="4"/>
  <c r="M576" i="4" s="1"/>
  <c r="Q576" i="4" s="1"/>
  <c r="L575" i="4"/>
  <c r="M575" i="4" s="1"/>
  <c r="L574" i="4"/>
  <c r="M574" i="4" s="1"/>
  <c r="Q574" i="4" s="1"/>
  <c r="L573" i="4"/>
  <c r="M573" i="4" s="1"/>
  <c r="L572" i="4"/>
  <c r="M572" i="4" s="1"/>
  <c r="Q572" i="4" s="1"/>
  <c r="L571" i="4"/>
  <c r="M571" i="4" s="1"/>
  <c r="L570" i="4"/>
  <c r="M570" i="4" s="1"/>
  <c r="Q570" i="4" s="1"/>
  <c r="L569" i="4"/>
  <c r="M569" i="4" s="1"/>
  <c r="L856" i="4"/>
  <c r="M856" i="4" s="1"/>
  <c r="Q856" i="4" s="1"/>
  <c r="L700" i="4"/>
  <c r="M700" i="4" s="1"/>
  <c r="L699" i="4"/>
  <c r="M699" i="4" s="1"/>
  <c r="Q699" i="4" s="1"/>
  <c r="L698" i="4"/>
  <c r="M698" i="4" s="1"/>
  <c r="L697" i="4"/>
  <c r="M697" i="4" s="1"/>
  <c r="Q697" i="4" s="1"/>
  <c r="L696" i="4"/>
  <c r="M696" i="4" s="1"/>
  <c r="L695" i="4"/>
  <c r="M695" i="4" s="1"/>
  <c r="Q695" i="4" s="1"/>
  <c r="L855" i="4"/>
  <c r="M855" i="4" s="1"/>
  <c r="L694" i="4"/>
  <c r="M694" i="4" s="1"/>
  <c r="L693" i="4"/>
  <c r="M693" i="4" s="1"/>
  <c r="L854" i="4"/>
  <c r="M854" i="4" s="1"/>
  <c r="L853" i="4"/>
  <c r="M853" i="4" s="1"/>
  <c r="L692" i="4"/>
  <c r="M692" i="4" s="1"/>
  <c r="L852" i="4"/>
  <c r="M852" i="4" s="1"/>
  <c r="L851" i="4"/>
  <c r="M851" i="4" s="1"/>
  <c r="L850" i="4"/>
  <c r="M850" i="4" s="1"/>
  <c r="L849" i="4"/>
  <c r="M849" i="4" s="1"/>
  <c r="L847" i="4"/>
  <c r="M847" i="4" s="1"/>
  <c r="L846" i="4"/>
  <c r="M846" i="4" s="1"/>
  <c r="L691" i="4"/>
  <c r="M691" i="4" s="1"/>
  <c r="L690" i="4"/>
  <c r="M690" i="4" s="1"/>
  <c r="L689" i="4"/>
  <c r="M689" i="4" s="1"/>
  <c r="L688" i="4"/>
  <c r="M688" i="4" s="1"/>
  <c r="L687" i="4"/>
  <c r="M687" i="4" s="1"/>
  <c r="L686" i="4"/>
  <c r="M686" i="4" s="1"/>
  <c r="L685" i="4"/>
  <c r="M685" i="4" s="1"/>
  <c r="L745" i="4"/>
  <c r="M745" i="4" s="1"/>
  <c r="L845" i="4"/>
  <c r="M845" i="4" s="1"/>
  <c r="L844" i="4"/>
  <c r="M844" i="4" s="1"/>
  <c r="L843" i="4"/>
  <c r="M843" i="4" s="1"/>
  <c r="L842" i="4"/>
  <c r="M842" i="4" s="1"/>
  <c r="L714" i="4"/>
  <c r="M714" i="4" s="1"/>
  <c r="L568" i="4"/>
  <c r="M568" i="4" s="1"/>
  <c r="L567" i="4"/>
  <c r="M567" i="4" s="1"/>
  <c r="L566" i="4"/>
  <c r="M566" i="4" s="1"/>
  <c r="L565" i="4"/>
  <c r="M565" i="4" s="1"/>
  <c r="L564" i="4"/>
  <c r="M564" i="4" s="1"/>
  <c r="L841" i="4"/>
  <c r="M841" i="4" s="1"/>
  <c r="L563" i="4"/>
  <c r="M563" i="4" s="1"/>
  <c r="L562" i="4"/>
  <c r="M562" i="4" s="1"/>
  <c r="L561" i="4"/>
  <c r="M561" i="4" s="1"/>
  <c r="L560" i="4"/>
  <c r="M560" i="4" s="1"/>
  <c r="L559" i="4"/>
  <c r="M559" i="4" s="1"/>
  <c r="L558" i="4"/>
  <c r="M558" i="4" s="1"/>
  <c r="L557" i="4"/>
  <c r="M557" i="4" s="1"/>
  <c r="L556" i="4"/>
  <c r="M556" i="4" s="1"/>
  <c r="L555" i="4"/>
  <c r="M555" i="4" s="1"/>
  <c r="L840" i="4"/>
  <c r="M840" i="4" s="1"/>
  <c r="L554" i="4"/>
  <c r="M554" i="4" s="1"/>
  <c r="L553" i="4"/>
  <c r="M553" i="4" s="1"/>
  <c r="L552" i="4"/>
  <c r="M552" i="4" s="1"/>
  <c r="L551" i="4"/>
  <c r="M551" i="4" s="1"/>
  <c r="L550" i="4"/>
  <c r="M550" i="4" s="1"/>
  <c r="L549" i="4"/>
  <c r="M549" i="4" s="1"/>
  <c r="L744" i="4"/>
  <c r="M744" i="4" s="1"/>
  <c r="L548" i="4"/>
  <c r="M548" i="4" s="1"/>
  <c r="L547" i="4"/>
  <c r="M547" i="4" s="1"/>
  <c r="L546" i="4"/>
  <c r="M546" i="4" s="1"/>
  <c r="L545" i="4"/>
  <c r="M545" i="4" s="1"/>
  <c r="L544" i="4"/>
  <c r="M544" i="4" s="1"/>
  <c r="L543" i="4"/>
  <c r="M543" i="4" s="1"/>
  <c r="L542" i="4"/>
  <c r="M542" i="4" s="1"/>
  <c r="L541" i="4"/>
  <c r="M541" i="4" s="1"/>
  <c r="L540" i="4"/>
  <c r="M540" i="4" s="1"/>
  <c r="L539" i="4"/>
  <c r="M539" i="4" s="1"/>
  <c r="L538" i="4"/>
  <c r="M538" i="4" s="1"/>
  <c r="L537" i="4"/>
  <c r="M537" i="4" s="1"/>
  <c r="L536" i="4"/>
  <c r="M536" i="4" s="1"/>
  <c r="L535" i="4"/>
  <c r="M535" i="4" s="1"/>
  <c r="L534" i="4"/>
  <c r="M534" i="4" s="1"/>
  <c r="L533" i="4"/>
  <c r="M533" i="4" s="1"/>
  <c r="L532" i="4"/>
  <c r="M532" i="4" s="1"/>
  <c r="L531" i="4"/>
  <c r="M531" i="4" s="1"/>
  <c r="L530" i="4"/>
  <c r="M530" i="4" s="1"/>
  <c r="L529" i="4"/>
  <c r="M529" i="4" s="1"/>
  <c r="L528" i="4"/>
  <c r="M528" i="4" s="1"/>
  <c r="L713" i="4"/>
  <c r="M713" i="4" s="1"/>
  <c r="L788" i="4"/>
  <c r="M788" i="4" s="1"/>
  <c r="L839" i="4"/>
  <c r="M839" i="4" s="1"/>
  <c r="L743" i="4"/>
  <c r="M743" i="4" s="1"/>
  <c r="L742" i="4"/>
  <c r="M742" i="4" s="1"/>
  <c r="L741" i="4"/>
  <c r="M741" i="4" s="1"/>
  <c r="L838" i="4"/>
  <c r="M838" i="4" s="1"/>
  <c r="L740" i="4"/>
  <c r="M740" i="4" s="1"/>
  <c r="L787" i="4"/>
  <c r="M787" i="4" s="1"/>
  <c r="L684" i="4"/>
  <c r="M684" i="4" s="1"/>
  <c r="L424" i="4"/>
  <c r="M424" i="4" s="1"/>
  <c r="L786" i="4"/>
  <c r="M786" i="4" s="1"/>
  <c r="L785" i="4"/>
  <c r="M785" i="4" s="1"/>
  <c r="L784" i="4"/>
  <c r="M784" i="4" s="1"/>
  <c r="L682" i="4"/>
  <c r="M682" i="4" s="1"/>
  <c r="L681" i="4"/>
  <c r="M681" i="4" s="1"/>
  <c r="L680" i="4"/>
  <c r="M680" i="4" s="1"/>
  <c r="L679" i="4"/>
  <c r="M679" i="4" s="1"/>
  <c r="L678" i="4"/>
  <c r="M678" i="4" s="1"/>
  <c r="Q678" i="4" s="1"/>
  <c r="L677" i="4"/>
  <c r="M677" i="4" s="1"/>
  <c r="L783" i="4"/>
  <c r="M783" i="4" s="1"/>
  <c r="Q783" i="4" s="1"/>
  <c r="L777" i="4"/>
  <c r="M777" i="4" s="1"/>
  <c r="L739" i="4"/>
  <c r="M739" i="4" s="1"/>
  <c r="Q739" i="4" s="1"/>
  <c r="L738" i="4"/>
  <c r="M738" i="4" s="1"/>
  <c r="L776" i="4"/>
  <c r="M776" i="4" s="1"/>
  <c r="Q776" i="4" s="1"/>
  <c r="L775" i="4"/>
  <c r="M775" i="4" s="1"/>
  <c r="L737" i="4"/>
  <c r="M737" i="4" s="1"/>
  <c r="Q737" i="4" s="1"/>
  <c r="L527" i="4"/>
  <c r="M527" i="4" s="1"/>
  <c r="L526" i="4"/>
  <c r="M526" i="4" s="1"/>
  <c r="Q526" i="4" s="1"/>
  <c r="L525" i="4"/>
  <c r="M525" i="4" s="1"/>
  <c r="L524" i="4"/>
  <c r="M524" i="4" s="1"/>
  <c r="Q524" i="4" s="1"/>
  <c r="L523" i="4"/>
  <c r="M523" i="4" s="1"/>
  <c r="L522" i="4"/>
  <c r="M522" i="4" s="1"/>
  <c r="L521" i="4"/>
  <c r="M521" i="4" s="1"/>
  <c r="L676" i="4"/>
  <c r="M676" i="4" s="1"/>
  <c r="L675" i="4"/>
  <c r="M675" i="4" s="1"/>
  <c r="L674" i="4"/>
  <c r="M674" i="4" s="1"/>
  <c r="L673" i="4"/>
  <c r="M673" i="4" s="1"/>
  <c r="L672" i="4"/>
  <c r="M672" i="4" s="1"/>
  <c r="L671" i="4"/>
  <c r="M671" i="4" s="1"/>
  <c r="L736" i="4"/>
  <c r="M736" i="4" s="1"/>
  <c r="L774" i="4"/>
  <c r="M774" i="4" s="1"/>
  <c r="L773" i="4"/>
  <c r="M773" i="4" s="1"/>
  <c r="L772" i="4"/>
  <c r="M772" i="4" s="1"/>
  <c r="L771" i="4"/>
  <c r="M771" i="4" s="1"/>
  <c r="L520" i="4"/>
  <c r="M520" i="4" s="1"/>
  <c r="L519" i="4"/>
  <c r="M519" i="4" s="1"/>
  <c r="L518" i="4"/>
  <c r="M518" i="4" s="1"/>
  <c r="L517" i="4"/>
  <c r="M517" i="4" s="1"/>
  <c r="L516" i="4"/>
  <c r="M516" i="4" s="1"/>
  <c r="L515" i="4"/>
  <c r="M515" i="4" s="1"/>
  <c r="L514" i="4"/>
  <c r="M514" i="4" s="1"/>
  <c r="L670" i="4"/>
  <c r="M670" i="4" s="1"/>
  <c r="L669" i="4"/>
  <c r="M669" i="4" s="1"/>
  <c r="L668" i="4"/>
  <c r="M668" i="4" s="1"/>
  <c r="L667" i="4"/>
  <c r="M667" i="4" s="1"/>
  <c r="L666" i="4"/>
  <c r="M666" i="4" s="1"/>
  <c r="L665" i="4"/>
  <c r="M665" i="4" s="1"/>
  <c r="L735" i="4"/>
  <c r="M735" i="4" s="1"/>
  <c r="L770" i="4"/>
  <c r="M770" i="4" s="1"/>
  <c r="L769" i="4"/>
  <c r="M769" i="4" s="1"/>
  <c r="L768" i="4"/>
  <c r="M768" i="4" s="1"/>
  <c r="L767" i="4"/>
  <c r="M767" i="4" s="1"/>
  <c r="L766" i="4"/>
  <c r="M766" i="4" s="1"/>
  <c r="L734" i="4"/>
  <c r="M734" i="4" s="1"/>
  <c r="L765" i="4"/>
  <c r="M765" i="4" s="1"/>
  <c r="L513" i="4"/>
  <c r="M513" i="4" s="1"/>
  <c r="L512" i="4"/>
  <c r="M512" i="4" s="1"/>
  <c r="L511" i="4"/>
  <c r="M511" i="4" s="1"/>
  <c r="L510" i="4"/>
  <c r="M510" i="4" s="1"/>
  <c r="L509" i="4"/>
  <c r="M509" i="4" s="1"/>
  <c r="L508" i="4"/>
  <c r="M508" i="4" s="1"/>
  <c r="L507" i="4"/>
  <c r="M507" i="4" s="1"/>
  <c r="L664" i="4"/>
  <c r="M664" i="4" s="1"/>
  <c r="L663" i="4"/>
  <c r="M663" i="4" s="1"/>
  <c r="L662" i="4"/>
  <c r="M662" i="4" s="1"/>
  <c r="L661" i="4"/>
  <c r="M661" i="4" s="1"/>
  <c r="L660" i="4"/>
  <c r="M660" i="4" s="1"/>
  <c r="L659" i="4"/>
  <c r="M659" i="4" s="1"/>
  <c r="L764" i="4"/>
  <c r="M764" i="4" s="1"/>
  <c r="L733" i="4"/>
  <c r="M733" i="4" s="1"/>
  <c r="L712" i="4"/>
  <c r="M712" i="4" s="1"/>
  <c r="L658" i="4"/>
  <c r="M658" i="4" s="1"/>
  <c r="L711" i="4"/>
  <c r="M711" i="4" s="1"/>
  <c r="L506" i="4"/>
  <c r="M506" i="4" s="1"/>
  <c r="L505" i="4"/>
  <c r="M505" i="4" s="1"/>
  <c r="L504" i="4"/>
  <c r="M504" i="4" s="1"/>
  <c r="L503" i="4"/>
  <c r="M503" i="4" s="1"/>
  <c r="L502" i="4"/>
  <c r="M502" i="4" s="1"/>
  <c r="L501" i="4"/>
  <c r="M501" i="4" s="1"/>
  <c r="L500" i="4"/>
  <c r="M500" i="4" s="1"/>
  <c r="L499" i="4"/>
  <c r="M499" i="4" s="1"/>
  <c r="L498" i="4"/>
  <c r="M498" i="4" s="1"/>
  <c r="L657" i="4"/>
  <c r="M657" i="4" s="1"/>
  <c r="L656" i="4"/>
  <c r="M656" i="4" s="1"/>
  <c r="L655" i="4"/>
  <c r="M655" i="4" s="1"/>
  <c r="L654" i="4"/>
  <c r="M654" i="4" s="1"/>
  <c r="L653" i="4"/>
  <c r="M653" i="4" s="1"/>
  <c r="L652" i="4"/>
  <c r="M652" i="4" s="1"/>
  <c r="L763" i="4"/>
  <c r="M763" i="4" s="1"/>
  <c r="L762" i="4"/>
  <c r="M762" i="4" s="1"/>
  <c r="L732" i="4"/>
  <c r="M732" i="4" s="1"/>
  <c r="L761" i="4"/>
  <c r="M761" i="4" s="1"/>
  <c r="L760" i="4"/>
  <c r="M760" i="4" s="1"/>
  <c r="L497" i="4"/>
  <c r="M497" i="4" s="1"/>
  <c r="L496" i="4"/>
  <c r="M496" i="4" s="1"/>
  <c r="L495" i="4"/>
  <c r="M495" i="4" s="1"/>
  <c r="L494" i="4"/>
  <c r="M494" i="4" s="1"/>
  <c r="L493" i="4"/>
  <c r="M493" i="4" s="1"/>
  <c r="L492" i="4"/>
  <c r="M492" i="4" s="1"/>
  <c r="L491" i="4"/>
  <c r="M491" i="4" s="1"/>
  <c r="L490" i="4"/>
  <c r="M490" i="4" s="1"/>
  <c r="L489" i="4"/>
  <c r="M489" i="4" s="1"/>
  <c r="L488" i="4"/>
  <c r="M488" i="4" s="1"/>
  <c r="L487" i="4"/>
  <c r="M487" i="4" s="1"/>
  <c r="L651" i="4"/>
  <c r="M651" i="4" s="1"/>
  <c r="L650" i="4"/>
  <c r="M650" i="4" s="1"/>
  <c r="L649" i="4"/>
  <c r="M649" i="4" s="1"/>
  <c r="L648" i="4"/>
  <c r="M648" i="4" s="1"/>
  <c r="L647" i="4"/>
  <c r="M647" i="4" s="1"/>
  <c r="L646" i="4"/>
  <c r="M646" i="4" s="1"/>
  <c r="L731" i="4"/>
  <c r="M731" i="4" s="1"/>
  <c r="L759" i="4"/>
  <c r="M759" i="4" s="1"/>
  <c r="L758" i="4"/>
  <c r="M758" i="4" s="1"/>
  <c r="L757" i="4"/>
  <c r="M757" i="4" s="1"/>
  <c r="L756" i="4"/>
  <c r="M756" i="4" s="1"/>
  <c r="L486" i="4"/>
  <c r="M486" i="4" s="1"/>
  <c r="L485" i="4"/>
  <c r="M485" i="4" s="1"/>
  <c r="L484" i="4"/>
  <c r="M484" i="4" s="1"/>
  <c r="L483" i="4"/>
  <c r="M483" i="4" s="1"/>
  <c r="L482" i="4"/>
  <c r="M482" i="4" s="1"/>
  <c r="L481" i="4"/>
  <c r="M481" i="4" s="1"/>
  <c r="L480" i="4"/>
  <c r="M480" i="4" s="1"/>
  <c r="L479" i="4"/>
  <c r="M479" i="4" s="1"/>
  <c r="L478" i="4"/>
  <c r="M478" i="4" s="1"/>
  <c r="L645" i="4"/>
  <c r="M645" i="4" s="1"/>
  <c r="L644" i="4"/>
  <c r="M644" i="4" s="1"/>
  <c r="L643" i="4"/>
  <c r="M643" i="4" s="1"/>
  <c r="L642" i="4"/>
  <c r="M642" i="4" s="1"/>
  <c r="L641" i="4"/>
  <c r="M641" i="4" s="1"/>
  <c r="L640" i="4"/>
  <c r="M640" i="4" s="1"/>
  <c r="L730" i="4"/>
  <c r="M730" i="4" s="1"/>
  <c r="L755" i="4"/>
  <c r="M755" i="4" s="1"/>
  <c r="L754" i="4"/>
  <c r="M754" i="4" s="1"/>
  <c r="L753" i="4"/>
  <c r="M753" i="4" s="1"/>
  <c r="L782" i="4"/>
  <c r="M782" i="4" s="1"/>
  <c r="L781" i="4"/>
  <c r="M781" i="4" s="1"/>
  <c r="L752" i="4"/>
  <c r="M752" i="4" s="1"/>
  <c r="L751" i="4"/>
  <c r="M751" i="4" s="1"/>
  <c r="Q751" i="4" s="1"/>
  <c r="L750" i="4"/>
  <c r="M750" i="4" s="1"/>
  <c r="L729" i="4"/>
  <c r="M729" i="4" s="1"/>
  <c r="Q729" i="4" s="1"/>
  <c r="L837" i="4"/>
  <c r="M837" i="4" s="1"/>
  <c r="L749" i="4"/>
  <c r="M749" i="4" s="1"/>
  <c r="Q749" i="4" s="1"/>
  <c r="L639" i="4"/>
  <c r="M639" i="4" s="1"/>
  <c r="L836" i="4"/>
  <c r="M836" i="4" s="1"/>
  <c r="L835" i="4"/>
  <c r="M835" i="4" s="1"/>
  <c r="Q835" i="4" s="1"/>
  <c r="L748" i="4"/>
  <c r="M748" i="4" s="1"/>
  <c r="L638" i="4"/>
  <c r="M638" i="4" s="1"/>
  <c r="Q638" i="4" s="1"/>
  <c r="L709" i="4"/>
  <c r="M709" i="4" s="1"/>
  <c r="L637" i="4"/>
  <c r="M637" i="4" s="1"/>
  <c r="Q637" i="4" s="1"/>
  <c r="L728" i="4"/>
  <c r="M728" i="4" s="1"/>
  <c r="L636" i="4"/>
  <c r="M636" i="4" s="1"/>
  <c r="Q636" i="4" s="1"/>
  <c r="L707" i="4"/>
  <c r="M707" i="4" s="1"/>
  <c r="Q707" i="4" s="1"/>
  <c r="L635" i="4"/>
  <c r="M635" i="4" s="1"/>
  <c r="L634" i="4"/>
  <c r="M634" i="4" s="1"/>
  <c r="L633" i="4"/>
  <c r="M633" i="4" s="1"/>
  <c r="L632" i="4"/>
  <c r="M632" i="4" s="1"/>
  <c r="L630" i="4"/>
  <c r="M630" i="4" s="1"/>
  <c r="L834" i="4"/>
  <c r="M834" i="4" s="1"/>
  <c r="L833" i="4"/>
  <c r="M833" i="4" s="1"/>
  <c r="L832" i="4"/>
  <c r="M832" i="4" s="1"/>
  <c r="L831" i="4"/>
  <c r="M831" i="4" s="1"/>
  <c r="L830" i="4"/>
  <c r="M830" i="4" s="1"/>
  <c r="L829" i="4"/>
  <c r="M829" i="4" s="1"/>
  <c r="L828" i="4"/>
  <c r="M828" i="4" s="1"/>
  <c r="L827" i="4"/>
  <c r="M827" i="4" s="1"/>
  <c r="L826" i="4"/>
  <c r="M826" i="4" s="1"/>
  <c r="L825" i="4"/>
  <c r="M825" i="4" s="1"/>
  <c r="L824" i="4"/>
  <c r="M824" i="4" s="1"/>
  <c r="L823" i="4"/>
  <c r="M823" i="4" s="1"/>
  <c r="L822" i="4"/>
  <c r="M822" i="4" s="1"/>
  <c r="L821" i="4"/>
  <c r="M821" i="4" s="1"/>
  <c r="L820" i="4"/>
  <c r="M820" i="4" s="1"/>
  <c r="L819" i="4"/>
  <c r="M819" i="4" s="1"/>
  <c r="L706" i="4"/>
  <c r="M706" i="4" s="1"/>
  <c r="L629" i="4"/>
  <c r="M629" i="4" s="1"/>
  <c r="L628" i="4"/>
  <c r="M628" i="4" s="1"/>
  <c r="L627" i="4"/>
  <c r="M627" i="4" s="1"/>
  <c r="L626" i="4"/>
  <c r="M626" i="4" s="1"/>
  <c r="L625" i="4"/>
  <c r="M625" i="4" s="1"/>
  <c r="L818" i="4"/>
  <c r="M818" i="4" s="1"/>
  <c r="L817" i="4"/>
  <c r="M817" i="4" s="1"/>
  <c r="L816" i="4"/>
  <c r="M816" i="4" s="1"/>
  <c r="L815" i="4"/>
  <c r="M815" i="4" s="1"/>
  <c r="L705" i="4"/>
  <c r="M705" i="4" s="1"/>
  <c r="L624" i="4"/>
  <c r="M624" i="4" s="1"/>
  <c r="L623" i="4"/>
  <c r="M623" i="4" s="1"/>
  <c r="L622" i="4"/>
  <c r="M622" i="4" s="1"/>
  <c r="L621" i="4"/>
  <c r="M621" i="4" s="1"/>
  <c r="L620" i="4"/>
  <c r="M620" i="4" s="1"/>
  <c r="L619" i="4"/>
  <c r="M619" i="4" s="1"/>
  <c r="L813" i="4"/>
  <c r="M813" i="4" s="1"/>
  <c r="L812" i="4"/>
  <c r="M812" i="4" s="1"/>
  <c r="L811" i="4"/>
  <c r="M811" i="4" s="1"/>
  <c r="L810" i="4"/>
  <c r="M810" i="4" s="1"/>
  <c r="L809" i="4"/>
  <c r="M809" i="4" s="1"/>
  <c r="L808" i="4"/>
  <c r="M808" i="4" s="1"/>
  <c r="L807" i="4"/>
  <c r="M807" i="4" s="1"/>
  <c r="L806" i="4"/>
  <c r="M806" i="4" s="1"/>
  <c r="L805" i="4"/>
  <c r="M805" i="4" s="1"/>
  <c r="L804" i="4"/>
  <c r="M804" i="4" s="1"/>
  <c r="L803" i="4"/>
  <c r="M803" i="4" s="1"/>
  <c r="L802" i="4"/>
  <c r="M802" i="4" s="1"/>
  <c r="L801" i="4"/>
  <c r="M801" i="4" s="1"/>
  <c r="L800" i="4"/>
  <c r="M800" i="4" s="1"/>
  <c r="L799" i="4"/>
  <c r="M799" i="4" s="1"/>
  <c r="L477" i="4"/>
  <c r="L618" i="4"/>
  <c r="M618" i="4" s="1"/>
  <c r="L617" i="4"/>
  <c r="M617" i="4" s="1"/>
  <c r="L616" i="4"/>
  <c r="M616" i="4" s="1"/>
  <c r="L615" i="4"/>
  <c r="M615" i="4" s="1"/>
  <c r="L614" i="4"/>
  <c r="L613" i="4"/>
  <c r="M613" i="4" s="1"/>
  <c r="L476" i="4"/>
  <c r="M476" i="4" s="1"/>
  <c r="L475" i="4"/>
  <c r="M475" i="4" s="1"/>
  <c r="L612" i="4"/>
  <c r="M612" i="4" s="1"/>
  <c r="L474" i="4"/>
  <c r="M474" i="4" s="1"/>
  <c r="L798" i="4"/>
  <c r="M798" i="4" s="1"/>
  <c r="L611" i="4"/>
  <c r="M611" i="4" s="1"/>
  <c r="L797" i="4"/>
  <c r="M797" i="4" s="1"/>
  <c r="L796" i="4"/>
  <c r="M796" i="4" s="1"/>
  <c r="L610" i="4"/>
  <c r="M610" i="4" s="1"/>
  <c r="L708" i="4"/>
  <c r="M708" i="4" s="1"/>
  <c r="L609" i="4"/>
  <c r="L608" i="4"/>
  <c r="M608" i="4" s="1"/>
  <c r="L607" i="4"/>
  <c r="M607" i="4" s="1"/>
  <c r="L606" i="4"/>
  <c r="M606" i="4" s="1"/>
  <c r="L605" i="4"/>
  <c r="M605" i="4" s="1"/>
  <c r="L604" i="4"/>
  <c r="M604" i="4" s="1"/>
  <c r="L795" i="4"/>
  <c r="M795" i="4" s="1"/>
  <c r="L603" i="4"/>
  <c r="M603" i="4" s="1"/>
  <c r="L602" i="4"/>
  <c r="M602" i="4" s="1"/>
  <c r="L794" i="4"/>
  <c r="M794" i="4" s="1"/>
  <c r="L727" i="4"/>
  <c r="M727" i="4" s="1"/>
  <c r="L600" i="4"/>
  <c r="M600" i="4" s="1"/>
  <c r="L599" i="4"/>
  <c r="M599" i="4" s="1"/>
  <c r="L710" i="4"/>
  <c r="M710" i="4" s="1"/>
  <c r="L793" i="4"/>
  <c r="M793" i="4" s="1"/>
  <c r="L726" i="4"/>
  <c r="M726" i="4" s="1"/>
  <c r="L597" i="4"/>
  <c r="M597" i="4" s="1"/>
  <c r="L792" i="4"/>
  <c r="M792" i="4" s="1"/>
  <c r="L725" i="4"/>
  <c r="M725" i="4" s="1"/>
  <c r="L724" i="4"/>
  <c r="M724" i="4" s="1"/>
  <c r="L723" i="4"/>
  <c r="M723" i="4" s="1"/>
  <c r="L722" i="4"/>
  <c r="M722" i="4" s="1"/>
  <c r="L721" i="4"/>
  <c r="M721" i="4" s="1"/>
  <c r="L720" i="4"/>
  <c r="M720" i="4" s="1"/>
  <c r="L719" i="4"/>
  <c r="M719" i="4" s="1"/>
  <c r="L791" i="4"/>
  <c r="M791" i="4" s="1"/>
  <c r="L790" i="4"/>
  <c r="M790" i="4" s="1"/>
  <c r="L596" i="4"/>
  <c r="M596" i="4" s="1"/>
  <c r="L718" i="4"/>
  <c r="M718" i="4" s="1"/>
  <c r="L473" i="4"/>
  <c r="M473" i="4" s="1"/>
  <c r="L472" i="4"/>
  <c r="M472" i="4" s="1"/>
  <c r="L471" i="4"/>
  <c r="M471" i="4" s="1"/>
  <c r="L470" i="4"/>
  <c r="M470" i="4" s="1"/>
  <c r="L469" i="4"/>
  <c r="M469" i="4" s="1"/>
  <c r="L468" i="4"/>
  <c r="M468" i="4" s="1"/>
  <c r="L467" i="4"/>
  <c r="M467" i="4" s="1"/>
  <c r="L466" i="4"/>
  <c r="M466" i="4" s="1"/>
  <c r="L465" i="4"/>
  <c r="M465" i="4" s="1"/>
  <c r="L464" i="4"/>
  <c r="M464" i="4" s="1"/>
  <c r="L463" i="4"/>
  <c r="M463" i="4" s="1"/>
  <c r="L462" i="4"/>
  <c r="M462" i="4" s="1"/>
  <c r="L595" i="4"/>
  <c r="M595" i="4" s="1"/>
  <c r="L461" i="4"/>
  <c r="M461" i="4" s="1"/>
  <c r="L460" i="4"/>
  <c r="M460" i="4" s="1"/>
  <c r="L594" i="4"/>
  <c r="M594" i="4" s="1"/>
  <c r="L459" i="4"/>
  <c r="M459" i="4" s="1"/>
  <c r="L458" i="4"/>
  <c r="M458" i="4" s="1"/>
  <c r="L593" i="4"/>
  <c r="M593" i="4" s="1"/>
  <c r="L592" i="4"/>
  <c r="M592" i="4" s="1"/>
  <c r="L457" i="4"/>
  <c r="M457" i="4" s="1"/>
  <c r="L422" i="4"/>
  <c r="M422" i="4" s="1"/>
  <c r="L456" i="4"/>
  <c r="M456" i="4" s="1"/>
  <c r="L455" i="4"/>
  <c r="M455" i="4" s="1"/>
  <c r="L717" i="4"/>
  <c r="M717" i="4" s="1"/>
  <c r="L421" i="4"/>
  <c r="M421" i="4" s="1"/>
  <c r="L420" i="4"/>
  <c r="M420" i="4" s="1"/>
  <c r="L591" i="4"/>
  <c r="M591" i="4" s="1"/>
  <c r="L590" i="4"/>
  <c r="M590" i="4" s="1"/>
  <c r="L419" i="4"/>
  <c r="M419" i="4" s="1"/>
  <c r="L589" i="4"/>
  <c r="M589" i="4" s="1"/>
  <c r="L588" i="4"/>
  <c r="M588" i="4" s="1"/>
  <c r="L454" i="4"/>
  <c r="M454" i="4" s="1"/>
  <c r="L453" i="4"/>
  <c r="M453" i="4" s="1"/>
  <c r="L452" i="4"/>
  <c r="M452" i="4" s="1"/>
  <c r="L451" i="4"/>
  <c r="M451" i="4" s="1"/>
  <c r="L587" i="4"/>
  <c r="M587" i="4" s="1"/>
  <c r="L586" i="4"/>
  <c r="M586" i="4" s="1"/>
  <c r="L450" i="4"/>
  <c r="M450" i="4" s="1"/>
  <c r="L449" i="4"/>
  <c r="M449" i="4" s="1"/>
  <c r="L448" i="4"/>
  <c r="M448" i="4" s="1"/>
  <c r="L447" i="4"/>
  <c r="M447" i="4" s="1"/>
  <c r="L585" i="4"/>
  <c r="M585" i="4" s="1"/>
  <c r="L446" i="4"/>
  <c r="M446" i="4" s="1"/>
  <c r="L584" i="4"/>
  <c r="M584" i="4" s="1"/>
  <c r="L445" i="4"/>
  <c r="L444" i="4"/>
  <c r="M444" i="4" s="1"/>
  <c r="L583" i="4"/>
  <c r="M583" i="4" s="1"/>
  <c r="L443" i="4"/>
  <c r="M443" i="4" s="1"/>
  <c r="L442" i="4"/>
  <c r="M442" i="4" s="1"/>
  <c r="L441" i="4"/>
  <c r="M441" i="4" s="1"/>
  <c r="L440" i="4"/>
  <c r="M440" i="4" s="1"/>
  <c r="L418" i="4"/>
  <c r="M418" i="4" s="1"/>
  <c r="L439" i="4"/>
  <c r="M439" i="4" s="1"/>
  <c r="L438" i="4"/>
  <c r="M438" i="4" s="1"/>
  <c r="L437" i="4"/>
  <c r="M437" i="4" s="1"/>
  <c r="L436" i="4"/>
  <c r="L435" i="4"/>
  <c r="M435" i="4" s="1"/>
  <c r="L434" i="4"/>
  <c r="M434" i="4" s="1"/>
  <c r="L433" i="4"/>
  <c r="L432" i="4"/>
  <c r="L716" i="4"/>
  <c r="M716" i="4" s="1"/>
  <c r="L431" i="4"/>
  <c r="M431" i="4" s="1"/>
  <c r="L430" i="4"/>
  <c r="M430" i="4" s="1"/>
  <c r="L416" i="4"/>
  <c r="M416" i="4" s="1"/>
  <c r="L415" i="4"/>
  <c r="M415" i="4" s="1"/>
  <c r="L414" i="4"/>
  <c r="M414" i="4" s="1"/>
  <c r="L412" i="4"/>
  <c r="M412" i="4" s="1"/>
  <c r="L411" i="4"/>
  <c r="M411" i="4" s="1"/>
  <c r="L410" i="4"/>
  <c r="M410" i="4" s="1"/>
  <c r="L409" i="4"/>
  <c r="M409" i="4" s="1"/>
  <c r="L407" i="4"/>
  <c r="M407" i="4" s="1"/>
  <c r="L405" i="4"/>
  <c r="M405" i="4" s="1"/>
  <c r="L404" i="4"/>
  <c r="M404" i="4" s="1"/>
  <c r="L403" i="4"/>
  <c r="M403" i="4" s="1"/>
  <c r="L402" i="4"/>
  <c r="M402" i="4" s="1"/>
  <c r="L400" i="4"/>
  <c r="M400" i="4" s="1"/>
  <c r="L399" i="4"/>
  <c r="M399" i="4" s="1"/>
  <c r="L398" i="4"/>
  <c r="M398" i="4" s="1"/>
  <c r="L397" i="4"/>
  <c r="M397" i="4" s="1"/>
  <c r="L396" i="4"/>
  <c r="M396" i="4" s="1"/>
  <c r="L395" i="4"/>
  <c r="M395" i="4" s="1"/>
  <c r="L394" i="4"/>
  <c r="M394" i="4" s="1"/>
  <c r="L393" i="4"/>
  <c r="M393" i="4" s="1"/>
  <c r="L392" i="4"/>
  <c r="M392" i="4" s="1"/>
  <c r="L391" i="4"/>
  <c r="M391" i="4" s="1"/>
  <c r="L390" i="4"/>
  <c r="M390" i="4" s="1"/>
  <c r="L360" i="4"/>
  <c r="M360" i="4" s="1"/>
  <c r="L359" i="4"/>
  <c r="M359" i="4" s="1"/>
  <c r="L358" i="4"/>
  <c r="M358" i="4" s="1"/>
  <c r="L357" i="4"/>
  <c r="M357" i="4" s="1"/>
  <c r="L356" i="4"/>
  <c r="M356" i="4" s="1"/>
  <c r="Q356" i="4" s="1"/>
  <c r="L355" i="4"/>
  <c r="M355" i="4" s="1"/>
  <c r="L389" i="4"/>
  <c r="L388" i="4"/>
  <c r="M388" i="4" s="1"/>
  <c r="Q388" i="4" s="1"/>
  <c r="L387" i="4"/>
  <c r="M387" i="4" s="1"/>
  <c r="L386" i="4"/>
  <c r="M386" i="4" s="1"/>
  <c r="L385" i="4"/>
  <c r="M385" i="4" s="1"/>
  <c r="Q385" i="4" s="1"/>
  <c r="L384" i="4"/>
  <c r="M384" i="4" s="1"/>
  <c r="L383" i="4"/>
  <c r="M383" i="4" s="1"/>
  <c r="Q383" i="4" s="1"/>
  <c r="L382" i="4"/>
  <c r="M382" i="4" s="1"/>
  <c r="L381" i="4"/>
  <c r="M381" i="4" s="1"/>
  <c r="Q381" i="4" s="1"/>
  <c r="L380" i="4"/>
  <c r="M380" i="4" s="1"/>
  <c r="L379" i="4"/>
  <c r="M379" i="4" s="1"/>
  <c r="L378" i="4"/>
  <c r="M378" i="4" s="1"/>
  <c r="L377" i="4"/>
  <c r="M377" i="4" s="1"/>
  <c r="L376" i="4"/>
  <c r="M376" i="4" s="1"/>
  <c r="L354" i="4"/>
  <c r="M354" i="4" s="1"/>
  <c r="L353" i="4"/>
  <c r="M353" i="4" s="1"/>
  <c r="L352" i="4"/>
  <c r="M352" i="4" s="1"/>
  <c r="L351" i="4"/>
  <c r="M351" i="4" s="1"/>
  <c r="L350" i="4"/>
  <c r="M350" i="4" s="1"/>
  <c r="L349" i="4"/>
  <c r="M349" i="4" s="1"/>
  <c r="L375" i="4"/>
  <c r="L374" i="4"/>
  <c r="M374" i="4" s="1"/>
  <c r="L373" i="4"/>
  <c r="M373" i="4" s="1"/>
  <c r="L372" i="4"/>
  <c r="M372" i="4" s="1"/>
  <c r="L361" i="4"/>
  <c r="M361" i="4" s="1"/>
  <c r="L371" i="4"/>
  <c r="M371" i="4" s="1"/>
  <c r="L370" i="4"/>
  <c r="M370" i="4" s="1"/>
  <c r="L369" i="4"/>
  <c r="M369" i="4" s="1"/>
  <c r="L368" i="4"/>
  <c r="M368" i="4" s="1"/>
  <c r="L367" i="4"/>
  <c r="M367" i="4" s="1"/>
  <c r="L366" i="4"/>
  <c r="M366" i="4" s="1"/>
  <c r="L364" i="4"/>
  <c r="M364" i="4" s="1"/>
  <c r="L348" i="4"/>
  <c r="M348" i="4" s="1"/>
  <c r="L347" i="4"/>
  <c r="M347" i="4" s="1"/>
  <c r="L346" i="4"/>
  <c r="M346" i="4" s="1"/>
  <c r="L345" i="4"/>
  <c r="M345" i="4" s="1"/>
  <c r="L344" i="4"/>
  <c r="M344" i="4" s="1"/>
  <c r="L343" i="4"/>
  <c r="M343" i="4" s="1"/>
  <c r="L363" i="4"/>
  <c r="M363" i="4" s="1"/>
  <c r="L362" i="4"/>
  <c r="M362" i="4" s="1"/>
  <c r="L341" i="4"/>
  <c r="M341" i="4" s="1"/>
  <c r="L323" i="4"/>
  <c r="M323" i="4" s="1"/>
  <c r="L322" i="4"/>
  <c r="M322" i="4" s="1"/>
  <c r="L321" i="4"/>
  <c r="M321" i="4" s="1"/>
  <c r="L340" i="4"/>
  <c r="M340" i="4" s="1"/>
  <c r="L339" i="4"/>
  <c r="M339" i="4" s="1"/>
  <c r="L338" i="4"/>
  <c r="M338" i="4" s="1"/>
  <c r="L337" i="4"/>
  <c r="M337" i="4" s="1"/>
  <c r="L336" i="4"/>
  <c r="M336" i="4" s="1"/>
  <c r="L320" i="4"/>
  <c r="M320" i="4" s="1"/>
  <c r="L319" i="4"/>
  <c r="M319" i="4" s="1"/>
  <c r="L335" i="4"/>
  <c r="M335" i="4" s="1"/>
  <c r="L334" i="4"/>
  <c r="M334" i="4" s="1"/>
  <c r="L333" i="4"/>
  <c r="M333" i="4" s="1"/>
  <c r="L332" i="4"/>
  <c r="M332" i="4" s="1"/>
  <c r="L331" i="4"/>
  <c r="M331" i="4" s="1"/>
  <c r="L327" i="4"/>
  <c r="M327" i="4" s="1"/>
  <c r="L330" i="4"/>
  <c r="M330" i="4" s="1"/>
  <c r="L326" i="4"/>
  <c r="M326" i="4" s="1"/>
  <c r="L329" i="4"/>
  <c r="M329" i="4" s="1"/>
  <c r="L325" i="4"/>
  <c r="M325" i="4" s="1"/>
  <c r="L328" i="4"/>
  <c r="M328" i="4" s="1"/>
  <c r="L318" i="4"/>
  <c r="M318" i="4" s="1"/>
  <c r="L317" i="4"/>
  <c r="M317" i="4" s="1"/>
  <c r="L316" i="4"/>
  <c r="M316" i="4" s="1"/>
  <c r="L315" i="4"/>
  <c r="M315" i="4" s="1"/>
  <c r="L314" i="4"/>
  <c r="M314" i="4" s="1"/>
  <c r="L313" i="4"/>
  <c r="M313" i="4" s="1"/>
  <c r="L324" i="4"/>
  <c r="M324" i="4" s="1"/>
  <c r="L311" i="4"/>
  <c r="M311" i="4" s="1"/>
  <c r="L310" i="4"/>
  <c r="M310" i="4" s="1"/>
  <c r="L309" i="4"/>
  <c r="M309" i="4" s="1"/>
  <c r="L308" i="4"/>
  <c r="M308" i="4" s="1"/>
  <c r="L307" i="4"/>
  <c r="M307" i="4" s="1"/>
  <c r="L306" i="4"/>
  <c r="M306" i="4" s="1"/>
  <c r="L305" i="4"/>
  <c r="M305" i="4" s="1"/>
  <c r="L304" i="4"/>
  <c r="M304" i="4" s="1"/>
  <c r="L303" i="4"/>
  <c r="M303" i="4" s="1"/>
  <c r="L300" i="4"/>
  <c r="M300" i="4" s="1"/>
  <c r="L294" i="4"/>
  <c r="M294" i="4" s="1"/>
  <c r="L293" i="4"/>
  <c r="M293" i="4" s="1"/>
  <c r="L292" i="4"/>
  <c r="M292" i="4" s="1"/>
  <c r="L291" i="4"/>
  <c r="M291" i="4" s="1"/>
  <c r="L290" i="4"/>
  <c r="M290" i="4" s="1"/>
  <c r="L299" i="4"/>
  <c r="M299" i="4" s="1"/>
  <c r="L282" i="4"/>
  <c r="M282" i="4" s="1"/>
  <c r="L281" i="4"/>
  <c r="M281" i="4" s="1"/>
  <c r="L279" i="4"/>
  <c r="M279" i="4" s="1"/>
  <c r="L284" i="4"/>
  <c r="M284" i="4" s="1"/>
  <c r="L278" i="4"/>
  <c r="M278" i="4" s="1"/>
  <c r="L277" i="4"/>
  <c r="M277" i="4" s="1"/>
  <c r="L298" i="4"/>
  <c r="M298" i="4" s="1"/>
  <c r="L297" i="4"/>
  <c r="M297" i="4" s="1"/>
  <c r="L296" i="4"/>
  <c r="M296" i="4" s="1"/>
  <c r="L289" i="4"/>
  <c r="M289" i="4" s="1"/>
  <c r="L288" i="4"/>
  <c r="M288" i="4" s="1"/>
  <c r="L276" i="4"/>
  <c r="M276" i="4" s="1"/>
  <c r="L275" i="4"/>
  <c r="M275" i="4" s="1"/>
  <c r="L280" i="4"/>
  <c r="M280" i="4" s="1"/>
  <c r="L287" i="4"/>
  <c r="M287" i="4" s="1"/>
  <c r="L286" i="4"/>
  <c r="M286" i="4" s="1"/>
  <c r="L295" i="4"/>
  <c r="M295" i="4" s="1"/>
  <c r="L285" i="4"/>
  <c r="M285" i="4" s="1"/>
  <c r="L274" i="4"/>
  <c r="M274" i="4" s="1"/>
  <c r="L273" i="4"/>
  <c r="M273" i="4" s="1"/>
  <c r="L272" i="4"/>
  <c r="M272" i="4" s="1"/>
  <c r="L270" i="4"/>
  <c r="M270" i="4" s="1"/>
  <c r="L269" i="4"/>
  <c r="M269" i="4" s="1"/>
  <c r="L268" i="4"/>
  <c r="M268" i="4" s="1"/>
  <c r="L267" i="4"/>
  <c r="M267" i="4" s="1"/>
  <c r="L283" i="4"/>
  <c r="M283" i="4" s="1"/>
  <c r="L266" i="4"/>
  <c r="M266" i="4" s="1"/>
  <c r="L146" i="4"/>
  <c r="M146" i="4" s="1"/>
  <c r="L145" i="4"/>
  <c r="M145" i="4" s="1"/>
  <c r="L144" i="4"/>
  <c r="M144" i="4" s="1"/>
  <c r="L263" i="4"/>
  <c r="M263" i="4" s="1"/>
  <c r="L262" i="4"/>
  <c r="M262" i="4" s="1"/>
  <c r="L261" i="4"/>
  <c r="M261" i="4" s="1"/>
  <c r="L260" i="4"/>
  <c r="M260" i="4" s="1"/>
  <c r="L259" i="4"/>
  <c r="M259" i="4" s="1"/>
  <c r="L258" i="4"/>
  <c r="M258" i="4" s="1"/>
  <c r="L257" i="4"/>
  <c r="M257" i="4" s="1"/>
  <c r="L143" i="4"/>
  <c r="M143" i="4" s="1"/>
  <c r="L142" i="4"/>
  <c r="M142" i="4" s="1"/>
  <c r="L138" i="4"/>
  <c r="M138" i="4" s="1"/>
  <c r="L256" i="4"/>
  <c r="M256" i="4" s="1"/>
  <c r="L137" i="4"/>
  <c r="M137" i="4" s="1"/>
  <c r="L136" i="4"/>
  <c r="M136" i="4" s="1"/>
  <c r="L255" i="4"/>
  <c r="M255" i="4" s="1"/>
  <c r="L135" i="4"/>
  <c r="M135" i="4" s="1"/>
  <c r="L134" i="4"/>
  <c r="M134" i="4" s="1"/>
  <c r="L254" i="4"/>
  <c r="M254" i="4" s="1"/>
  <c r="L133" i="4"/>
  <c r="M133" i="4" s="1"/>
  <c r="L132" i="4"/>
  <c r="M132" i="4" s="1"/>
  <c r="L253" i="4"/>
  <c r="M253" i="4" s="1"/>
  <c r="L252" i="4"/>
  <c r="M252" i="4" s="1"/>
  <c r="L131" i="4"/>
  <c r="M131" i="4" s="1"/>
  <c r="L130" i="4"/>
  <c r="M130" i="4" s="1"/>
  <c r="L251" i="4"/>
  <c r="M251" i="4" s="1"/>
  <c r="L118" i="4"/>
  <c r="M118" i="4" s="1"/>
  <c r="L117" i="4"/>
  <c r="M117" i="4" s="1"/>
  <c r="L116" i="4"/>
  <c r="M116" i="4" s="1"/>
  <c r="L250" i="4"/>
  <c r="M250" i="4" s="1"/>
  <c r="L115" i="4"/>
  <c r="M115" i="4" s="1"/>
  <c r="L114" i="4"/>
  <c r="M114" i="4" s="1"/>
  <c r="L113" i="4"/>
  <c r="M113" i="4" s="1"/>
  <c r="L249" i="4"/>
  <c r="M249" i="4" s="1"/>
  <c r="L110" i="4"/>
  <c r="M110" i="4" s="1"/>
  <c r="L109" i="4"/>
  <c r="M109" i="4" s="1"/>
  <c r="L108" i="4"/>
  <c r="M108" i="4" s="1"/>
  <c r="L248" i="4"/>
  <c r="M248" i="4" s="1"/>
  <c r="L107" i="4"/>
  <c r="M107" i="4" s="1"/>
  <c r="L106" i="4"/>
  <c r="M106" i="4" s="1"/>
  <c r="L105" i="4"/>
  <c r="M105" i="4" s="1"/>
  <c r="L104" i="4"/>
  <c r="M104" i="4" s="1"/>
  <c r="L247" i="4"/>
  <c r="M247" i="4" s="1"/>
  <c r="L129" i="4"/>
  <c r="M129" i="4" s="1"/>
  <c r="L246" i="4"/>
  <c r="M246" i="4" s="1"/>
  <c r="L264" i="4"/>
  <c r="M264" i="4" s="1"/>
  <c r="L245" i="4"/>
  <c r="M245" i="4" s="1"/>
  <c r="L244" i="4"/>
  <c r="M244" i="4" s="1"/>
  <c r="L243" i="4"/>
  <c r="M243" i="4" s="1"/>
  <c r="L242" i="4"/>
  <c r="M242" i="4" s="1"/>
  <c r="L128" i="4"/>
  <c r="M128" i="4" s="1"/>
  <c r="L241" i="4"/>
  <c r="M241" i="4" s="1"/>
  <c r="L240" i="4"/>
  <c r="M240" i="4" s="1"/>
  <c r="L239" i="4"/>
  <c r="M239" i="4" s="1"/>
  <c r="L238" i="4"/>
  <c r="M238" i="4" s="1"/>
  <c r="L237" i="4"/>
  <c r="M237" i="4" s="1"/>
  <c r="L236" i="4"/>
  <c r="M236" i="4" s="1"/>
  <c r="L235" i="4"/>
  <c r="M235" i="4" s="1"/>
  <c r="L127" i="4"/>
  <c r="M127" i="4" s="1"/>
  <c r="L234" i="4"/>
  <c r="M234" i="4" s="1"/>
  <c r="L233" i="4"/>
  <c r="M233" i="4" s="1"/>
  <c r="L232" i="4"/>
  <c r="M232" i="4" s="1"/>
  <c r="L231" i="4"/>
  <c r="M231" i="4" s="1"/>
  <c r="L230" i="4"/>
  <c r="M230" i="4" s="1"/>
  <c r="L229" i="4"/>
  <c r="M229" i="4" s="1"/>
  <c r="L228" i="4"/>
  <c r="M228" i="4" s="1"/>
  <c r="L227" i="4"/>
  <c r="M227" i="4" s="1"/>
  <c r="L226" i="4"/>
  <c r="M226" i="4" s="1"/>
  <c r="L225" i="4"/>
  <c r="M225" i="4" s="1"/>
  <c r="L126" i="4"/>
  <c r="M126" i="4" s="1"/>
  <c r="L224" i="4"/>
  <c r="M224" i="4" s="1"/>
  <c r="L223" i="4"/>
  <c r="M223" i="4" s="1"/>
  <c r="L222" i="4"/>
  <c r="M222" i="4" s="1"/>
  <c r="L221" i="4"/>
  <c r="M221" i="4" s="1"/>
  <c r="L220" i="4"/>
  <c r="M220" i="4" s="1"/>
  <c r="L219" i="4"/>
  <c r="M219" i="4" s="1"/>
  <c r="L218" i="4"/>
  <c r="M218" i="4" s="1"/>
  <c r="L217" i="4"/>
  <c r="M217" i="4" s="1"/>
  <c r="L216" i="4"/>
  <c r="M216" i="4" s="1"/>
  <c r="L215" i="4"/>
  <c r="M215" i="4" s="1"/>
  <c r="L214" i="4"/>
  <c r="M214" i="4" s="1"/>
  <c r="L213" i="4"/>
  <c r="M213" i="4" s="1"/>
  <c r="L212" i="4"/>
  <c r="M212" i="4" s="1"/>
  <c r="L211" i="4"/>
  <c r="M211" i="4" s="1"/>
  <c r="L210" i="4"/>
  <c r="M210" i="4" s="1"/>
  <c r="L209" i="4"/>
  <c r="M209" i="4" s="1"/>
  <c r="L124" i="4"/>
  <c r="M124" i="4" s="1"/>
  <c r="L103" i="4"/>
  <c r="M103" i="4" s="1"/>
  <c r="L102" i="4"/>
  <c r="M102" i="4" s="1"/>
  <c r="L101" i="4"/>
  <c r="M101" i="4" s="1"/>
  <c r="L208" i="4"/>
  <c r="M208" i="4" s="1"/>
  <c r="L207" i="4"/>
  <c r="M207" i="4" s="1"/>
  <c r="L206" i="4"/>
  <c r="M206" i="4" s="1"/>
  <c r="L205" i="4"/>
  <c r="M205" i="4" s="1"/>
  <c r="L204" i="4"/>
  <c r="M204" i="4" s="1"/>
  <c r="L203" i="4"/>
  <c r="M203" i="4" s="1"/>
  <c r="L202" i="4"/>
  <c r="M202" i="4" s="1"/>
  <c r="L123" i="4"/>
  <c r="M123" i="4" s="1"/>
  <c r="L100" i="4"/>
  <c r="M100" i="4" s="1"/>
  <c r="L99" i="4"/>
  <c r="M99" i="4" s="1"/>
  <c r="L98" i="4"/>
  <c r="M98" i="4" s="1"/>
  <c r="L201" i="4"/>
  <c r="M201" i="4" s="1"/>
  <c r="L200" i="4"/>
  <c r="M200" i="4" s="1"/>
  <c r="L199" i="4"/>
  <c r="M199" i="4" s="1"/>
  <c r="L198" i="4"/>
  <c r="M198" i="4" s="1"/>
  <c r="L197" i="4"/>
  <c r="M197" i="4" s="1"/>
  <c r="L196" i="4"/>
  <c r="M196" i="4" s="1"/>
  <c r="L195" i="4"/>
  <c r="M195" i="4" s="1"/>
  <c r="L194" i="4"/>
  <c r="M194" i="4" s="1"/>
  <c r="L122" i="4"/>
  <c r="M122" i="4" s="1"/>
  <c r="L121" i="4"/>
  <c r="M121" i="4" s="1"/>
  <c r="L97" i="4"/>
  <c r="M97" i="4" s="1"/>
  <c r="L96" i="4"/>
  <c r="M96" i="4" s="1"/>
  <c r="L95" i="4"/>
  <c r="M95" i="4" s="1"/>
  <c r="L94" i="4"/>
  <c r="M94" i="4" s="1"/>
  <c r="L93" i="4"/>
  <c r="M93" i="4" s="1"/>
  <c r="L92" i="4"/>
  <c r="M92" i="4" s="1"/>
  <c r="L193" i="4"/>
  <c r="M193" i="4" s="1"/>
  <c r="L192" i="4"/>
  <c r="M192" i="4" s="1"/>
  <c r="L191" i="4"/>
  <c r="M191" i="4" s="1"/>
  <c r="L190" i="4"/>
  <c r="M190" i="4" s="1"/>
  <c r="L189" i="4"/>
  <c r="M189" i="4" s="1"/>
  <c r="L188" i="4"/>
  <c r="M188" i="4" s="1"/>
  <c r="L187" i="4"/>
  <c r="M187" i="4" s="1"/>
  <c r="L186" i="4"/>
  <c r="M186" i="4" s="1"/>
  <c r="L185" i="4"/>
  <c r="M185" i="4" s="1"/>
  <c r="L184" i="4"/>
  <c r="M184" i="4" s="1"/>
  <c r="L183" i="4"/>
  <c r="M183" i="4" s="1"/>
  <c r="L182" i="4"/>
  <c r="M182" i="4" s="1"/>
  <c r="L181" i="4"/>
  <c r="M181" i="4" s="1"/>
  <c r="L91" i="4"/>
  <c r="M91" i="4" s="1"/>
  <c r="L90" i="4"/>
  <c r="M90" i="4" s="1"/>
  <c r="L89" i="4"/>
  <c r="M89" i="4" s="1"/>
  <c r="L88" i="4"/>
  <c r="M88" i="4" s="1"/>
  <c r="L87" i="4"/>
  <c r="M87" i="4" s="1"/>
  <c r="L180" i="4"/>
  <c r="M180" i="4" s="1"/>
  <c r="L139" i="4"/>
  <c r="M139" i="4" s="1"/>
  <c r="L179" i="4"/>
  <c r="M179" i="4" s="1"/>
  <c r="L141" i="4"/>
  <c r="M141" i="4" s="1"/>
  <c r="Q141" i="4" s="1"/>
  <c r="L140" i="4"/>
  <c r="M140" i="4" s="1"/>
  <c r="L86" i="4"/>
  <c r="M86" i="4" s="1"/>
  <c r="Q86" i="4" s="1"/>
  <c r="L178" i="4"/>
  <c r="M178" i="4" s="1"/>
  <c r="L177" i="4"/>
  <c r="M177" i="4" s="1"/>
  <c r="Q177" i="4" s="1"/>
  <c r="L176" i="4"/>
  <c r="M176" i="4" s="1"/>
  <c r="L85" i="4"/>
  <c r="M85" i="4" s="1"/>
  <c r="Q85" i="4" s="1"/>
  <c r="L84" i="4"/>
  <c r="M84" i="4" s="1"/>
  <c r="L83" i="4"/>
  <c r="M83" i="4" s="1"/>
  <c r="Q83" i="4" s="1"/>
  <c r="L175" i="4"/>
  <c r="M175" i="4" s="1"/>
  <c r="Q175" i="4" s="1"/>
  <c r="L174" i="4"/>
  <c r="M174" i="4" s="1"/>
  <c r="L173" i="4"/>
  <c r="M173" i="4" s="1"/>
  <c r="Q173" i="4" s="1"/>
  <c r="L172" i="4"/>
  <c r="M172" i="4" s="1"/>
  <c r="L171" i="4"/>
  <c r="M171" i="4" s="1"/>
  <c r="Q171" i="4" s="1"/>
  <c r="L170" i="4"/>
  <c r="M170" i="4" s="1"/>
  <c r="L169" i="4"/>
  <c r="M169" i="4" s="1"/>
  <c r="Q169" i="4" s="1"/>
  <c r="L168" i="4"/>
  <c r="M168" i="4" s="1"/>
  <c r="L167" i="4"/>
  <c r="M167" i="4" s="1"/>
  <c r="Q167" i="4" s="1"/>
  <c r="L67" i="4"/>
  <c r="M67" i="4" s="1"/>
  <c r="L166" i="4"/>
  <c r="M166" i="4" s="1"/>
  <c r="L112" i="4"/>
  <c r="M112" i="4" s="1"/>
  <c r="Q112" i="4" s="1"/>
  <c r="L81" i="4"/>
  <c r="M81" i="4" s="1"/>
  <c r="L80" i="4"/>
  <c r="M80" i="4" s="1"/>
  <c r="Q80" i="4" s="1"/>
  <c r="L79" i="4"/>
  <c r="M79" i="4" s="1"/>
  <c r="L78" i="4"/>
  <c r="M78" i="4" s="1"/>
  <c r="Q78" i="4" s="1"/>
  <c r="L77" i="4"/>
  <c r="M77" i="4" s="1"/>
  <c r="L76" i="4"/>
  <c r="M76" i="4" s="1"/>
  <c r="Q76" i="4" s="1"/>
  <c r="L165" i="4"/>
  <c r="M165" i="4" s="1"/>
  <c r="L164" i="4"/>
  <c r="M164" i="4" s="1"/>
  <c r="Q164" i="4" s="1"/>
  <c r="L163" i="4"/>
  <c r="M163" i="4" s="1"/>
  <c r="L162" i="4"/>
  <c r="M162" i="4" s="1"/>
  <c r="Q162" i="4" s="1"/>
  <c r="L161" i="4"/>
  <c r="M161" i="4" s="1"/>
  <c r="L75" i="4"/>
  <c r="M75" i="4" s="1"/>
  <c r="Q75" i="4" s="1"/>
  <c r="L74" i="4"/>
  <c r="M74" i="4" s="1"/>
  <c r="L73" i="4"/>
  <c r="M73" i="4" s="1"/>
  <c r="L160" i="4"/>
  <c r="M160" i="4" s="1"/>
  <c r="Q160" i="4" s="1"/>
  <c r="L159" i="4"/>
  <c r="M159" i="4" s="1"/>
  <c r="L158" i="4"/>
  <c r="M158" i="4" s="1"/>
  <c r="Q158" i="4" s="1"/>
  <c r="L157" i="4"/>
  <c r="M157" i="4" s="1"/>
  <c r="L156" i="4"/>
  <c r="M156" i="4" s="1"/>
  <c r="Q156" i="4" s="1"/>
  <c r="L155" i="4"/>
  <c r="M155" i="4" s="1"/>
  <c r="L154" i="4"/>
  <c r="M154" i="4" s="1"/>
  <c r="Q154" i="4" s="1"/>
  <c r="L153" i="4"/>
  <c r="M153" i="4" s="1"/>
  <c r="L152" i="4"/>
  <c r="M152" i="4" s="1"/>
  <c r="Q152" i="4" s="1"/>
  <c r="L151" i="4"/>
  <c r="M151" i="4" s="1"/>
  <c r="L150" i="4"/>
  <c r="M150" i="4" s="1"/>
  <c r="Q150" i="4" s="1"/>
  <c r="L149" i="4"/>
  <c r="M149" i="4" s="1"/>
  <c r="L148" i="4"/>
  <c r="M148" i="4" s="1"/>
  <c r="Q148" i="4" s="1"/>
  <c r="L111" i="4"/>
  <c r="M111" i="4" s="1"/>
  <c r="L72" i="4"/>
  <c r="M72" i="4" s="1"/>
  <c r="Q72" i="4" s="1"/>
  <c r="L71" i="4"/>
  <c r="M71" i="4" s="1"/>
  <c r="L70" i="4"/>
  <c r="M70" i="4" s="1"/>
  <c r="Q70" i="4" s="1"/>
  <c r="L69" i="4"/>
  <c r="M69" i="4" s="1"/>
  <c r="L68" i="4"/>
  <c r="M68" i="4" s="1"/>
  <c r="Q68" i="4" s="1"/>
  <c r="L147" i="4"/>
  <c r="M147" i="4" s="1"/>
  <c r="L66" i="4"/>
  <c r="M66" i="4" s="1"/>
  <c r="Q66" i="4" s="1"/>
  <c r="L65" i="4"/>
  <c r="M65" i="4" s="1"/>
  <c r="L63" i="4"/>
  <c r="M63" i="4" s="1"/>
  <c r="Q63" i="4" s="1"/>
  <c r="L62" i="4"/>
  <c r="M62" i="4" s="1"/>
  <c r="L61" i="4"/>
  <c r="M61" i="4" s="1"/>
  <c r="Q61" i="4" s="1"/>
  <c r="L60" i="4"/>
  <c r="M60" i="4" s="1"/>
  <c r="L59" i="4"/>
  <c r="M59" i="4" s="1"/>
  <c r="Q59" i="4" s="1"/>
  <c r="L58" i="4"/>
  <c r="M58" i="4" s="1"/>
  <c r="L57" i="4"/>
  <c r="M57" i="4" s="1"/>
  <c r="Q57" i="4" s="1"/>
  <c r="L55" i="4"/>
  <c r="M55" i="4" s="1"/>
  <c r="L54" i="4"/>
  <c r="M54" i="4" s="1"/>
  <c r="Q54" i="4" s="1"/>
  <c r="L53" i="4"/>
  <c r="M53" i="4" s="1"/>
  <c r="L52" i="4"/>
  <c r="M52" i="4" s="1"/>
  <c r="Q52" i="4" s="1"/>
  <c r="L51" i="4"/>
  <c r="M51" i="4" s="1"/>
  <c r="L50" i="4"/>
  <c r="M50" i="4" s="1"/>
  <c r="Q50" i="4" s="1"/>
  <c r="L49" i="4"/>
  <c r="M49" i="4" s="1"/>
  <c r="L48" i="4"/>
  <c r="M48" i="4" s="1"/>
  <c r="Q48" i="4" s="1"/>
  <c r="L47" i="4"/>
  <c r="M47" i="4" s="1"/>
  <c r="L46" i="4"/>
  <c r="M46" i="4" s="1"/>
  <c r="Q46" i="4" s="1"/>
  <c r="L44" i="4"/>
  <c r="M44" i="4" s="1"/>
  <c r="L43" i="4"/>
  <c r="M43" i="4" s="1"/>
  <c r="Q43" i="4" s="1"/>
  <c r="L42" i="4"/>
  <c r="M42" i="4" s="1"/>
  <c r="L41" i="4"/>
  <c r="M41" i="4" s="1"/>
  <c r="Q41" i="4" s="1"/>
  <c r="L40" i="4"/>
  <c r="M40" i="4" s="1"/>
  <c r="L39" i="4"/>
  <c r="M39" i="4" s="1"/>
  <c r="Q39" i="4" s="1"/>
  <c r="L38" i="4"/>
  <c r="M38" i="4" s="1"/>
  <c r="L36" i="4"/>
  <c r="M36" i="4" s="1"/>
  <c r="Q36" i="4" s="1"/>
  <c r="L35" i="4"/>
  <c r="M35" i="4" s="1"/>
  <c r="L34" i="4"/>
  <c r="M34" i="4" s="1"/>
  <c r="Q34" i="4" s="1"/>
  <c r="L33" i="4"/>
  <c r="M33" i="4" s="1"/>
  <c r="L32" i="4"/>
  <c r="M32" i="4" s="1"/>
  <c r="Q32" i="4" s="1"/>
  <c r="L31" i="4"/>
  <c r="M31" i="4" s="1"/>
  <c r="L30" i="4"/>
  <c r="M30" i="4" s="1"/>
  <c r="Q30" i="4" s="1"/>
  <c r="L29" i="4"/>
  <c r="M29" i="4" s="1"/>
  <c r="L28" i="4"/>
  <c r="M28" i="4" s="1"/>
  <c r="Q28" i="4" s="1"/>
  <c r="L27" i="4"/>
  <c r="M27" i="4" s="1"/>
  <c r="L26" i="4"/>
  <c r="M26" i="4" s="1"/>
  <c r="Q26" i="4" s="1"/>
  <c r="L25" i="4"/>
  <c r="M25" i="4" s="1"/>
  <c r="L24" i="4"/>
  <c r="M24" i="4" s="1"/>
  <c r="Q24" i="4" s="1"/>
  <c r="L23" i="4"/>
  <c r="M23" i="4" s="1"/>
  <c r="L22" i="4"/>
  <c r="M22" i="4" s="1"/>
  <c r="Q22" i="4" s="1"/>
  <c r="L21" i="4"/>
  <c r="M21" i="4" s="1"/>
  <c r="L20" i="4"/>
  <c r="M20" i="4" s="1"/>
  <c r="Q20" i="4" s="1"/>
  <c r="L19" i="4"/>
  <c r="M19" i="4" s="1"/>
  <c r="L18" i="4"/>
  <c r="M18" i="4" s="1"/>
  <c r="Q18" i="4" s="1"/>
  <c r="L17" i="4"/>
  <c r="M17" i="4" s="1"/>
  <c r="L16" i="4"/>
  <c r="M16" i="4" s="1"/>
  <c r="Q16" i="4" s="1"/>
  <c r="L15" i="4"/>
  <c r="M15" i="4" s="1"/>
  <c r="L14" i="4"/>
  <c r="M14" i="4" s="1"/>
  <c r="Q14" i="4" s="1"/>
  <c r="L13" i="4"/>
  <c r="M13" i="4" s="1"/>
  <c r="L12" i="4"/>
  <c r="M12" i="4" s="1"/>
  <c r="Q12" i="4" s="1"/>
  <c r="L11" i="4"/>
  <c r="M11" i="4" s="1"/>
  <c r="M445" i="4"/>
  <c r="L10" i="4"/>
  <c r="M10" i="4" s="1"/>
  <c r="Q10" i="4" s="1"/>
  <c r="G38" i="7"/>
  <c r="G37" i="7"/>
  <c r="G36" i="7"/>
  <c r="F49" i="6"/>
  <c r="G49" i="6" s="1"/>
  <c r="G48" i="6"/>
  <c r="F47" i="6"/>
  <c r="G47" i="6" s="1"/>
  <c r="F46" i="6"/>
  <c r="G46" i="6" s="1"/>
  <c r="F45" i="6"/>
  <c r="G45" i="6" s="1"/>
  <c r="F44" i="6"/>
  <c r="G44" i="6" s="1"/>
  <c r="F43" i="6"/>
  <c r="G43" i="6" s="1"/>
  <c r="F42" i="6"/>
  <c r="G42" i="6" s="1"/>
  <c r="F40" i="6"/>
  <c r="G40" i="6" s="1"/>
  <c r="F39" i="6"/>
  <c r="G39" i="6" s="1"/>
  <c r="F38" i="6"/>
  <c r="G38" i="6" s="1"/>
  <c r="F37" i="6"/>
  <c r="G37" i="6" s="1"/>
  <c r="F36" i="6"/>
  <c r="G36" i="6" s="1"/>
  <c r="F35" i="6"/>
  <c r="G35" i="6" s="1"/>
  <c r="F34" i="6"/>
  <c r="G34" i="6" s="1"/>
  <c r="F33" i="6"/>
  <c r="G33" i="6" s="1"/>
  <c r="H41" i="6" s="1"/>
  <c r="F31" i="6"/>
  <c r="G31" i="6" s="1"/>
  <c r="F30" i="6"/>
  <c r="G30" i="6" s="1"/>
  <c r="F29" i="6"/>
  <c r="G29" i="6" s="1"/>
  <c r="F28" i="6"/>
  <c r="G28" i="6" s="1"/>
  <c r="F27" i="6"/>
  <c r="G27" i="6" s="1"/>
  <c r="F26" i="6"/>
  <c r="G26" i="6" s="1"/>
  <c r="F25" i="6"/>
  <c r="G25" i="6" s="1"/>
  <c r="H32" i="6" s="1"/>
  <c r="F24" i="6"/>
  <c r="G24" i="6" s="1"/>
  <c r="F22" i="6"/>
  <c r="G22" i="6" s="1"/>
  <c r="F21" i="6"/>
  <c r="G21" i="6" s="1"/>
  <c r="F20" i="6"/>
  <c r="G20" i="6" s="1"/>
  <c r="F19" i="6"/>
  <c r="G19" i="6" s="1"/>
  <c r="F18" i="6"/>
  <c r="G18" i="6" s="1"/>
  <c r="F17" i="6"/>
  <c r="G17" i="6" s="1"/>
  <c r="F16" i="6"/>
  <c r="G16" i="6" s="1"/>
  <c r="F15" i="6"/>
  <c r="G15" i="6" s="1"/>
  <c r="F14" i="6"/>
  <c r="G14" i="6" s="1"/>
  <c r="H23" i="6" s="1"/>
  <c r="F12" i="6"/>
  <c r="G12" i="6" s="1"/>
  <c r="F11" i="6"/>
  <c r="G11" i="6" s="1"/>
  <c r="F10" i="6"/>
  <c r="G10" i="6" s="1"/>
  <c r="F9" i="6"/>
  <c r="G9" i="6" s="1"/>
  <c r="F8" i="6"/>
  <c r="G8" i="6" s="1"/>
  <c r="F7" i="6"/>
  <c r="G7" i="6" s="1"/>
  <c r="F6" i="6"/>
  <c r="G6" i="6" s="1"/>
  <c r="F5" i="6"/>
  <c r="G5" i="6" s="1"/>
  <c r="F4" i="6"/>
  <c r="G4" i="6" s="1"/>
  <c r="G35" i="5"/>
  <c r="H35" i="5" s="1"/>
  <c r="G34" i="5"/>
  <c r="H34" i="5" s="1"/>
  <c r="G33" i="5"/>
  <c r="H33" i="5" s="1"/>
  <c r="G32" i="5"/>
  <c r="H32" i="5" s="1"/>
  <c r="G31" i="5"/>
  <c r="H31" i="5" s="1"/>
  <c r="G30" i="5"/>
  <c r="H30" i="5" s="1"/>
  <c r="I36" i="5" s="1"/>
  <c r="G29" i="5"/>
  <c r="H29" i="5" s="1"/>
  <c r="G27" i="5"/>
  <c r="H27" i="5" s="1"/>
  <c r="G26" i="5"/>
  <c r="H26" i="5" s="1"/>
  <c r="I28" i="5" s="1"/>
  <c r="G24" i="5"/>
  <c r="H24" i="5" s="1"/>
  <c r="G23" i="5"/>
  <c r="H23" i="5" s="1"/>
  <c r="G22" i="5"/>
  <c r="H22" i="5" s="1"/>
  <c r="G21" i="5"/>
  <c r="H21" i="5" s="1"/>
  <c r="G20" i="5"/>
  <c r="H20" i="5" s="1"/>
  <c r="I25" i="5" s="1"/>
  <c r="G19" i="5"/>
  <c r="H19" i="5" s="1"/>
  <c r="G17" i="5"/>
  <c r="H17" i="5" s="1"/>
  <c r="G16" i="5"/>
  <c r="H16" i="5" s="1"/>
  <c r="G15" i="5"/>
  <c r="H15" i="5" s="1"/>
  <c r="G14" i="5"/>
  <c r="H14" i="5" s="1"/>
  <c r="G13" i="5"/>
  <c r="H13" i="5" s="1"/>
  <c r="I18" i="5" s="1"/>
  <c r="G12" i="5"/>
  <c r="H12" i="5" s="1"/>
  <c r="G10" i="5"/>
  <c r="H10" i="5" s="1"/>
  <c r="G9" i="5"/>
  <c r="H9" i="5" s="1"/>
  <c r="G8" i="5"/>
  <c r="H8" i="5" s="1"/>
  <c r="G7" i="5"/>
  <c r="H7" i="5" s="1"/>
  <c r="G6" i="5"/>
  <c r="H6" i="5" s="1"/>
  <c r="G5" i="5"/>
  <c r="H5" i="5" s="1"/>
  <c r="I11" i="5" s="1"/>
  <c r="I38" i="5" s="1"/>
  <c r="R1023" i="4"/>
  <c r="N1023" i="4"/>
  <c r="R948" i="4"/>
  <c r="N948" i="4"/>
  <c r="R947" i="4"/>
  <c r="N947" i="4"/>
  <c r="R946" i="4"/>
  <c r="N946" i="4"/>
  <c r="R1022" i="4"/>
  <c r="N1022" i="4"/>
  <c r="R945" i="4"/>
  <c r="N945" i="4"/>
  <c r="R1021" i="4"/>
  <c r="N1021" i="4"/>
  <c r="R1020" i="4"/>
  <c r="N1020" i="4"/>
  <c r="R1019" i="4"/>
  <c r="N1019" i="4"/>
  <c r="R1018" i="4"/>
  <c r="N1018" i="4"/>
  <c r="R1017" i="4"/>
  <c r="N1017" i="4"/>
  <c r="R1016" i="4"/>
  <c r="N1016" i="4"/>
  <c r="R1015" i="4"/>
  <c r="N1015" i="4"/>
  <c r="R1014" i="4"/>
  <c r="N1014" i="4"/>
  <c r="R944" i="4"/>
  <c r="N944" i="4"/>
  <c r="R943" i="4"/>
  <c r="N943" i="4"/>
  <c r="R942" i="4"/>
  <c r="N942" i="4"/>
  <c r="I942" i="4"/>
  <c r="R941" i="4"/>
  <c r="N941" i="4"/>
  <c r="I941" i="4"/>
  <c r="R940" i="4"/>
  <c r="N940" i="4"/>
  <c r="R939" i="4"/>
  <c r="N939" i="4"/>
  <c r="R938" i="4"/>
  <c r="N938" i="4"/>
  <c r="R937" i="4"/>
  <c r="N937" i="4"/>
  <c r="R1013" i="4"/>
  <c r="N1013" i="4"/>
  <c r="R936" i="4"/>
  <c r="N936" i="4"/>
  <c r="R935" i="4"/>
  <c r="N935" i="4"/>
  <c r="R896" i="4"/>
  <c r="N896" i="4"/>
  <c r="R895" i="4"/>
  <c r="N895" i="4"/>
  <c r="R934" i="4"/>
  <c r="N934" i="4"/>
  <c r="R933" i="4"/>
  <c r="N933" i="4"/>
  <c r="R1012" i="4"/>
  <c r="N1012" i="4"/>
  <c r="I1012" i="4"/>
  <c r="R1011" i="4"/>
  <c r="N1011" i="4"/>
  <c r="R1010" i="4"/>
  <c r="N1010" i="4"/>
  <c r="R931" i="4"/>
  <c r="N931" i="4"/>
  <c r="R930" i="4"/>
  <c r="N930" i="4"/>
  <c r="R929" i="4"/>
  <c r="N929" i="4"/>
  <c r="R928" i="4"/>
  <c r="N928" i="4"/>
  <c r="R1009" i="4"/>
  <c r="N1009" i="4"/>
  <c r="R1008" i="4"/>
  <c r="N1008" i="4"/>
  <c r="R1007" i="4"/>
  <c r="N1007" i="4"/>
  <c r="R1006" i="4"/>
  <c r="N1006" i="4"/>
  <c r="R1005" i="4"/>
  <c r="N1005" i="4"/>
  <c r="R1004" i="4"/>
  <c r="N1004" i="4"/>
  <c r="R1003" i="4"/>
  <c r="N1003" i="4"/>
  <c r="I1003" i="4"/>
  <c r="R1002" i="4"/>
  <c r="N1002" i="4"/>
  <c r="I1002" i="4"/>
  <c r="R1001" i="4"/>
  <c r="N1001" i="4"/>
  <c r="R1000" i="4"/>
  <c r="N1000" i="4"/>
  <c r="R999" i="4"/>
  <c r="N999" i="4"/>
  <c r="R998" i="4"/>
  <c r="N998" i="4"/>
  <c r="R997" i="4"/>
  <c r="N997" i="4"/>
  <c r="I997" i="4"/>
  <c r="R996" i="4"/>
  <c r="N996" i="4"/>
  <c r="R995" i="4"/>
  <c r="N995" i="4"/>
  <c r="R994" i="4"/>
  <c r="N994" i="4"/>
  <c r="R993" i="4"/>
  <c r="N993" i="4"/>
  <c r="R992" i="4"/>
  <c r="N992" i="4"/>
  <c r="R926" i="4"/>
  <c r="N926" i="4"/>
  <c r="R925" i="4"/>
  <c r="N925" i="4"/>
  <c r="R924" i="4"/>
  <c r="N924" i="4"/>
  <c r="R923" i="4"/>
  <c r="N923" i="4"/>
  <c r="R922" i="4"/>
  <c r="N922" i="4"/>
  <c r="R910" i="4"/>
  <c r="N910" i="4"/>
  <c r="R991" i="4"/>
  <c r="N991" i="4"/>
  <c r="I991" i="4"/>
  <c r="R990" i="4"/>
  <c r="N990" i="4"/>
  <c r="R989" i="4"/>
  <c r="N989" i="4"/>
  <c r="R988" i="4"/>
  <c r="N988" i="4"/>
  <c r="R987" i="4"/>
  <c r="N987" i="4"/>
  <c r="R986" i="4"/>
  <c r="N986" i="4"/>
  <c r="R985" i="4"/>
  <c r="N985" i="4"/>
  <c r="R984" i="4"/>
  <c r="N984" i="4"/>
  <c r="R983" i="4"/>
  <c r="N983" i="4"/>
  <c r="R982" i="4"/>
  <c r="N982" i="4"/>
  <c r="R981" i="4"/>
  <c r="N981" i="4"/>
  <c r="R980" i="4"/>
  <c r="N980" i="4"/>
  <c r="R979" i="4"/>
  <c r="N979" i="4"/>
  <c r="R978" i="4"/>
  <c r="N978" i="4"/>
  <c r="R977" i="4"/>
  <c r="N977" i="4"/>
  <c r="R976" i="4"/>
  <c r="N976" i="4"/>
  <c r="R908" i="4"/>
  <c r="N908" i="4"/>
  <c r="R907" i="4"/>
  <c r="N907" i="4"/>
  <c r="R906" i="4"/>
  <c r="N906" i="4"/>
  <c r="R905" i="4"/>
  <c r="N905" i="4"/>
  <c r="R975" i="4"/>
  <c r="N975" i="4"/>
  <c r="R974" i="4"/>
  <c r="N974" i="4"/>
  <c r="I974" i="4"/>
  <c r="R973" i="4"/>
  <c r="N973" i="4"/>
  <c r="R972" i="4"/>
  <c r="N972" i="4"/>
  <c r="R971" i="4"/>
  <c r="N971" i="4"/>
  <c r="R970" i="4"/>
  <c r="N970" i="4"/>
  <c r="R969" i="4"/>
  <c r="N969" i="4"/>
  <c r="R968" i="4"/>
  <c r="N968" i="4"/>
  <c r="R967" i="4"/>
  <c r="N967" i="4"/>
  <c r="R966" i="4"/>
  <c r="N966" i="4"/>
  <c r="R965" i="4"/>
  <c r="N965" i="4"/>
  <c r="R964" i="4"/>
  <c r="N964" i="4"/>
  <c r="R963" i="4"/>
  <c r="N963" i="4"/>
  <c r="R962" i="4"/>
  <c r="N962" i="4"/>
  <c r="R961" i="4"/>
  <c r="N961" i="4"/>
  <c r="R960" i="4"/>
  <c r="N960" i="4"/>
  <c r="R904" i="4"/>
  <c r="N904" i="4"/>
  <c r="R920" i="4"/>
  <c r="N920" i="4"/>
  <c r="R919" i="4"/>
  <c r="N919" i="4"/>
  <c r="R918" i="4"/>
  <c r="N918" i="4"/>
  <c r="R917" i="4"/>
  <c r="N917" i="4"/>
  <c r="R916" i="4"/>
  <c r="N916" i="4"/>
  <c r="R915" i="4"/>
  <c r="N915" i="4"/>
  <c r="R914" i="4"/>
  <c r="N914" i="4"/>
  <c r="R913" i="4"/>
  <c r="N913" i="4"/>
  <c r="R912" i="4"/>
  <c r="N912" i="4"/>
  <c r="R903" i="4"/>
  <c r="N903" i="4"/>
  <c r="R902" i="4"/>
  <c r="N902" i="4"/>
  <c r="R901" i="4"/>
  <c r="N901" i="4"/>
  <c r="R900" i="4"/>
  <c r="N900" i="4"/>
  <c r="R959" i="4"/>
  <c r="N959" i="4"/>
  <c r="R958" i="4"/>
  <c r="N958" i="4"/>
  <c r="R957" i="4"/>
  <c r="N957" i="4"/>
  <c r="R894" i="4"/>
  <c r="N894" i="4"/>
  <c r="R956" i="4"/>
  <c r="N956" i="4"/>
  <c r="R955" i="4"/>
  <c r="N955" i="4"/>
  <c r="R954" i="4"/>
  <c r="N954" i="4"/>
  <c r="R953" i="4"/>
  <c r="N953" i="4"/>
  <c r="R952" i="4"/>
  <c r="N952" i="4"/>
  <c r="R951" i="4"/>
  <c r="N951" i="4"/>
  <c r="R950" i="4"/>
  <c r="N950" i="4"/>
  <c r="R949" i="4"/>
  <c r="N949" i="4"/>
  <c r="R893" i="4"/>
  <c r="N893" i="4"/>
  <c r="R892" i="4"/>
  <c r="N892" i="4"/>
  <c r="R871" i="4"/>
  <c r="N871" i="4"/>
  <c r="I871" i="4"/>
  <c r="R870" i="4"/>
  <c r="N870" i="4"/>
  <c r="R869" i="4"/>
  <c r="N869" i="4"/>
  <c r="R704" i="4"/>
  <c r="N704" i="4"/>
  <c r="I704" i="4"/>
  <c r="R703" i="4"/>
  <c r="N703" i="4"/>
  <c r="R868" i="4"/>
  <c r="N868" i="4"/>
  <c r="I868" i="4"/>
  <c r="R789" i="4"/>
  <c r="N789" i="4"/>
  <c r="R702" i="4"/>
  <c r="N702" i="4"/>
  <c r="R872" i="4"/>
  <c r="N872" i="4"/>
  <c r="R701" i="4"/>
  <c r="N701" i="4"/>
  <c r="R867" i="4"/>
  <c r="N867" i="4"/>
  <c r="R866" i="4"/>
  <c r="N866" i="4"/>
  <c r="R865" i="4"/>
  <c r="N865" i="4"/>
  <c r="R864" i="4"/>
  <c r="N864" i="4"/>
  <c r="R780" i="4"/>
  <c r="N780" i="4"/>
  <c r="R863" i="4"/>
  <c r="N863" i="4"/>
  <c r="R746" i="4"/>
  <c r="N746" i="4"/>
  <c r="R862" i="4"/>
  <c r="N862" i="4"/>
  <c r="R715" i="4"/>
  <c r="N715" i="4"/>
  <c r="R582" i="4"/>
  <c r="N582" i="4"/>
  <c r="R861" i="4"/>
  <c r="N861" i="4"/>
  <c r="R860" i="4"/>
  <c r="N860" i="4"/>
  <c r="R779" i="4"/>
  <c r="N779" i="4"/>
  <c r="R859" i="4"/>
  <c r="N859" i="4"/>
  <c r="R581" i="4"/>
  <c r="N581" i="4"/>
  <c r="R580" i="4"/>
  <c r="N580" i="4"/>
  <c r="R579" i="4"/>
  <c r="N579" i="4"/>
  <c r="R778" i="4"/>
  <c r="N778" i="4"/>
  <c r="R578" i="4"/>
  <c r="N578" i="4"/>
  <c r="R858" i="4"/>
  <c r="N858" i="4"/>
  <c r="R857" i="4"/>
  <c r="N857" i="4"/>
  <c r="R577" i="4"/>
  <c r="N577" i="4"/>
  <c r="R576" i="4"/>
  <c r="N576" i="4"/>
  <c r="R575" i="4"/>
  <c r="N575" i="4"/>
  <c r="R574" i="4"/>
  <c r="N574" i="4"/>
  <c r="R573" i="4"/>
  <c r="N573" i="4"/>
  <c r="R572" i="4"/>
  <c r="N572" i="4"/>
  <c r="R571" i="4"/>
  <c r="N571" i="4"/>
  <c r="R570" i="4"/>
  <c r="N570" i="4"/>
  <c r="R569" i="4"/>
  <c r="N569" i="4"/>
  <c r="R856" i="4"/>
  <c r="N856" i="4"/>
  <c r="R700" i="4"/>
  <c r="N700" i="4"/>
  <c r="R699" i="4"/>
  <c r="N699" i="4"/>
  <c r="R698" i="4"/>
  <c r="N698" i="4"/>
  <c r="R697" i="4"/>
  <c r="N697" i="4"/>
  <c r="R696" i="4"/>
  <c r="N696" i="4"/>
  <c r="R695" i="4"/>
  <c r="N695" i="4"/>
  <c r="R855" i="4"/>
  <c r="N855" i="4"/>
  <c r="R694" i="4"/>
  <c r="N694" i="4"/>
  <c r="R693" i="4"/>
  <c r="N693" i="4"/>
  <c r="R854" i="4"/>
  <c r="N854" i="4"/>
  <c r="R853" i="4"/>
  <c r="N853" i="4"/>
  <c r="R692" i="4"/>
  <c r="N692" i="4"/>
  <c r="R852" i="4"/>
  <c r="N852" i="4"/>
  <c r="R851" i="4"/>
  <c r="N851" i="4"/>
  <c r="R850" i="4"/>
  <c r="N850" i="4"/>
  <c r="R849" i="4"/>
  <c r="N849" i="4"/>
  <c r="R847" i="4"/>
  <c r="N847" i="4"/>
  <c r="R846" i="4"/>
  <c r="N846" i="4"/>
  <c r="R691" i="4"/>
  <c r="N691" i="4"/>
  <c r="R690" i="4"/>
  <c r="N690" i="4"/>
  <c r="R689" i="4"/>
  <c r="N689" i="4"/>
  <c r="R688" i="4"/>
  <c r="N688" i="4"/>
  <c r="R687" i="4"/>
  <c r="N687" i="4"/>
  <c r="R686" i="4"/>
  <c r="N686" i="4"/>
  <c r="R685" i="4"/>
  <c r="N685" i="4"/>
  <c r="R745" i="4"/>
  <c r="N745" i="4"/>
  <c r="R845" i="4"/>
  <c r="N845" i="4"/>
  <c r="R844" i="4"/>
  <c r="N844" i="4"/>
  <c r="R843" i="4"/>
  <c r="N843" i="4"/>
  <c r="R842" i="4"/>
  <c r="N842" i="4"/>
  <c r="R714" i="4"/>
  <c r="N714" i="4"/>
  <c r="R568" i="4"/>
  <c r="N568" i="4"/>
  <c r="R567" i="4"/>
  <c r="N567" i="4"/>
  <c r="R566" i="4"/>
  <c r="N566" i="4"/>
  <c r="R565" i="4"/>
  <c r="N565" i="4"/>
  <c r="R564" i="4"/>
  <c r="N564" i="4"/>
  <c r="R841" i="4"/>
  <c r="N841" i="4"/>
  <c r="R563" i="4"/>
  <c r="N563" i="4"/>
  <c r="R562" i="4"/>
  <c r="N562" i="4"/>
  <c r="R561" i="4"/>
  <c r="N561" i="4"/>
  <c r="R560" i="4"/>
  <c r="N560" i="4"/>
  <c r="R559" i="4"/>
  <c r="N559" i="4"/>
  <c r="R558" i="4"/>
  <c r="N558" i="4"/>
  <c r="R557" i="4"/>
  <c r="N557" i="4"/>
  <c r="R556" i="4"/>
  <c r="N556" i="4"/>
  <c r="R555" i="4"/>
  <c r="N555" i="4"/>
  <c r="R840" i="4"/>
  <c r="N840" i="4"/>
  <c r="R554" i="4"/>
  <c r="N554" i="4"/>
  <c r="R553" i="4"/>
  <c r="N553" i="4"/>
  <c r="R552" i="4"/>
  <c r="N552" i="4"/>
  <c r="R551" i="4"/>
  <c r="N551" i="4"/>
  <c r="R550" i="4"/>
  <c r="N550" i="4"/>
  <c r="R549" i="4"/>
  <c r="N549" i="4"/>
  <c r="R744" i="4"/>
  <c r="N744" i="4"/>
  <c r="R548" i="4"/>
  <c r="N548" i="4"/>
  <c r="R547" i="4"/>
  <c r="N547" i="4"/>
  <c r="R546" i="4"/>
  <c r="N546" i="4"/>
  <c r="R545" i="4"/>
  <c r="N545" i="4"/>
  <c r="R544" i="4"/>
  <c r="N544" i="4"/>
  <c r="R543" i="4"/>
  <c r="N543" i="4"/>
  <c r="R542" i="4"/>
  <c r="N542" i="4"/>
  <c r="R541" i="4"/>
  <c r="N541" i="4"/>
  <c r="R540" i="4"/>
  <c r="N540" i="4"/>
  <c r="R539" i="4"/>
  <c r="N539" i="4"/>
  <c r="R538" i="4"/>
  <c r="N538" i="4"/>
  <c r="R537" i="4"/>
  <c r="N537" i="4"/>
  <c r="R536" i="4"/>
  <c r="N536" i="4"/>
  <c r="R535" i="4"/>
  <c r="N535" i="4"/>
  <c r="R534" i="4"/>
  <c r="N534" i="4"/>
  <c r="R533" i="4"/>
  <c r="N533" i="4"/>
  <c r="R532" i="4"/>
  <c r="N532" i="4"/>
  <c r="R531" i="4"/>
  <c r="N531" i="4"/>
  <c r="R530" i="4"/>
  <c r="N530" i="4"/>
  <c r="R529" i="4"/>
  <c r="N529" i="4"/>
  <c r="R528" i="4"/>
  <c r="N528" i="4"/>
  <c r="R713" i="4"/>
  <c r="N713" i="4"/>
  <c r="R788" i="4"/>
  <c r="N788" i="4"/>
  <c r="R839" i="4"/>
  <c r="N839" i="4"/>
  <c r="R743" i="4"/>
  <c r="N743" i="4"/>
  <c r="R742" i="4"/>
  <c r="N742" i="4"/>
  <c r="R741" i="4"/>
  <c r="N741" i="4"/>
  <c r="R838" i="4"/>
  <c r="N838" i="4"/>
  <c r="R740" i="4"/>
  <c r="N740" i="4"/>
  <c r="R787" i="4"/>
  <c r="N787" i="4"/>
  <c r="R684" i="4"/>
  <c r="N684" i="4"/>
  <c r="R424" i="4"/>
  <c r="N424" i="4"/>
  <c r="R786" i="4"/>
  <c r="N786" i="4"/>
  <c r="R785" i="4"/>
  <c r="N785" i="4"/>
  <c r="R784" i="4"/>
  <c r="N784" i="4"/>
  <c r="R682" i="4"/>
  <c r="N682" i="4"/>
  <c r="R681" i="4"/>
  <c r="N681" i="4"/>
  <c r="R680" i="4"/>
  <c r="N680" i="4"/>
  <c r="R679" i="4"/>
  <c r="N679" i="4"/>
  <c r="R678" i="4"/>
  <c r="N678" i="4"/>
  <c r="R677" i="4"/>
  <c r="N677" i="4"/>
  <c r="R783" i="4"/>
  <c r="N783" i="4"/>
  <c r="R777" i="4"/>
  <c r="N777" i="4"/>
  <c r="R739" i="4"/>
  <c r="N739" i="4"/>
  <c r="R738" i="4"/>
  <c r="N738" i="4"/>
  <c r="R776" i="4"/>
  <c r="N776" i="4"/>
  <c r="R775" i="4"/>
  <c r="N775" i="4"/>
  <c r="R737" i="4"/>
  <c r="N737" i="4"/>
  <c r="R527" i="4"/>
  <c r="N527" i="4"/>
  <c r="R526" i="4"/>
  <c r="N526" i="4"/>
  <c r="R525" i="4"/>
  <c r="N525" i="4"/>
  <c r="R524" i="4"/>
  <c r="N524" i="4"/>
  <c r="R523" i="4"/>
  <c r="N523" i="4"/>
  <c r="R522" i="4"/>
  <c r="N522" i="4"/>
  <c r="R521" i="4"/>
  <c r="N521" i="4"/>
  <c r="R676" i="4"/>
  <c r="N676" i="4"/>
  <c r="R675" i="4"/>
  <c r="N675" i="4"/>
  <c r="R674" i="4"/>
  <c r="N674" i="4"/>
  <c r="R673" i="4"/>
  <c r="N673" i="4"/>
  <c r="R672" i="4"/>
  <c r="N672" i="4"/>
  <c r="R671" i="4"/>
  <c r="N671" i="4"/>
  <c r="R736" i="4"/>
  <c r="N736" i="4"/>
  <c r="R774" i="4"/>
  <c r="N774" i="4"/>
  <c r="R773" i="4"/>
  <c r="N773" i="4"/>
  <c r="R772" i="4"/>
  <c r="N772" i="4"/>
  <c r="R771" i="4"/>
  <c r="N771" i="4"/>
  <c r="R520" i="4"/>
  <c r="N520" i="4"/>
  <c r="R519" i="4"/>
  <c r="N519" i="4"/>
  <c r="R518" i="4"/>
  <c r="N518" i="4"/>
  <c r="R517" i="4"/>
  <c r="N517" i="4"/>
  <c r="R516" i="4"/>
  <c r="N516" i="4"/>
  <c r="R515" i="4"/>
  <c r="N515" i="4"/>
  <c r="R514" i="4"/>
  <c r="N514" i="4"/>
  <c r="R670" i="4"/>
  <c r="N670" i="4"/>
  <c r="R669" i="4"/>
  <c r="N669" i="4"/>
  <c r="R668" i="4"/>
  <c r="N668" i="4"/>
  <c r="R667" i="4"/>
  <c r="N667" i="4"/>
  <c r="R666" i="4"/>
  <c r="N666" i="4"/>
  <c r="R665" i="4"/>
  <c r="N665" i="4"/>
  <c r="R735" i="4"/>
  <c r="N735" i="4"/>
  <c r="R770" i="4"/>
  <c r="N770" i="4"/>
  <c r="R769" i="4"/>
  <c r="N769" i="4"/>
  <c r="R768" i="4"/>
  <c r="N768" i="4"/>
  <c r="R767" i="4"/>
  <c r="N767" i="4"/>
  <c r="R766" i="4"/>
  <c r="N766" i="4"/>
  <c r="R734" i="4"/>
  <c r="N734" i="4"/>
  <c r="R765" i="4"/>
  <c r="N765" i="4"/>
  <c r="R513" i="4"/>
  <c r="N513" i="4"/>
  <c r="R512" i="4"/>
  <c r="N512" i="4"/>
  <c r="R511" i="4"/>
  <c r="N511" i="4"/>
  <c r="R510" i="4"/>
  <c r="N510" i="4"/>
  <c r="R509" i="4"/>
  <c r="N509" i="4"/>
  <c r="R508" i="4"/>
  <c r="N508" i="4"/>
  <c r="R507" i="4"/>
  <c r="N507" i="4"/>
  <c r="R664" i="4"/>
  <c r="N664" i="4"/>
  <c r="R663" i="4"/>
  <c r="N663" i="4"/>
  <c r="R662" i="4"/>
  <c r="N662" i="4"/>
  <c r="R661" i="4"/>
  <c r="N661" i="4"/>
  <c r="R660" i="4"/>
  <c r="N660" i="4"/>
  <c r="R659" i="4"/>
  <c r="N659" i="4"/>
  <c r="R764" i="4"/>
  <c r="N764" i="4"/>
  <c r="R733" i="4"/>
  <c r="N733" i="4"/>
  <c r="R712" i="4"/>
  <c r="N712" i="4"/>
  <c r="R658" i="4"/>
  <c r="N658" i="4"/>
  <c r="R711" i="4"/>
  <c r="N711" i="4"/>
  <c r="R506" i="4"/>
  <c r="N506" i="4"/>
  <c r="R505" i="4"/>
  <c r="N505" i="4"/>
  <c r="R504" i="4"/>
  <c r="N504" i="4"/>
  <c r="R503" i="4"/>
  <c r="N503" i="4"/>
  <c r="R502" i="4"/>
  <c r="N502" i="4"/>
  <c r="R501" i="4"/>
  <c r="N501" i="4"/>
  <c r="R500" i="4"/>
  <c r="N500" i="4"/>
  <c r="R499" i="4"/>
  <c r="N499" i="4"/>
  <c r="R498" i="4"/>
  <c r="N498" i="4"/>
  <c r="R657" i="4"/>
  <c r="N657" i="4"/>
  <c r="R656" i="4"/>
  <c r="N656" i="4"/>
  <c r="R655" i="4"/>
  <c r="N655" i="4"/>
  <c r="R654" i="4"/>
  <c r="N654" i="4"/>
  <c r="R653" i="4"/>
  <c r="N653" i="4"/>
  <c r="R652" i="4"/>
  <c r="N652" i="4"/>
  <c r="R763" i="4"/>
  <c r="N763" i="4"/>
  <c r="R762" i="4"/>
  <c r="N762" i="4"/>
  <c r="R732" i="4"/>
  <c r="N732" i="4"/>
  <c r="R761" i="4"/>
  <c r="N761" i="4"/>
  <c r="R760" i="4"/>
  <c r="N760" i="4"/>
  <c r="R497" i="4"/>
  <c r="N497" i="4"/>
  <c r="R496" i="4"/>
  <c r="N496" i="4"/>
  <c r="R495" i="4"/>
  <c r="N495" i="4"/>
  <c r="R494" i="4"/>
  <c r="N494" i="4"/>
  <c r="R493" i="4"/>
  <c r="N493" i="4"/>
  <c r="R492" i="4"/>
  <c r="N492" i="4"/>
  <c r="R491" i="4"/>
  <c r="N491" i="4"/>
  <c r="R490" i="4"/>
  <c r="N490" i="4"/>
  <c r="R489" i="4"/>
  <c r="N489" i="4"/>
  <c r="R488" i="4"/>
  <c r="N488" i="4"/>
  <c r="R487" i="4"/>
  <c r="N487" i="4"/>
  <c r="R651" i="4"/>
  <c r="N651" i="4"/>
  <c r="R650" i="4"/>
  <c r="N650" i="4"/>
  <c r="R649" i="4"/>
  <c r="N649" i="4"/>
  <c r="R648" i="4"/>
  <c r="N648" i="4"/>
  <c r="R647" i="4"/>
  <c r="N647" i="4"/>
  <c r="R646" i="4"/>
  <c r="N646" i="4"/>
  <c r="R731" i="4"/>
  <c r="N731" i="4"/>
  <c r="R759" i="4"/>
  <c r="N759" i="4"/>
  <c r="R758" i="4"/>
  <c r="N758" i="4"/>
  <c r="R757" i="4"/>
  <c r="N757" i="4"/>
  <c r="R756" i="4"/>
  <c r="N756" i="4"/>
  <c r="R486" i="4"/>
  <c r="N486" i="4"/>
  <c r="R485" i="4"/>
  <c r="N485" i="4"/>
  <c r="R484" i="4"/>
  <c r="N484" i="4"/>
  <c r="R483" i="4"/>
  <c r="N483" i="4"/>
  <c r="R482" i="4"/>
  <c r="N482" i="4"/>
  <c r="R481" i="4"/>
  <c r="N481" i="4"/>
  <c r="R480" i="4"/>
  <c r="N480" i="4"/>
  <c r="R479" i="4"/>
  <c r="N479" i="4"/>
  <c r="R478" i="4"/>
  <c r="N478" i="4"/>
  <c r="R645" i="4"/>
  <c r="N645" i="4"/>
  <c r="R644" i="4"/>
  <c r="N644" i="4"/>
  <c r="R643" i="4"/>
  <c r="N643" i="4"/>
  <c r="R642" i="4"/>
  <c r="N642" i="4"/>
  <c r="R641" i="4"/>
  <c r="N641" i="4"/>
  <c r="R640" i="4"/>
  <c r="N640" i="4"/>
  <c r="R730" i="4"/>
  <c r="N730" i="4"/>
  <c r="R755" i="4"/>
  <c r="N755" i="4"/>
  <c r="R754" i="4"/>
  <c r="N754" i="4"/>
  <c r="R753" i="4"/>
  <c r="N753" i="4"/>
  <c r="R782" i="4"/>
  <c r="N782" i="4"/>
  <c r="R781" i="4"/>
  <c r="N781" i="4"/>
  <c r="R752" i="4"/>
  <c r="N752" i="4"/>
  <c r="R751" i="4"/>
  <c r="N751" i="4"/>
  <c r="R750" i="4"/>
  <c r="N750" i="4"/>
  <c r="R729" i="4"/>
  <c r="N729" i="4"/>
  <c r="R837" i="4"/>
  <c r="N837" i="4"/>
  <c r="R749" i="4"/>
  <c r="N749" i="4"/>
  <c r="R639" i="4"/>
  <c r="N639" i="4"/>
  <c r="R836" i="4"/>
  <c r="N836" i="4"/>
  <c r="R835" i="4"/>
  <c r="N835" i="4"/>
  <c r="R748" i="4"/>
  <c r="N748" i="4"/>
  <c r="R638" i="4"/>
  <c r="N638" i="4"/>
  <c r="R709" i="4"/>
  <c r="N709" i="4"/>
  <c r="R637" i="4"/>
  <c r="N637" i="4"/>
  <c r="R728" i="4"/>
  <c r="N728" i="4"/>
  <c r="R636" i="4"/>
  <c r="N636" i="4"/>
  <c r="R707" i="4"/>
  <c r="N707" i="4"/>
  <c r="R635" i="4"/>
  <c r="N635" i="4"/>
  <c r="R634" i="4"/>
  <c r="N634" i="4"/>
  <c r="R633" i="4"/>
  <c r="N633" i="4"/>
  <c r="R632" i="4"/>
  <c r="N632" i="4"/>
  <c r="R630" i="4"/>
  <c r="N630" i="4"/>
  <c r="R834" i="4"/>
  <c r="N834" i="4"/>
  <c r="R833" i="4"/>
  <c r="N833" i="4"/>
  <c r="R832" i="4"/>
  <c r="N832" i="4"/>
  <c r="R831" i="4"/>
  <c r="N831" i="4"/>
  <c r="R830" i="4"/>
  <c r="N830" i="4"/>
  <c r="R829" i="4"/>
  <c r="N829" i="4"/>
  <c r="R828" i="4"/>
  <c r="N828" i="4"/>
  <c r="R827" i="4"/>
  <c r="N827" i="4"/>
  <c r="R826" i="4"/>
  <c r="N826" i="4"/>
  <c r="R825" i="4"/>
  <c r="N825" i="4"/>
  <c r="R824" i="4"/>
  <c r="N824" i="4"/>
  <c r="R823" i="4"/>
  <c r="N823" i="4"/>
  <c r="R822" i="4"/>
  <c r="N822" i="4"/>
  <c r="R821" i="4"/>
  <c r="N821" i="4"/>
  <c r="R820" i="4"/>
  <c r="N820" i="4"/>
  <c r="R819" i="4"/>
  <c r="N819" i="4"/>
  <c r="R706" i="4"/>
  <c r="N706" i="4"/>
  <c r="R629" i="4"/>
  <c r="N629" i="4"/>
  <c r="R628" i="4"/>
  <c r="N628" i="4"/>
  <c r="R627" i="4"/>
  <c r="N627" i="4"/>
  <c r="R626" i="4"/>
  <c r="N626" i="4"/>
  <c r="R625" i="4"/>
  <c r="N625" i="4"/>
  <c r="R818" i="4"/>
  <c r="N818" i="4"/>
  <c r="R817" i="4"/>
  <c r="N817" i="4"/>
  <c r="R816" i="4"/>
  <c r="N816" i="4"/>
  <c r="R815" i="4"/>
  <c r="N815" i="4"/>
  <c r="R705" i="4"/>
  <c r="N705" i="4"/>
  <c r="R624" i="4"/>
  <c r="N624" i="4"/>
  <c r="R623" i="4"/>
  <c r="N623" i="4"/>
  <c r="R622" i="4"/>
  <c r="N622" i="4"/>
  <c r="R621" i="4"/>
  <c r="N621" i="4"/>
  <c r="R620" i="4"/>
  <c r="N620" i="4"/>
  <c r="R619" i="4"/>
  <c r="N619" i="4"/>
  <c r="R813" i="4"/>
  <c r="N813" i="4"/>
  <c r="R812" i="4"/>
  <c r="N812" i="4"/>
  <c r="R811" i="4"/>
  <c r="N811" i="4"/>
  <c r="R810" i="4"/>
  <c r="N810" i="4"/>
  <c r="R809" i="4"/>
  <c r="N809" i="4"/>
  <c r="R808" i="4"/>
  <c r="N808" i="4"/>
  <c r="R807" i="4"/>
  <c r="N807" i="4"/>
  <c r="R806" i="4"/>
  <c r="N806" i="4"/>
  <c r="R805" i="4"/>
  <c r="N805" i="4"/>
  <c r="R804" i="4"/>
  <c r="N804" i="4"/>
  <c r="R803" i="4"/>
  <c r="N803" i="4"/>
  <c r="R802" i="4"/>
  <c r="N802" i="4"/>
  <c r="R801" i="4"/>
  <c r="N801" i="4"/>
  <c r="R800" i="4"/>
  <c r="N800" i="4"/>
  <c r="R799" i="4"/>
  <c r="N799" i="4"/>
  <c r="R477" i="4"/>
  <c r="N477" i="4"/>
  <c r="I477" i="4"/>
  <c r="R618" i="4"/>
  <c r="N618" i="4"/>
  <c r="R617" i="4"/>
  <c r="N617" i="4"/>
  <c r="R616" i="4"/>
  <c r="N616" i="4"/>
  <c r="R615" i="4"/>
  <c r="N615" i="4"/>
  <c r="R614" i="4"/>
  <c r="N614" i="4"/>
  <c r="I614" i="4"/>
  <c r="R613" i="4"/>
  <c r="N613" i="4"/>
  <c r="R476" i="4"/>
  <c r="N476" i="4"/>
  <c r="R475" i="4"/>
  <c r="N475" i="4"/>
  <c r="R612" i="4"/>
  <c r="N612" i="4"/>
  <c r="R474" i="4"/>
  <c r="N474" i="4"/>
  <c r="R798" i="4"/>
  <c r="N798" i="4"/>
  <c r="I798" i="4"/>
  <c r="R611" i="4"/>
  <c r="N611" i="4"/>
  <c r="R797" i="4"/>
  <c r="N797" i="4"/>
  <c r="R796" i="4"/>
  <c r="N796" i="4"/>
  <c r="R610" i="4"/>
  <c r="N610" i="4"/>
  <c r="I610" i="4"/>
  <c r="R708" i="4"/>
  <c r="N708" i="4"/>
  <c r="R609" i="4"/>
  <c r="N609" i="4"/>
  <c r="I609" i="4"/>
  <c r="R608" i="4"/>
  <c r="N608" i="4"/>
  <c r="R607" i="4"/>
  <c r="N607" i="4"/>
  <c r="R606" i="4"/>
  <c r="N606" i="4"/>
  <c r="R605" i="4"/>
  <c r="N605" i="4"/>
  <c r="R604" i="4"/>
  <c r="N604" i="4"/>
  <c r="R795" i="4"/>
  <c r="N795" i="4"/>
  <c r="R603" i="4"/>
  <c r="N603" i="4"/>
  <c r="R602" i="4"/>
  <c r="N602" i="4"/>
  <c r="R794" i="4"/>
  <c r="N794" i="4"/>
  <c r="R727" i="4"/>
  <c r="N727" i="4"/>
  <c r="R600" i="4"/>
  <c r="N600" i="4"/>
  <c r="R599" i="4"/>
  <c r="N599" i="4"/>
  <c r="R710" i="4"/>
  <c r="N710" i="4"/>
  <c r="R793" i="4"/>
  <c r="N793" i="4"/>
  <c r="R726" i="4"/>
  <c r="N726" i="4"/>
  <c r="R597" i="4"/>
  <c r="N597" i="4"/>
  <c r="R792" i="4"/>
  <c r="N792" i="4"/>
  <c r="R725" i="4"/>
  <c r="N725" i="4"/>
  <c r="R724" i="4"/>
  <c r="N724" i="4"/>
  <c r="R723" i="4"/>
  <c r="N723" i="4"/>
  <c r="R722" i="4"/>
  <c r="N722" i="4"/>
  <c r="R721" i="4"/>
  <c r="N721" i="4"/>
  <c r="R720" i="4"/>
  <c r="N720" i="4"/>
  <c r="R719" i="4"/>
  <c r="N719" i="4"/>
  <c r="R791" i="4"/>
  <c r="N791" i="4"/>
  <c r="R790" i="4"/>
  <c r="N790" i="4"/>
  <c r="R596" i="4"/>
  <c r="N596" i="4"/>
  <c r="R718" i="4"/>
  <c r="N718" i="4"/>
  <c r="R473" i="4"/>
  <c r="N473" i="4"/>
  <c r="R472" i="4"/>
  <c r="N472" i="4"/>
  <c r="R471" i="4"/>
  <c r="N471" i="4"/>
  <c r="R470" i="4"/>
  <c r="N470" i="4"/>
  <c r="R469" i="4"/>
  <c r="N469" i="4"/>
  <c r="R468" i="4"/>
  <c r="N468" i="4"/>
  <c r="R467" i="4"/>
  <c r="N467" i="4"/>
  <c r="R466" i="4"/>
  <c r="N466" i="4"/>
  <c r="R465" i="4"/>
  <c r="N465" i="4"/>
  <c r="R464" i="4"/>
  <c r="N464" i="4"/>
  <c r="R463" i="4"/>
  <c r="N463" i="4"/>
  <c r="R462" i="4"/>
  <c r="N462" i="4"/>
  <c r="R595" i="4"/>
  <c r="N595" i="4"/>
  <c r="R461" i="4"/>
  <c r="N461" i="4"/>
  <c r="R460" i="4"/>
  <c r="N460" i="4"/>
  <c r="R594" i="4"/>
  <c r="N594" i="4"/>
  <c r="R459" i="4"/>
  <c r="N459" i="4"/>
  <c r="R458" i="4"/>
  <c r="N458" i="4"/>
  <c r="R593" i="4"/>
  <c r="N593" i="4"/>
  <c r="R592" i="4"/>
  <c r="N592" i="4"/>
  <c r="R457" i="4"/>
  <c r="N457" i="4"/>
  <c r="R422" i="4"/>
  <c r="N422" i="4"/>
  <c r="R456" i="4"/>
  <c r="N456" i="4"/>
  <c r="R455" i="4"/>
  <c r="N455" i="4"/>
  <c r="R717" i="4"/>
  <c r="N717" i="4"/>
  <c r="R421" i="4"/>
  <c r="N421" i="4"/>
  <c r="R420" i="4"/>
  <c r="N420" i="4"/>
  <c r="R591" i="4"/>
  <c r="N591" i="4"/>
  <c r="R590" i="4"/>
  <c r="N590" i="4"/>
  <c r="R419" i="4"/>
  <c r="N419" i="4"/>
  <c r="R589" i="4"/>
  <c r="N589" i="4"/>
  <c r="R588" i="4"/>
  <c r="N588" i="4"/>
  <c r="R454" i="4"/>
  <c r="N454" i="4"/>
  <c r="R453" i="4"/>
  <c r="N453" i="4"/>
  <c r="R452" i="4"/>
  <c r="N452" i="4"/>
  <c r="R451" i="4"/>
  <c r="N451" i="4"/>
  <c r="R587" i="4"/>
  <c r="N587" i="4"/>
  <c r="R586" i="4"/>
  <c r="N586" i="4"/>
  <c r="R450" i="4"/>
  <c r="N450" i="4"/>
  <c r="R449" i="4"/>
  <c r="N449" i="4"/>
  <c r="R448" i="4"/>
  <c r="N448" i="4"/>
  <c r="R447" i="4"/>
  <c r="N447" i="4"/>
  <c r="R585" i="4"/>
  <c r="N585" i="4"/>
  <c r="R446" i="4"/>
  <c r="N446" i="4"/>
  <c r="R584" i="4"/>
  <c r="N584" i="4"/>
  <c r="R445" i="4"/>
  <c r="N445" i="4"/>
  <c r="R444" i="4"/>
  <c r="N444" i="4"/>
  <c r="R583" i="4"/>
  <c r="N583" i="4"/>
  <c r="R443" i="4"/>
  <c r="N443" i="4"/>
  <c r="R442" i="4"/>
  <c r="N442" i="4"/>
  <c r="R441" i="4"/>
  <c r="N441" i="4"/>
  <c r="R440" i="4"/>
  <c r="N440" i="4"/>
  <c r="R418" i="4"/>
  <c r="N418" i="4"/>
  <c r="R439" i="4"/>
  <c r="N439" i="4"/>
  <c r="R438" i="4"/>
  <c r="N438" i="4"/>
  <c r="R437" i="4"/>
  <c r="N437" i="4"/>
  <c r="R436" i="4"/>
  <c r="N436" i="4"/>
  <c r="I436" i="4"/>
  <c r="R435" i="4"/>
  <c r="N435" i="4"/>
  <c r="R434" i="4"/>
  <c r="N434" i="4"/>
  <c r="R433" i="4"/>
  <c r="N433" i="4"/>
  <c r="I433" i="4"/>
  <c r="R432" i="4"/>
  <c r="N432" i="4"/>
  <c r="I432" i="4"/>
  <c r="R716" i="4"/>
  <c r="N716" i="4"/>
  <c r="R431" i="4"/>
  <c r="N431" i="4"/>
  <c r="I431" i="4"/>
  <c r="R430" i="4"/>
  <c r="N430" i="4"/>
  <c r="I430" i="4"/>
  <c r="R416" i="4"/>
  <c r="N416" i="4"/>
  <c r="R415" i="4"/>
  <c r="N415" i="4"/>
  <c r="R414" i="4"/>
  <c r="N414" i="4"/>
  <c r="R412" i="4"/>
  <c r="N412" i="4"/>
  <c r="R411" i="4"/>
  <c r="N411" i="4"/>
  <c r="R410" i="4"/>
  <c r="N410" i="4"/>
  <c r="R409" i="4"/>
  <c r="N409" i="4"/>
  <c r="R407" i="4"/>
  <c r="N407" i="4"/>
  <c r="R405" i="4"/>
  <c r="N405" i="4"/>
  <c r="R404" i="4"/>
  <c r="N404" i="4"/>
  <c r="R403" i="4"/>
  <c r="N403" i="4"/>
  <c r="R402" i="4"/>
  <c r="N402" i="4"/>
  <c r="R400" i="4"/>
  <c r="N400" i="4"/>
  <c r="R399" i="4"/>
  <c r="N399" i="4"/>
  <c r="R398" i="4"/>
  <c r="N398" i="4"/>
  <c r="R397" i="4"/>
  <c r="N397" i="4"/>
  <c r="R396" i="4"/>
  <c r="N396" i="4"/>
  <c r="R395" i="4"/>
  <c r="N395" i="4"/>
  <c r="R394" i="4"/>
  <c r="N394" i="4"/>
  <c r="R393" i="4"/>
  <c r="N393" i="4"/>
  <c r="R392" i="4"/>
  <c r="N392" i="4"/>
  <c r="R391" i="4"/>
  <c r="N391" i="4"/>
  <c r="R390" i="4"/>
  <c r="N390" i="4"/>
  <c r="R360" i="4"/>
  <c r="N360" i="4"/>
  <c r="R359" i="4"/>
  <c r="N359" i="4"/>
  <c r="R358" i="4"/>
  <c r="N358" i="4"/>
  <c r="R357" i="4"/>
  <c r="N357" i="4"/>
  <c r="R356" i="4"/>
  <c r="N356" i="4"/>
  <c r="R355" i="4"/>
  <c r="N355" i="4"/>
  <c r="R389" i="4"/>
  <c r="N389" i="4"/>
  <c r="I389" i="4"/>
  <c r="R388" i="4"/>
  <c r="N388" i="4"/>
  <c r="R387" i="4"/>
  <c r="N387" i="4"/>
  <c r="I387" i="4"/>
  <c r="R386" i="4"/>
  <c r="N386" i="4"/>
  <c r="R385" i="4"/>
  <c r="N385" i="4"/>
  <c r="R384" i="4"/>
  <c r="N384" i="4"/>
  <c r="R383" i="4"/>
  <c r="N383" i="4"/>
  <c r="R382" i="4"/>
  <c r="N382" i="4"/>
  <c r="R381" i="4"/>
  <c r="N381" i="4"/>
  <c r="R380" i="4"/>
  <c r="N380" i="4"/>
  <c r="R379" i="4"/>
  <c r="N379" i="4"/>
  <c r="R378" i="4"/>
  <c r="N378" i="4"/>
  <c r="R377" i="4"/>
  <c r="N377" i="4"/>
  <c r="R376" i="4"/>
  <c r="N376" i="4"/>
  <c r="R354" i="4"/>
  <c r="N354" i="4"/>
  <c r="R353" i="4"/>
  <c r="N353" i="4"/>
  <c r="R352" i="4"/>
  <c r="N352" i="4"/>
  <c r="R351" i="4"/>
  <c r="N351" i="4"/>
  <c r="R350" i="4"/>
  <c r="N350" i="4"/>
  <c r="R349" i="4"/>
  <c r="N349" i="4"/>
  <c r="R375" i="4"/>
  <c r="N375" i="4"/>
  <c r="I375" i="4"/>
  <c r="R374" i="4"/>
  <c r="N374" i="4"/>
  <c r="R373" i="4"/>
  <c r="N373" i="4"/>
  <c r="I373" i="4"/>
  <c r="R372" i="4"/>
  <c r="N372" i="4"/>
  <c r="R361" i="4"/>
  <c r="N361" i="4"/>
  <c r="R371" i="4"/>
  <c r="N371" i="4"/>
  <c r="R370" i="4"/>
  <c r="N370" i="4"/>
  <c r="R369" i="4"/>
  <c r="N369" i="4"/>
  <c r="R368" i="4"/>
  <c r="N368" i="4"/>
  <c r="R367" i="4"/>
  <c r="N367" i="4"/>
  <c r="R366" i="4"/>
  <c r="N366" i="4"/>
  <c r="R364" i="4"/>
  <c r="N364" i="4"/>
  <c r="R348" i="4"/>
  <c r="N348" i="4"/>
  <c r="R347" i="4"/>
  <c r="N347" i="4"/>
  <c r="R346" i="4"/>
  <c r="N346" i="4"/>
  <c r="R345" i="4"/>
  <c r="N345" i="4"/>
  <c r="R344" i="4"/>
  <c r="N344" i="4"/>
  <c r="R343" i="4"/>
  <c r="N343" i="4"/>
  <c r="R363" i="4"/>
  <c r="N363" i="4"/>
  <c r="R362" i="4"/>
  <c r="N362" i="4"/>
  <c r="R341" i="4"/>
  <c r="N341" i="4"/>
  <c r="R323" i="4"/>
  <c r="N323" i="4"/>
  <c r="R322" i="4"/>
  <c r="N322" i="4"/>
  <c r="R321" i="4"/>
  <c r="N321" i="4"/>
  <c r="R340" i="4"/>
  <c r="N340" i="4"/>
  <c r="R339" i="4"/>
  <c r="N339" i="4"/>
  <c r="R338" i="4"/>
  <c r="N338" i="4"/>
  <c r="R337" i="4"/>
  <c r="N337" i="4"/>
  <c r="R336" i="4"/>
  <c r="N336" i="4"/>
  <c r="R320" i="4"/>
  <c r="N320" i="4"/>
  <c r="R319" i="4"/>
  <c r="N319" i="4"/>
  <c r="R335" i="4"/>
  <c r="N335" i="4"/>
  <c r="R334" i="4"/>
  <c r="N334" i="4"/>
  <c r="R333" i="4"/>
  <c r="N333" i="4"/>
  <c r="R332" i="4"/>
  <c r="N332" i="4"/>
  <c r="R331" i="4"/>
  <c r="N331" i="4"/>
  <c r="R327" i="4"/>
  <c r="N327" i="4"/>
  <c r="R330" i="4"/>
  <c r="N330" i="4"/>
  <c r="R326" i="4"/>
  <c r="N326" i="4"/>
  <c r="R329" i="4"/>
  <c r="N329" i="4"/>
  <c r="R325" i="4"/>
  <c r="N325" i="4"/>
  <c r="R328" i="4"/>
  <c r="N328" i="4"/>
  <c r="R318" i="4"/>
  <c r="N318" i="4"/>
  <c r="R317" i="4"/>
  <c r="N317" i="4"/>
  <c r="R316" i="4"/>
  <c r="N316" i="4"/>
  <c r="R315" i="4"/>
  <c r="N315" i="4"/>
  <c r="R314" i="4"/>
  <c r="N314" i="4"/>
  <c r="R313" i="4"/>
  <c r="N313" i="4"/>
  <c r="R324" i="4"/>
  <c r="N324" i="4"/>
  <c r="R311" i="4"/>
  <c r="N311" i="4"/>
  <c r="R310" i="4"/>
  <c r="N310" i="4"/>
  <c r="R309" i="4"/>
  <c r="N309" i="4"/>
  <c r="R308" i="4"/>
  <c r="N308" i="4"/>
  <c r="R307" i="4"/>
  <c r="N307" i="4"/>
  <c r="R306" i="4"/>
  <c r="N306" i="4"/>
  <c r="R305" i="4"/>
  <c r="N305" i="4"/>
  <c r="R304" i="4"/>
  <c r="N304" i="4"/>
  <c r="R303" i="4"/>
  <c r="N303" i="4"/>
  <c r="R300" i="4"/>
  <c r="N300" i="4"/>
  <c r="R294" i="4"/>
  <c r="N294" i="4"/>
  <c r="R293" i="4"/>
  <c r="N293" i="4"/>
  <c r="R292" i="4"/>
  <c r="N292" i="4"/>
  <c r="R291" i="4"/>
  <c r="N291" i="4"/>
  <c r="R290" i="4"/>
  <c r="N290" i="4"/>
  <c r="R299" i="4"/>
  <c r="N299" i="4"/>
  <c r="R282" i="4"/>
  <c r="N282" i="4"/>
  <c r="R281" i="4"/>
  <c r="N281" i="4"/>
  <c r="R279" i="4"/>
  <c r="N279" i="4"/>
  <c r="R284" i="4"/>
  <c r="N284" i="4"/>
  <c r="R278" i="4"/>
  <c r="N278" i="4"/>
  <c r="R277" i="4"/>
  <c r="N277" i="4"/>
  <c r="R298" i="4"/>
  <c r="N298" i="4"/>
  <c r="R297" i="4"/>
  <c r="N297" i="4"/>
  <c r="R296" i="4"/>
  <c r="N296" i="4"/>
  <c r="R289" i="4"/>
  <c r="N289" i="4"/>
  <c r="R288" i="4"/>
  <c r="N288" i="4"/>
  <c r="R276" i="4"/>
  <c r="N276" i="4"/>
  <c r="R275" i="4"/>
  <c r="N275" i="4"/>
  <c r="R280" i="4"/>
  <c r="N280" i="4"/>
  <c r="R287" i="4"/>
  <c r="N287" i="4"/>
  <c r="R286" i="4"/>
  <c r="N286" i="4"/>
  <c r="R295" i="4"/>
  <c r="N295" i="4"/>
  <c r="R285" i="4"/>
  <c r="N285" i="4"/>
  <c r="R274" i="4"/>
  <c r="N274" i="4"/>
  <c r="R273" i="4"/>
  <c r="N273" i="4"/>
  <c r="R272" i="4"/>
  <c r="N272" i="4"/>
  <c r="R270" i="4"/>
  <c r="N270" i="4"/>
  <c r="R269" i="4"/>
  <c r="N269" i="4"/>
  <c r="R268" i="4"/>
  <c r="N268" i="4"/>
  <c r="R267" i="4"/>
  <c r="N267" i="4"/>
  <c r="R283" i="4"/>
  <c r="N283" i="4"/>
  <c r="R266" i="4"/>
  <c r="N266" i="4"/>
  <c r="R146" i="4"/>
  <c r="N146" i="4"/>
  <c r="R145" i="4"/>
  <c r="N145" i="4"/>
  <c r="R144" i="4"/>
  <c r="N144" i="4"/>
  <c r="R263" i="4"/>
  <c r="N263" i="4"/>
  <c r="R262" i="4"/>
  <c r="N262" i="4"/>
  <c r="R261" i="4"/>
  <c r="N261" i="4"/>
  <c r="R260" i="4"/>
  <c r="N260" i="4"/>
  <c r="R259" i="4"/>
  <c r="N259" i="4"/>
  <c r="R258" i="4"/>
  <c r="N258" i="4"/>
  <c r="R257" i="4"/>
  <c r="N257" i="4"/>
  <c r="R143" i="4"/>
  <c r="N143" i="4"/>
  <c r="R142" i="4"/>
  <c r="N142" i="4"/>
  <c r="R138" i="4"/>
  <c r="N138" i="4"/>
  <c r="R256" i="4"/>
  <c r="N256" i="4"/>
  <c r="R137" i="4"/>
  <c r="N137" i="4"/>
  <c r="R136" i="4"/>
  <c r="N136" i="4"/>
  <c r="R255" i="4"/>
  <c r="N255" i="4"/>
  <c r="R135" i="4"/>
  <c r="N135" i="4"/>
  <c r="R134" i="4"/>
  <c r="N134" i="4"/>
  <c r="R254" i="4"/>
  <c r="N254" i="4"/>
  <c r="R133" i="4"/>
  <c r="N133" i="4"/>
  <c r="R132" i="4"/>
  <c r="N132" i="4"/>
  <c r="R253" i="4"/>
  <c r="N253" i="4"/>
  <c r="R252" i="4"/>
  <c r="N252" i="4"/>
  <c r="R131" i="4"/>
  <c r="N131" i="4"/>
  <c r="R130" i="4"/>
  <c r="N130" i="4"/>
  <c r="R251" i="4"/>
  <c r="N251" i="4"/>
  <c r="R118" i="4"/>
  <c r="N118" i="4"/>
  <c r="R117" i="4"/>
  <c r="N117" i="4"/>
  <c r="R116" i="4"/>
  <c r="N116" i="4"/>
  <c r="R250" i="4"/>
  <c r="N250" i="4"/>
  <c r="R115" i="4"/>
  <c r="N115" i="4"/>
  <c r="R114" i="4"/>
  <c r="N114" i="4"/>
  <c r="R113" i="4"/>
  <c r="N113" i="4"/>
  <c r="R249" i="4"/>
  <c r="N249" i="4"/>
  <c r="R110" i="4"/>
  <c r="N110" i="4"/>
  <c r="R109" i="4"/>
  <c r="N109" i="4"/>
  <c r="R108" i="4"/>
  <c r="N108" i="4"/>
  <c r="R248" i="4"/>
  <c r="N248" i="4"/>
  <c r="R107" i="4"/>
  <c r="N107" i="4"/>
  <c r="R106" i="4"/>
  <c r="N106" i="4"/>
  <c r="R105" i="4"/>
  <c r="N105" i="4"/>
  <c r="R104" i="4"/>
  <c r="N104" i="4"/>
  <c r="R247" i="4"/>
  <c r="N247" i="4"/>
  <c r="R129" i="4"/>
  <c r="N129" i="4"/>
  <c r="R246" i="4"/>
  <c r="N246" i="4"/>
  <c r="R264" i="4"/>
  <c r="N264" i="4"/>
  <c r="R245" i="4"/>
  <c r="N245" i="4"/>
  <c r="R244" i="4"/>
  <c r="N244" i="4"/>
  <c r="R243" i="4"/>
  <c r="N243" i="4"/>
  <c r="R242" i="4"/>
  <c r="N242" i="4"/>
  <c r="R128" i="4"/>
  <c r="N128" i="4"/>
  <c r="R241" i="4"/>
  <c r="N241" i="4"/>
  <c r="R240" i="4"/>
  <c r="N240" i="4"/>
  <c r="R239" i="4"/>
  <c r="N239" i="4"/>
  <c r="R238" i="4"/>
  <c r="N238" i="4"/>
  <c r="R237" i="4"/>
  <c r="N237" i="4"/>
  <c r="R236" i="4"/>
  <c r="N236" i="4"/>
  <c r="R235" i="4"/>
  <c r="N235" i="4"/>
  <c r="R127" i="4"/>
  <c r="N127" i="4"/>
  <c r="R234" i="4"/>
  <c r="N234" i="4"/>
  <c r="R233" i="4"/>
  <c r="N233" i="4"/>
  <c r="R232" i="4"/>
  <c r="N232" i="4"/>
  <c r="R231" i="4"/>
  <c r="N231" i="4"/>
  <c r="R230" i="4"/>
  <c r="N230" i="4"/>
  <c r="R229" i="4"/>
  <c r="N229" i="4"/>
  <c r="R228" i="4"/>
  <c r="N228" i="4"/>
  <c r="R227" i="4"/>
  <c r="N227" i="4"/>
  <c r="R226" i="4"/>
  <c r="N226" i="4"/>
  <c r="R225" i="4"/>
  <c r="N225" i="4"/>
  <c r="R126" i="4"/>
  <c r="N126" i="4"/>
  <c r="R224" i="4"/>
  <c r="N224" i="4"/>
  <c r="R223" i="4"/>
  <c r="N223" i="4"/>
  <c r="R222" i="4"/>
  <c r="N222" i="4"/>
  <c r="R221" i="4"/>
  <c r="N221" i="4"/>
  <c r="R220" i="4"/>
  <c r="N220" i="4"/>
  <c r="R219" i="4"/>
  <c r="N219" i="4"/>
  <c r="R218" i="4"/>
  <c r="N218" i="4"/>
  <c r="R217" i="4"/>
  <c r="N217" i="4"/>
  <c r="R216" i="4"/>
  <c r="N216" i="4"/>
  <c r="R215" i="4"/>
  <c r="N215" i="4"/>
  <c r="R214" i="4"/>
  <c r="N214" i="4"/>
  <c r="R213" i="4"/>
  <c r="N213" i="4"/>
  <c r="R212" i="4"/>
  <c r="N212" i="4"/>
  <c r="R211" i="4"/>
  <c r="N211" i="4"/>
  <c r="R210" i="4"/>
  <c r="N210" i="4"/>
  <c r="R209" i="4"/>
  <c r="N209" i="4"/>
  <c r="R124" i="4"/>
  <c r="N124" i="4"/>
  <c r="R103" i="4"/>
  <c r="N103" i="4"/>
  <c r="R102" i="4"/>
  <c r="N102" i="4"/>
  <c r="R101" i="4"/>
  <c r="N101" i="4"/>
  <c r="R208" i="4"/>
  <c r="N208" i="4"/>
  <c r="R207" i="4"/>
  <c r="N207" i="4"/>
  <c r="R206" i="4"/>
  <c r="N206" i="4"/>
  <c r="R205" i="4"/>
  <c r="N205" i="4"/>
  <c r="R204" i="4"/>
  <c r="N204" i="4"/>
  <c r="R203" i="4"/>
  <c r="N203" i="4"/>
  <c r="R202" i="4"/>
  <c r="N202" i="4"/>
  <c r="R123" i="4"/>
  <c r="N123" i="4"/>
  <c r="R100" i="4"/>
  <c r="N100" i="4"/>
  <c r="R99" i="4"/>
  <c r="N99" i="4"/>
  <c r="R98" i="4"/>
  <c r="N98" i="4"/>
  <c r="R201" i="4"/>
  <c r="N201" i="4"/>
  <c r="R200" i="4"/>
  <c r="N200" i="4"/>
  <c r="R199" i="4"/>
  <c r="N199" i="4"/>
  <c r="R198" i="4"/>
  <c r="N198" i="4"/>
  <c r="R197" i="4"/>
  <c r="N197" i="4"/>
  <c r="R196" i="4"/>
  <c r="N196" i="4"/>
  <c r="R195" i="4"/>
  <c r="N195" i="4"/>
  <c r="R194" i="4"/>
  <c r="N194" i="4"/>
  <c r="R122" i="4"/>
  <c r="N122" i="4"/>
  <c r="R121" i="4"/>
  <c r="N121" i="4"/>
  <c r="R97" i="4"/>
  <c r="N97" i="4"/>
  <c r="R96" i="4"/>
  <c r="N96" i="4"/>
  <c r="R95" i="4"/>
  <c r="N95" i="4"/>
  <c r="R94" i="4"/>
  <c r="N94" i="4"/>
  <c r="R93" i="4"/>
  <c r="N93" i="4"/>
  <c r="R92" i="4"/>
  <c r="N92" i="4"/>
  <c r="R193" i="4"/>
  <c r="N193" i="4"/>
  <c r="R192" i="4"/>
  <c r="N192" i="4"/>
  <c r="R191" i="4"/>
  <c r="N191" i="4"/>
  <c r="R190" i="4"/>
  <c r="N190" i="4"/>
  <c r="R189" i="4"/>
  <c r="N189" i="4"/>
  <c r="R188" i="4"/>
  <c r="N188" i="4"/>
  <c r="R187" i="4"/>
  <c r="N187" i="4"/>
  <c r="R186" i="4"/>
  <c r="N186" i="4"/>
  <c r="R185" i="4"/>
  <c r="N185" i="4"/>
  <c r="R184" i="4"/>
  <c r="N184" i="4"/>
  <c r="R183" i="4"/>
  <c r="N183" i="4"/>
  <c r="R182" i="4"/>
  <c r="N182" i="4"/>
  <c r="R181" i="4"/>
  <c r="N181" i="4"/>
  <c r="R91" i="4"/>
  <c r="N91" i="4"/>
  <c r="R90" i="4"/>
  <c r="N90" i="4"/>
  <c r="R89" i="4"/>
  <c r="N89" i="4"/>
  <c r="R88" i="4"/>
  <c r="N88" i="4"/>
  <c r="R87" i="4"/>
  <c r="N87" i="4"/>
  <c r="R180" i="4"/>
  <c r="N180" i="4"/>
  <c r="R139" i="4"/>
  <c r="N139" i="4"/>
  <c r="R179" i="4"/>
  <c r="N179" i="4"/>
  <c r="R141" i="4"/>
  <c r="N141" i="4"/>
  <c r="R140" i="4"/>
  <c r="N140" i="4"/>
  <c r="R86" i="4"/>
  <c r="N86" i="4"/>
  <c r="R178" i="4"/>
  <c r="N178" i="4"/>
  <c r="R177" i="4"/>
  <c r="N177" i="4"/>
  <c r="R176" i="4"/>
  <c r="N176" i="4"/>
  <c r="R85" i="4"/>
  <c r="N85" i="4"/>
  <c r="R84" i="4"/>
  <c r="N84" i="4"/>
  <c r="R83" i="4"/>
  <c r="N83" i="4"/>
  <c r="R175" i="4"/>
  <c r="N175" i="4"/>
  <c r="R174" i="4"/>
  <c r="N174" i="4"/>
  <c r="R173" i="4"/>
  <c r="N173" i="4"/>
  <c r="R172" i="4"/>
  <c r="N172" i="4"/>
  <c r="R171" i="4"/>
  <c r="N171" i="4"/>
  <c r="R170" i="4"/>
  <c r="N170" i="4"/>
  <c r="R169" i="4"/>
  <c r="N169" i="4"/>
  <c r="R168" i="4"/>
  <c r="N168" i="4"/>
  <c r="R167" i="4"/>
  <c r="N167" i="4"/>
  <c r="R67" i="4"/>
  <c r="N67" i="4"/>
  <c r="R166" i="4"/>
  <c r="N166" i="4"/>
  <c r="R112" i="4"/>
  <c r="N112" i="4"/>
  <c r="R81" i="4"/>
  <c r="N81" i="4"/>
  <c r="R80" i="4"/>
  <c r="N80" i="4"/>
  <c r="R79" i="4"/>
  <c r="N79" i="4"/>
  <c r="R78" i="4"/>
  <c r="N78" i="4"/>
  <c r="R77" i="4"/>
  <c r="N77" i="4"/>
  <c r="R76" i="4"/>
  <c r="N76" i="4"/>
  <c r="R165" i="4"/>
  <c r="N165" i="4"/>
  <c r="R164" i="4"/>
  <c r="N164" i="4"/>
  <c r="R163" i="4"/>
  <c r="N163" i="4"/>
  <c r="R162" i="4"/>
  <c r="N162" i="4"/>
  <c r="R161" i="4"/>
  <c r="N161" i="4"/>
  <c r="R75" i="4"/>
  <c r="N75" i="4"/>
  <c r="R74" i="4"/>
  <c r="N74" i="4"/>
  <c r="R73" i="4"/>
  <c r="N73" i="4"/>
  <c r="R160" i="4"/>
  <c r="N160" i="4"/>
  <c r="R159" i="4"/>
  <c r="N159" i="4"/>
  <c r="R158" i="4"/>
  <c r="N158" i="4"/>
  <c r="R157" i="4"/>
  <c r="N157" i="4"/>
  <c r="R156" i="4"/>
  <c r="N156" i="4"/>
  <c r="R155" i="4"/>
  <c r="N155" i="4"/>
  <c r="R154" i="4"/>
  <c r="N154" i="4"/>
  <c r="R153" i="4"/>
  <c r="N153" i="4"/>
  <c r="R152" i="4"/>
  <c r="N152" i="4"/>
  <c r="R151" i="4"/>
  <c r="N151" i="4"/>
  <c r="R150" i="4"/>
  <c r="N150" i="4"/>
  <c r="R149" i="4"/>
  <c r="N149" i="4"/>
  <c r="R148" i="4"/>
  <c r="N148" i="4"/>
  <c r="R111" i="4"/>
  <c r="N111" i="4"/>
  <c r="R72" i="4"/>
  <c r="N72" i="4"/>
  <c r="R71" i="4"/>
  <c r="N71" i="4"/>
  <c r="R70" i="4"/>
  <c r="N70" i="4"/>
  <c r="R69" i="4"/>
  <c r="N69" i="4"/>
  <c r="R68" i="4"/>
  <c r="N68" i="4"/>
  <c r="R147" i="4"/>
  <c r="N147" i="4"/>
  <c r="R66" i="4"/>
  <c r="N66" i="4"/>
  <c r="R65" i="4"/>
  <c r="N65" i="4"/>
  <c r="R63" i="4"/>
  <c r="N63" i="4"/>
  <c r="R62" i="4"/>
  <c r="N62" i="4"/>
  <c r="R61" i="4"/>
  <c r="N61" i="4"/>
  <c r="R60" i="4"/>
  <c r="N60" i="4"/>
  <c r="R59" i="4"/>
  <c r="N59" i="4"/>
  <c r="R58" i="4"/>
  <c r="N58" i="4"/>
  <c r="R57" i="4"/>
  <c r="N57" i="4"/>
  <c r="R55" i="4"/>
  <c r="N55" i="4"/>
  <c r="R54" i="4"/>
  <c r="N54" i="4"/>
  <c r="R53" i="4"/>
  <c r="N53" i="4"/>
  <c r="R52" i="4"/>
  <c r="N52" i="4"/>
  <c r="R51" i="4"/>
  <c r="N51" i="4"/>
  <c r="R50" i="4"/>
  <c r="N50" i="4"/>
  <c r="R49" i="4"/>
  <c r="N49" i="4"/>
  <c r="R48" i="4"/>
  <c r="N48" i="4"/>
  <c r="R47" i="4"/>
  <c r="N47" i="4"/>
  <c r="R46" i="4"/>
  <c r="N46" i="4"/>
  <c r="R44" i="4"/>
  <c r="N44" i="4"/>
  <c r="R43" i="4"/>
  <c r="N43" i="4"/>
  <c r="R42" i="4"/>
  <c r="N42" i="4"/>
  <c r="R41" i="4"/>
  <c r="N41" i="4"/>
  <c r="R40" i="4"/>
  <c r="N40" i="4"/>
  <c r="R39" i="4"/>
  <c r="N39" i="4"/>
  <c r="R38" i="4"/>
  <c r="N38" i="4"/>
  <c r="R36" i="4"/>
  <c r="N36" i="4"/>
  <c r="R35" i="4"/>
  <c r="N35" i="4"/>
  <c r="R34" i="4"/>
  <c r="N34" i="4"/>
  <c r="R33" i="4"/>
  <c r="N33" i="4"/>
  <c r="R32" i="4"/>
  <c r="N32" i="4"/>
  <c r="R31" i="4"/>
  <c r="N31" i="4"/>
  <c r="R30" i="4"/>
  <c r="N30" i="4"/>
  <c r="R29" i="4"/>
  <c r="N29" i="4"/>
  <c r="R28" i="4"/>
  <c r="N28" i="4"/>
  <c r="R27" i="4"/>
  <c r="N27" i="4"/>
  <c r="R26" i="4"/>
  <c r="N26" i="4"/>
  <c r="R25" i="4"/>
  <c r="N25" i="4"/>
  <c r="R24" i="4"/>
  <c r="N24" i="4"/>
  <c r="R23" i="4"/>
  <c r="N23" i="4"/>
  <c r="R22" i="4"/>
  <c r="N22" i="4"/>
  <c r="R21" i="4"/>
  <c r="N21" i="4"/>
  <c r="R20" i="4"/>
  <c r="N20" i="4"/>
  <c r="R19" i="4"/>
  <c r="N19" i="4"/>
  <c r="R18" i="4"/>
  <c r="N18" i="4"/>
  <c r="R17" i="4"/>
  <c r="N17" i="4"/>
  <c r="R16" i="4"/>
  <c r="N16" i="4"/>
  <c r="R15" i="4"/>
  <c r="N15" i="4"/>
  <c r="R14" i="4"/>
  <c r="N14" i="4"/>
  <c r="R13" i="4"/>
  <c r="N13" i="4"/>
  <c r="R12" i="4"/>
  <c r="N12" i="4"/>
  <c r="R11" i="4"/>
  <c r="N11" i="4"/>
  <c r="R10" i="4"/>
  <c r="N10" i="4"/>
  <c r="A10" i="4"/>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8" i="4" s="1"/>
  <c r="A39" i="4" s="1"/>
  <c r="A40" i="4" s="1"/>
  <c r="A41" i="4" s="1"/>
  <c r="A42" i="4" s="1"/>
  <c r="A43" i="4" s="1"/>
  <c r="A44" i="4" s="1"/>
  <c r="A46" i="4" s="1"/>
  <c r="A47" i="4" s="1"/>
  <c r="A48" i="4" s="1"/>
  <c r="A49" i="4" s="1"/>
  <c r="A50" i="4" s="1"/>
  <c r="A51" i="4" s="1"/>
  <c r="A52" i="4" s="1"/>
  <c r="A53" i="4" s="1"/>
  <c r="A54" i="4" s="1"/>
  <c r="A55" i="4" s="1"/>
  <c r="A57" i="4" s="1"/>
  <c r="A58" i="4" s="1"/>
  <c r="A59" i="4" s="1"/>
  <c r="A60" i="4" s="1"/>
  <c r="A61" i="4" s="1"/>
  <c r="A62" i="4" s="1"/>
  <c r="A63" i="4" s="1"/>
  <c r="A65" i="4" s="1"/>
  <c r="A66" i="4" s="1"/>
  <c r="B7" i="4"/>
  <c r="B6" i="4"/>
  <c r="C5" i="4"/>
  <c r="B5" i="4"/>
  <c r="B4" i="4"/>
  <c r="C3" i="4"/>
  <c r="B3" i="4"/>
  <c r="AV29" i="2"/>
  <c r="C29" i="2"/>
  <c r="AU27" i="2"/>
  <c r="AU26" i="2"/>
  <c r="AU25" i="2"/>
  <c r="AU24" i="2"/>
  <c r="AU23" i="2"/>
  <c r="AU22" i="2"/>
  <c r="AU21" i="2"/>
  <c r="AU20" i="2"/>
  <c r="AU19" i="2"/>
  <c r="AU18" i="2"/>
  <c r="AU17" i="2"/>
  <c r="C15" i="2"/>
  <c r="AU13" i="2"/>
  <c r="AU12" i="2"/>
  <c r="AU11" i="2"/>
  <c r="AU10" i="2"/>
  <c r="AU9" i="2"/>
  <c r="H11" i="9" l="1"/>
  <c r="H13" i="2" s="1"/>
  <c r="H29" i="9"/>
  <c r="H13" i="6"/>
  <c r="H50" i="6"/>
  <c r="H51" i="6"/>
  <c r="G11" i="2"/>
  <c r="O947" i="4"/>
  <c r="O188" i="4"/>
  <c r="O474" i="4"/>
  <c r="S697" i="4"/>
  <c r="S572" i="4"/>
  <c r="S865" i="4"/>
  <c r="S954" i="4"/>
  <c r="S924" i="4"/>
  <c r="S938" i="4"/>
  <c r="G12" i="2"/>
  <c r="G13" i="2"/>
  <c r="S861" i="4"/>
  <c r="S1007" i="4"/>
  <c r="S12" i="4"/>
  <c r="S14" i="4"/>
  <c r="S16" i="4"/>
  <c r="S18" i="4"/>
  <c r="S20" i="4"/>
  <c r="S22" i="4"/>
  <c r="S24" i="4"/>
  <c r="S26" i="4"/>
  <c r="S28" i="4"/>
  <c r="S30" i="4"/>
  <c r="S32" i="4"/>
  <c r="S34" i="4"/>
  <c r="S36" i="4"/>
  <c r="S39" i="4"/>
  <c r="S43" i="4"/>
  <c r="S46" i="4"/>
  <c r="S48" i="4"/>
  <c r="S50" i="4"/>
  <c r="S52" i="4"/>
  <c r="S54" i="4"/>
  <c r="S57" i="4"/>
  <c r="S59" i="4"/>
  <c r="S61" i="4"/>
  <c r="S63" i="4"/>
  <c r="S66" i="4"/>
  <c r="S70" i="4"/>
  <c r="S148" i="4"/>
  <c r="S152" i="4"/>
  <c r="S156" i="4"/>
  <c r="S160" i="4"/>
  <c r="S169" i="4"/>
  <c r="S173" i="4"/>
  <c r="O305" i="4"/>
  <c r="O309" i="4"/>
  <c r="O593" i="4"/>
  <c r="O266" i="4"/>
  <c r="O269" i="4"/>
  <c r="O298" i="4"/>
  <c r="O279" i="4"/>
  <c r="O290" i="4"/>
  <c r="O294" i="4"/>
  <c r="H11" i="2"/>
  <c r="H10" i="2"/>
  <c r="O313" i="4"/>
  <c r="O317" i="4"/>
  <c r="O329" i="4"/>
  <c r="O331" i="4"/>
  <c r="O335" i="4"/>
  <c r="O337" i="4"/>
  <c r="O321" i="4"/>
  <c r="M871" i="4"/>
  <c r="O871" i="4" s="1"/>
  <c r="O362" i="4"/>
  <c r="O345" i="4"/>
  <c r="O364" i="4"/>
  <c r="H12" i="2"/>
  <c r="H14" i="2"/>
  <c r="S893" i="4"/>
  <c r="S950" i="4"/>
  <c r="S952" i="4"/>
  <c r="S913" i="4"/>
  <c r="O961" i="4"/>
  <c r="S922" i="4"/>
  <c r="S1005" i="4"/>
  <c r="S1011" i="4"/>
  <c r="S933" i="4"/>
  <c r="S895" i="4"/>
  <c r="S935" i="4"/>
  <c r="S1013" i="4"/>
  <c r="O192" i="4"/>
  <c r="O216" i="4"/>
  <c r="O220" i="4"/>
  <c r="O224" i="4"/>
  <c r="O227" i="4"/>
  <c r="O231" i="4"/>
  <c r="O127" i="4"/>
  <c r="O238" i="4"/>
  <c r="O128" i="4"/>
  <c r="O245" i="4"/>
  <c r="O247" i="4"/>
  <c r="O107" i="4"/>
  <c r="O110" i="4"/>
  <c r="O115" i="4"/>
  <c r="O118" i="4"/>
  <c r="O252" i="4"/>
  <c r="O254" i="4"/>
  <c r="O136" i="4"/>
  <c r="O142" i="4"/>
  <c r="O259" i="4"/>
  <c r="O263" i="4"/>
  <c r="S68" i="4"/>
  <c r="S72" i="4"/>
  <c r="S150" i="4"/>
  <c r="S154" i="4"/>
  <c r="S158" i="4"/>
  <c r="S167" i="4"/>
  <c r="S171" i="4"/>
  <c r="S175" i="4"/>
  <c r="M477" i="4"/>
  <c r="O477" i="4" s="1"/>
  <c r="O441" i="4"/>
  <c r="H9" i="2"/>
  <c r="F12" i="2"/>
  <c r="M997" i="4"/>
  <c r="Q997" i="4" s="1"/>
  <c r="S997" i="4" s="1"/>
  <c r="O502" i="4"/>
  <c r="O517" i="4"/>
  <c r="O535" i="4"/>
  <c r="O550" i="4"/>
  <c r="O564" i="4"/>
  <c r="O444" i="4"/>
  <c r="O585" i="4"/>
  <c r="O450" i="4"/>
  <c r="O460" i="4"/>
  <c r="O463" i="4"/>
  <c r="O467" i="4"/>
  <c r="O613" i="4"/>
  <c r="O802" i="4"/>
  <c r="O806" i="4"/>
  <c r="O810" i="4"/>
  <c r="O619" i="4"/>
  <c r="O623" i="4"/>
  <c r="S707" i="4"/>
  <c r="O753" i="4"/>
  <c r="O640" i="4"/>
  <c r="O644" i="4"/>
  <c r="O480" i="4"/>
  <c r="O484" i="4"/>
  <c r="O757" i="4"/>
  <c r="O506" i="4"/>
  <c r="O733" i="4"/>
  <c r="O661" i="4"/>
  <c r="O507" i="4"/>
  <c r="O511" i="4"/>
  <c r="O771" i="4"/>
  <c r="O736" i="4"/>
  <c r="O674" i="4"/>
  <c r="O539" i="4"/>
  <c r="O554" i="4"/>
  <c r="O568" i="4"/>
  <c r="S695" i="4"/>
  <c r="S574" i="4"/>
  <c r="S576" i="4"/>
  <c r="S857" i="4"/>
  <c r="S715" i="4"/>
  <c r="S746" i="4"/>
  <c r="S780" i="4"/>
  <c r="F11" i="2"/>
  <c r="S10" i="4"/>
  <c r="S75" i="4"/>
  <c r="S162" i="4"/>
  <c r="S164" i="4"/>
  <c r="S76" i="4"/>
  <c r="S78" i="4"/>
  <c r="S80" i="4"/>
  <c r="S112" i="4"/>
  <c r="O139" i="4"/>
  <c r="O87" i="4"/>
  <c r="O89" i="4"/>
  <c r="O91" i="4"/>
  <c r="O182" i="4"/>
  <c r="O184" i="4"/>
  <c r="O186" i="4"/>
  <c r="O190" i="4"/>
  <c r="O218" i="4"/>
  <c r="O222" i="4"/>
  <c r="S41" i="4"/>
  <c r="O225" i="4"/>
  <c r="O229" i="4"/>
  <c r="O233" i="4"/>
  <c r="O236" i="4"/>
  <c r="O240" i="4"/>
  <c r="O243" i="4"/>
  <c r="O246" i="4"/>
  <c r="O105" i="4"/>
  <c r="O108" i="4"/>
  <c r="O113" i="4"/>
  <c r="O116" i="4"/>
  <c r="O130" i="4"/>
  <c r="O132" i="4"/>
  <c r="O135" i="4"/>
  <c r="O256" i="4"/>
  <c r="O257" i="4"/>
  <c r="O261" i="4"/>
  <c r="O145" i="4"/>
  <c r="O267" i="4"/>
  <c r="O296" i="4"/>
  <c r="O278" i="4"/>
  <c r="O282" i="4"/>
  <c r="O292" i="4"/>
  <c r="O303" i="4"/>
  <c r="O307" i="4"/>
  <c r="O311" i="4"/>
  <c r="O315" i="4"/>
  <c r="O328" i="4"/>
  <c r="O330" i="4"/>
  <c r="O333" i="4"/>
  <c r="O320" i="4"/>
  <c r="O339" i="4"/>
  <c r="O323" i="4"/>
  <c r="O343" i="4"/>
  <c r="O347" i="4"/>
  <c r="O374" i="4"/>
  <c r="O355" i="4"/>
  <c r="O438" i="4"/>
  <c r="O589" i="4"/>
  <c r="O420" i="4"/>
  <c r="O456" i="4"/>
  <c r="O596" i="4"/>
  <c r="O720" i="4"/>
  <c r="O724" i="4"/>
  <c r="O726" i="4"/>
  <c r="O603" i="4"/>
  <c r="O606" i="4"/>
  <c r="O634" i="4"/>
  <c r="O728" i="4"/>
  <c r="O748" i="4"/>
  <c r="O650" i="4"/>
  <c r="O489" i="4"/>
  <c r="O493" i="4"/>
  <c r="O497" i="4"/>
  <c r="O762" i="4"/>
  <c r="O654" i="4"/>
  <c r="O498" i="4"/>
  <c r="O769" i="4"/>
  <c r="O666" i="4"/>
  <c r="O670" i="4"/>
  <c r="O785" i="4"/>
  <c r="O531" i="4"/>
  <c r="O547" i="4"/>
  <c r="O561" i="4"/>
  <c r="S699" i="4"/>
  <c r="S856" i="4"/>
  <c r="S570" i="4"/>
  <c r="S579" i="4"/>
  <c r="S581" i="4"/>
  <c r="S779" i="4"/>
  <c r="S867" i="4"/>
  <c r="S956" i="4"/>
  <c r="S957" i="4"/>
  <c r="S959" i="4"/>
  <c r="S906" i="4"/>
  <c r="S908" i="4"/>
  <c r="S926" i="4"/>
  <c r="S993" i="4"/>
  <c r="S1009" i="4"/>
  <c r="S929" i="4"/>
  <c r="S931" i="4"/>
  <c r="S940" i="4"/>
  <c r="S944" i="4"/>
  <c r="S1015" i="4"/>
  <c r="O1021" i="4"/>
  <c r="O452" i="4"/>
  <c r="O471" i="4"/>
  <c r="O646" i="4"/>
  <c r="O734" i="4"/>
  <c r="O522" i="4"/>
  <c r="O680" i="4"/>
  <c r="O713" i="4"/>
  <c r="O543" i="4"/>
  <c r="O557" i="4"/>
  <c r="O844" i="4"/>
  <c r="O1017" i="4"/>
  <c r="M991" i="4"/>
  <c r="Q991" i="4" s="1"/>
  <c r="S991" i="4" s="1"/>
  <c r="M1003" i="4"/>
  <c r="Q1003" i="4" s="1"/>
  <c r="S1003" i="4" s="1"/>
  <c r="M942" i="4"/>
  <c r="O942" i="4" s="1"/>
  <c r="M432" i="4"/>
  <c r="Q432" i="4" s="1"/>
  <c r="S432" i="4" s="1"/>
  <c r="M436" i="4"/>
  <c r="Q436" i="4" s="1"/>
  <c r="S436" i="4" s="1"/>
  <c r="O84" i="4"/>
  <c r="O176" i="4"/>
  <c r="O178" i="4"/>
  <c r="O140" i="4"/>
  <c r="O179" i="4"/>
  <c r="O193" i="4"/>
  <c r="O93" i="4"/>
  <c r="O95" i="4"/>
  <c r="O97" i="4"/>
  <c r="O122" i="4"/>
  <c r="O195" i="4"/>
  <c r="O197" i="4"/>
  <c r="O199" i="4"/>
  <c r="O201" i="4"/>
  <c r="O99" i="4"/>
  <c r="O123" i="4"/>
  <c r="O203" i="4"/>
  <c r="O205" i="4"/>
  <c r="O207" i="4"/>
  <c r="O101" i="4"/>
  <c r="O103" i="4"/>
  <c r="O209" i="4"/>
  <c r="O211" i="4"/>
  <c r="O213" i="4"/>
  <c r="O215" i="4"/>
  <c r="O273" i="4"/>
  <c r="O285" i="4"/>
  <c r="O286" i="4"/>
  <c r="O280" i="4"/>
  <c r="O276" i="4"/>
  <c r="O289" i="4"/>
  <c r="O366" i="4"/>
  <c r="O368" i="4"/>
  <c r="O370" i="4"/>
  <c r="O361" i="4"/>
  <c r="O418" i="4"/>
  <c r="O443" i="4"/>
  <c r="O584" i="4"/>
  <c r="O448" i="4"/>
  <c r="O587" i="4"/>
  <c r="O454" i="4"/>
  <c r="O590" i="4"/>
  <c r="O717" i="4"/>
  <c r="O457" i="4"/>
  <c r="O459" i="4"/>
  <c r="O595" i="4"/>
  <c r="O465" i="4"/>
  <c r="O469" i="4"/>
  <c r="O473" i="4"/>
  <c r="O791" i="4"/>
  <c r="O722" i="4"/>
  <c r="O792" i="4"/>
  <c r="O710" i="4"/>
  <c r="O794" i="4"/>
  <c r="O604" i="4"/>
  <c r="O608" i="4"/>
  <c r="O796" i="4"/>
  <c r="O475" i="4"/>
  <c r="O800" i="4"/>
  <c r="O804" i="4"/>
  <c r="O808" i="4"/>
  <c r="O812" i="4"/>
  <c r="O621" i="4"/>
  <c r="O705" i="4"/>
  <c r="O632" i="4"/>
  <c r="O709" i="4"/>
  <c r="O836" i="4"/>
  <c r="O781" i="4"/>
  <c r="O755" i="4"/>
  <c r="O642" i="4"/>
  <c r="O478" i="4"/>
  <c r="O482" i="4"/>
  <c r="O486" i="4"/>
  <c r="O759" i="4"/>
  <c r="O648" i="4"/>
  <c r="O487" i="4"/>
  <c r="O491" i="4"/>
  <c r="O495" i="4"/>
  <c r="O761" i="4"/>
  <c r="O652" i="4"/>
  <c r="O656" i="4"/>
  <c r="O500" i="4"/>
  <c r="O504" i="4"/>
  <c r="O658" i="4"/>
  <c r="O659" i="4"/>
  <c r="O663" i="4"/>
  <c r="O509" i="4"/>
  <c r="O513" i="4"/>
  <c r="O767" i="4"/>
  <c r="O735" i="4"/>
  <c r="O668" i="4"/>
  <c r="O515" i="4"/>
  <c r="O519" i="4"/>
  <c r="O773" i="4"/>
  <c r="O672" i="4"/>
  <c r="O676" i="4"/>
  <c r="O682" i="4"/>
  <c r="O529" i="4"/>
  <c r="O533" i="4"/>
  <c r="O537" i="4"/>
  <c r="O541" i="4"/>
  <c r="O545" i="4"/>
  <c r="O744" i="4"/>
  <c r="O552" i="4"/>
  <c r="O555" i="4"/>
  <c r="O559" i="4"/>
  <c r="O563" i="4"/>
  <c r="O566" i="4"/>
  <c r="O842" i="4"/>
  <c r="O745" i="4"/>
  <c r="O904" i="4"/>
  <c r="O995" i="4"/>
  <c r="O1019" i="4"/>
  <c r="O1022" i="4"/>
  <c r="O831" i="4"/>
  <c r="O350" i="4"/>
  <c r="O352" i="4"/>
  <c r="O354" i="4"/>
  <c r="O377" i="4"/>
  <c r="O379" i="4"/>
  <c r="O387" i="4"/>
  <c r="O358" i="4"/>
  <c r="O360" i="4"/>
  <c r="O391" i="4"/>
  <c r="O393" i="4"/>
  <c r="O395" i="4"/>
  <c r="O397" i="4"/>
  <c r="O399" i="4"/>
  <c r="O402" i="4"/>
  <c r="O404" i="4"/>
  <c r="O407" i="4"/>
  <c r="O410" i="4"/>
  <c r="O412" i="4"/>
  <c r="O415" i="4"/>
  <c r="O716" i="4"/>
  <c r="O435" i="4"/>
  <c r="O599" i="4"/>
  <c r="O616" i="4"/>
  <c r="O618" i="4"/>
  <c r="O815" i="4"/>
  <c r="O817" i="4"/>
  <c r="O625" i="4"/>
  <c r="O627" i="4"/>
  <c r="O629" i="4"/>
  <c r="O819" i="4"/>
  <c r="O821" i="4"/>
  <c r="O823" i="4"/>
  <c r="O825" i="4"/>
  <c r="O827" i="4"/>
  <c r="O829" i="4"/>
  <c r="O833" i="4"/>
  <c r="O630" i="4"/>
  <c r="O639" i="4"/>
  <c r="O837" i="4"/>
  <c r="O750" i="4"/>
  <c r="O523" i="4"/>
  <c r="O525" i="4"/>
  <c r="O527" i="4"/>
  <c r="O775" i="4"/>
  <c r="O738" i="4"/>
  <c r="O777" i="4"/>
  <c r="O677" i="4"/>
  <c r="O684" i="4"/>
  <c r="O740" i="4"/>
  <c r="O741" i="4"/>
  <c r="O743" i="4"/>
  <c r="O850" i="4"/>
  <c r="O918" i="4"/>
  <c r="O998" i="4"/>
  <c r="O1000" i="4"/>
  <c r="S915" i="4"/>
  <c r="S381" i="4"/>
  <c r="S383" i="4"/>
  <c r="S385" i="4"/>
  <c r="S702" i="4"/>
  <c r="S900" i="4"/>
  <c r="S902" i="4"/>
  <c r="S920" i="4"/>
  <c r="S962" i="4"/>
  <c r="S964" i="4"/>
  <c r="S966" i="4"/>
  <c r="S968" i="4"/>
  <c r="S970" i="4"/>
  <c r="S972" i="4"/>
  <c r="S978" i="4"/>
  <c r="S980" i="4"/>
  <c r="S982" i="4"/>
  <c r="S984" i="4"/>
  <c r="S986" i="4"/>
  <c r="S988" i="4"/>
  <c r="S990" i="4"/>
  <c r="G39" i="7"/>
  <c r="I13" i="2" s="1"/>
  <c r="I15" i="2" s="1"/>
  <c r="I32" i="2" s="1"/>
  <c r="M433" i="4"/>
  <c r="O433" i="4" s="1"/>
  <c r="M389" i="4"/>
  <c r="O389" i="4" s="1"/>
  <c r="M375" i="4"/>
  <c r="Q375" i="4" s="1"/>
  <c r="S375" i="4" s="1"/>
  <c r="M1002" i="4"/>
  <c r="Q1002" i="4" s="1"/>
  <c r="S1002" i="4" s="1"/>
  <c r="M704" i="4"/>
  <c r="Q704" i="4" s="1"/>
  <c r="S704" i="4" s="1"/>
  <c r="M941" i="4"/>
  <c r="Q941" i="4" s="1"/>
  <c r="S941" i="4" s="1"/>
  <c r="M609" i="4"/>
  <c r="Q609" i="4" s="1"/>
  <c r="S609" i="4" s="1"/>
  <c r="M614" i="4"/>
  <c r="Q614" i="4" s="1"/>
  <c r="S614" i="4" s="1"/>
  <c r="O11" i="4"/>
  <c r="Q11" i="4"/>
  <c r="S11" i="4" s="1"/>
  <c r="O15" i="4"/>
  <c r="Q15" i="4"/>
  <c r="S15" i="4" s="1"/>
  <c r="O19" i="4"/>
  <c r="Q19" i="4"/>
  <c r="S19" i="4" s="1"/>
  <c r="O23" i="4"/>
  <c r="Q23" i="4"/>
  <c r="S23" i="4" s="1"/>
  <c r="O27" i="4"/>
  <c r="Q27" i="4"/>
  <c r="S27" i="4" s="1"/>
  <c r="O31" i="4"/>
  <c r="Q31" i="4"/>
  <c r="S31" i="4" s="1"/>
  <c r="O35" i="4"/>
  <c r="Q35" i="4"/>
  <c r="S35" i="4" s="1"/>
  <c r="O40" i="4"/>
  <c r="Q40" i="4"/>
  <c r="S40" i="4" s="1"/>
  <c r="O44" i="4"/>
  <c r="Q44" i="4"/>
  <c r="S44" i="4" s="1"/>
  <c r="O49" i="4"/>
  <c r="Q49" i="4"/>
  <c r="S49" i="4" s="1"/>
  <c r="O53" i="4"/>
  <c r="Q53" i="4"/>
  <c r="S53" i="4" s="1"/>
  <c r="O58" i="4"/>
  <c r="Q58" i="4"/>
  <c r="S58" i="4" s="1"/>
  <c r="O62" i="4"/>
  <c r="Q62" i="4"/>
  <c r="S62" i="4" s="1"/>
  <c r="O147" i="4"/>
  <c r="Q147" i="4"/>
  <c r="S147" i="4" s="1"/>
  <c r="O71" i="4"/>
  <c r="Q71" i="4"/>
  <c r="S71" i="4" s="1"/>
  <c r="O149" i="4"/>
  <c r="Q149" i="4"/>
  <c r="S149" i="4" s="1"/>
  <c r="O153" i="4"/>
  <c r="Q153" i="4"/>
  <c r="S153" i="4" s="1"/>
  <c r="O157" i="4"/>
  <c r="Q157" i="4"/>
  <c r="S157" i="4" s="1"/>
  <c r="O73" i="4"/>
  <c r="Q73" i="4"/>
  <c r="S73" i="4" s="1"/>
  <c r="O161" i="4"/>
  <c r="Q161" i="4"/>
  <c r="S161" i="4" s="1"/>
  <c r="O165" i="4"/>
  <c r="Q165" i="4"/>
  <c r="S165" i="4" s="1"/>
  <c r="O79" i="4"/>
  <c r="Q79" i="4"/>
  <c r="S79" i="4" s="1"/>
  <c r="O166" i="4"/>
  <c r="Q166" i="4"/>
  <c r="S166" i="4" s="1"/>
  <c r="O13" i="4"/>
  <c r="Q13" i="4"/>
  <c r="S13" i="4" s="1"/>
  <c r="O17" i="4"/>
  <c r="Q17" i="4"/>
  <c r="S17" i="4" s="1"/>
  <c r="O21" i="4"/>
  <c r="Q21" i="4"/>
  <c r="S21" i="4" s="1"/>
  <c r="O25" i="4"/>
  <c r="Q25" i="4"/>
  <c r="S25" i="4" s="1"/>
  <c r="O29" i="4"/>
  <c r="Q29" i="4"/>
  <c r="S29" i="4" s="1"/>
  <c r="O33" i="4"/>
  <c r="Q33" i="4"/>
  <c r="S33" i="4" s="1"/>
  <c r="O38" i="4"/>
  <c r="Q38" i="4"/>
  <c r="S38" i="4" s="1"/>
  <c r="O42" i="4"/>
  <c r="Q42" i="4"/>
  <c r="S42" i="4" s="1"/>
  <c r="O47" i="4"/>
  <c r="Q47" i="4"/>
  <c r="S47" i="4" s="1"/>
  <c r="O51" i="4"/>
  <c r="Q51" i="4"/>
  <c r="S51" i="4" s="1"/>
  <c r="O55" i="4"/>
  <c r="Q55" i="4"/>
  <c r="S55" i="4" s="1"/>
  <c r="O60" i="4"/>
  <c r="Q60" i="4"/>
  <c r="S60" i="4" s="1"/>
  <c r="O65" i="4"/>
  <c r="Q65" i="4"/>
  <c r="S65" i="4" s="1"/>
  <c r="O69" i="4"/>
  <c r="Q69" i="4"/>
  <c r="S69" i="4" s="1"/>
  <c r="O111" i="4"/>
  <c r="Q111" i="4"/>
  <c r="S111" i="4" s="1"/>
  <c r="O151" i="4"/>
  <c r="Q151" i="4"/>
  <c r="S151" i="4" s="1"/>
  <c r="O155" i="4"/>
  <c r="Q155" i="4"/>
  <c r="S155" i="4" s="1"/>
  <c r="O159" i="4"/>
  <c r="Q159" i="4"/>
  <c r="S159" i="4" s="1"/>
  <c r="O74" i="4"/>
  <c r="Q74" i="4"/>
  <c r="S74" i="4" s="1"/>
  <c r="O163" i="4"/>
  <c r="Q163" i="4"/>
  <c r="S163" i="4" s="1"/>
  <c r="O77" i="4"/>
  <c r="Q77" i="4"/>
  <c r="S77" i="4" s="1"/>
  <c r="O81" i="4"/>
  <c r="Q81" i="4"/>
  <c r="S81" i="4" s="1"/>
  <c r="O10" i="4"/>
  <c r="O12" i="4"/>
  <c r="O14" i="4"/>
  <c r="O16" i="4"/>
  <c r="O18" i="4"/>
  <c r="O20" i="4"/>
  <c r="O22" i="4"/>
  <c r="O24" i="4"/>
  <c r="O26" i="4"/>
  <c r="O28" i="4"/>
  <c r="O30" i="4"/>
  <c r="O32" i="4"/>
  <c r="O34" i="4"/>
  <c r="O36" i="4"/>
  <c r="O39" i="4"/>
  <c r="O41" i="4"/>
  <c r="O43" i="4"/>
  <c r="O46" i="4"/>
  <c r="T46" i="4" s="1"/>
  <c r="O48" i="4"/>
  <c r="O50" i="4"/>
  <c r="T50" i="4" s="1"/>
  <c r="O52" i="4"/>
  <c r="O54" i="4"/>
  <c r="T54" i="4" s="1"/>
  <c r="O57" i="4"/>
  <c r="O59" i="4"/>
  <c r="T59" i="4" s="1"/>
  <c r="O61" i="4"/>
  <c r="O63" i="4"/>
  <c r="T63" i="4" s="1"/>
  <c r="O66" i="4"/>
  <c r="O68" i="4"/>
  <c r="O70" i="4"/>
  <c r="O72" i="4"/>
  <c r="O148" i="4"/>
  <c r="O150" i="4"/>
  <c r="O152" i="4"/>
  <c r="O154" i="4"/>
  <c r="O156" i="4"/>
  <c r="O158" i="4"/>
  <c r="O160" i="4"/>
  <c r="O75" i="4"/>
  <c r="T75" i="4" s="1"/>
  <c r="O162" i="4"/>
  <c r="O164" i="4"/>
  <c r="T164" i="4" s="1"/>
  <c r="O76" i="4"/>
  <c r="O78" i="4"/>
  <c r="T78" i="4" s="1"/>
  <c r="O80" i="4"/>
  <c r="O112" i="4"/>
  <c r="T112" i="4" s="1"/>
  <c r="O167" i="4"/>
  <c r="O169" i="4"/>
  <c r="O171" i="4"/>
  <c r="O173" i="4"/>
  <c r="T173" i="4" s="1"/>
  <c r="O175" i="4"/>
  <c r="Q84" i="4"/>
  <c r="S84" i="4" s="1"/>
  <c r="Q176" i="4"/>
  <c r="S176" i="4" s="1"/>
  <c r="Q178" i="4"/>
  <c r="S178" i="4" s="1"/>
  <c r="Q140" i="4"/>
  <c r="S140" i="4" s="1"/>
  <c r="Q179" i="4"/>
  <c r="S179" i="4" s="1"/>
  <c r="Q88" i="4"/>
  <c r="S88" i="4" s="1"/>
  <c r="O88" i="4"/>
  <c r="Q181" i="4"/>
  <c r="S181" i="4" s="1"/>
  <c r="O181" i="4"/>
  <c r="Q185" i="4"/>
  <c r="S185" i="4" s="1"/>
  <c r="O185" i="4"/>
  <c r="Q189" i="4"/>
  <c r="S189" i="4" s="1"/>
  <c r="O189" i="4"/>
  <c r="Q92" i="4"/>
  <c r="S92" i="4" s="1"/>
  <c r="O92" i="4"/>
  <c r="Q96" i="4"/>
  <c r="S96" i="4" s="1"/>
  <c r="O96" i="4"/>
  <c r="Q194" i="4"/>
  <c r="S194" i="4" s="1"/>
  <c r="O194" i="4"/>
  <c r="Q198" i="4"/>
  <c r="S198" i="4" s="1"/>
  <c r="O198" i="4"/>
  <c r="Q98" i="4"/>
  <c r="S98" i="4" s="1"/>
  <c r="O98" i="4"/>
  <c r="Q202" i="4"/>
  <c r="S202" i="4" s="1"/>
  <c r="O202" i="4"/>
  <c r="Q206" i="4"/>
  <c r="S206" i="4" s="1"/>
  <c r="O206" i="4"/>
  <c r="Q102" i="4"/>
  <c r="S102" i="4" s="1"/>
  <c r="O102" i="4"/>
  <c r="Q210" i="4"/>
  <c r="S210" i="4" s="1"/>
  <c r="O210" i="4"/>
  <c r="Q214" i="4"/>
  <c r="S214" i="4" s="1"/>
  <c r="O214" i="4"/>
  <c r="Q219" i="4"/>
  <c r="S219" i="4" s="1"/>
  <c r="O219" i="4"/>
  <c r="Q223" i="4"/>
  <c r="S223" i="4" s="1"/>
  <c r="O223" i="4"/>
  <c r="Q226" i="4"/>
  <c r="S226" i="4" s="1"/>
  <c r="O226" i="4"/>
  <c r="Q230" i="4"/>
  <c r="S230" i="4" s="1"/>
  <c r="O230" i="4"/>
  <c r="Q234" i="4"/>
  <c r="S234" i="4" s="1"/>
  <c r="O234" i="4"/>
  <c r="Q237" i="4"/>
  <c r="S237" i="4" s="1"/>
  <c r="O237" i="4"/>
  <c r="Q241" i="4"/>
  <c r="S241" i="4" s="1"/>
  <c r="O241" i="4"/>
  <c r="Q244" i="4"/>
  <c r="S244" i="4" s="1"/>
  <c r="O244" i="4"/>
  <c r="Q129" i="4"/>
  <c r="S129" i="4" s="1"/>
  <c r="O129" i="4"/>
  <c r="Q106" i="4"/>
  <c r="S106" i="4" s="1"/>
  <c r="O106" i="4"/>
  <c r="Q109" i="4"/>
  <c r="S109" i="4" s="1"/>
  <c r="O109" i="4"/>
  <c r="Q114" i="4"/>
  <c r="S114" i="4" s="1"/>
  <c r="O114" i="4"/>
  <c r="Q117" i="4"/>
  <c r="S117" i="4" s="1"/>
  <c r="O117" i="4"/>
  <c r="Q131" i="4"/>
  <c r="S131" i="4" s="1"/>
  <c r="O131" i="4"/>
  <c r="Q133" i="4"/>
  <c r="S133" i="4" s="1"/>
  <c r="O133" i="4"/>
  <c r="Q255" i="4"/>
  <c r="S255" i="4" s="1"/>
  <c r="O255" i="4"/>
  <c r="Q138" i="4"/>
  <c r="S138" i="4" s="1"/>
  <c r="O138" i="4"/>
  <c r="Q258" i="4"/>
  <c r="S258" i="4" s="1"/>
  <c r="O258" i="4"/>
  <c r="Q262" i="4"/>
  <c r="S262" i="4" s="1"/>
  <c r="O262" i="4"/>
  <c r="Q146" i="4"/>
  <c r="S146" i="4" s="1"/>
  <c r="O146" i="4"/>
  <c r="Q268" i="4"/>
  <c r="S268" i="4" s="1"/>
  <c r="O268" i="4"/>
  <c r="Q272" i="4"/>
  <c r="S272" i="4" s="1"/>
  <c r="O272" i="4"/>
  <c r="Q295" i="4"/>
  <c r="S295" i="4" s="1"/>
  <c r="O295" i="4"/>
  <c r="Q275" i="4"/>
  <c r="S275" i="4" s="1"/>
  <c r="O275" i="4"/>
  <c r="Q297" i="4"/>
  <c r="S297" i="4" s="1"/>
  <c r="O297" i="4"/>
  <c r="Q284" i="4"/>
  <c r="S284" i="4" s="1"/>
  <c r="O284" i="4"/>
  <c r="Q299" i="4"/>
  <c r="S299" i="4" s="1"/>
  <c r="O299" i="4"/>
  <c r="Q293" i="4"/>
  <c r="S293" i="4" s="1"/>
  <c r="O293" i="4"/>
  <c r="Q304" i="4"/>
  <c r="S304" i="4" s="1"/>
  <c r="O304" i="4"/>
  <c r="Q308" i="4"/>
  <c r="S308" i="4" s="1"/>
  <c r="O308" i="4"/>
  <c r="Q324" i="4"/>
  <c r="S324" i="4" s="1"/>
  <c r="O324" i="4"/>
  <c r="Q316" i="4"/>
  <c r="S316" i="4" s="1"/>
  <c r="O316" i="4"/>
  <c r="Q325" i="4"/>
  <c r="S325" i="4" s="1"/>
  <c r="O325" i="4"/>
  <c r="Q327" i="4"/>
  <c r="S327" i="4" s="1"/>
  <c r="O327" i="4"/>
  <c r="Q334" i="4"/>
  <c r="S334" i="4" s="1"/>
  <c r="O334" i="4"/>
  <c r="Q336" i="4"/>
  <c r="S336" i="4" s="1"/>
  <c r="O336" i="4"/>
  <c r="Q340" i="4"/>
  <c r="S340" i="4" s="1"/>
  <c r="O340" i="4"/>
  <c r="Q341" i="4"/>
  <c r="S341" i="4" s="1"/>
  <c r="O341" i="4"/>
  <c r="Q344" i="4"/>
  <c r="S344" i="4" s="1"/>
  <c r="O344" i="4"/>
  <c r="Q348" i="4"/>
  <c r="S348" i="4" s="1"/>
  <c r="O348" i="4"/>
  <c r="Q369" i="4"/>
  <c r="S369" i="4" s="1"/>
  <c r="O369" i="4"/>
  <c r="Q372" i="4"/>
  <c r="S372" i="4" s="1"/>
  <c r="O372" i="4"/>
  <c r="Q373" i="4"/>
  <c r="S373" i="4" s="1"/>
  <c r="O373" i="4"/>
  <c r="Q349" i="4"/>
  <c r="S349" i="4" s="1"/>
  <c r="O349" i="4"/>
  <c r="Q353" i="4"/>
  <c r="S353" i="4" s="1"/>
  <c r="O353" i="4"/>
  <c r="Q378" i="4"/>
  <c r="S378" i="4" s="1"/>
  <c r="O378" i="4"/>
  <c r="O67" i="4"/>
  <c r="Q67" i="4"/>
  <c r="S67" i="4" s="1"/>
  <c r="O168" i="4"/>
  <c r="Q168" i="4"/>
  <c r="S168" i="4" s="1"/>
  <c r="O170" i="4"/>
  <c r="Q170" i="4"/>
  <c r="S170" i="4" s="1"/>
  <c r="O172" i="4"/>
  <c r="Q172" i="4"/>
  <c r="S172" i="4" s="1"/>
  <c r="O174" i="4"/>
  <c r="Q174" i="4"/>
  <c r="S174" i="4" s="1"/>
  <c r="S83" i="4"/>
  <c r="O83" i="4"/>
  <c r="S85" i="4"/>
  <c r="O85" i="4"/>
  <c r="S177" i="4"/>
  <c r="O177" i="4"/>
  <c r="S86" i="4"/>
  <c r="O86" i="4"/>
  <c r="S141" i="4"/>
  <c r="O141" i="4"/>
  <c r="Q180" i="4"/>
  <c r="S180" i="4" s="1"/>
  <c r="O180" i="4"/>
  <c r="Q90" i="4"/>
  <c r="S90" i="4" s="1"/>
  <c r="O90" i="4"/>
  <c r="Q183" i="4"/>
  <c r="S183" i="4" s="1"/>
  <c r="O183" i="4"/>
  <c r="Q187" i="4"/>
  <c r="S187" i="4" s="1"/>
  <c r="O187" i="4"/>
  <c r="Q191" i="4"/>
  <c r="S191" i="4" s="1"/>
  <c r="O191" i="4"/>
  <c r="Q94" i="4"/>
  <c r="S94" i="4" s="1"/>
  <c r="O94" i="4"/>
  <c r="Q121" i="4"/>
  <c r="S121" i="4" s="1"/>
  <c r="O121" i="4"/>
  <c r="Q196" i="4"/>
  <c r="S196" i="4" s="1"/>
  <c r="O196" i="4"/>
  <c r="Q200" i="4"/>
  <c r="S200" i="4" s="1"/>
  <c r="O200" i="4"/>
  <c r="Q100" i="4"/>
  <c r="S100" i="4" s="1"/>
  <c r="O100" i="4"/>
  <c r="Q204" i="4"/>
  <c r="S204" i="4" s="1"/>
  <c r="O204" i="4"/>
  <c r="Q208" i="4"/>
  <c r="S208" i="4" s="1"/>
  <c r="O208" i="4"/>
  <c r="Q124" i="4"/>
  <c r="S124" i="4" s="1"/>
  <c r="O124" i="4"/>
  <c r="Q212" i="4"/>
  <c r="S212" i="4" s="1"/>
  <c r="O212" i="4"/>
  <c r="Q217" i="4"/>
  <c r="S217" i="4" s="1"/>
  <c r="O217" i="4"/>
  <c r="Q221" i="4"/>
  <c r="S221" i="4" s="1"/>
  <c r="O221" i="4"/>
  <c r="Q126" i="4"/>
  <c r="S126" i="4" s="1"/>
  <c r="O126" i="4"/>
  <c r="Q228" i="4"/>
  <c r="S228" i="4" s="1"/>
  <c r="O228" i="4"/>
  <c r="Q232" i="4"/>
  <c r="S232" i="4" s="1"/>
  <c r="O232" i="4"/>
  <c r="Q235" i="4"/>
  <c r="S235" i="4" s="1"/>
  <c r="O235" i="4"/>
  <c r="Q239" i="4"/>
  <c r="S239" i="4" s="1"/>
  <c r="O239" i="4"/>
  <c r="Q242" i="4"/>
  <c r="S242" i="4" s="1"/>
  <c r="O242" i="4"/>
  <c r="Q264" i="4"/>
  <c r="S264" i="4" s="1"/>
  <c r="O264" i="4"/>
  <c r="Q104" i="4"/>
  <c r="S104" i="4" s="1"/>
  <c r="O104" i="4"/>
  <c r="Q248" i="4"/>
  <c r="S248" i="4" s="1"/>
  <c r="O248" i="4"/>
  <c r="Q249" i="4"/>
  <c r="S249" i="4" s="1"/>
  <c r="O249" i="4"/>
  <c r="Q250" i="4"/>
  <c r="S250" i="4" s="1"/>
  <c r="O250" i="4"/>
  <c r="Q251" i="4"/>
  <c r="S251" i="4" s="1"/>
  <c r="O251" i="4"/>
  <c r="Q253" i="4"/>
  <c r="S253" i="4" s="1"/>
  <c r="O253" i="4"/>
  <c r="Q134" i="4"/>
  <c r="S134" i="4" s="1"/>
  <c r="O134" i="4"/>
  <c r="Q137" i="4"/>
  <c r="S137" i="4" s="1"/>
  <c r="O137" i="4"/>
  <c r="Q143" i="4"/>
  <c r="S143" i="4" s="1"/>
  <c r="O143" i="4"/>
  <c r="Q260" i="4"/>
  <c r="S260" i="4" s="1"/>
  <c r="O260" i="4"/>
  <c r="Q144" i="4"/>
  <c r="S144" i="4" s="1"/>
  <c r="O144" i="4"/>
  <c r="Q283" i="4"/>
  <c r="S283" i="4" s="1"/>
  <c r="O283" i="4"/>
  <c r="Q270" i="4"/>
  <c r="S270" i="4" s="1"/>
  <c r="O270" i="4"/>
  <c r="Q274" i="4"/>
  <c r="S274" i="4" s="1"/>
  <c r="O274" i="4"/>
  <c r="Q287" i="4"/>
  <c r="S287" i="4" s="1"/>
  <c r="O287" i="4"/>
  <c r="Q288" i="4"/>
  <c r="S288" i="4" s="1"/>
  <c r="O288" i="4"/>
  <c r="Q277" i="4"/>
  <c r="S277" i="4" s="1"/>
  <c r="O277" i="4"/>
  <c r="Q281" i="4"/>
  <c r="S281" i="4" s="1"/>
  <c r="O281" i="4"/>
  <c r="Q291" i="4"/>
  <c r="S291" i="4" s="1"/>
  <c r="O291" i="4"/>
  <c r="Q300" i="4"/>
  <c r="S300" i="4" s="1"/>
  <c r="O300" i="4"/>
  <c r="Q306" i="4"/>
  <c r="S306" i="4" s="1"/>
  <c r="O306" i="4"/>
  <c r="Q310" i="4"/>
  <c r="S310" i="4" s="1"/>
  <c r="O310" i="4"/>
  <c r="Q314" i="4"/>
  <c r="S314" i="4" s="1"/>
  <c r="O314" i="4"/>
  <c r="Q318" i="4"/>
  <c r="S318" i="4" s="1"/>
  <c r="O318" i="4"/>
  <c r="Q326" i="4"/>
  <c r="S326" i="4" s="1"/>
  <c r="O326" i="4"/>
  <c r="Q332" i="4"/>
  <c r="S332" i="4" s="1"/>
  <c r="O332" i="4"/>
  <c r="Q319" i="4"/>
  <c r="S319" i="4" s="1"/>
  <c r="O319" i="4"/>
  <c r="Q338" i="4"/>
  <c r="S338" i="4" s="1"/>
  <c r="O338" i="4"/>
  <c r="Q322" i="4"/>
  <c r="S322" i="4" s="1"/>
  <c r="O322" i="4"/>
  <c r="Q363" i="4"/>
  <c r="S363" i="4" s="1"/>
  <c r="O363" i="4"/>
  <c r="Q346" i="4"/>
  <c r="S346" i="4" s="1"/>
  <c r="O346" i="4"/>
  <c r="Q367" i="4"/>
  <c r="S367" i="4" s="1"/>
  <c r="O367" i="4"/>
  <c r="Q371" i="4"/>
  <c r="S371" i="4" s="1"/>
  <c r="O371" i="4"/>
  <c r="O375" i="4"/>
  <c r="Q351" i="4"/>
  <c r="S351" i="4" s="1"/>
  <c r="O351" i="4"/>
  <c r="Q376" i="4"/>
  <c r="S376" i="4" s="1"/>
  <c r="O376" i="4"/>
  <c r="Q380" i="4"/>
  <c r="S380" i="4" s="1"/>
  <c r="O380" i="4"/>
  <c r="Q389" i="4"/>
  <c r="S389" i="4" s="1"/>
  <c r="Q139" i="4"/>
  <c r="S139" i="4" s="1"/>
  <c r="T139" i="4" s="1"/>
  <c r="Q87" i="4"/>
  <c r="S87" i="4" s="1"/>
  <c r="T87" i="4" s="1"/>
  <c r="Q89" i="4"/>
  <c r="S89" i="4" s="1"/>
  <c r="T89" i="4" s="1"/>
  <c r="Q91" i="4"/>
  <c r="S91" i="4" s="1"/>
  <c r="T91" i="4" s="1"/>
  <c r="Q182" i="4"/>
  <c r="S182" i="4" s="1"/>
  <c r="T182" i="4" s="1"/>
  <c r="Q184" i="4"/>
  <c r="S184" i="4" s="1"/>
  <c r="T184" i="4" s="1"/>
  <c r="Q186" i="4"/>
  <c r="S186" i="4" s="1"/>
  <c r="T186" i="4" s="1"/>
  <c r="Q188" i="4"/>
  <c r="S188" i="4" s="1"/>
  <c r="Q190" i="4"/>
  <c r="S190" i="4" s="1"/>
  <c r="Q192" i="4"/>
  <c r="S192" i="4" s="1"/>
  <c r="Q193" i="4"/>
  <c r="S193" i="4" s="1"/>
  <c r="Q93" i="4"/>
  <c r="S93" i="4" s="1"/>
  <c r="Q95" i="4"/>
  <c r="S95" i="4" s="1"/>
  <c r="Q97" i="4"/>
  <c r="S97" i="4" s="1"/>
  <c r="Q122" i="4"/>
  <c r="S122" i="4" s="1"/>
  <c r="Q195" i="4"/>
  <c r="S195" i="4" s="1"/>
  <c r="Q197" i="4"/>
  <c r="S197" i="4" s="1"/>
  <c r="Q199" i="4"/>
  <c r="S199" i="4" s="1"/>
  <c r="Q201" i="4"/>
  <c r="S201" i="4" s="1"/>
  <c r="Q99" i="4"/>
  <c r="S99" i="4" s="1"/>
  <c r="Q123" i="4"/>
  <c r="S123" i="4" s="1"/>
  <c r="Q203" i="4"/>
  <c r="S203" i="4" s="1"/>
  <c r="Q205" i="4"/>
  <c r="S205" i="4" s="1"/>
  <c r="Q207" i="4"/>
  <c r="S207" i="4" s="1"/>
  <c r="Q101" i="4"/>
  <c r="S101" i="4" s="1"/>
  <c r="Q103" i="4"/>
  <c r="S103" i="4" s="1"/>
  <c r="Q209" i="4"/>
  <c r="S209" i="4" s="1"/>
  <c r="Q211" i="4"/>
  <c r="S211" i="4" s="1"/>
  <c r="Q213" i="4"/>
  <c r="S213" i="4" s="1"/>
  <c r="Q215" i="4"/>
  <c r="S215" i="4" s="1"/>
  <c r="Q216" i="4"/>
  <c r="S216" i="4" s="1"/>
  <c r="Q218" i="4"/>
  <c r="S218" i="4" s="1"/>
  <c r="Q220" i="4"/>
  <c r="S220" i="4" s="1"/>
  <c r="Q222" i="4"/>
  <c r="S222" i="4" s="1"/>
  <c r="T222" i="4" s="1"/>
  <c r="Q224" i="4"/>
  <c r="S224" i="4" s="1"/>
  <c r="Q225" i="4"/>
  <c r="S225" i="4" s="1"/>
  <c r="T225" i="4" s="1"/>
  <c r="Q227" i="4"/>
  <c r="S227" i="4" s="1"/>
  <c r="Q229" i="4"/>
  <c r="S229" i="4" s="1"/>
  <c r="Q231" i="4"/>
  <c r="S231" i="4" s="1"/>
  <c r="Q233" i="4"/>
  <c r="S233" i="4" s="1"/>
  <c r="T233" i="4" s="1"/>
  <c r="Q127" i="4"/>
  <c r="S127" i="4" s="1"/>
  <c r="Q236" i="4"/>
  <c r="S236" i="4" s="1"/>
  <c r="Q238" i="4"/>
  <c r="S238" i="4" s="1"/>
  <c r="Q240" i="4"/>
  <c r="S240" i="4" s="1"/>
  <c r="T240" i="4" s="1"/>
  <c r="Q128" i="4"/>
  <c r="S128" i="4" s="1"/>
  <c r="Q243" i="4"/>
  <c r="S243" i="4" s="1"/>
  <c r="Q245" i="4"/>
  <c r="S245" i="4" s="1"/>
  <c r="Q246" i="4"/>
  <c r="S246" i="4" s="1"/>
  <c r="T246" i="4" s="1"/>
  <c r="Q247" i="4"/>
  <c r="S247" i="4" s="1"/>
  <c r="Q105" i="4"/>
  <c r="S105" i="4" s="1"/>
  <c r="Q107" i="4"/>
  <c r="S107" i="4" s="1"/>
  <c r="Q108" i="4"/>
  <c r="S108" i="4" s="1"/>
  <c r="T108" i="4" s="1"/>
  <c r="Q110" i="4"/>
  <c r="S110" i="4" s="1"/>
  <c r="Q113" i="4"/>
  <c r="S113" i="4" s="1"/>
  <c r="Q115" i="4"/>
  <c r="S115" i="4" s="1"/>
  <c r="Q116" i="4"/>
  <c r="S116" i="4" s="1"/>
  <c r="T116" i="4" s="1"/>
  <c r="Q118" i="4"/>
  <c r="S118" i="4" s="1"/>
  <c r="Q130" i="4"/>
  <c r="S130" i="4" s="1"/>
  <c r="Q252" i="4"/>
  <c r="S252" i="4" s="1"/>
  <c r="Q132" i="4"/>
  <c r="S132" i="4" s="1"/>
  <c r="T132" i="4" s="1"/>
  <c r="Q254" i="4"/>
  <c r="S254" i="4" s="1"/>
  <c r="Q135" i="4"/>
  <c r="S135" i="4" s="1"/>
  <c r="Q136" i="4"/>
  <c r="S136" i="4" s="1"/>
  <c r="Q256" i="4"/>
  <c r="S256" i="4" s="1"/>
  <c r="T256" i="4" s="1"/>
  <c r="Q142" i="4"/>
  <c r="S142" i="4" s="1"/>
  <c r="Q257" i="4"/>
  <c r="S257" i="4" s="1"/>
  <c r="Q259" i="4"/>
  <c r="S259" i="4" s="1"/>
  <c r="Q261" i="4"/>
  <c r="S261" i="4" s="1"/>
  <c r="T261" i="4" s="1"/>
  <c r="Q263" i="4"/>
  <c r="S263" i="4" s="1"/>
  <c r="Q145" i="4"/>
  <c r="S145" i="4" s="1"/>
  <c r="Q266" i="4"/>
  <c r="S266" i="4" s="1"/>
  <c r="Q267" i="4"/>
  <c r="S267" i="4" s="1"/>
  <c r="T267" i="4" s="1"/>
  <c r="Q269" i="4"/>
  <c r="S269" i="4" s="1"/>
  <c r="Q273" i="4"/>
  <c r="S273" i="4" s="1"/>
  <c r="Q285" i="4"/>
  <c r="S285" i="4" s="1"/>
  <c r="Q286" i="4"/>
  <c r="S286" i="4" s="1"/>
  <c r="Q280" i="4"/>
  <c r="S280" i="4" s="1"/>
  <c r="Q276" i="4"/>
  <c r="S276" i="4" s="1"/>
  <c r="Q289" i="4"/>
  <c r="S289" i="4" s="1"/>
  <c r="Q296" i="4"/>
  <c r="S296" i="4" s="1"/>
  <c r="Q298" i="4"/>
  <c r="S298" i="4" s="1"/>
  <c r="Q278" i="4"/>
  <c r="S278" i="4" s="1"/>
  <c r="T278" i="4" s="1"/>
  <c r="Q279" i="4"/>
  <c r="S279" i="4" s="1"/>
  <c r="Q282" i="4"/>
  <c r="S282" i="4" s="1"/>
  <c r="Q290" i="4"/>
  <c r="S290" i="4" s="1"/>
  <c r="Q292" i="4"/>
  <c r="S292" i="4" s="1"/>
  <c r="T292" i="4" s="1"/>
  <c r="Q294" i="4"/>
  <c r="S294" i="4" s="1"/>
  <c r="Q303" i="4"/>
  <c r="S303" i="4" s="1"/>
  <c r="Q305" i="4"/>
  <c r="S305" i="4" s="1"/>
  <c r="Q307" i="4"/>
  <c r="S307" i="4" s="1"/>
  <c r="T307" i="4" s="1"/>
  <c r="Q309" i="4"/>
  <c r="S309" i="4" s="1"/>
  <c r="Q311" i="4"/>
  <c r="S311" i="4" s="1"/>
  <c r="Q313" i="4"/>
  <c r="S313" i="4" s="1"/>
  <c r="Q315" i="4"/>
  <c r="S315" i="4" s="1"/>
  <c r="T315" i="4" s="1"/>
  <c r="Q317" i="4"/>
  <c r="S317" i="4" s="1"/>
  <c r="Q328" i="4"/>
  <c r="S328" i="4" s="1"/>
  <c r="Q329" i="4"/>
  <c r="S329" i="4" s="1"/>
  <c r="Q330" i="4"/>
  <c r="S330" i="4" s="1"/>
  <c r="T330" i="4" s="1"/>
  <c r="Q331" i="4"/>
  <c r="S331" i="4" s="1"/>
  <c r="Q333" i="4"/>
  <c r="S333" i="4" s="1"/>
  <c r="Q335" i="4"/>
  <c r="S335" i="4" s="1"/>
  <c r="Q320" i="4"/>
  <c r="S320" i="4" s="1"/>
  <c r="T320" i="4" s="1"/>
  <c r="Q337" i="4"/>
  <c r="S337" i="4" s="1"/>
  <c r="Q339" i="4"/>
  <c r="S339" i="4" s="1"/>
  <c r="Q321" i="4"/>
  <c r="S321" i="4" s="1"/>
  <c r="Q323" i="4"/>
  <c r="S323" i="4" s="1"/>
  <c r="T323" i="4" s="1"/>
  <c r="Q362" i="4"/>
  <c r="S362" i="4" s="1"/>
  <c r="Q343" i="4"/>
  <c r="S343" i="4" s="1"/>
  <c r="Q345" i="4"/>
  <c r="S345" i="4" s="1"/>
  <c r="Q347" i="4"/>
  <c r="S347" i="4" s="1"/>
  <c r="T347" i="4" s="1"/>
  <c r="Q364" i="4"/>
  <c r="S364" i="4" s="1"/>
  <c r="Q366" i="4"/>
  <c r="S366" i="4" s="1"/>
  <c r="Q368" i="4"/>
  <c r="S368" i="4" s="1"/>
  <c r="Q370" i="4"/>
  <c r="S370" i="4" s="1"/>
  <c r="Q361" i="4"/>
  <c r="S361" i="4" s="1"/>
  <c r="Q374" i="4"/>
  <c r="S374" i="4" s="1"/>
  <c r="Q350" i="4"/>
  <c r="S350" i="4" s="1"/>
  <c r="Q352" i="4"/>
  <c r="S352" i="4" s="1"/>
  <c r="Q354" i="4"/>
  <c r="S354" i="4" s="1"/>
  <c r="Q377" i="4"/>
  <c r="S377" i="4" s="1"/>
  <c r="Q379" i="4"/>
  <c r="S379" i="4" s="1"/>
  <c r="O382" i="4"/>
  <c r="Q382" i="4"/>
  <c r="S382" i="4" s="1"/>
  <c r="O384" i="4"/>
  <c r="Q384" i="4"/>
  <c r="S384" i="4" s="1"/>
  <c r="O386" i="4"/>
  <c r="Q386" i="4"/>
  <c r="S386" i="4" s="1"/>
  <c r="S388" i="4"/>
  <c r="O388" i="4"/>
  <c r="S356" i="4"/>
  <c r="O356" i="4"/>
  <c r="Q359" i="4"/>
  <c r="S359" i="4" s="1"/>
  <c r="O359" i="4"/>
  <c r="Q392" i="4"/>
  <c r="S392" i="4" s="1"/>
  <c r="O392" i="4"/>
  <c r="Q396" i="4"/>
  <c r="S396" i="4" s="1"/>
  <c r="O396" i="4"/>
  <c r="Q400" i="4"/>
  <c r="S400" i="4" s="1"/>
  <c r="O400" i="4"/>
  <c r="Q405" i="4"/>
  <c r="S405" i="4" s="1"/>
  <c r="O405" i="4"/>
  <c r="Q411" i="4"/>
  <c r="S411" i="4" s="1"/>
  <c r="O411" i="4"/>
  <c r="Q416" i="4"/>
  <c r="S416" i="4" s="1"/>
  <c r="O416" i="4"/>
  <c r="Q430" i="4"/>
  <c r="S430" i="4" s="1"/>
  <c r="O430" i="4"/>
  <c r="Q431" i="4"/>
  <c r="S431" i="4" s="1"/>
  <c r="O431" i="4"/>
  <c r="O436" i="4"/>
  <c r="Q439" i="4"/>
  <c r="S439" i="4" s="1"/>
  <c r="O439" i="4"/>
  <c r="Q442" i="4"/>
  <c r="S442" i="4" s="1"/>
  <c r="O442" i="4"/>
  <c r="Q445" i="4"/>
  <c r="S445" i="4" s="1"/>
  <c r="O445" i="4"/>
  <c r="Q447" i="4"/>
  <c r="S447" i="4" s="1"/>
  <c r="O447" i="4"/>
  <c r="Q586" i="4"/>
  <c r="S586" i="4" s="1"/>
  <c r="O586" i="4"/>
  <c r="Q453" i="4"/>
  <c r="S453" i="4" s="1"/>
  <c r="O453" i="4"/>
  <c r="Q419" i="4"/>
  <c r="S419" i="4" s="1"/>
  <c r="O419" i="4"/>
  <c r="Q421" i="4"/>
  <c r="S421" i="4" s="1"/>
  <c r="O421" i="4"/>
  <c r="Q422" i="4"/>
  <c r="S422" i="4" s="1"/>
  <c r="O422" i="4"/>
  <c r="Q458" i="4"/>
  <c r="S458" i="4" s="1"/>
  <c r="O458" i="4"/>
  <c r="Q461" i="4"/>
  <c r="S461" i="4" s="1"/>
  <c r="O461" i="4"/>
  <c r="Q464" i="4"/>
  <c r="S464" i="4" s="1"/>
  <c r="O464" i="4"/>
  <c r="Q468" i="4"/>
  <c r="S468" i="4" s="1"/>
  <c r="O468" i="4"/>
  <c r="Q472" i="4"/>
  <c r="S472" i="4" s="1"/>
  <c r="O472" i="4"/>
  <c r="Q790" i="4"/>
  <c r="S790" i="4" s="1"/>
  <c r="O790" i="4"/>
  <c r="Q721" i="4"/>
  <c r="S721" i="4" s="1"/>
  <c r="O721" i="4"/>
  <c r="Q725" i="4"/>
  <c r="S725" i="4" s="1"/>
  <c r="O725" i="4"/>
  <c r="Q793" i="4"/>
  <c r="S793" i="4" s="1"/>
  <c r="O793" i="4"/>
  <c r="Q727" i="4"/>
  <c r="S727" i="4" s="1"/>
  <c r="O727" i="4"/>
  <c r="Q795" i="4"/>
  <c r="S795" i="4" s="1"/>
  <c r="O795" i="4"/>
  <c r="Q607" i="4"/>
  <c r="S607" i="4" s="1"/>
  <c r="O607" i="4"/>
  <c r="Q708" i="4"/>
  <c r="S708" i="4" s="1"/>
  <c r="O708" i="4"/>
  <c r="Q610" i="4"/>
  <c r="S610" i="4" s="1"/>
  <c r="O610" i="4"/>
  <c r="Q611" i="4"/>
  <c r="S611" i="4" s="1"/>
  <c r="O611" i="4"/>
  <c r="Q798" i="4"/>
  <c r="S798" i="4" s="1"/>
  <c r="O798" i="4"/>
  <c r="Q476" i="4"/>
  <c r="S476" i="4" s="1"/>
  <c r="O476" i="4"/>
  <c r="Q615" i="4"/>
  <c r="S615" i="4" s="1"/>
  <c r="O615" i="4"/>
  <c r="Q801" i="4"/>
  <c r="S801" i="4" s="1"/>
  <c r="O801" i="4"/>
  <c r="Q805" i="4"/>
  <c r="S805" i="4" s="1"/>
  <c r="O805" i="4"/>
  <c r="Q809" i="4"/>
  <c r="S809" i="4" s="1"/>
  <c r="O809" i="4"/>
  <c r="Q813" i="4"/>
  <c r="S813" i="4" s="1"/>
  <c r="O813" i="4"/>
  <c r="Q622" i="4"/>
  <c r="S622" i="4" s="1"/>
  <c r="O622" i="4"/>
  <c r="Q816" i="4"/>
  <c r="S816" i="4" s="1"/>
  <c r="O816" i="4"/>
  <c r="Q626" i="4"/>
  <c r="S626" i="4" s="1"/>
  <c r="O626" i="4"/>
  <c r="Q706" i="4"/>
  <c r="S706" i="4" s="1"/>
  <c r="O706" i="4"/>
  <c r="Q822" i="4"/>
  <c r="S822" i="4" s="1"/>
  <c r="O822" i="4"/>
  <c r="Q826" i="4"/>
  <c r="S826" i="4" s="1"/>
  <c r="O826" i="4"/>
  <c r="Q830" i="4"/>
  <c r="S830" i="4" s="1"/>
  <c r="O830" i="4"/>
  <c r="Q834" i="4"/>
  <c r="S834" i="4" s="1"/>
  <c r="O834" i="4"/>
  <c r="Q635" i="4"/>
  <c r="S635" i="4" s="1"/>
  <c r="O635" i="4"/>
  <c r="O381" i="4"/>
  <c r="O383" i="4"/>
  <c r="O385" i="4"/>
  <c r="Q387" i="4"/>
  <c r="S387" i="4" s="1"/>
  <c r="Q355" i="4"/>
  <c r="S355" i="4" s="1"/>
  <c r="Q357" i="4"/>
  <c r="S357" i="4" s="1"/>
  <c r="O357" i="4"/>
  <c r="Q390" i="4"/>
  <c r="S390" i="4" s="1"/>
  <c r="O390" i="4"/>
  <c r="Q394" i="4"/>
  <c r="S394" i="4" s="1"/>
  <c r="O394" i="4"/>
  <c r="Q398" i="4"/>
  <c r="S398" i="4" s="1"/>
  <c r="O398" i="4"/>
  <c r="Q403" i="4"/>
  <c r="S403" i="4" s="1"/>
  <c r="O403" i="4"/>
  <c r="Q409" i="4"/>
  <c r="S409" i="4" s="1"/>
  <c r="O409" i="4"/>
  <c r="Q414" i="4"/>
  <c r="S414" i="4" s="1"/>
  <c r="O414" i="4"/>
  <c r="Q434" i="4"/>
  <c r="S434" i="4" s="1"/>
  <c r="O434" i="4"/>
  <c r="Q437" i="4"/>
  <c r="S437" i="4" s="1"/>
  <c r="O437" i="4"/>
  <c r="Q440" i="4"/>
  <c r="S440" i="4" s="1"/>
  <c r="O440" i="4"/>
  <c r="Q583" i="4"/>
  <c r="S583" i="4" s="1"/>
  <c r="O583" i="4"/>
  <c r="Q446" i="4"/>
  <c r="S446" i="4" s="1"/>
  <c r="O446" i="4"/>
  <c r="Q449" i="4"/>
  <c r="S449" i="4" s="1"/>
  <c r="O449" i="4"/>
  <c r="Q451" i="4"/>
  <c r="S451" i="4" s="1"/>
  <c r="O451" i="4"/>
  <c r="Q588" i="4"/>
  <c r="S588" i="4" s="1"/>
  <c r="O588" i="4"/>
  <c r="Q591" i="4"/>
  <c r="S591" i="4" s="1"/>
  <c r="O591" i="4"/>
  <c r="Q455" i="4"/>
  <c r="S455" i="4" s="1"/>
  <c r="O455" i="4"/>
  <c r="Q592" i="4"/>
  <c r="S592" i="4" s="1"/>
  <c r="O592" i="4"/>
  <c r="Q594" i="4"/>
  <c r="S594" i="4" s="1"/>
  <c r="O594" i="4"/>
  <c r="Q462" i="4"/>
  <c r="S462" i="4" s="1"/>
  <c r="O462" i="4"/>
  <c r="Q466" i="4"/>
  <c r="S466" i="4" s="1"/>
  <c r="O466" i="4"/>
  <c r="Q470" i="4"/>
  <c r="S470" i="4" s="1"/>
  <c r="O470" i="4"/>
  <c r="Q718" i="4"/>
  <c r="S718" i="4" s="1"/>
  <c r="O718" i="4"/>
  <c r="Q719" i="4"/>
  <c r="S719" i="4" s="1"/>
  <c r="O719" i="4"/>
  <c r="Q723" i="4"/>
  <c r="S723" i="4" s="1"/>
  <c r="O723" i="4"/>
  <c r="Q597" i="4"/>
  <c r="S597" i="4" s="1"/>
  <c r="O597" i="4"/>
  <c r="Q600" i="4"/>
  <c r="S600" i="4" s="1"/>
  <c r="O600" i="4"/>
  <c r="Q602" i="4"/>
  <c r="S602" i="4" s="1"/>
  <c r="O602" i="4"/>
  <c r="Q605" i="4"/>
  <c r="S605" i="4" s="1"/>
  <c r="O605" i="4"/>
  <c r="Q797" i="4"/>
  <c r="S797" i="4" s="1"/>
  <c r="O797" i="4"/>
  <c r="Q612" i="4"/>
  <c r="S612" i="4" s="1"/>
  <c r="O612" i="4"/>
  <c r="Q617" i="4"/>
  <c r="S617" i="4" s="1"/>
  <c r="O617" i="4"/>
  <c r="Q799" i="4"/>
  <c r="S799" i="4" s="1"/>
  <c r="O799" i="4"/>
  <c r="Q803" i="4"/>
  <c r="S803" i="4" s="1"/>
  <c r="O803" i="4"/>
  <c r="Q807" i="4"/>
  <c r="S807" i="4" s="1"/>
  <c r="O807" i="4"/>
  <c r="Q811" i="4"/>
  <c r="S811" i="4" s="1"/>
  <c r="O811" i="4"/>
  <c r="Q620" i="4"/>
  <c r="S620" i="4" s="1"/>
  <c r="O620" i="4"/>
  <c r="Q624" i="4"/>
  <c r="S624" i="4" s="1"/>
  <c r="O624" i="4"/>
  <c r="Q818" i="4"/>
  <c r="S818" i="4" s="1"/>
  <c r="O818" i="4"/>
  <c r="Q628" i="4"/>
  <c r="S628" i="4" s="1"/>
  <c r="O628" i="4"/>
  <c r="Q820" i="4"/>
  <c r="S820" i="4" s="1"/>
  <c r="O820" i="4"/>
  <c r="Q824" i="4"/>
  <c r="S824" i="4" s="1"/>
  <c r="O824" i="4"/>
  <c r="Q828" i="4"/>
  <c r="S828" i="4" s="1"/>
  <c r="O828" i="4"/>
  <c r="Q832" i="4"/>
  <c r="S832" i="4" s="1"/>
  <c r="O832" i="4"/>
  <c r="Q633" i="4"/>
  <c r="S633" i="4" s="1"/>
  <c r="O633" i="4"/>
  <c r="Q358" i="4"/>
  <c r="S358" i="4" s="1"/>
  <c r="Q360" i="4"/>
  <c r="S360" i="4" s="1"/>
  <c r="Q391" i="4"/>
  <c r="S391" i="4" s="1"/>
  <c r="Q393" i="4"/>
  <c r="S393" i="4" s="1"/>
  <c r="Q395" i="4"/>
  <c r="S395" i="4" s="1"/>
  <c r="Q397" i="4"/>
  <c r="S397" i="4" s="1"/>
  <c r="Q399" i="4"/>
  <c r="S399" i="4" s="1"/>
  <c r="Q402" i="4"/>
  <c r="S402" i="4" s="1"/>
  <c r="Q404" i="4"/>
  <c r="S404" i="4" s="1"/>
  <c r="Q407" i="4"/>
  <c r="S407" i="4" s="1"/>
  <c r="Q410" i="4"/>
  <c r="S410" i="4" s="1"/>
  <c r="Q412" i="4"/>
  <c r="S412" i="4" s="1"/>
  <c r="Q415" i="4"/>
  <c r="S415" i="4" s="1"/>
  <c r="Q716" i="4"/>
  <c r="S716" i="4" s="1"/>
  <c r="Q435" i="4"/>
  <c r="S435" i="4" s="1"/>
  <c r="Q438" i="4"/>
  <c r="S438" i="4" s="1"/>
  <c r="Q418" i="4"/>
  <c r="S418" i="4" s="1"/>
  <c r="Q441" i="4"/>
  <c r="S441" i="4" s="1"/>
  <c r="Q443" i="4"/>
  <c r="S443" i="4" s="1"/>
  <c r="Q444" i="4"/>
  <c r="S444" i="4" s="1"/>
  <c r="Q584" i="4"/>
  <c r="S584" i="4" s="1"/>
  <c r="Q585" i="4"/>
  <c r="S585" i="4" s="1"/>
  <c r="Q448" i="4"/>
  <c r="S448" i="4" s="1"/>
  <c r="Q450" i="4"/>
  <c r="S450" i="4" s="1"/>
  <c r="Q587" i="4"/>
  <c r="S587" i="4" s="1"/>
  <c r="Q452" i="4"/>
  <c r="S452" i="4" s="1"/>
  <c r="Q454" i="4"/>
  <c r="S454" i="4" s="1"/>
  <c r="Q589" i="4"/>
  <c r="S589" i="4" s="1"/>
  <c r="Q590" i="4"/>
  <c r="S590" i="4" s="1"/>
  <c r="Q420" i="4"/>
  <c r="S420" i="4" s="1"/>
  <c r="Q717" i="4"/>
  <c r="S717" i="4" s="1"/>
  <c r="Q456" i="4"/>
  <c r="S456" i="4" s="1"/>
  <c r="Q457" i="4"/>
  <c r="S457" i="4" s="1"/>
  <c r="Q593" i="4"/>
  <c r="S593" i="4" s="1"/>
  <c r="Q459" i="4"/>
  <c r="S459" i="4" s="1"/>
  <c r="Q460" i="4"/>
  <c r="S460" i="4" s="1"/>
  <c r="Q595" i="4"/>
  <c r="S595" i="4" s="1"/>
  <c r="Q463" i="4"/>
  <c r="S463" i="4" s="1"/>
  <c r="Q465" i="4"/>
  <c r="S465" i="4" s="1"/>
  <c r="Q467" i="4"/>
  <c r="S467" i="4" s="1"/>
  <c r="Q469" i="4"/>
  <c r="S469" i="4" s="1"/>
  <c r="Q471" i="4"/>
  <c r="S471" i="4" s="1"/>
  <c r="Q473" i="4"/>
  <c r="S473" i="4" s="1"/>
  <c r="Q596" i="4"/>
  <c r="S596" i="4" s="1"/>
  <c r="Q791" i="4"/>
  <c r="S791" i="4" s="1"/>
  <c r="Q720" i="4"/>
  <c r="S720" i="4" s="1"/>
  <c r="Q722" i="4"/>
  <c r="S722" i="4" s="1"/>
  <c r="Q724" i="4"/>
  <c r="S724" i="4" s="1"/>
  <c r="Q792" i="4"/>
  <c r="S792" i="4" s="1"/>
  <c r="Q726" i="4"/>
  <c r="S726" i="4" s="1"/>
  <c r="Q710" i="4"/>
  <c r="S710" i="4" s="1"/>
  <c r="Q599" i="4"/>
  <c r="S599" i="4" s="1"/>
  <c r="Q794" i="4"/>
  <c r="S794" i="4" s="1"/>
  <c r="Q603" i="4"/>
  <c r="S603" i="4" s="1"/>
  <c r="Q604" i="4"/>
  <c r="S604" i="4" s="1"/>
  <c r="Q606" i="4"/>
  <c r="S606" i="4" s="1"/>
  <c r="Q608" i="4"/>
  <c r="S608" i="4" s="1"/>
  <c r="Q796" i="4"/>
  <c r="S796" i="4" s="1"/>
  <c r="Q474" i="4"/>
  <c r="S474" i="4" s="1"/>
  <c r="T474" i="4" s="1"/>
  <c r="Q475" i="4"/>
  <c r="S475" i="4" s="1"/>
  <c r="Q613" i="4"/>
  <c r="S613" i="4" s="1"/>
  <c r="Q616" i="4"/>
  <c r="S616" i="4" s="1"/>
  <c r="Q618" i="4"/>
  <c r="S618" i="4" s="1"/>
  <c r="Q800" i="4"/>
  <c r="S800" i="4" s="1"/>
  <c r="Q802" i="4"/>
  <c r="S802" i="4" s="1"/>
  <c r="Q804" i="4"/>
  <c r="S804" i="4" s="1"/>
  <c r="Q806" i="4"/>
  <c r="S806" i="4" s="1"/>
  <c r="Q808" i="4"/>
  <c r="S808" i="4" s="1"/>
  <c r="Q810" i="4"/>
  <c r="S810" i="4" s="1"/>
  <c r="Q812" i="4"/>
  <c r="S812" i="4" s="1"/>
  <c r="Q619" i="4"/>
  <c r="S619" i="4" s="1"/>
  <c r="Q621" i="4"/>
  <c r="S621" i="4" s="1"/>
  <c r="Q623" i="4"/>
  <c r="S623" i="4" s="1"/>
  <c r="Q705" i="4"/>
  <c r="S705" i="4" s="1"/>
  <c r="Q815" i="4"/>
  <c r="S815" i="4" s="1"/>
  <c r="Q817" i="4"/>
  <c r="S817" i="4" s="1"/>
  <c r="Q625" i="4"/>
  <c r="S625" i="4" s="1"/>
  <c r="Q627" i="4"/>
  <c r="S627" i="4" s="1"/>
  <c r="Q629" i="4"/>
  <c r="S629" i="4" s="1"/>
  <c r="Q819" i="4"/>
  <c r="S819" i="4" s="1"/>
  <c r="Q821" i="4"/>
  <c r="S821" i="4" s="1"/>
  <c r="Q823" i="4"/>
  <c r="S823" i="4" s="1"/>
  <c r="Q825" i="4"/>
  <c r="S825" i="4" s="1"/>
  <c r="Q827" i="4"/>
  <c r="S827" i="4" s="1"/>
  <c r="Q829" i="4"/>
  <c r="S829" i="4" s="1"/>
  <c r="Q831" i="4"/>
  <c r="S831" i="4" s="1"/>
  <c r="Q833" i="4"/>
  <c r="S833" i="4" s="1"/>
  <c r="Q630" i="4"/>
  <c r="S630" i="4" s="1"/>
  <c r="Q632" i="4"/>
  <c r="S632" i="4" s="1"/>
  <c r="Q634" i="4"/>
  <c r="S634" i="4" s="1"/>
  <c r="S636" i="4"/>
  <c r="O636" i="4"/>
  <c r="S637" i="4"/>
  <c r="O637" i="4"/>
  <c r="S638" i="4"/>
  <c r="O638" i="4"/>
  <c r="S835" i="4"/>
  <c r="O835" i="4"/>
  <c r="S749" i="4"/>
  <c r="O749" i="4"/>
  <c r="S729" i="4"/>
  <c r="O729" i="4"/>
  <c r="S751" i="4"/>
  <c r="O751" i="4"/>
  <c r="O752" i="4"/>
  <c r="Q752" i="4"/>
  <c r="S752" i="4" s="1"/>
  <c r="Q754" i="4"/>
  <c r="S754" i="4" s="1"/>
  <c r="O754" i="4"/>
  <c r="Q641" i="4"/>
  <c r="S641" i="4" s="1"/>
  <c r="O641" i="4"/>
  <c r="Q645" i="4"/>
  <c r="S645" i="4" s="1"/>
  <c r="O645" i="4"/>
  <c r="Q481" i="4"/>
  <c r="S481" i="4" s="1"/>
  <c r="O481" i="4"/>
  <c r="Q485" i="4"/>
  <c r="S485" i="4" s="1"/>
  <c r="O485" i="4"/>
  <c r="Q758" i="4"/>
  <c r="S758" i="4" s="1"/>
  <c r="O758" i="4"/>
  <c r="Q647" i="4"/>
  <c r="S647" i="4" s="1"/>
  <c r="O647" i="4"/>
  <c r="Q651" i="4"/>
  <c r="S651" i="4" s="1"/>
  <c r="O651" i="4"/>
  <c r="Q490" i="4"/>
  <c r="S490" i="4" s="1"/>
  <c r="O490" i="4"/>
  <c r="Q494" i="4"/>
  <c r="S494" i="4" s="1"/>
  <c r="O494" i="4"/>
  <c r="Q760" i="4"/>
  <c r="S760" i="4" s="1"/>
  <c r="O760" i="4"/>
  <c r="Q763" i="4"/>
  <c r="S763" i="4" s="1"/>
  <c r="O763" i="4"/>
  <c r="Q655" i="4"/>
  <c r="S655" i="4" s="1"/>
  <c r="O655" i="4"/>
  <c r="Q499" i="4"/>
  <c r="S499" i="4" s="1"/>
  <c r="O499" i="4"/>
  <c r="Q503" i="4"/>
  <c r="S503" i="4" s="1"/>
  <c r="O503" i="4"/>
  <c r="Q711" i="4"/>
  <c r="S711" i="4" s="1"/>
  <c r="O711" i="4"/>
  <c r="Q764" i="4"/>
  <c r="S764" i="4" s="1"/>
  <c r="O764" i="4"/>
  <c r="Q662" i="4"/>
  <c r="S662" i="4" s="1"/>
  <c r="O662" i="4"/>
  <c r="Q508" i="4"/>
  <c r="S508" i="4" s="1"/>
  <c r="O508" i="4"/>
  <c r="Q512" i="4"/>
  <c r="S512" i="4" s="1"/>
  <c r="O512" i="4"/>
  <c r="Q766" i="4"/>
  <c r="S766" i="4" s="1"/>
  <c r="O766" i="4"/>
  <c r="Q770" i="4"/>
  <c r="S770" i="4" s="1"/>
  <c r="O770" i="4"/>
  <c r="Q667" i="4"/>
  <c r="S667" i="4" s="1"/>
  <c r="O667" i="4"/>
  <c r="Q514" i="4"/>
  <c r="S514" i="4" s="1"/>
  <c r="O514" i="4"/>
  <c r="Q518" i="4"/>
  <c r="S518" i="4" s="1"/>
  <c r="O518" i="4"/>
  <c r="Q772" i="4"/>
  <c r="S772" i="4" s="1"/>
  <c r="O772" i="4"/>
  <c r="Q671" i="4"/>
  <c r="S671" i="4" s="1"/>
  <c r="O671" i="4"/>
  <c r="Q675" i="4"/>
  <c r="S675" i="4" s="1"/>
  <c r="O675" i="4"/>
  <c r="O707" i="4"/>
  <c r="Q728" i="4"/>
  <c r="S728" i="4" s="1"/>
  <c r="Q709" i="4"/>
  <c r="S709" i="4" s="1"/>
  <c r="Q748" i="4"/>
  <c r="S748" i="4" s="1"/>
  <c r="Q836" i="4"/>
  <c r="S836" i="4" s="1"/>
  <c r="Q639" i="4"/>
  <c r="S639" i="4" s="1"/>
  <c r="Q837" i="4"/>
  <c r="S837" i="4" s="1"/>
  <c r="Q750" i="4"/>
  <c r="S750" i="4" s="1"/>
  <c r="Q782" i="4"/>
  <c r="S782" i="4" s="1"/>
  <c r="O782" i="4"/>
  <c r="Q730" i="4"/>
  <c r="S730" i="4" s="1"/>
  <c r="O730" i="4"/>
  <c r="Q643" i="4"/>
  <c r="S643" i="4" s="1"/>
  <c r="O643" i="4"/>
  <c r="Q479" i="4"/>
  <c r="S479" i="4" s="1"/>
  <c r="O479" i="4"/>
  <c r="Q483" i="4"/>
  <c r="S483" i="4" s="1"/>
  <c r="O483" i="4"/>
  <c r="Q756" i="4"/>
  <c r="S756" i="4" s="1"/>
  <c r="O756" i="4"/>
  <c r="Q731" i="4"/>
  <c r="S731" i="4" s="1"/>
  <c r="O731" i="4"/>
  <c r="Q649" i="4"/>
  <c r="S649" i="4" s="1"/>
  <c r="O649" i="4"/>
  <c r="Q488" i="4"/>
  <c r="S488" i="4" s="1"/>
  <c r="O488" i="4"/>
  <c r="Q492" i="4"/>
  <c r="S492" i="4" s="1"/>
  <c r="O492" i="4"/>
  <c r="Q496" i="4"/>
  <c r="S496" i="4" s="1"/>
  <c r="O496" i="4"/>
  <c r="Q732" i="4"/>
  <c r="S732" i="4" s="1"/>
  <c r="O732" i="4"/>
  <c r="Q653" i="4"/>
  <c r="S653" i="4" s="1"/>
  <c r="O653" i="4"/>
  <c r="Q657" i="4"/>
  <c r="S657" i="4" s="1"/>
  <c r="O657" i="4"/>
  <c r="Q501" i="4"/>
  <c r="S501" i="4" s="1"/>
  <c r="O501" i="4"/>
  <c r="Q505" i="4"/>
  <c r="S505" i="4" s="1"/>
  <c r="O505" i="4"/>
  <c r="Q712" i="4"/>
  <c r="S712" i="4" s="1"/>
  <c r="O712" i="4"/>
  <c r="Q660" i="4"/>
  <c r="S660" i="4" s="1"/>
  <c r="O660" i="4"/>
  <c r="Q664" i="4"/>
  <c r="S664" i="4" s="1"/>
  <c r="O664" i="4"/>
  <c r="Q510" i="4"/>
  <c r="S510" i="4" s="1"/>
  <c r="O510" i="4"/>
  <c r="Q765" i="4"/>
  <c r="S765" i="4" s="1"/>
  <c r="O765" i="4"/>
  <c r="Q768" i="4"/>
  <c r="S768" i="4" s="1"/>
  <c r="O768" i="4"/>
  <c r="Q665" i="4"/>
  <c r="S665" i="4" s="1"/>
  <c r="O665" i="4"/>
  <c r="Q669" i="4"/>
  <c r="S669" i="4" s="1"/>
  <c r="O669" i="4"/>
  <c r="Q516" i="4"/>
  <c r="S516" i="4" s="1"/>
  <c r="O516" i="4"/>
  <c r="Q520" i="4"/>
  <c r="S520" i="4" s="1"/>
  <c r="O520" i="4"/>
  <c r="Q774" i="4"/>
  <c r="S774" i="4" s="1"/>
  <c r="O774" i="4"/>
  <c r="Q673" i="4"/>
  <c r="S673" i="4" s="1"/>
  <c r="O673" i="4"/>
  <c r="Q521" i="4"/>
  <c r="S521" i="4" s="1"/>
  <c r="O521" i="4"/>
  <c r="Q781" i="4"/>
  <c r="S781" i="4" s="1"/>
  <c r="Q753" i="4"/>
  <c r="S753" i="4" s="1"/>
  <c r="Q755" i="4"/>
  <c r="S755" i="4" s="1"/>
  <c r="Q640" i="4"/>
  <c r="S640" i="4" s="1"/>
  <c r="Q642" i="4"/>
  <c r="S642" i="4" s="1"/>
  <c r="Q644" i="4"/>
  <c r="S644" i="4" s="1"/>
  <c r="Q478" i="4"/>
  <c r="S478" i="4" s="1"/>
  <c r="Q480" i="4"/>
  <c r="S480" i="4" s="1"/>
  <c r="Q482" i="4"/>
  <c r="S482" i="4" s="1"/>
  <c r="Q484" i="4"/>
  <c r="S484" i="4" s="1"/>
  <c r="Q486" i="4"/>
  <c r="S486" i="4" s="1"/>
  <c r="Q757" i="4"/>
  <c r="S757" i="4" s="1"/>
  <c r="Q759" i="4"/>
  <c r="S759" i="4" s="1"/>
  <c r="Q646" i="4"/>
  <c r="S646" i="4" s="1"/>
  <c r="Q648" i="4"/>
  <c r="S648" i="4" s="1"/>
  <c r="Q650" i="4"/>
  <c r="S650" i="4" s="1"/>
  <c r="Q487" i="4"/>
  <c r="S487" i="4" s="1"/>
  <c r="Q489" i="4"/>
  <c r="S489" i="4" s="1"/>
  <c r="Q491" i="4"/>
  <c r="S491" i="4" s="1"/>
  <c r="Q493" i="4"/>
  <c r="S493" i="4" s="1"/>
  <c r="Q495" i="4"/>
  <c r="S495" i="4" s="1"/>
  <c r="Q497" i="4"/>
  <c r="S497" i="4" s="1"/>
  <c r="Q761" i="4"/>
  <c r="S761" i="4" s="1"/>
  <c r="Q762" i="4"/>
  <c r="S762" i="4" s="1"/>
  <c r="Q652" i="4"/>
  <c r="S652" i="4" s="1"/>
  <c r="Q654" i="4"/>
  <c r="S654" i="4" s="1"/>
  <c r="Q656" i="4"/>
  <c r="S656" i="4" s="1"/>
  <c r="Q498" i="4"/>
  <c r="S498" i="4" s="1"/>
  <c r="Q500" i="4"/>
  <c r="S500" i="4" s="1"/>
  <c r="Q502" i="4"/>
  <c r="S502" i="4" s="1"/>
  <c r="Q504" i="4"/>
  <c r="S504" i="4" s="1"/>
  <c r="Q506" i="4"/>
  <c r="S506" i="4" s="1"/>
  <c r="Q658" i="4"/>
  <c r="S658" i="4" s="1"/>
  <c r="Q733" i="4"/>
  <c r="S733" i="4" s="1"/>
  <c r="Q659" i="4"/>
  <c r="S659" i="4" s="1"/>
  <c r="Q661" i="4"/>
  <c r="S661" i="4" s="1"/>
  <c r="Q663" i="4"/>
  <c r="S663" i="4" s="1"/>
  <c r="Q507" i="4"/>
  <c r="S507" i="4" s="1"/>
  <c r="Q509" i="4"/>
  <c r="S509" i="4" s="1"/>
  <c r="Q511" i="4"/>
  <c r="S511" i="4" s="1"/>
  <c r="Q513" i="4"/>
  <c r="S513" i="4" s="1"/>
  <c r="Q734" i="4"/>
  <c r="S734" i="4" s="1"/>
  <c r="Q767" i="4"/>
  <c r="S767" i="4" s="1"/>
  <c r="Q769" i="4"/>
  <c r="S769" i="4" s="1"/>
  <c r="Q735" i="4"/>
  <c r="S735" i="4" s="1"/>
  <c r="Q666" i="4"/>
  <c r="S666" i="4" s="1"/>
  <c r="Q668" i="4"/>
  <c r="S668" i="4" s="1"/>
  <c r="Q670" i="4"/>
  <c r="S670" i="4" s="1"/>
  <c r="Q515" i="4"/>
  <c r="S515" i="4" s="1"/>
  <c r="Q517" i="4"/>
  <c r="S517" i="4" s="1"/>
  <c r="Q519" i="4"/>
  <c r="S519" i="4" s="1"/>
  <c r="Q771" i="4"/>
  <c r="S771" i="4" s="1"/>
  <c r="Q773" i="4"/>
  <c r="S773" i="4" s="1"/>
  <c r="Q736" i="4"/>
  <c r="S736" i="4" s="1"/>
  <c r="Q672" i="4"/>
  <c r="S672" i="4" s="1"/>
  <c r="Q674" i="4"/>
  <c r="S674" i="4" s="1"/>
  <c r="Q676" i="4"/>
  <c r="S676" i="4" s="1"/>
  <c r="Q522" i="4"/>
  <c r="S522" i="4" s="1"/>
  <c r="S524" i="4"/>
  <c r="O524" i="4"/>
  <c r="S526" i="4"/>
  <c r="O526" i="4"/>
  <c r="S737" i="4"/>
  <c r="O737" i="4"/>
  <c r="S776" i="4"/>
  <c r="O776" i="4"/>
  <c r="S739" i="4"/>
  <c r="O739" i="4"/>
  <c r="S783" i="4"/>
  <c r="O783" i="4"/>
  <c r="S678" i="4"/>
  <c r="O678" i="4"/>
  <c r="Q681" i="4"/>
  <c r="S681" i="4" s="1"/>
  <c r="O681" i="4"/>
  <c r="Q786" i="4"/>
  <c r="S786" i="4" s="1"/>
  <c r="O786" i="4"/>
  <c r="Q787" i="4"/>
  <c r="S787" i="4" s="1"/>
  <c r="O787" i="4"/>
  <c r="Q742" i="4"/>
  <c r="S742" i="4" s="1"/>
  <c r="O742" i="4"/>
  <c r="Q788" i="4"/>
  <c r="S788" i="4" s="1"/>
  <c r="O788" i="4"/>
  <c r="Q530" i="4"/>
  <c r="S530" i="4" s="1"/>
  <c r="O530" i="4"/>
  <c r="Q534" i="4"/>
  <c r="S534" i="4" s="1"/>
  <c r="O534" i="4"/>
  <c r="Q538" i="4"/>
  <c r="S538" i="4" s="1"/>
  <c r="O538" i="4"/>
  <c r="Q542" i="4"/>
  <c r="S542" i="4" s="1"/>
  <c r="O542" i="4"/>
  <c r="Q546" i="4"/>
  <c r="S546" i="4" s="1"/>
  <c r="O546" i="4"/>
  <c r="Q549" i="4"/>
  <c r="S549" i="4" s="1"/>
  <c r="O549" i="4"/>
  <c r="Q553" i="4"/>
  <c r="S553" i="4" s="1"/>
  <c r="O553" i="4"/>
  <c r="Q556" i="4"/>
  <c r="S556" i="4" s="1"/>
  <c r="O556" i="4"/>
  <c r="Q560" i="4"/>
  <c r="S560" i="4" s="1"/>
  <c r="O560" i="4"/>
  <c r="Q841" i="4"/>
  <c r="S841" i="4" s="1"/>
  <c r="O841" i="4"/>
  <c r="Q567" i="4"/>
  <c r="S567" i="4" s="1"/>
  <c r="O567" i="4"/>
  <c r="Q843" i="4"/>
  <c r="S843" i="4" s="1"/>
  <c r="O843" i="4"/>
  <c r="Q685" i="4"/>
  <c r="S685" i="4" s="1"/>
  <c r="O685" i="4"/>
  <c r="Q687" i="4"/>
  <c r="S687" i="4" s="1"/>
  <c r="O687" i="4"/>
  <c r="Q689" i="4"/>
  <c r="S689" i="4" s="1"/>
  <c r="O689" i="4"/>
  <c r="Q691" i="4"/>
  <c r="S691" i="4" s="1"/>
  <c r="O691" i="4"/>
  <c r="Q847" i="4"/>
  <c r="S847" i="4" s="1"/>
  <c r="O847" i="4"/>
  <c r="Q851" i="4"/>
  <c r="S851" i="4" s="1"/>
  <c r="O851" i="4"/>
  <c r="Q692" i="4"/>
  <c r="S692" i="4" s="1"/>
  <c r="O692" i="4"/>
  <c r="Q854" i="4"/>
  <c r="S854" i="4" s="1"/>
  <c r="O854" i="4"/>
  <c r="Q694" i="4"/>
  <c r="S694" i="4" s="1"/>
  <c r="O694" i="4"/>
  <c r="O696" i="4"/>
  <c r="Q696" i="4"/>
  <c r="S696" i="4" s="1"/>
  <c r="O700" i="4"/>
  <c r="Q700" i="4"/>
  <c r="S700" i="4" s="1"/>
  <c r="Q523" i="4"/>
  <c r="S523" i="4" s="1"/>
  <c r="Q525" i="4"/>
  <c r="S525" i="4" s="1"/>
  <c r="Q527" i="4"/>
  <c r="S527" i="4" s="1"/>
  <c r="Q775" i="4"/>
  <c r="S775" i="4" s="1"/>
  <c r="Q738" i="4"/>
  <c r="S738" i="4" s="1"/>
  <c r="Q777" i="4"/>
  <c r="S777" i="4" s="1"/>
  <c r="Q677" i="4"/>
  <c r="S677" i="4" s="1"/>
  <c r="Q679" i="4"/>
  <c r="S679" i="4" s="1"/>
  <c r="O679" i="4"/>
  <c r="Q784" i="4"/>
  <c r="S784" i="4" s="1"/>
  <c r="O784" i="4"/>
  <c r="Q424" i="4"/>
  <c r="S424" i="4" s="1"/>
  <c r="O424" i="4"/>
  <c r="Q838" i="4"/>
  <c r="S838" i="4" s="1"/>
  <c r="O838" i="4"/>
  <c r="Q839" i="4"/>
  <c r="S839" i="4" s="1"/>
  <c r="O839" i="4"/>
  <c r="Q528" i="4"/>
  <c r="S528" i="4" s="1"/>
  <c r="O528" i="4"/>
  <c r="Q532" i="4"/>
  <c r="S532" i="4" s="1"/>
  <c r="O532" i="4"/>
  <c r="Q536" i="4"/>
  <c r="S536" i="4" s="1"/>
  <c r="O536" i="4"/>
  <c r="Q540" i="4"/>
  <c r="S540" i="4" s="1"/>
  <c r="O540" i="4"/>
  <c r="Q544" i="4"/>
  <c r="S544" i="4" s="1"/>
  <c r="O544" i="4"/>
  <c r="Q548" i="4"/>
  <c r="S548" i="4" s="1"/>
  <c r="O548" i="4"/>
  <c r="Q551" i="4"/>
  <c r="S551" i="4" s="1"/>
  <c r="O551" i="4"/>
  <c r="Q840" i="4"/>
  <c r="S840" i="4" s="1"/>
  <c r="O840" i="4"/>
  <c r="Q558" i="4"/>
  <c r="S558" i="4" s="1"/>
  <c r="O558" i="4"/>
  <c r="Q562" i="4"/>
  <c r="S562" i="4" s="1"/>
  <c r="O562" i="4"/>
  <c r="Q565" i="4"/>
  <c r="S565" i="4" s="1"/>
  <c r="O565" i="4"/>
  <c r="Q714" i="4"/>
  <c r="S714" i="4" s="1"/>
  <c r="O714" i="4"/>
  <c r="Q845" i="4"/>
  <c r="S845" i="4" s="1"/>
  <c r="O845" i="4"/>
  <c r="O686" i="4"/>
  <c r="Q686" i="4"/>
  <c r="S686" i="4" s="1"/>
  <c r="O688" i="4"/>
  <c r="Q688" i="4"/>
  <c r="S688" i="4" s="1"/>
  <c r="O690" i="4"/>
  <c r="Q690" i="4"/>
  <c r="S690" i="4" s="1"/>
  <c r="O846" i="4"/>
  <c r="Q846" i="4"/>
  <c r="S846" i="4" s="1"/>
  <c r="Q849" i="4"/>
  <c r="S849" i="4" s="1"/>
  <c r="O849" i="4"/>
  <c r="O852" i="4"/>
  <c r="Q852" i="4"/>
  <c r="S852" i="4" s="1"/>
  <c r="O853" i="4"/>
  <c r="Q853" i="4"/>
  <c r="S853" i="4" s="1"/>
  <c r="O693" i="4"/>
  <c r="Q693" i="4"/>
  <c r="S693" i="4" s="1"/>
  <c r="O855" i="4"/>
  <c r="Q855" i="4"/>
  <c r="S855" i="4" s="1"/>
  <c r="O698" i="4"/>
  <c r="Q698" i="4"/>
  <c r="S698" i="4" s="1"/>
  <c r="Q680" i="4"/>
  <c r="S680" i="4" s="1"/>
  <c r="Q682" i="4"/>
  <c r="S682" i="4" s="1"/>
  <c r="Q785" i="4"/>
  <c r="S785" i="4" s="1"/>
  <c r="Q684" i="4"/>
  <c r="S684" i="4" s="1"/>
  <c r="Q740" i="4"/>
  <c r="S740" i="4" s="1"/>
  <c r="Q741" i="4"/>
  <c r="S741" i="4" s="1"/>
  <c r="Q743" i="4"/>
  <c r="S743" i="4" s="1"/>
  <c r="Q713" i="4"/>
  <c r="S713" i="4" s="1"/>
  <c r="Q529" i="4"/>
  <c r="S529" i="4" s="1"/>
  <c r="Q531" i="4"/>
  <c r="S531" i="4" s="1"/>
  <c r="Q533" i="4"/>
  <c r="S533" i="4" s="1"/>
  <c r="Q535" i="4"/>
  <c r="S535" i="4" s="1"/>
  <c r="Q537" i="4"/>
  <c r="S537" i="4" s="1"/>
  <c r="Q539" i="4"/>
  <c r="S539" i="4" s="1"/>
  <c r="Q541" i="4"/>
  <c r="S541" i="4" s="1"/>
  <c r="Q543" i="4"/>
  <c r="S543" i="4" s="1"/>
  <c r="Q545" i="4"/>
  <c r="S545" i="4" s="1"/>
  <c r="Q547" i="4"/>
  <c r="S547" i="4" s="1"/>
  <c r="Q744" i="4"/>
  <c r="S744" i="4" s="1"/>
  <c r="Q550" i="4"/>
  <c r="S550" i="4" s="1"/>
  <c r="Q552" i="4"/>
  <c r="S552" i="4" s="1"/>
  <c r="Q554" i="4"/>
  <c r="S554" i="4" s="1"/>
  <c r="Q555" i="4"/>
  <c r="S555" i="4" s="1"/>
  <c r="Q557" i="4"/>
  <c r="S557" i="4" s="1"/>
  <c r="Q559" i="4"/>
  <c r="S559" i="4" s="1"/>
  <c r="Q561" i="4"/>
  <c r="S561" i="4" s="1"/>
  <c r="Q563" i="4"/>
  <c r="S563" i="4" s="1"/>
  <c r="Q564" i="4"/>
  <c r="S564" i="4" s="1"/>
  <c r="Q566" i="4"/>
  <c r="S566" i="4" s="1"/>
  <c r="Q568" i="4"/>
  <c r="S568" i="4" s="1"/>
  <c r="Q842" i="4"/>
  <c r="S842" i="4" s="1"/>
  <c r="Q844" i="4"/>
  <c r="S844" i="4" s="1"/>
  <c r="Q745" i="4"/>
  <c r="S745" i="4" s="1"/>
  <c r="Q850" i="4"/>
  <c r="S850" i="4" s="1"/>
  <c r="O695" i="4"/>
  <c r="O697" i="4"/>
  <c r="O699" i="4"/>
  <c r="O856" i="4"/>
  <c r="O570" i="4"/>
  <c r="O572" i="4"/>
  <c r="T572" i="4" s="1"/>
  <c r="O575" i="4"/>
  <c r="Q575" i="4"/>
  <c r="S575" i="4" s="1"/>
  <c r="O858" i="4"/>
  <c r="Q858" i="4"/>
  <c r="S858" i="4" s="1"/>
  <c r="O580" i="4"/>
  <c r="Q580" i="4"/>
  <c r="S580" i="4" s="1"/>
  <c r="O860" i="4"/>
  <c r="Q860" i="4"/>
  <c r="S860" i="4" s="1"/>
  <c r="O862" i="4"/>
  <c r="Q862" i="4"/>
  <c r="S862" i="4" s="1"/>
  <c r="O864" i="4"/>
  <c r="Q864" i="4"/>
  <c r="S864" i="4" s="1"/>
  <c r="O701" i="4"/>
  <c r="Q701" i="4"/>
  <c r="S701" i="4" s="1"/>
  <c r="O789" i="4"/>
  <c r="Q789" i="4"/>
  <c r="S789" i="4" s="1"/>
  <c r="O868" i="4"/>
  <c r="Q868" i="4"/>
  <c r="S868" i="4" s="1"/>
  <c r="Q870" i="4"/>
  <c r="S870" i="4" s="1"/>
  <c r="O870" i="4"/>
  <c r="O892" i="4"/>
  <c r="Q892" i="4"/>
  <c r="S892" i="4" s="1"/>
  <c r="O951" i="4"/>
  <c r="Q951" i="4"/>
  <c r="S951" i="4" s="1"/>
  <c r="O955" i="4"/>
  <c r="Q955" i="4"/>
  <c r="S955" i="4" s="1"/>
  <c r="O958" i="4"/>
  <c r="Q958" i="4"/>
  <c r="S958" i="4" s="1"/>
  <c r="O903" i="4"/>
  <c r="Q903" i="4"/>
  <c r="S903" i="4" s="1"/>
  <c r="O914" i="4"/>
  <c r="Q914" i="4"/>
  <c r="S914" i="4" s="1"/>
  <c r="Q917" i="4"/>
  <c r="S917" i="4" s="1"/>
  <c r="O917" i="4"/>
  <c r="O569" i="4"/>
  <c r="Q569" i="4"/>
  <c r="S569" i="4" s="1"/>
  <c r="O571" i="4"/>
  <c r="Q571" i="4"/>
  <c r="S571" i="4" s="1"/>
  <c r="O573" i="4"/>
  <c r="Q573" i="4"/>
  <c r="S573" i="4" s="1"/>
  <c r="O577" i="4"/>
  <c r="Q577" i="4"/>
  <c r="S577" i="4" s="1"/>
  <c r="O778" i="4"/>
  <c r="Q778" i="4"/>
  <c r="S778" i="4" s="1"/>
  <c r="O859" i="4"/>
  <c r="Q859" i="4"/>
  <c r="S859" i="4" s="1"/>
  <c r="O582" i="4"/>
  <c r="Q582" i="4"/>
  <c r="S582" i="4" s="1"/>
  <c r="O863" i="4"/>
  <c r="Q863" i="4"/>
  <c r="S863" i="4" s="1"/>
  <c r="O866" i="4"/>
  <c r="Q866" i="4"/>
  <c r="S866" i="4" s="1"/>
  <c r="O872" i="4"/>
  <c r="Q872" i="4"/>
  <c r="S872" i="4" s="1"/>
  <c r="Q703" i="4"/>
  <c r="S703" i="4" s="1"/>
  <c r="O703" i="4"/>
  <c r="O869" i="4"/>
  <c r="Q869" i="4"/>
  <c r="S869" i="4" s="1"/>
  <c r="O949" i="4"/>
  <c r="Q949" i="4"/>
  <c r="S949" i="4" s="1"/>
  <c r="O953" i="4"/>
  <c r="Q953" i="4"/>
  <c r="S953" i="4" s="1"/>
  <c r="O894" i="4"/>
  <c r="Q894" i="4"/>
  <c r="S894" i="4" s="1"/>
  <c r="O901" i="4"/>
  <c r="Q901" i="4"/>
  <c r="S901" i="4" s="1"/>
  <c r="O912" i="4"/>
  <c r="Q912" i="4"/>
  <c r="S912" i="4" s="1"/>
  <c r="O916" i="4"/>
  <c r="Q916" i="4"/>
  <c r="S916" i="4" s="1"/>
  <c r="O574" i="4"/>
  <c r="O576" i="4"/>
  <c r="O857" i="4"/>
  <c r="O578" i="4"/>
  <c r="T578" i="4" s="1"/>
  <c r="O579" i="4"/>
  <c r="O581" i="4"/>
  <c r="O779" i="4"/>
  <c r="O861" i="4"/>
  <c r="O715" i="4"/>
  <c r="O746" i="4"/>
  <c r="O780" i="4"/>
  <c r="O865" i="4"/>
  <c r="O867" i="4"/>
  <c r="O702" i="4"/>
  <c r="O893" i="4"/>
  <c r="O950" i="4"/>
  <c r="O952" i="4"/>
  <c r="O954" i="4"/>
  <c r="O956" i="4"/>
  <c r="O957" i="4"/>
  <c r="O959" i="4"/>
  <c r="O900" i="4"/>
  <c r="O902" i="4"/>
  <c r="O913" i="4"/>
  <c r="O915" i="4"/>
  <c r="Q918" i="4"/>
  <c r="S918" i="4" s="1"/>
  <c r="O919" i="4"/>
  <c r="Q919" i="4"/>
  <c r="S919" i="4" s="1"/>
  <c r="S960" i="4"/>
  <c r="O960" i="4"/>
  <c r="O962" i="4"/>
  <c r="O963" i="4"/>
  <c r="Q963" i="4"/>
  <c r="S963" i="4" s="1"/>
  <c r="O967" i="4"/>
  <c r="Q967" i="4"/>
  <c r="S967" i="4" s="1"/>
  <c r="O971" i="4"/>
  <c r="Q971" i="4"/>
  <c r="S971" i="4" s="1"/>
  <c r="O905" i="4"/>
  <c r="Q905" i="4"/>
  <c r="S905" i="4" s="1"/>
  <c r="O976" i="4"/>
  <c r="Q976" i="4"/>
  <c r="S976" i="4" s="1"/>
  <c r="O979" i="4"/>
  <c r="Q979" i="4"/>
  <c r="S979" i="4" s="1"/>
  <c r="O983" i="4"/>
  <c r="Q983" i="4"/>
  <c r="S983" i="4" s="1"/>
  <c r="O987" i="4"/>
  <c r="Q987" i="4"/>
  <c r="S987" i="4" s="1"/>
  <c r="O923" i="4"/>
  <c r="Q923" i="4"/>
  <c r="S923" i="4" s="1"/>
  <c r="O920" i="4"/>
  <c r="Q904" i="4"/>
  <c r="S904" i="4" s="1"/>
  <c r="Q961" i="4"/>
  <c r="S961" i="4" s="1"/>
  <c r="O965" i="4"/>
  <c r="Q965" i="4"/>
  <c r="S965" i="4" s="1"/>
  <c r="O969" i="4"/>
  <c r="Q969" i="4"/>
  <c r="S969" i="4" s="1"/>
  <c r="O973" i="4"/>
  <c r="Q973" i="4"/>
  <c r="S973" i="4" s="1"/>
  <c r="O974" i="4"/>
  <c r="Q974" i="4"/>
  <c r="S974" i="4" s="1"/>
  <c r="O907" i="4"/>
  <c r="Q907" i="4"/>
  <c r="S907" i="4" s="1"/>
  <c r="O977" i="4"/>
  <c r="Q977" i="4"/>
  <c r="S977" i="4" s="1"/>
  <c r="O981" i="4"/>
  <c r="Q981" i="4"/>
  <c r="S981" i="4" s="1"/>
  <c r="O985" i="4"/>
  <c r="Q985" i="4"/>
  <c r="S985" i="4" s="1"/>
  <c r="O989" i="4"/>
  <c r="Q989" i="4"/>
  <c r="S989" i="4" s="1"/>
  <c r="O910" i="4"/>
  <c r="Q910" i="4"/>
  <c r="S910" i="4" s="1"/>
  <c r="O925" i="4"/>
  <c r="Q925" i="4"/>
  <c r="S925" i="4" s="1"/>
  <c r="O964" i="4"/>
  <c r="O966" i="4"/>
  <c r="O968" i="4"/>
  <c r="O970" i="4"/>
  <c r="O972" i="4"/>
  <c r="O975" i="4"/>
  <c r="T975" i="4" s="1"/>
  <c r="O906" i="4"/>
  <c r="O908" i="4"/>
  <c r="O978" i="4"/>
  <c r="O980" i="4"/>
  <c r="O982" i="4"/>
  <c r="O984" i="4"/>
  <c r="O986" i="4"/>
  <c r="O988" i="4"/>
  <c r="O990" i="4"/>
  <c r="O922" i="4"/>
  <c r="O924" i="4"/>
  <c r="O926" i="4"/>
  <c r="O993" i="4"/>
  <c r="Q995" i="4"/>
  <c r="S995" i="4" s="1"/>
  <c r="Q998" i="4"/>
  <c r="S998" i="4" s="1"/>
  <c r="Q1000" i="4"/>
  <c r="S1000" i="4" s="1"/>
  <c r="O1004" i="4"/>
  <c r="Q1004" i="4"/>
  <c r="S1004" i="4" s="1"/>
  <c r="O1006" i="4"/>
  <c r="Q1006" i="4"/>
  <c r="S1006" i="4" s="1"/>
  <c r="O1008" i="4"/>
  <c r="Q1008" i="4"/>
  <c r="S1008" i="4" s="1"/>
  <c r="O928" i="4"/>
  <c r="Q928" i="4"/>
  <c r="S928" i="4" s="1"/>
  <c r="O1010" i="4"/>
  <c r="Q1010" i="4"/>
  <c r="S1010" i="4" s="1"/>
  <c r="O1012" i="4"/>
  <c r="Q1012" i="4"/>
  <c r="S1012" i="4" s="1"/>
  <c r="O896" i="4"/>
  <c r="Q896" i="4"/>
  <c r="S896" i="4" s="1"/>
  <c r="O937" i="4"/>
  <c r="Q937" i="4"/>
  <c r="S937" i="4" s="1"/>
  <c r="O943" i="4"/>
  <c r="Q943" i="4"/>
  <c r="S943" i="4" s="1"/>
  <c r="O1016" i="4"/>
  <c r="Q1016" i="4"/>
  <c r="S1016" i="4" s="1"/>
  <c r="O992" i="4"/>
  <c r="Q992" i="4"/>
  <c r="S992" i="4" s="1"/>
  <c r="S994" i="4"/>
  <c r="O994" i="4"/>
  <c r="S996" i="4"/>
  <c r="O996" i="4"/>
  <c r="S999" i="4"/>
  <c r="O999" i="4"/>
  <c r="S1001" i="4"/>
  <c r="O1001" i="4"/>
  <c r="O1005" i="4"/>
  <c r="O1007" i="4"/>
  <c r="O930" i="4"/>
  <c r="Q930" i="4"/>
  <c r="S930" i="4" s="1"/>
  <c r="O934" i="4"/>
  <c r="Q934" i="4"/>
  <c r="S934" i="4" s="1"/>
  <c r="O936" i="4"/>
  <c r="Q936" i="4"/>
  <c r="S936" i="4" s="1"/>
  <c r="O939" i="4"/>
  <c r="Q939" i="4"/>
  <c r="S939" i="4" s="1"/>
  <c r="O1014" i="4"/>
  <c r="Q1014" i="4"/>
  <c r="S1014" i="4" s="1"/>
  <c r="O1009" i="4"/>
  <c r="O929" i="4"/>
  <c r="O931" i="4"/>
  <c r="O1011" i="4"/>
  <c r="O933" i="4"/>
  <c r="O895" i="4"/>
  <c r="O935" i="4"/>
  <c r="O1013" i="4"/>
  <c r="O938" i="4"/>
  <c r="T938" i="4" s="1"/>
  <c r="O940" i="4"/>
  <c r="O944" i="4"/>
  <c r="O1015" i="4"/>
  <c r="Q1017" i="4"/>
  <c r="S1017" i="4" s="1"/>
  <c r="Q1019" i="4"/>
  <c r="S1019" i="4" s="1"/>
  <c r="Q1021" i="4"/>
  <c r="S1021" i="4" s="1"/>
  <c r="Q1022" i="4"/>
  <c r="S1022" i="4" s="1"/>
  <c r="Q947" i="4"/>
  <c r="S947" i="4" s="1"/>
  <c r="T947" i="4" s="1"/>
  <c r="O1023" i="4"/>
  <c r="Q1023" i="4"/>
  <c r="S1023" i="4" s="1"/>
  <c r="S1018" i="4"/>
  <c r="O1018" i="4"/>
  <c r="S1020" i="4"/>
  <c r="O1020" i="4"/>
  <c r="S945" i="4"/>
  <c r="O945" i="4"/>
  <c r="S946" i="4"/>
  <c r="O946" i="4"/>
  <c r="S948" i="4"/>
  <c r="O948" i="4"/>
  <c r="F14" i="2"/>
  <c r="F9" i="2"/>
  <c r="G14" i="2"/>
  <c r="G9" i="2"/>
  <c r="T961" i="4" l="1"/>
  <c r="T865" i="4"/>
  <c r="T861" i="4"/>
  <c r="Q871" i="4"/>
  <c r="S871" i="4" s="1"/>
  <c r="T593" i="4"/>
  <c r="T345" i="4"/>
  <c r="T337" i="4"/>
  <c r="T331" i="4"/>
  <c r="T317" i="4"/>
  <c r="T305" i="4"/>
  <c r="T294" i="4"/>
  <c r="T279" i="4"/>
  <c r="T269" i="4"/>
  <c r="T156" i="4"/>
  <c r="T148" i="4"/>
  <c r="T66" i="4"/>
  <c r="T61" i="4"/>
  <c r="T57" i="4"/>
  <c r="T52" i="4"/>
  <c r="T48" i="4"/>
  <c r="T43" i="4"/>
  <c r="T954" i="4"/>
  <c r="T924" i="4"/>
  <c r="T697" i="4"/>
  <c r="T188" i="4"/>
  <c r="T169" i="4"/>
  <c r="T36" i="4"/>
  <c r="T32" i="4"/>
  <c r="T28" i="4"/>
  <c r="T24" i="4"/>
  <c r="T20" i="4"/>
  <c r="T16" i="4"/>
  <c r="T12" i="4"/>
  <c r="H15" i="2"/>
  <c r="H32" i="2" s="1"/>
  <c r="T1007" i="4"/>
  <c r="T160" i="4"/>
  <c r="T152" i="4"/>
  <c r="T70" i="4"/>
  <c r="T39" i="4"/>
  <c r="T34" i="4"/>
  <c r="T30" i="4"/>
  <c r="T26" i="4"/>
  <c r="T22" i="4"/>
  <c r="T18" i="4"/>
  <c r="T14" i="4"/>
  <c r="T309" i="4"/>
  <c r="T1021" i="4"/>
  <c r="T944" i="4"/>
  <c r="T931" i="4"/>
  <c r="T1009" i="4"/>
  <c r="O991" i="4"/>
  <c r="T364" i="4"/>
  <c r="T362" i="4"/>
  <c r="T321" i="4"/>
  <c r="T335" i="4"/>
  <c r="T329" i="4"/>
  <c r="T313" i="4"/>
  <c r="T290" i="4"/>
  <c r="T298" i="4"/>
  <c r="T266" i="4"/>
  <c r="T935" i="4"/>
  <c r="T933" i="4"/>
  <c r="T1005" i="4"/>
  <c r="O997" i="4"/>
  <c r="T997" i="4" s="1"/>
  <c r="T959" i="4"/>
  <c r="T956" i="4"/>
  <c r="T952" i="4"/>
  <c r="T893" i="4"/>
  <c r="T780" i="4"/>
  <c r="T715" i="4"/>
  <c r="T779" i="4"/>
  <c r="T579" i="4"/>
  <c r="T695" i="4"/>
  <c r="T522" i="4"/>
  <c r="T674" i="4"/>
  <c r="T771" i="4"/>
  <c r="T517" i="4"/>
  <c r="T670" i="4"/>
  <c r="T769" i="4"/>
  <c r="T507" i="4"/>
  <c r="T733" i="4"/>
  <c r="T654" i="4"/>
  <c r="T497" i="4"/>
  <c r="T489" i="4"/>
  <c r="T646" i="4"/>
  <c r="T757" i="4"/>
  <c r="T480" i="4"/>
  <c r="T640" i="4"/>
  <c r="T748" i="4"/>
  <c r="T634" i="4"/>
  <c r="T603" i="4"/>
  <c r="T724" i="4"/>
  <c r="T596" i="4"/>
  <c r="T463" i="4"/>
  <c r="T420" i="4"/>
  <c r="T452" i="4"/>
  <c r="T450" i="4"/>
  <c r="T444" i="4"/>
  <c r="T441" i="4"/>
  <c r="T438" i="4"/>
  <c r="O432" i="4"/>
  <c r="T432" i="4" s="1"/>
  <c r="T387" i="4"/>
  <c r="T383" i="4"/>
  <c r="T192" i="4"/>
  <c r="T154" i="4"/>
  <c r="T72" i="4"/>
  <c r="Q942" i="4"/>
  <c r="S942" i="4" s="1"/>
  <c r="T942" i="4" s="1"/>
  <c r="T906" i="4"/>
  <c r="T867" i="4"/>
  <c r="T857" i="4"/>
  <c r="T574" i="4"/>
  <c r="T570" i="4"/>
  <c r="T699" i="4"/>
  <c r="T785" i="4"/>
  <c r="T680" i="4"/>
  <c r="T736" i="4"/>
  <c r="T666" i="4"/>
  <c r="T734" i="4"/>
  <c r="T511" i="4"/>
  <c r="T661" i="4"/>
  <c r="T506" i="4"/>
  <c r="T502" i="4"/>
  <c r="T498" i="4"/>
  <c r="T762" i="4"/>
  <c r="T493" i="4"/>
  <c r="T650" i="4"/>
  <c r="T484" i="4"/>
  <c r="T644" i="4"/>
  <c r="T753" i="4"/>
  <c r="T728" i="4"/>
  <c r="T606" i="4"/>
  <c r="T726" i="4"/>
  <c r="T720" i="4"/>
  <c r="T471" i="4"/>
  <c r="T467" i="4"/>
  <c r="T460" i="4"/>
  <c r="T456" i="4"/>
  <c r="T589" i="4"/>
  <c r="T585" i="4"/>
  <c r="O614" i="4"/>
  <c r="T355" i="4"/>
  <c r="T1013" i="4"/>
  <c r="T895" i="4"/>
  <c r="T1011" i="4"/>
  <c r="T926" i="4"/>
  <c r="T922" i="4"/>
  <c r="O1002" i="4"/>
  <c r="T913" i="4"/>
  <c r="T957" i="4"/>
  <c r="T950" i="4"/>
  <c r="T746" i="4"/>
  <c r="T581" i="4"/>
  <c r="T844" i="4"/>
  <c r="T568" i="4"/>
  <c r="T564" i="4"/>
  <c r="T547" i="4"/>
  <c r="T543" i="4"/>
  <c r="T539" i="4"/>
  <c r="T535" i="4"/>
  <c r="T623" i="4"/>
  <c r="T810" i="4"/>
  <c r="T802" i="4"/>
  <c r="Q477" i="4"/>
  <c r="S477" i="4" s="1"/>
  <c r="T477" i="4" s="1"/>
  <c r="T259" i="4"/>
  <c r="T136" i="4"/>
  <c r="T252" i="4"/>
  <c r="T115" i="4"/>
  <c r="T107" i="4"/>
  <c r="T245" i="4"/>
  <c r="T238" i="4"/>
  <c r="T231" i="4"/>
  <c r="T224" i="4"/>
  <c r="T216" i="4"/>
  <c r="T171" i="4"/>
  <c r="T1015" i="4"/>
  <c r="T940" i="4"/>
  <c r="T929" i="4"/>
  <c r="T908" i="4"/>
  <c r="T970" i="4"/>
  <c r="T966" i="4"/>
  <c r="O1003" i="4"/>
  <c r="T1003" i="4" s="1"/>
  <c r="T576" i="4"/>
  <c r="T856" i="4"/>
  <c r="T561" i="4"/>
  <c r="T557" i="4"/>
  <c r="T554" i="4"/>
  <c r="T550" i="4"/>
  <c r="T531" i="4"/>
  <c r="T713" i="4"/>
  <c r="T707" i="4"/>
  <c r="T619" i="4"/>
  <c r="T806" i="4"/>
  <c r="T613" i="4"/>
  <c r="Q433" i="4"/>
  <c r="S433" i="4" s="1"/>
  <c r="T433" i="4" s="1"/>
  <c r="T158" i="4"/>
  <c r="T150" i="4"/>
  <c r="T68" i="4"/>
  <c r="T263" i="4"/>
  <c r="T142" i="4"/>
  <c r="T254" i="4"/>
  <c r="T118" i="4"/>
  <c r="T110" i="4"/>
  <c r="T247" i="4"/>
  <c r="T128" i="4"/>
  <c r="T127" i="4"/>
  <c r="T227" i="4"/>
  <c r="T220" i="4"/>
  <c r="T190" i="4"/>
  <c r="T140" i="4"/>
  <c r="T176" i="4"/>
  <c r="T175" i="4"/>
  <c r="T167" i="4"/>
  <c r="H37" i="9"/>
  <c r="T1017" i="4"/>
  <c r="T993" i="4"/>
  <c r="T374" i="4"/>
  <c r="T343" i="4"/>
  <c r="T339" i="4"/>
  <c r="T333" i="4"/>
  <c r="T328" i="4"/>
  <c r="T311" i="4"/>
  <c r="T303" i="4"/>
  <c r="T282" i="4"/>
  <c r="T296" i="4"/>
  <c r="T145" i="4"/>
  <c r="T257" i="4"/>
  <c r="T135" i="4"/>
  <c r="T130" i="4"/>
  <c r="T113" i="4"/>
  <c r="T105" i="4"/>
  <c r="T243" i="4"/>
  <c r="T236" i="4"/>
  <c r="T229" i="4"/>
  <c r="T218" i="4"/>
  <c r="T179" i="4"/>
  <c r="T178" i="4"/>
  <c r="T84" i="4"/>
  <c r="T41" i="4"/>
  <c r="T80" i="4"/>
  <c r="T76" i="4"/>
  <c r="T162" i="4"/>
  <c r="T10" i="4"/>
  <c r="T972" i="4"/>
  <c r="T968" i="4"/>
  <c r="T964" i="4"/>
  <c r="T385" i="4"/>
  <c r="T381" i="4"/>
  <c r="T745" i="4"/>
  <c r="T566" i="4"/>
  <c r="T559" i="4"/>
  <c r="T552" i="4"/>
  <c r="T545" i="4"/>
  <c r="T537" i="4"/>
  <c r="T529" i="4"/>
  <c r="T743" i="4"/>
  <c r="T740" i="4"/>
  <c r="T630" i="4"/>
  <c r="T705" i="4"/>
  <c r="T812" i="4"/>
  <c r="T804" i="4"/>
  <c r="T616" i="4"/>
  <c r="T475" i="4"/>
  <c r="T370" i="4"/>
  <c r="T366" i="4"/>
  <c r="T276" i="4"/>
  <c r="T286" i="4"/>
  <c r="T273" i="4"/>
  <c r="T1019" i="4"/>
  <c r="O941" i="4"/>
  <c r="T941" i="4" s="1"/>
  <c r="T702" i="4"/>
  <c r="T850" i="4"/>
  <c r="T741" i="4"/>
  <c r="T684" i="4"/>
  <c r="T682" i="4"/>
  <c r="T672" i="4"/>
  <c r="T519" i="4"/>
  <c r="T668" i="4"/>
  <c r="T767" i="4"/>
  <c r="T509" i="4"/>
  <c r="T659" i="4"/>
  <c r="T504" i="4"/>
  <c r="T656" i="4"/>
  <c r="T761" i="4"/>
  <c r="T491" i="4"/>
  <c r="T648" i="4"/>
  <c r="T486" i="4"/>
  <c r="T478" i="4"/>
  <c r="T755" i="4"/>
  <c r="T836" i="4"/>
  <c r="T632" i="4"/>
  <c r="T833" i="4"/>
  <c r="T618" i="4"/>
  <c r="T604" i="4"/>
  <c r="T710" i="4"/>
  <c r="T722" i="4"/>
  <c r="T473" i="4"/>
  <c r="T465" i="4"/>
  <c r="T459" i="4"/>
  <c r="T717" i="4"/>
  <c r="T454" i="4"/>
  <c r="T448" i="4"/>
  <c r="T443" i="4"/>
  <c r="T361" i="4"/>
  <c r="T368" i="4"/>
  <c r="T289" i="4"/>
  <c r="T280" i="4"/>
  <c r="T285" i="4"/>
  <c r="T998" i="4"/>
  <c r="T990" i="4"/>
  <c r="T986" i="4"/>
  <c r="T982" i="4"/>
  <c r="T978" i="4"/>
  <c r="T904" i="4"/>
  <c r="T962" i="4"/>
  <c r="T915" i="4"/>
  <c r="T902" i="4"/>
  <c r="T842" i="4"/>
  <c r="T563" i="4"/>
  <c r="T555" i="4"/>
  <c r="T744" i="4"/>
  <c r="T541" i="4"/>
  <c r="T533" i="4"/>
  <c r="T777" i="4"/>
  <c r="T775" i="4"/>
  <c r="T525" i="4"/>
  <c r="T750" i="4"/>
  <c r="T639" i="4"/>
  <c r="T831" i="4"/>
  <c r="T827" i="4"/>
  <c r="T823" i="4"/>
  <c r="T819" i="4"/>
  <c r="T627" i="4"/>
  <c r="T817" i="4"/>
  <c r="T621" i="4"/>
  <c r="T808" i="4"/>
  <c r="T800" i="4"/>
  <c r="T796" i="4"/>
  <c r="T599" i="4"/>
  <c r="T716" i="4"/>
  <c r="T412" i="4"/>
  <c r="T407" i="4"/>
  <c r="D25" i="2" s="1"/>
  <c r="J25" i="2" s="1"/>
  <c r="T402" i="4"/>
  <c r="T397" i="4"/>
  <c r="T393" i="4"/>
  <c r="T360" i="4"/>
  <c r="T377" i="4"/>
  <c r="T352" i="4"/>
  <c r="T215" i="4"/>
  <c r="T211" i="4"/>
  <c r="T103" i="4"/>
  <c r="T207" i="4"/>
  <c r="T203" i="4"/>
  <c r="T99" i="4"/>
  <c r="T199" i="4"/>
  <c r="T195" i="4"/>
  <c r="T97" i="4"/>
  <c r="T93" i="4"/>
  <c r="T1022" i="4"/>
  <c r="T1000" i="4"/>
  <c r="T995" i="4"/>
  <c r="T918" i="4"/>
  <c r="T677" i="4"/>
  <c r="T738" i="4"/>
  <c r="T527" i="4"/>
  <c r="T523" i="4"/>
  <c r="T676" i="4"/>
  <c r="T773" i="4"/>
  <c r="T515" i="4"/>
  <c r="T735" i="4"/>
  <c r="T513" i="4"/>
  <c r="T663" i="4"/>
  <c r="T658" i="4"/>
  <c r="T500" i="4"/>
  <c r="T652" i="4"/>
  <c r="T495" i="4"/>
  <c r="T487" i="4"/>
  <c r="T759" i="4"/>
  <c r="T482" i="4"/>
  <c r="T642" i="4"/>
  <c r="T781" i="4"/>
  <c r="T837" i="4"/>
  <c r="T709" i="4"/>
  <c r="T829" i="4"/>
  <c r="T825" i="4"/>
  <c r="T821" i="4"/>
  <c r="T629" i="4"/>
  <c r="T625" i="4"/>
  <c r="T815" i="4"/>
  <c r="T608" i="4"/>
  <c r="T794" i="4"/>
  <c r="T792" i="4"/>
  <c r="T791" i="4"/>
  <c r="T469" i="4"/>
  <c r="T595" i="4"/>
  <c r="T457" i="4"/>
  <c r="T590" i="4"/>
  <c r="T587" i="4"/>
  <c r="T584" i="4"/>
  <c r="T418" i="4"/>
  <c r="T435" i="4"/>
  <c r="T415" i="4"/>
  <c r="T410" i="4"/>
  <c r="T404" i="4"/>
  <c r="T399" i="4"/>
  <c r="T395" i="4"/>
  <c r="T391" i="4"/>
  <c r="T358" i="4"/>
  <c r="T379" i="4"/>
  <c r="T354" i="4"/>
  <c r="T350" i="4"/>
  <c r="T213" i="4"/>
  <c r="T209" i="4"/>
  <c r="T101" i="4"/>
  <c r="T205" i="4"/>
  <c r="T123" i="4"/>
  <c r="T201" i="4"/>
  <c r="T197" i="4"/>
  <c r="T122" i="4"/>
  <c r="T95" i="4"/>
  <c r="T193" i="4"/>
  <c r="T988" i="4"/>
  <c r="T984" i="4"/>
  <c r="T980" i="4"/>
  <c r="T920" i="4"/>
  <c r="T900" i="4"/>
  <c r="O704" i="4"/>
  <c r="T704" i="4" s="1"/>
  <c r="O609" i="4"/>
  <c r="T609" i="4" s="1"/>
  <c r="T665" i="4"/>
  <c r="T731" i="4"/>
  <c r="T556" i="4"/>
  <c r="T542" i="4"/>
  <c r="T788" i="4"/>
  <c r="T787" i="4"/>
  <c r="T786" i="4"/>
  <c r="T948" i="4"/>
  <c r="T946" i="4"/>
  <c r="T945" i="4"/>
  <c r="T1020" i="4"/>
  <c r="T1018" i="4"/>
  <c r="T903" i="4"/>
  <c r="T958" i="4"/>
  <c r="T955" i="4"/>
  <c r="T951" i="4"/>
  <c r="T892" i="4"/>
  <c r="T868" i="4"/>
  <c r="T789" i="4"/>
  <c r="T701" i="4"/>
  <c r="T864" i="4"/>
  <c r="T862" i="4"/>
  <c r="T860" i="4"/>
  <c r="T580" i="4"/>
  <c r="T858" i="4"/>
  <c r="T575" i="4"/>
  <c r="T698" i="4"/>
  <c r="T855" i="4"/>
  <c r="T693" i="4"/>
  <c r="T853" i="4"/>
  <c r="T852" i="4"/>
  <c r="T843" i="4"/>
  <c r="T501" i="4"/>
  <c r="T824" i="4"/>
  <c r="T620" i="4"/>
  <c r="T807" i="4"/>
  <c r="T799" i="4"/>
  <c r="T414" i="4"/>
  <c r="T394" i="4"/>
  <c r="T367" i="4"/>
  <c r="T363" i="4"/>
  <c r="T338" i="4"/>
  <c r="T332" i="4"/>
  <c r="T318" i="4"/>
  <c r="T310" i="4"/>
  <c r="T300" i="4"/>
  <c r="T281" i="4"/>
  <c r="T283" i="4"/>
  <c r="T260" i="4"/>
  <c r="T137" i="4"/>
  <c r="T253" i="4"/>
  <c r="T250" i="4"/>
  <c r="T248" i="4"/>
  <c r="T264" i="4"/>
  <c r="T239" i="4"/>
  <c r="T232" i="4"/>
  <c r="T126" i="4"/>
  <c r="T217" i="4"/>
  <c r="T204" i="4"/>
  <c r="T121" i="4"/>
  <c r="T349" i="4"/>
  <c r="T369" i="4"/>
  <c r="T348" i="4"/>
  <c r="T336" i="4"/>
  <c r="T316" i="4"/>
  <c r="T293" i="4"/>
  <c r="T275" i="4"/>
  <c r="T272" i="4"/>
  <c r="T258" i="4"/>
  <c r="T131" i="4"/>
  <c r="T106" i="4"/>
  <c r="T237" i="4"/>
  <c r="T223" i="4"/>
  <c r="T185" i="4"/>
  <c r="T914" i="4"/>
  <c r="T386" i="4"/>
  <c r="T384" i="4"/>
  <c r="T382" i="4"/>
  <c r="T784" i="4"/>
  <c r="T841" i="4"/>
  <c r="T774" i="4"/>
  <c r="T664" i="4"/>
  <c r="T496" i="4"/>
  <c r="T643" i="4"/>
  <c r="T614" i="4"/>
  <c r="T830" i="4"/>
  <c r="T822" i="4"/>
  <c r="T626" i="4"/>
  <c r="T622" i="4"/>
  <c r="T801" i="4"/>
  <c r="T476" i="4"/>
  <c r="T795" i="4"/>
  <c r="T725" i="4"/>
  <c r="T468" i="4"/>
  <c r="T419" i="4"/>
  <c r="T445" i="4"/>
  <c r="T174" i="4"/>
  <c r="T172" i="4"/>
  <c r="T170" i="4"/>
  <c r="T168" i="4"/>
  <c r="T67" i="4"/>
  <c r="T1023" i="4"/>
  <c r="T939" i="4"/>
  <c r="T936" i="4"/>
  <c r="T934" i="4"/>
  <c r="T930" i="4"/>
  <c r="T992" i="4"/>
  <c r="T1016" i="4"/>
  <c r="T943" i="4"/>
  <c r="T937" i="4"/>
  <c r="T896" i="4"/>
  <c r="T1012" i="4"/>
  <c r="T1010" i="4"/>
  <c r="T928" i="4"/>
  <c r="T1008" i="4"/>
  <c r="T1006" i="4"/>
  <c r="T1004" i="4"/>
  <c r="T1002" i="4"/>
  <c r="T923" i="4"/>
  <c r="T987" i="4"/>
  <c r="T983" i="4"/>
  <c r="T979" i="4"/>
  <c r="T976" i="4"/>
  <c r="T905" i="4"/>
  <c r="T971" i="4"/>
  <c r="T967" i="4"/>
  <c r="T963" i="4"/>
  <c r="T960" i="4"/>
  <c r="T871" i="4"/>
  <c r="T703" i="4"/>
  <c r="T849" i="4"/>
  <c r="T714" i="4"/>
  <c r="T562" i="4"/>
  <c r="T840" i="4"/>
  <c r="T548" i="4"/>
  <c r="T540" i="4"/>
  <c r="T532" i="4"/>
  <c r="T838" i="4"/>
  <c r="T700" i="4"/>
  <c r="T696" i="4"/>
  <c r="T549" i="4"/>
  <c r="T534" i="4"/>
  <c r="T521" i="4"/>
  <c r="T516" i="4"/>
  <c r="T765" i="4"/>
  <c r="T712" i="4"/>
  <c r="T653" i="4"/>
  <c r="T488" i="4"/>
  <c r="T483" i="4"/>
  <c r="T782" i="4"/>
  <c r="T675" i="4"/>
  <c r="T772" i="4"/>
  <c r="T514" i="4"/>
  <c r="T770" i="4"/>
  <c r="T512" i="4"/>
  <c r="T662" i="4"/>
  <c r="T711" i="4"/>
  <c r="T499" i="4"/>
  <c r="T763" i="4"/>
  <c r="T494" i="4"/>
  <c r="T651" i="4"/>
  <c r="T758" i="4"/>
  <c r="T481" i="4"/>
  <c r="T641" i="4"/>
  <c r="T751" i="4"/>
  <c r="T729" i="4"/>
  <c r="T749" i="4"/>
  <c r="T835" i="4"/>
  <c r="T638" i="4"/>
  <c r="T637" i="4"/>
  <c r="T636" i="4"/>
  <c r="T832" i="4"/>
  <c r="T628" i="4"/>
  <c r="T612" i="4"/>
  <c r="T797" i="4"/>
  <c r="T602" i="4"/>
  <c r="T600" i="4"/>
  <c r="T723" i="4"/>
  <c r="T718" i="4"/>
  <c r="T466" i="4"/>
  <c r="T594" i="4"/>
  <c r="T455" i="4"/>
  <c r="T588" i="4"/>
  <c r="T449" i="4"/>
  <c r="T583" i="4"/>
  <c r="T437" i="4"/>
  <c r="T403" i="4"/>
  <c r="T357" i="4"/>
  <c r="T809" i="4"/>
  <c r="T610" i="4"/>
  <c r="T708" i="4"/>
  <c r="T790" i="4"/>
  <c r="T461" i="4"/>
  <c r="T389" i="4"/>
  <c r="T380" i="4"/>
  <c r="T351" i="4"/>
  <c r="T287" i="4"/>
  <c r="T124" i="4"/>
  <c r="T200" i="4"/>
  <c r="T187" i="4"/>
  <c r="T90" i="4"/>
  <c r="T378" i="4"/>
  <c r="T341" i="4"/>
  <c r="T327" i="4"/>
  <c r="T308" i="4"/>
  <c r="T284" i="4"/>
  <c r="T146" i="4"/>
  <c r="T255" i="4"/>
  <c r="T114" i="4"/>
  <c r="T244" i="4"/>
  <c r="T230" i="4"/>
  <c r="T210" i="4"/>
  <c r="T206" i="4"/>
  <c r="T98" i="4"/>
  <c r="T194" i="4"/>
  <c r="T92" i="4"/>
  <c r="T88" i="4"/>
  <c r="T422" i="4"/>
  <c r="T586" i="4"/>
  <c r="T439" i="4"/>
  <c r="T411" i="4"/>
  <c r="T400" i="4"/>
  <c r="T392" i="4"/>
  <c r="T1014" i="4"/>
  <c r="G15" i="2"/>
  <c r="G32" i="2" s="1"/>
  <c r="F13" i="2"/>
  <c r="T1001" i="4"/>
  <c r="T999" i="4"/>
  <c r="T996" i="4"/>
  <c r="T994" i="4"/>
  <c r="T925" i="4"/>
  <c r="T910" i="4"/>
  <c r="T989" i="4"/>
  <c r="T985" i="4"/>
  <c r="T981" i="4"/>
  <c r="T977" i="4"/>
  <c r="T907" i="4"/>
  <c r="T974" i="4"/>
  <c r="T973" i="4"/>
  <c r="T969" i="4"/>
  <c r="T965" i="4"/>
  <c r="T991" i="4"/>
  <c r="T919" i="4"/>
  <c r="T916" i="4"/>
  <c r="T912" i="4"/>
  <c r="T901" i="4"/>
  <c r="T894" i="4"/>
  <c r="T953" i="4"/>
  <c r="T949" i="4"/>
  <c r="T869" i="4"/>
  <c r="T872" i="4"/>
  <c r="T866" i="4"/>
  <c r="T863" i="4"/>
  <c r="T582" i="4"/>
  <c r="T859" i="4"/>
  <c r="T778" i="4"/>
  <c r="T577" i="4"/>
  <c r="T573" i="4"/>
  <c r="T571" i="4"/>
  <c r="T569" i="4"/>
  <c r="T917" i="4"/>
  <c r="T870" i="4"/>
  <c r="T846" i="4"/>
  <c r="T690" i="4"/>
  <c r="T688" i="4"/>
  <c r="T686" i="4"/>
  <c r="T845" i="4"/>
  <c r="T565" i="4"/>
  <c r="T558" i="4"/>
  <c r="T551" i="4"/>
  <c r="T544" i="4"/>
  <c r="T536" i="4"/>
  <c r="T528" i="4"/>
  <c r="T839" i="4"/>
  <c r="T424" i="4"/>
  <c r="T679" i="4"/>
  <c r="T694" i="4"/>
  <c r="T854" i="4"/>
  <c r="T692" i="4"/>
  <c r="T851" i="4"/>
  <c r="T847" i="4"/>
  <c r="T691" i="4"/>
  <c r="T689" i="4"/>
  <c r="T687" i="4"/>
  <c r="T685" i="4"/>
  <c r="T567" i="4"/>
  <c r="T560" i="4"/>
  <c r="T553" i="4"/>
  <c r="T546" i="4"/>
  <c r="T538" i="4"/>
  <c r="T530" i="4"/>
  <c r="T742" i="4"/>
  <c r="T681" i="4"/>
  <c r="T678" i="4"/>
  <c r="T783" i="4"/>
  <c r="T739" i="4"/>
  <c r="T776" i="4"/>
  <c r="T737" i="4"/>
  <c r="T526" i="4"/>
  <c r="T524" i="4"/>
  <c r="T673" i="4"/>
  <c r="T520" i="4"/>
  <c r="T669" i="4"/>
  <c r="T768" i="4"/>
  <c r="T510" i="4"/>
  <c r="T660" i="4"/>
  <c r="T505" i="4"/>
  <c r="T657" i="4"/>
  <c r="T732" i="4"/>
  <c r="T492" i="4"/>
  <c r="T649" i="4"/>
  <c r="T756" i="4"/>
  <c r="T479" i="4"/>
  <c r="T730" i="4"/>
  <c r="T671" i="4"/>
  <c r="T518" i="4"/>
  <c r="T667" i="4"/>
  <c r="T766" i="4"/>
  <c r="T508" i="4"/>
  <c r="T764" i="4"/>
  <c r="T503" i="4"/>
  <c r="T655" i="4"/>
  <c r="T760" i="4"/>
  <c r="T490" i="4"/>
  <c r="T647" i="4"/>
  <c r="T485" i="4"/>
  <c r="T645" i="4"/>
  <c r="T754" i="4"/>
  <c r="T752" i="4"/>
  <c r="T633" i="4"/>
  <c r="T828" i="4"/>
  <c r="T820" i="4"/>
  <c r="T818" i="4"/>
  <c r="T624" i="4"/>
  <c r="T811" i="4"/>
  <c r="T803" i="4"/>
  <c r="T617" i="4"/>
  <c r="T605" i="4"/>
  <c r="T597" i="4"/>
  <c r="T719" i="4"/>
  <c r="T470" i="4"/>
  <c r="T462" i="4"/>
  <c r="T592" i="4"/>
  <c r="T591" i="4"/>
  <c r="T451" i="4"/>
  <c r="T446" i="4"/>
  <c r="T440" i="4"/>
  <c r="T434" i="4"/>
  <c r="T409" i="4"/>
  <c r="T398" i="4"/>
  <c r="T390" i="4"/>
  <c r="T635" i="4"/>
  <c r="T834" i="4"/>
  <c r="T826" i="4"/>
  <c r="T706" i="4"/>
  <c r="T816" i="4"/>
  <c r="T813" i="4"/>
  <c r="T805" i="4"/>
  <c r="T615" i="4"/>
  <c r="T798" i="4"/>
  <c r="T611" i="4"/>
  <c r="T607" i="4"/>
  <c r="T727" i="4"/>
  <c r="T793" i="4"/>
  <c r="T721" i="4"/>
  <c r="T472" i="4"/>
  <c r="T464" i="4"/>
  <c r="T458" i="4"/>
  <c r="T421" i="4"/>
  <c r="T453" i="4"/>
  <c r="T447" i="4"/>
  <c r="T442" i="4"/>
  <c r="T436" i="4"/>
  <c r="T431" i="4"/>
  <c r="T430" i="4"/>
  <c r="T416" i="4"/>
  <c r="D27" i="2" s="1"/>
  <c r="J27" i="2" s="1"/>
  <c r="T405" i="4"/>
  <c r="T396" i="4"/>
  <c r="T359" i="4"/>
  <c r="T356" i="4"/>
  <c r="T388" i="4"/>
  <c r="T376" i="4"/>
  <c r="T375" i="4"/>
  <c r="T371" i="4"/>
  <c r="T346" i="4"/>
  <c r="T322" i="4"/>
  <c r="T319" i="4"/>
  <c r="T326" i="4"/>
  <c r="T314" i="4"/>
  <c r="T306" i="4"/>
  <c r="T291" i="4"/>
  <c r="T277" i="4"/>
  <c r="T288" i="4"/>
  <c r="T274" i="4"/>
  <c r="T270" i="4"/>
  <c r="T144" i="4"/>
  <c r="T143" i="4"/>
  <c r="T134" i="4"/>
  <c r="T251" i="4"/>
  <c r="T249" i="4"/>
  <c r="T104" i="4"/>
  <c r="T242" i="4"/>
  <c r="T235" i="4"/>
  <c r="T228" i="4"/>
  <c r="T221" i="4"/>
  <c r="T212" i="4"/>
  <c r="T208" i="4"/>
  <c r="T100" i="4"/>
  <c r="T196" i="4"/>
  <c r="T94" i="4"/>
  <c r="T191" i="4"/>
  <c r="T183" i="4"/>
  <c r="T180" i="4"/>
  <c r="T141" i="4"/>
  <c r="T86" i="4"/>
  <c r="T177" i="4"/>
  <c r="T85" i="4"/>
  <c r="T83" i="4"/>
  <c r="T353" i="4"/>
  <c r="T373" i="4"/>
  <c r="T372" i="4"/>
  <c r="T344" i="4"/>
  <c r="T340" i="4"/>
  <c r="T334" i="4"/>
  <c r="T325" i="4"/>
  <c r="T324" i="4"/>
  <c r="T304" i="4"/>
  <c r="T299" i="4"/>
  <c r="T297" i="4"/>
  <c r="T295" i="4"/>
  <c r="T268" i="4"/>
  <c r="T262" i="4"/>
  <c r="T138" i="4"/>
  <c r="T133" i="4"/>
  <c r="T117" i="4"/>
  <c r="T109" i="4"/>
  <c r="T129" i="4"/>
  <c r="T241" i="4"/>
  <c r="T234" i="4"/>
  <c r="T226" i="4"/>
  <c r="T219" i="4"/>
  <c r="T214" i="4"/>
  <c r="T102" i="4"/>
  <c r="T202" i="4"/>
  <c r="T198" i="4"/>
  <c r="T96" i="4"/>
  <c r="T189" i="4"/>
  <c r="T181" i="4"/>
  <c r="T81" i="4"/>
  <c r="T77" i="4"/>
  <c r="T163" i="4"/>
  <c r="T74" i="4"/>
  <c r="T159" i="4"/>
  <c r="T155" i="4"/>
  <c r="T151" i="4"/>
  <c r="T111" i="4"/>
  <c r="T69" i="4"/>
  <c r="T65" i="4"/>
  <c r="T60" i="4"/>
  <c r="T55" i="4"/>
  <c r="T51" i="4"/>
  <c r="T47" i="4"/>
  <c r="T42" i="4"/>
  <c r="T38" i="4"/>
  <c r="T33" i="4"/>
  <c r="T29" i="4"/>
  <c r="T25" i="4"/>
  <c r="T21" i="4"/>
  <c r="T17" i="4"/>
  <c r="T13" i="4"/>
  <c r="T166" i="4"/>
  <c r="T79" i="4"/>
  <c r="T165" i="4"/>
  <c r="T161" i="4"/>
  <c r="T73" i="4"/>
  <c r="T157" i="4"/>
  <c r="T153" i="4"/>
  <c r="T149" i="4"/>
  <c r="T71" i="4"/>
  <c r="T147" i="4"/>
  <c r="T62" i="4"/>
  <c r="T58" i="4"/>
  <c r="T53" i="4"/>
  <c r="T49" i="4"/>
  <c r="T44" i="4"/>
  <c r="T40" i="4"/>
  <c r="T35" i="4"/>
  <c r="T31" i="4"/>
  <c r="T27" i="4"/>
  <c r="T23" i="4"/>
  <c r="T19" i="4"/>
  <c r="T15" i="4"/>
  <c r="T11" i="4"/>
  <c r="D17" i="2" l="1"/>
  <c r="F15" i="2"/>
  <c r="F32" i="2" s="1"/>
  <c r="AT25" i="2"/>
  <c r="D26" i="2"/>
  <c r="J26" i="2" s="1"/>
  <c r="D20" i="2"/>
  <c r="J20" i="2" s="1"/>
  <c r="D24" i="2"/>
  <c r="J24" i="2" s="1"/>
  <c r="D18" i="2"/>
  <c r="J18" i="2" s="1"/>
  <c r="D14" i="2"/>
  <c r="J14" i="2" s="1"/>
  <c r="D22" i="2"/>
  <c r="J22" i="2" s="1"/>
  <c r="D23" i="2"/>
  <c r="J23" i="2" s="1"/>
  <c r="D10" i="2"/>
  <c r="D11" i="2"/>
  <c r="D9" i="2"/>
  <c r="D19" i="2"/>
  <c r="J19" i="2" s="1"/>
  <c r="D12" i="2"/>
  <c r="J12" i="2" s="1"/>
  <c r="D21" i="2"/>
  <c r="J21" i="2" s="1"/>
  <c r="AT27" i="2"/>
  <c r="D13" i="2"/>
  <c r="J13" i="2" s="1"/>
  <c r="J9" i="2" l="1"/>
  <c r="D15" i="2"/>
  <c r="J17" i="2"/>
  <c r="J29" i="2" s="1"/>
  <c r="D29" i="2"/>
  <c r="AT10" i="2"/>
  <c r="J10" i="2"/>
  <c r="AT11" i="2"/>
  <c r="J11" i="2"/>
  <c r="AT26" i="2"/>
  <c r="AT20" i="2"/>
  <c r="AT17" i="2"/>
  <c r="AT9" i="2"/>
  <c r="AT22" i="2"/>
  <c r="AT24" i="2"/>
  <c r="AT18" i="2"/>
  <c r="AT19" i="2"/>
  <c r="AT23" i="2"/>
  <c r="AT12" i="2"/>
  <c r="AT13" i="2"/>
  <c r="AT21" i="2"/>
  <c r="D32" i="2" l="1"/>
  <c r="J15" i="2"/>
  <c r="J32" i="2" s="1"/>
  <c r="A418" i="4" l="1"/>
  <c r="A419" i="4" s="1"/>
  <c r="A420" i="4" s="1"/>
  <c r="A421" i="4" s="1"/>
  <c r="A422" i="4" s="1"/>
  <c r="A423" i="4" s="1"/>
  <c r="A424" i="4" s="1"/>
  <c r="A425" i="4" s="1"/>
  <c r="A426" i="4" s="1"/>
  <c r="A427" i="4" s="1"/>
  <c r="A428" i="4" s="1"/>
  <c r="A430" i="4" l="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2" i="4" s="1"/>
  <c r="A893" i="4" s="1"/>
  <c r="A894" i="4" s="1"/>
  <c r="A895" i="4" s="1"/>
  <c r="A896" i="4" s="1"/>
  <c r="A897" i="4" s="1"/>
  <c r="A898" i="4" s="1"/>
  <c r="A899" i="4" s="1"/>
  <c r="A900" i="4" s="1"/>
  <c r="A901" i="4" s="1"/>
  <c r="A902" i="4" s="1"/>
  <c r="A429" i="4"/>
  <c r="A67" i="4"/>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6" i="4" s="1"/>
  <c r="A904" i="4" l="1"/>
  <c r="A905" i="4" s="1"/>
  <c r="A906" i="4" s="1"/>
  <c r="A907" i="4" s="1"/>
  <c r="A908" i="4" s="1"/>
  <c r="A909" i="4" s="1"/>
  <c r="A910" i="4" s="1"/>
  <c r="A912" i="4" s="1"/>
  <c r="A913" i="4" s="1"/>
  <c r="A914" i="4" s="1"/>
  <c r="A915" i="4" s="1"/>
  <c r="A916" i="4" s="1"/>
  <c r="A917" i="4" s="1"/>
  <c r="A918" i="4" s="1"/>
  <c r="A919" i="4" s="1"/>
  <c r="A920"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903" i="4"/>
  <c r="A343" i="4"/>
  <c r="A344" i="4" s="1"/>
  <c r="A345" i="4" s="1"/>
  <c r="A346" i="4" s="1"/>
  <c r="A347" i="4" s="1"/>
  <c r="A348" i="4" s="1"/>
  <c r="A349" i="4" s="1"/>
  <c r="A350" i="4" s="1"/>
  <c r="A351" i="4" s="1"/>
  <c r="A352" i="4" s="1"/>
  <c r="A353" i="4" s="1"/>
  <c r="A354" i="4" s="1"/>
  <c r="A355" i="4" s="1"/>
  <c r="A356" i="4" s="1"/>
  <c r="A357" i="4" s="1"/>
  <c r="A358" i="4" s="1"/>
  <c r="A359" i="4" s="1"/>
  <c r="A360" i="4" s="1"/>
  <c r="A362" i="4" l="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2" i="4" s="1"/>
  <c r="A403" i="4" s="1"/>
  <c r="A404" i="4" s="1"/>
  <c r="A405" i="4" s="1"/>
  <c r="A407" i="4" s="1"/>
  <c r="A409" i="4" s="1"/>
  <c r="A410" i="4" s="1"/>
  <c r="A411" i="4" s="1"/>
  <c r="A412" i="4" s="1"/>
  <c r="A414" i="4" s="1"/>
  <c r="A415" i="4" s="1"/>
  <c r="A416" i="4" s="1"/>
  <c r="A361" i="4"/>
  <c r="A313" i="4"/>
  <c r="A314" i="4" s="1"/>
  <c r="A315" i="4" s="1"/>
  <c r="A316" i="4" s="1"/>
  <c r="A317" i="4" s="1"/>
  <c r="A318" i="4" s="1"/>
  <c r="A319" i="4" s="1"/>
  <c r="A320" i="4" s="1"/>
  <c r="A321" i="4" s="1"/>
  <c r="A322" i="4" s="1"/>
  <c r="A324" i="4" l="1"/>
  <c r="A325" i="4" s="1"/>
  <c r="A326" i="4" s="1"/>
  <c r="A327" i="4" s="1"/>
  <c r="A328" i="4" s="1"/>
  <c r="A329" i="4" s="1"/>
  <c r="A330" i="4" s="1"/>
  <c r="A331" i="4" s="1"/>
  <c r="A332" i="4" s="1"/>
  <c r="A333" i="4" s="1"/>
  <c r="A334" i="4" s="1"/>
  <c r="A335" i="4" s="1"/>
  <c r="A336" i="4" s="1"/>
  <c r="A337" i="4" s="1"/>
  <c r="A338" i="4" s="1"/>
  <c r="A339" i="4" s="1"/>
  <c r="A340" i="4" s="1"/>
  <c r="A341" i="4" s="1"/>
  <c r="A323" i="4"/>
  <c r="A267" i="4"/>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3" i="4" s="1"/>
  <c r="A304" i="4" s="1"/>
  <c r="A305" i="4" s="1"/>
  <c r="A306" i="4" s="1"/>
  <c r="A307" i="4" s="1"/>
  <c r="A308" i="4" s="1"/>
  <c r="A309" i="4" s="1"/>
  <c r="A310" i="4" s="1"/>
  <c r="A311" i="4" s="1"/>
</calcChain>
</file>

<file path=xl/sharedStrings.xml><?xml version="1.0" encoding="utf-8"?>
<sst xmlns="http://schemas.openxmlformats.org/spreadsheetml/2006/main" count="7494" uniqueCount="1322">
  <si>
    <t xml:space="preserve"> </t>
  </si>
  <si>
    <t xml:space="preserve">Inleiding </t>
  </si>
  <si>
    <t>Dit calculatiebestand bestaat uit deze inleiding, het totaalblad, basis invulbld, ruimtestaat alle locaties, glasbewassing, sanitaire voorzieningen en het regieoverzicht. Uitleg bij het invullen van het calculatiebestand:</t>
  </si>
  <si>
    <t>De inschrijver dient alle gele vakken in te vullen. Prijzen dienen excl. Btw ingevoerd te worden.</t>
  </si>
  <si>
    <t xml:space="preserve">Voor schoonmaak en glasbewassing geldt: Er dient te worden uitgegaan van een integraal calculatie-uurtarief waarin alle kosten, waaronder de kosten voor direct toezicht, administratieve werkzaamheden, suppletiekosten, investeringskosten, vervoerskosten, machines en overige additionele kosten zijn inbegrepen.
</t>
  </si>
  <si>
    <t>Eenmalige bonussen of vergoedingen, worden niet in de beoordeling meegenomen. Manipulatief inschrijven of aanpassen van het prijsmodel leidt tot uitsluiting.</t>
  </si>
  <si>
    <t xml:space="preserve">Inschrijver vult de naam in op het totaalblad. </t>
  </si>
  <si>
    <t>1. Totaalblad</t>
  </si>
  <si>
    <t>2. Basis invulblad</t>
  </si>
  <si>
    <t>In het basis invulblad zijn alle ruimtesoorten, vloersoorten, frequenties en schoonmaaksleutel weergegeven. Deze gegevens komen uit de ruimtestaat van alle locaties. De inschrijver dient aan te geven welke norm zij hanteert voor de schoonmaakactiviteit m2/uur. Daarnaast wordt het uurloon voor de schoonmaakmedewerker en het uurloon van de begeleiding ingevuld. Uurloon dient excl btw ingevuld te worden.</t>
  </si>
  <si>
    <t>3. Ruimtestaat alle locaties</t>
  </si>
  <si>
    <t xml:space="preserve">In de ruimtestaat van alle locaties is beschreven per locatie welke ruimtes er zijn, welke vloersoort hier aanwezig is en welke afmeting de ruimte heeft. In dit blad dient het percentage van de leiding voor de schoonmaakactiviteit ingevoerd te worden. </t>
  </si>
  <si>
    <t>4. Glasbewassing</t>
  </si>
  <si>
    <t>De glasbewassing geldt alleen voor de vijf hoofdlocaties. In het tabblad glasbewassing dient de prijs per m2 ingevoerd te worden.</t>
  </si>
  <si>
    <t>5. Sanitaire voorzieningen</t>
  </si>
  <si>
    <t>Op de vijf hoofdlocaties dienen alle sanitaire voorzieningen vervangen te worden. De eisen hiervoor zijn opgenomen in het PVE. In het tabblad is er per locatie aangegeven hoeveel sanitaire voorzieningen vervangen dienen te worden. Ook dient het type/model aangegeven te worden.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</si>
  <si>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</si>
  <si>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Naam opdrachtgever</t>
  </si>
  <si>
    <t>Gemeente Ede</t>
  </si>
  <si>
    <t>Omschrijving opdracht</t>
  </si>
  <si>
    <t xml:space="preserve">Contractblad jaarprijs schoonmaak </t>
  </si>
  <si>
    <t>Gebouw/plaats</t>
  </si>
  <si>
    <t>Alle gebouwen</t>
  </si>
  <si>
    <t>Besteknummer</t>
  </si>
  <si>
    <t>Naam leverancier</t>
  </si>
  <si>
    <t>Bijzonderheden</t>
  </si>
  <si>
    <t>LOCATIE</t>
  </si>
  <si>
    <t>HOOFDFREQUENTIE</t>
  </si>
  <si>
    <t>M2 VLOER</t>
  </si>
  <si>
    <t>PRIJS SCHOONMAAK PER JAAR</t>
  </si>
  <si>
    <t>PRIJS GLASBEWASSING PER JAAR</t>
  </si>
  <si>
    <t>SANITAIRE VOORZIENINGEN</t>
  </si>
  <si>
    <t>AFROEPPRIJZEN</t>
  </si>
  <si>
    <t xml:space="preserve">TOTAAL excl. BTW   </t>
  </si>
  <si>
    <t>sap</t>
  </si>
  <si>
    <t>Gemeente werf, Asakkerweg 8</t>
  </si>
  <si>
    <t>Manenberg, kantoor Werkkracht, Molenstraat 80F</t>
  </si>
  <si>
    <t>Manenberg, Molenstraat 80</t>
  </si>
  <si>
    <t>Doelen I, Raadhuisplein 2</t>
  </si>
  <si>
    <t>Raadhuis, Bergstraat 4</t>
  </si>
  <si>
    <t xml:space="preserve">Vleugel, Raadhuisstraat 117 </t>
  </si>
  <si>
    <t>Subtotaal Bovenstaande locaties</t>
  </si>
  <si>
    <t>Aula Ede, Asakkerweg 8</t>
  </si>
  <si>
    <t>Onderkomen Harskamp, Heersweg 2A</t>
  </si>
  <si>
    <t>Wijkpost, Zandlaan 34</t>
  </si>
  <si>
    <t>Wijkpost, Verlengde Parkweg 47B</t>
  </si>
  <si>
    <t>Aula Ederveen, Oude Heuvel 2</t>
  </si>
  <si>
    <t>Aula Otterlo, Pothovenlaan 44</t>
  </si>
  <si>
    <t>Aula Lunteren, Kerkhoflaan 40</t>
  </si>
  <si>
    <t>Onderkomen Bennekom, Kerkhoflaan 36</t>
  </si>
  <si>
    <t>Onderkomen Ede, Asakkerweg 6</t>
  </si>
  <si>
    <t>Onderkomen Lunteren I, Kerkhoflaan 40</t>
  </si>
  <si>
    <t>Onderkomen Lunteren II, Kerkhoflaan 40</t>
  </si>
  <si>
    <t>Subtotaal Overige locaties</t>
  </si>
  <si>
    <t>TOTAAL exclusief B.T.W.</t>
  </si>
  <si>
    <t>Ruimtesoort</t>
  </si>
  <si>
    <t>Vloersoort</t>
  </si>
  <si>
    <t>Frequentie</t>
  </si>
  <si>
    <t>Sleutel</t>
  </si>
  <si>
    <t>Norm m2/uur</t>
  </si>
  <si>
    <t>Soort</t>
  </si>
  <si>
    <t>Tarief per uur</t>
  </si>
  <si>
    <t>Administratieve ruimten</t>
  </si>
  <si>
    <t>Bolon</t>
  </si>
  <si>
    <t>AR-Bolon-156</t>
  </si>
  <si>
    <t>Dagelijkse en periodieke schoonmaak</t>
  </si>
  <si>
    <t>AR-Bolon-255</t>
  </si>
  <si>
    <t>Leiding</t>
  </si>
  <si>
    <t>DHGT</t>
  </si>
  <si>
    <t>AR-DHGT-52</t>
  </si>
  <si>
    <t>AR-DHGT-255</t>
  </si>
  <si>
    <t>Grindtegel</t>
  </si>
  <si>
    <t>AR-Grindtegel-12</t>
  </si>
  <si>
    <t>Inloopmat</t>
  </si>
  <si>
    <t>AR-Inloopmat-156</t>
  </si>
  <si>
    <t>Linoleum</t>
  </si>
  <si>
    <t>AR-Linoleum-52</t>
  </si>
  <si>
    <t>AR-Linoleum-156</t>
  </si>
  <si>
    <t>Marmer</t>
  </si>
  <si>
    <t>AR-Marmer-156</t>
  </si>
  <si>
    <t>Tapijt</t>
  </si>
  <si>
    <t>AR-Tapijt-156</t>
  </si>
  <si>
    <t>AR-Tapijt-255</t>
  </si>
  <si>
    <t>Vinyl</t>
  </si>
  <si>
    <t>AR-Vinyl-156</t>
  </si>
  <si>
    <t>AR-Vinyl-255</t>
  </si>
  <si>
    <t>Gangen en hallen</t>
  </si>
  <si>
    <t>Beton</t>
  </si>
  <si>
    <t>GH-Beton-255</t>
  </si>
  <si>
    <t>GH-Bolon-255</t>
  </si>
  <si>
    <t>GH-DHGT-52</t>
  </si>
  <si>
    <t>GH-DHGT-255</t>
  </si>
  <si>
    <t>GH-Grindtegel-12</t>
  </si>
  <si>
    <t>Hout</t>
  </si>
  <si>
    <t>GH-Hout-255</t>
  </si>
  <si>
    <t>Houtnerf/vinyl</t>
  </si>
  <si>
    <t>GH-Houtnerf/vinyl-255</t>
  </si>
  <si>
    <t>GH-Inloopmat-255</t>
  </si>
  <si>
    <t>GH-Linoleum-52</t>
  </si>
  <si>
    <t>GH-Linoleum-156</t>
  </si>
  <si>
    <t>GH-Linoleum-255</t>
  </si>
  <si>
    <t>GH-Marmer-255</t>
  </si>
  <si>
    <t>Mipolam</t>
  </si>
  <si>
    <t>GH-Mipolam-255</t>
  </si>
  <si>
    <t>PVC</t>
  </si>
  <si>
    <t>GH-PVC-255</t>
  </si>
  <si>
    <t>Rubber</t>
  </si>
  <si>
    <t>GH-Rubber-255</t>
  </si>
  <si>
    <t>Staal</t>
  </si>
  <si>
    <t>GH-Staal-255</t>
  </si>
  <si>
    <t>GH-Tapijt-255</t>
  </si>
  <si>
    <t>GH-Vinyl-255</t>
  </si>
  <si>
    <t>Kleedruimten</t>
  </si>
  <si>
    <t>KL-DHGT-255</t>
  </si>
  <si>
    <t>KL-Mipolam-255</t>
  </si>
  <si>
    <t>Liften</t>
  </si>
  <si>
    <t>L-Linoleum-255</t>
  </si>
  <si>
    <t>L-Staal-255</t>
  </si>
  <si>
    <t>L-Tapijt-255</t>
  </si>
  <si>
    <t>L-Vinyl-255</t>
  </si>
  <si>
    <t>Opslagruimten</t>
  </si>
  <si>
    <t>L-Beton-52</t>
  </si>
  <si>
    <t>O-DHGT-12</t>
  </si>
  <si>
    <t>O-DHGT-52</t>
  </si>
  <si>
    <t>O-Linoleum-52</t>
  </si>
  <si>
    <t>O-Mipolam-52</t>
  </si>
  <si>
    <t>O-Tapijt-12</t>
  </si>
  <si>
    <t>O-Tapijt-52</t>
  </si>
  <si>
    <t>O-Vinyl-52</t>
  </si>
  <si>
    <t>Pantry/koffiecorner</t>
  </si>
  <si>
    <t>P-Bolon-255</t>
  </si>
  <si>
    <t>P-DHGT-52</t>
  </si>
  <si>
    <t>P-DHGT-255</t>
  </si>
  <si>
    <t>Gietvloer</t>
  </si>
  <si>
    <t>P-Gietvloer-255</t>
  </si>
  <si>
    <t>P-Linoleum-52</t>
  </si>
  <si>
    <t>P-Linoleum-255</t>
  </si>
  <si>
    <t>P-PVC-255</t>
  </si>
  <si>
    <t>P-Rubber-255</t>
  </si>
  <si>
    <t>Restaurant</t>
  </si>
  <si>
    <t>RE-Linoleum-255</t>
  </si>
  <si>
    <t>RE-Tapijt-255</t>
  </si>
  <si>
    <t>RE-Vinyl-255</t>
  </si>
  <si>
    <t>Rookruimten</t>
  </si>
  <si>
    <t>Sanitaire ruimten</t>
  </si>
  <si>
    <t>Trappenhuizen</t>
  </si>
  <si>
    <t>T-Beton-255</t>
  </si>
  <si>
    <t>T-Bolon-255</t>
  </si>
  <si>
    <t>T-DHGT-255</t>
  </si>
  <si>
    <t>T-Hout-255</t>
  </si>
  <si>
    <t>T-Marmer-255</t>
  </si>
  <si>
    <t>Metaal</t>
  </si>
  <si>
    <t>T-Metaal-255</t>
  </si>
  <si>
    <t>T-Staal-255</t>
  </si>
  <si>
    <t>(leeg)</t>
  </si>
  <si>
    <t>T-(leeg)-255</t>
  </si>
  <si>
    <t>Vergader-/spreekruimten</t>
  </si>
  <si>
    <t>V-Bolon-52</t>
  </si>
  <si>
    <t>V-Linoleum-52</t>
  </si>
  <si>
    <t>V-PVC-52</t>
  </si>
  <si>
    <t>V-Tapijt-52</t>
  </si>
  <si>
    <t>V-Vinyl-52</t>
  </si>
  <si>
    <t>V-Linoleum-255</t>
  </si>
  <si>
    <t>V-Tapijt-255</t>
  </si>
  <si>
    <t>Ruimtestaat</t>
  </si>
  <si>
    <t>Totaal</t>
  </si>
  <si>
    <t>GEBOUW</t>
  </si>
  <si>
    <t>Object nummer</t>
  </si>
  <si>
    <t>VERD.</t>
  </si>
  <si>
    <t xml:space="preserve">RUIMTE NR </t>
  </si>
  <si>
    <t>RUIMTE OMSCHRIJVING (OPDRACHTGEVER)</t>
  </si>
  <si>
    <t>RUIMTE CATEGORIE</t>
  </si>
  <si>
    <t>VLOER SOORT</t>
  </si>
  <si>
    <t>FREQ. NOTATIE</t>
  </si>
  <si>
    <t>Uren per dag</t>
  </si>
  <si>
    <t>Uren per jaar</t>
  </si>
  <si>
    <t>Uurtarief schoonmaak</t>
  </si>
  <si>
    <t>Prijs per jaar</t>
  </si>
  <si>
    <t>Percentage leiding</t>
  </si>
  <si>
    <t>Uren leiding per jaar</t>
  </si>
  <si>
    <t>Uurtarief leiding</t>
  </si>
  <si>
    <t>Prijs per jaar leiding</t>
  </si>
  <si>
    <t>Kosten per jaar</t>
  </si>
  <si>
    <t>voorruimte</t>
  </si>
  <si>
    <t>toilet familiekamer</t>
  </si>
  <si>
    <t>personeelsgang</t>
  </si>
  <si>
    <t>kantoor beheerder</t>
  </si>
  <si>
    <t>bergruimte/opslag</t>
  </si>
  <si>
    <t>douche</t>
  </si>
  <si>
    <t xml:space="preserve">toilet </t>
  </si>
  <si>
    <t>kleedruimte</t>
  </si>
  <si>
    <t>kantoor</t>
  </si>
  <si>
    <t>entree / hal</t>
  </si>
  <si>
    <t>invalidentoilet</t>
  </si>
  <si>
    <t>damestoilet</t>
  </si>
  <si>
    <t>herentoilet</t>
  </si>
  <si>
    <t>koffiekamer</t>
  </si>
  <si>
    <t>keuken</t>
  </si>
  <si>
    <t>gedenkzaal</t>
  </si>
  <si>
    <t>trap</t>
  </si>
  <si>
    <t>opbaarruimte</t>
  </si>
  <si>
    <t>familiekamer</t>
  </si>
  <si>
    <t>pantry/koffiecorner</t>
  </si>
  <si>
    <t>aularuimte</t>
  </si>
  <si>
    <t>opslagruimte</t>
  </si>
  <si>
    <t>dames-/invalidentoilet</t>
  </si>
  <si>
    <t>aula</t>
  </si>
  <si>
    <t>entree</t>
  </si>
  <si>
    <t>hoofdentree en centrale hal</t>
  </si>
  <si>
    <t>B</t>
  </si>
  <si>
    <t>B2VT3</t>
  </si>
  <si>
    <t>trappenhuis</t>
  </si>
  <si>
    <t>BG</t>
  </si>
  <si>
    <t>B0VT1</t>
  </si>
  <si>
    <t>Trappenhuis</t>
  </si>
  <si>
    <t>B2HV6</t>
  </si>
  <si>
    <t>Gang</t>
  </si>
  <si>
    <t>B2ST3</t>
  </si>
  <si>
    <t>Sanitair</t>
  </si>
  <si>
    <t>B2SV2</t>
  </si>
  <si>
    <t>B2ST4</t>
  </si>
  <si>
    <t>B2ST5</t>
  </si>
  <si>
    <t>B2ST6</t>
  </si>
  <si>
    <t>B2HV2</t>
  </si>
  <si>
    <t>B2HV5</t>
  </si>
  <si>
    <t>B2.27</t>
  </si>
  <si>
    <t>B2HV7</t>
  </si>
  <si>
    <t>B2HV1</t>
  </si>
  <si>
    <t>B2.23</t>
  </si>
  <si>
    <t>Kantoor</t>
  </si>
  <si>
    <t>B2.21</t>
  </si>
  <si>
    <t>Printer</t>
  </si>
  <si>
    <t>B2.13</t>
  </si>
  <si>
    <t>B2.07</t>
  </si>
  <si>
    <t>B2.30</t>
  </si>
  <si>
    <t>B2.24</t>
  </si>
  <si>
    <t>B2.20</t>
  </si>
  <si>
    <t>B2.14</t>
  </si>
  <si>
    <t>B2.08</t>
  </si>
  <si>
    <t>B2.SV1</t>
  </si>
  <si>
    <t>Voorruimte</t>
  </si>
  <si>
    <t>B2WK1</t>
  </si>
  <si>
    <t>Werkkast</t>
  </si>
  <si>
    <t>Niet van toepassing</t>
  </si>
  <si>
    <t>B2ST2</t>
  </si>
  <si>
    <t>B2ST1</t>
  </si>
  <si>
    <t>B2HV3</t>
  </si>
  <si>
    <t>B1HV8</t>
  </si>
  <si>
    <t>B1HV7</t>
  </si>
  <si>
    <t>B1.33</t>
  </si>
  <si>
    <t>B1HV6</t>
  </si>
  <si>
    <t>B1ST3</t>
  </si>
  <si>
    <t>B1SV2</t>
  </si>
  <si>
    <t>Toilet</t>
  </si>
  <si>
    <t>B1ST4</t>
  </si>
  <si>
    <t>B1ST5</t>
  </si>
  <si>
    <t>B1ST6</t>
  </si>
  <si>
    <t>B1HV2</t>
  </si>
  <si>
    <t>hal</t>
  </si>
  <si>
    <t>B1HV5</t>
  </si>
  <si>
    <t>B1VT2</t>
  </si>
  <si>
    <t>Trappenhal</t>
  </si>
  <si>
    <t>B1.32</t>
  </si>
  <si>
    <t>B1.24</t>
  </si>
  <si>
    <t>B1.20</t>
  </si>
  <si>
    <t>B1.16</t>
  </si>
  <si>
    <t>B1.08</t>
  </si>
  <si>
    <t>B1.27</t>
  </si>
  <si>
    <t>B1.23</t>
  </si>
  <si>
    <t>B1.17</t>
  </si>
  <si>
    <t>B1.07</t>
  </si>
  <si>
    <t>B1WK1</t>
  </si>
  <si>
    <t>B1SV1</t>
  </si>
  <si>
    <t>B1ST1</t>
  </si>
  <si>
    <t>B1ST2</t>
  </si>
  <si>
    <t>B1HV4</t>
  </si>
  <si>
    <t>B1HV3</t>
  </si>
  <si>
    <t>B1VT1</t>
  </si>
  <si>
    <t>gang</t>
  </si>
  <si>
    <t>B0ST5</t>
  </si>
  <si>
    <t>Mindervalide Toilet</t>
  </si>
  <si>
    <t>B0HV4</t>
  </si>
  <si>
    <t>B0VV1</t>
  </si>
  <si>
    <t>goederenlift</t>
  </si>
  <si>
    <t>B0VL1</t>
  </si>
  <si>
    <t>Lift</t>
  </si>
  <si>
    <t>B0HV2</t>
  </si>
  <si>
    <t>B0HV5</t>
  </si>
  <si>
    <t>Entrée</t>
  </si>
  <si>
    <t>B0SV3</t>
  </si>
  <si>
    <t>B0ST6</t>
  </si>
  <si>
    <t>B0ST7</t>
  </si>
  <si>
    <t>B0ST8</t>
  </si>
  <si>
    <t>B0ST9</t>
  </si>
  <si>
    <t>B0.32</t>
  </si>
  <si>
    <t>B0.30</t>
  </si>
  <si>
    <t>B0.22</t>
  </si>
  <si>
    <t>B0.18</t>
  </si>
  <si>
    <t>B0.14</t>
  </si>
  <si>
    <t>B0.06</t>
  </si>
  <si>
    <t>B0HV1</t>
  </si>
  <si>
    <t>B0.07</t>
  </si>
  <si>
    <t>B0.17</t>
  </si>
  <si>
    <t>B0.21</t>
  </si>
  <si>
    <t>B0.29</t>
  </si>
  <si>
    <t>B0.31</t>
  </si>
  <si>
    <t>B0WK1</t>
  </si>
  <si>
    <t>B.0HV3</t>
  </si>
  <si>
    <t>B0SV2</t>
  </si>
  <si>
    <t>B0SV1</t>
  </si>
  <si>
    <t>B0ST1</t>
  </si>
  <si>
    <t>BOST2</t>
  </si>
  <si>
    <t>BOST3</t>
  </si>
  <si>
    <t>BOST4</t>
  </si>
  <si>
    <t>C</t>
  </si>
  <si>
    <t>C3V1</t>
  </si>
  <si>
    <t>C2VT1</t>
  </si>
  <si>
    <t>C2.02</t>
  </si>
  <si>
    <t>C2.03</t>
  </si>
  <si>
    <t>C2.07</t>
  </si>
  <si>
    <t>C2.15</t>
  </si>
  <si>
    <t>C2.16</t>
  </si>
  <si>
    <t>C2.05</t>
  </si>
  <si>
    <t>C2.21</t>
  </si>
  <si>
    <t>C2HV1</t>
  </si>
  <si>
    <t>C2SV1</t>
  </si>
  <si>
    <t>C2ST2</t>
  </si>
  <si>
    <t>C2ST1</t>
  </si>
  <si>
    <t>C1VT1</t>
  </si>
  <si>
    <t>C1HV1</t>
  </si>
  <si>
    <t>C1.04</t>
  </si>
  <si>
    <t>C1.02</t>
  </si>
  <si>
    <t>C1.10</t>
  </si>
  <si>
    <t>C1.13</t>
  </si>
  <si>
    <t>C1.09</t>
  </si>
  <si>
    <t>C1.03</t>
  </si>
  <si>
    <t>C1SV1</t>
  </si>
  <si>
    <t>C1ST1</t>
  </si>
  <si>
    <t>C1ST2</t>
  </si>
  <si>
    <t>C0VT1</t>
  </si>
  <si>
    <t>trappenhal</t>
  </si>
  <si>
    <t>C0.02</t>
  </si>
  <si>
    <t>C0.03</t>
  </si>
  <si>
    <t>C0.04</t>
  </si>
  <si>
    <t>C0.10</t>
  </si>
  <si>
    <t>C0.11</t>
  </si>
  <si>
    <t>C0.15</t>
  </si>
  <si>
    <t>C0.16</t>
  </si>
  <si>
    <t>C0.WK1</t>
  </si>
  <si>
    <t>A</t>
  </si>
  <si>
    <t>3</t>
  </si>
  <si>
    <t>A3.24</t>
  </si>
  <si>
    <t>A3.27</t>
  </si>
  <si>
    <t>A3.14</t>
  </si>
  <si>
    <t>A3.19</t>
  </si>
  <si>
    <t>A3.11</t>
  </si>
  <si>
    <t>A3.09</t>
  </si>
  <si>
    <t>A3.03</t>
  </si>
  <si>
    <t>A3.02</t>
  </si>
  <si>
    <t>A3HV1</t>
  </si>
  <si>
    <t>A3VT1a</t>
  </si>
  <si>
    <t>Trappenhuishal</t>
  </si>
  <si>
    <t>A3HR8</t>
  </si>
  <si>
    <t>A2.24</t>
  </si>
  <si>
    <t>A2.27</t>
  </si>
  <si>
    <t>A2.25</t>
  </si>
  <si>
    <t>A2.19</t>
  </si>
  <si>
    <t>A2.14</t>
  </si>
  <si>
    <t>A2.09</t>
  </si>
  <si>
    <t>A2.02</t>
  </si>
  <si>
    <t>A2.03</t>
  </si>
  <si>
    <t>A2HV1</t>
  </si>
  <si>
    <t>A2VT1A</t>
  </si>
  <si>
    <t>A1.24</t>
  </si>
  <si>
    <t>A1.27</t>
  </si>
  <si>
    <t>A1.25</t>
  </si>
  <si>
    <t>A1.12</t>
  </si>
  <si>
    <t>A1.13</t>
  </si>
  <si>
    <t>A1.05</t>
  </si>
  <si>
    <t>A1.03</t>
  </si>
  <si>
    <t>A1VT1</t>
  </si>
  <si>
    <t>A1HV1</t>
  </si>
  <si>
    <t>A0HV2</t>
  </si>
  <si>
    <t>A0.03</t>
  </si>
  <si>
    <t>A0.03A</t>
  </si>
  <si>
    <t>A0HV1</t>
  </si>
  <si>
    <t>A0HV1A</t>
  </si>
  <si>
    <t>Balie</t>
  </si>
  <si>
    <t>A-VT1</t>
  </si>
  <si>
    <t>A-1HV2</t>
  </si>
  <si>
    <t>A-1SV2</t>
  </si>
  <si>
    <t xml:space="preserve">voorruimte </t>
  </si>
  <si>
    <t>A-1SV3</t>
  </si>
  <si>
    <t>A-1ST1</t>
  </si>
  <si>
    <t>sanitair</t>
  </si>
  <si>
    <t>A-1ST2</t>
  </si>
  <si>
    <t>A-1HV1</t>
  </si>
  <si>
    <t>A-1SV1</t>
  </si>
  <si>
    <t>Kleedruimte</t>
  </si>
  <si>
    <t>A-1SR1</t>
  </si>
  <si>
    <t>Douche</t>
  </si>
  <si>
    <t>A-1SR2</t>
  </si>
  <si>
    <t>A2.11</t>
  </si>
  <si>
    <t>B2VT2</t>
  </si>
  <si>
    <t>Trap</t>
  </si>
  <si>
    <t>B2VT1</t>
  </si>
  <si>
    <t>B1.37</t>
  </si>
  <si>
    <t>Rookruimte</t>
  </si>
  <si>
    <t>B0VT2</t>
  </si>
  <si>
    <t>A0HV1B</t>
  </si>
  <si>
    <t>A-1.07</t>
  </si>
  <si>
    <t>A3.20</t>
  </si>
  <si>
    <t>Vergaderruimte</t>
  </si>
  <si>
    <t>B2HV14</t>
  </si>
  <si>
    <t>Pantry</t>
  </si>
  <si>
    <t>B1.05</t>
  </si>
  <si>
    <t>A3.16</t>
  </si>
  <si>
    <t>A3.10</t>
  </si>
  <si>
    <t>B0.20</t>
  </si>
  <si>
    <t>C1.21</t>
  </si>
  <si>
    <t>A3.06</t>
  </si>
  <si>
    <t>C0.21</t>
  </si>
  <si>
    <t>A3HV7</t>
  </si>
  <si>
    <t>A2.22</t>
  </si>
  <si>
    <t>A2.01</t>
  </si>
  <si>
    <t>A1.01</t>
  </si>
  <si>
    <t>A2.16</t>
  </si>
  <si>
    <t>A0.01</t>
  </si>
  <si>
    <t>C2VT1S</t>
  </si>
  <si>
    <t>C1VT1A</t>
  </si>
  <si>
    <t>B.2.22</t>
  </si>
  <si>
    <t>Computer</t>
  </si>
  <si>
    <t>A2.12</t>
  </si>
  <si>
    <t>A1.22</t>
  </si>
  <si>
    <t>A1.18</t>
  </si>
  <si>
    <t>vergaderruimte</t>
  </si>
  <si>
    <t>A1.17</t>
  </si>
  <si>
    <t>A1.14</t>
  </si>
  <si>
    <t>A-1.06</t>
  </si>
  <si>
    <t>A3VT1</t>
  </si>
  <si>
    <t>A2VT1</t>
  </si>
  <si>
    <t>trappen</t>
  </si>
  <si>
    <t>A1VT1A</t>
  </si>
  <si>
    <t>K0.10</t>
  </si>
  <si>
    <t>berging</t>
  </si>
  <si>
    <t>K0.01</t>
  </si>
  <si>
    <t>K0.02</t>
  </si>
  <si>
    <t>K0.03</t>
  </si>
  <si>
    <t>droogkamer</t>
  </si>
  <si>
    <t>K0.04</t>
  </si>
  <si>
    <t>K0.05</t>
  </si>
  <si>
    <t>K0.06</t>
  </si>
  <si>
    <t>werkkast</t>
  </si>
  <si>
    <t>K0.08</t>
  </si>
  <si>
    <t>toilet</t>
  </si>
  <si>
    <t>K0.09</t>
  </si>
  <si>
    <t>K0.14</t>
  </si>
  <si>
    <t>K1.01</t>
  </si>
  <si>
    <t>K1.06</t>
  </si>
  <si>
    <t>K1.02</t>
  </si>
  <si>
    <t>K1.09</t>
  </si>
  <si>
    <t>K1.16</t>
  </si>
  <si>
    <t>Patio</t>
  </si>
  <si>
    <t>K1.12</t>
  </si>
  <si>
    <t>K1.13</t>
  </si>
  <si>
    <t>K1.14</t>
  </si>
  <si>
    <t>K1.10</t>
  </si>
  <si>
    <t>K1.07</t>
  </si>
  <si>
    <t>loods</t>
  </si>
  <si>
    <t>L0.12</t>
  </si>
  <si>
    <t>L0.13A</t>
  </si>
  <si>
    <t>L0.13B</t>
  </si>
  <si>
    <t>L0.14</t>
  </si>
  <si>
    <t>K0.11</t>
  </si>
  <si>
    <t>Keukenblok</t>
  </si>
  <si>
    <t>K0.15</t>
  </si>
  <si>
    <t>K1.04</t>
  </si>
  <si>
    <t>K1.01A</t>
  </si>
  <si>
    <t>K1.01B</t>
  </si>
  <si>
    <t>K0.12</t>
  </si>
  <si>
    <t>kantine</t>
  </si>
  <si>
    <t>K1.03</t>
  </si>
  <si>
    <t>spreekkamer</t>
  </si>
  <si>
    <t>K1.08</t>
  </si>
  <si>
    <t>K1.15</t>
  </si>
  <si>
    <t>K0.16</t>
  </si>
  <si>
    <t>computerruimte</t>
  </si>
  <si>
    <t>K1.11</t>
  </si>
  <si>
    <t>Opslag</t>
  </si>
  <si>
    <t>K0.13</t>
  </si>
  <si>
    <t>bg</t>
  </si>
  <si>
    <t>kantoor 1</t>
  </si>
  <si>
    <t>kantoor 2</t>
  </si>
  <si>
    <t>kantoor 3</t>
  </si>
  <si>
    <t>sanitaire ruimten</t>
  </si>
  <si>
    <t>schaftruimte</t>
  </si>
  <si>
    <t>Keuken/pantry (1)</t>
  </si>
  <si>
    <t>Voorportaal herentoilet</t>
  </si>
  <si>
    <t>Herentoilet</t>
  </si>
  <si>
    <t>Voorportaal damestoilet</t>
  </si>
  <si>
    <t>Damestoillet</t>
  </si>
  <si>
    <t>Damestoilet</t>
  </si>
  <si>
    <t>Receptie</t>
  </si>
  <si>
    <t>tapijt</t>
  </si>
  <si>
    <t>Gang / verkeersruimte</t>
  </si>
  <si>
    <t>Ontmoetingsruimte / verkeersruimte</t>
  </si>
  <si>
    <t>Keuken/pantry (2)</t>
  </si>
  <si>
    <t>Huiskamer / verkeersruimte</t>
  </si>
  <si>
    <t>Doorloop / verkeersruimte (gangpad)</t>
  </si>
  <si>
    <t>Traningsruimte / leslokaal M00.01</t>
  </si>
  <si>
    <t>Traningsruimte / leslokaal M00.03</t>
  </si>
  <si>
    <t>Traningsruimte / leslokaal M00.02</t>
  </si>
  <si>
    <t>Traningsruimte / leslokaal M00.04</t>
  </si>
  <si>
    <t>Hal</t>
  </si>
  <si>
    <t>Berging</t>
  </si>
  <si>
    <t>M.0.02</t>
  </si>
  <si>
    <t>M.0.03</t>
  </si>
  <si>
    <t>Wachtruimte</t>
  </si>
  <si>
    <t>M.0.05</t>
  </si>
  <si>
    <t>M.0.06</t>
  </si>
  <si>
    <t>M.0.07</t>
  </si>
  <si>
    <t>M.0.08</t>
  </si>
  <si>
    <t>M.0.09</t>
  </si>
  <si>
    <t>M.0.10</t>
  </si>
  <si>
    <t>M.0.11</t>
  </si>
  <si>
    <t>Algemeen</t>
  </si>
  <si>
    <t>M.0.12</t>
  </si>
  <si>
    <t>Elektra</t>
  </si>
  <si>
    <t>M.0.14</t>
  </si>
  <si>
    <t>M.0.15</t>
  </si>
  <si>
    <t>M.0.16</t>
  </si>
  <si>
    <t>M.0.17</t>
  </si>
  <si>
    <t>M.0.22</t>
  </si>
  <si>
    <t>M.0.24</t>
  </si>
  <si>
    <t>M.0.26</t>
  </si>
  <si>
    <t>M.0.28</t>
  </si>
  <si>
    <t>M.1.01</t>
  </si>
  <si>
    <t>Voorruimte Gang</t>
  </si>
  <si>
    <t>M.1.02</t>
  </si>
  <si>
    <t>M.1.04</t>
  </si>
  <si>
    <t>Gangen rest</t>
  </si>
  <si>
    <t>M.1.05</t>
  </si>
  <si>
    <t>M.1.06</t>
  </si>
  <si>
    <t>M.1.07</t>
  </si>
  <si>
    <t>M.1.08</t>
  </si>
  <si>
    <t>M.1.09</t>
  </si>
  <si>
    <t>M.1.10</t>
  </si>
  <si>
    <t>M.1.11</t>
  </si>
  <si>
    <t>Overleg ruimte</t>
  </si>
  <si>
    <t>M.1.12</t>
  </si>
  <si>
    <t>Stilte storm</t>
  </si>
  <si>
    <t>M.1.13</t>
  </si>
  <si>
    <t>Open werkplek / kantoor</t>
  </si>
  <si>
    <t>M.1.14</t>
  </si>
  <si>
    <t>M.1.15</t>
  </si>
  <si>
    <t>M.1.16</t>
  </si>
  <si>
    <t>M.1.17</t>
  </si>
  <si>
    <t>M.1.18</t>
  </si>
  <si>
    <t>M.1.21</t>
  </si>
  <si>
    <t>Concentratie werkplek</t>
  </si>
  <si>
    <t>M.1.22</t>
  </si>
  <si>
    <t>M.1.26</t>
  </si>
  <si>
    <t>M.2.01</t>
  </si>
  <si>
    <t>M.2.02</t>
  </si>
  <si>
    <t>Aanlandplek</t>
  </si>
  <si>
    <t>M.2.05</t>
  </si>
  <si>
    <t>M.2.06</t>
  </si>
  <si>
    <t>M.2.07</t>
  </si>
  <si>
    <t>M.2.08</t>
  </si>
  <si>
    <t>M.2.09</t>
  </si>
  <si>
    <t>M.2.10</t>
  </si>
  <si>
    <t>M.2.11</t>
  </si>
  <si>
    <t>M.2.12</t>
  </si>
  <si>
    <t>M.2.12A</t>
  </si>
  <si>
    <t>M.2.12B</t>
  </si>
  <si>
    <t>M.2.15</t>
  </si>
  <si>
    <t>M.2.16</t>
  </si>
  <si>
    <t>M.2.22</t>
  </si>
  <si>
    <t>M.2.23</t>
  </si>
  <si>
    <t>M.2.24</t>
  </si>
  <si>
    <t>M.2.26</t>
  </si>
  <si>
    <t>M.2.27</t>
  </si>
  <si>
    <t>M.2.28</t>
  </si>
  <si>
    <t>Kantine / kantoor</t>
  </si>
  <si>
    <t xml:space="preserve">kantoor </t>
  </si>
  <si>
    <t>entree / keuken</t>
  </si>
  <si>
    <t>A1.29</t>
  </si>
  <si>
    <t>A1.45</t>
  </si>
  <si>
    <t>D</t>
  </si>
  <si>
    <t>RHD-1.42a</t>
  </si>
  <si>
    <t>rookruimte</t>
  </si>
  <si>
    <t>A1.43</t>
  </si>
  <si>
    <t>?</t>
  </si>
  <si>
    <t>A1.49</t>
  </si>
  <si>
    <t>B.1.45</t>
  </si>
  <si>
    <t>huiskamer</t>
  </si>
  <si>
    <t>B.1.48</t>
  </si>
  <si>
    <t>pantry</t>
  </si>
  <si>
    <t>A1.55</t>
  </si>
  <si>
    <t>B.1.21</t>
  </si>
  <si>
    <t>B.1.33</t>
  </si>
  <si>
    <t>B.2.45</t>
  </si>
  <si>
    <t>A-2VT2</t>
  </si>
  <si>
    <t>B.2.48</t>
  </si>
  <si>
    <t>E</t>
  </si>
  <si>
    <t>RHE02TR3</t>
  </si>
  <si>
    <t>B.2.03</t>
  </si>
  <si>
    <t>RHE02TR1</t>
  </si>
  <si>
    <t>A0VT3</t>
  </si>
  <si>
    <t>B.2.11</t>
  </si>
  <si>
    <t>B.2.33</t>
  </si>
  <si>
    <t>A0TR4</t>
  </si>
  <si>
    <t>B.3.45</t>
  </si>
  <si>
    <t>RHA02VT1</t>
  </si>
  <si>
    <t>B.3.21</t>
  </si>
  <si>
    <t>B.3.33</t>
  </si>
  <si>
    <t>B.039</t>
  </si>
  <si>
    <t>B.3.48</t>
  </si>
  <si>
    <t>RHA02TR5</t>
  </si>
  <si>
    <t>RHA03-VT1</t>
  </si>
  <si>
    <t>C.1.09</t>
  </si>
  <si>
    <t>C.2.19</t>
  </si>
  <si>
    <t>D1.11</t>
  </si>
  <si>
    <t>B.0.45</t>
  </si>
  <si>
    <t>RHA03-TR5</t>
  </si>
  <si>
    <t>RHA04TR5</t>
  </si>
  <si>
    <t>RHD-1.25</t>
  </si>
  <si>
    <t>Magazijn</t>
  </si>
  <si>
    <t>RHA04-VT1</t>
  </si>
  <si>
    <t>A5VT1</t>
  </si>
  <si>
    <t>RHD-1.HV.7</t>
  </si>
  <si>
    <t>archief</t>
  </si>
  <si>
    <t>RHD-1.TR.8</t>
  </si>
  <si>
    <t>computer</t>
  </si>
  <si>
    <t>RHA-1-25A</t>
  </si>
  <si>
    <t>Bar</t>
  </si>
  <si>
    <t>B.0.48</t>
  </si>
  <si>
    <t>D1.25</t>
  </si>
  <si>
    <t>RHD-1.30</t>
  </si>
  <si>
    <t>opslag</t>
  </si>
  <si>
    <t>D1.29</t>
  </si>
  <si>
    <t>D1.53</t>
  </si>
  <si>
    <t>C.1.33</t>
  </si>
  <si>
    <t>RHA-1-18</t>
  </si>
  <si>
    <t>D2.11</t>
  </si>
  <si>
    <t>D2.25</t>
  </si>
  <si>
    <t>E0VT1</t>
  </si>
  <si>
    <t>C.1.39</t>
  </si>
  <si>
    <t>C.2.33</t>
  </si>
  <si>
    <t>C.2.38</t>
  </si>
  <si>
    <t>D1.61</t>
  </si>
  <si>
    <t>D2.61</t>
  </si>
  <si>
    <t>D2.29</t>
  </si>
  <si>
    <t>D2.53</t>
  </si>
  <si>
    <t>E2.08</t>
  </si>
  <si>
    <t>E2.46</t>
  </si>
  <si>
    <t>E2.02</t>
  </si>
  <si>
    <t>E2.47</t>
  </si>
  <si>
    <t>E2.48</t>
  </si>
  <si>
    <t>A-2.50</t>
  </si>
  <si>
    <t>Bibliotheek</t>
  </si>
  <si>
    <t>RHA-1-04</t>
  </si>
  <si>
    <t>Spoelkeuken</t>
  </si>
  <si>
    <t>A-3HV2</t>
  </si>
  <si>
    <t>A-3HV3</t>
  </si>
  <si>
    <t>A-2.56</t>
  </si>
  <si>
    <t>A-2.52</t>
  </si>
  <si>
    <t>A-2.48</t>
  </si>
  <si>
    <t>A-2.28</t>
  </si>
  <si>
    <t>Archief</t>
  </si>
  <si>
    <t>A-2.04</t>
  </si>
  <si>
    <t>RHD-1.39/a</t>
  </si>
  <si>
    <t>ict ruimte</t>
  </si>
  <si>
    <t>A-2HV2</t>
  </si>
  <si>
    <t>A-2HV1</t>
  </si>
  <si>
    <t>A-2VT1</t>
  </si>
  <si>
    <t>RHA-1-23</t>
  </si>
  <si>
    <t>Buffet</t>
  </si>
  <si>
    <t>RHA-1-25</t>
  </si>
  <si>
    <t>RHA-1-HV1a</t>
  </si>
  <si>
    <t>inloopmat</t>
  </si>
  <si>
    <t>RHA-1-03</t>
  </si>
  <si>
    <t>technische ruimte</t>
  </si>
  <si>
    <t>RHA-1-21</t>
  </si>
  <si>
    <t>Keuken</t>
  </si>
  <si>
    <t>RHA-1-15</t>
  </si>
  <si>
    <t>RHA-1-16</t>
  </si>
  <si>
    <t>Afvalopslag</t>
  </si>
  <si>
    <t>RHD-1.40</t>
  </si>
  <si>
    <t>magazijn repro</t>
  </si>
  <si>
    <t>RHA-1-20</t>
  </si>
  <si>
    <t>RHA-1-22</t>
  </si>
  <si>
    <t>RHA02SP1</t>
  </si>
  <si>
    <t>RHA-1-HV3</t>
  </si>
  <si>
    <t>RHA-1SV2</t>
  </si>
  <si>
    <t>RHA-1SV1</t>
  </si>
  <si>
    <t>RHA-1ST1</t>
  </si>
  <si>
    <t>RHA-1ST2</t>
  </si>
  <si>
    <t>RHA-1ST3</t>
  </si>
  <si>
    <t>A0.02</t>
  </si>
  <si>
    <t>A0.08</t>
  </si>
  <si>
    <t>A0.28</t>
  </si>
  <si>
    <t xml:space="preserve">Kantoor </t>
  </si>
  <si>
    <t>A0.30</t>
  </si>
  <si>
    <t>A0.32</t>
  </si>
  <si>
    <t>A0VT2</t>
  </si>
  <si>
    <t>A0VL1</t>
  </si>
  <si>
    <t>lift</t>
  </si>
  <si>
    <t>kantoortuin</t>
  </si>
  <si>
    <t>ESR1</t>
  </si>
  <si>
    <t>A1.33</t>
  </si>
  <si>
    <t>gangen en hallen</t>
  </si>
  <si>
    <t>RHA01-SV.1</t>
  </si>
  <si>
    <t>RHA01-ST01</t>
  </si>
  <si>
    <t>RHA01-ST02</t>
  </si>
  <si>
    <t>RHA01-ST03</t>
  </si>
  <si>
    <t>RHA01-ST04</t>
  </si>
  <si>
    <t>RHA01-SV.2</t>
  </si>
  <si>
    <t>RHA01-68 (Vissekom)</t>
  </si>
  <si>
    <t>RHA02-36</t>
  </si>
  <si>
    <t>RHA02-22</t>
  </si>
  <si>
    <t>RHA02-20</t>
  </si>
  <si>
    <t>RHA02-14</t>
  </si>
  <si>
    <t>RHA02-10</t>
  </si>
  <si>
    <t>RHA02-02</t>
  </si>
  <si>
    <t>RHA02-09</t>
  </si>
  <si>
    <t>RHA02-19</t>
  </si>
  <si>
    <t>RHA02-25</t>
  </si>
  <si>
    <t>RHA02-47</t>
  </si>
  <si>
    <t>RHA02-49</t>
  </si>
  <si>
    <t>RHA02-58</t>
  </si>
  <si>
    <t>RHA02-54</t>
  </si>
  <si>
    <t>RHA02-46</t>
  </si>
  <si>
    <t>RHA02HR1</t>
  </si>
  <si>
    <t>RHA02SV2</t>
  </si>
  <si>
    <t>RHA02SV1</t>
  </si>
  <si>
    <t>RHA02ST1</t>
  </si>
  <si>
    <t>RHA02ST2</t>
  </si>
  <si>
    <t>RHA02ST3</t>
  </si>
  <si>
    <t>RHA02ST4</t>
  </si>
  <si>
    <t>RHA03-51</t>
  </si>
  <si>
    <t>RHA03-15</t>
  </si>
  <si>
    <t>RHA03-HV1</t>
  </si>
  <si>
    <t>RHA03HV1A</t>
  </si>
  <si>
    <t>garderobe</t>
  </si>
  <si>
    <t>RHA03-HV2</t>
  </si>
  <si>
    <t>RHA03-HV2A</t>
  </si>
  <si>
    <t>RH03-SV1</t>
  </si>
  <si>
    <t>RHA03-SV2</t>
  </si>
  <si>
    <t>RHA03-ST3</t>
  </si>
  <si>
    <t>RHA03-ST2</t>
  </si>
  <si>
    <t>RHA03-ST1</t>
  </si>
  <si>
    <t>RHD-1.VT.3</t>
  </si>
  <si>
    <t>RHA04-32</t>
  </si>
  <si>
    <t>Kantoor / Burgermeesterkamer</t>
  </si>
  <si>
    <t>RHA04-28</t>
  </si>
  <si>
    <t>RHA04-22</t>
  </si>
  <si>
    <t>RHA04-20</t>
  </si>
  <si>
    <t>RHA04-12</t>
  </si>
  <si>
    <t>RHA04-09</t>
  </si>
  <si>
    <t>RHA04-17</t>
  </si>
  <si>
    <t>Tribune Raadzaal</t>
  </si>
  <si>
    <t>RHA04-53</t>
  </si>
  <si>
    <t>RHA04-63</t>
  </si>
  <si>
    <t>RHA04-56</t>
  </si>
  <si>
    <t>RHA04-54</t>
  </si>
  <si>
    <t>RHA04-48</t>
  </si>
  <si>
    <t>RHA04-42</t>
  </si>
  <si>
    <t>RHA04-HV3</t>
  </si>
  <si>
    <t>gangen</t>
  </si>
  <si>
    <t>RHA04-HV2</t>
  </si>
  <si>
    <t>RHA04-HV1</t>
  </si>
  <si>
    <t>Gangen</t>
  </si>
  <si>
    <t>RHA04SV2</t>
  </si>
  <si>
    <t>RHA04WK1</t>
  </si>
  <si>
    <t>RHA04ST4</t>
  </si>
  <si>
    <t>RHA04SV1</t>
  </si>
  <si>
    <t>RHA04ST1</t>
  </si>
  <si>
    <t>RHA04ST2</t>
  </si>
  <si>
    <t>D.0.VT.3</t>
  </si>
  <si>
    <t>A5TR3</t>
  </si>
  <si>
    <t>A5THR1</t>
  </si>
  <si>
    <t>E0TR1</t>
  </si>
  <si>
    <t>B-1HT.1</t>
  </si>
  <si>
    <t>B.1.VT.2</t>
  </si>
  <si>
    <t>B-1HL.1</t>
  </si>
  <si>
    <t>B-1HV.1</t>
  </si>
  <si>
    <t>gang trappenhuis</t>
  </si>
  <si>
    <t>B-1.03</t>
  </si>
  <si>
    <t>bordes trappenhuis</t>
  </si>
  <si>
    <t>B-1.50</t>
  </si>
  <si>
    <t>B-1.51</t>
  </si>
  <si>
    <t>B.2.VT.1</t>
  </si>
  <si>
    <t>B-1HV.2</t>
  </si>
  <si>
    <t>B-1HV.3</t>
  </si>
  <si>
    <t>gang (C?)</t>
  </si>
  <si>
    <t>B.1HV.2</t>
  </si>
  <si>
    <t>B.1HV.3</t>
  </si>
  <si>
    <t>B.2.VT.2</t>
  </si>
  <si>
    <t>B.1VL.1</t>
  </si>
  <si>
    <t>B.1.SW.1</t>
  </si>
  <si>
    <t>B.1.TR.1</t>
  </si>
  <si>
    <t>B.1ST.4</t>
  </si>
  <si>
    <t>B.1ST.3</t>
  </si>
  <si>
    <t>B.1ST.2</t>
  </si>
  <si>
    <t>B.1ST.1</t>
  </si>
  <si>
    <t>B.1SV.2</t>
  </si>
  <si>
    <t>voorruimte toilet</t>
  </si>
  <si>
    <t>B.1SV.1</t>
  </si>
  <si>
    <t>B.1.01/B.1.02/b1.41</t>
  </si>
  <si>
    <t>B.1.18</t>
  </si>
  <si>
    <t>concentratieplek</t>
  </si>
  <si>
    <t>B.1.20</t>
  </si>
  <si>
    <t>B.1.30</t>
  </si>
  <si>
    <t>B.1.31</t>
  </si>
  <si>
    <t>B.1.32</t>
  </si>
  <si>
    <t>B.1.35</t>
  </si>
  <si>
    <t>B.1.46</t>
  </si>
  <si>
    <t>B.1.47</t>
  </si>
  <si>
    <t>B.2HV.2</t>
  </si>
  <si>
    <t>B.2HV.3</t>
  </si>
  <si>
    <t>trap naar B4</t>
  </si>
  <si>
    <t>B.0.VT.1</t>
  </si>
  <si>
    <t>B.2VL.1</t>
  </si>
  <si>
    <t>B.2.SW.2</t>
  </si>
  <si>
    <t>B.2.TR.1</t>
  </si>
  <si>
    <t>B.2ST.4</t>
  </si>
  <si>
    <t>B.2ST.3</t>
  </si>
  <si>
    <t>B.2ST.2</t>
  </si>
  <si>
    <t>B.2ST.1</t>
  </si>
  <si>
    <t>B.2SV.2</t>
  </si>
  <si>
    <t>B.2SV.1</t>
  </si>
  <si>
    <t>B.2.01/B.2.02</t>
  </si>
  <si>
    <t>B.2.04</t>
  </si>
  <si>
    <t>B.2.06</t>
  </si>
  <si>
    <t>B.2.18</t>
  </si>
  <si>
    <t>B.2.20</t>
  </si>
  <si>
    <t>B.2.30</t>
  </si>
  <si>
    <t>B.2.31</t>
  </si>
  <si>
    <t>B.2.32</t>
  </si>
  <si>
    <t>B.2.35</t>
  </si>
  <si>
    <t>B.2.46</t>
  </si>
  <si>
    <t>B.2.47</t>
  </si>
  <si>
    <t>B.3HV.2</t>
  </si>
  <si>
    <t>B.3HV.3</t>
  </si>
  <si>
    <t>B.3VL.1</t>
  </si>
  <si>
    <t>bordes trap B4</t>
  </si>
  <si>
    <t>C-1.VT.1</t>
  </si>
  <si>
    <t>B.3.SW.1</t>
  </si>
  <si>
    <t>B.3.TR.1</t>
  </si>
  <si>
    <t>B.3ST.4</t>
  </si>
  <si>
    <t>B.3ST.3</t>
  </si>
  <si>
    <t>B.3ST.2</t>
  </si>
  <si>
    <t>B.3ST.1</t>
  </si>
  <si>
    <t>B.3SV.2</t>
  </si>
  <si>
    <t>B.3SV.1</t>
  </si>
  <si>
    <t>B.3.01/B.3.02</t>
  </si>
  <si>
    <t>B.3.18</t>
  </si>
  <si>
    <t>B.3.20</t>
  </si>
  <si>
    <t>B.3.30</t>
  </si>
  <si>
    <t>B.3.31</t>
  </si>
  <si>
    <t>B.3.32</t>
  </si>
  <si>
    <t>B.3.35</t>
  </si>
  <si>
    <t>B.3.46</t>
  </si>
  <si>
    <t>B.3.47</t>
  </si>
  <si>
    <t>B.0.HV.5</t>
  </si>
  <si>
    <t>B.0.HV.4</t>
  </si>
  <si>
    <t>B.0.VL.1</t>
  </si>
  <si>
    <t>C.1.VT.1</t>
  </si>
  <si>
    <t>B.0.WK.1</t>
  </si>
  <si>
    <t>B.0.TR.2</t>
  </si>
  <si>
    <t>B.0ST.4</t>
  </si>
  <si>
    <t>B.0ST.3</t>
  </si>
  <si>
    <t>B.0ST.2</t>
  </si>
  <si>
    <t>B.0ST.1</t>
  </si>
  <si>
    <t>B.0SV.2</t>
  </si>
  <si>
    <t>B.0SV.1</t>
  </si>
  <si>
    <t>B.0.01/B.02</t>
  </si>
  <si>
    <t>B.030</t>
  </si>
  <si>
    <t>B.032</t>
  </si>
  <si>
    <t>B.035</t>
  </si>
  <si>
    <t>B.037</t>
  </si>
  <si>
    <t>B.0.46</t>
  </si>
  <si>
    <t>B.0.47</t>
  </si>
  <si>
    <t>C.2.VT.1</t>
  </si>
  <si>
    <t>C-1.VL.1</t>
  </si>
  <si>
    <t>C.2.VT.2</t>
  </si>
  <si>
    <t>C-1.HV.2</t>
  </si>
  <si>
    <t>C.1HV.2</t>
  </si>
  <si>
    <t>C.1HV.3</t>
  </si>
  <si>
    <t>C.0.VT.1</t>
  </si>
  <si>
    <t>C.1VL.1</t>
  </si>
  <si>
    <t>C.1.SW.1</t>
  </si>
  <si>
    <t>C.1.TR.1</t>
  </si>
  <si>
    <t>C.1ST.4</t>
  </si>
  <si>
    <t>C.1ST.3</t>
  </si>
  <si>
    <t>C.1ST.2</t>
  </si>
  <si>
    <t>C.1ST.1</t>
  </si>
  <si>
    <t>C.1SV.2</t>
  </si>
  <si>
    <t>C.1SV.1</t>
  </si>
  <si>
    <t>C.1.01/C.1.02</t>
  </si>
  <si>
    <t>C.1.07</t>
  </si>
  <si>
    <t>C.1.11</t>
  </si>
  <si>
    <t>C.1.24</t>
  </si>
  <si>
    <t>C.1.26</t>
  </si>
  <si>
    <t>C.1.35</t>
  </si>
  <si>
    <t>C.1.37</t>
  </si>
  <si>
    <t>C.2HV.2</t>
  </si>
  <si>
    <t>C.2HV.3</t>
  </si>
  <si>
    <t>RHD-1.VT.4</t>
  </si>
  <si>
    <t>C.2VL.1</t>
  </si>
  <si>
    <t>C.2.SW.1</t>
  </si>
  <si>
    <t>C.2.TR.1</t>
  </si>
  <si>
    <t>C.2ST.4</t>
  </si>
  <si>
    <t>C.2ST.3</t>
  </si>
  <si>
    <t>C.2ST.2</t>
  </si>
  <si>
    <t>C.2ST.1</t>
  </si>
  <si>
    <t>C.2SV.2</t>
  </si>
  <si>
    <t>C.2SV.1</t>
  </si>
  <si>
    <t>C.2.01/C.2.02</t>
  </si>
  <si>
    <t>C.2.12</t>
  </si>
  <si>
    <t>C.2.14</t>
  </si>
  <si>
    <t>C.2.21</t>
  </si>
  <si>
    <t>C.2.23</t>
  </si>
  <si>
    <t>C.2.35</t>
  </si>
  <si>
    <t>C.2.36</t>
  </si>
  <si>
    <t>RHA03-55</t>
  </si>
  <si>
    <t>C.0.HV.1</t>
  </si>
  <si>
    <t>C.0.HV.2</t>
  </si>
  <si>
    <t>C-0.VL.1</t>
  </si>
  <si>
    <t>RHD-1.VL.1</t>
  </si>
  <si>
    <t>RHD-1.HV.2</t>
  </si>
  <si>
    <t>RHD-1.ST.1</t>
  </si>
  <si>
    <t>RHD-1.ST.2</t>
  </si>
  <si>
    <t>RHD-1.ST.3</t>
  </si>
  <si>
    <t>RHD-1.ST.4</t>
  </si>
  <si>
    <t>RHD-1.SV.1</t>
  </si>
  <si>
    <t>RHD-1.SV.2</t>
  </si>
  <si>
    <t>RHD-1.TR.1</t>
  </si>
  <si>
    <t>RHD-1.WK.1</t>
  </si>
  <si>
    <t>RHD-1.SR.1</t>
  </si>
  <si>
    <t>RHD-1.SR.2</t>
  </si>
  <si>
    <t>RHD-1.38</t>
  </si>
  <si>
    <t>RHD-1HV.6</t>
  </si>
  <si>
    <t>RHD-1.SR.3/4</t>
  </si>
  <si>
    <t>doucheruimte</t>
  </si>
  <si>
    <t>RHD-1HV.1</t>
  </si>
  <si>
    <t>RHD-1.37</t>
  </si>
  <si>
    <t>kantoor schoonmaak</t>
  </si>
  <si>
    <t>A506</t>
  </si>
  <si>
    <t>RHD-1.35/36</t>
  </si>
  <si>
    <t>repro</t>
  </si>
  <si>
    <t>RHD-1.41</t>
  </si>
  <si>
    <t>postkamer</t>
  </si>
  <si>
    <t>RHD-1.42</t>
  </si>
  <si>
    <t>RHA02-12</t>
  </si>
  <si>
    <t>RHD-1.TR.3</t>
  </si>
  <si>
    <t>RHD-1.HV.3</t>
  </si>
  <si>
    <t>RHD-1.51</t>
  </si>
  <si>
    <t>Installatie</t>
  </si>
  <si>
    <t>RHD-1.52</t>
  </si>
  <si>
    <t>D1.06</t>
  </si>
  <si>
    <t>D1.08</t>
  </si>
  <si>
    <t>D1.02</t>
  </si>
  <si>
    <t>D1.01</t>
  </si>
  <si>
    <t>D1.24</t>
  </si>
  <si>
    <t>D1.26</t>
  </si>
  <si>
    <t>D1.42</t>
  </si>
  <si>
    <t>D1.44</t>
  </si>
  <si>
    <t>D1.03</t>
  </si>
  <si>
    <t>D1.04</t>
  </si>
  <si>
    <t>D1.47</t>
  </si>
  <si>
    <t>D1.48</t>
  </si>
  <si>
    <t>D1.07</t>
  </si>
  <si>
    <t>Stilte stoelen</t>
  </si>
  <si>
    <t>D1.55</t>
  </si>
  <si>
    <t>Garderobe</t>
  </si>
  <si>
    <t>D1.57</t>
  </si>
  <si>
    <t>D1.49</t>
  </si>
  <si>
    <t>D1.50</t>
  </si>
  <si>
    <t>RHD01-HV1</t>
  </si>
  <si>
    <t>RHD01-HV2</t>
  </si>
  <si>
    <t>RHD01-HV3</t>
  </si>
  <si>
    <t>D1.59</t>
  </si>
  <si>
    <t>multifunctioneel</t>
  </si>
  <si>
    <t>E0WK1</t>
  </si>
  <si>
    <t>Koffiecorner</t>
  </si>
  <si>
    <t>D2.06</t>
  </si>
  <si>
    <t>D2.08</t>
  </si>
  <si>
    <t>D2.02</t>
  </si>
  <si>
    <t>D2.01</t>
  </si>
  <si>
    <t>D2.24</t>
  </si>
  <si>
    <t>D2.26</t>
  </si>
  <si>
    <t>RHA03-36</t>
  </si>
  <si>
    <t>D2.42</t>
  </si>
  <si>
    <t>D2.44</t>
  </si>
  <si>
    <t>D2.03</t>
  </si>
  <si>
    <t>D2.04</t>
  </si>
  <si>
    <t>D2.47</t>
  </si>
  <si>
    <t>D2.48</t>
  </si>
  <si>
    <t>D2.07</t>
  </si>
  <si>
    <t>D2.55</t>
  </si>
  <si>
    <t>D2.57</t>
  </si>
  <si>
    <t>RHA03-22</t>
  </si>
  <si>
    <t>D2.49</t>
  </si>
  <si>
    <t>D2.50</t>
  </si>
  <si>
    <t>RHD02-HV1</t>
  </si>
  <si>
    <t>RHD02-HV2</t>
  </si>
  <si>
    <t>D2.59</t>
  </si>
  <si>
    <t>inkomsthal</t>
  </si>
  <si>
    <t>RHA03-20</t>
  </si>
  <si>
    <t>D0.58</t>
  </si>
  <si>
    <t>D.0.HV.1</t>
  </si>
  <si>
    <t>D.0.ST.5</t>
  </si>
  <si>
    <t>miva toilet</t>
  </si>
  <si>
    <t>D.0.ST.4</t>
  </si>
  <si>
    <t>D.0.ST.3</t>
  </si>
  <si>
    <t>D.0.ST.2</t>
  </si>
  <si>
    <t>D.0.ST.1</t>
  </si>
  <si>
    <t>D.0.SV.1</t>
  </si>
  <si>
    <t>D.0.SV.2</t>
  </si>
  <si>
    <t>RHA03-08</t>
  </si>
  <si>
    <t>D.054</t>
  </si>
  <si>
    <t>D.0.OK.1</t>
  </si>
  <si>
    <t>kluis</t>
  </si>
  <si>
    <t>kantoortuin incl. balies</t>
  </si>
  <si>
    <t>D.0.02</t>
  </si>
  <si>
    <t>D.0.15</t>
  </si>
  <si>
    <t>wachtruimte</t>
  </si>
  <si>
    <t>E1HV2</t>
  </si>
  <si>
    <t>E1HV2A</t>
  </si>
  <si>
    <t>E125</t>
  </si>
  <si>
    <t>E1HV1</t>
  </si>
  <si>
    <t>E1HV1A</t>
  </si>
  <si>
    <t>E1.19</t>
  </si>
  <si>
    <t>Gang buiten</t>
  </si>
  <si>
    <t>E1.03</t>
  </si>
  <si>
    <t>E1WK1</t>
  </si>
  <si>
    <t>Washok/wasruimte</t>
  </si>
  <si>
    <t>E1.01</t>
  </si>
  <si>
    <t>E1SV1</t>
  </si>
  <si>
    <t>E1ST3</t>
  </si>
  <si>
    <t>E1ST4</t>
  </si>
  <si>
    <t>E1SV2</t>
  </si>
  <si>
    <t>E1ST2</t>
  </si>
  <si>
    <t>E1ST1</t>
  </si>
  <si>
    <t>RHA03-25</t>
  </si>
  <si>
    <t>Raadszaal</t>
  </si>
  <si>
    <t>E2.04</t>
  </si>
  <si>
    <t>E2.06</t>
  </si>
  <si>
    <t>E2.40</t>
  </si>
  <si>
    <t>E2.42A</t>
  </si>
  <si>
    <t>stilte ruimte</t>
  </si>
  <si>
    <t>E2.42B</t>
  </si>
  <si>
    <t>E2.43</t>
  </si>
  <si>
    <t>E2.44</t>
  </si>
  <si>
    <t>E2.45</t>
  </si>
  <si>
    <t>E2.42C</t>
  </si>
  <si>
    <t>D0.59</t>
  </si>
  <si>
    <t>spreekkamers</t>
  </si>
  <si>
    <t>D.052</t>
  </si>
  <si>
    <t>RHE02-OK.1</t>
  </si>
  <si>
    <t>C-1.TR.1</t>
  </si>
  <si>
    <t>E2.41</t>
  </si>
  <si>
    <t>stiltestoelen</t>
  </si>
  <si>
    <t>E2HV1</t>
  </si>
  <si>
    <t>E2HV2</t>
  </si>
  <si>
    <t>E0HV1</t>
  </si>
  <si>
    <t>D.0.TR.1</t>
  </si>
  <si>
    <t>E0.14-1</t>
  </si>
  <si>
    <t>kantoor UWV</t>
  </si>
  <si>
    <t>E0.14-2</t>
  </si>
  <si>
    <t>Kantoor UWV</t>
  </si>
  <si>
    <t>E0.14-3</t>
  </si>
  <si>
    <t>E0.14-4</t>
  </si>
  <si>
    <t>E0.14-5</t>
  </si>
  <si>
    <t>Balie UWV</t>
  </si>
  <si>
    <t>E0.14-6</t>
  </si>
  <si>
    <t>Inkomhal</t>
  </si>
  <si>
    <t>E0.14-7</t>
  </si>
  <si>
    <t>E0.14-8</t>
  </si>
  <si>
    <t>E0.14-9</t>
  </si>
  <si>
    <t>E013</t>
  </si>
  <si>
    <t>E012</t>
  </si>
  <si>
    <t>E0HV2</t>
  </si>
  <si>
    <t>E0ST1</t>
  </si>
  <si>
    <t>E0TR3</t>
  </si>
  <si>
    <t>A-2.40</t>
  </si>
  <si>
    <t>E0SV1</t>
  </si>
  <si>
    <t>rubber</t>
  </si>
  <si>
    <t>Verkeersruimten</t>
  </si>
  <si>
    <t>Toiletten</t>
  </si>
  <si>
    <t>Kantoortuin</t>
  </si>
  <si>
    <t>Vergaderzaal</t>
  </si>
  <si>
    <t>Spreekkamers</t>
  </si>
  <si>
    <t>-1</t>
  </si>
  <si>
    <t>-1.06</t>
  </si>
  <si>
    <t>-1.07</t>
  </si>
  <si>
    <t>00HV1</t>
  </si>
  <si>
    <t>00.07</t>
  </si>
  <si>
    <t>02.08A</t>
  </si>
  <si>
    <t>03.12</t>
  </si>
  <si>
    <t>00.10</t>
  </si>
  <si>
    <t>03.08</t>
  </si>
  <si>
    <t>03.38</t>
  </si>
  <si>
    <t>03.42</t>
  </si>
  <si>
    <t>-1.09</t>
  </si>
  <si>
    <t>00HV2</t>
  </si>
  <si>
    <t>00HV3</t>
  </si>
  <si>
    <t>00HV4</t>
  </si>
  <si>
    <t>00WK1</t>
  </si>
  <si>
    <t>00TR5</t>
  </si>
  <si>
    <t>00ST2</t>
  </si>
  <si>
    <t>00STV2</t>
  </si>
  <si>
    <t>00ST1</t>
  </si>
  <si>
    <t>Spreekkamer</t>
  </si>
  <si>
    <t>1010</t>
  </si>
  <si>
    <t>00SV1</t>
  </si>
  <si>
    <t>00VT2A</t>
  </si>
  <si>
    <t>01HV2</t>
  </si>
  <si>
    <t>01.07</t>
  </si>
  <si>
    <t>03.15</t>
  </si>
  <si>
    <t>03.31</t>
  </si>
  <si>
    <t>02.35</t>
  </si>
  <si>
    <t>02.15</t>
  </si>
  <si>
    <t>02.42</t>
  </si>
  <si>
    <t>01.18</t>
  </si>
  <si>
    <t>02.18</t>
  </si>
  <si>
    <t>01.22</t>
  </si>
  <si>
    <t>01.11</t>
  </si>
  <si>
    <t>01.14</t>
  </si>
  <si>
    <t>02.38</t>
  </si>
  <si>
    <t>01HV1</t>
  </si>
  <si>
    <t>01HV3</t>
  </si>
  <si>
    <t>01SV2</t>
  </si>
  <si>
    <t>01SV1</t>
  </si>
  <si>
    <t>01ST1</t>
  </si>
  <si>
    <t>01ST2</t>
  </si>
  <si>
    <t>01HV4</t>
  </si>
  <si>
    <t>01WK1</t>
  </si>
  <si>
    <t>03.19</t>
  </si>
  <si>
    <t>01VT2A</t>
  </si>
  <si>
    <t>02HV2</t>
  </si>
  <si>
    <t>02HV3</t>
  </si>
  <si>
    <t>03.24</t>
  </si>
  <si>
    <t>03.18</t>
  </si>
  <si>
    <t>01.26</t>
  </si>
  <si>
    <t>03.09</t>
  </si>
  <si>
    <t>01.08</t>
  </si>
  <si>
    <t>00.11</t>
  </si>
  <si>
    <t>00.43</t>
  </si>
  <si>
    <t>00.35</t>
  </si>
  <si>
    <t>03.35</t>
  </si>
  <si>
    <t>03.35A</t>
  </si>
  <si>
    <t>02HV1</t>
  </si>
  <si>
    <t>02ST1</t>
  </si>
  <si>
    <t>02ST2</t>
  </si>
  <si>
    <t>02SV1</t>
  </si>
  <si>
    <t>02ST3</t>
  </si>
  <si>
    <t>02ST4</t>
  </si>
  <si>
    <t>02SV2</t>
  </si>
  <si>
    <t>02HV4</t>
  </si>
  <si>
    <t>02HV5</t>
  </si>
  <si>
    <t>02WK1</t>
  </si>
  <si>
    <t>02VT2A</t>
  </si>
  <si>
    <t>03HV2</t>
  </si>
  <si>
    <t>03HV3</t>
  </si>
  <si>
    <t>03HV1</t>
  </si>
  <si>
    <t>01.38</t>
  </si>
  <si>
    <t>00.38</t>
  </si>
  <si>
    <t>01.43</t>
  </si>
  <si>
    <t>01VT2</t>
  </si>
  <si>
    <t>02.19</t>
  </si>
  <si>
    <t>00.19</t>
  </si>
  <si>
    <t>02.22</t>
  </si>
  <si>
    <t>02.08</t>
  </si>
  <si>
    <t>01.15</t>
  </si>
  <si>
    <t>02.39</t>
  </si>
  <si>
    <t>01.31</t>
  </si>
  <si>
    <t>00.14</t>
  </si>
  <si>
    <t>03ST2</t>
  </si>
  <si>
    <t>03SV2</t>
  </si>
  <si>
    <t>03SV1</t>
  </si>
  <si>
    <t>03ST1</t>
  </si>
  <si>
    <t>03HV4</t>
  </si>
  <si>
    <t>03HV5</t>
  </si>
  <si>
    <t>03WK1</t>
  </si>
  <si>
    <t>03VT2A</t>
  </si>
  <si>
    <t>-1.01</t>
  </si>
  <si>
    <t>-1.05</t>
  </si>
  <si>
    <t>-1.20</t>
  </si>
  <si>
    <t>-1.11</t>
  </si>
  <si>
    <t>-1.13</t>
  </si>
  <si>
    <t>-1.14</t>
  </si>
  <si>
    <t>Hellingbaan</t>
  </si>
  <si>
    <t>00VT1</t>
  </si>
  <si>
    <t>00VT2</t>
  </si>
  <si>
    <t>00.08</t>
  </si>
  <si>
    <t>01VT1</t>
  </si>
  <si>
    <t>02VT1</t>
  </si>
  <si>
    <t>02VT2</t>
  </si>
  <si>
    <t>03VT1</t>
  </si>
  <si>
    <t>03VT2</t>
  </si>
  <si>
    <t>-1.02</t>
  </si>
  <si>
    <t>-1.10</t>
  </si>
  <si>
    <t>01.20</t>
  </si>
  <si>
    <t>01.42</t>
  </si>
  <si>
    <t>01.39</t>
  </si>
  <si>
    <t>02.20</t>
  </si>
  <si>
    <t>02.43</t>
  </si>
  <si>
    <t>02.41</t>
  </si>
  <si>
    <t>03.20</t>
  </si>
  <si>
    <t>03.43</t>
  </si>
  <si>
    <t>01HV5</t>
  </si>
  <si>
    <t>03.39</t>
  </si>
  <si>
    <t>02HV6</t>
  </si>
  <si>
    <t>03HV6</t>
  </si>
  <si>
    <t>-1.19</t>
  </si>
  <si>
    <t>00.18</t>
  </si>
  <si>
    <t>Locatie</t>
  </si>
  <si>
    <t>Freq/J</t>
  </si>
  <si>
    <t>omschrijving</t>
  </si>
  <si>
    <t>M2</t>
  </si>
  <si>
    <t>omschrijving Bereikbaarheidsmiddel</t>
  </si>
  <si>
    <t>m2 prijs</t>
  </si>
  <si>
    <t>prijs per beurt</t>
  </si>
  <si>
    <t>per jaar</t>
  </si>
  <si>
    <t>Raadhuis</t>
  </si>
  <si>
    <t xml:space="preserve">Gevelglas buitenzijde </t>
  </si>
  <si>
    <t>6</t>
  </si>
  <si>
    <t xml:space="preserve">Gevelglas buitenzijde (entrees) </t>
  </si>
  <si>
    <t xml:space="preserve">Gevelglas binnenzijde </t>
  </si>
  <si>
    <t xml:space="preserve">Gevelglas binnenzijde (entrees) </t>
  </si>
  <si>
    <t xml:space="preserve">Separatieglas (m ² is totaal) </t>
  </si>
  <si>
    <t>bereikbaarheidsmiddelen</t>
  </si>
  <si>
    <t> hoogwerker, Raadhuis</t>
  </si>
  <si>
    <t>Doelen</t>
  </si>
  <si>
    <t xml:space="preserve">Separatieglas </t>
  </si>
  <si>
    <t> Hoogwerker, Doelen</t>
  </si>
  <si>
    <t>Vleugel</t>
  </si>
  <si>
    <r>
      <rPr>
        <sz val="10"/>
        <rFont val="Verdana"/>
        <family val="2"/>
        <charset val="1"/>
      </rPr>
      <t> Hoogwerker, vleugel</t>
    </r>
    <r>
      <rPr>
        <sz val="10"/>
        <color rgb="FF92D050"/>
        <rFont val="Verdana"/>
        <family val="2"/>
        <charset val="1"/>
      </rPr>
      <t xml:space="preserve"> </t>
    </r>
  </si>
  <si>
    <t>Manenberg</t>
  </si>
  <si>
    <t>Gemeente werf</t>
  </si>
  <si>
    <t>Roldeur (buitenzijde)</t>
  </si>
  <si>
    <t> Hoogwerker i.v.m. vijver en lamellen</t>
  </si>
  <si>
    <t>Omschrijving</t>
  </si>
  <si>
    <t>Aantal</t>
  </si>
  <si>
    <t>Type/Model</t>
  </si>
  <si>
    <t>Prijs per stuk / per maand</t>
  </si>
  <si>
    <t>totaalprijs per maand</t>
  </si>
  <si>
    <t>Per jaar</t>
  </si>
  <si>
    <t>Zeepdispenser 1L</t>
  </si>
  <si>
    <t>Borstelset</t>
  </si>
  <si>
    <t>Luchtverfrisser</t>
  </si>
  <si>
    <t>Vouwhandoekautomaat</t>
  </si>
  <si>
    <t>Seatcleaner</t>
  </si>
  <si>
    <t>Damesverbandcontainer</t>
  </si>
  <si>
    <t xml:space="preserve">Hair &amp; body dispenser </t>
  </si>
  <si>
    <t>Toiletrol automaat</t>
  </si>
  <si>
    <t>Filter Dyson handdroger</t>
  </si>
  <si>
    <t>Calculatie onderdeel</t>
  </si>
  <si>
    <t>Afroepprijzen</t>
  </si>
  <si>
    <t>Alle locaties</t>
  </si>
  <si>
    <t>Prijspeil</t>
  </si>
  <si>
    <t>Uitvoering normale werktijden: maandag t/m vrijdag [06.00 en 21.30 uur]</t>
  </si>
  <si>
    <t>Prijsvorming Extra Vloerenonderhoud  (inclusief uit-/inruimen van het meubilair)</t>
  </si>
  <si>
    <t>Prijs p/m2  excl. btw</t>
  </si>
  <si>
    <t>Activiteit</t>
  </si>
  <si>
    <t>Toelichting</t>
  </si>
  <si>
    <t>0-100m2</t>
  </si>
  <si>
    <t>101-500m2</t>
  </si>
  <si>
    <t>501-1000m2</t>
  </si>
  <si>
    <t>&gt; 1000m2</t>
  </si>
  <si>
    <t>Lino-/marmoleum conserveren</t>
  </si>
  <si>
    <r>
      <rPr>
        <sz val="10"/>
        <rFont val="Verdana"/>
        <family val="2"/>
        <charset val="1"/>
      </rPr>
      <t xml:space="preserve">verwijderen </t>
    </r>
    <r>
      <rPr>
        <u/>
        <sz val="10"/>
        <rFont val="Verdana"/>
        <family val="2"/>
        <charset val="1"/>
      </rPr>
      <t>alle</t>
    </r>
    <r>
      <rPr>
        <sz val="10"/>
        <rFont val="Verdana"/>
        <family val="2"/>
        <charset val="1"/>
      </rPr>
      <t xml:space="preserve"> oude lagen en aanbrengen van 2 nieuwe lagen</t>
    </r>
  </si>
  <si>
    <t>Lino-/marmoleum sprayen</t>
  </si>
  <si>
    <t>geheel</t>
  </si>
  <si>
    <t>Steen/PVC schrobben</t>
  </si>
  <si>
    <t>Tapijt sproeiextraheren</t>
  </si>
  <si>
    <t>Tapijt poederreiniging</t>
  </si>
  <si>
    <t>Tapijt koolzuureinging</t>
  </si>
  <si>
    <t>Prijsvorming Stoelen/banken/fauteuils reiniging (uitvoering op afroep)</t>
  </si>
  <si>
    <t>(inclusief materialen en middelen)</t>
  </si>
  <si>
    <t>Prijs p/stuk excl. btw</t>
  </si>
  <si>
    <t>Aantal stuks 0-10</t>
  </si>
  <si>
    <t>Aantal stuks 11-50</t>
  </si>
  <si>
    <t>Aantal stuks 51-100</t>
  </si>
  <si>
    <t>Aantal stuks &gt; 100</t>
  </si>
  <si>
    <t xml:space="preserve">Stoelen stoffering koolzuurreiniging </t>
  </si>
  <si>
    <t xml:space="preserve">Stoelen stoffering shamponeren </t>
  </si>
  <si>
    <t>Stoelen stoffering poederreinging</t>
  </si>
  <si>
    <t>Extra aanvullende werkzaamheden als onderdeel van overeenkomst</t>
  </si>
  <si>
    <t>werkzaamheden</t>
  </si>
  <si>
    <t>Freq</t>
  </si>
  <si>
    <t>Tarief per stuk</t>
  </si>
  <si>
    <t xml:space="preserve">reiniging computerscherm, toetsenbord, muis </t>
  </si>
  <si>
    <t>Betreft alle hoofdlocaties</t>
  </si>
  <si>
    <t>Vervangen en wassen theedoeken pantry's</t>
  </si>
  <si>
    <t>Leveren afwasmiddel/afwasborstel</t>
  </si>
  <si>
    <t>Opmerking:</t>
  </si>
  <si>
    <t>Alle prijzen inclusief materialen en middelen, voorrijkosten en overige bijkomende kosten.</t>
  </si>
  <si>
    <t>Alle prijzen exclusief btw</t>
  </si>
  <si>
    <t>Tarieven</t>
  </si>
  <si>
    <t>regietarieven regulier</t>
  </si>
  <si>
    <t>regietarieven specialistisch</t>
  </si>
  <si>
    <t>6. Vloeronderhoud</t>
  </si>
  <si>
    <t>7. Afroepprijzen</t>
  </si>
  <si>
    <t xml:space="preserve">Op de vijf hoofdlocaties dient er twee keer per jaar vloeronderhoud uitgevoerd te worden. </t>
  </si>
  <si>
    <t>VLOERONDERHOUD</t>
  </si>
  <si>
    <t>Manenberg Werkkracht</t>
  </si>
  <si>
    <t>RO-Linoleum-255</t>
  </si>
  <si>
    <t>RO-Tapijt-255</t>
  </si>
  <si>
    <t>S-DHGT-12</t>
  </si>
  <si>
    <t>S-DHGT-52</t>
  </si>
  <si>
    <t>S-DHGT-156</t>
  </si>
  <si>
    <t>S-DHGT-255</t>
  </si>
  <si>
    <t>S-Linoleum-52</t>
  </si>
  <si>
    <t>Ro-LINOLEUM-255</t>
  </si>
  <si>
    <t>RO-TAPIJT-255</t>
  </si>
  <si>
    <t>S-LINOLEUM-52</t>
  </si>
  <si>
    <t>Afronding minimaal 1 uur</t>
  </si>
  <si>
    <t>In het totaalblad worden, middels aangebrachte formules, de prijzen uit de andere tabbladen samengevoegd per locatie. In cel H33 komt de totale inschrijfsom excl. Btw te staan. Voor de Dislocaties is er een mogelijkheid om de prijs af te ronden. Dit is mogelijk in kolom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</si>
</sst>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quot;€&quot;\ * #,##0.00_ ;_ &quot;€&quot;\ * \-#,##0.00_ ;_ &quot;€&quot;\ * &quot;-&quot;??_ ;_ @_ "/>
    <numFmt numFmtId="164" formatCode="_(* #,##0_);_(* \(#,##0\);_(* \-_);_(@_)"/>
    <numFmt numFmtId="165" formatCode="_(* #,##0.00_);_(* \(#,##0.00\);_(* \-??_);_(@_)"/>
    <numFmt numFmtId="166" formatCode="_(\ƒ* #,##0.00_);_(\ƒ* \(#,##0.00\);_(\ƒ* \-??_);_(@_)"/>
    <numFmt numFmtId="167" formatCode="_-[$€]\ * #,##0.00_-;_-[$€]\ * #,##0.00\-;_-[$€]\ * \-??_-;_-@_-"/>
    <numFmt numFmtId="168" formatCode="_ &quot;€ &quot;* #,##0.00_ ;_ &quot;€ &quot;* \-#,##0.00_ ;_ &quot;€ &quot;* \-??_ ;_ @_ "/>
    <numFmt numFmtId="169" formatCode="0_)"/>
    <numFmt numFmtId="170" formatCode="_([$€-2]\ * #,##0.00_);_([$€-2]\ * \(#,##0.00\);_([$€-2]\ * \-??_);_(@_)"/>
    <numFmt numFmtId="171" formatCode="_-&quot;€ &quot;* #,##0.00_-;_-&quot;€ &quot;* #,##0.00\-;_-&quot;€ &quot;* \-??_-;_-@_-"/>
    <numFmt numFmtId="172" formatCode="_ [$€-2]\ * #,##0.00_ ;_ [$€-2]\ * \-#,##0.00_ ;_ [$€-2]\ * \-??_ ;_ @_ "/>
    <numFmt numFmtId="173" formatCode="&quot;€ &quot;#,##0.00"/>
    <numFmt numFmtId="174" formatCode="_-* #,##0.00_-;_-* #,##0.00\-;_-* \-??_-;_-@_-"/>
    <numFmt numFmtId="175" formatCode="dd/mm/yyyy"/>
    <numFmt numFmtId="176" formatCode="_-* #,##0_-;_-* #,##0\-;_-* \-??_-;_-@_-"/>
    <numFmt numFmtId="177" formatCode="_ &quot;€ &quot;* #,##0.000_ ;_ &quot;€ &quot;* \-#,##0.000_ ;_ &quot;€ &quot;* \-???_ ;_ @_ "/>
    <numFmt numFmtId="178" formatCode="_ * #,##0.00_ ;_ * \-#,##0.00_ ;_ * \-??_ ;_ @_ "/>
    <numFmt numFmtId="179" formatCode="000"/>
    <numFmt numFmtId="180" formatCode="0.000"/>
    <numFmt numFmtId="181" formatCode="#,##0.0_ ;[Red]\-#,##0.0\ "/>
    <numFmt numFmtId="182" formatCode="&quot;€ &quot;#,##0.00_-;[Red]&quot;€ &quot;#,##0.00\-"/>
    <numFmt numFmtId="183" formatCode="mm/yy"/>
    <numFmt numFmtId="184" formatCode="_-[$€-2]\ * #,##0.00_ ;_-[$€-2]\ * \-#,##0.00\ ;_-[$€-2]\ * \-??_ ;_-@_ "/>
    <numFmt numFmtId="185" formatCode="&quot;€&quot;\ #,##0.00"/>
  </numFmts>
  <fonts count="32">
    <font>
      <sz val="10"/>
      <name val="MS Sans Serif"/>
      <charset val="1"/>
    </font>
    <font>
      <u/>
      <sz val="10"/>
      <color rgb="FF6711FF"/>
      <name val="Arial"/>
      <family val="2"/>
      <charset val="1"/>
    </font>
    <font>
      <sz val="10"/>
      <name val="Arial"/>
      <family val="2"/>
      <charset val="1"/>
    </font>
    <font>
      <sz val="10"/>
      <name val="Arial"/>
      <charset val="1"/>
    </font>
    <font>
      <sz val="9"/>
      <name val="Geneva"/>
      <charset val="1"/>
    </font>
    <font>
      <sz val="10"/>
      <name val="Courier New"/>
      <family val="3"/>
      <charset val="1"/>
    </font>
    <font>
      <sz val="10"/>
      <name val="MS Sans Serif"/>
      <family val="2"/>
      <charset val="1"/>
    </font>
    <font>
      <sz val="11"/>
      <color rgb="FF000000"/>
      <name val="Calibri"/>
      <family val="2"/>
      <charset val="1"/>
    </font>
    <font>
      <b/>
      <sz val="11"/>
      <color rgb="FFFFFFFF"/>
      <name val="Calibri"/>
      <family val="2"/>
      <charset val="1"/>
    </font>
    <font>
      <b/>
      <sz val="16"/>
      <color rgb="FFFFFFFF"/>
      <name val="Verdana"/>
      <family val="2"/>
      <charset val="1"/>
    </font>
    <font>
      <sz val="10"/>
      <color rgb="FF000000"/>
      <name val="Verdana"/>
      <family val="2"/>
      <charset val="1"/>
    </font>
    <font>
      <sz val="11"/>
      <color rgb="FF92D050"/>
      <name val="Calibri"/>
      <family val="2"/>
      <charset val="1"/>
    </font>
    <font>
      <b/>
      <sz val="10"/>
      <color rgb="FFFFFFFF"/>
      <name val="Verdana"/>
      <family val="2"/>
      <charset val="1"/>
    </font>
    <font>
      <sz val="10"/>
      <name val="Verdana"/>
      <family val="2"/>
      <charset val="1"/>
    </font>
    <font>
      <sz val="10"/>
      <name val="Verdana"/>
      <family val="2"/>
    </font>
    <font>
      <sz val="10"/>
      <color rgb="FF333399"/>
      <name val="Verdana"/>
      <family val="2"/>
      <charset val="1"/>
    </font>
    <font>
      <b/>
      <sz val="10"/>
      <color rgb="FFDD0806"/>
      <name val="Verdana"/>
      <family val="2"/>
      <charset val="1"/>
    </font>
    <font>
      <b/>
      <sz val="10"/>
      <color rgb="FF000000"/>
      <name val="Verdana"/>
      <family val="2"/>
      <charset val="1"/>
    </font>
    <font>
      <sz val="10"/>
      <color rgb="FF000090"/>
      <name val="Verdana"/>
      <family val="2"/>
      <charset val="1"/>
    </font>
    <font>
      <sz val="10"/>
      <color rgb="FFFFFFFF"/>
      <name val="Verdana"/>
      <family val="2"/>
      <charset val="1"/>
    </font>
    <font>
      <sz val="11"/>
      <color rgb="FFFFFFFF"/>
      <name val="Calibri"/>
      <family val="2"/>
      <charset val="1"/>
    </font>
    <font>
      <sz val="10"/>
      <color rgb="FF92D050"/>
      <name val="Verdana"/>
      <family val="2"/>
      <charset val="1"/>
    </font>
    <font>
      <b/>
      <sz val="10"/>
      <name val="Verdana"/>
      <family val="2"/>
      <charset val="1"/>
    </font>
    <font>
      <sz val="10"/>
      <color rgb="FFFFFFFF"/>
      <name val="Calibri"/>
      <family val="2"/>
      <charset val="1"/>
    </font>
    <font>
      <sz val="10"/>
      <color rgb="FFDD0806"/>
      <name val="Verdana"/>
      <family val="2"/>
      <charset val="1"/>
    </font>
    <font>
      <b/>
      <sz val="12"/>
      <color rgb="FF000000"/>
      <name val="Verdana"/>
      <family val="2"/>
      <charset val="1"/>
    </font>
    <font>
      <b/>
      <sz val="10"/>
      <color rgb="FF000090"/>
      <name val="Verdana"/>
      <family val="2"/>
      <charset val="1"/>
    </font>
    <font>
      <u/>
      <sz val="10"/>
      <name val="Verdana"/>
      <family val="2"/>
      <charset val="1"/>
    </font>
    <font>
      <b/>
      <sz val="10"/>
      <color rgb="FF1F497D"/>
      <name val="Verdana"/>
      <family val="2"/>
      <charset val="1"/>
    </font>
    <font>
      <sz val="10"/>
      <name val="MS Sans Serif"/>
      <charset val="1"/>
    </font>
    <font>
      <sz val="10"/>
      <color rgb="FFFFFFFF"/>
      <name val="Verdana"/>
      <family val="2"/>
    </font>
    <font>
      <b/>
      <sz val="10"/>
      <name val="Verdana"/>
      <family val="2"/>
    </font>
  </fonts>
  <fills count="9">
    <fill>
      <patternFill patternType="none"/>
    </fill>
    <fill>
      <patternFill patternType="gray125"/>
    </fill>
    <fill>
      <patternFill patternType="solid">
        <fgColor rgb="FF4F81BD"/>
        <bgColor rgb="FF3366FF"/>
      </patternFill>
    </fill>
    <fill>
      <patternFill patternType="solid">
        <fgColor rgb="FF8064A2"/>
        <bgColor rgb="FF4F81BD"/>
      </patternFill>
    </fill>
    <fill>
      <patternFill patternType="solid">
        <fgColor rgb="FF95B3D7"/>
        <bgColor rgb="FF99CCFF"/>
      </patternFill>
    </fill>
    <fill>
      <patternFill patternType="solid">
        <fgColor rgb="FF99CCFF"/>
        <bgColor rgb="FF95B3D7"/>
      </patternFill>
    </fill>
    <fill>
      <patternFill patternType="solid">
        <fgColor rgb="FFFFFFFF"/>
        <bgColor rgb="FFF2F2F2"/>
      </patternFill>
    </fill>
    <fill>
      <patternFill patternType="solid">
        <fgColor rgb="FFFFFF00"/>
        <bgColor rgb="FFFFFF00"/>
      </patternFill>
    </fill>
    <fill>
      <patternFill patternType="solid">
        <fgColor rgb="FFFFFF00"/>
        <bgColor indexed="64"/>
      </patternFill>
    </fill>
  </fills>
  <borders count="21">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22">
    <xf numFmtId="0" fontId="0" fillId="0" borderId="0"/>
    <xf numFmtId="174" fontId="29" fillId="0" borderId="0" applyBorder="0" applyProtection="0"/>
    <xf numFmtId="171" fontId="29" fillId="0" borderId="0" applyBorder="0" applyProtection="0"/>
    <xf numFmtId="164" fontId="29" fillId="0" borderId="0" applyBorder="0" applyProtection="0"/>
    <xf numFmtId="165" fontId="29" fillId="0" borderId="0" applyBorder="0" applyProtection="0"/>
    <xf numFmtId="166" fontId="29" fillId="0" borderId="0" applyBorder="0" applyProtection="0"/>
    <xf numFmtId="166" fontId="29" fillId="0" borderId="0" applyBorder="0" applyProtection="0"/>
    <xf numFmtId="167" fontId="29" fillId="0" borderId="0" applyBorder="0" applyProtection="0"/>
    <xf numFmtId="0" fontId="1" fillId="0" borderId="0" applyBorder="0" applyProtection="0"/>
    <xf numFmtId="0" fontId="2" fillId="0" borderId="0"/>
    <xf numFmtId="0" fontId="3" fillId="0" borderId="0"/>
    <xf numFmtId="0" fontId="4" fillId="0" borderId="0"/>
    <xf numFmtId="0" fontId="3" fillId="0" borderId="0"/>
    <xf numFmtId="0" fontId="3" fillId="0" borderId="0"/>
    <xf numFmtId="0" fontId="5" fillId="0" borderId="0"/>
    <xf numFmtId="0" fontId="2" fillId="0" borderId="0"/>
    <xf numFmtId="0" fontId="6" fillId="0" borderId="0"/>
    <xf numFmtId="0" fontId="7" fillId="0" borderId="0"/>
    <xf numFmtId="168" fontId="29" fillId="0" borderId="0" applyBorder="0" applyProtection="0"/>
    <xf numFmtId="0" fontId="20" fillId="2" borderId="0" applyBorder="0" applyProtection="0"/>
    <xf numFmtId="0" fontId="20" fillId="3" borderId="0" applyBorder="0" applyProtection="0"/>
    <xf numFmtId="0" fontId="7" fillId="4" borderId="0" applyBorder="0" applyProtection="0"/>
  </cellStyleXfs>
  <cellXfs count="315">
    <xf numFmtId="0" fontId="0" fillId="0" borderId="0" xfId="0"/>
    <xf numFmtId="0" fontId="7" fillId="0" borderId="0" xfId="17" applyFont="1"/>
    <xf numFmtId="0" fontId="8" fillId="5" borderId="0" xfId="17" applyFont="1" applyFill="1"/>
    <xf numFmtId="0" fontId="9" fillId="5" borderId="1" xfId="17" applyFont="1" applyFill="1" applyBorder="1"/>
    <xf numFmtId="0" fontId="9" fillId="5" borderId="0" xfId="17" applyFont="1" applyFill="1" applyBorder="1"/>
    <xf numFmtId="0" fontId="7" fillId="6" borderId="0" xfId="17" applyFont="1" applyFill="1"/>
    <xf numFmtId="0" fontId="11" fillId="6" borderId="0" xfId="17" applyFont="1" applyFill="1"/>
    <xf numFmtId="0" fontId="12" fillId="5" borderId="2" xfId="17" applyFont="1" applyFill="1" applyBorder="1" applyAlignment="1">
      <alignment horizontal="left" vertical="top"/>
    </xf>
    <xf numFmtId="49" fontId="13" fillId="0" borderId="0" xfId="12" applyNumberFormat="1" applyFont="1" applyProtection="1"/>
    <xf numFmtId="0" fontId="13" fillId="0" borderId="0" xfId="12" applyFont="1" applyProtection="1"/>
    <xf numFmtId="49" fontId="15" fillId="0" borderId="0" xfId="10" applyNumberFormat="1" applyFont="1" applyAlignment="1" applyProtection="1">
      <alignment horizontal="left" vertical="top"/>
      <protection hidden="1"/>
    </xf>
    <xf numFmtId="0" fontId="16" fillId="0" borderId="0" xfId="12" applyFont="1" applyProtection="1"/>
    <xf numFmtId="49" fontId="17" fillId="0" borderId="0" xfId="12" applyNumberFormat="1" applyFont="1" applyProtection="1"/>
    <xf numFmtId="2" fontId="10" fillId="0" borderId="0" xfId="12" applyNumberFormat="1" applyFont="1" applyProtection="1"/>
    <xf numFmtId="2" fontId="18" fillId="0" borderId="0" xfId="12" applyNumberFormat="1" applyFont="1" applyProtection="1"/>
    <xf numFmtId="0" fontId="18" fillId="0" borderId="0" xfId="12" applyFont="1" applyProtection="1"/>
    <xf numFmtId="0" fontId="10" fillId="0" borderId="0" xfId="12" applyFont="1" applyAlignment="1" applyProtection="1">
      <alignment horizontal="left"/>
    </xf>
    <xf numFmtId="2" fontId="10" fillId="7" borderId="2" xfId="12" applyNumberFormat="1" applyFont="1" applyFill="1" applyBorder="1" applyProtection="1">
      <protection locked="0"/>
    </xf>
    <xf numFmtId="2" fontId="17" fillId="0" borderId="0" xfId="12" applyNumberFormat="1" applyFont="1" applyProtection="1"/>
    <xf numFmtId="169" fontId="19" fillId="5" borderId="4" xfId="16" applyNumberFormat="1" applyFont="1" applyFill="1" applyBorder="1" applyAlignment="1" applyProtection="1">
      <alignment vertical="top" wrapText="1"/>
    </xf>
    <xf numFmtId="1" fontId="19" fillId="5" borderId="5" xfId="16" applyNumberFormat="1" applyFont="1" applyFill="1" applyBorder="1" applyAlignment="1" applyProtection="1">
      <alignment horizontal="right" vertical="top" wrapText="1"/>
    </xf>
    <xf numFmtId="1" fontId="19" fillId="5" borderId="5" xfId="16" applyNumberFormat="1" applyFont="1" applyFill="1" applyBorder="1" applyAlignment="1" applyProtection="1">
      <alignment horizontal="left" vertical="top" wrapText="1"/>
    </xf>
    <xf numFmtId="170" fontId="19" fillId="5" borderId="5" xfId="16" applyNumberFormat="1" applyFont="1" applyFill="1" applyBorder="1" applyAlignment="1" applyProtection="1">
      <alignment vertical="top" wrapText="1"/>
    </xf>
    <xf numFmtId="3" fontId="19" fillId="5" borderId="5" xfId="16" applyNumberFormat="1" applyFont="1" applyFill="1" applyBorder="1" applyAlignment="1" applyProtection="1">
      <alignment vertical="top" wrapText="1"/>
    </xf>
    <xf numFmtId="0" fontId="13" fillId="0" borderId="0" xfId="12"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3" fontId="13" fillId="0" borderId="2" xfId="16" applyNumberFormat="1" applyFont="1" applyBorder="1" applyProtection="1"/>
    <xf numFmtId="170" fontId="13" fillId="0" borderId="2" xfId="16" applyNumberFormat="1" applyFont="1" applyBorder="1" applyProtection="1"/>
    <xf numFmtId="171" fontId="13" fillId="0" borderId="2" xfId="2" applyFont="1" applyBorder="1" applyAlignment="1" applyProtection="1"/>
    <xf numFmtId="172" fontId="13" fillId="0" borderId="0" xfId="12" applyNumberFormat="1" applyFont="1" applyProtection="1"/>
    <xf numFmtId="172" fontId="20" fillId="2" borderId="0" xfId="19" applyNumberFormat="1" applyFont="1" applyBorder="1" applyAlignment="1" applyProtection="1"/>
    <xf numFmtId="173" fontId="13" fillId="0" borderId="0" xfId="12" applyNumberFormat="1" applyFont="1" applyProtection="1"/>
    <xf numFmtId="0" fontId="13" fillId="0" borderId="2" xfId="0" applyFont="1" applyBorder="1" applyAlignment="1" applyProtection="1">
      <alignment horizontal="left"/>
    </xf>
    <xf numFmtId="173" fontId="13" fillId="0" borderId="0" xfId="12" applyNumberFormat="1"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170" fontId="13" fillId="0" borderId="2" xfId="16" applyNumberFormat="1" applyFont="1" applyBorder="1" applyProtection="1"/>
    <xf numFmtId="0" fontId="21" fillId="0" borderId="0" xfId="12" applyFont="1" applyProtection="1"/>
    <xf numFmtId="2" fontId="22" fillId="0" borderId="6" xfId="16" applyNumberFormat="1" applyFont="1" applyBorder="1" applyProtection="1"/>
    <xf numFmtId="3" fontId="22" fillId="0" borderId="2" xfId="16" applyNumberFormat="1" applyFont="1" applyBorder="1" applyProtection="1"/>
    <xf numFmtId="171" fontId="22" fillId="0" borderId="2" xfId="2" applyFont="1" applyBorder="1" applyAlignment="1" applyProtection="1"/>
    <xf numFmtId="2" fontId="22" fillId="0" borderId="6" xfId="16" applyNumberFormat="1" applyFont="1" applyBorder="1" applyProtection="1"/>
    <xf numFmtId="0" fontId="22" fillId="0" borderId="2" xfId="16" applyFont="1" applyBorder="1" applyAlignment="1" applyProtection="1">
      <alignment horizontal="right"/>
    </xf>
    <xf numFmtId="3" fontId="16" fillId="0" borderId="2" xfId="16" applyNumberFormat="1" applyFont="1" applyBorder="1" applyProtection="1"/>
    <xf numFmtId="170" fontId="16" fillId="0" borderId="2" xfId="16" applyNumberFormat="1" applyFont="1" applyBorder="1" applyProtection="1"/>
    <xf numFmtId="0" fontId="13" fillId="0" borderId="2" xfId="0" applyFont="1" applyBorder="1" applyProtection="1"/>
    <xf numFmtId="0" fontId="13" fillId="0" borderId="2" xfId="0" applyFont="1" applyBorder="1" applyAlignment="1" applyProtection="1">
      <alignment horizontal="left"/>
    </xf>
    <xf numFmtId="0" fontId="13" fillId="0" borderId="7" xfId="19" applyFont="1" applyFill="1" applyBorder="1" applyAlignment="1" applyProtection="1"/>
    <xf numFmtId="0" fontId="13" fillId="0" borderId="7" xfId="19" applyFont="1" applyFill="1" applyBorder="1" applyAlignment="1" applyProtection="1">
      <alignment horizontal="left"/>
    </xf>
    <xf numFmtId="0" fontId="13" fillId="0" borderId="2" xfId="19" applyFont="1" applyFill="1" applyBorder="1" applyAlignment="1" applyProtection="1"/>
    <xf numFmtId="0" fontId="23" fillId="0" borderId="7" xfId="19" applyFont="1" applyFill="1" applyBorder="1" applyAlignment="1" applyProtection="1"/>
    <xf numFmtId="3" fontId="24" fillId="0" borderId="2" xfId="16" applyNumberFormat="1" applyFont="1" applyBorder="1" applyProtection="1"/>
    <xf numFmtId="170" fontId="24" fillId="0" borderId="2" xfId="16" applyNumberFormat="1" applyFont="1" applyBorder="1" applyProtection="1"/>
    <xf numFmtId="0" fontId="22" fillId="0" borderId="2" xfId="12" applyFont="1" applyBorder="1" applyProtection="1"/>
    <xf numFmtId="3" fontId="22" fillId="0" borderId="2" xfId="12" applyNumberFormat="1" applyFont="1" applyBorder="1" applyProtection="1"/>
    <xf numFmtId="49" fontId="13" fillId="0" borderId="1" xfId="12" applyNumberFormat="1" applyFont="1" applyBorder="1" applyProtection="1"/>
    <xf numFmtId="0" fontId="24" fillId="0" borderId="0" xfId="12" applyFont="1" applyProtection="1"/>
    <xf numFmtId="49" fontId="17" fillId="0" borderId="8" xfId="12" applyNumberFormat="1" applyFont="1" applyBorder="1" applyProtection="1"/>
    <xf numFmtId="0" fontId="13" fillId="0" borderId="9" xfId="12" applyFont="1" applyBorder="1" applyProtection="1"/>
    <xf numFmtId="168" fontId="13" fillId="0" borderId="9" xfId="12" applyNumberFormat="1" applyFont="1" applyBorder="1" applyProtection="1"/>
    <xf numFmtId="170" fontId="22" fillId="0" borderId="10" xfId="12" applyNumberFormat="1" applyFont="1" applyBorder="1" applyProtection="1"/>
    <xf numFmtId="49" fontId="25" fillId="0" borderId="0" xfId="12" applyNumberFormat="1" applyFont="1" applyProtection="1"/>
    <xf numFmtId="0" fontId="10" fillId="0" borderId="0" xfId="12" applyFont="1" applyProtection="1"/>
    <xf numFmtId="0" fontId="19" fillId="5" borderId="0" xfId="0" applyFont="1" applyFill="1" applyBorder="1" applyAlignment="1">
      <alignment vertical="top" wrapText="1"/>
    </xf>
    <xf numFmtId="0" fontId="19" fillId="5" borderId="2" xfId="0" applyFont="1" applyFill="1" applyBorder="1" applyAlignment="1">
      <alignment vertical="top" wrapText="1"/>
    </xf>
    <xf numFmtId="0" fontId="0" fillId="0" borderId="3" xfId="0" applyFont="1" applyBorder="1"/>
    <xf numFmtId="0" fontId="0" fillId="7" borderId="3" xfId="0" applyFill="1" applyBorder="1" applyProtection="1">
      <protection locked="0"/>
    </xf>
    <xf numFmtId="171" fontId="0" fillId="7" borderId="3" xfId="2" applyFont="1" applyFill="1" applyBorder="1" applyAlignment="1" applyProtection="1">
      <protection locked="0"/>
    </xf>
    <xf numFmtId="0" fontId="0" fillId="0" borderId="2" xfId="0" applyFont="1" applyBorder="1"/>
    <xf numFmtId="0" fontId="0" fillId="7" borderId="2" xfId="0" applyFill="1" applyBorder="1" applyProtection="1">
      <protection locked="0"/>
    </xf>
    <xf numFmtId="171" fontId="0" fillId="7" borderId="2" xfId="2" applyFont="1" applyFill="1" applyBorder="1" applyAlignment="1" applyProtection="1">
      <protection locked="0"/>
    </xf>
    <xf numFmtId="0" fontId="0" fillId="0" borderId="2" xfId="0" applyBorder="1"/>
    <xf numFmtId="0" fontId="13" fillId="0" borderId="0" xfId="0" applyFont="1"/>
    <xf numFmtId="0" fontId="13" fillId="0" borderId="0" xfId="0" applyFont="1" applyAlignment="1">
      <alignment horizontal="center"/>
    </xf>
    <xf numFmtId="0" fontId="13" fillId="0" borderId="0" xfId="0" applyFont="1"/>
    <xf numFmtId="171" fontId="13" fillId="0" borderId="0" xfId="2" applyFont="1" applyBorder="1" applyAlignment="1" applyProtection="1"/>
    <xf numFmtId="0" fontId="13" fillId="0" borderId="0" xfId="2" applyNumberFormat="1" applyFont="1" applyBorder="1" applyAlignment="1" applyProtection="1"/>
    <xf numFmtId="0" fontId="13" fillId="0" borderId="0" xfId="0" applyFont="1" applyAlignment="1">
      <alignment horizontal="center"/>
    </xf>
    <xf numFmtId="0" fontId="16" fillId="0" borderId="0" xfId="0" applyFont="1"/>
    <xf numFmtId="1" fontId="13" fillId="0" borderId="0" xfId="0" applyNumberFormat="1" applyFont="1" applyAlignment="1">
      <alignment horizontal="center"/>
    </xf>
    <xf numFmtId="0" fontId="13" fillId="0" borderId="0" xfId="0" applyFont="1" applyAlignment="1">
      <alignment horizontal="center"/>
    </xf>
    <xf numFmtId="174" fontId="13" fillId="0" borderId="0" xfId="1" applyFont="1" applyBorder="1" applyAlignment="1" applyProtection="1"/>
    <xf numFmtId="2" fontId="16" fillId="0" borderId="0" xfId="0" applyNumberFormat="1" applyFont="1"/>
    <xf numFmtId="2" fontId="22" fillId="0" borderId="0" xfId="0" applyNumberFormat="1" applyFont="1" applyAlignment="1">
      <alignment horizontal="center"/>
    </xf>
    <xf numFmtId="2" fontId="22" fillId="0" borderId="0" xfId="0" applyNumberFormat="1" applyFont="1"/>
    <xf numFmtId="0" fontId="22" fillId="0" borderId="0" xfId="0" applyFont="1"/>
    <xf numFmtId="1" fontId="22" fillId="0" borderId="0" xfId="0" applyNumberFormat="1" applyFont="1" applyAlignment="1">
      <alignment horizontal="center"/>
    </xf>
    <xf numFmtId="0" fontId="22" fillId="0" borderId="0" xfId="0" applyFont="1" applyAlignment="1">
      <alignment horizontal="center"/>
    </xf>
    <xf numFmtId="174" fontId="22" fillId="0" borderId="0" xfId="1" applyFont="1" applyBorder="1" applyAlignment="1" applyProtection="1"/>
    <xf numFmtId="171" fontId="22" fillId="0" borderId="0" xfId="2" applyFont="1" applyBorder="1" applyAlignment="1" applyProtection="1"/>
    <xf numFmtId="2" fontId="17" fillId="0" borderId="0" xfId="12" applyNumberFormat="1" applyFont="1"/>
    <xf numFmtId="2" fontId="10" fillId="0" borderId="0" xfId="12" applyNumberFormat="1" applyFont="1"/>
    <xf numFmtId="175" fontId="22" fillId="0" borderId="0" xfId="0" applyNumberFormat="1" applyFont="1"/>
    <xf numFmtId="1" fontId="22" fillId="0" borderId="0" xfId="0" applyNumberFormat="1" applyFont="1" applyAlignment="1">
      <alignment horizontal="center"/>
    </xf>
    <xf numFmtId="0" fontId="22" fillId="0" borderId="0" xfId="0" applyFont="1" applyAlignment="1">
      <alignment horizontal="center"/>
    </xf>
    <xf numFmtId="0" fontId="22" fillId="0" borderId="0" xfId="0" applyFont="1" applyAlignment="1">
      <alignment horizontal="right"/>
    </xf>
    <xf numFmtId="2" fontId="26" fillId="0" borderId="0" xfId="12" applyNumberFormat="1" applyFont="1" applyAlignment="1">
      <alignment horizontal="center"/>
    </xf>
    <xf numFmtId="0" fontId="18" fillId="0" borderId="0" xfId="12" applyFont="1"/>
    <xf numFmtId="174" fontId="19" fillId="5" borderId="11" xfId="1" applyFont="1" applyFill="1" applyBorder="1" applyAlignment="1" applyProtection="1">
      <alignment horizontal="center" vertical="top" wrapText="1"/>
    </xf>
    <xf numFmtId="2" fontId="19" fillId="5" borderId="11" xfId="0" applyNumberFormat="1" applyFont="1" applyFill="1" applyBorder="1" applyAlignment="1">
      <alignment vertical="top" wrapText="1"/>
    </xf>
    <xf numFmtId="2" fontId="19" fillId="5" borderId="11" xfId="0" applyNumberFormat="1" applyFont="1" applyFill="1" applyBorder="1" applyAlignment="1">
      <alignment horizontal="center" vertical="top" wrapText="1"/>
    </xf>
    <xf numFmtId="2" fontId="19" fillId="5" borderId="11" xfId="0" applyNumberFormat="1" applyFont="1" applyFill="1" applyBorder="1" applyAlignment="1">
      <alignment horizontal="left" vertical="top" wrapText="1"/>
    </xf>
    <xf numFmtId="0" fontId="19" fillId="5" borderId="11" xfId="0" applyFont="1" applyFill="1" applyBorder="1" applyAlignment="1">
      <alignment vertical="top" wrapText="1"/>
    </xf>
    <xf numFmtId="0" fontId="19" fillId="5" borderId="11" xfId="0" applyFont="1" applyFill="1" applyBorder="1" applyAlignment="1">
      <alignment horizontal="left" vertical="top" wrapText="1"/>
    </xf>
    <xf numFmtId="0" fontId="19" fillId="5" borderId="11" xfId="2" applyNumberFormat="1" applyFont="1" applyFill="1" applyBorder="1" applyAlignment="1" applyProtection="1">
      <alignment horizontal="center" vertical="top" wrapText="1"/>
    </xf>
    <xf numFmtId="171" fontId="19" fillId="5" borderId="11" xfId="2" applyFont="1" applyFill="1" applyBorder="1" applyAlignment="1" applyProtection="1">
      <alignment horizontal="center" vertical="top" wrapText="1"/>
    </xf>
    <xf numFmtId="0" fontId="13" fillId="0" borderId="2" xfId="0" applyFont="1" applyBorder="1"/>
    <xf numFmtId="0" fontId="13" fillId="0" borderId="2" xfId="0" applyFont="1" applyBorder="1" applyAlignment="1">
      <alignment horizontal="left"/>
    </xf>
    <xf numFmtId="0" fontId="13" fillId="0" borderId="2" xfId="0" applyFont="1" applyBorder="1" applyAlignment="1">
      <alignment horizontal="center"/>
    </xf>
    <xf numFmtId="176" fontId="13" fillId="0" borderId="2" xfId="1" applyNumberFormat="1" applyFont="1" applyBorder="1" applyAlignment="1" applyProtection="1">
      <alignment horizontal="left"/>
    </xf>
    <xf numFmtId="2" fontId="13" fillId="0" borderId="2" xfId="0" applyNumberFormat="1" applyFont="1" applyBorder="1" applyAlignment="1">
      <alignment horizontal="right"/>
    </xf>
    <xf numFmtId="1" fontId="13" fillId="0" borderId="2" xfId="0" applyNumberFormat="1" applyFont="1" applyBorder="1" applyAlignment="1">
      <alignment horizontal="center"/>
    </xf>
    <xf numFmtId="2" fontId="13" fillId="0" borderId="2" xfId="0" applyNumberFormat="1" applyFont="1" applyBorder="1" applyAlignment="1">
      <alignment horizontal="center"/>
    </xf>
    <xf numFmtId="171" fontId="13" fillId="0" borderId="2" xfId="2" applyFont="1" applyBorder="1" applyAlignment="1" applyProtection="1">
      <alignment horizontal="center"/>
    </xf>
    <xf numFmtId="177" fontId="13" fillId="0" borderId="2" xfId="2" applyNumberFormat="1" applyFont="1" applyBorder="1" applyAlignment="1" applyProtection="1"/>
    <xf numFmtId="9" fontId="13" fillId="7" borderId="2" xfId="2" applyNumberFormat="1" applyFont="1" applyFill="1" applyBorder="1" applyAlignment="1" applyProtection="1">
      <protection locked="0"/>
    </xf>
    <xf numFmtId="2" fontId="13" fillId="0" borderId="2" xfId="1" applyNumberFormat="1" applyFont="1" applyBorder="1" applyAlignment="1" applyProtection="1">
      <alignment horizontal="center" vertical="center"/>
    </xf>
    <xf numFmtId="0" fontId="13" fillId="0" borderId="2" xfId="2" applyNumberFormat="1" applyFont="1" applyBorder="1" applyAlignment="1" applyProtection="1"/>
    <xf numFmtId="178" fontId="13" fillId="0" borderId="2" xfId="0" applyNumberFormat="1" applyFont="1" applyBorder="1"/>
    <xf numFmtId="9" fontId="13" fillId="0" borderId="2" xfId="2" applyNumberFormat="1" applyFont="1" applyBorder="1" applyAlignment="1" applyProtection="1"/>
    <xf numFmtId="49" fontId="13" fillId="0" borderId="2" xfId="0" applyNumberFormat="1" applyFont="1" applyBorder="1" applyAlignment="1">
      <alignment horizontal="center"/>
    </xf>
    <xf numFmtId="2" fontId="13" fillId="0" borderId="2" xfId="0" applyNumberFormat="1" applyFont="1" applyBorder="1"/>
    <xf numFmtId="0" fontId="13" fillId="0" borderId="3" xfId="0" applyFont="1" applyBorder="1"/>
    <xf numFmtId="2" fontId="13" fillId="0" borderId="3" xfId="0" applyNumberFormat="1" applyFont="1" applyBorder="1"/>
    <xf numFmtId="1" fontId="13" fillId="0" borderId="2" xfId="15" applyNumberFormat="1" applyFont="1" applyBorder="1" applyAlignment="1">
      <alignment horizontal="center"/>
    </xf>
    <xf numFmtId="179" fontId="13" fillId="0" borderId="2" xfId="15" applyNumberFormat="1" applyFont="1" applyBorder="1" applyAlignment="1">
      <alignment horizontal="left"/>
    </xf>
    <xf numFmtId="0" fontId="13" fillId="0" borderId="2" xfId="15" applyFont="1" applyBorder="1"/>
    <xf numFmtId="2" fontId="13" fillId="0" borderId="2" xfId="15" applyNumberFormat="1" applyFont="1" applyBorder="1" applyAlignment="1">
      <alignment horizontal="right"/>
    </xf>
    <xf numFmtId="2" fontId="13" fillId="0" borderId="2" xfId="15" applyNumberFormat="1" applyFont="1" applyBorder="1"/>
    <xf numFmtId="179" fontId="13" fillId="0" borderId="2" xfId="0" applyNumberFormat="1" applyFont="1" applyBorder="1" applyAlignment="1">
      <alignment horizontal="left"/>
    </xf>
    <xf numFmtId="0" fontId="13" fillId="0" borderId="11" xfId="0" applyFont="1" applyBorder="1"/>
    <xf numFmtId="179" fontId="13" fillId="0" borderId="3" xfId="0" applyNumberFormat="1" applyFont="1" applyBorder="1" applyAlignment="1">
      <alignment horizontal="left"/>
    </xf>
    <xf numFmtId="180" fontId="13" fillId="0" borderId="2" xfId="0" applyNumberFormat="1" applyFont="1" applyBorder="1" applyAlignment="1">
      <alignment horizontal="center"/>
    </xf>
    <xf numFmtId="0" fontId="13" fillId="0" borderId="0" xfId="0" applyFont="1"/>
    <xf numFmtId="0" fontId="13" fillId="0" borderId="0" xfId="15" applyFont="1"/>
    <xf numFmtId="0" fontId="13" fillId="0" borderId="0" xfId="15" applyFont="1" applyAlignment="1">
      <alignment horizontal="center"/>
    </xf>
    <xf numFmtId="0" fontId="13" fillId="0" borderId="0" xfId="15" applyFont="1" applyAlignment="1">
      <alignment horizontal="right"/>
    </xf>
    <xf numFmtId="0" fontId="19" fillId="5" borderId="0" xfId="19" applyFont="1" applyFill="1" applyBorder="1" applyAlignment="1" applyProtection="1">
      <alignment horizontal="right"/>
    </xf>
    <xf numFmtId="0" fontId="19" fillId="5" borderId="0" xfId="19" applyFont="1" applyFill="1" applyBorder="1" applyAlignment="1" applyProtection="1"/>
    <xf numFmtId="49" fontId="19" fillId="5" borderId="0" xfId="19" applyNumberFormat="1" applyFont="1" applyFill="1" applyBorder="1" applyAlignment="1" applyProtection="1">
      <alignment horizontal="center" wrapText="1"/>
    </xf>
    <xf numFmtId="49" fontId="19" fillId="5" borderId="0" xfId="19" applyNumberFormat="1" applyFont="1" applyFill="1" applyBorder="1" applyAlignment="1" applyProtection="1">
      <alignment wrapText="1"/>
    </xf>
    <xf numFmtId="0" fontId="19" fillId="5" borderId="0" xfId="19" applyFont="1" applyFill="1" applyBorder="1" applyAlignment="1" applyProtection="1">
      <alignment wrapText="1"/>
    </xf>
    <xf numFmtId="0" fontId="19" fillId="5" borderId="0" xfId="19" applyFont="1" applyFill="1" applyBorder="1" applyAlignment="1" applyProtection="1">
      <alignment horizontal="center" wrapText="1"/>
    </xf>
    <xf numFmtId="0" fontId="19" fillId="5" borderId="0" xfId="19" applyFont="1" applyFill="1" applyBorder="1" applyAlignment="1" applyProtection="1">
      <alignment horizontal="center"/>
    </xf>
    <xf numFmtId="0" fontId="13" fillId="0" borderId="12" xfId="15" applyFont="1" applyBorder="1"/>
    <xf numFmtId="49" fontId="13" fillId="0" borderId="3" xfId="15" applyNumberFormat="1" applyFont="1" applyBorder="1" applyAlignment="1">
      <alignment horizontal="center"/>
    </xf>
    <xf numFmtId="49" fontId="13" fillId="0" borderId="3" xfId="15" applyNumberFormat="1" applyFont="1" applyBorder="1"/>
    <xf numFmtId="1" fontId="13" fillId="0" borderId="3" xfId="0" applyNumberFormat="1" applyFont="1" applyBorder="1" applyAlignment="1">
      <alignment horizontal="right" wrapText="1"/>
    </xf>
    <xf numFmtId="0" fontId="13" fillId="0" borderId="3" xfId="0" applyFont="1" applyBorder="1" applyAlignment="1">
      <alignment wrapText="1"/>
    </xf>
    <xf numFmtId="171" fontId="13" fillId="0" borderId="3" xfId="2" applyFont="1" applyBorder="1" applyAlignment="1" applyProtection="1">
      <alignment horizontal="center"/>
    </xf>
    <xf numFmtId="0" fontId="13" fillId="0" borderId="13" xfId="15" applyFont="1" applyBorder="1" applyAlignment="1">
      <alignment horizontal="right"/>
    </xf>
    <xf numFmtId="0" fontId="13" fillId="0" borderId="7" xfId="15" applyFont="1" applyBorder="1"/>
    <xf numFmtId="49" fontId="13" fillId="0" borderId="2" xfId="15" applyNumberFormat="1" applyFont="1" applyBorder="1" applyAlignment="1">
      <alignment horizontal="center"/>
    </xf>
    <xf numFmtId="49" fontId="13" fillId="0" borderId="2" xfId="15" applyNumberFormat="1" applyFont="1" applyBorder="1"/>
    <xf numFmtId="1" fontId="13" fillId="0" borderId="2" xfId="0" applyNumberFormat="1" applyFont="1" applyBorder="1" applyAlignment="1">
      <alignment horizontal="right" wrapText="1"/>
    </xf>
    <xf numFmtId="0" fontId="13" fillId="0" borderId="2" xfId="0" applyFont="1" applyBorder="1" applyAlignment="1">
      <alignment wrapText="1"/>
    </xf>
    <xf numFmtId="0" fontId="13" fillId="0" borderId="14" xfId="15" applyFont="1" applyBorder="1" applyAlignment="1">
      <alignment horizontal="right"/>
    </xf>
    <xf numFmtId="0" fontId="13" fillId="0" borderId="15" xfId="15" applyFont="1" applyBorder="1"/>
    <xf numFmtId="49" fontId="13" fillId="0" borderId="11" xfId="15" applyNumberFormat="1" applyFont="1" applyBorder="1" applyAlignment="1">
      <alignment horizontal="center"/>
    </xf>
    <xf numFmtId="49" fontId="13" fillId="0" borderId="11" xfId="15" applyNumberFormat="1" applyFont="1" applyBorder="1"/>
    <xf numFmtId="1" fontId="13" fillId="0" borderId="11" xfId="0" applyNumberFormat="1" applyFont="1" applyBorder="1" applyAlignment="1">
      <alignment horizontal="right" wrapText="1"/>
    </xf>
    <xf numFmtId="0" fontId="13" fillId="0" borderId="11" xfId="0" applyFont="1" applyBorder="1" applyAlignment="1">
      <alignment wrapText="1"/>
    </xf>
    <xf numFmtId="171" fontId="13" fillId="0" borderId="11" xfId="2" applyFont="1" applyBorder="1" applyAlignment="1" applyProtection="1">
      <alignment horizontal="center"/>
    </xf>
    <xf numFmtId="0" fontId="13" fillId="0" borderId="16" xfId="15" applyFont="1" applyBorder="1" applyAlignment="1">
      <alignment horizontal="right"/>
    </xf>
    <xf numFmtId="1" fontId="19" fillId="5" borderId="0" xfId="19" applyNumberFormat="1" applyFont="1" applyFill="1" applyBorder="1" applyAlignment="1" applyProtection="1">
      <alignment horizontal="right" wrapText="1"/>
    </xf>
    <xf numFmtId="180" fontId="19" fillId="5" borderId="0" xfId="19" applyNumberFormat="1" applyFont="1" applyFill="1" applyBorder="1" applyAlignment="1" applyProtection="1">
      <alignment horizontal="center" wrapText="1"/>
    </xf>
    <xf numFmtId="171" fontId="19" fillId="5" borderId="0" xfId="19" applyNumberFormat="1" applyFont="1" applyFill="1" applyBorder="1" applyAlignment="1" applyProtection="1">
      <alignment horizontal="right"/>
    </xf>
    <xf numFmtId="0" fontId="13" fillId="0" borderId="11" xfId="15" applyFont="1" applyBorder="1" applyAlignment="1">
      <alignment horizontal="center" vertical="top"/>
    </xf>
    <xf numFmtId="49" fontId="13" fillId="0" borderId="11" xfId="15" applyNumberFormat="1" applyFont="1" applyBorder="1" applyAlignment="1">
      <alignment vertical="top"/>
    </xf>
    <xf numFmtId="1" fontId="13" fillId="0" borderId="11" xfId="0" applyNumberFormat="1" applyFont="1" applyBorder="1" applyAlignment="1">
      <alignment horizontal="right" vertical="top" wrapText="1"/>
    </xf>
    <xf numFmtId="0" fontId="13" fillId="0" borderId="11" xfId="0" applyFont="1" applyBorder="1" applyAlignment="1">
      <alignment vertical="top" wrapText="1"/>
    </xf>
    <xf numFmtId="171" fontId="13" fillId="0" borderId="11" xfId="2" applyFont="1" applyBorder="1" applyAlignment="1" applyProtection="1">
      <alignment horizontal="center" vertical="top"/>
    </xf>
    <xf numFmtId="0" fontId="13" fillId="0" borderId="16" xfId="15" applyFont="1" applyBorder="1" applyAlignment="1">
      <alignment horizontal="right" vertical="top"/>
    </xf>
    <xf numFmtId="0" fontId="13" fillId="0" borderId="15" xfId="15" applyFont="1" applyBorder="1" applyAlignment="1">
      <alignment vertical="top"/>
    </xf>
    <xf numFmtId="49" fontId="13" fillId="0" borderId="11" xfId="15" applyNumberFormat="1" applyFont="1" applyBorder="1" applyAlignment="1">
      <alignment horizontal="center" vertical="top"/>
    </xf>
    <xf numFmtId="171" fontId="19" fillId="5" borderId="0" xfId="19" applyNumberFormat="1" applyFont="1" applyFill="1" applyBorder="1" applyAlignment="1" applyProtection="1">
      <alignment horizontal="center"/>
    </xf>
    <xf numFmtId="2" fontId="13" fillId="0" borderId="12" xfId="16" applyNumberFormat="1" applyFont="1" applyBorder="1"/>
    <xf numFmtId="2" fontId="13" fillId="0" borderId="7" xfId="16" applyNumberFormat="1" applyFont="1" applyBorder="1"/>
    <xf numFmtId="2" fontId="13" fillId="0" borderId="15" xfId="20" applyNumberFormat="1" applyFont="1" applyFill="1" applyBorder="1" applyAlignment="1" applyProtection="1"/>
    <xf numFmtId="0" fontId="13" fillId="0" borderId="11" xfId="15" applyFont="1" applyBorder="1" applyAlignment="1">
      <alignment horizontal="center"/>
    </xf>
    <xf numFmtId="0" fontId="13" fillId="0" borderId="11" xfId="20" applyFont="1" applyFill="1" applyBorder="1" applyAlignment="1" applyProtection="1">
      <alignment wrapText="1"/>
    </xf>
    <xf numFmtId="171" fontId="13" fillId="0" borderId="11" xfId="20" applyNumberFormat="1" applyFont="1" applyFill="1" applyBorder="1" applyAlignment="1" applyProtection="1">
      <alignment horizontal="center"/>
    </xf>
    <xf numFmtId="0" fontId="13" fillId="0" borderId="16" xfId="15" applyFont="1" applyBorder="1" applyAlignment="1">
      <alignment horizontal="right"/>
    </xf>
    <xf numFmtId="2" fontId="19" fillId="5" borderId="0" xfId="19" applyNumberFormat="1" applyFont="1" applyFill="1" applyBorder="1" applyAlignment="1" applyProtection="1"/>
    <xf numFmtId="2" fontId="13" fillId="0" borderId="0" xfId="20" applyNumberFormat="1" applyFont="1" applyFill="1" applyBorder="1" applyAlignment="1" applyProtection="1"/>
    <xf numFmtId="0" fontId="13" fillId="0" borderId="0" xfId="20" applyFont="1" applyFill="1" applyBorder="1" applyAlignment="1" applyProtection="1">
      <alignment horizontal="center"/>
    </xf>
    <xf numFmtId="0" fontId="13" fillId="0" borderId="0" xfId="20" applyFont="1" applyFill="1" applyBorder="1" applyAlignment="1" applyProtection="1"/>
    <xf numFmtId="0" fontId="13" fillId="0" borderId="0" xfId="20" applyFont="1" applyFill="1" applyBorder="1" applyAlignment="1" applyProtection="1">
      <alignment horizontal="center" wrapText="1"/>
    </xf>
    <xf numFmtId="0" fontId="13" fillId="0" borderId="0" xfId="20" applyFont="1" applyFill="1" applyBorder="1" applyAlignment="1" applyProtection="1">
      <alignment wrapText="1"/>
    </xf>
    <xf numFmtId="180" fontId="13" fillId="0" borderId="0" xfId="20" applyNumberFormat="1" applyFont="1" applyFill="1" applyBorder="1" applyAlignment="1" applyProtection="1">
      <alignment horizontal="center" wrapText="1"/>
    </xf>
    <xf numFmtId="171" fontId="13" fillId="0" borderId="0" xfId="20" applyNumberFormat="1" applyFont="1" applyFill="1" applyBorder="1" applyAlignment="1" applyProtection="1">
      <alignment horizontal="center"/>
    </xf>
    <xf numFmtId="171" fontId="13" fillId="0" borderId="0" xfId="20" applyNumberFormat="1" applyFont="1" applyFill="1" applyBorder="1" applyAlignment="1" applyProtection="1">
      <alignment horizontal="right"/>
    </xf>
    <xf numFmtId="0" fontId="13" fillId="0" borderId="0" xfId="15" applyFont="1" applyBorder="1"/>
    <xf numFmtId="0" fontId="13" fillId="0" borderId="0" xfId="15" applyFont="1" applyBorder="1" applyAlignment="1">
      <alignment horizontal="center"/>
    </xf>
    <xf numFmtId="168" fontId="13" fillId="0" borderId="0" xfId="15" applyNumberFormat="1" applyFont="1"/>
    <xf numFmtId="171" fontId="13" fillId="0" borderId="0" xfId="2" applyFont="1" applyBorder="1" applyAlignment="1" applyProtection="1">
      <alignment horizontal="right"/>
    </xf>
    <xf numFmtId="0" fontId="13" fillId="0" borderId="0" xfId="15" applyFont="1" applyBorder="1" applyAlignment="1">
      <alignment horizontal="right"/>
    </xf>
    <xf numFmtId="181" fontId="13" fillId="0" borderId="0" xfId="0" applyNumberFormat="1" applyFont="1" applyAlignment="1">
      <alignment horizontal="center"/>
    </xf>
    <xf numFmtId="182" fontId="13" fillId="0" borderId="0" xfId="0" applyNumberFormat="1" applyFont="1" applyAlignment="1">
      <alignment horizontal="center"/>
    </xf>
    <xf numFmtId="2" fontId="13" fillId="0" borderId="0" xfId="16" applyNumberFormat="1" applyFont="1" applyBorder="1"/>
    <xf numFmtId="0" fontId="13" fillId="0" borderId="0" xfId="15" applyFont="1" applyBorder="1" applyAlignment="1">
      <alignment horizontal="center"/>
    </xf>
    <xf numFmtId="0" fontId="13" fillId="0" borderId="0" xfId="0" applyFont="1" applyBorder="1"/>
    <xf numFmtId="181" fontId="13" fillId="0" borderId="0" xfId="0" applyNumberFormat="1" applyFont="1" applyBorder="1" applyAlignment="1">
      <alignment horizontal="center"/>
    </xf>
    <xf numFmtId="0" fontId="13" fillId="0" borderId="0" xfId="0" applyFont="1" applyBorder="1" applyAlignment="1">
      <alignment wrapText="1"/>
    </xf>
    <xf numFmtId="180" fontId="13" fillId="0" borderId="0" xfId="0" applyNumberFormat="1" applyFont="1" applyBorder="1" applyAlignment="1">
      <alignment horizontal="center" wrapText="1"/>
    </xf>
    <xf numFmtId="171" fontId="13" fillId="0" borderId="0" xfId="2" applyFont="1" applyBorder="1" applyAlignment="1" applyProtection="1">
      <alignment horizontal="center"/>
    </xf>
    <xf numFmtId="171" fontId="13" fillId="0" borderId="0" xfId="15" applyNumberFormat="1" applyFont="1" applyBorder="1" applyAlignment="1">
      <alignment horizontal="right"/>
    </xf>
    <xf numFmtId="168" fontId="13" fillId="0" borderId="3" xfId="2" applyNumberFormat="1" applyFont="1" applyBorder="1" applyAlignment="1" applyProtection="1">
      <alignment horizontal="center"/>
    </xf>
    <xf numFmtId="0" fontId="13" fillId="0" borderId="2" xfId="15" applyFont="1" applyBorder="1" applyAlignment="1">
      <alignment horizontal="right"/>
    </xf>
    <xf numFmtId="1" fontId="19" fillId="5" borderId="0" xfId="19" applyNumberFormat="1" applyFont="1" applyFill="1" applyBorder="1" applyAlignment="1" applyProtection="1">
      <alignment horizontal="center" wrapText="1"/>
    </xf>
    <xf numFmtId="1" fontId="19" fillId="5" borderId="2" xfId="19" applyNumberFormat="1" applyFont="1" applyFill="1" applyBorder="1" applyAlignment="1" applyProtection="1">
      <alignment horizontal="center" wrapText="1"/>
    </xf>
    <xf numFmtId="168" fontId="13" fillId="0" borderId="2" xfId="2" applyNumberFormat="1" applyFont="1" applyBorder="1" applyAlignment="1" applyProtection="1">
      <alignment horizontal="center"/>
    </xf>
    <xf numFmtId="1" fontId="13" fillId="0" borderId="11" xfId="20" applyNumberFormat="1" applyFont="1" applyFill="1" applyBorder="1" applyAlignment="1" applyProtection="1">
      <alignment horizontal="right" wrapText="1"/>
    </xf>
    <xf numFmtId="2" fontId="10" fillId="0" borderId="0" xfId="11" applyNumberFormat="1" applyFont="1"/>
    <xf numFmtId="0" fontId="10" fillId="0" borderId="0" xfId="0" applyFont="1"/>
    <xf numFmtId="2" fontId="17" fillId="6" borderId="0" xfId="11" applyNumberFormat="1" applyFont="1" applyFill="1" applyAlignment="1">
      <alignment vertical="center"/>
    </xf>
    <xf numFmtId="2" fontId="17" fillId="0" borderId="0" xfId="11" applyNumberFormat="1" applyFont="1" applyAlignment="1">
      <alignment horizontal="right" vertical="center"/>
    </xf>
    <xf numFmtId="2" fontId="17" fillId="0" borderId="0" xfId="11" applyNumberFormat="1" applyFont="1" applyAlignment="1">
      <alignment vertical="center"/>
    </xf>
    <xf numFmtId="0" fontId="10" fillId="0" borderId="0" xfId="12" applyFont="1" applyAlignment="1">
      <alignment horizontal="left"/>
    </xf>
    <xf numFmtId="1" fontId="10" fillId="0" borderId="0" xfId="12" applyNumberFormat="1" applyFont="1" applyAlignment="1">
      <alignment horizontal="left"/>
    </xf>
    <xf numFmtId="2" fontId="10" fillId="0" borderId="0" xfId="11" applyNumberFormat="1" applyFont="1" applyAlignment="1">
      <alignment vertical="center"/>
    </xf>
    <xf numFmtId="2" fontId="26" fillId="0" borderId="0" xfId="12" applyNumberFormat="1" applyFont="1"/>
    <xf numFmtId="2" fontId="18" fillId="0" borderId="0" xfId="11" applyNumberFormat="1" applyFont="1" applyAlignment="1">
      <alignment vertical="center"/>
    </xf>
    <xf numFmtId="2" fontId="26" fillId="0" borderId="0" xfId="11" applyNumberFormat="1" applyFont="1" applyAlignment="1">
      <alignment vertical="center"/>
    </xf>
    <xf numFmtId="2" fontId="26" fillId="0" borderId="0" xfId="11" applyNumberFormat="1" applyFont="1" applyAlignment="1">
      <alignment horizontal="right" vertical="center"/>
    </xf>
    <xf numFmtId="0" fontId="18" fillId="0" borderId="0" xfId="13" applyFont="1"/>
    <xf numFmtId="2" fontId="18" fillId="0" borderId="0" xfId="13" applyNumberFormat="1" applyFont="1"/>
    <xf numFmtId="0" fontId="12" fillId="5" borderId="14" xfId="10" applyFont="1" applyFill="1" applyBorder="1" applyAlignment="1" applyProtection="1">
      <alignment horizontal="left" vertical="center"/>
      <protection hidden="1"/>
    </xf>
    <xf numFmtId="0" fontId="19" fillId="5" borderId="18" xfId="11" applyFont="1" applyFill="1" applyBorder="1"/>
    <xf numFmtId="0" fontId="10" fillId="5" borderId="18" xfId="11" applyFont="1" applyFill="1" applyBorder="1"/>
    <xf numFmtId="0" fontId="10" fillId="5" borderId="7" xfId="11" applyFont="1" applyFill="1" applyBorder="1"/>
    <xf numFmtId="0" fontId="10" fillId="0" borderId="14" xfId="10" applyFont="1" applyBorder="1" applyAlignment="1" applyProtection="1">
      <alignment horizontal="left"/>
      <protection hidden="1"/>
    </xf>
    <xf numFmtId="0" fontId="10" fillId="0" borderId="7" xfId="10" applyFont="1" applyBorder="1" applyAlignment="1" applyProtection="1">
      <alignment horizontal="left"/>
      <protection hidden="1"/>
    </xf>
    <xf numFmtId="0" fontId="10" fillId="0" borderId="2" xfId="10" applyFont="1" applyBorder="1" applyAlignment="1" applyProtection="1">
      <alignment horizontal="center"/>
      <protection hidden="1"/>
    </xf>
    <xf numFmtId="0" fontId="10" fillId="0" borderId="2" xfId="10" applyFont="1" applyBorder="1" applyAlignment="1" applyProtection="1">
      <alignment horizontal="left"/>
      <protection hidden="1"/>
    </xf>
    <xf numFmtId="0" fontId="10" fillId="0" borderId="2" xfId="0" applyFont="1" applyBorder="1" applyAlignment="1">
      <alignment horizontal="center"/>
    </xf>
    <xf numFmtId="0" fontId="13" fillId="0" borderId="2" xfId="11" applyFont="1" applyBorder="1"/>
    <xf numFmtId="0" fontId="13" fillId="0" borderId="2" xfId="11" applyFont="1" applyBorder="1" applyAlignment="1">
      <alignment wrapText="1"/>
    </xf>
    <xf numFmtId="170" fontId="13" fillId="7" borderId="2" xfId="11" applyNumberFormat="1" applyFont="1" applyFill="1" applyBorder="1" applyProtection="1">
      <protection locked="0"/>
    </xf>
    <xf numFmtId="0" fontId="13" fillId="0" borderId="2" xfId="11" applyFont="1" applyBorder="1"/>
    <xf numFmtId="0" fontId="13" fillId="0" borderId="0" xfId="11" applyFont="1"/>
    <xf numFmtId="0" fontId="12" fillId="5" borderId="16" xfId="10" applyFont="1" applyFill="1" applyBorder="1" applyAlignment="1" applyProtection="1">
      <alignment horizontal="left" vertical="center"/>
      <protection hidden="1"/>
    </xf>
    <xf numFmtId="0" fontId="12" fillId="5" borderId="19" xfId="10" applyFont="1" applyFill="1" applyBorder="1" applyAlignment="1" applyProtection="1">
      <alignment horizontal="left"/>
      <protection hidden="1"/>
    </xf>
    <xf numFmtId="0" fontId="12" fillId="5" borderId="19" xfId="11" applyFont="1" applyFill="1" applyBorder="1"/>
    <xf numFmtId="0" fontId="12" fillId="5" borderId="15" xfId="11" applyFont="1" applyFill="1" applyBorder="1"/>
    <xf numFmtId="0" fontId="12" fillId="5" borderId="13" xfId="10" applyFont="1" applyFill="1" applyBorder="1" applyAlignment="1" applyProtection="1">
      <alignment horizontal="left"/>
      <protection hidden="1"/>
    </xf>
    <xf numFmtId="0" fontId="12" fillId="5" borderId="17" xfId="10" applyFont="1" applyFill="1" applyBorder="1" applyAlignment="1" applyProtection="1">
      <alignment horizontal="left"/>
      <protection hidden="1"/>
    </xf>
    <xf numFmtId="0" fontId="12" fillId="5" borderId="17" xfId="11" applyFont="1" applyFill="1" applyBorder="1"/>
    <xf numFmtId="0" fontId="12" fillId="5" borderId="12" xfId="11" applyFont="1" applyFill="1" applyBorder="1"/>
    <xf numFmtId="0" fontId="26" fillId="0" borderId="0" xfId="10" applyFont="1" applyAlignment="1" applyProtection="1">
      <alignment horizontal="left"/>
      <protection hidden="1"/>
    </xf>
    <xf numFmtId="0" fontId="17" fillId="0" borderId="14" xfId="10" applyFont="1" applyBorder="1" applyAlignment="1" applyProtection="1">
      <alignment horizontal="left"/>
      <protection hidden="1"/>
    </xf>
    <xf numFmtId="0" fontId="17" fillId="0" borderId="7" xfId="10" applyFont="1" applyBorder="1" applyAlignment="1" applyProtection="1">
      <alignment horizontal="left"/>
      <protection hidden="1"/>
    </xf>
    <xf numFmtId="0" fontId="10" fillId="0" borderId="2" xfId="10" applyFont="1" applyBorder="1" applyProtection="1">
      <protection hidden="1"/>
    </xf>
    <xf numFmtId="0" fontId="10" fillId="0" borderId="2" xfId="10" applyFont="1" applyBorder="1" applyAlignment="1" applyProtection="1">
      <alignment horizontal="left"/>
      <protection hidden="1"/>
    </xf>
    <xf numFmtId="183" fontId="10" fillId="0" borderId="2" xfId="10" applyNumberFormat="1" applyFont="1" applyBorder="1" applyAlignment="1" applyProtection="1">
      <alignment horizontal="left"/>
      <protection hidden="1"/>
    </xf>
    <xf numFmtId="0" fontId="10" fillId="0" borderId="0" xfId="10" applyFont="1" applyAlignment="1" applyProtection="1">
      <alignment horizontal="center"/>
      <protection hidden="1"/>
    </xf>
    <xf numFmtId="0" fontId="10" fillId="0" borderId="0" xfId="10" applyFont="1" applyAlignment="1" applyProtection="1">
      <alignment horizontal="left"/>
      <protection hidden="1"/>
    </xf>
    <xf numFmtId="49" fontId="10" fillId="0" borderId="2" xfId="10" applyNumberFormat="1" applyFont="1" applyBorder="1" applyAlignment="1" applyProtection="1">
      <alignment horizontal="left" vertical="top" wrapText="1"/>
      <protection hidden="1"/>
    </xf>
    <xf numFmtId="0" fontId="13" fillId="0" borderId="2" xfId="12" applyFont="1" applyBorder="1" applyAlignment="1">
      <alignment wrapText="1"/>
    </xf>
    <xf numFmtId="0" fontId="10" fillId="0" borderId="2" xfId="12" applyFont="1" applyBorder="1" applyAlignment="1" applyProtection="1">
      <alignment wrapText="1"/>
      <protection hidden="1"/>
    </xf>
    <xf numFmtId="176" fontId="10" fillId="0" borderId="2" xfId="10" applyNumberFormat="1" applyFont="1" applyBorder="1" applyAlignment="1" applyProtection="1">
      <alignment horizontal="left" vertical="top" wrapText="1"/>
      <protection hidden="1"/>
    </xf>
    <xf numFmtId="0" fontId="13" fillId="0" borderId="2" xfId="12" applyFont="1" applyBorder="1"/>
    <xf numFmtId="0" fontId="10" fillId="0" borderId="2" xfId="12" applyFont="1" applyBorder="1"/>
    <xf numFmtId="0" fontId="13" fillId="6" borderId="2" xfId="12" applyFont="1" applyFill="1" applyBorder="1" applyAlignment="1">
      <alignment horizontal="left" vertical="top" wrapText="1"/>
    </xf>
    <xf numFmtId="0" fontId="13" fillId="0" borderId="2" xfId="12" applyFont="1" applyBorder="1" applyAlignment="1">
      <alignment vertical="top"/>
    </xf>
    <xf numFmtId="0" fontId="10" fillId="6" borderId="2" xfId="12" applyFont="1" applyFill="1" applyBorder="1" applyAlignment="1">
      <alignment horizontal="left" vertical="top"/>
    </xf>
    <xf numFmtId="0" fontId="10" fillId="0" borderId="2" xfId="12" applyFont="1" applyBorder="1" applyAlignment="1">
      <alignment horizontal="left" vertical="top"/>
    </xf>
    <xf numFmtId="184" fontId="10" fillId="7" borderId="2" xfId="6" applyNumberFormat="1" applyFont="1" applyFill="1" applyBorder="1" applyAlignment="1" applyProtection="1">
      <alignment horizontal="left" vertical="top"/>
      <protection locked="0"/>
    </xf>
    <xf numFmtId="172" fontId="10" fillId="0" borderId="2" xfId="12" applyNumberFormat="1" applyFont="1" applyBorder="1" applyAlignment="1">
      <alignment vertical="top"/>
    </xf>
    <xf numFmtId="0" fontId="21" fillId="0" borderId="0" xfId="12" applyFont="1"/>
    <xf numFmtId="0" fontId="28" fillId="0" borderId="2" xfId="12" applyFont="1" applyBorder="1"/>
    <xf numFmtId="0" fontId="17" fillId="0" borderId="2" xfId="12" applyFont="1" applyBorder="1"/>
    <xf numFmtId="172" fontId="17" fillId="0" borderId="2" xfId="12" applyNumberFormat="1" applyFont="1" applyBorder="1"/>
    <xf numFmtId="0" fontId="17" fillId="0" borderId="0" xfId="10" applyFont="1" applyAlignment="1" applyProtection="1">
      <alignment horizontal="left" vertical="center"/>
      <protection hidden="1"/>
    </xf>
    <xf numFmtId="0" fontId="17" fillId="0" borderId="0" xfId="10" applyFont="1" applyBorder="1" applyAlignment="1" applyProtection="1">
      <alignment horizontal="left"/>
      <protection hidden="1"/>
    </xf>
    <xf numFmtId="0" fontId="10" fillId="0" borderId="2" xfId="21" applyFont="1" applyFill="1" applyBorder="1" applyAlignment="1" applyProtection="1"/>
    <xf numFmtId="173" fontId="13" fillId="7" borderId="2" xfId="11" applyNumberFormat="1" applyFont="1" applyFill="1" applyBorder="1" applyProtection="1">
      <protection locked="0"/>
    </xf>
    <xf numFmtId="0" fontId="10" fillId="0" borderId="0" xfId="21" applyFont="1" applyFill="1" applyBorder="1" applyAlignment="1" applyProtection="1"/>
    <xf numFmtId="3" fontId="30" fillId="5" borderId="5" xfId="16" applyNumberFormat="1" applyFont="1" applyFill="1" applyBorder="1" applyAlignment="1" applyProtection="1">
      <alignment vertical="top" wrapText="1"/>
    </xf>
    <xf numFmtId="0" fontId="13" fillId="0" borderId="3" xfId="0" applyFont="1" applyBorder="1" applyAlignment="1">
      <alignment horizontal="left"/>
    </xf>
    <xf numFmtId="185" fontId="29" fillId="0" borderId="2" xfId="2" applyNumberFormat="1" applyBorder="1" applyProtection="1"/>
    <xf numFmtId="0" fontId="13" fillId="0" borderId="3" xfId="15" applyNumberFormat="1" applyFont="1" applyBorder="1" applyAlignment="1">
      <alignment horizontal="center"/>
    </xf>
    <xf numFmtId="0" fontId="13" fillId="0" borderId="2" xfId="15" applyNumberFormat="1" applyFont="1" applyBorder="1" applyAlignment="1">
      <alignment horizontal="center"/>
    </xf>
    <xf numFmtId="0" fontId="13" fillId="0" borderId="11" xfId="15" applyNumberFormat="1" applyFont="1" applyBorder="1" applyAlignment="1">
      <alignment horizontal="center"/>
    </xf>
    <xf numFmtId="171" fontId="14" fillId="8" borderId="3" xfId="2" applyFont="1" applyFill="1" applyBorder="1" applyProtection="1">
      <protection locked="0"/>
    </xf>
    <xf numFmtId="171" fontId="14" fillId="8" borderId="2" xfId="2" applyFont="1" applyFill="1" applyBorder="1" applyProtection="1">
      <protection locked="0"/>
    </xf>
    <xf numFmtId="171" fontId="14" fillId="8" borderId="11" xfId="2" applyFont="1" applyFill="1" applyBorder="1" applyProtection="1">
      <protection locked="0"/>
    </xf>
    <xf numFmtId="180" fontId="30" fillId="5" borderId="0" xfId="19" applyNumberFormat="1" applyFont="1" applyFill="1" applyBorder="1" applyAlignment="1" applyProtection="1">
      <alignment horizontal="center" wrapText="1"/>
    </xf>
    <xf numFmtId="0" fontId="13" fillId="0" borderId="20" xfId="15" applyNumberFormat="1" applyFont="1" applyBorder="1" applyAlignment="1">
      <alignment horizontal="center"/>
    </xf>
    <xf numFmtId="1" fontId="13" fillId="0" borderId="20" xfId="0" applyNumberFormat="1" applyFont="1" applyBorder="1" applyAlignment="1">
      <alignment horizontal="right" wrapText="1"/>
    </xf>
    <xf numFmtId="44" fontId="14" fillId="0" borderId="2" xfId="2" applyNumberFormat="1" applyFont="1" applyBorder="1" applyProtection="1"/>
    <xf numFmtId="2" fontId="13" fillId="7" borderId="3" xfId="0" applyNumberFormat="1" applyFont="1" applyFill="1" applyBorder="1" applyAlignment="1" applyProtection="1">
      <alignment horizontal="center" wrapText="1"/>
      <protection locked="0"/>
    </xf>
    <xf numFmtId="2" fontId="13" fillId="7" borderId="2" xfId="0" applyNumberFormat="1" applyFont="1" applyFill="1" applyBorder="1" applyAlignment="1" applyProtection="1">
      <alignment horizontal="center" wrapText="1"/>
      <protection locked="0"/>
    </xf>
    <xf numFmtId="2" fontId="13" fillId="7" borderId="11" xfId="0" applyNumberFormat="1" applyFont="1" applyFill="1" applyBorder="1" applyAlignment="1" applyProtection="1">
      <alignment horizontal="center" wrapText="1"/>
      <protection locked="0"/>
    </xf>
    <xf numFmtId="2" fontId="19" fillId="5" borderId="0" xfId="19" applyNumberFormat="1" applyFont="1" applyFill="1" applyBorder="1" applyAlignment="1" applyProtection="1">
      <alignment horizontal="center" wrapText="1"/>
    </xf>
    <xf numFmtId="170" fontId="31" fillId="0" borderId="2" xfId="16" applyNumberFormat="1" applyFont="1" applyBorder="1" applyProtection="1"/>
    <xf numFmtId="44" fontId="29" fillId="8" borderId="2" xfId="2" applyNumberFormat="1" applyFill="1" applyBorder="1" applyProtection="1">
      <protection locked="0"/>
    </xf>
    <xf numFmtId="0" fontId="13" fillId="0" borderId="2" xfId="12" applyFont="1" applyBorder="1" applyProtection="1"/>
    <xf numFmtId="0" fontId="13" fillId="0" borderId="2" xfId="15" applyFont="1" applyBorder="1" applyAlignment="1">
      <alignment horizontal="right" vertical="top"/>
    </xf>
    <xf numFmtId="0" fontId="13" fillId="7" borderId="3" xfId="0" applyFont="1" applyFill="1" applyBorder="1" applyAlignment="1" applyProtection="1">
      <alignment wrapText="1"/>
      <protection locked="0"/>
    </xf>
    <xf numFmtId="0" fontId="13" fillId="7" borderId="2" xfId="0" applyFont="1" applyFill="1" applyBorder="1" applyAlignment="1" applyProtection="1">
      <alignment wrapText="1"/>
      <protection locked="0"/>
    </xf>
    <xf numFmtId="0" fontId="13" fillId="7" borderId="11" xfId="0" applyFont="1" applyFill="1" applyBorder="1" applyAlignment="1" applyProtection="1">
      <alignment vertical="top" wrapText="1"/>
      <protection locked="0"/>
    </xf>
    <xf numFmtId="0" fontId="13" fillId="7" borderId="11" xfId="20" applyFont="1" applyFill="1" applyBorder="1" applyAlignment="1" applyProtection="1">
      <alignment wrapText="1"/>
      <protection locked="0"/>
    </xf>
    <xf numFmtId="0" fontId="10" fillId="7" borderId="2" xfId="12" applyFont="1" applyFill="1" applyBorder="1" applyProtection="1">
      <protection locked="0"/>
    </xf>
    <xf numFmtId="0" fontId="10" fillId="0" borderId="2" xfId="17" applyFont="1" applyBorder="1" applyAlignment="1">
      <alignment horizontal="left" vertical="top" wrapText="1"/>
    </xf>
    <xf numFmtId="0" fontId="10" fillId="0" borderId="3" xfId="17" applyFont="1" applyBorder="1" applyAlignment="1">
      <alignment horizontal="left" vertical="top" wrapText="1"/>
    </xf>
    <xf numFmtId="0" fontId="13" fillId="0" borderId="2" xfId="17" applyFont="1" applyBorder="1" applyAlignment="1">
      <alignment horizontal="left" vertical="top" wrapText="1"/>
    </xf>
    <xf numFmtId="0" fontId="10" fillId="6" borderId="2" xfId="17" applyFont="1" applyFill="1" applyBorder="1" applyAlignment="1">
      <alignment horizontal="left" vertical="top" wrapText="1"/>
    </xf>
    <xf numFmtId="0" fontId="14" fillId="0" borderId="2" xfId="17" applyFont="1" applyBorder="1" applyAlignment="1">
      <alignment horizontal="left" vertical="top" wrapText="1"/>
    </xf>
    <xf numFmtId="0" fontId="10" fillId="6" borderId="2" xfId="17" applyFont="1" applyFill="1" applyBorder="1" applyAlignment="1">
      <alignment horizontal="left"/>
    </xf>
    <xf numFmtId="0" fontId="10" fillId="6" borderId="2" xfId="17" applyFont="1" applyFill="1" applyBorder="1" applyAlignment="1">
      <alignment horizontal="left" vertical="top"/>
    </xf>
    <xf numFmtId="174" fontId="19" fillId="5" borderId="2" xfId="1" applyFont="1" applyFill="1" applyBorder="1" applyAlignment="1" applyProtection="1">
      <alignment horizontal="center" vertical="top" wrapText="1"/>
    </xf>
    <xf numFmtId="0" fontId="10" fillId="0" borderId="2" xfId="10" applyFont="1" applyBorder="1" applyAlignment="1" applyProtection="1">
      <alignment horizontal="center"/>
      <protection hidden="1"/>
    </xf>
    <xf numFmtId="49" fontId="12" fillId="5" borderId="2" xfId="12" applyNumberFormat="1" applyFont="1" applyFill="1" applyBorder="1" applyAlignment="1"/>
  </cellXfs>
  <cellStyles count="22">
    <cellStyle name="Comma [0]_CALCULATIEBLAD.XLS" xfId="3" xr:uid="{00000000-0005-0000-0000-000006000000}"/>
    <cellStyle name="Comma_CALCULATIEBLAD.XLS" xfId="4" xr:uid="{00000000-0005-0000-0000-000007000000}"/>
    <cellStyle name="Currency_ATIR-Calc-Uurtarief 2001" xfId="5" xr:uid="{00000000-0005-0000-0000-000008000000}"/>
    <cellStyle name="Currency_CALCULATIEBLAD.XLS" xfId="6" xr:uid="{00000000-0005-0000-0000-000009000000}"/>
    <cellStyle name="Euro" xfId="7" xr:uid="{00000000-0005-0000-0000-00000A000000}"/>
    <cellStyle name="Excel Built-in 60% - Accent1" xfId="21" xr:uid="{00000000-0005-0000-0000-000018000000}"/>
    <cellStyle name="Excel Built-in Accent1" xfId="19" xr:uid="{00000000-0005-0000-0000-000016000000}"/>
    <cellStyle name="Excel Built-in Accent4" xfId="20" xr:uid="{00000000-0005-0000-0000-000017000000}"/>
    <cellStyle name="Followed Hyperlink_Aantal groepen per school.xls" xfId="8" xr:uid="{00000000-0005-0000-0000-00000B000000}"/>
    <cellStyle name="Komma" xfId="1" builtinId="3"/>
    <cellStyle name="Normaal_GLAS gegevens.xls" xfId="9" xr:uid="{00000000-0005-0000-0000-00000C000000}"/>
    <cellStyle name="Normal_ KLM-CTR(STA)-Recap.xls" xfId="10" xr:uid="{00000000-0005-0000-0000-00000D000000}"/>
    <cellStyle name="Normal_AFRPPRIJS.xls" xfId="11" xr:uid="{00000000-0005-0000-0000-00000E000000}"/>
    <cellStyle name="Normal_CALCULATIEBLAD.XLS" xfId="12" xr:uid="{00000000-0005-0000-0000-00000F000000}"/>
    <cellStyle name="Normal_Workbook1_AFRPPRIJS.xls" xfId="13" xr:uid="{00000000-0005-0000-0000-000010000000}"/>
    <cellStyle name="Ongedefinieerd" xfId="14" xr:uid="{00000000-0005-0000-0000-000011000000}"/>
    <cellStyle name="Standaard" xfId="0" builtinId="0"/>
    <cellStyle name="Standaard 2" xfId="15" xr:uid="{00000000-0005-0000-0000-000012000000}"/>
    <cellStyle name="Standaard 3" xfId="16" xr:uid="{00000000-0005-0000-0000-000013000000}"/>
    <cellStyle name="Standaard 4" xfId="17" xr:uid="{00000000-0005-0000-0000-000014000000}"/>
    <cellStyle name="Valuta" xfId="2" builtinId="4"/>
    <cellStyle name="Valuta 2" xfId="18" xr:uid="{00000000-0005-0000-0000-000015000000}"/>
  </cellStyles>
  <dxfs count="1">
    <dxf>
      <font>
        <color rgb="FF000000"/>
        <name val="MS Sans Serif"/>
        <charset val="1"/>
      </font>
      <fill>
        <patternFill>
          <bgColor rgb="FFC0C0C0"/>
        </patternFill>
      </fill>
    </dxf>
  </dxfs>
  <tableStyles count="0" defaultTableStyle="TableStyleMedium2" defaultPivotStyle="PivotStyleLight16"/>
  <colors>
    <indexedColors>
      <rgbColor rgb="FF000000"/>
      <rgbColor rgb="FFFFFFFF"/>
      <rgbColor rgb="FFDD0806"/>
      <rgbColor rgb="FF00FF00"/>
      <rgbColor rgb="FF0000FF"/>
      <rgbColor rgb="FFFFFF00"/>
      <rgbColor rgb="FFFF00FF"/>
      <rgbColor rgb="FF00FFFF"/>
      <rgbColor rgb="FF800000"/>
      <rgbColor rgb="FF008000"/>
      <rgbColor rgb="FF000090"/>
      <rgbColor rgb="FF808000"/>
      <rgbColor rgb="FF6711FF"/>
      <rgbColor rgb="FF008080"/>
      <rgbColor rgb="FFC0C0C0"/>
      <rgbColor rgb="FF4F81BD"/>
      <rgbColor rgb="FF95B3D7"/>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8064A2"/>
      <rgbColor rgb="FF969696"/>
      <rgbColor rgb="FF1F497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275865</xdr:colOff>
      <xdr:row>0</xdr:row>
      <xdr:rowOff>66960</xdr:rowOff>
    </xdr:from>
    <xdr:to>
      <xdr:col>0</xdr:col>
      <xdr:colOff>1381425</xdr:colOff>
      <xdr:row>5</xdr:row>
      <xdr:rowOff>209880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75865" y="66960"/>
          <a:ext cx="1105560" cy="115257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126360</xdr:colOff>
      <xdr:row>0</xdr:row>
      <xdr:rowOff>47520</xdr:rowOff>
    </xdr:from>
    <xdr:to>
      <xdr:col>9</xdr:col>
      <xdr:colOff>1239540</xdr:colOff>
      <xdr:row>6</xdr:row>
      <xdr:rowOff>96750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9451800" y="47520"/>
          <a:ext cx="1105560" cy="11523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67680</xdr:colOff>
      <xdr:row>0</xdr:row>
      <xdr:rowOff>37800</xdr:rowOff>
    </xdr:from>
    <xdr:to>
      <xdr:col>0</xdr:col>
      <xdr:colOff>1161450</xdr:colOff>
      <xdr:row>7</xdr:row>
      <xdr:rowOff>56880</xdr:rowOff>
    </xdr:to>
    <xdr:pic>
      <xdr:nvPicPr>
        <xdr:cNvPr id="2" name="Afbeelding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67680" y="37800"/>
          <a:ext cx="1105200" cy="11527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547560</xdr:colOff>
      <xdr:row>0</xdr:row>
      <xdr:rowOff>104400</xdr:rowOff>
    </xdr:from>
    <xdr:to>
      <xdr:col>5</xdr:col>
      <xdr:colOff>1660170</xdr:colOff>
      <xdr:row>7</xdr:row>
      <xdr:rowOff>60690</xdr:rowOff>
    </xdr:to>
    <xdr:pic>
      <xdr:nvPicPr>
        <xdr:cNvPr id="3" name="Afbeelding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960160" y="104400"/>
          <a:ext cx="1108800" cy="11527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550245</xdr:colOff>
      <xdr:row>1</xdr:row>
      <xdr:rowOff>1067760</xdr:rowOff>
    </xdr:to>
    <xdr:pic>
      <xdr:nvPicPr>
        <xdr:cNvPr id="4" name="Afbeelding 1">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xdr:blipFill>
      <xdr:spPr>
        <a:xfrm>
          <a:off x="345960" y="75960"/>
          <a:ext cx="1105200" cy="115380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227520</xdr:colOff>
      <xdr:row>0</xdr:row>
      <xdr:rowOff>57240</xdr:rowOff>
    </xdr:from>
    <xdr:to>
      <xdr:col>1</xdr:col>
      <xdr:colOff>439680</xdr:colOff>
      <xdr:row>0</xdr:row>
      <xdr:rowOff>1163790</xdr:rowOff>
    </xdr:to>
    <xdr:pic>
      <xdr:nvPicPr>
        <xdr:cNvPr id="5" name="Afbeelding 1">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tretch/>
      </xdr:blipFill>
      <xdr:spPr>
        <a:xfrm>
          <a:off x="227520" y="57240"/>
          <a:ext cx="1107360" cy="109512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22560</xdr:colOff>
      <xdr:row>1</xdr:row>
      <xdr:rowOff>1067760</xdr:rowOff>
    </xdr:to>
    <xdr:pic>
      <xdr:nvPicPr>
        <xdr:cNvPr id="2" name="Afbeelding 1">
          <a:extLst>
            <a:ext uri="{FF2B5EF4-FFF2-40B4-BE49-F238E27FC236}">
              <a16:creationId xmlns:a16="http://schemas.microsoft.com/office/drawing/2014/main" id="{B2A1510C-9787-4EA9-8551-6A5A22BE2655}"/>
            </a:ext>
          </a:extLst>
        </xdr:cNvPr>
        <xdr:cNvPicPr/>
      </xdr:nvPicPr>
      <xdr:blipFill>
        <a:blip xmlns:r="http://schemas.openxmlformats.org/officeDocument/2006/relationships" r:embed="rId1"/>
        <a:stretch/>
      </xdr:blipFill>
      <xdr:spPr>
        <a:xfrm>
          <a:off x="345960" y="75960"/>
          <a:ext cx="1223460" cy="1153725"/>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134280</xdr:colOff>
      <xdr:row>2</xdr:row>
      <xdr:rowOff>56880</xdr:rowOff>
    </xdr:from>
    <xdr:to>
      <xdr:col>4</xdr:col>
      <xdr:colOff>1389000</xdr:colOff>
      <xdr:row>9</xdr:row>
      <xdr:rowOff>19080</xdr:rowOff>
    </xdr:to>
    <xdr:pic>
      <xdr:nvPicPr>
        <xdr:cNvPr id="6" name="Afbeelding 6">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tretch/>
      </xdr:blipFill>
      <xdr:spPr>
        <a:xfrm>
          <a:off x="7589880" y="380880"/>
          <a:ext cx="1105920" cy="109548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sheetPr>
  <dimension ref="A1:IW50"/>
  <sheetViews>
    <sheetView tabSelected="1" topLeftCell="A8" zoomScaleNormal="100" workbookViewId="0">
      <selection activeCell="A20" sqref="A20"/>
    </sheetView>
  </sheetViews>
  <sheetFormatPr defaultColWidth="9.140625" defaultRowHeight="15" customHeight="1"/>
  <cols>
    <col min="1" max="1" width="34.42578125" style="1" customWidth="1"/>
    <col min="2" max="257" width="9.140625" style="1"/>
  </cols>
  <sheetData>
    <row r="1" spans="1:21">
      <c r="A1" s="2"/>
      <c r="B1" s="2"/>
      <c r="C1" s="2"/>
      <c r="D1" s="2"/>
      <c r="E1" s="2"/>
      <c r="F1" s="2"/>
      <c r="G1" s="2"/>
      <c r="H1" s="2"/>
      <c r="I1" s="2"/>
      <c r="J1" s="2"/>
      <c r="K1" s="2"/>
      <c r="L1" s="2"/>
      <c r="M1" s="2"/>
      <c r="N1" s="2"/>
      <c r="O1" s="2"/>
      <c r="P1" s="2"/>
      <c r="Q1" s="2"/>
      <c r="R1" s="2"/>
    </row>
    <row r="2" spans="1:21">
      <c r="A2" s="2"/>
      <c r="B2" s="2"/>
      <c r="C2" s="2"/>
      <c r="D2" s="2"/>
      <c r="E2" s="2"/>
      <c r="F2" s="2"/>
      <c r="G2" s="2"/>
      <c r="H2" s="2"/>
      <c r="I2" s="2"/>
      <c r="J2" s="2"/>
      <c r="K2" s="2"/>
      <c r="L2" s="2"/>
      <c r="M2" s="2"/>
      <c r="N2" s="2"/>
      <c r="O2" s="2"/>
      <c r="P2" s="2"/>
      <c r="Q2" s="2"/>
      <c r="R2" s="2"/>
    </row>
    <row r="3" spans="1:21">
      <c r="A3" s="2"/>
      <c r="B3" s="2"/>
      <c r="C3" s="2"/>
      <c r="D3" s="2"/>
      <c r="E3" s="2"/>
      <c r="F3" s="2"/>
      <c r="G3" s="2"/>
      <c r="H3" s="2"/>
      <c r="I3" s="2"/>
      <c r="J3" s="2"/>
      <c r="K3" s="2"/>
      <c r="L3" s="2"/>
      <c r="M3" s="2"/>
      <c r="N3" s="2"/>
      <c r="O3" s="2"/>
      <c r="P3" s="2"/>
      <c r="Q3" s="2"/>
      <c r="R3" s="2"/>
    </row>
    <row r="4" spans="1:21">
      <c r="A4" s="2"/>
      <c r="B4" s="2"/>
      <c r="C4" s="2"/>
      <c r="D4" s="2"/>
      <c r="E4" s="2"/>
      <c r="F4" s="2" t="s">
        <v>0</v>
      </c>
      <c r="G4" s="2"/>
      <c r="H4" s="2"/>
      <c r="I4" s="2"/>
      <c r="J4" s="2"/>
      <c r="K4" s="2"/>
      <c r="L4" s="2"/>
      <c r="M4" s="2"/>
      <c r="N4" s="2"/>
      <c r="O4" s="2"/>
      <c r="P4" s="2"/>
      <c r="Q4" s="2"/>
      <c r="R4" s="2"/>
    </row>
    <row r="5" spans="1:21" ht="19.5">
      <c r="A5" s="3"/>
      <c r="B5" s="2" t="s">
        <v>0</v>
      </c>
      <c r="C5" s="4" t="s">
        <v>1</v>
      </c>
      <c r="D5" s="2"/>
      <c r="E5" s="2"/>
      <c r="F5" s="2"/>
      <c r="G5" s="2"/>
      <c r="H5" s="2"/>
      <c r="I5" s="2"/>
      <c r="J5" s="2"/>
      <c r="K5" s="2"/>
      <c r="L5" s="2"/>
      <c r="M5" s="2"/>
      <c r="N5" s="2"/>
      <c r="O5" s="2"/>
      <c r="P5" s="2"/>
      <c r="Q5" s="2"/>
      <c r="R5" s="2"/>
      <c r="S5" s="5"/>
      <c r="T5" s="5"/>
      <c r="U5" s="5"/>
    </row>
    <row r="6" spans="1:21" ht="19.5" customHeight="1">
      <c r="A6" s="2"/>
      <c r="B6" s="2"/>
      <c r="C6" s="2"/>
      <c r="D6" s="2"/>
      <c r="E6" s="2"/>
      <c r="F6" s="2"/>
      <c r="G6" s="2"/>
      <c r="H6" s="2"/>
      <c r="I6" s="2"/>
      <c r="J6" s="2"/>
      <c r="K6" s="2"/>
      <c r="L6" s="2"/>
      <c r="M6" s="2"/>
      <c r="N6" s="2"/>
      <c r="O6" s="2"/>
      <c r="P6" s="2"/>
      <c r="Q6" s="2"/>
      <c r="R6" s="2"/>
      <c r="S6" s="5"/>
      <c r="T6" s="5"/>
      <c r="U6" s="5"/>
    </row>
    <row r="7" spans="1:21" ht="28.5" customHeight="1">
      <c r="A7" s="308" t="s">
        <v>2</v>
      </c>
      <c r="B7" s="308"/>
      <c r="C7" s="308"/>
      <c r="D7" s="308"/>
      <c r="E7" s="308"/>
      <c r="F7" s="308"/>
      <c r="G7" s="308"/>
      <c r="H7" s="308"/>
      <c r="I7" s="308"/>
      <c r="J7" s="308"/>
      <c r="K7" s="308"/>
      <c r="L7" s="308"/>
      <c r="M7" s="308"/>
      <c r="N7" s="308"/>
      <c r="O7" s="308"/>
      <c r="P7" s="308"/>
      <c r="Q7" s="308"/>
      <c r="R7" s="308"/>
      <c r="S7" s="5"/>
      <c r="T7" s="5"/>
      <c r="U7" s="5"/>
    </row>
    <row r="8" spans="1:21" ht="27" customHeight="1">
      <c r="A8" s="308" t="s">
        <v>3</v>
      </c>
      <c r="B8" s="308"/>
      <c r="C8" s="308"/>
      <c r="D8" s="308"/>
      <c r="E8" s="308"/>
      <c r="F8" s="308"/>
      <c r="G8" s="308"/>
      <c r="H8" s="308"/>
      <c r="I8" s="308"/>
      <c r="J8" s="308"/>
      <c r="K8" s="308"/>
      <c r="L8" s="308"/>
      <c r="M8" s="308"/>
      <c r="N8" s="308"/>
      <c r="O8" s="308"/>
      <c r="P8" s="308"/>
      <c r="Q8" s="308"/>
      <c r="R8" s="308"/>
      <c r="S8" s="6"/>
      <c r="T8" s="5"/>
      <c r="U8" s="5"/>
    </row>
    <row r="9" spans="1:21" ht="38.25" customHeight="1">
      <c r="A9" s="308" t="s">
        <v>4</v>
      </c>
      <c r="B9" s="308"/>
      <c r="C9" s="308"/>
      <c r="D9" s="308"/>
      <c r="E9" s="308"/>
      <c r="F9" s="308"/>
      <c r="G9" s="308"/>
      <c r="H9" s="308"/>
      <c r="I9" s="308"/>
      <c r="J9" s="308"/>
      <c r="K9" s="308"/>
      <c r="L9" s="308"/>
      <c r="M9" s="308"/>
      <c r="N9" s="308"/>
      <c r="O9" s="308"/>
      <c r="P9" s="308"/>
      <c r="Q9" s="308"/>
      <c r="R9" s="308"/>
      <c r="S9" s="6"/>
      <c r="T9" s="5"/>
      <c r="U9" s="5"/>
    </row>
    <row r="10" spans="1:21">
      <c r="A10" s="310" t="s">
        <v>5</v>
      </c>
      <c r="B10" s="310"/>
      <c r="C10" s="310"/>
      <c r="D10" s="310"/>
      <c r="E10" s="310"/>
      <c r="F10" s="310"/>
      <c r="G10" s="310"/>
      <c r="H10" s="310"/>
      <c r="I10" s="310"/>
      <c r="J10" s="310"/>
      <c r="K10" s="310"/>
      <c r="L10" s="310"/>
      <c r="M10" s="310"/>
      <c r="N10" s="310"/>
      <c r="O10" s="310"/>
      <c r="P10" s="310"/>
      <c r="Q10" s="310"/>
      <c r="R10" s="310"/>
      <c r="S10" s="5"/>
      <c r="T10" s="5"/>
      <c r="U10" s="5"/>
    </row>
    <row r="11" spans="1:21">
      <c r="A11" s="311" t="s">
        <v>6</v>
      </c>
      <c r="B11" s="311"/>
      <c r="C11" s="311"/>
      <c r="D11" s="311"/>
      <c r="E11" s="311"/>
      <c r="F11" s="311"/>
      <c r="G11" s="311"/>
      <c r="H11" s="311"/>
      <c r="I11" s="311"/>
      <c r="J11" s="311"/>
      <c r="K11" s="311"/>
      <c r="L11" s="311"/>
      <c r="M11" s="311"/>
      <c r="N11" s="311"/>
      <c r="O11" s="311"/>
      <c r="P11" s="311"/>
      <c r="Q11" s="311"/>
      <c r="R11" s="311"/>
      <c r="S11" s="5"/>
      <c r="T11" s="5"/>
      <c r="U11" s="5"/>
    </row>
    <row r="12" spans="1:21" ht="52.5" customHeight="1">
      <c r="A12" s="7" t="s">
        <v>7</v>
      </c>
      <c r="B12" s="306" t="s">
        <v>1321</v>
      </c>
      <c r="C12" s="306"/>
      <c r="D12" s="306"/>
      <c r="E12" s="306"/>
      <c r="F12" s="306"/>
      <c r="G12" s="306"/>
      <c r="H12" s="306"/>
      <c r="I12" s="306"/>
      <c r="J12" s="306"/>
      <c r="K12" s="306"/>
      <c r="L12" s="306"/>
      <c r="M12" s="306"/>
      <c r="N12" s="306"/>
      <c r="O12" s="306"/>
      <c r="P12" s="306"/>
      <c r="Q12" s="306"/>
      <c r="R12" s="306"/>
      <c r="S12" s="5"/>
      <c r="T12" s="5"/>
      <c r="U12" s="5"/>
    </row>
    <row r="13" spans="1:21" ht="52.5" customHeight="1">
      <c r="A13" s="7" t="s">
        <v>8</v>
      </c>
      <c r="B13" s="307" t="s">
        <v>9</v>
      </c>
      <c r="C13" s="307"/>
      <c r="D13" s="307"/>
      <c r="E13" s="307"/>
      <c r="F13" s="307"/>
      <c r="G13" s="307"/>
      <c r="H13" s="307"/>
      <c r="I13" s="307"/>
      <c r="J13" s="307"/>
      <c r="K13" s="307"/>
      <c r="L13" s="307"/>
      <c r="M13" s="307"/>
      <c r="N13" s="307"/>
      <c r="O13" s="307"/>
      <c r="P13" s="307"/>
      <c r="Q13" s="307"/>
      <c r="R13" s="307"/>
      <c r="S13" s="5"/>
      <c r="T13" s="5"/>
      <c r="U13" s="5"/>
    </row>
    <row r="14" spans="1:21" ht="52.5" customHeight="1">
      <c r="A14" s="7" t="s">
        <v>10</v>
      </c>
      <c r="B14" s="308" t="s">
        <v>11</v>
      </c>
      <c r="C14" s="308"/>
      <c r="D14" s="308"/>
      <c r="E14" s="308"/>
      <c r="F14" s="308"/>
      <c r="G14" s="308"/>
      <c r="H14" s="308"/>
      <c r="I14" s="308"/>
      <c r="J14" s="308"/>
      <c r="K14" s="308"/>
      <c r="L14" s="308"/>
      <c r="M14" s="308"/>
      <c r="N14" s="308"/>
      <c r="O14" s="308"/>
      <c r="P14" s="308"/>
      <c r="Q14" s="308"/>
      <c r="R14" s="308"/>
      <c r="S14" s="5"/>
      <c r="T14" s="5"/>
      <c r="U14" s="5"/>
    </row>
    <row r="15" spans="1:21" ht="75" customHeight="1">
      <c r="A15" s="7" t="s">
        <v>12</v>
      </c>
      <c r="B15" s="305" t="s">
        <v>13</v>
      </c>
      <c r="C15" s="305"/>
      <c r="D15" s="305"/>
      <c r="E15" s="305"/>
      <c r="F15" s="305"/>
      <c r="G15" s="305"/>
      <c r="H15" s="305"/>
      <c r="I15" s="305"/>
      <c r="J15" s="305"/>
      <c r="K15" s="305"/>
      <c r="L15" s="305"/>
      <c r="M15" s="305"/>
      <c r="N15" s="305"/>
      <c r="O15" s="305"/>
      <c r="P15" s="305"/>
      <c r="Q15" s="305"/>
      <c r="R15" s="305"/>
      <c r="S15" s="5"/>
      <c r="T15" s="5"/>
      <c r="U15" s="5"/>
    </row>
    <row r="16" spans="1:21" ht="75" customHeight="1">
      <c r="A16" s="7" t="s">
        <v>14</v>
      </c>
      <c r="B16" s="309" t="s">
        <v>15</v>
      </c>
      <c r="C16" s="309"/>
      <c r="D16" s="309"/>
      <c r="E16" s="309"/>
      <c r="F16" s="309"/>
      <c r="G16" s="309"/>
      <c r="H16" s="309"/>
      <c r="I16" s="309"/>
      <c r="J16" s="309"/>
      <c r="K16" s="309"/>
      <c r="L16" s="309"/>
      <c r="M16" s="309"/>
      <c r="N16" s="309"/>
      <c r="O16" s="309"/>
      <c r="P16" s="309"/>
      <c r="Q16" s="309"/>
      <c r="R16" s="309"/>
      <c r="S16" s="5"/>
      <c r="T16" s="5"/>
      <c r="U16" s="5"/>
    </row>
    <row r="17" spans="1:21" ht="39.75" customHeight="1">
      <c r="A17" s="7" t="s">
        <v>1305</v>
      </c>
      <c r="B17" s="305" t="s">
        <v>1307</v>
      </c>
      <c r="C17" s="305"/>
      <c r="D17" s="305"/>
      <c r="E17" s="305"/>
      <c r="F17" s="305"/>
      <c r="G17" s="305"/>
      <c r="H17" s="305"/>
      <c r="I17" s="305"/>
      <c r="J17" s="305"/>
      <c r="K17" s="305"/>
      <c r="L17" s="305"/>
      <c r="M17" s="305"/>
      <c r="N17" s="305"/>
      <c r="O17" s="305"/>
      <c r="P17" s="305"/>
      <c r="Q17" s="305"/>
      <c r="R17" s="305"/>
      <c r="S17" s="6"/>
      <c r="T17" s="5"/>
      <c r="U17" s="5"/>
    </row>
    <row r="18" spans="1:21" ht="39.75" customHeight="1">
      <c r="A18" s="7" t="s">
        <v>1306</v>
      </c>
      <c r="B18" s="305" t="s">
        <v>16</v>
      </c>
      <c r="C18" s="305"/>
      <c r="D18" s="305"/>
      <c r="E18" s="305"/>
      <c r="F18" s="305"/>
      <c r="G18" s="305"/>
      <c r="H18" s="305"/>
      <c r="I18" s="305"/>
      <c r="J18" s="305"/>
      <c r="K18" s="305"/>
      <c r="L18" s="305"/>
      <c r="M18" s="305"/>
      <c r="N18" s="305"/>
      <c r="O18" s="305"/>
      <c r="P18" s="305"/>
      <c r="Q18" s="305"/>
      <c r="R18" s="305"/>
      <c r="S18" s="6"/>
      <c r="T18" s="5"/>
      <c r="U18" s="5"/>
    </row>
    <row r="19" spans="1:21">
      <c r="A19" s="5"/>
      <c r="B19" s="5"/>
      <c r="C19" s="5"/>
      <c r="D19" s="5"/>
      <c r="E19" s="5"/>
      <c r="F19" s="5"/>
      <c r="G19" s="5"/>
      <c r="H19" s="5"/>
      <c r="I19" s="5"/>
      <c r="J19" s="5"/>
      <c r="K19" s="5"/>
      <c r="L19" s="5"/>
      <c r="M19" s="5"/>
      <c r="N19" s="5"/>
      <c r="O19" s="5"/>
      <c r="P19" s="5"/>
      <c r="Q19" s="5"/>
      <c r="R19" s="5"/>
      <c r="S19" s="5"/>
      <c r="T19" s="5"/>
      <c r="U19" s="5"/>
    </row>
    <row r="20" spans="1:21">
      <c r="A20" s="5"/>
      <c r="B20" s="5"/>
      <c r="C20" s="5"/>
      <c r="D20" s="5"/>
      <c r="E20" s="5"/>
      <c r="F20" s="5"/>
      <c r="G20" s="5"/>
      <c r="H20" s="5"/>
      <c r="I20" s="5"/>
      <c r="J20" s="5"/>
      <c r="K20" s="5"/>
      <c r="L20" s="5"/>
      <c r="M20" s="5"/>
      <c r="N20" s="5"/>
      <c r="O20" s="5"/>
      <c r="P20" s="5"/>
      <c r="Q20" s="5"/>
      <c r="R20" s="5"/>
      <c r="S20" s="5"/>
      <c r="T20" s="5"/>
      <c r="U20" s="5"/>
    </row>
    <row r="21" spans="1:21">
      <c r="A21" s="5"/>
      <c r="B21" s="5"/>
      <c r="C21" s="5"/>
      <c r="D21" s="5"/>
      <c r="E21" s="5"/>
      <c r="F21" s="5"/>
      <c r="G21" s="5"/>
      <c r="H21" s="5"/>
      <c r="I21" s="5"/>
      <c r="J21" s="5"/>
      <c r="K21" s="5"/>
      <c r="L21" s="5"/>
      <c r="M21" s="5"/>
      <c r="N21" s="5"/>
      <c r="O21" s="5"/>
      <c r="P21" s="5"/>
      <c r="Q21" s="5"/>
      <c r="R21" s="5"/>
      <c r="S21" s="5"/>
      <c r="T21" s="5"/>
      <c r="U21" s="5"/>
    </row>
    <row r="22" spans="1:21">
      <c r="A22" s="5"/>
      <c r="B22" s="5"/>
      <c r="C22" s="5"/>
      <c r="D22" s="5"/>
      <c r="E22" s="5"/>
      <c r="F22" s="5"/>
      <c r="G22" s="5"/>
      <c r="H22" s="5"/>
      <c r="I22" s="5"/>
      <c r="J22" s="5"/>
      <c r="K22" s="5"/>
      <c r="L22" s="5"/>
      <c r="M22" s="5"/>
      <c r="N22" s="5"/>
      <c r="O22" s="5"/>
      <c r="P22" s="5"/>
      <c r="Q22" s="5"/>
      <c r="R22" s="5"/>
      <c r="S22" s="5"/>
      <c r="T22" s="5"/>
      <c r="U22" s="5"/>
    </row>
    <row r="23" spans="1:21">
      <c r="A23" s="5"/>
      <c r="B23" s="5"/>
      <c r="C23" s="5"/>
      <c r="D23" s="5"/>
      <c r="E23" s="5"/>
      <c r="F23" s="5"/>
      <c r="G23" s="5"/>
      <c r="H23" s="5"/>
      <c r="I23" s="5"/>
      <c r="J23" s="5"/>
      <c r="K23" s="5"/>
      <c r="L23" s="5"/>
      <c r="M23" s="5"/>
      <c r="N23" s="5"/>
      <c r="O23" s="5"/>
      <c r="P23" s="5"/>
      <c r="Q23" s="5"/>
      <c r="R23" s="5"/>
      <c r="S23" s="5"/>
      <c r="T23" s="5"/>
      <c r="U23" s="5"/>
    </row>
    <row r="24" spans="1:21">
      <c r="A24" s="5"/>
      <c r="B24" s="5"/>
      <c r="C24" s="5"/>
      <c r="D24" s="5"/>
      <c r="E24" s="5"/>
      <c r="F24" s="5"/>
      <c r="G24" s="5"/>
      <c r="H24" s="5"/>
      <c r="I24" s="5"/>
      <c r="J24" s="5"/>
      <c r="K24" s="5"/>
      <c r="L24" s="5"/>
      <c r="M24" s="5"/>
      <c r="N24" s="5"/>
      <c r="O24" s="5"/>
      <c r="P24" s="5"/>
      <c r="Q24" s="5"/>
      <c r="R24" s="5"/>
      <c r="S24" s="5"/>
      <c r="T24" s="5"/>
      <c r="U24" s="5"/>
    </row>
    <row r="25" spans="1:21">
      <c r="A25" s="5"/>
      <c r="B25" s="5"/>
      <c r="C25" s="5"/>
      <c r="D25" s="5"/>
      <c r="E25" s="5"/>
      <c r="F25" s="5"/>
      <c r="G25" s="5"/>
      <c r="H25" s="5"/>
      <c r="I25" s="5"/>
      <c r="J25" s="5"/>
      <c r="K25" s="5"/>
      <c r="L25" s="5"/>
      <c r="M25" s="5"/>
      <c r="N25" s="5"/>
      <c r="O25" s="5"/>
      <c r="P25" s="5"/>
      <c r="Q25" s="5"/>
      <c r="R25" s="5"/>
      <c r="S25" s="5"/>
      <c r="T25" s="5"/>
      <c r="U25" s="5"/>
    </row>
    <row r="26" spans="1:21">
      <c r="A26" s="5"/>
      <c r="B26" s="5"/>
      <c r="C26" s="5"/>
      <c r="D26" s="5"/>
      <c r="E26" s="5"/>
      <c r="F26" s="5"/>
      <c r="G26" s="5"/>
      <c r="H26" s="5"/>
      <c r="I26" s="5"/>
      <c r="J26" s="5"/>
      <c r="K26" s="5"/>
      <c r="L26" s="5"/>
      <c r="M26" s="5"/>
      <c r="N26" s="5"/>
      <c r="O26" s="5"/>
      <c r="P26" s="5"/>
      <c r="Q26" s="5"/>
      <c r="R26" s="5"/>
      <c r="S26" s="5"/>
      <c r="T26" s="5"/>
      <c r="U26" s="5"/>
    </row>
    <row r="27" spans="1:21">
      <c r="A27" s="5"/>
      <c r="B27" s="5"/>
      <c r="C27" s="5"/>
      <c r="D27" s="5"/>
      <c r="E27" s="5"/>
      <c r="F27" s="5"/>
      <c r="G27" s="5"/>
      <c r="H27" s="5"/>
      <c r="I27" s="5"/>
      <c r="J27" s="5"/>
      <c r="K27" s="5"/>
      <c r="L27" s="5"/>
      <c r="M27" s="5"/>
      <c r="N27" s="5"/>
      <c r="O27" s="5"/>
      <c r="P27" s="5"/>
      <c r="Q27" s="5"/>
      <c r="R27" s="5"/>
      <c r="S27" s="5"/>
      <c r="T27" s="5"/>
      <c r="U27" s="5"/>
    </row>
    <row r="28" spans="1:21">
      <c r="A28" s="5"/>
      <c r="B28" s="5"/>
      <c r="C28" s="5"/>
      <c r="D28" s="5"/>
      <c r="E28" s="5"/>
      <c r="F28" s="5"/>
      <c r="G28" s="5"/>
      <c r="H28" s="5"/>
      <c r="I28" s="5"/>
      <c r="J28" s="5"/>
      <c r="K28" s="5"/>
      <c r="L28" s="5"/>
      <c r="M28" s="5"/>
      <c r="N28" s="5"/>
      <c r="O28" s="5"/>
      <c r="P28" s="5"/>
      <c r="Q28" s="5"/>
      <c r="R28" s="5"/>
      <c r="S28" s="5"/>
      <c r="T28" s="5"/>
      <c r="U28" s="5"/>
    </row>
    <row r="29" spans="1:21">
      <c r="A29" s="5"/>
      <c r="B29" s="5"/>
      <c r="C29" s="5"/>
      <c r="D29" s="5"/>
      <c r="E29" s="5"/>
      <c r="F29" s="5"/>
      <c r="G29" s="5"/>
      <c r="H29" s="5"/>
      <c r="I29" s="5"/>
      <c r="J29" s="5"/>
      <c r="K29" s="5"/>
      <c r="L29" s="5"/>
      <c r="M29" s="5"/>
      <c r="N29" s="5"/>
      <c r="O29" s="5"/>
      <c r="P29" s="5"/>
      <c r="Q29" s="5"/>
      <c r="R29" s="5"/>
      <c r="S29" s="5"/>
      <c r="T29" s="5"/>
      <c r="U29" s="5"/>
    </row>
    <row r="30" spans="1:21">
      <c r="A30" s="5"/>
      <c r="B30" s="5"/>
      <c r="C30" s="5"/>
      <c r="D30" s="5"/>
      <c r="E30" s="5"/>
      <c r="F30" s="5"/>
      <c r="G30" s="5"/>
      <c r="H30" s="5"/>
      <c r="I30" s="5"/>
      <c r="J30" s="5"/>
      <c r="K30" s="5"/>
      <c r="L30" s="5"/>
      <c r="M30" s="5"/>
      <c r="N30" s="5"/>
      <c r="O30" s="5"/>
      <c r="P30" s="5"/>
      <c r="Q30" s="5"/>
      <c r="R30" s="5"/>
      <c r="S30" s="5"/>
      <c r="T30" s="5"/>
      <c r="U30" s="5"/>
    </row>
    <row r="31" spans="1:21">
      <c r="A31" s="5"/>
      <c r="B31" s="5"/>
      <c r="C31" s="5"/>
      <c r="D31" s="5"/>
      <c r="E31" s="5"/>
      <c r="F31" s="5"/>
      <c r="G31" s="5"/>
      <c r="H31" s="5"/>
      <c r="I31" s="5"/>
      <c r="J31" s="5"/>
      <c r="K31" s="5"/>
      <c r="L31" s="5"/>
      <c r="M31" s="5"/>
      <c r="N31" s="5"/>
      <c r="O31" s="5"/>
      <c r="P31" s="5"/>
      <c r="Q31" s="5"/>
      <c r="R31" s="5"/>
      <c r="S31" s="5"/>
      <c r="T31" s="5"/>
      <c r="U31" s="5"/>
    </row>
    <row r="32" spans="1:21">
      <c r="A32" s="5"/>
      <c r="B32" s="5"/>
      <c r="C32" s="5"/>
      <c r="D32" s="5"/>
      <c r="E32" s="5"/>
      <c r="F32" s="5"/>
      <c r="G32" s="5"/>
      <c r="H32" s="5"/>
      <c r="I32" s="5"/>
      <c r="J32" s="5"/>
      <c r="K32" s="5"/>
      <c r="L32" s="5"/>
      <c r="M32" s="5"/>
      <c r="N32" s="5"/>
      <c r="O32" s="5"/>
      <c r="P32" s="5"/>
      <c r="Q32" s="5"/>
      <c r="R32" s="5"/>
      <c r="S32" s="5"/>
      <c r="T32" s="5"/>
      <c r="U32" s="5"/>
    </row>
    <row r="33" spans="1:21">
      <c r="A33" s="5"/>
      <c r="B33" s="5"/>
      <c r="C33" s="5"/>
      <c r="D33" s="5"/>
      <c r="E33" s="5"/>
      <c r="F33" s="5"/>
      <c r="G33" s="5"/>
      <c r="H33" s="5"/>
      <c r="I33" s="5"/>
      <c r="J33" s="5"/>
      <c r="K33" s="5"/>
      <c r="L33" s="5"/>
      <c r="M33" s="5"/>
      <c r="N33" s="5"/>
      <c r="O33" s="5"/>
      <c r="P33" s="5"/>
      <c r="Q33" s="5"/>
      <c r="R33" s="5"/>
      <c r="S33" s="5"/>
      <c r="T33" s="5"/>
      <c r="U33" s="5"/>
    </row>
    <row r="34" spans="1:21">
      <c r="A34" s="5"/>
      <c r="B34" s="5"/>
      <c r="C34" s="5"/>
      <c r="D34" s="5"/>
      <c r="E34" s="5"/>
      <c r="F34" s="5"/>
      <c r="G34" s="5"/>
      <c r="H34" s="5"/>
      <c r="I34" s="5"/>
      <c r="J34" s="5"/>
      <c r="K34" s="5"/>
      <c r="L34" s="5"/>
      <c r="M34" s="5"/>
      <c r="N34" s="5"/>
      <c r="O34" s="5"/>
      <c r="P34" s="5"/>
      <c r="Q34" s="5"/>
      <c r="R34" s="5"/>
      <c r="S34" s="5"/>
      <c r="T34" s="5"/>
      <c r="U34" s="5"/>
    </row>
    <row r="35" spans="1:21">
      <c r="A35" s="5"/>
      <c r="B35" s="5"/>
      <c r="C35" s="5"/>
      <c r="D35" s="5"/>
      <c r="E35" s="5"/>
      <c r="F35" s="5"/>
      <c r="G35" s="5"/>
      <c r="H35" s="5"/>
      <c r="I35" s="5"/>
      <c r="J35" s="5"/>
      <c r="K35" s="5"/>
      <c r="L35" s="5"/>
      <c r="M35" s="5"/>
      <c r="N35" s="5"/>
      <c r="O35" s="5"/>
      <c r="P35" s="5"/>
      <c r="Q35" s="5"/>
      <c r="R35" s="5"/>
      <c r="S35" s="5"/>
      <c r="T35" s="5"/>
      <c r="U35" s="5"/>
    </row>
    <row r="36" spans="1:21">
      <c r="A36" s="5"/>
      <c r="B36" s="5"/>
      <c r="C36" s="5"/>
      <c r="D36" s="5"/>
      <c r="E36" s="5"/>
      <c r="F36" s="5"/>
      <c r="G36" s="5"/>
      <c r="H36" s="5"/>
      <c r="I36" s="5"/>
      <c r="J36" s="5"/>
      <c r="K36" s="5"/>
      <c r="L36" s="5"/>
      <c r="M36" s="5"/>
      <c r="N36" s="5"/>
      <c r="O36" s="5"/>
      <c r="P36" s="5"/>
      <c r="Q36" s="5"/>
      <c r="R36" s="5"/>
      <c r="S36" s="5"/>
      <c r="T36" s="5"/>
      <c r="U36" s="5"/>
    </row>
    <row r="37" spans="1:21">
      <c r="A37" s="5"/>
      <c r="B37" s="5"/>
      <c r="C37" s="5"/>
      <c r="D37" s="5"/>
      <c r="E37" s="5"/>
      <c r="F37" s="5"/>
      <c r="G37" s="5"/>
      <c r="H37" s="5"/>
      <c r="I37" s="5"/>
      <c r="J37" s="5"/>
      <c r="K37" s="5"/>
      <c r="L37" s="5"/>
      <c r="M37" s="5"/>
      <c r="N37" s="5"/>
      <c r="O37" s="5"/>
      <c r="P37" s="5"/>
      <c r="Q37" s="5"/>
      <c r="R37" s="5"/>
      <c r="S37" s="5"/>
      <c r="T37" s="5"/>
      <c r="U37" s="5"/>
    </row>
    <row r="38" spans="1:21">
      <c r="A38" s="5"/>
      <c r="B38" s="5"/>
      <c r="C38" s="5"/>
      <c r="D38" s="5"/>
      <c r="E38" s="5"/>
      <c r="F38" s="5"/>
      <c r="G38" s="5"/>
      <c r="H38" s="5"/>
      <c r="I38" s="5"/>
      <c r="J38" s="5"/>
      <c r="K38" s="5"/>
      <c r="L38" s="5"/>
      <c r="M38" s="5"/>
      <c r="N38" s="5"/>
      <c r="O38" s="5"/>
      <c r="P38" s="5"/>
      <c r="Q38" s="5"/>
      <c r="R38" s="5"/>
      <c r="S38" s="5"/>
      <c r="T38" s="5"/>
      <c r="U38" s="5"/>
    </row>
    <row r="39" spans="1:21">
      <c r="A39" s="5"/>
      <c r="B39" s="5"/>
      <c r="C39" s="5"/>
      <c r="D39" s="5"/>
      <c r="E39" s="5"/>
      <c r="F39" s="5"/>
      <c r="G39" s="5"/>
      <c r="H39" s="5"/>
      <c r="I39" s="5"/>
      <c r="J39" s="5"/>
      <c r="K39" s="5"/>
      <c r="L39" s="5"/>
      <c r="M39" s="5"/>
      <c r="N39" s="5"/>
      <c r="O39" s="5"/>
      <c r="P39" s="5"/>
      <c r="Q39" s="5"/>
      <c r="R39" s="5"/>
      <c r="S39" s="5"/>
      <c r="T39" s="5"/>
      <c r="U39" s="5"/>
    </row>
    <row r="40" spans="1:21">
      <c r="A40" s="5"/>
      <c r="B40" s="5"/>
      <c r="C40" s="5"/>
      <c r="D40" s="5"/>
      <c r="E40" s="5"/>
      <c r="F40" s="5"/>
      <c r="G40" s="5"/>
      <c r="H40" s="5"/>
      <c r="I40" s="5"/>
      <c r="J40" s="5"/>
      <c r="K40" s="5"/>
      <c r="L40" s="5"/>
      <c r="M40" s="5"/>
      <c r="N40" s="5"/>
      <c r="O40" s="5"/>
      <c r="P40" s="5"/>
      <c r="Q40" s="5"/>
      <c r="R40" s="5"/>
      <c r="S40" s="5"/>
      <c r="T40" s="5"/>
      <c r="U40" s="5"/>
    </row>
    <row r="41" spans="1:21">
      <c r="A41" s="5"/>
      <c r="B41" s="5"/>
      <c r="C41" s="5"/>
      <c r="D41" s="5"/>
      <c r="E41" s="5"/>
      <c r="F41" s="5"/>
      <c r="G41" s="5"/>
      <c r="H41" s="5"/>
      <c r="I41" s="5"/>
      <c r="J41" s="5"/>
      <c r="K41" s="5"/>
      <c r="L41" s="5"/>
      <c r="M41" s="5"/>
      <c r="N41" s="5"/>
      <c r="O41" s="5"/>
      <c r="P41" s="5"/>
      <c r="Q41" s="5"/>
      <c r="R41" s="5"/>
      <c r="S41" s="5"/>
      <c r="T41" s="5"/>
      <c r="U41" s="5"/>
    </row>
    <row r="42" spans="1:21">
      <c r="A42" s="5"/>
      <c r="B42" s="5"/>
      <c r="C42" s="5"/>
      <c r="D42" s="5"/>
      <c r="E42" s="5"/>
      <c r="F42" s="5"/>
      <c r="G42" s="5"/>
      <c r="H42" s="5"/>
      <c r="I42" s="5"/>
      <c r="J42" s="5"/>
      <c r="K42" s="5"/>
      <c r="L42" s="5"/>
      <c r="M42" s="5"/>
      <c r="N42" s="5"/>
      <c r="O42" s="5"/>
      <c r="P42" s="5"/>
      <c r="Q42" s="5"/>
      <c r="R42" s="5"/>
      <c r="S42" s="5"/>
      <c r="T42" s="5"/>
      <c r="U42" s="5"/>
    </row>
    <row r="43" spans="1:21">
      <c r="A43" s="5"/>
      <c r="B43" s="5"/>
      <c r="C43" s="5"/>
      <c r="D43" s="5"/>
      <c r="E43" s="5"/>
      <c r="F43" s="5"/>
      <c r="G43" s="5"/>
      <c r="H43" s="5"/>
      <c r="I43" s="5"/>
      <c r="J43" s="5"/>
      <c r="K43" s="5"/>
      <c r="L43" s="5"/>
      <c r="M43" s="5"/>
      <c r="N43" s="5"/>
      <c r="O43" s="5"/>
      <c r="P43" s="5"/>
      <c r="Q43" s="5"/>
      <c r="R43" s="5"/>
      <c r="S43" s="5"/>
      <c r="T43" s="5"/>
      <c r="U43" s="5"/>
    </row>
    <row r="44" spans="1:21">
      <c r="A44" s="5"/>
      <c r="B44" s="5"/>
      <c r="C44" s="5"/>
      <c r="D44" s="5"/>
      <c r="E44" s="5"/>
      <c r="F44" s="5"/>
      <c r="G44" s="5"/>
      <c r="H44" s="5"/>
      <c r="I44" s="5"/>
      <c r="J44" s="5"/>
      <c r="K44" s="5"/>
      <c r="L44" s="5"/>
      <c r="M44" s="5"/>
      <c r="N44" s="5"/>
      <c r="O44" s="5"/>
      <c r="P44" s="5"/>
      <c r="Q44" s="5"/>
      <c r="R44" s="5"/>
      <c r="S44" s="5"/>
      <c r="T44" s="5"/>
      <c r="U44" s="5"/>
    </row>
    <row r="45" spans="1:21">
      <c r="A45" s="5"/>
      <c r="B45" s="5"/>
      <c r="C45" s="5"/>
      <c r="D45" s="5"/>
      <c r="E45" s="5"/>
      <c r="F45" s="5"/>
      <c r="G45" s="5"/>
      <c r="H45" s="5"/>
      <c r="I45" s="5"/>
      <c r="J45" s="5"/>
      <c r="K45" s="5"/>
      <c r="L45" s="5"/>
      <c r="M45" s="5"/>
      <c r="N45" s="5"/>
      <c r="O45" s="5"/>
      <c r="P45" s="5"/>
      <c r="Q45" s="5"/>
      <c r="R45" s="5"/>
      <c r="S45" s="5"/>
      <c r="T45" s="5"/>
      <c r="U45" s="5"/>
    </row>
    <row r="46" spans="1:21">
      <c r="A46" s="5"/>
      <c r="B46" s="5"/>
      <c r="C46" s="5"/>
      <c r="D46" s="5"/>
      <c r="E46" s="5"/>
      <c r="F46" s="5"/>
      <c r="G46" s="5"/>
      <c r="H46" s="5"/>
      <c r="I46" s="5"/>
      <c r="J46" s="5"/>
      <c r="K46" s="5"/>
      <c r="L46" s="5"/>
      <c r="M46" s="5"/>
      <c r="N46" s="5"/>
      <c r="O46" s="5"/>
      <c r="P46" s="5"/>
      <c r="Q46" s="5"/>
      <c r="R46" s="5"/>
      <c r="S46" s="5"/>
      <c r="T46" s="5"/>
      <c r="U46" s="5"/>
    </row>
    <row r="47" spans="1:21">
      <c r="A47" s="5"/>
      <c r="B47" s="5"/>
      <c r="C47" s="5"/>
      <c r="D47" s="5"/>
      <c r="E47" s="5"/>
      <c r="F47" s="5"/>
      <c r="G47" s="5"/>
      <c r="H47" s="5"/>
      <c r="I47" s="5"/>
      <c r="J47" s="5"/>
      <c r="K47" s="5"/>
      <c r="L47" s="5"/>
      <c r="M47" s="5"/>
      <c r="N47" s="5"/>
      <c r="O47" s="5"/>
      <c r="P47" s="5"/>
      <c r="Q47" s="5"/>
      <c r="R47" s="5"/>
      <c r="S47" s="5"/>
      <c r="T47" s="5"/>
      <c r="U47" s="5"/>
    </row>
    <row r="48" spans="1:21">
      <c r="A48" s="5"/>
      <c r="B48" s="5"/>
      <c r="C48" s="5"/>
      <c r="D48" s="5"/>
      <c r="E48" s="5"/>
      <c r="F48" s="5"/>
      <c r="G48" s="5"/>
      <c r="H48" s="5"/>
      <c r="I48" s="5"/>
      <c r="J48" s="5"/>
      <c r="K48" s="5"/>
      <c r="L48" s="5"/>
      <c r="M48" s="5"/>
      <c r="N48" s="5"/>
      <c r="O48" s="5"/>
      <c r="P48" s="5"/>
      <c r="Q48" s="5"/>
      <c r="R48" s="5"/>
      <c r="S48" s="5"/>
      <c r="T48" s="5"/>
      <c r="U48" s="5"/>
    </row>
    <row r="49" spans="1:21">
      <c r="A49" s="5"/>
      <c r="B49" s="5"/>
      <c r="C49" s="5"/>
      <c r="D49" s="5"/>
      <c r="E49" s="5"/>
      <c r="F49" s="5"/>
      <c r="G49" s="5"/>
      <c r="H49" s="5"/>
      <c r="I49" s="5"/>
      <c r="J49" s="5"/>
      <c r="K49" s="5"/>
      <c r="L49" s="5"/>
      <c r="M49" s="5"/>
      <c r="N49" s="5"/>
      <c r="O49" s="5"/>
      <c r="P49" s="5"/>
      <c r="Q49" s="5"/>
      <c r="R49" s="5"/>
      <c r="S49" s="5"/>
      <c r="T49" s="5"/>
      <c r="U49" s="5"/>
    </row>
    <row r="50" spans="1:21">
      <c r="A50" s="5"/>
      <c r="B50" s="5"/>
      <c r="C50" s="5"/>
      <c r="D50" s="5"/>
      <c r="E50" s="5"/>
      <c r="F50" s="5"/>
      <c r="G50" s="5"/>
      <c r="H50" s="5"/>
      <c r="I50" s="5"/>
      <c r="J50" s="5"/>
      <c r="K50" s="5"/>
      <c r="L50" s="5"/>
      <c r="M50" s="5"/>
      <c r="N50" s="5"/>
      <c r="O50" s="5"/>
      <c r="P50" s="5"/>
      <c r="Q50" s="5"/>
      <c r="R50" s="5"/>
      <c r="S50" s="5"/>
      <c r="T50" s="5"/>
      <c r="U50" s="5"/>
    </row>
  </sheetData>
  <sheetProtection algorithmName="SHA-512" hashValue="eNTSmVLyNCVS/DHlFptScv5pXey1DCj+6mv+Ie22tGlWwn5QpCdhZfC7saIPkXKrMLukctZ7zroggQBeqJK5aQ==" saltValue="xcLp/MZXx4oXp8pNP5sU3w==" spinCount="100000" sheet="1"/>
  <mergeCells count="12">
    <mergeCell ref="A7:R7"/>
    <mergeCell ref="A8:R8"/>
    <mergeCell ref="A9:R9"/>
    <mergeCell ref="A10:R10"/>
    <mergeCell ref="A11:R11"/>
    <mergeCell ref="B18:R18"/>
    <mergeCell ref="B17:R17"/>
    <mergeCell ref="B12:R12"/>
    <mergeCell ref="B13:R13"/>
    <mergeCell ref="B14:R14"/>
    <mergeCell ref="B15:R15"/>
    <mergeCell ref="B16:R16"/>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CCFF"/>
    <pageSetUpPr fitToPage="1"/>
  </sheetPr>
  <dimension ref="A1:IY46"/>
  <sheetViews>
    <sheetView showGridLines="0" zoomScaleNormal="100" zoomScalePageLayoutView="80" workbookViewId="0">
      <selection activeCell="B6" sqref="B6"/>
    </sheetView>
  </sheetViews>
  <sheetFormatPr defaultColWidth="9.42578125" defaultRowHeight="12.75" customHeight="1"/>
  <cols>
    <col min="1" max="1" width="52.85546875" style="8" customWidth="1"/>
    <col min="2" max="2" width="20.5703125" style="9" customWidth="1"/>
    <col min="3" max="3" width="16.140625" style="9" customWidth="1"/>
    <col min="4" max="4" width="26" style="9" customWidth="1"/>
    <col min="5" max="5" width="30.85546875" style="9" customWidth="1"/>
    <col min="6" max="6" width="28.7109375" style="9" customWidth="1"/>
    <col min="7" max="8" width="26.85546875" style="9" customWidth="1"/>
    <col min="9" max="9" width="27.42578125" style="9" customWidth="1"/>
    <col min="10" max="10" width="31.28515625" style="9" customWidth="1"/>
    <col min="11" max="46" width="16.42578125" style="9" customWidth="1"/>
    <col min="47" max="47" width="16.5703125" style="9" customWidth="1"/>
    <col min="48" max="48" width="13" style="9" customWidth="1"/>
    <col min="49" max="259" width="9.42578125" style="9"/>
  </cols>
  <sheetData>
    <row r="1" spans="1:48">
      <c r="A1" s="10"/>
      <c r="B1" s="11"/>
      <c r="C1" s="11"/>
    </row>
    <row r="2" spans="1:48">
      <c r="A2" s="12" t="s">
        <v>17</v>
      </c>
      <c r="B2" s="13" t="s">
        <v>18</v>
      </c>
      <c r="C2" s="13"/>
      <c r="D2" s="14"/>
      <c r="E2" s="14"/>
      <c r="F2" s="15"/>
      <c r="G2" s="15"/>
      <c r="H2" s="15"/>
      <c r="I2" s="15"/>
      <c r="J2" s="15"/>
    </row>
    <row r="3" spans="1:48">
      <c r="A3" s="12" t="s">
        <v>19</v>
      </c>
      <c r="B3" s="13" t="s">
        <v>20</v>
      </c>
      <c r="C3" s="13"/>
      <c r="D3" s="14"/>
      <c r="E3" s="14"/>
      <c r="F3" s="15"/>
      <c r="G3" s="15"/>
      <c r="H3" s="15"/>
      <c r="I3" s="15"/>
      <c r="J3" s="15"/>
    </row>
    <row r="4" spans="1:48">
      <c r="A4" s="12" t="s">
        <v>21</v>
      </c>
      <c r="B4" s="13" t="s">
        <v>22</v>
      </c>
      <c r="C4" s="13"/>
      <c r="D4" s="14"/>
      <c r="E4" s="14"/>
      <c r="F4" s="15"/>
      <c r="G4" s="15"/>
      <c r="H4" s="15"/>
      <c r="I4" s="15"/>
      <c r="J4" s="15"/>
    </row>
    <row r="5" spans="1:48">
      <c r="A5" s="12" t="s">
        <v>23</v>
      </c>
      <c r="B5" s="16"/>
      <c r="C5" s="13"/>
      <c r="D5" s="14"/>
      <c r="E5" s="14"/>
      <c r="F5" s="15"/>
      <c r="G5" s="15"/>
      <c r="H5" s="15"/>
      <c r="I5" s="15"/>
      <c r="J5" s="15"/>
    </row>
    <row r="6" spans="1:48">
      <c r="A6" s="12" t="s">
        <v>24</v>
      </c>
      <c r="B6" s="17"/>
      <c r="C6" s="13"/>
      <c r="D6" s="14"/>
      <c r="E6" s="14"/>
      <c r="F6" s="15"/>
      <c r="G6" s="15"/>
      <c r="H6" s="15"/>
      <c r="I6" s="15"/>
      <c r="J6" s="15"/>
    </row>
    <row r="7" spans="1:48">
      <c r="A7" s="12" t="s">
        <v>25</v>
      </c>
      <c r="B7" s="18"/>
      <c r="C7" s="13"/>
      <c r="D7" s="14"/>
      <c r="E7" s="14"/>
      <c r="F7" s="15"/>
      <c r="G7" s="15"/>
      <c r="H7" s="15"/>
      <c r="I7" s="15"/>
      <c r="J7" s="15"/>
    </row>
    <row r="8" spans="1:48" ht="64.5" customHeight="1">
      <c r="A8" s="19" t="s">
        <v>26</v>
      </c>
      <c r="B8" s="20" t="s">
        <v>27</v>
      </c>
      <c r="C8" s="21" t="s">
        <v>28</v>
      </c>
      <c r="D8" s="22" t="s">
        <v>29</v>
      </c>
      <c r="E8" s="22" t="s">
        <v>29</v>
      </c>
      <c r="F8" s="23" t="s">
        <v>30</v>
      </c>
      <c r="G8" s="23" t="s">
        <v>31</v>
      </c>
      <c r="H8" s="279" t="s">
        <v>1308</v>
      </c>
      <c r="I8" s="23" t="s">
        <v>32</v>
      </c>
      <c r="J8" s="23" t="s">
        <v>33</v>
      </c>
      <c r="AV8" s="24" t="s">
        <v>34</v>
      </c>
    </row>
    <row r="9" spans="1:48" ht="15">
      <c r="A9" s="25" t="s">
        <v>35</v>
      </c>
      <c r="B9" s="26">
        <v>255</v>
      </c>
      <c r="C9" s="27">
        <v>864.65</v>
      </c>
      <c r="D9" s="28">
        <f>SUMIF(gebouw,'1. TOTAALBLAD'!A9,'3. RUIMTESTAAT ALLE LOCATIES'!T:T)</f>
        <v>0</v>
      </c>
      <c r="E9" s="37"/>
      <c r="F9" s="28">
        <f>'4. GLASBEWASSING'!I36</f>
        <v>0</v>
      </c>
      <c r="G9" s="28">
        <f>'5. SANITAIRE VOORZIENINGEN'!H50</f>
        <v>0</v>
      </c>
      <c r="H9" s="291">
        <f>'6. VLOERONDERHOUD'!H35</f>
        <v>0</v>
      </c>
      <c r="I9" s="28"/>
      <c r="J9" s="29">
        <f>SUM(D9:I9)</f>
        <v>0</v>
      </c>
      <c r="AT9" s="30">
        <f>D9/12</f>
        <v>0</v>
      </c>
      <c r="AU9" s="31" t="e">
        <f>NA()</f>
        <v>#N/A</v>
      </c>
      <c r="AV9" s="32">
        <v>1031.8499999999999</v>
      </c>
    </row>
    <row r="10" spans="1:48" ht="15">
      <c r="A10" s="33" t="s">
        <v>36</v>
      </c>
      <c r="B10" s="26">
        <v>255</v>
      </c>
      <c r="C10" s="27">
        <v>982.19</v>
      </c>
      <c r="D10" s="28">
        <f>SUMIF(gebouw,'1. TOTAALBLAD'!A10,'3. RUIMTESTAAT ALLE LOCATIES'!T:T)</f>
        <v>0</v>
      </c>
      <c r="E10" s="37"/>
      <c r="F10" s="28"/>
      <c r="G10" s="28"/>
      <c r="H10" s="291">
        <f>'6. VLOERONDERHOUD'!H29</f>
        <v>0</v>
      </c>
      <c r="I10" s="28"/>
      <c r="J10" s="29">
        <f t="shared" ref="J10:J14" si="0">SUM(D10:I10)</f>
        <v>0</v>
      </c>
      <c r="AT10" s="30">
        <f>D10/12</f>
        <v>0</v>
      </c>
      <c r="AU10" s="31" t="e">
        <f>NA()</f>
        <v>#N/A</v>
      </c>
      <c r="AV10" s="32">
        <v>1108.33</v>
      </c>
    </row>
    <row r="11" spans="1:48" ht="15">
      <c r="A11" s="33" t="s">
        <v>37</v>
      </c>
      <c r="B11" s="26">
        <v>255</v>
      </c>
      <c r="C11" s="27">
        <v>1024.53</v>
      </c>
      <c r="D11" s="28">
        <f>SUMIF(gebouw,'1. TOTAALBLAD'!A11,'3. RUIMTESTAAT ALLE LOCATIES'!T:T)</f>
        <v>0</v>
      </c>
      <c r="E11" s="37"/>
      <c r="F11" s="28">
        <f>'4. GLASBEWASSING'!I28</f>
        <v>0</v>
      </c>
      <c r="G11" s="28">
        <f>'5. SANITAIRE VOORZIENINGEN'!H41</f>
        <v>0</v>
      </c>
      <c r="H11" s="291">
        <f>'6. VLOERONDERHOUD'!H25</f>
        <v>0</v>
      </c>
      <c r="I11" s="28"/>
      <c r="J11" s="29">
        <f t="shared" si="0"/>
        <v>0</v>
      </c>
      <c r="AT11" s="30">
        <f>D11/12</f>
        <v>0</v>
      </c>
      <c r="AU11" s="31" t="e">
        <f>NA()</f>
        <v>#N/A</v>
      </c>
      <c r="AV11" s="32">
        <v>912.75</v>
      </c>
    </row>
    <row r="12" spans="1:48" ht="15">
      <c r="A12" s="25" t="s">
        <v>38</v>
      </c>
      <c r="B12" s="26">
        <v>255</v>
      </c>
      <c r="C12" s="27">
        <v>3850.5</v>
      </c>
      <c r="D12" s="28">
        <f>SUMIF(gebouw,'1. TOTAALBLAD'!A12,'3. RUIMTESTAAT ALLE LOCATIES'!T:T)</f>
        <v>0</v>
      </c>
      <c r="E12" s="37"/>
      <c r="F12" s="28">
        <f>'4. GLASBEWASSING'!I18</f>
        <v>0</v>
      </c>
      <c r="G12" s="28">
        <f>'5. SANITAIRE VOORZIENINGEN'!H23</f>
        <v>0</v>
      </c>
      <c r="H12" s="291">
        <f>'6. VLOERONDERHOUD'!H17</f>
        <v>0</v>
      </c>
      <c r="I12" s="28"/>
      <c r="J12" s="29">
        <f t="shared" si="0"/>
        <v>0</v>
      </c>
      <c r="AT12" s="30">
        <f>D12/12</f>
        <v>0</v>
      </c>
      <c r="AU12" s="31" t="e">
        <f>NA()</f>
        <v>#N/A</v>
      </c>
      <c r="AV12" s="32">
        <v>3797</v>
      </c>
    </row>
    <row r="13" spans="1:48" ht="15">
      <c r="A13" s="25" t="s">
        <v>39</v>
      </c>
      <c r="B13" s="26">
        <v>255</v>
      </c>
      <c r="C13" s="27">
        <v>11927.76658</v>
      </c>
      <c r="D13" s="28">
        <f>SUMIF(gebouw,'1. TOTAALBLAD'!A13,'3. RUIMTESTAAT ALLE LOCATIES'!T:T)</f>
        <v>0</v>
      </c>
      <c r="E13" s="37"/>
      <c r="F13" s="28">
        <f>'4. GLASBEWASSING'!I11</f>
        <v>0</v>
      </c>
      <c r="G13" s="28">
        <f>'5. SANITAIRE VOORZIENINGEN'!H13</f>
        <v>0</v>
      </c>
      <c r="H13" s="291">
        <f>'6. VLOERONDERHOUD'!H11</f>
        <v>0</v>
      </c>
      <c r="I13" s="28">
        <f>'7. AFROEPPRIJZEN'!G39</f>
        <v>0</v>
      </c>
      <c r="J13" s="29">
        <f t="shared" si="0"/>
        <v>0</v>
      </c>
      <c r="AT13" s="30">
        <f>D13/12</f>
        <v>0</v>
      </c>
      <c r="AU13" s="31" t="e">
        <f>NA()</f>
        <v>#N/A</v>
      </c>
      <c r="AV13" s="34">
        <v>12381.05</v>
      </c>
    </row>
    <row r="14" spans="1:48" ht="15">
      <c r="A14" s="35" t="s">
        <v>40</v>
      </c>
      <c r="B14" s="36">
        <v>255</v>
      </c>
      <c r="C14" s="27">
        <v>2981.21</v>
      </c>
      <c r="D14" s="28">
        <f>SUMIF(gebouw,'1. TOTAALBLAD'!A14,'3. RUIMTESTAAT ALLE LOCATIES'!T:T)</f>
        <v>0</v>
      </c>
      <c r="E14" s="37"/>
      <c r="F14" s="37">
        <f>'4. GLASBEWASSING'!I25</f>
        <v>0</v>
      </c>
      <c r="G14" s="37">
        <f>'5. SANITAIRE VOORZIENINGEN'!H32</f>
        <v>0</v>
      </c>
      <c r="H14" s="291">
        <f>'6. VLOERONDERHOUD'!H22</f>
        <v>0</v>
      </c>
      <c r="I14" s="37"/>
      <c r="J14" s="29">
        <f t="shared" si="0"/>
        <v>0</v>
      </c>
      <c r="K14" s="38"/>
      <c r="AT14" s="30"/>
      <c r="AU14" s="31"/>
      <c r="AV14" s="34"/>
    </row>
    <row r="15" spans="1:48">
      <c r="A15" s="39" t="s">
        <v>41</v>
      </c>
      <c r="B15" s="26"/>
      <c r="C15" s="40">
        <f t="shared" ref="C15:J15" si="1">SUM(C9:C14)</f>
        <v>21630.846579999998</v>
      </c>
      <c r="D15" s="41">
        <f>SUM(D9:D14)</f>
        <v>0</v>
      </c>
      <c r="E15" s="41"/>
      <c r="F15" s="41">
        <f t="shared" si="1"/>
        <v>0</v>
      </c>
      <c r="G15" s="41">
        <f t="shared" si="1"/>
        <v>0</v>
      </c>
      <c r="H15" s="41">
        <f t="shared" si="1"/>
        <v>0</v>
      </c>
      <c r="I15" s="41">
        <f t="shared" si="1"/>
        <v>0</v>
      </c>
      <c r="J15" s="41">
        <f t="shared" si="1"/>
        <v>0</v>
      </c>
      <c r="AT15" s="30"/>
      <c r="AU15" s="30"/>
      <c r="AV15" s="32"/>
    </row>
    <row r="16" spans="1:48">
      <c r="A16" s="42"/>
      <c r="B16" s="43"/>
      <c r="C16" s="44"/>
      <c r="D16" s="45"/>
      <c r="E16" s="296" t="s">
        <v>1320</v>
      </c>
      <c r="F16" s="298"/>
      <c r="G16" s="45"/>
      <c r="H16" s="281"/>
      <c r="I16" s="45"/>
      <c r="J16" s="29"/>
      <c r="AT16" s="30"/>
      <c r="AU16" s="30"/>
      <c r="AV16" s="32"/>
    </row>
    <row r="17" spans="1:48" ht="15">
      <c r="A17" s="25" t="s">
        <v>42</v>
      </c>
      <c r="B17" s="26">
        <v>255</v>
      </c>
      <c r="C17" s="27">
        <v>770.2</v>
      </c>
      <c r="D17" s="28">
        <f>SUMIF(gebouw,'1. TOTAALBLAD'!A17,'3. RUIMTESTAAT ALLE LOCATIES'!T:T)</f>
        <v>0</v>
      </c>
      <c r="E17" s="297"/>
      <c r="F17" s="298"/>
      <c r="G17" s="29"/>
      <c r="H17" s="281"/>
      <c r="I17" s="29"/>
      <c r="J17" s="29">
        <f t="shared" ref="J17:J27" si="2">IF(E17=0,D17,E17)</f>
        <v>0</v>
      </c>
      <c r="AT17" s="30">
        <f>D14/12</f>
        <v>0</v>
      </c>
      <c r="AU17" s="31" t="e">
        <f>NA()</f>
        <v>#N/A</v>
      </c>
      <c r="AV17" s="32">
        <v>2528.41</v>
      </c>
    </row>
    <row r="18" spans="1:48" ht="15">
      <c r="A18" s="46" t="s">
        <v>43</v>
      </c>
      <c r="B18" s="36">
        <v>52</v>
      </c>
      <c r="C18" s="27">
        <v>27.02</v>
      </c>
      <c r="D18" s="28">
        <f>SUMIF(gebouw,'1. TOTAALBLAD'!A18,'3. RUIMTESTAAT ALLE LOCATIES'!T:T)</f>
        <v>0</v>
      </c>
      <c r="E18" s="297"/>
      <c r="F18" s="298"/>
      <c r="G18" s="29"/>
      <c r="H18" s="281"/>
      <c r="I18" s="29"/>
      <c r="J18" s="29">
        <f t="shared" si="2"/>
        <v>0</v>
      </c>
      <c r="AT18" s="30">
        <f t="shared" ref="AT18:AT27" si="3">D18/12</f>
        <v>0</v>
      </c>
      <c r="AU18" s="31" t="e">
        <f>NA()</f>
        <v>#N/A</v>
      </c>
      <c r="AV18" s="32">
        <v>36.53</v>
      </c>
    </row>
    <row r="19" spans="1:48" ht="15">
      <c r="A19" s="46" t="s">
        <v>44</v>
      </c>
      <c r="B19" s="36">
        <v>156</v>
      </c>
      <c r="C19" s="27">
        <v>111.05</v>
      </c>
      <c r="D19" s="28">
        <f>SUMIF(gebouw,'1. TOTAALBLAD'!A19,'3. RUIMTESTAAT ALLE LOCATIES'!T:T)</f>
        <v>0</v>
      </c>
      <c r="E19" s="297"/>
      <c r="F19" s="298"/>
      <c r="G19" s="29"/>
      <c r="H19" s="281"/>
      <c r="I19" s="29"/>
      <c r="J19" s="29">
        <f t="shared" si="2"/>
        <v>0</v>
      </c>
      <c r="AT19" s="30">
        <f t="shared" si="3"/>
        <v>0</v>
      </c>
      <c r="AU19" s="31" t="e">
        <f>NA()</f>
        <v>#N/A</v>
      </c>
      <c r="AV19" s="32">
        <v>156.11000000000001</v>
      </c>
    </row>
    <row r="20" spans="1:48" ht="15">
      <c r="A20" s="47" t="s">
        <v>45</v>
      </c>
      <c r="B20" s="36">
        <v>255</v>
      </c>
      <c r="C20" s="27">
        <v>121.14</v>
      </c>
      <c r="D20" s="28">
        <f>SUMIF(gebouw,'1. TOTAALBLAD'!A20,'3. RUIMTESTAAT ALLE LOCATIES'!T:T)</f>
        <v>0</v>
      </c>
      <c r="E20" s="297"/>
      <c r="F20" s="298"/>
      <c r="G20" s="29"/>
      <c r="H20" s="281"/>
      <c r="I20" s="29"/>
      <c r="J20" s="29">
        <f t="shared" si="2"/>
        <v>0</v>
      </c>
      <c r="K20" s="38"/>
      <c r="AT20" s="30">
        <f t="shared" si="3"/>
        <v>0</v>
      </c>
      <c r="AU20" s="31" t="e">
        <f>NA()</f>
        <v>#N/A</v>
      </c>
      <c r="AV20" s="32">
        <v>654.25</v>
      </c>
    </row>
    <row r="21" spans="1:48" ht="15">
      <c r="A21" s="48" t="s">
        <v>46</v>
      </c>
      <c r="B21" s="36">
        <v>12</v>
      </c>
      <c r="C21" s="27">
        <v>99.69</v>
      </c>
      <c r="D21" s="28">
        <f>SUMIF(gebouw,'1. TOTAALBLAD'!A21,'3. RUIMTESTAAT ALLE LOCATIES'!T:T)</f>
        <v>0</v>
      </c>
      <c r="E21" s="297"/>
      <c r="F21" s="298"/>
      <c r="G21" s="29"/>
      <c r="H21" s="281"/>
      <c r="I21" s="29"/>
      <c r="J21" s="29">
        <f t="shared" si="2"/>
        <v>0</v>
      </c>
      <c r="AT21" s="30">
        <f t="shared" si="3"/>
        <v>0</v>
      </c>
      <c r="AU21" s="31" t="e">
        <f>NA()</f>
        <v>#N/A</v>
      </c>
      <c r="AV21" s="32">
        <v>151.577207784265</v>
      </c>
    </row>
    <row r="22" spans="1:48" ht="15">
      <c r="A22" s="48" t="s">
        <v>47</v>
      </c>
      <c r="B22" s="36">
        <v>12</v>
      </c>
      <c r="C22" s="27">
        <v>99.69</v>
      </c>
      <c r="D22" s="28">
        <f>SUMIF(gebouw,'1. TOTAALBLAD'!A22,'3. RUIMTESTAAT ALLE LOCATIES'!T:T)</f>
        <v>0</v>
      </c>
      <c r="E22" s="297"/>
      <c r="F22" s="298"/>
      <c r="G22" s="29"/>
      <c r="H22" s="281"/>
      <c r="I22" s="29"/>
      <c r="J22" s="29">
        <f t="shared" si="2"/>
        <v>0</v>
      </c>
      <c r="AT22" s="30">
        <f t="shared" si="3"/>
        <v>0</v>
      </c>
      <c r="AU22" s="31" t="e">
        <f>NA()</f>
        <v>#N/A</v>
      </c>
      <c r="AV22" s="32">
        <v>143.97003765165499</v>
      </c>
    </row>
    <row r="23" spans="1:48" ht="15">
      <c r="A23" s="48" t="s">
        <v>48</v>
      </c>
      <c r="B23" s="36">
        <v>52</v>
      </c>
      <c r="C23" s="27">
        <v>143.30000000000001</v>
      </c>
      <c r="D23" s="28">
        <f>SUMIF(gebouw,'1. TOTAALBLAD'!A23,'3. RUIMTESTAAT ALLE LOCATIES'!T:T)</f>
        <v>0</v>
      </c>
      <c r="E23" s="297"/>
      <c r="F23" s="298"/>
      <c r="G23" s="29"/>
      <c r="H23" s="281"/>
      <c r="I23" s="29"/>
      <c r="J23" s="29">
        <f t="shared" si="2"/>
        <v>0</v>
      </c>
      <c r="AT23" s="30">
        <f t="shared" si="3"/>
        <v>0</v>
      </c>
      <c r="AU23" s="31" t="e">
        <f>NA()</f>
        <v>#N/A</v>
      </c>
      <c r="AV23" s="32">
        <v>170.59814734534999</v>
      </c>
    </row>
    <row r="24" spans="1:48" ht="15">
      <c r="A24" s="49" t="s">
        <v>49</v>
      </c>
      <c r="B24" s="36">
        <v>52</v>
      </c>
      <c r="C24" s="27">
        <v>23.18</v>
      </c>
      <c r="D24" s="28">
        <f>SUMIF(gebouw,'1. TOTAALBLAD'!A24,'3. RUIMTESTAAT ALLE LOCATIES'!T:T)</f>
        <v>0</v>
      </c>
      <c r="E24" s="297"/>
      <c r="F24" s="298"/>
      <c r="G24" s="29"/>
      <c r="H24" s="281"/>
      <c r="I24" s="29"/>
      <c r="J24" s="29">
        <f t="shared" si="2"/>
        <v>0</v>
      </c>
      <c r="AT24" s="30">
        <f t="shared" si="3"/>
        <v>0</v>
      </c>
      <c r="AU24" s="31" t="e">
        <f>NA()</f>
        <v>#N/A</v>
      </c>
      <c r="AV24" s="32">
        <v>59.882804334385398</v>
      </c>
    </row>
    <row r="25" spans="1:48" ht="15">
      <c r="A25" s="49" t="s">
        <v>50</v>
      </c>
      <c r="B25" s="36">
        <v>52</v>
      </c>
      <c r="C25" s="27">
        <v>17.66</v>
      </c>
      <c r="D25" s="28">
        <f>SUMIF(gebouw,'1. TOTAALBLAD'!A25,'3. RUIMTESTAAT ALLE LOCATIES'!T:T)</f>
        <v>0</v>
      </c>
      <c r="E25" s="297"/>
      <c r="F25" s="298"/>
      <c r="G25" s="29"/>
      <c r="H25" s="281"/>
      <c r="I25" s="29"/>
      <c r="J25" s="29">
        <f t="shared" si="2"/>
        <v>0</v>
      </c>
      <c r="AT25" s="30">
        <f t="shared" si="3"/>
        <v>0</v>
      </c>
      <c r="AU25" s="31" t="e">
        <f>NA()</f>
        <v>#N/A</v>
      </c>
      <c r="AV25" s="32">
        <v>6.1420723877961798</v>
      </c>
    </row>
    <row r="26" spans="1:48" ht="15">
      <c r="A26" s="49" t="s">
        <v>51</v>
      </c>
      <c r="B26" s="36">
        <v>52</v>
      </c>
      <c r="C26" s="27">
        <v>20.63</v>
      </c>
      <c r="D26" s="28">
        <f>SUMIF(gebouw,'1. TOTAALBLAD'!A26,'3. RUIMTESTAAT ALLE LOCATIES'!T:T)</f>
        <v>0</v>
      </c>
      <c r="E26" s="297"/>
      <c r="F26" s="298"/>
      <c r="G26" s="29"/>
      <c r="H26" s="281"/>
      <c r="I26" s="29"/>
      <c r="J26" s="29">
        <f t="shared" si="2"/>
        <v>0</v>
      </c>
      <c r="AT26" s="30">
        <f t="shared" si="3"/>
        <v>0</v>
      </c>
      <c r="AU26" s="31" t="e">
        <f>NA()</f>
        <v>#N/A</v>
      </c>
      <c r="AV26" s="32">
        <v>19.684715970593601</v>
      </c>
    </row>
    <row r="27" spans="1:48" ht="15">
      <c r="A27" s="50" t="s">
        <v>52</v>
      </c>
      <c r="B27" s="36">
        <v>52</v>
      </c>
      <c r="C27" s="27">
        <v>8.52</v>
      </c>
      <c r="D27" s="28">
        <f>SUMIF(gebouw,'1. TOTAALBLAD'!A27,'3. RUIMTESTAAT ALLE LOCATIES'!T:T)</f>
        <v>0</v>
      </c>
      <c r="E27" s="297"/>
      <c r="F27" s="298"/>
      <c r="G27" s="29"/>
      <c r="H27" s="281"/>
      <c r="I27" s="29"/>
      <c r="J27" s="29">
        <f t="shared" si="2"/>
        <v>0</v>
      </c>
      <c r="AT27" s="30">
        <f t="shared" si="3"/>
        <v>0</v>
      </c>
      <c r="AU27" s="31" t="e">
        <f>NA()</f>
        <v>#N/A</v>
      </c>
      <c r="AV27" s="32">
        <v>3.1113804972380898</v>
      </c>
    </row>
    <row r="28" spans="1:48">
      <c r="A28" s="51"/>
      <c r="B28" s="36"/>
      <c r="C28" s="52"/>
      <c r="D28" s="53"/>
      <c r="E28" s="53"/>
      <c r="F28" s="298"/>
      <c r="G28" s="53"/>
      <c r="H28" s="281"/>
      <c r="I28" s="53"/>
      <c r="J28" s="29"/>
      <c r="AV28" s="32"/>
    </row>
    <row r="29" spans="1:48">
      <c r="A29" s="42" t="s">
        <v>53</v>
      </c>
      <c r="B29" s="54"/>
      <c r="C29" s="55">
        <f>SUM(C17:C27)</f>
        <v>1442.0800000000004</v>
      </c>
      <c r="D29" s="41">
        <f>SUM(D17:D27)</f>
        <v>0</v>
      </c>
      <c r="E29" s="41">
        <f>SUM(E17:E27)</f>
        <v>0</v>
      </c>
      <c r="F29" s="298"/>
      <c r="G29" s="41"/>
      <c r="H29" s="281"/>
      <c r="I29" s="41"/>
      <c r="J29" s="41">
        <f>SUM(J17:J27)</f>
        <v>0</v>
      </c>
      <c r="AV29" s="32">
        <f>SUM(AV9:AV27)</f>
        <v>23161.246365971285</v>
      </c>
    </row>
    <row r="30" spans="1:48">
      <c r="A30" s="56"/>
      <c r="C30" s="57"/>
      <c r="D30" s="57"/>
      <c r="E30" s="57"/>
      <c r="F30" s="57"/>
      <c r="G30" s="57"/>
      <c r="H30" s="57"/>
      <c r="I30" s="57"/>
      <c r="J30" s="29"/>
    </row>
    <row r="31" spans="1:48">
      <c r="A31" s="56"/>
      <c r="C31" s="57"/>
      <c r="D31" s="57"/>
      <c r="E31" s="57"/>
      <c r="F31" s="57"/>
      <c r="G31" s="57"/>
      <c r="H31" s="57"/>
      <c r="I31" s="57"/>
      <c r="J31" s="29"/>
    </row>
    <row r="32" spans="1:48">
      <c r="A32" s="58" t="s">
        <v>54</v>
      </c>
      <c r="B32" s="59"/>
      <c r="C32" s="59"/>
      <c r="D32" s="60">
        <f>D15+D29</f>
        <v>0</v>
      </c>
      <c r="E32" s="60">
        <f>E15+E29</f>
        <v>0</v>
      </c>
      <c r="F32" s="60">
        <f>F15</f>
        <v>0</v>
      </c>
      <c r="G32" s="60">
        <f>G15</f>
        <v>0</v>
      </c>
      <c r="H32" s="60">
        <f t="shared" ref="H32" si="4">H15</f>
        <v>0</v>
      </c>
      <c r="I32" s="60">
        <f>I15</f>
        <v>0</v>
      </c>
      <c r="J32" s="61">
        <f>J29+J15</f>
        <v>0</v>
      </c>
    </row>
    <row r="33" spans="1:11" ht="15">
      <c r="A33" s="62"/>
    </row>
    <row r="45" spans="1:11">
      <c r="A45" s="9"/>
      <c r="F45" s="63"/>
      <c r="G45" s="63"/>
      <c r="H45" s="63"/>
      <c r="I45" s="63"/>
      <c r="J45" s="63"/>
      <c r="K45" s="63"/>
    </row>
    <row r="46" spans="1:11">
      <c r="A46" s="9"/>
      <c r="F46" s="63"/>
      <c r="G46" s="63"/>
      <c r="H46" s="63"/>
      <c r="I46" s="63"/>
      <c r="J46" s="63"/>
      <c r="K46" s="63"/>
    </row>
  </sheetData>
  <sheetProtection algorithmName="SHA-512" hashValue="9xCtFhgmZcUWvZ+ZfLUJ/Ph5GojiZWM6MpsFjR15Enm3VBau+0iN5AxzhQlMFfgJbKdXTcW/dB0e/lkUP2WXQg==" saltValue="Ltc4pCd6w37MXNKqn8I7Qw==" spinCount="100000" sheet="1" objects="1" scenarios="1"/>
  <pageMargins left="0.39374999999999999" right="0.39374999999999999" top="0.45138888888888901" bottom="0.78680555555555598" header="0.511811023622047" footer="0.196527777777778"/>
  <pageSetup paperSize="9" orientation="landscape" horizontalDpi="300" verticalDpi="300"/>
  <headerFooter>
    <oddFooter>&amp;L&amp;"Verdana,Standaard"&amp;F-&amp;A
Atir b.v. ©&amp;R&amp;"Verdana,Standaard"printversie &amp;D</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CCFF"/>
  </sheetPr>
  <dimension ref="A1:H87"/>
  <sheetViews>
    <sheetView zoomScaleNormal="100" workbookViewId="0">
      <selection activeCell="G33" sqref="G33"/>
    </sheetView>
  </sheetViews>
  <sheetFormatPr defaultColWidth="8.7109375" defaultRowHeight="12.75" customHeight="1"/>
  <cols>
    <col min="1" max="1" width="21" customWidth="1"/>
    <col min="2" max="2" width="16.140625" customWidth="1"/>
    <col min="3" max="3" width="12.140625" customWidth="1"/>
    <col min="4" max="4" width="18.42578125" customWidth="1"/>
    <col min="5" max="5" width="16" customWidth="1"/>
    <col min="6" max="6" width="4.42578125" customWidth="1"/>
    <col min="7" max="7" width="35" customWidth="1"/>
    <col min="8" max="8" width="11.85546875" customWidth="1"/>
    <col min="9" max="9" width="15.42578125" customWidth="1"/>
    <col min="10" max="10" width="14" customWidth="1"/>
    <col min="11" max="11" width="22.85546875" customWidth="1"/>
    <col min="12" max="12" width="13.85546875" customWidth="1"/>
    <col min="13" max="13" width="6" customWidth="1"/>
    <col min="14" max="14" width="9.5703125" customWidth="1"/>
  </cols>
  <sheetData>
    <row r="1" spans="1:8">
      <c r="A1" s="64"/>
      <c r="B1" s="64"/>
      <c r="C1" s="64"/>
      <c r="D1" s="64"/>
      <c r="E1" s="64"/>
      <c r="G1" s="64"/>
      <c r="H1" s="64"/>
    </row>
    <row r="2" spans="1:8">
      <c r="A2" s="64"/>
      <c r="B2" s="64"/>
      <c r="C2" s="64"/>
      <c r="D2" s="64"/>
      <c r="E2" s="64"/>
      <c r="G2" s="64"/>
      <c r="H2" s="64"/>
    </row>
    <row r="3" spans="1:8">
      <c r="A3" s="64"/>
      <c r="B3" s="64"/>
      <c r="C3" s="64"/>
      <c r="D3" s="64"/>
      <c r="E3" s="64"/>
      <c r="G3" s="64"/>
      <c r="H3" s="64"/>
    </row>
    <row r="4" spans="1:8">
      <c r="A4" s="64"/>
      <c r="B4" s="64"/>
      <c r="C4" s="64"/>
      <c r="D4" s="64"/>
      <c r="E4" s="64"/>
      <c r="G4" s="64"/>
      <c r="H4" s="64"/>
    </row>
    <row r="5" spans="1:8">
      <c r="A5" s="64"/>
      <c r="B5" s="64"/>
      <c r="C5" s="64"/>
      <c r="D5" s="64"/>
      <c r="E5" s="64"/>
      <c r="G5" s="64"/>
      <c r="H5" s="64"/>
    </row>
    <row r="6" spans="1:8">
      <c r="A6" s="64"/>
      <c r="B6" s="64"/>
      <c r="C6" s="64"/>
      <c r="D6" s="64"/>
      <c r="E6" s="64"/>
      <c r="G6" s="64"/>
      <c r="H6" s="64"/>
    </row>
    <row r="7" spans="1:8">
      <c r="A7" s="64"/>
      <c r="B7" s="64"/>
      <c r="C7" s="64"/>
      <c r="D7" s="64"/>
      <c r="E7" s="64"/>
      <c r="G7" s="64"/>
      <c r="H7" s="64"/>
    </row>
    <row r="8" spans="1:8">
      <c r="A8" s="64"/>
      <c r="B8" s="64"/>
      <c r="C8" s="64"/>
      <c r="D8" s="64"/>
      <c r="E8" s="64"/>
      <c r="G8" s="64"/>
      <c r="H8" s="64"/>
    </row>
    <row r="9" spans="1:8" ht="25.5">
      <c r="A9" s="65" t="s">
        <v>55</v>
      </c>
      <c r="B9" s="65" t="s">
        <v>56</v>
      </c>
      <c r="C9" s="65" t="s">
        <v>57</v>
      </c>
      <c r="D9" s="65" t="s">
        <v>58</v>
      </c>
      <c r="E9" s="65" t="s">
        <v>59</v>
      </c>
      <c r="G9" s="65" t="s">
        <v>60</v>
      </c>
      <c r="H9" s="65" t="s">
        <v>61</v>
      </c>
    </row>
    <row r="10" spans="1:8">
      <c r="A10" s="66" t="s">
        <v>62</v>
      </c>
      <c r="B10" s="66" t="s">
        <v>63</v>
      </c>
      <c r="C10" s="66">
        <v>156</v>
      </c>
      <c r="D10" s="66" t="s">
        <v>64</v>
      </c>
      <c r="E10" s="67"/>
      <c r="G10" s="66" t="s">
        <v>65</v>
      </c>
      <c r="H10" s="68"/>
    </row>
    <row r="11" spans="1:8">
      <c r="A11" s="69" t="s">
        <v>62</v>
      </c>
      <c r="B11" s="69" t="s">
        <v>63</v>
      </c>
      <c r="C11" s="69">
        <v>255</v>
      </c>
      <c r="D11" s="69" t="s">
        <v>66</v>
      </c>
      <c r="E11" s="70"/>
      <c r="G11" s="69" t="s">
        <v>67</v>
      </c>
      <c r="H11" s="71"/>
    </row>
    <row r="12" spans="1:8">
      <c r="A12" s="69" t="s">
        <v>62</v>
      </c>
      <c r="B12" s="69" t="s">
        <v>68</v>
      </c>
      <c r="C12" s="69">
        <v>52</v>
      </c>
      <c r="D12" s="69" t="s">
        <v>69</v>
      </c>
      <c r="E12" s="67"/>
    </row>
    <row r="13" spans="1:8">
      <c r="A13" s="69" t="s">
        <v>62</v>
      </c>
      <c r="B13" s="69" t="s">
        <v>68</v>
      </c>
      <c r="C13" s="69">
        <v>255</v>
      </c>
      <c r="D13" s="69" t="s">
        <v>70</v>
      </c>
      <c r="E13" s="70"/>
    </row>
    <row r="14" spans="1:8">
      <c r="A14" s="69" t="s">
        <v>62</v>
      </c>
      <c r="B14" s="69" t="s">
        <v>71</v>
      </c>
      <c r="C14" s="69">
        <v>12</v>
      </c>
      <c r="D14" s="69" t="s">
        <v>72</v>
      </c>
      <c r="E14" s="67"/>
    </row>
    <row r="15" spans="1:8">
      <c r="A15" s="69" t="s">
        <v>62</v>
      </c>
      <c r="B15" s="69" t="s">
        <v>73</v>
      </c>
      <c r="C15" s="69">
        <v>156</v>
      </c>
      <c r="D15" s="69" t="s">
        <v>74</v>
      </c>
      <c r="E15" s="70"/>
    </row>
    <row r="16" spans="1:8">
      <c r="A16" s="69" t="s">
        <v>62</v>
      </c>
      <c r="B16" s="69" t="s">
        <v>75</v>
      </c>
      <c r="C16" s="69">
        <v>52</v>
      </c>
      <c r="D16" s="69" t="s">
        <v>76</v>
      </c>
      <c r="E16" s="67"/>
    </row>
    <row r="17" spans="1:5">
      <c r="A17" s="69" t="s">
        <v>62</v>
      </c>
      <c r="B17" s="69" t="s">
        <v>75</v>
      </c>
      <c r="C17" s="69">
        <v>156</v>
      </c>
      <c r="D17" s="69" t="s">
        <v>77</v>
      </c>
      <c r="E17" s="70"/>
    </row>
    <row r="18" spans="1:5">
      <c r="A18" s="69" t="s">
        <v>62</v>
      </c>
      <c r="B18" s="69" t="s">
        <v>78</v>
      </c>
      <c r="C18" s="69">
        <v>156</v>
      </c>
      <c r="D18" s="69" t="s">
        <v>79</v>
      </c>
      <c r="E18" s="67"/>
    </row>
    <row r="19" spans="1:5">
      <c r="A19" s="69" t="s">
        <v>62</v>
      </c>
      <c r="B19" s="69" t="s">
        <v>80</v>
      </c>
      <c r="C19" s="69">
        <v>156</v>
      </c>
      <c r="D19" s="69" t="s">
        <v>81</v>
      </c>
      <c r="E19" s="70"/>
    </row>
    <row r="20" spans="1:5">
      <c r="A20" s="69" t="s">
        <v>62</v>
      </c>
      <c r="B20" s="69" t="s">
        <v>80</v>
      </c>
      <c r="C20" s="69">
        <v>255</v>
      </c>
      <c r="D20" s="69" t="s">
        <v>82</v>
      </c>
      <c r="E20" s="67"/>
    </row>
    <row r="21" spans="1:5">
      <c r="A21" s="69" t="s">
        <v>62</v>
      </c>
      <c r="B21" s="69" t="s">
        <v>83</v>
      </c>
      <c r="C21" s="69">
        <v>156</v>
      </c>
      <c r="D21" s="69" t="s">
        <v>84</v>
      </c>
      <c r="E21" s="70"/>
    </row>
    <row r="22" spans="1:5">
      <c r="A22" s="69" t="s">
        <v>62</v>
      </c>
      <c r="B22" s="69" t="s">
        <v>83</v>
      </c>
      <c r="C22" s="69">
        <v>255</v>
      </c>
      <c r="D22" s="69" t="s">
        <v>85</v>
      </c>
      <c r="E22" s="67"/>
    </row>
    <row r="23" spans="1:5">
      <c r="A23" s="69" t="s">
        <v>86</v>
      </c>
      <c r="B23" s="69" t="s">
        <v>87</v>
      </c>
      <c r="C23" s="69">
        <v>255</v>
      </c>
      <c r="D23" s="69" t="s">
        <v>88</v>
      </c>
      <c r="E23" s="70"/>
    </row>
    <row r="24" spans="1:5">
      <c r="A24" s="69" t="s">
        <v>86</v>
      </c>
      <c r="B24" s="69" t="s">
        <v>63</v>
      </c>
      <c r="C24" s="69">
        <v>255</v>
      </c>
      <c r="D24" s="69" t="s">
        <v>89</v>
      </c>
      <c r="E24" s="67"/>
    </row>
    <row r="25" spans="1:5">
      <c r="A25" s="69" t="s">
        <v>86</v>
      </c>
      <c r="B25" s="69" t="s">
        <v>68</v>
      </c>
      <c r="C25" s="69">
        <v>52</v>
      </c>
      <c r="D25" s="69" t="s">
        <v>90</v>
      </c>
      <c r="E25" s="70"/>
    </row>
    <row r="26" spans="1:5">
      <c r="A26" s="69" t="s">
        <v>86</v>
      </c>
      <c r="B26" s="69" t="s">
        <v>68</v>
      </c>
      <c r="C26" s="69">
        <v>255</v>
      </c>
      <c r="D26" s="69" t="s">
        <v>91</v>
      </c>
      <c r="E26" s="67"/>
    </row>
    <row r="27" spans="1:5">
      <c r="A27" s="69" t="s">
        <v>86</v>
      </c>
      <c r="B27" s="69" t="s">
        <v>71</v>
      </c>
      <c r="C27" s="69">
        <v>12</v>
      </c>
      <c r="D27" s="69" t="s">
        <v>92</v>
      </c>
      <c r="E27" s="70"/>
    </row>
    <row r="28" spans="1:5">
      <c r="A28" s="69" t="s">
        <v>86</v>
      </c>
      <c r="B28" s="69" t="s">
        <v>93</v>
      </c>
      <c r="C28" s="69">
        <v>255</v>
      </c>
      <c r="D28" s="69" t="s">
        <v>94</v>
      </c>
      <c r="E28" s="67"/>
    </row>
    <row r="29" spans="1:5">
      <c r="A29" s="69" t="s">
        <v>86</v>
      </c>
      <c r="B29" s="69" t="s">
        <v>95</v>
      </c>
      <c r="C29" s="69">
        <v>255</v>
      </c>
      <c r="D29" s="69" t="s">
        <v>96</v>
      </c>
      <c r="E29" s="70"/>
    </row>
    <row r="30" spans="1:5">
      <c r="A30" s="69" t="s">
        <v>86</v>
      </c>
      <c r="B30" s="69" t="s">
        <v>73</v>
      </c>
      <c r="C30" s="69">
        <v>255</v>
      </c>
      <c r="D30" s="69" t="s">
        <v>97</v>
      </c>
      <c r="E30" s="67"/>
    </row>
    <row r="31" spans="1:5">
      <c r="A31" s="69" t="s">
        <v>86</v>
      </c>
      <c r="B31" s="69" t="s">
        <v>75</v>
      </c>
      <c r="C31" s="69">
        <v>52</v>
      </c>
      <c r="D31" s="69" t="s">
        <v>98</v>
      </c>
      <c r="E31" s="70"/>
    </row>
    <row r="32" spans="1:5">
      <c r="A32" s="69" t="s">
        <v>86</v>
      </c>
      <c r="B32" s="69" t="s">
        <v>75</v>
      </c>
      <c r="C32" s="69">
        <v>156</v>
      </c>
      <c r="D32" s="69" t="s">
        <v>99</v>
      </c>
      <c r="E32" s="67"/>
    </row>
    <row r="33" spans="1:5">
      <c r="A33" s="69" t="s">
        <v>86</v>
      </c>
      <c r="B33" s="69" t="s">
        <v>75</v>
      </c>
      <c r="C33" s="69">
        <v>255</v>
      </c>
      <c r="D33" s="69" t="s">
        <v>100</v>
      </c>
      <c r="E33" s="70"/>
    </row>
    <row r="34" spans="1:5">
      <c r="A34" s="69" t="s">
        <v>86</v>
      </c>
      <c r="B34" s="69" t="s">
        <v>78</v>
      </c>
      <c r="C34" s="69">
        <v>255</v>
      </c>
      <c r="D34" s="69" t="s">
        <v>101</v>
      </c>
      <c r="E34" s="67"/>
    </row>
    <row r="35" spans="1:5">
      <c r="A35" s="69" t="s">
        <v>86</v>
      </c>
      <c r="B35" s="69" t="s">
        <v>102</v>
      </c>
      <c r="C35" s="69">
        <v>255</v>
      </c>
      <c r="D35" s="69" t="s">
        <v>103</v>
      </c>
      <c r="E35" s="70"/>
    </row>
    <row r="36" spans="1:5">
      <c r="A36" s="69" t="s">
        <v>86</v>
      </c>
      <c r="B36" s="69" t="s">
        <v>104</v>
      </c>
      <c r="C36" s="69">
        <v>255</v>
      </c>
      <c r="D36" s="69" t="s">
        <v>105</v>
      </c>
      <c r="E36" s="67"/>
    </row>
    <row r="37" spans="1:5">
      <c r="A37" s="69" t="s">
        <v>86</v>
      </c>
      <c r="B37" s="69" t="s">
        <v>106</v>
      </c>
      <c r="C37" s="69">
        <v>255</v>
      </c>
      <c r="D37" s="69" t="s">
        <v>107</v>
      </c>
      <c r="E37" s="70"/>
    </row>
    <row r="38" spans="1:5">
      <c r="A38" s="69" t="s">
        <v>86</v>
      </c>
      <c r="B38" s="69" t="s">
        <v>108</v>
      </c>
      <c r="C38" s="69">
        <v>255</v>
      </c>
      <c r="D38" s="69" t="s">
        <v>109</v>
      </c>
      <c r="E38" s="67"/>
    </row>
    <row r="39" spans="1:5">
      <c r="A39" s="69" t="s">
        <v>86</v>
      </c>
      <c r="B39" s="69" t="s">
        <v>80</v>
      </c>
      <c r="C39" s="69">
        <v>255</v>
      </c>
      <c r="D39" s="69" t="s">
        <v>110</v>
      </c>
      <c r="E39" s="70"/>
    </row>
    <row r="40" spans="1:5">
      <c r="A40" s="69" t="s">
        <v>86</v>
      </c>
      <c r="B40" s="69" t="s">
        <v>83</v>
      </c>
      <c r="C40" s="69">
        <v>255</v>
      </c>
      <c r="D40" s="69" t="s">
        <v>111</v>
      </c>
      <c r="E40" s="67"/>
    </row>
    <row r="41" spans="1:5">
      <c r="A41" s="69" t="s">
        <v>112</v>
      </c>
      <c r="B41" s="69" t="s">
        <v>68</v>
      </c>
      <c r="C41" s="69">
        <v>255</v>
      </c>
      <c r="D41" s="69" t="s">
        <v>113</v>
      </c>
      <c r="E41" s="70"/>
    </row>
    <row r="42" spans="1:5">
      <c r="A42" s="69" t="s">
        <v>112</v>
      </c>
      <c r="B42" s="69" t="s">
        <v>102</v>
      </c>
      <c r="C42" s="69">
        <v>255</v>
      </c>
      <c r="D42" s="69" t="s">
        <v>114</v>
      </c>
      <c r="E42" s="67"/>
    </row>
    <row r="43" spans="1:5">
      <c r="A43" s="69" t="s">
        <v>115</v>
      </c>
      <c r="B43" s="69" t="s">
        <v>75</v>
      </c>
      <c r="C43" s="69">
        <v>255</v>
      </c>
      <c r="D43" s="69" t="s">
        <v>116</v>
      </c>
      <c r="E43" s="70"/>
    </row>
    <row r="44" spans="1:5">
      <c r="A44" s="69" t="s">
        <v>115</v>
      </c>
      <c r="B44" s="69" t="s">
        <v>108</v>
      </c>
      <c r="C44" s="69">
        <v>255</v>
      </c>
      <c r="D44" s="69" t="s">
        <v>117</v>
      </c>
      <c r="E44" s="67"/>
    </row>
    <row r="45" spans="1:5">
      <c r="A45" s="69" t="s">
        <v>115</v>
      </c>
      <c r="B45" s="69" t="s">
        <v>80</v>
      </c>
      <c r="C45" s="69">
        <v>255</v>
      </c>
      <c r="D45" s="69" t="s">
        <v>118</v>
      </c>
      <c r="E45" s="70"/>
    </row>
    <row r="46" spans="1:5">
      <c r="A46" s="69" t="s">
        <v>115</v>
      </c>
      <c r="B46" s="69" t="s">
        <v>83</v>
      </c>
      <c r="C46" s="69">
        <v>255</v>
      </c>
      <c r="D46" s="69" t="s">
        <v>119</v>
      </c>
      <c r="E46" s="67"/>
    </row>
    <row r="47" spans="1:5">
      <c r="A47" s="69" t="s">
        <v>120</v>
      </c>
      <c r="B47" s="69" t="s">
        <v>87</v>
      </c>
      <c r="C47" s="69">
        <v>52</v>
      </c>
      <c r="D47" s="69" t="s">
        <v>121</v>
      </c>
      <c r="E47" s="70"/>
    </row>
    <row r="48" spans="1:5">
      <c r="A48" s="69" t="s">
        <v>120</v>
      </c>
      <c r="B48" s="69" t="s">
        <v>68</v>
      </c>
      <c r="C48" s="69">
        <v>12</v>
      </c>
      <c r="D48" s="69" t="s">
        <v>122</v>
      </c>
      <c r="E48" s="67"/>
    </row>
    <row r="49" spans="1:5">
      <c r="A49" s="69" t="s">
        <v>120</v>
      </c>
      <c r="B49" s="69" t="s">
        <v>68</v>
      </c>
      <c r="C49" s="69">
        <v>52</v>
      </c>
      <c r="D49" s="69" t="s">
        <v>123</v>
      </c>
      <c r="E49" s="70"/>
    </row>
    <row r="50" spans="1:5">
      <c r="A50" s="69" t="s">
        <v>120</v>
      </c>
      <c r="B50" s="69" t="s">
        <v>75</v>
      </c>
      <c r="C50" s="69">
        <v>52</v>
      </c>
      <c r="D50" s="69" t="s">
        <v>124</v>
      </c>
      <c r="E50" s="67"/>
    </row>
    <row r="51" spans="1:5">
      <c r="A51" s="69" t="s">
        <v>120</v>
      </c>
      <c r="B51" s="69" t="s">
        <v>102</v>
      </c>
      <c r="C51" s="69">
        <v>52</v>
      </c>
      <c r="D51" s="69" t="s">
        <v>125</v>
      </c>
      <c r="E51" s="70"/>
    </row>
    <row r="52" spans="1:5">
      <c r="A52" s="69" t="s">
        <v>120</v>
      </c>
      <c r="B52" s="69" t="s">
        <v>80</v>
      </c>
      <c r="C52" s="69">
        <v>12</v>
      </c>
      <c r="D52" s="69" t="s">
        <v>126</v>
      </c>
      <c r="E52" s="67"/>
    </row>
    <row r="53" spans="1:5">
      <c r="A53" s="69" t="s">
        <v>120</v>
      </c>
      <c r="B53" s="69" t="s">
        <v>80</v>
      </c>
      <c r="C53" s="69">
        <v>52</v>
      </c>
      <c r="D53" s="69" t="s">
        <v>127</v>
      </c>
      <c r="E53" s="70"/>
    </row>
    <row r="54" spans="1:5">
      <c r="A54" s="69" t="s">
        <v>120</v>
      </c>
      <c r="B54" s="69" t="s">
        <v>83</v>
      </c>
      <c r="C54" s="69">
        <v>52</v>
      </c>
      <c r="D54" s="69" t="s">
        <v>128</v>
      </c>
      <c r="E54" s="67"/>
    </row>
    <row r="55" spans="1:5">
      <c r="A55" s="69" t="s">
        <v>129</v>
      </c>
      <c r="B55" s="69" t="s">
        <v>63</v>
      </c>
      <c r="C55" s="69">
        <v>255</v>
      </c>
      <c r="D55" s="69" t="s">
        <v>130</v>
      </c>
      <c r="E55" s="70"/>
    </row>
    <row r="56" spans="1:5">
      <c r="A56" s="69" t="s">
        <v>129</v>
      </c>
      <c r="B56" s="69" t="s">
        <v>68</v>
      </c>
      <c r="C56" s="69">
        <v>52</v>
      </c>
      <c r="D56" s="69" t="s">
        <v>131</v>
      </c>
      <c r="E56" s="67"/>
    </row>
    <row r="57" spans="1:5">
      <c r="A57" s="69" t="s">
        <v>129</v>
      </c>
      <c r="B57" s="69" t="s">
        <v>68</v>
      </c>
      <c r="C57" s="69">
        <v>255</v>
      </c>
      <c r="D57" s="69" t="s">
        <v>132</v>
      </c>
      <c r="E57" s="70"/>
    </row>
    <row r="58" spans="1:5">
      <c r="A58" s="69" t="s">
        <v>129</v>
      </c>
      <c r="B58" s="69" t="s">
        <v>133</v>
      </c>
      <c r="C58" s="69">
        <v>255</v>
      </c>
      <c r="D58" s="69" t="s">
        <v>134</v>
      </c>
      <c r="E58" s="67"/>
    </row>
    <row r="59" spans="1:5">
      <c r="A59" s="69" t="s">
        <v>129</v>
      </c>
      <c r="B59" s="69" t="s">
        <v>75</v>
      </c>
      <c r="C59" s="69">
        <v>52</v>
      </c>
      <c r="D59" s="69" t="s">
        <v>135</v>
      </c>
      <c r="E59" s="70"/>
    </row>
    <row r="60" spans="1:5">
      <c r="A60" s="69" t="s">
        <v>129</v>
      </c>
      <c r="B60" s="69" t="s">
        <v>75</v>
      </c>
      <c r="C60" s="69">
        <v>255</v>
      </c>
      <c r="D60" s="69" t="s">
        <v>136</v>
      </c>
      <c r="E60" s="67"/>
    </row>
    <row r="61" spans="1:5">
      <c r="A61" s="69" t="s">
        <v>129</v>
      </c>
      <c r="B61" s="69" t="s">
        <v>104</v>
      </c>
      <c r="C61" s="69">
        <v>255</v>
      </c>
      <c r="D61" s="69" t="s">
        <v>137</v>
      </c>
      <c r="E61" s="70"/>
    </row>
    <row r="62" spans="1:5">
      <c r="A62" s="69" t="s">
        <v>129</v>
      </c>
      <c r="B62" s="69" t="s">
        <v>106</v>
      </c>
      <c r="C62" s="69">
        <v>255</v>
      </c>
      <c r="D62" s="69" t="s">
        <v>138</v>
      </c>
      <c r="E62" s="67"/>
    </row>
    <row r="63" spans="1:5">
      <c r="A63" s="69" t="s">
        <v>139</v>
      </c>
      <c r="B63" s="69" t="s">
        <v>75</v>
      </c>
      <c r="C63" s="69">
        <v>255</v>
      </c>
      <c r="D63" s="69" t="s">
        <v>140</v>
      </c>
      <c r="E63" s="70"/>
    </row>
    <row r="64" spans="1:5">
      <c r="A64" s="69" t="s">
        <v>139</v>
      </c>
      <c r="B64" s="69" t="s">
        <v>80</v>
      </c>
      <c r="C64" s="69">
        <v>255</v>
      </c>
      <c r="D64" s="69" t="s">
        <v>141</v>
      </c>
      <c r="E64" s="67"/>
    </row>
    <row r="65" spans="1:5">
      <c r="A65" s="69" t="s">
        <v>139</v>
      </c>
      <c r="B65" s="69" t="s">
        <v>83</v>
      </c>
      <c r="C65" s="69">
        <v>255</v>
      </c>
      <c r="D65" s="69" t="s">
        <v>142</v>
      </c>
      <c r="E65" s="70"/>
    </row>
    <row r="66" spans="1:5">
      <c r="A66" s="69" t="s">
        <v>143</v>
      </c>
      <c r="B66" s="69" t="s">
        <v>75</v>
      </c>
      <c r="C66" s="69">
        <v>255</v>
      </c>
      <c r="D66" s="69" t="s">
        <v>1310</v>
      </c>
      <c r="E66" s="67"/>
    </row>
    <row r="67" spans="1:5">
      <c r="A67" s="69" t="s">
        <v>143</v>
      </c>
      <c r="B67" s="69" t="s">
        <v>80</v>
      </c>
      <c r="C67" s="69">
        <v>255</v>
      </c>
      <c r="D67" s="69" t="s">
        <v>1311</v>
      </c>
      <c r="E67" s="70"/>
    </row>
    <row r="68" spans="1:5">
      <c r="A68" s="69" t="s">
        <v>144</v>
      </c>
      <c r="B68" s="69" t="s">
        <v>68</v>
      </c>
      <c r="C68" s="69">
        <v>12</v>
      </c>
      <c r="D68" s="69" t="s">
        <v>1312</v>
      </c>
      <c r="E68" s="67"/>
    </row>
    <row r="69" spans="1:5">
      <c r="A69" s="69" t="s">
        <v>144</v>
      </c>
      <c r="B69" s="69" t="s">
        <v>68</v>
      </c>
      <c r="C69" s="69">
        <v>52</v>
      </c>
      <c r="D69" s="69" t="s">
        <v>1313</v>
      </c>
      <c r="E69" s="70"/>
    </row>
    <row r="70" spans="1:5">
      <c r="A70" s="69" t="s">
        <v>144</v>
      </c>
      <c r="B70" s="69" t="s">
        <v>68</v>
      </c>
      <c r="C70" s="69">
        <v>156</v>
      </c>
      <c r="D70" s="69" t="s">
        <v>1314</v>
      </c>
      <c r="E70" s="67"/>
    </row>
    <row r="71" spans="1:5">
      <c r="A71" s="69" t="s">
        <v>144</v>
      </c>
      <c r="B71" s="69" t="s">
        <v>68</v>
      </c>
      <c r="C71" s="69">
        <v>255</v>
      </c>
      <c r="D71" s="69" t="s">
        <v>1315</v>
      </c>
      <c r="E71" s="70"/>
    </row>
    <row r="72" spans="1:5">
      <c r="A72" s="69" t="s">
        <v>144</v>
      </c>
      <c r="B72" s="69" t="s">
        <v>75</v>
      </c>
      <c r="C72" s="69">
        <v>52</v>
      </c>
      <c r="D72" s="69" t="s">
        <v>1316</v>
      </c>
      <c r="E72" s="67"/>
    </row>
    <row r="73" spans="1:5">
      <c r="A73" s="69" t="s">
        <v>145</v>
      </c>
      <c r="B73" s="69" t="s">
        <v>87</v>
      </c>
      <c r="C73" s="69">
        <v>255</v>
      </c>
      <c r="D73" s="69" t="s">
        <v>146</v>
      </c>
      <c r="E73" s="70"/>
    </row>
    <row r="74" spans="1:5">
      <c r="A74" s="69" t="s">
        <v>145</v>
      </c>
      <c r="B74" s="69" t="s">
        <v>63</v>
      </c>
      <c r="C74" s="69">
        <v>255</v>
      </c>
      <c r="D74" s="69" t="s">
        <v>147</v>
      </c>
      <c r="E74" s="67"/>
    </row>
    <row r="75" spans="1:5">
      <c r="A75" s="69" t="s">
        <v>145</v>
      </c>
      <c r="B75" s="69" t="s">
        <v>68</v>
      </c>
      <c r="C75" s="69">
        <v>255</v>
      </c>
      <c r="D75" s="69" t="s">
        <v>148</v>
      </c>
      <c r="E75" s="70"/>
    </row>
    <row r="76" spans="1:5">
      <c r="A76" s="69" t="s">
        <v>145</v>
      </c>
      <c r="B76" s="69" t="s">
        <v>93</v>
      </c>
      <c r="C76" s="69">
        <v>255</v>
      </c>
      <c r="D76" s="69" t="s">
        <v>149</v>
      </c>
      <c r="E76" s="67"/>
    </row>
    <row r="77" spans="1:5">
      <c r="A77" s="69" t="s">
        <v>145</v>
      </c>
      <c r="B77" s="69" t="s">
        <v>78</v>
      </c>
      <c r="C77" s="69">
        <v>255</v>
      </c>
      <c r="D77" s="69" t="s">
        <v>150</v>
      </c>
      <c r="E77" s="70"/>
    </row>
    <row r="78" spans="1:5">
      <c r="A78" s="69" t="s">
        <v>145</v>
      </c>
      <c r="B78" s="69" t="s">
        <v>151</v>
      </c>
      <c r="C78" s="69">
        <v>255</v>
      </c>
      <c r="D78" s="69" t="s">
        <v>152</v>
      </c>
      <c r="E78" s="67"/>
    </row>
    <row r="79" spans="1:5">
      <c r="A79" s="69" t="s">
        <v>145</v>
      </c>
      <c r="B79" s="69" t="s">
        <v>108</v>
      </c>
      <c r="C79" s="69">
        <v>255</v>
      </c>
      <c r="D79" s="69" t="s">
        <v>153</v>
      </c>
      <c r="E79" s="70"/>
    </row>
    <row r="80" spans="1:5">
      <c r="A80" s="69" t="s">
        <v>145</v>
      </c>
      <c r="B80" s="69" t="s">
        <v>154</v>
      </c>
      <c r="C80" s="69">
        <v>255</v>
      </c>
      <c r="D80" s="69" t="s">
        <v>155</v>
      </c>
      <c r="E80" s="67"/>
    </row>
    <row r="81" spans="1:5">
      <c r="A81" s="69" t="s">
        <v>156</v>
      </c>
      <c r="B81" s="69" t="s">
        <v>63</v>
      </c>
      <c r="C81" s="69">
        <v>52</v>
      </c>
      <c r="D81" s="69" t="s">
        <v>157</v>
      </c>
      <c r="E81" s="70"/>
    </row>
    <row r="82" spans="1:5">
      <c r="A82" s="69" t="s">
        <v>156</v>
      </c>
      <c r="B82" s="69" t="s">
        <v>75</v>
      </c>
      <c r="C82" s="69">
        <v>52</v>
      </c>
      <c r="D82" s="69" t="s">
        <v>158</v>
      </c>
      <c r="E82" s="67"/>
    </row>
    <row r="83" spans="1:5">
      <c r="A83" s="69" t="s">
        <v>156</v>
      </c>
      <c r="B83" s="69" t="s">
        <v>104</v>
      </c>
      <c r="C83" s="69">
        <v>52</v>
      </c>
      <c r="D83" s="69" t="s">
        <v>159</v>
      </c>
      <c r="E83" s="70"/>
    </row>
    <row r="84" spans="1:5">
      <c r="A84" s="69" t="s">
        <v>156</v>
      </c>
      <c r="B84" s="69" t="s">
        <v>80</v>
      </c>
      <c r="C84" s="69">
        <v>52</v>
      </c>
      <c r="D84" s="69" t="s">
        <v>160</v>
      </c>
      <c r="E84" s="67"/>
    </row>
    <row r="85" spans="1:5">
      <c r="A85" s="69" t="s">
        <v>156</v>
      </c>
      <c r="B85" s="69" t="s">
        <v>83</v>
      </c>
      <c r="C85" s="69">
        <v>52</v>
      </c>
      <c r="D85" s="69" t="s">
        <v>161</v>
      </c>
      <c r="E85" s="70"/>
    </row>
    <row r="86" spans="1:5">
      <c r="A86" s="69" t="s">
        <v>156</v>
      </c>
      <c r="B86" s="69" t="s">
        <v>75</v>
      </c>
      <c r="C86" s="72">
        <v>255</v>
      </c>
      <c r="D86" s="69" t="s">
        <v>162</v>
      </c>
      <c r="E86" s="67"/>
    </row>
    <row r="87" spans="1:5">
      <c r="A87" s="69" t="s">
        <v>156</v>
      </c>
      <c r="B87" s="69" t="s">
        <v>80</v>
      </c>
      <c r="C87" s="69">
        <v>255</v>
      </c>
      <c r="D87" s="69" t="s">
        <v>163</v>
      </c>
      <c r="E87" s="70"/>
    </row>
  </sheetData>
  <sheetProtection algorithmName="SHA-512" hashValue="VUJvmCEnOdyC7yWzRUB55xhSsbN5mvQFE/T11uxhYpMuihga4ZA8gchtk/0RhlRIOy7nuuBGUXv6a5iC9IUpyw==" saltValue="Cu2WM07aNNMwaQXu5mEuRg==" spinCount="100000" sheet="1" objects="1" scenarios="1"/>
  <pageMargins left="0.7" right="0.7" top="0.75" bottom="0.75"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99CCFF"/>
    <pageSetUpPr fitToPage="1"/>
  </sheetPr>
  <dimension ref="A1:IW1024"/>
  <sheetViews>
    <sheetView showGridLines="0" zoomScaleNormal="100" zoomScalePageLayoutView="70" workbookViewId="0">
      <pane ySplit="9" topLeftCell="A111" activePane="bottomLeft" state="frozen"/>
      <selection pane="bottomLeft" activeCell="P281" sqref="P281"/>
    </sheetView>
  </sheetViews>
  <sheetFormatPr defaultColWidth="8.5703125" defaultRowHeight="13.5" customHeight="1"/>
  <cols>
    <col min="1" max="1" width="8.42578125" style="73" customWidth="1"/>
    <col min="2" max="2" width="51.5703125" style="73" customWidth="1"/>
    <col min="3" max="3" width="13.140625" style="73" customWidth="1"/>
    <col min="4" max="4" width="7" style="74" customWidth="1"/>
    <col min="5" max="5" width="11.5703125" style="73" customWidth="1"/>
    <col min="6" max="6" width="39.5703125" style="73" customWidth="1"/>
    <col min="7" max="7" width="27.42578125" style="73" customWidth="1"/>
    <col min="8" max="8" width="11.5703125" style="73" customWidth="1"/>
    <col min="9" max="9" width="9.140625" style="75" customWidth="1"/>
    <col min="10" max="10" width="12.5703125" style="73" customWidth="1"/>
    <col min="11" max="11" width="23.42578125" style="73" customWidth="1"/>
    <col min="12" max="12" width="19.85546875" style="73" customWidth="1"/>
    <col min="13" max="13" width="18.5703125" style="73" customWidth="1"/>
    <col min="14" max="14" width="17.7109375" style="76" customWidth="1"/>
    <col min="15" max="15" width="21.42578125" style="77" customWidth="1"/>
    <col min="16" max="16" width="17" style="77" customWidth="1"/>
    <col min="17" max="17" width="16.85546875" style="77" customWidth="1"/>
    <col min="18" max="18" width="12.7109375" style="77" customWidth="1"/>
    <col min="19" max="19" width="18" style="77" customWidth="1"/>
    <col min="20" max="20" width="19" style="73" customWidth="1"/>
    <col min="21" max="26" width="8.42578125" style="73" customWidth="1"/>
    <col min="27" max="257" width="8.5703125" style="73"/>
  </cols>
  <sheetData>
    <row r="1" spans="1:20" ht="13.5" customHeight="1">
      <c r="A1" s="78"/>
      <c r="B1" s="79"/>
      <c r="C1" s="74"/>
      <c r="H1" s="80"/>
      <c r="I1" s="81"/>
      <c r="J1" s="82"/>
      <c r="K1" s="82"/>
      <c r="L1" s="82"/>
      <c r="M1" s="82"/>
    </row>
    <row r="2" spans="1:20" ht="13.5" customHeight="1">
      <c r="A2" s="74"/>
      <c r="B2" s="83"/>
      <c r="C2" s="84"/>
      <c r="D2" s="84"/>
      <c r="E2" s="85"/>
      <c r="F2" s="86"/>
      <c r="G2" s="86"/>
      <c r="H2" s="87"/>
      <c r="I2" s="88"/>
      <c r="J2" s="89"/>
      <c r="K2" s="89"/>
      <c r="L2" s="89"/>
      <c r="M2" s="89"/>
      <c r="N2" s="90"/>
    </row>
    <row r="3" spans="1:20" ht="13.5" customHeight="1">
      <c r="A3" s="74"/>
      <c r="B3" s="91" t="str">
        <f>'1. TOTAALBLAD'!A2</f>
        <v>Naam opdrachtgever</v>
      </c>
      <c r="C3" s="92" t="str">
        <f>'1. TOTAALBLAD'!B2</f>
        <v>Gemeente Ede</v>
      </c>
      <c r="D3" s="84"/>
      <c r="G3" s="93"/>
      <c r="H3" s="94"/>
      <c r="I3" s="95"/>
      <c r="J3" s="96"/>
      <c r="K3" s="96"/>
      <c r="L3" s="96"/>
      <c r="M3" s="96"/>
      <c r="N3" s="90"/>
    </row>
    <row r="4" spans="1:20" ht="13.5" customHeight="1">
      <c r="A4" s="74"/>
      <c r="B4" s="91" t="str">
        <f>'1. TOTAALBLAD'!A3</f>
        <v>Omschrijving opdracht</v>
      </c>
      <c r="C4" s="92" t="s">
        <v>164</v>
      </c>
      <c r="D4" s="97"/>
      <c r="F4" s="98"/>
      <c r="G4" s="86"/>
      <c r="H4" s="87"/>
      <c r="I4" s="88"/>
      <c r="J4" s="89"/>
      <c r="K4" s="89"/>
      <c r="L4" s="89"/>
      <c r="M4" s="89"/>
      <c r="N4" s="90"/>
    </row>
    <row r="5" spans="1:20" ht="13.5" customHeight="1">
      <c r="A5" s="74"/>
      <c r="B5" s="91" t="str">
        <f>'1. TOTAALBLAD'!A4</f>
        <v>Gebouw/plaats</v>
      </c>
      <c r="C5" s="92" t="str">
        <f>'1. TOTAALBLAD'!B4</f>
        <v>Alle gebouwen</v>
      </c>
      <c r="D5" s="84"/>
      <c r="G5" s="86"/>
      <c r="H5" s="87"/>
      <c r="I5" s="88"/>
      <c r="J5" s="89"/>
      <c r="K5" s="89"/>
      <c r="L5" s="89"/>
      <c r="M5" s="89"/>
      <c r="N5" s="90"/>
    </row>
    <row r="6" spans="1:20" ht="13.5" customHeight="1">
      <c r="A6" s="74"/>
      <c r="B6" s="91" t="str">
        <f>'1. TOTAALBLAD'!A5</f>
        <v>Besteknummer</v>
      </c>
      <c r="C6" s="92"/>
      <c r="D6" s="84"/>
      <c r="G6" s="86"/>
      <c r="H6" s="87"/>
      <c r="I6" s="88"/>
      <c r="J6" s="89"/>
      <c r="K6" s="89"/>
      <c r="L6" s="89"/>
      <c r="M6" s="89"/>
      <c r="N6" s="90"/>
    </row>
    <row r="7" spans="1:20" ht="13.5" customHeight="1">
      <c r="A7" s="74"/>
      <c r="B7" s="91" t="str">
        <f>'1. TOTAALBLAD'!A6</f>
        <v>Naam leverancier</v>
      </c>
      <c r="C7" s="304"/>
      <c r="D7" s="84"/>
      <c r="G7" s="86"/>
      <c r="H7" s="87"/>
      <c r="I7" s="88"/>
      <c r="J7" s="89"/>
      <c r="K7" s="89"/>
      <c r="L7" s="89"/>
      <c r="M7" s="89"/>
      <c r="N7" s="90"/>
    </row>
    <row r="8" spans="1:20" ht="13.5" customHeight="1">
      <c r="A8" s="74"/>
      <c r="B8" s="85"/>
      <c r="C8" s="84"/>
      <c r="D8" s="84"/>
      <c r="E8" s="85"/>
      <c r="F8" s="86"/>
      <c r="G8" s="86"/>
      <c r="H8" s="87"/>
      <c r="I8" s="88"/>
      <c r="J8" s="89"/>
      <c r="K8" s="89"/>
      <c r="L8" s="312" t="s">
        <v>65</v>
      </c>
      <c r="M8" s="312"/>
      <c r="N8" s="312"/>
      <c r="O8" s="312"/>
      <c r="P8" s="312" t="s">
        <v>67</v>
      </c>
      <c r="Q8" s="312"/>
      <c r="R8" s="312"/>
      <c r="S8" s="312"/>
      <c r="T8" s="99" t="s">
        <v>165</v>
      </c>
    </row>
    <row r="9" spans="1:20" ht="38.25" customHeight="1">
      <c r="A9" s="74"/>
      <c r="B9" s="100" t="s">
        <v>166</v>
      </c>
      <c r="C9" s="100" t="s">
        <v>167</v>
      </c>
      <c r="D9" s="101" t="s">
        <v>168</v>
      </c>
      <c r="E9" s="102" t="s">
        <v>169</v>
      </c>
      <c r="F9" s="100" t="s">
        <v>170</v>
      </c>
      <c r="G9" s="103" t="s">
        <v>171</v>
      </c>
      <c r="H9" s="103" t="s">
        <v>172</v>
      </c>
      <c r="I9" s="104" t="s">
        <v>28</v>
      </c>
      <c r="J9" s="99" t="s">
        <v>173</v>
      </c>
      <c r="K9" s="99" t="s">
        <v>58</v>
      </c>
      <c r="L9" s="99" t="s">
        <v>174</v>
      </c>
      <c r="M9" s="105" t="s">
        <v>175</v>
      </c>
      <c r="N9" s="106" t="s">
        <v>176</v>
      </c>
      <c r="O9" s="105" t="s">
        <v>177</v>
      </c>
      <c r="P9" s="105" t="s">
        <v>178</v>
      </c>
      <c r="Q9" s="105" t="s">
        <v>179</v>
      </c>
      <c r="R9" s="106" t="s">
        <v>180</v>
      </c>
      <c r="S9" s="105" t="s">
        <v>181</v>
      </c>
      <c r="T9" s="99" t="s">
        <v>182</v>
      </c>
    </row>
    <row r="10" spans="1:20" ht="13.5" hidden="1" customHeight="1">
      <c r="A10" s="78">
        <f t="shared" ref="A10:A36" si="0">A9+1</f>
        <v>1</v>
      </c>
      <c r="B10" s="107" t="s">
        <v>42</v>
      </c>
      <c r="C10" s="108"/>
      <c r="D10" s="109"/>
      <c r="E10" s="108"/>
      <c r="F10" s="107" t="s">
        <v>183</v>
      </c>
      <c r="G10" s="110" t="s">
        <v>86</v>
      </c>
      <c r="H10" s="108" t="s">
        <v>68</v>
      </c>
      <c r="I10" s="111">
        <v>2.08</v>
      </c>
      <c r="J10" s="112">
        <v>255</v>
      </c>
      <c r="K10" s="112" t="s">
        <v>91</v>
      </c>
      <c r="L10" s="113">
        <f>IF(VLOOKUP(K10,'2. BASIS INVULBLAD'!$D$10:$E$87,2,FALSE())=0,0,I10/VLOOKUP(K10,'2. BASIS INVULBLAD'!$D$10:$E$87,2,FALSE()))</f>
        <v>0</v>
      </c>
      <c r="M10" s="113">
        <f t="shared" ref="M10:M36" si="1">L10*J10</f>
        <v>0</v>
      </c>
      <c r="N10" s="114">
        <f>'2. BASIS INVULBLAD'!$H$10</f>
        <v>0</v>
      </c>
      <c r="O10" s="115">
        <f t="shared" ref="O10:O36" si="2">M10*N10</f>
        <v>0</v>
      </c>
      <c r="P10" s="116"/>
      <c r="Q10" s="117">
        <f t="shared" ref="Q10:Q36" si="3">M10*P10</f>
        <v>0</v>
      </c>
      <c r="R10" s="29">
        <f>'2. BASIS INVULBLAD'!$H$11</f>
        <v>0</v>
      </c>
      <c r="S10" s="29">
        <f t="shared" ref="S10:S36" si="4">Q10*R10</f>
        <v>0</v>
      </c>
      <c r="T10" s="29">
        <f t="shared" ref="T10:T36" si="5">O10+S10</f>
        <v>0</v>
      </c>
    </row>
    <row r="11" spans="1:20" ht="13.5" hidden="1" customHeight="1">
      <c r="A11" s="78">
        <f t="shared" si="0"/>
        <v>2</v>
      </c>
      <c r="B11" s="107" t="s">
        <v>42</v>
      </c>
      <c r="C11" s="108"/>
      <c r="D11" s="109"/>
      <c r="E11" s="108"/>
      <c r="F11" s="107" t="s">
        <v>184</v>
      </c>
      <c r="G11" s="110" t="s">
        <v>144</v>
      </c>
      <c r="H11" s="108" t="s">
        <v>68</v>
      </c>
      <c r="I11" s="111">
        <v>1.25</v>
      </c>
      <c r="J11" s="112">
        <v>255</v>
      </c>
      <c r="K11" s="112" t="s">
        <v>1315</v>
      </c>
      <c r="L11" s="113">
        <f>IF(VLOOKUP(K11,'2. BASIS INVULBLAD'!$D$10:$E$87,2,FALSE())=0,0,I11/VLOOKUP(K11,'2. BASIS INVULBLAD'!$D$10:$E$87,2,FALSE()))</f>
        <v>0</v>
      </c>
      <c r="M11" s="113">
        <f t="shared" si="1"/>
        <v>0</v>
      </c>
      <c r="N11" s="114">
        <f>'2. BASIS INVULBLAD'!$H$10</f>
        <v>0</v>
      </c>
      <c r="O11" s="115">
        <f t="shared" si="2"/>
        <v>0</v>
      </c>
      <c r="P11" s="116"/>
      <c r="Q11" s="117">
        <f t="shared" si="3"/>
        <v>0</v>
      </c>
      <c r="R11" s="29">
        <f>'2. BASIS INVULBLAD'!$H$11</f>
        <v>0</v>
      </c>
      <c r="S11" s="29">
        <f t="shared" si="4"/>
        <v>0</v>
      </c>
      <c r="T11" s="29">
        <f t="shared" si="5"/>
        <v>0</v>
      </c>
    </row>
    <row r="12" spans="1:20" ht="13.5" hidden="1" customHeight="1">
      <c r="A12" s="78">
        <f t="shared" si="0"/>
        <v>3</v>
      </c>
      <c r="B12" s="107" t="s">
        <v>42</v>
      </c>
      <c r="C12" s="108"/>
      <c r="D12" s="109"/>
      <c r="E12" s="108"/>
      <c r="F12" s="107" t="s">
        <v>185</v>
      </c>
      <c r="G12" s="110" t="s">
        <v>86</v>
      </c>
      <c r="H12" s="108" t="s">
        <v>68</v>
      </c>
      <c r="I12" s="111">
        <v>27.71</v>
      </c>
      <c r="J12" s="112">
        <v>255</v>
      </c>
      <c r="K12" s="112" t="s">
        <v>91</v>
      </c>
      <c r="L12" s="113">
        <f>IF(VLOOKUP(K12,'2. BASIS INVULBLAD'!$D$10:$E$87,2,FALSE())=0,0,I12/VLOOKUP(K12,'2. BASIS INVULBLAD'!$D$10:$E$87,2,FALSE()))</f>
        <v>0</v>
      </c>
      <c r="M12" s="113">
        <f t="shared" si="1"/>
        <v>0</v>
      </c>
      <c r="N12" s="114">
        <f>'2. BASIS INVULBLAD'!$H$10</f>
        <v>0</v>
      </c>
      <c r="O12" s="115">
        <f t="shared" si="2"/>
        <v>0</v>
      </c>
      <c r="P12" s="116"/>
      <c r="Q12" s="117">
        <f t="shared" si="3"/>
        <v>0</v>
      </c>
      <c r="R12" s="29">
        <f>'2. BASIS INVULBLAD'!$H$11</f>
        <v>0</v>
      </c>
      <c r="S12" s="29">
        <f t="shared" si="4"/>
        <v>0</v>
      </c>
      <c r="T12" s="29">
        <f t="shared" si="5"/>
        <v>0</v>
      </c>
    </row>
    <row r="13" spans="1:20" ht="13.5" hidden="1" customHeight="1">
      <c r="A13" s="78">
        <f t="shared" si="0"/>
        <v>4</v>
      </c>
      <c r="B13" s="107" t="s">
        <v>42</v>
      </c>
      <c r="C13" s="108"/>
      <c r="D13" s="109"/>
      <c r="E13" s="108"/>
      <c r="F13" s="107" t="s">
        <v>185</v>
      </c>
      <c r="G13" s="110" t="s">
        <v>86</v>
      </c>
      <c r="H13" s="108" t="s">
        <v>80</v>
      </c>
      <c r="I13" s="111">
        <v>3</v>
      </c>
      <c r="J13" s="112">
        <v>255</v>
      </c>
      <c r="K13" s="112" t="s">
        <v>110</v>
      </c>
      <c r="L13" s="113">
        <f>IF(VLOOKUP(K13,'2. BASIS INVULBLAD'!$D$10:$E$87,2,FALSE())=0,0,I13/VLOOKUP(K13,'2. BASIS INVULBLAD'!$D$10:$E$87,2,FALSE()))</f>
        <v>0</v>
      </c>
      <c r="M13" s="113">
        <f t="shared" si="1"/>
        <v>0</v>
      </c>
      <c r="N13" s="114">
        <f>'2. BASIS INVULBLAD'!$H$10</f>
        <v>0</v>
      </c>
      <c r="O13" s="115">
        <f t="shared" si="2"/>
        <v>0</v>
      </c>
      <c r="P13" s="116"/>
      <c r="Q13" s="117">
        <f t="shared" si="3"/>
        <v>0</v>
      </c>
      <c r="R13" s="29">
        <f>'2. BASIS INVULBLAD'!$H$11</f>
        <v>0</v>
      </c>
      <c r="S13" s="29">
        <f t="shared" si="4"/>
        <v>0</v>
      </c>
      <c r="T13" s="29">
        <f t="shared" si="5"/>
        <v>0</v>
      </c>
    </row>
    <row r="14" spans="1:20" ht="13.5" hidden="1" customHeight="1">
      <c r="A14" s="78">
        <f t="shared" si="0"/>
        <v>5</v>
      </c>
      <c r="B14" s="107" t="s">
        <v>42</v>
      </c>
      <c r="C14" s="108"/>
      <c r="D14" s="109"/>
      <c r="E14" s="108"/>
      <c r="F14" s="107" t="s">
        <v>186</v>
      </c>
      <c r="G14" s="110" t="s">
        <v>62</v>
      </c>
      <c r="H14" s="108" t="s">
        <v>68</v>
      </c>
      <c r="I14" s="111">
        <v>19.61</v>
      </c>
      <c r="J14" s="112">
        <v>255</v>
      </c>
      <c r="K14" s="112" t="s">
        <v>70</v>
      </c>
      <c r="L14" s="113">
        <f>IF(VLOOKUP(K14,'2. BASIS INVULBLAD'!$D$10:$E$87,2,FALSE())=0,0,I14/VLOOKUP(K14,'2. BASIS INVULBLAD'!$D$10:$E$87,2,FALSE()))</f>
        <v>0</v>
      </c>
      <c r="M14" s="113">
        <f t="shared" si="1"/>
        <v>0</v>
      </c>
      <c r="N14" s="114">
        <f>'2. BASIS INVULBLAD'!$H$10</f>
        <v>0</v>
      </c>
      <c r="O14" s="115">
        <f t="shared" si="2"/>
        <v>0</v>
      </c>
      <c r="P14" s="116"/>
      <c r="Q14" s="117">
        <f t="shared" si="3"/>
        <v>0</v>
      </c>
      <c r="R14" s="29">
        <f>'2. BASIS INVULBLAD'!$H$11</f>
        <v>0</v>
      </c>
      <c r="S14" s="29">
        <f t="shared" si="4"/>
        <v>0</v>
      </c>
      <c r="T14" s="29">
        <f t="shared" si="5"/>
        <v>0</v>
      </c>
    </row>
    <row r="15" spans="1:20" ht="13.5" hidden="1" customHeight="1">
      <c r="A15" s="78">
        <f t="shared" si="0"/>
        <v>6</v>
      </c>
      <c r="B15" s="107" t="s">
        <v>42</v>
      </c>
      <c r="C15" s="108"/>
      <c r="D15" s="109"/>
      <c r="E15" s="108"/>
      <c r="F15" s="107" t="s">
        <v>187</v>
      </c>
      <c r="G15" s="110" t="s">
        <v>120</v>
      </c>
      <c r="H15" s="108" t="s">
        <v>87</v>
      </c>
      <c r="I15" s="111">
        <v>11.26</v>
      </c>
      <c r="J15" s="112">
        <v>52</v>
      </c>
      <c r="K15" s="112" t="s">
        <v>121</v>
      </c>
      <c r="L15" s="113">
        <f>IF(VLOOKUP(K15,'2. BASIS INVULBLAD'!$D$10:$E$87,2,FALSE())=0,0,I15/VLOOKUP(K15,'2. BASIS INVULBLAD'!$D$10:$E$87,2,FALSE()))</f>
        <v>0</v>
      </c>
      <c r="M15" s="113">
        <f t="shared" si="1"/>
        <v>0</v>
      </c>
      <c r="N15" s="114">
        <f>'2. BASIS INVULBLAD'!$H$10</f>
        <v>0</v>
      </c>
      <c r="O15" s="115">
        <f t="shared" si="2"/>
        <v>0</v>
      </c>
      <c r="P15" s="116"/>
      <c r="Q15" s="117">
        <f t="shared" si="3"/>
        <v>0</v>
      </c>
      <c r="R15" s="29">
        <f>'2. BASIS INVULBLAD'!$H$11</f>
        <v>0</v>
      </c>
      <c r="S15" s="29">
        <f t="shared" si="4"/>
        <v>0</v>
      </c>
      <c r="T15" s="29">
        <f t="shared" si="5"/>
        <v>0</v>
      </c>
    </row>
    <row r="16" spans="1:20" ht="13.5" hidden="1" customHeight="1">
      <c r="A16" s="78">
        <f t="shared" si="0"/>
        <v>7</v>
      </c>
      <c r="B16" s="107" t="s">
        <v>42</v>
      </c>
      <c r="C16" s="108"/>
      <c r="D16" s="109"/>
      <c r="E16" s="108"/>
      <c r="F16" s="107" t="s">
        <v>188</v>
      </c>
      <c r="G16" s="110" t="s">
        <v>144</v>
      </c>
      <c r="H16" s="108" t="s">
        <v>68</v>
      </c>
      <c r="I16" s="111">
        <v>4.04</v>
      </c>
      <c r="J16" s="112">
        <v>255</v>
      </c>
      <c r="K16" s="112" t="s">
        <v>1315</v>
      </c>
      <c r="L16" s="113">
        <f>IF(VLOOKUP(K16,'2. BASIS INVULBLAD'!$D$10:$E$87,2,FALSE())=0,0,I16/VLOOKUP(K16,'2. BASIS INVULBLAD'!$D$10:$E$87,2,FALSE()))</f>
        <v>0</v>
      </c>
      <c r="M16" s="113">
        <f t="shared" si="1"/>
        <v>0</v>
      </c>
      <c r="N16" s="114">
        <f>'2. BASIS INVULBLAD'!$H$10</f>
        <v>0</v>
      </c>
      <c r="O16" s="115">
        <f t="shared" si="2"/>
        <v>0</v>
      </c>
      <c r="P16" s="116"/>
      <c r="Q16" s="117">
        <f t="shared" si="3"/>
        <v>0</v>
      </c>
      <c r="R16" s="29">
        <f>'2. BASIS INVULBLAD'!$H$11</f>
        <v>0</v>
      </c>
      <c r="S16" s="29">
        <f t="shared" si="4"/>
        <v>0</v>
      </c>
      <c r="T16" s="29">
        <f t="shared" si="5"/>
        <v>0</v>
      </c>
    </row>
    <row r="17" spans="1:20" ht="13.5" hidden="1" customHeight="1">
      <c r="A17" s="78">
        <f t="shared" si="0"/>
        <v>8</v>
      </c>
      <c r="B17" s="107" t="s">
        <v>42</v>
      </c>
      <c r="C17" s="108"/>
      <c r="D17" s="109"/>
      <c r="E17" s="108"/>
      <c r="F17" s="107" t="s">
        <v>189</v>
      </c>
      <c r="G17" s="110" t="s">
        <v>144</v>
      </c>
      <c r="H17" s="108" t="s">
        <v>68</v>
      </c>
      <c r="I17" s="111">
        <v>1.72</v>
      </c>
      <c r="J17" s="112">
        <v>255</v>
      </c>
      <c r="K17" s="112" t="s">
        <v>1315</v>
      </c>
      <c r="L17" s="113">
        <f>IF(VLOOKUP(K17,'2. BASIS INVULBLAD'!$D$10:$E$87,2,FALSE())=0,0,I17/VLOOKUP(K17,'2. BASIS INVULBLAD'!$D$10:$E$87,2,FALSE()))</f>
        <v>0</v>
      </c>
      <c r="M17" s="113">
        <f t="shared" si="1"/>
        <v>0</v>
      </c>
      <c r="N17" s="114">
        <f>'2. BASIS INVULBLAD'!$H$10</f>
        <v>0</v>
      </c>
      <c r="O17" s="115">
        <f t="shared" si="2"/>
        <v>0</v>
      </c>
      <c r="P17" s="116"/>
      <c r="Q17" s="117">
        <f t="shared" si="3"/>
        <v>0</v>
      </c>
      <c r="R17" s="29">
        <f>'2. BASIS INVULBLAD'!$H$11</f>
        <v>0</v>
      </c>
      <c r="S17" s="29">
        <f t="shared" si="4"/>
        <v>0</v>
      </c>
      <c r="T17" s="29">
        <f t="shared" si="5"/>
        <v>0</v>
      </c>
    </row>
    <row r="18" spans="1:20" ht="13.5" hidden="1" customHeight="1">
      <c r="A18" s="78">
        <f t="shared" si="0"/>
        <v>9</v>
      </c>
      <c r="B18" s="107" t="s">
        <v>42</v>
      </c>
      <c r="C18" s="108"/>
      <c r="D18" s="109"/>
      <c r="E18" s="108"/>
      <c r="F18" s="107" t="s">
        <v>190</v>
      </c>
      <c r="G18" s="110" t="s">
        <v>144</v>
      </c>
      <c r="H18" s="108" t="s">
        <v>68</v>
      </c>
      <c r="I18" s="111">
        <v>7.44</v>
      </c>
      <c r="J18" s="112">
        <v>255</v>
      </c>
      <c r="K18" s="112" t="s">
        <v>1315</v>
      </c>
      <c r="L18" s="113">
        <f>IF(VLOOKUP(K18,'2. BASIS INVULBLAD'!$D$10:$E$87,2,FALSE())=0,0,I18/VLOOKUP(K18,'2. BASIS INVULBLAD'!$D$10:$E$87,2,FALSE()))</f>
        <v>0</v>
      </c>
      <c r="M18" s="113">
        <f t="shared" si="1"/>
        <v>0</v>
      </c>
      <c r="N18" s="114">
        <f>'2. BASIS INVULBLAD'!$H$10</f>
        <v>0</v>
      </c>
      <c r="O18" s="115">
        <f t="shared" si="2"/>
        <v>0</v>
      </c>
      <c r="P18" s="116"/>
      <c r="Q18" s="117">
        <f t="shared" si="3"/>
        <v>0</v>
      </c>
      <c r="R18" s="29">
        <f>'2. BASIS INVULBLAD'!$H$11</f>
        <v>0</v>
      </c>
      <c r="S18" s="29">
        <f t="shared" si="4"/>
        <v>0</v>
      </c>
      <c r="T18" s="29">
        <f t="shared" si="5"/>
        <v>0</v>
      </c>
    </row>
    <row r="19" spans="1:20" ht="13.5" hidden="1" customHeight="1">
      <c r="A19" s="78">
        <f t="shared" si="0"/>
        <v>10</v>
      </c>
      <c r="B19" s="107" t="s">
        <v>42</v>
      </c>
      <c r="C19" s="108"/>
      <c r="D19" s="109"/>
      <c r="E19" s="108"/>
      <c r="F19" s="107" t="s">
        <v>191</v>
      </c>
      <c r="G19" s="110" t="s">
        <v>62</v>
      </c>
      <c r="H19" s="108" t="s">
        <v>68</v>
      </c>
      <c r="I19" s="111">
        <v>12.27</v>
      </c>
      <c r="J19" s="112">
        <v>255</v>
      </c>
      <c r="K19" s="112" t="s">
        <v>70</v>
      </c>
      <c r="L19" s="113">
        <f>IF(VLOOKUP(K19,'2. BASIS INVULBLAD'!$D$10:$E$87,2,FALSE())=0,0,I19/VLOOKUP(K19,'2. BASIS INVULBLAD'!$D$10:$E$87,2,FALSE()))</f>
        <v>0</v>
      </c>
      <c r="M19" s="113">
        <f t="shared" si="1"/>
        <v>0</v>
      </c>
      <c r="N19" s="114">
        <f>'2. BASIS INVULBLAD'!$H$10</f>
        <v>0</v>
      </c>
      <c r="O19" s="115">
        <f t="shared" si="2"/>
        <v>0</v>
      </c>
      <c r="P19" s="116"/>
      <c r="Q19" s="117">
        <f t="shared" si="3"/>
        <v>0</v>
      </c>
      <c r="R19" s="29">
        <f>'2. BASIS INVULBLAD'!$H$11</f>
        <v>0</v>
      </c>
      <c r="S19" s="29">
        <f t="shared" si="4"/>
        <v>0</v>
      </c>
      <c r="T19" s="29">
        <f t="shared" si="5"/>
        <v>0</v>
      </c>
    </row>
    <row r="20" spans="1:20" ht="13.5" hidden="1" customHeight="1">
      <c r="A20" s="78">
        <f t="shared" si="0"/>
        <v>11</v>
      </c>
      <c r="B20" s="107" t="s">
        <v>42</v>
      </c>
      <c r="C20" s="108"/>
      <c r="D20" s="109"/>
      <c r="E20" s="108"/>
      <c r="F20" s="107" t="s">
        <v>192</v>
      </c>
      <c r="G20" s="110" t="s">
        <v>86</v>
      </c>
      <c r="H20" s="108" t="s">
        <v>68</v>
      </c>
      <c r="I20" s="111">
        <v>84.5</v>
      </c>
      <c r="J20" s="112">
        <v>255</v>
      </c>
      <c r="K20" s="112" t="s">
        <v>91</v>
      </c>
      <c r="L20" s="113">
        <f>IF(VLOOKUP(K20,'2. BASIS INVULBLAD'!$D$10:$E$87,2,FALSE())=0,0,I20/VLOOKUP(K20,'2. BASIS INVULBLAD'!$D$10:$E$87,2,FALSE()))</f>
        <v>0</v>
      </c>
      <c r="M20" s="113">
        <f t="shared" si="1"/>
        <v>0</v>
      </c>
      <c r="N20" s="114">
        <f>'2. BASIS INVULBLAD'!$H$10</f>
        <v>0</v>
      </c>
      <c r="O20" s="115">
        <f t="shared" si="2"/>
        <v>0</v>
      </c>
      <c r="P20" s="116"/>
      <c r="Q20" s="117">
        <f t="shared" si="3"/>
        <v>0</v>
      </c>
      <c r="R20" s="29">
        <f>'2. BASIS INVULBLAD'!$H$11</f>
        <v>0</v>
      </c>
      <c r="S20" s="29">
        <f t="shared" si="4"/>
        <v>0</v>
      </c>
      <c r="T20" s="29">
        <f t="shared" si="5"/>
        <v>0</v>
      </c>
    </row>
    <row r="21" spans="1:20" ht="13.5" hidden="1" customHeight="1">
      <c r="A21" s="78">
        <f t="shared" si="0"/>
        <v>12</v>
      </c>
      <c r="B21" s="107" t="s">
        <v>42</v>
      </c>
      <c r="C21" s="108"/>
      <c r="D21" s="109"/>
      <c r="E21" s="108"/>
      <c r="F21" s="107" t="s">
        <v>183</v>
      </c>
      <c r="G21" s="110" t="s">
        <v>86</v>
      </c>
      <c r="H21" s="108" t="s">
        <v>68</v>
      </c>
      <c r="I21" s="111">
        <v>2.6</v>
      </c>
      <c r="J21" s="112">
        <v>255</v>
      </c>
      <c r="K21" s="112" t="s">
        <v>91</v>
      </c>
      <c r="L21" s="113">
        <f>IF(VLOOKUP(K21,'2. BASIS INVULBLAD'!$D$10:$E$87,2,FALSE())=0,0,I21/VLOOKUP(K21,'2. BASIS INVULBLAD'!$D$10:$E$87,2,FALSE()))</f>
        <v>0</v>
      </c>
      <c r="M21" s="113">
        <f t="shared" si="1"/>
        <v>0</v>
      </c>
      <c r="N21" s="114">
        <f>'2. BASIS INVULBLAD'!$H$10</f>
        <v>0</v>
      </c>
      <c r="O21" s="115">
        <f t="shared" si="2"/>
        <v>0</v>
      </c>
      <c r="P21" s="116"/>
      <c r="Q21" s="117">
        <f t="shared" si="3"/>
        <v>0</v>
      </c>
      <c r="R21" s="29">
        <f>'2. BASIS INVULBLAD'!$H$11</f>
        <v>0</v>
      </c>
      <c r="S21" s="29">
        <f t="shared" si="4"/>
        <v>0</v>
      </c>
      <c r="T21" s="29">
        <f t="shared" si="5"/>
        <v>0</v>
      </c>
    </row>
    <row r="22" spans="1:20" ht="13.5" hidden="1" customHeight="1">
      <c r="A22" s="78">
        <f t="shared" si="0"/>
        <v>13</v>
      </c>
      <c r="B22" s="107" t="s">
        <v>42</v>
      </c>
      <c r="C22" s="108"/>
      <c r="D22" s="109"/>
      <c r="E22" s="108"/>
      <c r="F22" s="107" t="s">
        <v>193</v>
      </c>
      <c r="G22" s="110" t="s">
        <v>144</v>
      </c>
      <c r="H22" s="108" t="s">
        <v>68</v>
      </c>
      <c r="I22" s="111">
        <v>3.95</v>
      </c>
      <c r="J22" s="112">
        <v>255</v>
      </c>
      <c r="K22" s="112" t="s">
        <v>1315</v>
      </c>
      <c r="L22" s="113">
        <f>IF(VLOOKUP(K22,'2. BASIS INVULBLAD'!$D$10:$E$87,2,FALSE())=0,0,I22/VLOOKUP(K22,'2. BASIS INVULBLAD'!$D$10:$E$87,2,FALSE()))</f>
        <v>0</v>
      </c>
      <c r="M22" s="113">
        <f t="shared" si="1"/>
        <v>0</v>
      </c>
      <c r="N22" s="114">
        <f>'2. BASIS INVULBLAD'!$H$10</f>
        <v>0</v>
      </c>
      <c r="O22" s="115">
        <f t="shared" si="2"/>
        <v>0</v>
      </c>
      <c r="P22" s="116"/>
      <c r="Q22" s="117">
        <f t="shared" si="3"/>
        <v>0</v>
      </c>
      <c r="R22" s="29">
        <f>'2. BASIS INVULBLAD'!$H$11</f>
        <v>0</v>
      </c>
      <c r="S22" s="29">
        <f t="shared" si="4"/>
        <v>0</v>
      </c>
      <c r="T22" s="29">
        <f t="shared" si="5"/>
        <v>0</v>
      </c>
    </row>
    <row r="23" spans="1:20" ht="13.5" hidden="1" customHeight="1">
      <c r="A23" s="78">
        <f t="shared" si="0"/>
        <v>14</v>
      </c>
      <c r="B23" s="107" t="s">
        <v>42</v>
      </c>
      <c r="C23" s="108"/>
      <c r="D23" s="109"/>
      <c r="E23" s="108"/>
      <c r="F23" s="107" t="s">
        <v>183</v>
      </c>
      <c r="G23" s="110" t="s">
        <v>144</v>
      </c>
      <c r="H23" s="108" t="s">
        <v>68</v>
      </c>
      <c r="I23" s="111">
        <v>2.17</v>
      </c>
      <c r="J23" s="112">
        <v>255</v>
      </c>
      <c r="K23" s="112" t="s">
        <v>1315</v>
      </c>
      <c r="L23" s="113">
        <f>IF(VLOOKUP(K23,'2. BASIS INVULBLAD'!$D$10:$E$87,2,FALSE())=0,0,I23/VLOOKUP(K23,'2. BASIS INVULBLAD'!$D$10:$E$87,2,FALSE()))</f>
        <v>0</v>
      </c>
      <c r="M23" s="113">
        <f t="shared" si="1"/>
        <v>0</v>
      </c>
      <c r="N23" s="114">
        <f>'2. BASIS INVULBLAD'!$H$10</f>
        <v>0</v>
      </c>
      <c r="O23" s="115">
        <f t="shared" si="2"/>
        <v>0</v>
      </c>
      <c r="P23" s="116"/>
      <c r="Q23" s="117">
        <f t="shared" si="3"/>
        <v>0</v>
      </c>
      <c r="R23" s="29">
        <f>'2. BASIS INVULBLAD'!$H$11</f>
        <v>0</v>
      </c>
      <c r="S23" s="29">
        <f t="shared" si="4"/>
        <v>0</v>
      </c>
      <c r="T23" s="29">
        <f t="shared" si="5"/>
        <v>0</v>
      </c>
    </row>
    <row r="24" spans="1:20" ht="13.5" hidden="1" customHeight="1">
      <c r="A24" s="78">
        <f t="shared" si="0"/>
        <v>15</v>
      </c>
      <c r="B24" s="107" t="s">
        <v>42</v>
      </c>
      <c r="C24" s="108"/>
      <c r="D24" s="109"/>
      <c r="E24" s="108"/>
      <c r="F24" s="107" t="s">
        <v>194</v>
      </c>
      <c r="G24" s="110" t="s">
        <v>144</v>
      </c>
      <c r="H24" s="108" t="s">
        <v>68</v>
      </c>
      <c r="I24" s="111">
        <v>1.31</v>
      </c>
      <c r="J24" s="112">
        <v>255</v>
      </c>
      <c r="K24" s="112" t="s">
        <v>1315</v>
      </c>
      <c r="L24" s="113">
        <f>IF(VLOOKUP(K24,'2. BASIS INVULBLAD'!$D$10:$E$87,2,FALSE())=0,0,I24/VLOOKUP(K24,'2. BASIS INVULBLAD'!$D$10:$E$87,2,FALSE()))</f>
        <v>0</v>
      </c>
      <c r="M24" s="113">
        <f t="shared" si="1"/>
        <v>0</v>
      </c>
      <c r="N24" s="114">
        <f>'2. BASIS INVULBLAD'!$H$10</f>
        <v>0</v>
      </c>
      <c r="O24" s="115">
        <f t="shared" si="2"/>
        <v>0</v>
      </c>
      <c r="P24" s="116"/>
      <c r="Q24" s="117">
        <f t="shared" si="3"/>
        <v>0</v>
      </c>
      <c r="R24" s="29">
        <f>'2. BASIS INVULBLAD'!$H$11</f>
        <v>0</v>
      </c>
      <c r="S24" s="29">
        <f t="shared" si="4"/>
        <v>0</v>
      </c>
      <c r="T24" s="29">
        <f t="shared" si="5"/>
        <v>0</v>
      </c>
    </row>
    <row r="25" spans="1:20" ht="13.5" hidden="1" customHeight="1">
      <c r="A25" s="78">
        <f t="shared" si="0"/>
        <v>16</v>
      </c>
      <c r="B25" s="107" t="s">
        <v>42</v>
      </c>
      <c r="C25" s="108"/>
      <c r="D25" s="109"/>
      <c r="E25" s="108"/>
      <c r="F25" s="107" t="s">
        <v>183</v>
      </c>
      <c r="G25" s="110" t="s">
        <v>144</v>
      </c>
      <c r="H25" s="108" t="s">
        <v>68</v>
      </c>
      <c r="I25" s="111">
        <v>2.02</v>
      </c>
      <c r="J25" s="112">
        <v>255</v>
      </c>
      <c r="K25" s="112" t="s">
        <v>1315</v>
      </c>
      <c r="L25" s="113">
        <f>IF(VLOOKUP(K25,'2. BASIS INVULBLAD'!$D$10:$E$87,2,FALSE())=0,0,I25/VLOOKUP(K25,'2. BASIS INVULBLAD'!$D$10:$E$87,2,FALSE()))</f>
        <v>0</v>
      </c>
      <c r="M25" s="113">
        <f t="shared" si="1"/>
        <v>0</v>
      </c>
      <c r="N25" s="114">
        <f>'2. BASIS INVULBLAD'!$H$10</f>
        <v>0</v>
      </c>
      <c r="O25" s="115">
        <f t="shared" si="2"/>
        <v>0</v>
      </c>
      <c r="P25" s="116"/>
      <c r="Q25" s="117">
        <f t="shared" si="3"/>
        <v>0</v>
      </c>
      <c r="R25" s="29">
        <f>'2. BASIS INVULBLAD'!$H$11</f>
        <v>0</v>
      </c>
      <c r="S25" s="29">
        <f t="shared" si="4"/>
        <v>0</v>
      </c>
      <c r="T25" s="29">
        <f t="shared" si="5"/>
        <v>0</v>
      </c>
    </row>
    <row r="26" spans="1:20" ht="13.5" hidden="1" customHeight="1">
      <c r="A26" s="78">
        <f t="shared" si="0"/>
        <v>17</v>
      </c>
      <c r="B26" s="107" t="s">
        <v>42</v>
      </c>
      <c r="C26" s="108"/>
      <c r="D26" s="109"/>
      <c r="E26" s="108"/>
      <c r="F26" s="107" t="s">
        <v>195</v>
      </c>
      <c r="G26" s="110" t="s">
        <v>144</v>
      </c>
      <c r="H26" s="108" t="s">
        <v>68</v>
      </c>
      <c r="I26" s="111">
        <v>1.31</v>
      </c>
      <c r="J26" s="112">
        <v>255</v>
      </c>
      <c r="K26" s="112" t="s">
        <v>1315</v>
      </c>
      <c r="L26" s="113">
        <f>IF(VLOOKUP(K26,'2. BASIS INVULBLAD'!$D$10:$E$87,2,FALSE())=0,0,I26/VLOOKUP(K26,'2. BASIS INVULBLAD'!$D$10:$E$87,2,FALSE()))</f>
        <v>0</v>
      </c>
      <c r="M26" s="113">
        <f t="shared" si="1"/>
        <v>0</v>
      </c>
      <c r="N26" s="114">
        <f>'2. BASIS INVULBLAD'!$H$10</f>
        <v>0</v>
      </c>
      <c r="O26" s="115">
        <f t="shared" si="2"/>
        <v>0</v>
      </c>
      <c r="P26" s="116"/>
      <c r="Q26" s="117">
        <f t="shared" si="3"/>
        <v>0</v>
      </c>
      <c r="R26" s="29">
        <f>'2. BASIS INVULBLAD'!$H$11</f>
        <v>0</v>
      </c>
      <c r="S26" s="29">
        <f t="shared" si="4"/>
        <v>0</v>
      </c>
      <c r="T26" s="29">
        <f t="shared" si="5"/>
        <v>0</v>
      </c>
    </row>
    <row r="27" spans="1:20" ht="13.5" hidden="1" customHeight="1">
      <c r="A27" s="78">
        <f t="shared" si="0"/>
        <v>18</v>
      </c>
      <c r="B27" s="107" t="s">
        <v>42</v>
      </c>
      <c r="C27" s="108"/>
      <c r="D27" s="109"/>
      <c r="E27" s="108"/>
      <c r="F27" s="107" t="s">
        <v>196</v>
      </c>
      <c r="G27" s="110" t="s">
        <v>62</v>
      </c>
      <c r="H27" s="108" t="s">
        <v>68</v>
      </c>
      <c r="I27" s="111">
        <v>255.57</v>
      </c>
      <c r="J27" s="112">
        <v>255</v>
      </c>
      <c r="K27" s="112" t="s">
        <v>70</v>
      </c>
      <c r="L27" s="113">
        <f>IF(VLOOKUP(K27,'2. BASIS INVULBLAD'!$D$10:$E$87,2,FALSE())=0,0,I27/VLOOKUP(K27,'2. BASIS INVULBLAD'!$D$10:$E$87,2,FALSE()))</f>
        <v>0</v>
      </c>
      <c r="M27" s="113">
        <f t="shared" si="1"/>
        <v>0</v>
      </c>
      <c r="N27" s="114">
        <f>'2. BASIS INVULBLAD'!$H$10</f>
        <v>0</v>
      </c>
      <c r="O27" s="115">
        <f t="shared" si="2"/>
        <v>0</v>
      </c>
      <c r="P27" s="116"/>
      <c r="Q27" s="117">
        <f t="shared" si="3"/>
        <v>0</v>
      </c>
      <c r="R27" s="29">
        <f>'2. BASIS INVULBLAD'!$H$11</f>
        <v>0</v>
      </c>
      <c r="S27" s="29">
        <f t="shared" si="4"/>
        <v>0</v>
      </c>
      <c r="T27" s="29">
        <f t="shared" si="5"/>
        <v>0</v>
      </c>
    </row>
    <row r="28" spans="1:20" ht="13.5" hidden="1" customHeight="1">
      <c r="A28" s="78">
        <f t="shared" si="0"/>
        <v>19</v>
      </c>
      <c r="B28" s="107" t="s">
        <v>42</v>
      </c>
      <c r="C28" s="108"/>
      <c r="D28" s="109"/>
      <c r="E28" s="108"/>
      <c r="F28" s="107" t="s">
        <v>197</v>
      </c>
      <c r="G28" s="110" t="s">
        <v>129</v>
      </c>
      <c r="H28" s="108" t="s">
        <v>68</v>
      </c>
      <c r="I28" s="111">
        <v>8.42</v>
      </c>
      <c r="J28" s="112">
        <v>255</v>
      </c>
      <c r="K28" s="112" t="s">
        <v>132</v>
      </c>
      <c r="L28" s="113">
        <f>IF(VLOOKUP(K28,'2. BASIS INVULBLAD'!$D$10:$E$87,2,FALSE())=0,0,I28/VLOOKUP(K28,'2. BASIS INVULBLAD'!$D$10:$E$87,2,FALSE()))</f>
        <v>0</v>
      </c>
      <c r="M28" s="113">
        <f t="shared" si="1"/>
        <v>0</v>
      </c>
      <c r="N28" s="114">
        <f>'2. BASIS INVULBLAD'!$H$10</f>
        <v>0</v>
      </c>
      <c r="O28" s="115">
        <f t="shared" si="2"/>
        <v>0</v>
      </c>
      <c r="P28" s="116"/>
      <c r="Q28" s="117">
        <f t="shared" si="3"/>
        <v>0</v>
      </c>
      <c r="R28" s="29">
        <f>'2. BASIS INVULBLAD'!$H$11</f>
        <v>0</v>
      </c>
      <c r="S28" s="29">
        <f t="shared" si="4"/>
        <v>0</v>
      </c>
      <c r="T28" s="29">
        <f t="shared" si="5"/>
        <v>0</v>
      </c>
    </row>
    <row r="29" spans="1:20" ht="13.5" hidden="1" customHeight="1">
      <c r="A29" s="78">
        <f t="shared" si="0"/>
        <v>20</v>
      </c>
      <c r="B29" s="107" t="s">
        <v>42</v>
      </c>
      <c r="C29" s="108"/>
      <c r="D29" s="109"/>
      <c r="E29" s="108"/>
      <c r="F29" s="107" t="s">
        <v>193</v>
      </c>
      <c r="G29" s="110" t="s">
        <v>144</v>
      </c>
      <c r="H29" s="108" t="s">
        <v>68</v>
      </c>
      <c r="I29" s="111">
        <v>3.66</v>
      </c>
      <c r="J29" s="112">
        <v>255</v>
      </c>
      <c r="K29" s="112" t="s">
        <v>1315</v>
      </c>
      <c r="L29" s="113">
        <f>IF(VLOOKUP(K29,'2. BASIS INVULBLAD'!$D$10:$E$87,2,FALSE())=0,0,I29/VLOOKUP(K29,'2. BASIS INVULBLAD'!$D$10:$E$87,2,FALSE()))</f>
        <v>0</v>
      </c>
      <c r="M29" s="113">
        <f t="shared" si="1"/>
        <v>0</v>
      </c>
      <c r="N29" s="114">
        <f>'2. BASIS INVULBLAD'!$H$10</f>
        <v>0</v>
      </c>
      <c r="O29" s="115">
        <f t="shared" si="2"/>
        <v>0</v>
      </c>
      <c r="P29" s="116"/>
      <c r="Q29" s="117">
        <f t="shared" si="3"/>
        <v>0</v>
      </c>
      <c r="R29" s="29">
        <f>'2. BASIS INVULBLAD'!$H$11</f>
        <v>0</v>
      </c>
      <c r="S29" s="29">
        <f t="shared" si="4"/>
        <v>0</v>
      </c>
      <c r="T29" s="29">
        <f t="shared" si="5"/>
        <v>0</v>
      </c>
    </row>
    <row r="30" spans="1:20" ht="13.5" hidden="1" customHeight="1">
      <c r="A30" s="78">
        <f t="shared" si="0"/>
        <v>21</v>
      </c>
      <c r="B30" s="107" t="s">
        <v>42</v>
      </c>
      <c r="C30" s="108"/>
      <c r="D30" s="109"/>
      <c r="E30" s="108"/>
      <c r="F30" s="107" t="s">
        <v>195</v>
      </c>
      <c r="G30" s="110" t="s">
        <v>144</v>
      </c>
      <c r="H30" s="108" t="s">
        <v>68</v>
      </c>
      <c r="I30" s="111">
        <v>7.56</v>
      </c>
      <c r="J30" s="112">
        <v>255</v>
      </c>
      <c r="K30" s="112" t="s">
        <v>1315</v>
      </c>
      <c r="L30" s="113">
        <f>IF(VLOOKUP(K30,'2. BASIS INVULBLAD'!$D$10:$E$87,2,FALSE())=0,0,I30/VLOOKUP(K30,'2. BASIS INVULBLAD'!$D$10:$E$87,2,FALSE()))</f>
        <v>0</v>
      </c>
      <c r="M30" s="113">
        <f t="shared" si="1"/>
        <v>0</v>
      </c>
      <c r="N30" s="114">
        <f>'2. BASIS INVULBLAD'!$H$10</f>
        <v>0</v>
      </c>
      <c r="O30" s="115">
        <f t="shared" si="2"/>
        <v>0</v>
      </c>
      <c r="P30" s="116"/>
      <c r="Q30" s="117">
        <f t="shared" si="3"/>
        <v>0</v>
      </c>
      <c r="R30" s="29">
        <f>'2. BASIS INVULBLAD'!$H$11</f>
        <v>0</v>
      </c>
      <c r="S30" s="29">
        <f t="shared" si="4"/>
        <v>0</v>
      </c>
      <c r="T30" s="29">
        <f t="shared" si="5"/>
        <v>0</v>
      </c>
    </row>
    <row r="31" spans="1:20" ht="13.5" hidden="1" customHeight="1">
      <c r="A31" s="78">
        <f t="shared" si="0"/>
        <v>22</v>
      </c>
      <c r="B31" s="107" t="s">
        <v>42</v>
      </c>
      <c r="C31" s="108"/>
      <c r="D31" s="109"/>
      <c r="E31" s="108"/>
      <c r="F31" s="107" t="s">
        <v>194</v>
      </c>
      <c r="G31" s="110" t="s">
        <v>144</v>
      </c>
      <c r="H31" s="108" t="s">
        <v>68</v>
      </c>
      <c r="I31" s="111">
        <v>9.8699999999999992</v>
      </c>
      <c r="J31" s="112">
        <v>255</v>
      </c>
      <c r="K31" s="112" t="s">
        <v>1315</v>
      </c>
      <c r="L31" s="113">
        <f>IF(VLOOKUP(K31,'2. BASIS INVULBLAD'!$D$10:$E$87,2,FALSE())=0,0,I31/VLOOKUP(K31,'2. BASIS INVULBLAD'!$D$10:$E$87,2,FALSE()))</f>
        <v>0</v>
      </c>
      <c r="M31" s="113">
        <f t="shared" si="1"/>
        <v>0</v>
      </c>
      <c r="N31" s="114">
        <f>'2. BASIS INVULBLAD'!$H$10</f>
        <v>0</v>
      </c>
      <c r="O31" s="115">
        <f t="shared" si="2"/>
        <v>0</v>
      </c>
      <c r="P31" s="116"/>
      <c r="Q31" s="117">
        <f t="shared" si="3"/>
        <v>0</v>
      </c>
      <c r="R31" s="29">
        <f>'2. BASIS INVULBLAD'!$H$11</f>
        <v>0</v>
      </c>
      <c r="S31" s="29">
        <f t="shared" si="4"/>
        <v>0</v>
      </c>
      <c r="T31" s="29">
        <f t="shared" si="5"/>
        <v>0</v>
      </c>
    </row>
    <row r="32" spans="1:20" ht="13.5" hidden="1" customHeight="1">
      <c r="A32" s="78">
        <f t="shared" si="0"/>
        <v>23</v>
      </c>
      <c r="B32" s="107" t="s">
        <v>42</v>
      </c>
      <c r="C32" s="108"/>
      <c r="D32" s="109"/>
      <c r="E32" s="108"/>
      <c r="F32" s="107" t="s">
        <v>198</v>
      </c>
      <c r="G32" s="110" t="s">
        <v>62</v>
      </c>
      <c r="H32" s="108" t="s">
        <v>68</v>
      </c>
      <c r="I32" s="111">
        <v>246.7</v>
      </c>
      <c r="J32" s="112">
        <v>255</v>
      </c>
      <c r="K32" s="112" t="s">
        <v>70</v>
      </c>
      <c r="L32" s="113">
        <f>IF(VLOOKUP(K32,'2. BASIS INVULBLAD'!$D$10:$E$87,2,FALSE())=0,0,I32/VLOOKUP(K32,'2. BASIS INVULBLAD'!$D$10:$E$87,2,FALSE()))</f>
        <v>0</v>
      </c>
      <c r="M32" s="113">
        <f t="shared" si="1"/>
        <v>0</v>
      </c>
      <c r="N32" s="114">
        <f>'2. BASIS INVULBLAD'!$H$10</f>
        <v>0</v>
      </c>
      <c r="O32" s="115">
        <f t="shared" si="2"/>
        <v>0</v>
      </c>
      <c r="P32" s="116"/>
      <c r="Q32" s="117">
        <f t="shared" si="3"/>
        <v>0</v>
      </c>
      <c r="R32" s="29">
        <f>'2. BASIS INVULBLAD'!$H$11</f>
        <v>0</v>
      </c>
      <c r="S32" s="29">
        <f t="shared" si="4"/>
        <v>0</v>
      </c>
      <c r="T32" s="29">
        <f t="shared" si="5"/>
        <v>0</v>
      </c>
    </row>
    <row r="33" spans="1:20" ht="13.5" hidden="1" customHeight="1">
      <c r="A33" s="78">
        <f t="shared" si="0"/>
        <v>24</v>
      </c>
      <c r="B33" s="107" t="s">
        <v>42</v>
      </c>
      <c r="C33" s="108"/>
      <c r="D33" s="109"/>
      <c r="E33" s="108"/>
      <c r="F33" s="107" t="s">
        <v>199</v>
      </c>
      <c r="G33" s="110" t="s">
        <v>145</v>
      </c>
      <c r="H33" s="108" t="s">
        <v>151</v>
      </c>
      <c r="I33" s="111">
        <v>2.65</v>
      </c>
      <c r="J33" s="112">
        <v>255</v>
      </c>
      <c r="K33" s="112" t="s">
        <v>152</v>
      </c>
      <c r="L33" s="113">
        <f>IF(VLOOKUP(K33,'2. BASIS INVULBLAD'!$D$10:$E$87,2,FALSE())=0,0,I33/VLOOKUP(K33,'2. BASIS INVULBLAD'!$D$10:$E$87,2,FALSE()))</f>
        <v>0</v>
      </c>
      <c r="M33" s="113">
        <f t="shared" si="1"/>
        <v>0</v>
      </c>
      <c r="N33" s="114">
        <f>'2. BASIS INVULBLAD'!$H$10</f>
        <v>0</v>
      </c>
      <c r="O33" s="115">
        <f t="shared" si="2"/>
        <v>0</v>
      </c>
      <c r="P33" s="116"/>
      <c r="Q33" s="117">
        <f t="shared" si="3"/>
        <v>0</v>
      </c>
      <c r="R33" s="29">
        <f>'2. BASIS INVULBLAD'!$H$11</f>
        <v>0</v>
      </c>
      <c r="S33" s="29">
        <f t="shared" si="4"/>
        <v>0</v>
      </c>
      <c r="T33" s="29">
        <f t="shared" si="5"/>
        <v>0</v>
      </c>
    </row>
    <row r="34" spans="1:20" ht="13.5" hidden="1" customHeight="1">
      <c r="A34" s="78">
        <f t="shared" si="0"/>
        <v>25</v>
      </c>
      <c r="B34" s="107" t="s">
        <v>42</v>
      </c>
      <c r="C34" s="108"/>
      <c r="D34" s="109"/>
      <c r="E34" s="108"/>
      <c r="F34" s="107" t="s">
        <v>200</v>
      </c>
      <c r="G34" s="110" t="s">
        <v>62</v>
      </c>
      <c r="H34" s="108" t="s">
        <v>68</v>
      </c>
      <c r="I34" s="111">
        <v>10.58</v>
      </c>
      <c r="J34" s="112">
        <v>255</v>
      </c>
      <c r="K34" s="112" t="s">
        <v>70</v>
      </c>
      <c r="L34" s="113">
        <f>IF(VLOOKUP(K34,'2. BASIS INVULBLAD'!$D$10:$E$87,2,FALSE())=0,0,I34/VLOOKUP(K34,'2. BASIS INVULBLAD'!$D$10:$E$87,2,FALSE()))</f>
        <v>0</v>
      </c>
      <c r="M34" s="113">
        <f t="shared" si="1"/>
        <v>0</v>
      </c>
      <c r="N34" s="114">
        <f>'2. BASIS INVULBLAD'!$H$10</f>
        <v>0</v>
      </c>
      <c r="O34" s="115">
        <f t="shared" si="2"/>
        <v>0</v>
      </c>
      <c r="P34" s="116"/>
      <c r="Q34" s="117">
        <f t="shared" si="3"/>
        <v>0</v>
      </c>
      <c r="R34" s="29">
        <f>'2. BASIS INVULBLAD'!$H$11</f>
        <v>0</v>
      </c>
      <c r="S34" s="29">
        <f t="shared" si="4"/>
        <v>0</v>
      </c>
      <c r="T34" s="29">
        <f t="shared" si="5"/>
        <v>0</v>
      </c>
    </row>
    <row r="35" spans="1:20" ht="13.5" hidden="1" customHeight="1">
      <c r="A35" s="78">
        <f t="shared" si="0"/>
        <v>26</v>
      </c>
      <c r="B35" s="107" t="s">
        <v>42</v>
      </c>
      <c r="C35" s="108"/>
      <c r="D35" s="109"/>
      <c r="E35" s="108"/>
      <c r="F35" s="107" t="s">
        <v>201</v>
      </c>
      <c r="G35" s="110" t="s">
        <v>62</v>
      </c>
      <c r="H35" s="108" t="s">
        <v>68</v>
      </c>
      <c r="I35" s="111">
        <v>35.200000000000003</v>
      </c>
      <c r="J35" s="112">
        <v>255</v>
      </c>
      <c r="K35" s="112" t="s">
        <v>70</v>
      </c>
      <c r="L35" s="113">
        <f>IF(VLOOKUP(K35,'2. BASIS INVULBLAD'!$D$10:$E$87,2,FALSE())=0,0,I35/VLOOKUP(K35,'2. BASIS INVULBLAD'!$D$10:$E$87,2,FALSE()))</f>
        <v>0</v>
      </c>
      <c r="M35" s="113">
        <f t="shared" si="1"/>
        <v>0</v>
      </c>
      <c r="N35" s="114">
        <f>'2. BASIS INVULBLAD'!$H$10</f>
        <v>0</v>
      </c>
      <c r="O35" s="115">
        <f t="shared" si="2"/>
        <v>0</v>
      </c>
      <c r="P35" s="116"/>
      <c r="Q35" s="117">
        <f t="shared" si="3"/>
        <v>0</v>
      </c>
      <c r="R35" s="29">
        <f>'2. BASIS INVULBLAD'!$H$11</f>
        <v>0</v>
      </c>
      <c r="S35" s="29">
        <f t="shared" si="4"/>
        <v>0</v>
      </c>
      <c r="T35" s="29">
        <f t="shared" si="5"/>
        <v>0</v>
      </c>
    </row>
    <row r="36" spans="1:20" ht="13.5" hidden="1" customHeight="1">
      <c r="A36" s="78">
        <f t="shared" si="0"/>
        <v>27</v>
      </c>
      <c r="B36" s="107" t="s">
        <v>42</v>
      </c>
      <c r="C36" s="108"/>
      <c r="D36" s="109"/>
      <c r="E36" s="108"/>
      <c r="F36" s="107" t="s">
        <v>202</v>
      </c>
      <c r="G36" s="110" t="s">
        <v>129</v>
      </c>
      <c r="H36" s="108" t="s">
        <v>68</v>
      </c>
      <c r="I36" s="111">
        <v>1.75</v>
      </c>
      <c r="J36" s="112">
        <v>255</v>
      </c>
      <c r="K36" s="112" t="s">
        <v>132</v>
      </c>
      <c r="L36" s="113">
        <f>IF(VLOOKUP(K36,'2. BASIS INVULBLAD'!$D$10:$E$87,2,FALSE())=0,0,I36/VLOOKUP(K36,'2. BASIS INVULBLAD'!$D$10:$E$87,2,FALSE()))</f>
        <v>0</v>
      </c>
      <c r="M36" s="113">
        <f t="shared" si="1"/>
        <v>0</v>
      </c>
      <c r="N36" s="114">
        <f>'2. BASIS INVULBLAD'!$H$10</f>
        <v>0</v>
      </c>
      <c r="O36" s="115">
        <f t="shared" si="2"/>
        <v>0</v>
      </c>
      <c r="P36" s="116"/>
      <c r="Q36" s="117">
        <f t="shared" si="3"/>
        <v>0</v>
      </c>
      <c r="R36" s="29">
        <f>'2. BASIS INVULBLAD'!$H$11</f>
        <v>0</v>
      </c>
      <c r="S36" s="29">
        <f t="shared" si="4"/>
        <v>0</v>
      </c>
      <c r="T36" s="29">
        <f t="shared" si="5"/>
        <v>0</v>
      </c>
    </row>
    <row r="37" spans="1:20" ht="13.5" hidden="1" customHeight="1">
      <c r="A37" s="78"/>
      <c r="B37" s="107"/>
      <c r="C37" s="108"/>
      <c r="D37" s="109"/>
      <c r="E37" s="108"/>
      <c r="F37" s="107"/>
      <c r="G37" s="110"/>
      <c r="H37" s="108"/>
      <c r="I37" s="111"/>
      <c r="J37" s="112"/>
      <c r="K37" s="112"/>
      <c r="L37" s="113"/>
      <c r="M37" s="112"/>
      <c r="N37" s="114"/>
      <c r="O37" s="118"/>
      <c r="P37" s="118"/>
      <c r="Q37" s="118"/>
      <c r="R37" s="118"/>
      <c r="S37" s="118"/>
      <c r="T37" s="119"/>
    </row>
    <row r="38" spans="1:20" ht="13.5" hidden="1" customHeight="1">
      <c r="A38" s="78">
        <f>A36+1</f>
        <v>28</v>
      </c>
      <c r="B38" s="107" t="s">
        <v>46</v>
      </c>
      <c r="C38" s="108"/>
      <c r="D38" s="109"/>
      <c r="E38" s="108"/>
      <c r="F38" s="107" t="s">
        <v>203</v>
      </c>
      <c r="G38" s="110" t="s">
        <v>62</v>
      </c>
      <c r="H38" s="108" t="s">
        <v>71</v>
      </c>
      <c r="I38" s="111">
        <v>60.29</v>
      </c>
      <c r="J38" s="112">
        <v>12</v>
      </c>
      <c r="K38" s="112" t="s">
        <v>72</v>
      </c>
      <c r="L38" s="113">
        <f>IF(VLOOKUP(K38,'2. BASIS INVULBLAD'!$D$10:$E$87,2,FALSE())=0,0,I38/VLOOKUP(K38,'2. BASIS INVULBLAD'!$D$10:$E$87,2,FALSE()))</f>
        <v>0</v>
      </c>
      <c r="M38" s="113">
        <f t="shared" ref="M38:M44" si="6">L38*J38</f>
        <v>0</v>
      </c>
      <c r="N38" s="114">
        <f>'2. BASIS INVULBLAD'!$H$10</f>
        <v>0</v>
      </c>
      <c r="O38" s="115">
        <f t="shared" ref="O38:O44" si="7">M38*N38</f>
        <v>0</v>
      </c>
      <c r="P38" s="116"/>
      <c r="Q38" s="117">
        <f t="shared" ref="Q38:Q44" si="8">M38*P38</f>
        <v>0</v>
      </c>
      <c r="R38" s="29">
        <f>'2. BASIS INVULBLAD'!$H$11</f>
        <v>0</v>
      </c>
      <c r="S38" s="29">
        <f t="shared" ref="S38:S44" si="9">Q38*R38</f>
        <v>0</v>
      </c>
      <c r="T38" s="29">
        <f t="shared" ref="T38:T44" si="10">O38+S38</f>
        <v>0</v>
      </c>
    </row>
    <row r="39" spans="1:20" ht="13.5" hidden="1" customHeight="1">
      <c r="A39" s="78">
        <f t="shared" ref="A39:A44" si="11">A38+1</f>
        <v>29</v>
      </c>
      <c r="B39" s="107" t="s">
        <v>46</v>
      </c>
      <c r="C39" s="108"/>
      <c r="D39" s="109"/>
      <c r="E39" s="108"/>
      <c r="F39" s="107" t="s">
        <v>200</v>
      </c>
      <c r="G39" s="110" t="s">
        <v>62</v>
      </c>
      <c r="H39" s="108" t="s">
        <v>71</v>
      </c>
      <c r="I39" s="111">
        <v>16</v>
      </c>
      <c r="J39" s="112">
        <v>12</v>
      </c>
      <c r="K39" s="112" t="s">
        <v>72</v>
      </c>
      <c r="L39" s="113">
        <f>IF(VLOOKUP(K39,'2. BASIS INVULBLAD'!$D$10:$E$87,2,FALSE())=0,0,I39/VLOOKUP(K39,'2. BASIS INVULBLAD'!$D$10:$E$87,2,FALSE()))</f>
        <v>0</v>
      </c>
      <c r="M39" s="113">
        <f t="shared" si="6"/>
        <v>0</v>
      </c>
      <c r="N39" s="114">
        <f>'2. BASIS INVULBLAD'!$H$10</f>
        <v>0</v>
      </c>
      <c r="O39" s="115">
        <f t="shared" si="7"/>
        <v>0</v>
      </c>
      <c r="P39" s="116"/>
      <c r="Q39" s="117">
        <f t="shared" si="8"/>
        <v>0</v>
      </c>
      <c r="R39" s="29">
        <f>'2. BASIS INVULBLAD'!$H$11</f>
        <v>0</v>
      </c>
      <c r="S39" s="29">
        <f t="shared" si="9"/>
        <v>0</v>
      </c>
      <c r="T39" s="29">
        <f t="shared" si="10"/>
        <v>0</v>
      </c>
    </row>
    <row r="40" spans="1:20" ht="13.5" hidden="1" customHeight="1">
      <c r="A40" s="78">
        <f t="shared" si="11"/>
        <v>30</v>
      </c>
      <c r="B40" s="107" t="s">
        <v>46</v>
      </c>
      <c r="C40" s="108"/>
      <c r="D40" s="109"/>
      <c r="E40" s="108"/>
      <c r="F40" s="107" t="s">
        <v>191</v>
      </c>
      <c r="G40" s="110" t="s">
        <v>62</v>
      </c>
      <c r="H40" s="108" t="s">
        <v>71</v>
      </c>
      <c r="I40" s="111">
        <v>6.12</v>
      </c>
      <c r="J40" s="112">
        <v>12</v>
      </c>
      <c r="K40" s="112" t="s">
        <v>72</v>
      </c>
      <c r="L40" s="113">
        <f>IF(VLOOKUP(K40,'2. BASIS INVULBLAD'!$D$10:$E$87,2,FALSE())=0,0,I40/VLOOKUP(K40,'2. BASIS INVULBLAD'!$D$10:$E$87,2,FALSE()))</f>
        <v>0</v>
      </c>
      <c r="M40" s="113">
        <f t="shared" si="6"/>
        <v>0</v>
      </c>
      <c r="N40" s="114">
        <f>'2. BASIS INVULBLAD'!$H$10</f>
        <v>0</v>
      </c>
      <c r="O40" s="115">
        <f t="shared" si="7"/>
        <v>0</v>
      </c>
      <c r="P40" s="116"/>
      <c r="Q40" s="117">
        <f t="shared" si="8"/>
        <v>0</v>
      </c>
      <c r="R40" s="29">
        <f>'2. BASIS INVULBLAD'!$H$11</f>
        <v>0</v>
      </c>
      <c r="S40" s="29">
        <f t="shared" si="9"/>
        <v>0</v>
      </c>
      <c r="T40" s="29">
        <f t="shared" si="10"/>
        <v>0</v>
      </c>
    </row>
    <row r="41" spans="1:20" ht="13.5" hidden="1" customHeight="1">
      <c r="A41" s="78">
        <f t="shared" si="11"/>
        <v>31</v>
      </c>
      <c r="B41" s="107" t="s">
        <v>46</v>
      </c>
      <c r="C41" s="108"/>
      <c r="D41" s="109"/>
      <c r="E41" s="108"/>
      <c r="F41" s="107" t="s">
        <v>204</v>
      </c>
      <c r="G41" s="110" t="s">
        <v>120</v>
      </c>
      <c r="H41" s="108" t="s">
        <v>68</v>
      </c>
      <c r="I41" s="111">
        <v>2.37</v>
      </c>
      <c r="J41" s="112">
        <v>12</v>
      </c>
      <c r="K41" s="112" t="s">
        <v>122</v>
      </c>
      <c r="L41" s="113">
        <f>IF(VLOOKUP(K41,'2. BASIS INVULBLAD'!$D$10:$E$87,2,FALSE())=0,0,I41/VLOOKUP(K41,'2. BASIS INVULBLAD'!$D$10:$E$87,2,FALSE()))</f>
        <v>0</v>
      </c>
      <c r="M41" s="113">
        <f t="shared" si="6"/>
        <v>0</v>
      </c>
      <c r="N41" s="114">
        <f>'2. BASIS INVULBLAD'!$H$10</f>
        <v>0</v>
      </c>
      <c r="O41" s="115">
        <f t="shared" si="7"/>
        <v>0</v>
      </c>
      <c r="P41" s="116"/>
      <c r="Q41" s="117">
        <f t="shared" si="8"/>
        <v>0</v>
      </c>
      <c r="R41" s="29">
        <f>'2. BASIS INVULBLAD'!$H$11</f>
        <v>0</v>
      </c>
      <c r="S41" s="29">
        <f t="shared" si="9"/>
        <v>0</v>
      </c>
      <c r="T41" s="29">
        <f t="shared" si="10"/>
        <v>0</v>
      </c>
    </row>
    <row r="42" spans="1:20" ht="13.5" hidden="1" customHeight="1">
      <c r="A42" s="78">
        <f t="shared" si="11"/>
        <v>32</v>
      </c>
      <c r="B42" s="107" t="s">
        <v>46</v>
      </c>
      <c r="C42" s="108"/>
      <c r="D42" s="109"/>
      <c r="E42" s="108"/>
      <c r="F42" s="107" t="s">
        <v>195</v>
      </c>
      <c r="G42" s="110" t="s">
        <v>144</v>
      </c>
      <c r="H42" s="108" t="s">
        <v>68</v>
      </c>
      <c r="I42" s="111">
        <v>2.37</v>
      </c>
      <c r="J42" s="112">
        <v>12</v>
      </c>
      <c r="K42" s="112" t="s">
        <v>1312</v>
      </c>
      <c r="L42" s="113">
        <f>IF(VLOOKUP(K42,'2. BASIS INVULBLAD'!$D$10:$E$87,2,FALSE())=0,0,I42/VLOOKUP(K42,'2. BASIS INVULBLAD'!$D$10:$E$87,2,FALSE()))</f>
        <v>0</v>
      </c>
      <c r="M42" s="113">
        <f t="shared" si="6"/>
        <v>0</v>
      </c>
      <c r="N42" s="114">
        <f>'2. BASIS INVULBLAD'!$H$10</f>
        <v>0</v>
      </c>
      <c r="O42" s="115">
        <f t="shared" si="7"/>
        <v>0</v>
      </c>
      <c r="P42" s="116"/>
      <c r="Q42" s="117">
        <f t="shared" si="8"/>
        <v>0</v>
      </c>
      <c r="R42" s="29">
        <f>'2. BASIS INVULBLAD'!$H$11</f>
        <v>0</v>
      </c>
      <c r="S42" s="29">
        <f t="shared" si="9"/>
        <v>0</v>
      </c>
      <c r="T42" s="29">
        <f t="shared" si="10"/>
        <v>0</v>
      </c>
    </row>
    <row r="43" spans="1:20" ht="13.5" hidden="1" customHeight="1">
      <c r="A43" s="78">
        <f t="shared" si="11"/>
        <v>33</v>
      </c>
      <c r="B43" s="107" t="s">
        <v>46</v>
      </c>
      <c r="C43" s="108"/>
      <c r="D43" s="109"/>
      <c r="E43" s="108"/>
      <c r="F43" s="107" t="s">
        <v>205</v>
      </c>
      <c r="G43" s="110" t="s">
        <v>144</v>
      </c>
      <c r="H43" s="108" t="s">
        <v>68</v>
      </c>
      <c r="I43" s="111">
        <v>5.41</v>
      </c>
      <c r="J43" s="112">
        <v>12</v>
      </c>
      <c r="K43" s="112" t="s">
        <v>1312</v>
      </c>
      <c r="L43" s="113">
        <f>IF(VLOOKUP(K43,'2. BASIS INVULBLAD'!$D$10:$E$87,2,FALSE())=0,0,I43/VLOOKUP(K43,'2. BASIS INVULBLAD'!$D$10:$E$87,2,FALSE()))</f>
        <v>0</v>
      </c>
      <c r="M43" s="113">
        <f t="shared" si="6"/>
        <v>0</v>
      </c>
      <c r="N43" s="114">
        <f>'2. BASIS INVULBLAD'!$H$10</f>
        <v>0</v>
      </c>
      <c r="O43" s="115">
        <f t="shared" si="7"/>
        <v>0</v>
      </c>
      <c r="P43" s="116"/>
      <c r="Q43" s="117">
        <f t="shared" si="8"/>
        <v>0</v>
      </c>
      <c r="R43" s="29">
        <f>'2. BASIS INVULBLAD'!$H$11</f>
        <v>0</v>
      </c>
      <c r="S43" s="29">
        <f t="shared" si="9"/>
        <v>0</v>
      </c>
      <c r="T43" s="29">
        <f t="shared" si="10"/>
        <v>0</v>
      </c>
    </row>
    <row r="44" spans="1:20" ht="13.5" hidden="1" customHeight="1">
      <c r="A44" s="78">
        <f t="shared" si="11"/>
        <v>34</v>
      </c>
      <c r="B44" s="107" t="s">
        <v>46</v>
      </c>
      <c r="C44" s="108"/>
      <c r="D44" s="109"/>
      <c r="E44" s="108"/>
      <c r="F44" s="107" t="s">
        <v>192</v>
      </c>
      <c r="G44" s="110" t="s">
        <v>86</v>
      </c>
      <c r="H44" s="108" t="s">
        <v>71</v>
      </c>
      <c r="I44" s="111">
        <v>7.13</v>
      </c>
      <c r="J44" s="112">
        <v>12</v>
      </c>
      <c r="K44" s="112" t="s">
        <v>92</v>
      </c>
      <c r="L44" s="113">
        <f>IF(VLOOKUP(K44,'2. BASIS INVULBLAD'!$D$10:$E$87,2,FALSE())=0,0,I44/VLOOKUP(K44,'2. BASIS INVULBLAD'!$D$10:$E$87,2,FALSE()))</f>
        <v>0</v>
      </c>
      <c r="M44" s="113">
        <f t="shared" si="6"/>
        <v>0</v>
      </c>
      <c r="N44" s="114">
        <f>'2. BASIS INVULBLAD'!$H$10</f>
        <v>0</v>
      </c>
      <c r="O44" s="115">
        <f t="shared" si="7"/>
        <v>0</v>
      </c>
      <c r="P44" s="116"/>
      <c r="Q44" s="117">
        <f t="shared" si="8"/>
        <v>0</v>
      </c>
      <c r="R44" s="29">
        <f>'2. BASIS INVULBLAD'!$H$11</f>
        <v>0</v>
      </c>
      <c r="S44" s="29">
        <f t="shared" si="9"/>
        <v>0</v>
      </c>
      <c r="T44" s="29">
        <f t="shared" si="10"/>
        <v>0</v>
      </c>
    </row>
    <row r="45" spans="1:20" ht="13.5" hidden="1" customHeight="1">
      <c r="A45" s="78"/>
      <c r="B45" s="107"/>
      <c r="C45" s="108"/>
      <c r="D45" s="109"/>
      <c r="E45" s="108"/>
      <c r="F45" s="107"/>
      <c r="G45" s="110"/>
      <c r="H45" s="108"/>
      <c r="I45" s="111"/>
      <c r="J45" s="112"/>
      <c r="K45" s="112"/>
      <c r="L45" s="113"/>
      <c r="M45" s="113"/>
      <c r="N45" s="114"/>
      <c r="O45" s="115"/>
      <c r="P45" s="120"/>
      <c r="Q45" s="117"/>
      <c r="R45" s="29"/>
      <c r="S45" s="29"/>
      <c r="T45" s="29"/>
    </row>
    <row r="46" spans="1:20" ht="13.5" hidden="1" customHeight="1">
      <c r="A46" s="78">
        <f>A44+1</f>
        <v>35</v>
      </c>
      <c r="B46" s="108" t="s">
        <v>48</v>
      </c>
      <c r="C46" s="108"/>
      <c r="D46" s="109"/>
      <c r="E46" s="108"/>
      <c r="F46" s="108" t="s">
        <v>197</v>
      </c>
      <c r="G46" s="110" t="s">
        <v>129</v>
      </c>
      <c r="H46" s="108" t="s">
        <v>68</v>
      </c>
      <c r="I46" s="111">
        <v>8.44</v>
      </c>
      <c r="J46" s="112">
        <v>52</v>
      </c>
      <c r="K46" s="112" t="s">
        <v>131</v>
      </c>
      <c r="L46" s="113">
        <f>IF(VLOOKUP(K46,'2. BASIS INVULBLAD'!$D$10:$E$87,2,FALSE())=0,0,I46/VLOOKUP(K46,'2. BASIS INVULBLAD'!$D$10:$E$87,2,FALSE()))</f>
        <v>0</v>
      </c>
      <c r="M46" s="113">
        <f t="shared" ref="M46:M55" si="12">L46*J46</f>
        <v>0</v>
      </c>
      <c r="N46" s="114">
        <f>'2. BASIS INVULBLAD'!$H$10</f>
        <v>0</v>
      </c>
      <c r="O46" s="115">
        <f t="shared" ref="O46:O55" si="13">M46*N46</f>
        <v>0</v>
      </c>
      <c r="P46" s="116"/>
      <c r="Q46" s="117">
        <f t="shared" ref="Q46:Q55" si="14">M46*P46</f>
        <v>0</v>
      </c>
      <c r="R46" s="29">
        <f>'2. BASIS INVULBLAD'!$H$11</f>
        <v>0</v>
      </c>
      <c r="S46" s="29">
        <f t="shared" ref="S46:S55" si="15">Q46*R46</f>
        <v>0</v>
      </c>
      <c r="T46" s="29">
        <f t="shared" ref="T46:T55" si="16">O46+S46</f>
        <v>0</v>
      </c>
    </row>
    <row r="47" spans="1:20" ht="13.5" hidden="1" customHeight="1">
      <c r="A47" s="78">
        <f t="shared" ref="A47:A55" si="17">A46+1</f>
        <v>36</v>
      </c>
      <c r="B47" s="108" t="s">
        <v>48</v>
      </c>
      <c r="C47" s="108"/>
      <c r="D47" s="109"/>
      <c r="E47" s="108"/>
      <c r="F47" s="108" t="s">
        <v>204</v>
      </c>
      <c r="G47" s="110" t="s">
        <v>120</v>
      </c>
      <c r="H47" s="108" t="s">
        <v>68</v>
      </c>
      <c r="I47" s="111">
        <v>7.61</v>
      </c>
      <c r="J47" s="112">
        <v>52</v>
      </c>
      <c r="K47" s="112" t="s">
        <v>123</v>
      </c>
      <c r="L47" s="113">
        <f>IF(VLOOKUP(K47,'2. BASIS INVULBLAD'!$D$10:$E$87,2,FALSE())=0,0,I47/VLOOKUP(K47,'2. BASIS INVULBLAD'!$D$10:$E$87,2,FALSE()))</f>
        <v>0</v>
      </c>
      <c r="M47" s="113">
        <f t="shared" si="12"/>
        <v>0</v>
      </c>
      <c r="N47" s="114">
        <f>'2. BASIS INVULBLAD'!$H$10</f>
        <v>0</v>
      </c>
      <c r="O47" s="115">
        <f t="shared" si="13"/>
        <v>0</v>
      </c>
      <c r="P47" s="116"/>
      <c r="Q47" s="117">
        <f t="shared" si="14"/>
        <v>0</v>
      </c>
      <c r="R47" s="29">
        <f>'2. BASIS INVULBLAD'!$H$11</f>
        <v>0</v>
      </c>
      <c r="S47" s="29">
        <f t="shared" si="15"/>
        <v>0</v>
      </c>
      <c r="T47" s="29">
        <f t="shared" si="16"/>
        <v>0</v>
      </c>
    </row>
    <row r="48" spans="1:20" ht="13.5" hidden="1" customHeight="1">
      <c r="A48" s="78">
        <f t="shared" si="17"/>
        <v>37</v>
      </c>
      <c r="B48" s="108" t="s">
        <v>48</v>
      </c>
      <c r="C48" s="108"/>
      <c r="D48" s="109"/>
      <c r="E48" s="108"/>
      <c r="F48" s="108" t="s">
        <v>206</v>
      </c>
      <c r="G48" s="110" t="s">
        <v>86</v>
      </c>
      <c r="H48" s="108" t="s">
        <v>68</v>
      </c>
      <c r="I48" s="111">
        <v>90.21</v>
      </c>
      <c r="J48" s="112">
        <v>52</v>
      </c>
      <c r="K48" s="112" t="s">
        <v>90</v>
      </c>
      <c r="L48" s="113">
        <f>IF(VLOOKUP(K48,'2. BASIS INVULBLAD'!$D$10:$E$87,2,FALSE())=0,0,I48/VLOOKUP(K48,'2. BASIS INVULBLAD'!$D$10:$E$87,2,FALSE()))</f>
        <v>0</v>
      </c>
      <c r="M48" s="113">
        <f t="shared" si="12"/>
        <v>0</v>
      </c>
      <c r="N48" s="114">
        <f>'2. BASIS INVULBLAD'!$H$10</f>
        <v>0</v>
      </c>
      <c r="O48" s="115">
        <f t="shared" si="13"/>
        <v>0</v>
      </c>
      <c r="P48" s="116"/>
      <c r="Q48" s="117">
        <f t="shared" si="14"/>
        <v>0</v>
      </c>
      <c r="R48" s="29">
        <f>'2. BASIS INVULBLAD'!$H$11</f>
        <v>0</v>
      </c>
      <c r="S48" s="29">
        <f t="shared" si="15"/>
        <v>0</v>
      </c>
      <c r="T48" s="29">
        <f t="shared" si="16"/>
        <v>0</v>
      </c>
    </row>
    <row r="49" spans="1:20" ht="13.5" hidden="1" customHeight="1">
      <c r="A49" s="78">
        <f t="shared" si="17"/>
        <v>38</v>
      </c>
      <c r="B49" s="108" t="s">
        <v>48</v>
      </c>
      <c r="C49" s="108"/>
      <c r="D49" s="109"/>
      <c r="E49" s="108"/>
      <c r="F49" s="108" t="s">
        <v>207</v>
      </c>
      <c r="G49" s="110" t="s">
        <v>86</v>
      </c>
      <c r="H49" s="108" t="s">
        <v>68</v>
      </c>
      <c r="I49" s="111">
        <v>2.48</v>
      </c>
      <c r="J49" s="112">
        <v>52</v>
      </c>
      <c r="K49" s="112" t="s">
        <v>90</v>
      </c>
      <c r="L49" s="113">
        <f>IF(VLOOKUP(K49,'2. BASIS INVULBLAD'!$D$10:$E$87,2,FALSE())=0,0,I49/VLOOKUP(K49,'2. BASIS INVULBLAD'!$D$10:$E$87,2,FALSE()))</f>
        <v>0</v>
      </c>
      <c r="M49" s="113">
        <f t="shared" si="12"/>
        <v>0</v>
      </c>
      <c r="N49" s="114">
        <f>'2. BASIS INVULBLAD'!$H$10</f>
        <v>0</v>
      </c>
      <c r="O49" s="115">
        <f t="shared" si="13"/>
        <v>0</v>
      </c>
      <c r="P49" s="116"/>
      <c r="Q49" s="117">
        <f t="shared" si="14"/>
        <v>0</v>
      </c>
      <c r="R49" s="29">
        <f>'2. BASIS INVULBLAD'!$H$11</f>
        <v>0</v>
      </c>
      <c r="S49" s="29">
        <f t="shared" si="15"/>
        <v>0</v>
      </c>
      <c r="T49" s="29">
        <f t="shared" si="16"/>
        <v>0</v>
      </c>
    </row>
    <row r="50" spans="1:20" ht="13.5" hidden="1" customHeight="1">
      <c r="A50" s="78">
        <f t="shared" si="17"/>
        <v>39</v>
      </c>
      <c r="B50" s="108" t="s">
        <v>48</v>
      </c>
      <c r="C50" s="108"/>
      <c r="D50" s="109"/>
      <c r="E50" s="108"/>
      <c r="F50" s="108" t="s">
        <v>208</v>
      </c>
      <c r="G50" s="110" t="s">
        <v>86</v>
      </c>
      <c r="H50" s="108" t="s">
        <v>68</v>
      </c>
      <c r="I50" s="111">
        <v>17.61</v>
      </c>
      <c r="J50" s="112">
        <v>52</v>
      </c>
      <c r="K50" s="112" t="s">
        <v>90</v>
      </c>
      <c r="L50" s="113">
        <f>IF(VLOOKUP(K50,'2. BASIS INVULBLAD'!$D$10:$E$87,2,FALSE())=0,0,I50/VLOOKUP(K50,'2. BASIS INVULBLAD'!$D$10:$E$87,2,FALSE()))</f>
        <v>0</v>
      </c>
      <c r="M50" s="113">
        <f t="shared" si="12"/>
        <v>0</v>
      </c>
      <c r="N50" s="114">
        <f>'2. BASIS INVULBLAD'!$H$10</f>
        <v>0</v>
      </c>
      <c r="O50" s="115">
        <f t="shared" si="13"/>
        <v>0</v>
      </c>
      <c r="P50" s="116"/>
      <c r="Q50" s="117">
        <f t="shared" si="14"/>
        <v>0</v>
      </c>
      <c r="R50" s="29">
        <f>'2. BASIS INVULBLAD'!$H$11</f>
        <v>0</v>
      </c>
      <c r="S50" s="29">
        <f t="shared" si="15"/>
        <v>0</v>
      </c>
      <c r="T50" s="29">
        <f t="shared" si="16"/>
        <v>0</v>
      </c>
    </row>
    <row r="51" spans="1:20" ht="13.5" hidden="1" customHeight="1">
      <c r="A51" s="78">
        <f t="shared" si="17"/>
        <v>40</v>
      </c>
      <c r="B51" s="108" t="s">
        <v>48</v>
      </c>
      <c r="C51" s="108"/>
      <c r="D51" s="109"/>
      <c r="E51" s="108"/>
      <c r="F51" s="108" t="s">
        <v>191</v>
      </c>
      <c r="G51" s="110" t="s">
        <v>62</v>
      </c>
      <c r="H51" s="108" t="s">
        <v>68</v>
      </c>
      <c r="I51" s="111">
        <v>7.55</v>
      </c>
      <c r="J51" s="112">
        <v>52</v>
      </c>
      <c r="K51" s="112" t="s">
        <v>69</v>
      </c>
      <c r="L51" s="113">
        <f>IF(VLOOKUP(K51,'2. BASIS INVULBLAD'!$D$10:$E$87,2,FALSE())=0,0,I51/VLOOKUP(K51,'2. BASIS INVULBLAD'!$D$10:$E$87,2,FALSE()))</f>
        <v>0</v>
      </c>
      <c r="M51" s="113">
        <f t="shared" si="12"/>
        <v>0</v>
      </c>
      <c r="N51" s="114">
        <f>'2. BASIS INVULBLAD'!$H$10</f>
        <v>0</v>
      </c>
      <c r="O51" s="115">
        <f t="shared" si="13"/>
        <v>0</v>
      </c>
      <c r="P51" s="116"/>
      <c r="Q51" s="117">
        <f t="shared" si="14"/>
        <v>0</v>
      </c>
      <c r="R51" s="29">
        <f>'2. BASIS INVULBLAD'!$H$11</f>
        <v>0</v>
      </c>
      <c r="S51" s="29">
        <f t="shared" si="15"/>
        <v>0</v>
      </c>
      <c r="T51" s="29">
        <f t="shared" si="16"/>
        <v>0</v>
      </c>
    </row>
    <row r="52" spans="1:20" ht="13.5" hidden="1" customHeight="1">
      <c r="A52" s="78">
        <f t="shared" si="17"/>
        <v>41</v>
      </c>
      <c r="B52" s="108" t="s">
        <v>48</v>
      </c>
      <c r="C52" s="108"/>
      <c r="D52" s="109"/>
      <c r="E52" s="108"/>
      <c r="F52" s="108" t="s">
        <v>195</v>
      </c>
      <c r="G52" s="110" t="s">
        <v>144</v>
      </c>
      <c r="H52" s="108" t="s">
        <v>68</v>
      </c>
      <c r="I52" s="111">
        <v>1.8</v>
      </c>
      <c r="J52" s="112">
        <v>52</v>
      </c>
      <c r="K52" s="112" t="s">
        <v>1313</v>
      </c>
      <c r="L52" s="113">
        <f>IF(VLOOKUP(K52,'2. BASIS INVULBLAD'!$D$10:$E$87,2,FALSE())=0,0,I52/VLOOKUP(K52,'2. BASIS INVULBLAD'!$D$10:$E$87,2,FALSE()))</f>
        <v>0</v>
      </c>
      <c r="M52" s="113">
        <f t="shared" si="12"/>
        <v>0</v>
      </c>
      <c r="N52" s="114">
        <f>'2. BASIS INVULBLAD'!$H$10</f>
        <v>0</v>
      </c>
      <c r="O52" s="115">
        <f t="shared" si="13"/>
        <v>0</v>
      </c>
      <c r="P52" s="116"/>
      <c r="Q52" s="117">
        <f t="shared" si="14"/>
        <v>0</v>
      </c>
      <c r="R52" s="29">
        <f>'2. BASIS INVULBLAD'!$H$11</f>
        <v>0</v>
      </c>
      <c r="S52" s="29">
        <f t="shared" si="15"/>
        <v>0</v>
      </c>
      <c r="T52" s="29">
        <f t="shared" si="16"/>
        <v>0</v>
      </c>
    </row>
    <row r="53" spans="1:20" ht="13.5" hidden="1" customHeight="1">
      <c r="A53" s="78">
        <f t="shared" si="17"/>
        <v>42</v>
      </c>
      <c r="B53" s="108" t="s">
        <v>48</v>
      </c>
      <c r="C53" s="108"/>
      <c r="D53" s="109"/>
      <c r="E53" s="108"/>
      <c r="F53" s="108" t="s">
        <v>188</v>
      </c>
      <c r="G53" s="110" t="s">
        <v>144</v>
      </c>
      <c r="H53" s="108" t="s">
        <v>68</v>
      </c>
      <c r="I53" s="111">
        <v>1.85</v>
      </c>
      <c r="J53" s="112">
        <v>52</v>
      </c>
      <c r="K53" s="112" t="s">
        <v>1313</v>
      </c>
      <c r="L53" s="113">
        <f>IF(VLOOKUP(K53,'2. BASIS INVULBLAD'!$D$10:$E$87,2,FALSE())=0,0,I53/VLOOKUP(K53,'2. BASIS INVULBLAD'!$D$10:$E$87,2,FALSE()))</f>
        <v>0</v>
      </c>
      <c r="M53" s="113">
        <f t="shared" si="12"/>
        <v>0</v>
      </c>
      <c r="N53" s="114">
        <f>'2. BASIS INVULBLAD'!$H$10</f>
        <v>0</v>
      </c>
      <c r="O53" s="115">
        <f t="shared" si="13"/>
        <v>0</v>
      </c>
      <c r="P53" s="116"/>
      <c r="Q53" s="117">
        <f t="shared" si="14"/>
        <v>0</v>
      </c>
      <c r="R53" s="29">
        <f>'2. BASIS INVULBLAD'!$H$11</f>
        <v>0</v>
      </c>
      <c r="S53" s="29">
        <f t="shared" si="15"/>
        <v>0</v>
      </c>
      <c r="T53" s="29">
        <f t="shared" si="16"/>
        <v>0</v>
      </c>
    </row>
    <row r="54" spans="1:20" ht="13.5" hidden="1" customHeight="1">
      <c r="A54" s="78">
        <f t="shared" si="17"/>
        <v>43</v>
      </c>
      <c r="B54" s="108" t="s">
        <v>48</v>
      </c>
      <c r="C54" s="108"/>
      <c r="D54" s="109"/>
      <c r="E54" s="108"/>
      <c r="F54" s="108" t="s">
        <v>194</v>
      </c>
      <c r="G54" s="110" t="s">
        <v>144</v>
      </c>
      <c r="H54" s="108" t="s">
        <v>68</v>
      </c>
      <c r="I54" s="111">
        <v>1.98</v>
      </c>
      <c r="J54" s="112">
        <v>52</v>
      </c>
      <c r="K54" s="112" t="s">
        <v>1313</v>
      </c>
      <c r="L54" s="113">
        <f>IF(VLOOKUP(K54,'2. BASIS INVULBLAD'!$D$10:$E$87,2,FALSE())=0,0,I54/VLOOKUP(K54,'2. BASIS INVULBLAD'!$D$10:$E$87,2,FALSE()))</f>
        <v>0</v>
      </c>
      <c r="M54" s="113">
        <f t="shared" si="12"/>
        <v>0</v>
      </c>
      <c r="N54" s="114">
        <f>'2. BASIS INVULBLAD'!$H$10</f>
        <v>0</v>
      </c>
      <c r="O54" s="115">
        <f t="shared" si="13"/>
        <v>0</v>
      </c>
      <c r="P54" s="116"/>
      <c r="Q54" s="117">
        <f t="shared" si="14"/>
        <v>0</v>
      </c>
      <c r="R54" s="29">
        <f>'2. BASIS INVULBLAD'!$H$11</f>
        <v>0</v>
      </c>
      <c r="S54" s="29">
        <f t="shared" si="15"/>
        <v>0</v>
      </c>
      <c r="T54" s="29">
        <f t="shared" si="16"/>
        <v>0</v>
      </c>
    </row>
    <row r="55" spans="1:20" ht="13.5" hidden="1" customHeight="1">
      <c r="A55" s="78">
        <f t="shared" si="17"/>
        <v>44</v>
      </c>
      <c r="B55" s="108" t="s">
        <v>48</v>
      </c>
      <c r="C55" s="108"/>
      <c r="D55" s="109"/>
      <c r="E55" s="108"/>
      <c r="F55" s="108" t="s">
        <v>193</v>
      </c>
      <c r="G55" s="110" t="s">
        <v>144</v>
      </c>
      <c r="H55" s="108" t="s">
        <v>68</v>
      </c>
      <c r="I55" s="111">
        <v>3.77</v>
      </c>
      <c r="J55" s="112">
        <v>52</v>
      </c>
      <c r="K55" s="112" t="s">
        <v>1313</v>
      </c>
      <c r="L55" s="113">
        <f>IF(VLOOKUP(K55,'2. BASIS INVULBLAD'!$D$10:$E$87,2,FALSE())=0,0,I55/VLOOKUP(K55,'2. BASIS INVULBLAD'!$D$10:$E$87,2,FALSE()))</f>
        <v>0</v>
      </c>
      <c r="M55" s="113">
        <f t="shared" si="12"/>
        <v>0</v>
      </c>
      <c r="N55" s="114">
        <f>'2. BASIS INVULBLAD'!$H$10</f>
        <v>0</v>
      </c>
      <c r="O55" s="115">
        <f t="shared" si="13"/>
        <v>0</v>
      </c>
      <c r="P55" s="116"/>
      <c r="Q55" s="117">
        <f t="shared" si="14"/>
        <v>0</v>
      </c>
      <c r="R55" s="29">
        <f>'2. BASIS INVULBLAD'!$H$11</f>
        <v>0</v>
      </c>
      <c r="S55" s="29">
        <f t="shared" si="15"/>
        <v>0</v>
      </c>
      <c r="T55" s="29">
        <f t="shared" si="16"/>
        <v>0</v>
      </c>
    </row>
    <row r="56" spans="1:20" ht="13.5" hidden="1" customHeight="1">
      <c r="A56" s="78"/>
      <c r="B56" s="108"/>
      <c r="C56" s="108"/>
      <c r="D56" s="109"/>
      <c r="E56" s="108"/>
      <c r="F56" s="108"/>
      <c r="G56" s="110"/>
      <c r="H56" s="108"/>
      <c r="I56" s="111"/>
      <c r="J56" s="112"/>
      <c r="K56" s="112"/>
      <c r="L56" s="113"/>
      <c r="M56" s="113"/>
      <c r="N56" s="114"/>
      <c r="O56" s="115"/>
      <c r="P56" s="120"/>
      <c r="Q56" s="117"/>
      <c r="R56" s="29"/>
      <c r="S56" s="29"/>
      <c r="T56" s="29"/>
    </row>
    <row r="57" spans="1:20" ht="13.5" hidden="1" customHeight="1">
      <c r="A57" s="78">
        <f>A55+1</f>
        <v>45</v>
      </c>
      <c r="B57" s="107" t="s">
        <v>47</v>
      </c>
      <c r="C57" s="108"/>
      <c r="D57" s="109"/>
      <c r="E57" s="108"/>
      <c r="F57" s="107" t="s">
        <v>203</v>
      </c>
      <c r="G57" s="110" t="s">
        <v>62</v>
      </c>
      <c r="H57" s="108" t="s">
        <v>71</v>
      </c>
      <c r="I57" s="111">
        <v>60.29</v>
      </c>
      <c r="J57" s="112">
        <v>12</v>
      </c>
      <c r="K57" s="112" t="s">
        <v>72</v>
      </c>
      <c r="L57" s="113">
        <f>IF(VLOOKUP(K57,'2. BASIS INVULBLAD'!$D$10:$E$87,2,FALSE())=0,0,I57/VLOOKUP(K57,'2. BASIS INVULBLAD'!$D$10:$E$87,2,FALSE()))</f>
        <v>0</v>
      </c>
      <c r="M57" s="113">
        <f t="shared" ref="M57:M63" si="18">L57*J57</f>
        <v>0</v>
      </c>
      <c r="N57" s="114">
        <f>'2. BASIS INVULBLAD'!$H$10</f>
        <v>0</v>
      </c>
      <c r="O57" s="115">
        <f t="shared" ref="O57:O63" si="19">M57*N57</f>
        <v>0</v>
      </c>
      <c r="P57" s="116"/>
      <c r="Q57" s="117">
        <f t="shared" ref="Q57:Q63" si="20">M57*P57</f>
        <v>0</v>
      </c>
      <c r="R57" s="29">
        <f>'2. BASIS INVULBLAD'!$H$11</f>
        <v>0</v>
      </c>
      <c r="S57" s="29">
        <f t="shared" ref="S57:S63" si="21">Q57*R57</f>
        <v>0</v>
      </c>
      <c r="T57" s="29">
        <f t="shared" ref="T57:T63" si="22">O57+S57</f>
        <v>0</v>
      </c>
    </row>
    <row r="58" spans="1:20" ht="13.5" hidden="1" customHeight="1">
      <c r="A58" s="78">
        <f t="shared" ref="A58:A63" si="23">A57+1</f>
        <v>46</v>
      </c>
      <c r="B58" s="107" t="s">
        <v>47</v>
      </c>
      <c r="C58" s="108"/>
      <c r="D58" s="109"/>
      <c r="E58" s="108"/>
      <c r="F58" s="107" t="s">
        <v>200</v>
      </c>
      <c r="G58" s="110" t="s">
        <v>62</v>
      </c>
      <c r="H58" s="108" t="s">
        <v>71</v>
      </c>
      <c r="I58" s="111">
        <v>16</v>
      </c>
      <c r="J58" s="112">
        <v>12</v>
      </c>
      <c r="K58" s="112" t="s">
        <v>72</v>
      </c>
      <c r="L58" s="113">
        <f>IF(VLOOKUP(K58,'2. BASIS INVULBLAD'!$D$10:$E$87,2,FALSE())=0,0,I58/VLOOKUP(K58,'2. BASIS INVULBLAD'!$D$10:$E$87,2,FALSE()))</f>
        <v>0</v>
      </c>
      <c r="M58" s="113">
        <f t="shared" si="18"/>
        <v>0</v>
      </c>
      <c r="N58" s="114">
        <f>'2. BASIS INVULBLAD'!$H$10</f>
        <v>0</v>
      </c>
      <c r="O58" s="115">
        <f t="shared" si="19"/>
        <v>0</v>
      </c>
      <c r="P58" s="116"/>
      <c r="Q58" s="117">
        <f t="shared" si="20"/>
        <v>0</v>
      </c>
      <c r="R58" s="29">
        <f>'2. BASIS INVULBLAD'!$H$11</f>
        <v>0</v>
      </c>
      <c r="S58" s="29">
        <f t="shared" si="21"/>
        <v>0</v>
      </c>
      <c r="T58" s="29">
        <f t="shared" si="22"/>
        <v>0</v>
      </c>
    </row>
    <row r="59" spans="1:20" ht="13.5" hidden="1" customHeight="1">
      <c r="A59" s="78">
        <f t="shared" si="23"/>
        <v>47</v>
      </c>
      <c r="B59" s="107" t="s">
        <v>47</v>
      </c>
      <c r="C59" s="108"/>
      <c r="D59" s="109"/>
      <c r="E59" s="108"/>
      <c r="F59" s="107" t="s">
        <v>191</v>
      </c>
      <c r="G59" s="110" t="s">
        <v>62</v>
      </c>
      <c r="H59" s="108" t="s">
        <v>71</v>
      </c>
      <c r="I59" s="111">
        <v>6.12</v>
      </c>
      <c r="J59" s="112">
        <v>12</v>
      </c>
      <c r="K59" s="112" t="s">
        <v>72</v>
      </c>
      <c r="L59" s="113">
        <f>IF(VLOOKUP(K59,'2. BASIS INVULBLAD'!$D$10:$E$87,2,FALSE())=0,0,I59/VLOOKUP(K59,'2. BASIS INVULBLAD'!$D$10:$E$87,2,FALSE()))</f>
        <v>0</v>
      </c>
      <c r="M59" s="113">
        <f t="shared" si="18"/>
        <v>0</v>
      </c>
      <c r="N59" s="114">
        <f>'2. BASIS INVULBLAD'!$H$10</f>
        <v>0</v>
      </c>
      <c r="O59" s="115">
        <f t="shared" si="19"/>
        <v>0</v>
      </c>
      <c r="P59" s="116"/>
      <c r="Q59" s="117">
        <f t="shared" si="20"/>
        <v>0</v>
      </c>
      <c r="R59" s="29">
        <f>'2. BASIS INVULBLAD'!$H$11</f>
        <v>0</v>
      </c>
      <c r="S59" s="29">
        <f t="shared" si="21"/>
        <v>0</v>
      </c>
      <c r="T59" s="29">
        <f t="shared" si="22"/>
        <v>0</v>
      </c>
    </row>
    <row r="60" spans="1:20" ht="13.5" hidden="1" customHeight="1">
      <c r="A60" s="78">
        <f t="shared" si="23"/>
        <v>48</v>
      </c>
      <c r="B60" s="107" t="s">
        <v>47</v>
      </c>
      <c r="C60" s="108"/>
      <c r="D60" s="109"/>
      <c r="E60" s="108"/>
      <c r="F60" s="107" t="s">
        <v>204</v>
      </c>
      <c r="G60" s="110" t="s">
        <v>120</v>
      </c>
      <c r="H60" s="108" t="s">
        <v>68</v>
      </c>
      <c r="I60" s="111">
        <v>2.37</v>
      </c>
      <c r="J60" s="112">
        <v>12</v>
      </c>
      <c r="K60" s="112" t="s">
        <v>122</v>
      </c>
      <c r="L60" s="113">
        <f>IF(VLOOKUP(K60,'2. BASIS INVULBLAD'!$D$10:$E$87,2,FALSE())=0,0,I60/VLOOKUP(K60,'2. BASIS INVULBLAD'!$D$10:$E$87,2,FALSE()))</f>
        <v>0</v>
      </c>
      <c r="M60" s="113">
        <f t="shared" si="18"/>
        <v>0</v>
      </c>
      <c r="N60" s="114">
        <f>'2. BASIS INVULBLAD'!$H$10</f>
        <v>0</v>
      </c>
      <c r="O60" s="115">
        <f t="shared" si="19"/>
        <v>0</v>
      </c>
      <c r="P60" s="116"/>
      <c r="Q60" s="117">
        <f t="shared" si="20"/>
        <v>0</v>
      </c>
      <c r="R60" s="29">
        <f>'2. BASIS INVULBLAD'!$H$11</f>
        <v>0</v>
      </c>
      <c r="S60" s="29">
        <f t="shared" si="21"/>
        <v>0</v>
      </c>
      <c r="T60" s="29">
        <f t="shared" si="22"/>
        <v>0</v>
      </c>
    </row>
    <row r="61" spans="1:20" ht="13.5" hidden="1" customHeight="1">
      <c r="A61" s="78">
        <f t="shared" si="23"/>
        <v>49</v>
      </c>
      <c r="B61" s="107" t="s">
        <v>47</v>
      </c>
      <c r="C61" s="108"/>
      <c r="D61" s="109"/>
      <c r="E61" s="108"/>
      <c r="F61" s="107" t="s">
        <v>195</v>
      </c>
      <c r="G61" s="110" t="s">
        <v>144</v>
      </c>
      <c r="H61" s="108" t="s">
        <v>68</v>
      </c>
      <c r="I61" s="111">
        <v>2.37</v>
      </c>
      <c r="J61" s="112">
        <v>12</v>
      </c>
      <c r="K61" s="112" t="s">
        <v>1312</v>
      </c>
      <c r="L61" s="113">
        <f>IF(VLOOKUP(K61,'2. BASIS INVULBLAD'!$D$10:$E$87,2,FALSE())=0,0,I61/VLOOKUP(K61,'2. BASIS INVULBLAD'!$D$10:$E$87,2,FALSE()))</f>
        <v>0</v>
      </c>
      <c r="M61" s="113">
        <f t="shared" si="18"/>
        <v>0</v>
      </c>
      <c r="N61" s="114">
        <f>'2. BASIS INVULBLAD'!$H$10</f>
        <v>0</v>
      </c>
      <c r="O61" s="115">
        <f t="shared" si="19"/>
        <v>0</v>
      </c>
      <c r="P61" s="116"/>
      <c r="Q61" s="117">
        <f t="shared" si="20"/>
        <v>0</v>
      </c>
      <c r="R61" s="29">
        <f>'2. BASIS INVULBLAD'!$H$11</f>
        <v>0</v>
      </c>
      <c r="S61" s="29">
        <f t="shared" si="21"/>
        <v>0</v>
      </c>
      <c r="T61" s="29">
        <f t="shared" si="22"/>
        <v>0</v>
      </c>
    </row>
    <row r="62" spans="1:20" ht="13.5" hidden="1" customHeight="1">
      <c r="A62" s="78">
        <f t="shared" si="23"/>
        <v>50</v>
      </c>
      <c r="B62" s="107" t="s">
        <v>47</v>
      </c>
      <c r="C62" s="108"/>
      <c r="D62" s="109"/>
      <c r="E62" s="108"/>
      <c r="F62" s="107" t="s">
        <v>205</v>
      </c>
      <c r="G62" s="110" t="s">
        <v>144</v>
      </c>
      <c r="H62" s="108" t="s">
        <v>68</v>
      </c>
      <c r="I62" s="111">
        <v>5.41</v>
      </c>
      <c r="J62" s="112">
        <v>12</v>
      </c>
      <c r="K62" s="112" t="s">
        <v>1312</v>
      </c>
      <c r="L62" s="113">
        <f>IF(VLOOKUP(K62,'2. BASIS INVULBLAD'!$D$10:$E$87,2,FALSE())=0,0,I62/VLOOKUP(K62,'2. BASIS INVULBLAD'!$D$10:$E$87,2,FALSE()))</f>
        <v>0</v>
      </c>
      <c r="M62" s="113">
        <f t="shared" si="18"/>
        <v>0</v>
      </c>
      <c r="N62" s="114">
        <f>'2. BASIS INVULBLAD'!$H$10</f>
        <v>0</v>
      </c>
      <c r="O62" s="115">
        <f t="shared" si="19"/>
        <v>0</v>
      </c>
      <c r="P62" s="116"/>
      <c r="Q62" s="117">
        <f t="shared" si="20"/>
        <v>0</v>
      </c>
      <c r="R62" s="29">
        <f>'2. BASIS INVULBLAD'!$H$11</f>
        <v>0</v>
      </c>
      <c r="S62" s="29">
        <f t="shared" si="21"/>
        <v>0</v>
      </c>
      <c r="T62" s="29">
        <f t="shared" si="22"/>
        <v>0</v>
      </c>
    </row>
    <row r="63" spans="1:20" ht="13.5" hidden="1" customHeight="1">
      <c r="A63" s="78">
        <f t="shared" si="23"/>
        <v>51</v>
      </c>
      <c r="B63" s="107" t="s">
        <v>47</v>
      </c>
      <c r="C63" s="108"/>
      <c r="D63" s="109"/>
      <c r="E63" s="108"/>
      <c r="F63" s="107" t="s">
        <v>192</v>
      </c>
      <c r="G63" s="110" t="s">
        <v>86</v>
      </c>
      <c r="H63" s="108" t="s">
        <v>71</v>
      </c>
      <c r="I63" s="111">
        <v>7.13</v>
      </c>
      <c r="J63" s="112">
        <v>12</v>
      </c>
      <c r="K63" s="112" t="s">
        <v>92</v>
      </c>
      <c r="L63" s="113">
        <f>IF(VLOOKUP(K63,'2. BASIS INVULBLAD'!$D$10:$E$87,2,FALSE())=0,0,I63/VLOOKUP(K63,'2. BASIS INVULBLAD'!$D$10:$E$87,2,FALSE()))</f>
        <v>0</v>
      </c>
      <c r="M63" s="113">
        <f t="shared" si="18"/>
        <v>0</v>
      </c>
      <c r="N63" s="114">
        <f>'2. BASIS INVULBLAD'!$H$10</f>
        <v>0</v>
      </c>
      <c r="O63" s="115">
        <f t="shared" si="19"/>
        <v>0</v>
      </c>
      <c r="P63" s="116"/>
      <c r="Q63" s="117">
        <f t="shared" si="20"/>
        <v>0</v>
      </c>
      <c r="R63" s="29">
        <f>'2. BASIS INVULBLAD'!$H$11</f>
        <v>0</v>
      </c>
      <c r="S63" s="29">
        <f t="shared" si="21"/>
        <v>0</v>
      </c>
      <c r="T63" s="29">
        <f t="shared" si="22"/>
        <v>0</v>
      </c>
    </row>
    <row r="64" spans="1:20" ht="13.5" hidden="1" customHeight="1">
      <c r="A64" s="78"/>
      <c r="B64" s="107"/>
      <c r="C64" s="108"/>
      <c r="D64" s="109"/>
      <c r="E64" s="108"/>
      <c r="F64" s="107"/>
      <c r="G64" s="110"/>
      <c r="H64" s="108"/>
      <c r="I64" s="111"/>
      <c r="J64" s="112"/>
      <c r="K64" s="112"/>
      <c r="L64" s="113"/>
      <c r="M64" s="113"/>
      <c r="N64" s="114"/>
      <c r="O64" s="115"/>
      <c r="P64" s="120"/>
      <c r="Q64" s="117"/>
      <c r="R64" s="29"/>
      <c r="S64" s="29"/>
      <c r="T64" s="29"/>
    </row>
    <row r="65" spans="1:20" ht="13.5" hidden="1" customHeight="1">
      <c r="A65" s="78">
        <f>A63+1</f>
        <v>52</v>
      </c>
      <c r="B65" s="108" t="s">
        <v>38</v>
      </c>
      <c r="C65" s="108" t="s">
        <v>209</v>
      </c>
      <c r="D65" s="109">
        <v>2</v>
      </c>
      <c r="E65" s="108" t="s">
        <v>210</v>
      </c>
      <c r="F65" s="108" t="s">
        <v>211</v>
      </c>
      <c r="G65" s="110" t="s">
        <v>145</v>
      </c>
      <c r="H65" s="108" t="s">
        <v>87</v>
      </c>
      <c r="I65" s="111">
        <v>12.1</v>
      </c>
      <c r="J65" s="112">
        <v>255</v>
      </c>
      <c r="K65" s="112" t="s">
        <v>146</v>
      </c>
      <c r="L65" s="113">
        <f>IF(VLOOKUP(K65,'2. BASIS INVULBLAD'!$D$10:$E$87,2,FALSE())=0,0,I65/VLOOKUP(K65,'2. BASIS INVULBLAD'!$D$10:$E$87,2,FALSE()))</f>
        <v>0</v>
      </c>
      <c r="M65" s="113">
        <f t="shared" ref="M65:M81" si="24">L65*J65</f>
        <v>0</v>
      </c>
      <c r="N65" s="114">
        <f>'2. BASIS INVULBLAD'!$H$10</f>
        <v>0</v>
      </c>
      <c r="O65" s="115">
        <f t="shared" ref="O65:O81" si="25">M65*N65</f>
        <v>0</v>
      </c>
      <c r="P65" s="116"/>
      <c r="Q65" s="117">
        <f t="shared" ref="Q65:Q81" si="26">M65*P65</f>
        <v>0</v>
      </c>
      <c r="R65" s="29">
        <f>'2. BASIS INVULBLAD'!$H$11</f>
        <v>0</v>
      </c>
      <c r="S65" s="29">
        <f t="shared" ref="S65:S81" si="27">Q65*R65</f>
        <v>0</v>
      </c>
      <c r="T65" s="29">
        <f t="shared" ref="T65:T81" si="28">O65+S65</f>
        <v>0</v>
      </c>
    </row>
    <row r="66" spans="1:20" ht="13.5" hidden="1" customHeight="1">
      <c r="A66" s="78">
        <f t="shared" ref="A66:A97" si="29">A65+1</f>
        <v>53</v>
      </c>
      <c r="B66" s="108" t="s">
        <v>38</v>
      </c>
      <c r="C66" s="108" t="s">
        <v>209</v>
      </c>
      <c r="D66" s="121" t="s">
        <v>212</v>
      </c>
      <c r="E66" s="108" t="s">
        <v>213</v>
      </c>
      <c r="F66" s="108" t="s">
        <v>214</v>
      </c>
      <c r="G66" s="110" t="s">
        <v>145</v>
      </c>
      <c r="H66" s="108" t="s">
        <v>87</v>
      </c>
      <c r="I66" s="111">
        <v>12.1</v>
      </c>
      <c r="J66" s="112">
        <v>255</v>
      </c>
      <c r="K66" s="112" t="s">
        <v>146</v>
      </c>
      <c r="L66" s="113">
        <f>IF(VLOOKUP(K66,'2. BASIS INVULBLAD'!$D$10:$E$87,2,FALSE())=0,0,I66/VLOOKUP(K66,'2. BASIS INVULBLAD'!$D$10:$E$87,2,FALSE()))</f>
        <v>0</v>
      </c>
      <c r="M66" s="113">
        <f t="shared" si="24"/>
        <v>0</v>
      </c>
      <c r="N66" s="114">
        <f>'2. BASIS INVULBLAD'!$H$10</f>
        <v>0</v>
      </c>
      <c r="O66" s="115">
        <f t="shared" si="25"/>
        <v>0</v>
      </c>
      <c r="P66" s="116"/>
      <c r="Q66" s="117">
        <f t="shared" si="26"/>
        <v>0</v>
      </c>
      <c r="R66" s="29">
        <f>'2. BASIS INVULBLAD'!$H$11</f>
        <v>0</v>
      </c>
      <c r="S66" s="29">
        <f t="shared" si="27"/>
        <v>0</v>
      </c>
      <c r="T66" s="29">
        <f t="shared" si="28"/>
        <v>0</v>
      </c>
    </row>
    <row r="67" spans="1:20" ht="13.5" hidden="1" customHeight="1">
      <c r="A67" s="78">
        <f t="shared" si="29"/>
        <v>54</v>
      </c>
      <c r="B67" s="108" t="s">
        <v>38</v>
      </c>
      <c r="C67" s="108" t="s">
        <v>209</v>
      </c>
      <c r="D67" s="109">
        <v>1</v>
      </c>
      <c r="E67" s="108" t="s">
        <v>260</v>
      </c>
      <c r="F67" s="108" t="s">
        <v>261</v>
      </c>
      <c r="G67" s="110" t="s">
        <v>86</v>
      </c>
      <c r="H67" s="108" t="s">
        <v>87</v>
      </c>
      <c r="I67" s="111">
        <v>12.1</v>
      </c>
      <c r="J67" s="112">
        <v>255</v>
      </c>
      <c r="K67" s="112" t="s">
        <v>88</v>
      </c>
      <c r="L67" s="113">
        <f>IF(VLOOKUP(K67,'2. BASIS INVULBLAD'!$D$10:$E$87,2,FALSE())=0,0,I67/VLOOKUP(K67,'2. BASIS INVULBLAD'!$D$10:$E$87,2,FALSE()))</f>
        <v>0</v>
      </c>
      <c r="M67" s="113">
        <f t="shared" si="24"/>
        <v>0</v>
      </c>
      <c r="N67" s="114">
        <f>'2. BASIS INVULBLAD'!$H$10</f>
        <v>0</v>
      </c>
      <c r="O67" s="115">
        <f t="shared" si="25"/>
        <v>0</v>
      </c>
      <c r="P67" s="116"/>
      <c r="Q67" s="117">
        <f t="shared" si="26"/>
        <v>0</v>
      </c>
      <c r="R67" s="29">
        <f>'2. BASIS INVULBLAD'!$H$11</f>
        <v>0</v>
      </c>
      <c r="S67" s="29">
        <f t="shared" si="27"/>
        <v>0</v>
      </c>
      <c r="T67" s="29">
        <f t="shared" si="28"/>
        <v>0</v>
      </c>
    </row>
    <row r="68" spans="1:20" ht="13.5" hidden="1" customHeight="1">
      <c r="A68" s="78">
        <f t="shared" si="29"/>
        <v>55</v>
      </c>
      <c r="B68" s="108" t="s">
        <v>38</v>
      </c>
      <c r="C68" s="108" t="s">
        <v>209</v>
      </c>
      <c r="D68" s="109">
        <v>2</v>
      </c>
      <c r="E68" s="108" t="s">
        <v>217</v>
      </c>
      <c r="F68" s="108" t="s">
        <v>218</v>
      </c>
      <c r="G68" s="110" t="s">
        <v>144</v>
      </c>
      <c r="H68" s="108" t="s">
        <v>68</v>
      </c>
      <c r="I68" s="111">
        <v>6.87</v>
      </c>
      <c r="J68" s="112">
        <v>255</v>
      </c>
      <c r="K68" s="112" t="s">
        <v>1315</v>
      </c>
      <c r="L68" s="113">
        <f>IF(VLOOKUP(K68,'2. BASIS INVULBLAD'!$D$10:$E$87,2,FALSE())=0,0,I68/VLOOKUP(K68,'2. BASIS INVULBLAD'!$D$10:$E$87,2,FALSE()))</f>
        <v>0</v>
      </c>
      <c r="M68" s="113">
        <f t="shared" si="24"/>
        <v>0</v>
      </c>
      <c r="N68" s="114">
        <f>'2. BASIS INVULBLAD'!$H$10</f>
        <v>0</v>
      </c>
      <c r="O68" s="115">
        <f t="shared" si="25"/>
        <v>0</v>
      </c>
      <c r="P68" s="116"/>
      <c r="Q68" s="117">
        <f t="shared" si="26"/>
        <v>0</v>
      </c>
      <c r="R68" s="29">
        <f>'2. BASIS INVULBLAD'!$H$11</f>
        <v>0</v>
      </c>
      <c r="S68" s="29">
        <f t="shared" si="27"/>
        <v>0</v>
      </c>
      <c r="T68" s="29">
        <f t="shared" si="28"/>
        <v>0</v>
      </c>
    </row>
    <row r="69" spans="1:20" ht="13.5" hidden="1" customHeight="1">
      <c r="A69" s="78">
        <f t="shared" si="29"/>
        <v>56</v>
      </c>
      <c r="B69" s="108" t="s">
        <v>38</v>
      </c>
      <c r="C69" s="108" t="s">
        <v>209</v>
      </c>
      <c r="D69" s="109">
        <v>2</v>
      </c>
      <c r="E69" s="108" t="s">
        <v>219</v>
      </c>
      <c r="F69" s="108" t="s">
        <v>183</v>
      </c>
      <c r="G69" s="110" t="s">
        <v>144</v>
      </c>
      <c r="H69" s="108" t="s">
        <v>68</v>
      </c>
      <c r="I69" s="111">
        <v>6.09</v>
      </c>
      <c r="J69" s="112">
        <v>255</v>
      </c>
      <c r="K69" s="112" t="s">
        <v>1315</v>
      </c>
      <c r="L69" s="113">
        <f>IF(VLOOKUP(K69,'2. BASIS INVULBLAD'!$D$10:$E$87,2,FALSE())=0,0,I69/VLOOKUP(K69,'2. BASIS INVULBLAD'!$D$10:$E$87,2,FALSE()))</f>
        <v>0</v>
      </c>
      <c r="M69" s="113">
        <f t="shared" si="24"/>
        <v>0</v>
      </c>
      <c r="N69" s="114">
        <f>'2. BASIS INVULBLAD'!$H$10</f>
        <v>0</v>
      </c>
      <c r="O69" s="115">
        <f t="shared" si="25"/>
        <v>0</v>
      </c>
      <c r="P69" s="116"/>
      <c r="Q69" s="117">
        <f t="shared" si="26"/>
        <v>0</v>
      </c>
      <c r="R69" s="29">
        <f>'2. BASIS INVULBLAD'!$H$11</f>
        <v>0</v>
      </c>
      <c r="S69" s="29">
        <f t="shared" si="27"/>
        <v>0</v>
      </c>
      <c r="T69" s="29">
        <f t="shared" si="28"/>
        <v>0</v>
      </c>
    </row>
    <row r="70" spans="1:20" ht="13.5" hidden="1" customHeight="1">
      <c r="A70" s="78">
        <f t="shared" si="29"/>
        <v>57</v>
      </c>
      <c r="B70" s="108" t="s">
        <v>38</v>
      </c>
      <c r="C70" s="108" t="s">
        <v>209</v>
      </c>
      <c r="D70" s="109">
        <v>2</v>
      </c>
      <c r="E70" s="108" t="s">
        <v>220</v>
      </c>
      <c r="F70" s="108" t="s">
        <v>218</v>
      </c>
      <c r="G70" s="110" t="s">
        <v>144</v>
      </c>
      <c r="H70" s="108" t="s">
        <v>68</v>
      </c>
      <c r="I70" s="111">
        <v>0.95</v>
      </c>
      <c r="J70" s="112">
        <v>255</v>
      </c>
      <c r="K70" s="112" t="s">
        <v>1315</v>
      </c>
      <c r="L70" s="113">
        <f>IF(VLOOKUP(K70,'2. BASIS INVULBLAD'!$D$10:$E$87,2,FALSE())=0,0,I70/VLOOKUP(K70,'2. BASIS INVULBLAD'!$D$10:$E$87,2,FALSE()))</f>
        <v>0</v>
      </c>
      <c r="M70" s="113">
        <f t="shared" si="24"/>
        <v>0</v>
      </c>
      <c r="N70" s="114">
        <f>'2. BASIS INVULBLAD'!$H$10</f>
        <v>0</v>
      </c>
      <c r="O70" s="115">
        <f t="shared" si="25"/>
        <v>0</v>
      </c>
      <c r="P70" s="116"/>
      <c r="Q70" s="117">
        <f t="shared" si="26"/>
        <v>0</v>
      </c>
      <c r="R70" s="29">
        <f>'2. BASIS INVULBLAD'!$H$11</f>
        <v>0</v>
      </c>
      <c r="S70" s="29">
        <f t="shared" si="27"/>
        <v>0</v>
      </c>
      <c r="T70" s="29">
        <f t="shared" si="28"/>
        <v>0</v>
      </c>
    </row>
    <row r="71" spans="1:20" ht="13.5" hidden="1" customHeight="1">
      <c r="A71" s="78">
        <f t="shared" si="29"/>
        <v>58</v>
      </c>
      <c r="B71" s="108" t="s">
        <v>38</v>
      </c>
      <c r="C71" s="108" t="s">
        <v>209</v>
      </c>
      <c r="D71" s="109">
        <v>2</v>
      </c>
      <c r="E71" s="108" t="s">
        <v>221</v>
      </c>
      <c r="F71" s="108" t="s">
        <v>218</v>
      </c>
      <c r="G71" s="110" t="s">
        <v>144</v>
      </c>
      <c r="H71" s="108" t="s">
        <v>68</v>
      </c>
      <c r="I71" s="111">
        <v>0.95</v>
      </c>
      <c r="J71" s="112">
        <v>255</v>
      </c>
      <c r="K71" s="112" t="s">
        <v>1315</v>
      </c>
      <c r="L71" s="113">
        <f>IF(VLOOKUP(K71,'2. BASIS INVULBLAD'!$D$10:$E$87,2,FALSE())=0,0,I71/VLOOKUP(K71,'2. BASIS INVULBLAD'!$D$10:$E$87,2,FALSE()))</f>
        <v>0</v>
      </c>
      <c r="M71" s="113">
        <f t="shared" si="24"/>
        <v>0</v>
      </c>
      <c r="N71" s="114">
        <f>'2. BASIS INVULBLAD'!$H$10</f>
        <v>0</v>
      </c>
      <c r="O71" s="115">
        <f t="shared" si="25"/>
        <v>0</v>
      </c>
      <c r="P71" s="116"/>
      <c r="Q71" s="117">
        <f t="shared" si="26"/>
        <v>0</v>
      </c>
      <c r="R71" s="29">
        <f>'2. BASIS INVULBLAD'!$H$11</f>
        <v>0</v>
      </c>
      <c r="S71" s="29">
        <f t="shared" si="27"/>
        <v>0</v>
      </c>
      <c r="T71" s="29">
        <f t="shared" si="28"/>
        <v>0</v>
      </c>
    </row>
    <row r="72" spans="1:20" ht="13.5" hidden="1" customHeight="1">
      <c r="A72" s="78">
        <f t="shared" si="29"/>
        <v>59</v>
      </c>
      <c r="B72" s="108" t="s">
        <v>38</v>
      </c>
      <c r="C72" s="108" t="s">
        <v>209</v>
      </c>
      <c r="D72" s="109">
        <v>2</v>
      </c>
      <c r="E72" s="108" t="s">
        <v>222</v>
      </c>
      <c r="F72" s="108" t="s">
        <v>218</v>
      </c>
      <c r="G72" s="110" t="s">
        <v>144</v>
      </c>
      <c r="H72" s="108" t="s">
        <v>68</v>
      </c>
      <c r="I72" s="111">
        <v>0.95</v>
      </c>
      <c r="J72" s="112">
        <v>255</v>
      </c>
      <c r="K72" s="112" t="s">
        <v>1315</v>
      </c>
      <c r="L72" s="113">
        <f>IF(VLOOKUP(K72,'2. BASIS INVULBLAD'!$D$10:$E$87,2,FALSE())=0,0,I72/VLOOKUP(K72,'2. BASIS INVULBLAD'!$D$10:$E$87,2,FALSE()))</f>
        <v>0</v>
      </c>
      <c r="M72" s="113">
        <f t="shared" si="24"/>
        <v>0</v>
      </c>
      <c r="N72" s="114">
        <f>'2. BASIS INVULBLAD'!$H$10</f>
        <v>0</v>
      </c>
      <c r="O72" s="115">
        <f t="shared" si="25"/>
        <v>0</v>
      </c>
      <c r="P72" s="116"/>
      <c r="Q72" s="117">
        <f t="shared" si="26"/>
        <v>0</v>
      </c>
      <c r="R72" s="29">
        <f>'2. BASIS INVULBLAD'!$H$11</f>
        <v>0</v>
      </c>
      <c r="S72" s="29">
        <f t="shared" si="27"/>
        <v>0</v>
      </c>
      <c r="T72" s="29">
        <f t="shared" si="28"/>
        <v>0</v>
      </c>
    </row>
    <row r="73" spans="1:20" ht="13.5" hidden="1" customHeight="1">
      <c r="A73" s="78">
        <f t="shared" si="29"/>
        <v>60</v>
      </c>
      <c r="B73" s="108" t="s">
        <v>38</v>
      </c>
      <c r="C73" s="108" t="s">
        <v>209</v>
      </c>
      <c r="D73" s="109">
        <v>2</v>
      </c>
      <c r="E73" s="108" t="s">
        <v>239</v>
      </c>
      <c r="F73" s="108" t="s">
        <v>240</v>
      </c>
      <c r="G73" s="110" t="s">
        <v>144</v>
      </c>
      <c r="H73" s="108" t="s">
        <v>68</v>
      </c>
      <c r="I73" s="111">
        <v>4.3600000000000003</v>
      </c>
      <c r="J73" s="112">
        <v>255</v>
      </c>
      <c r="K73" s="112" t="s">
        <v>1315</v>
      </c>
      <c r="L73" s="113">
        <f>IF(VLOOKUP(K73,'2. BASIS INVULBLAD'!$D$10:$E$87,2,FALSE())=0,0,I73/VLOOKUP(K73,'2. BASIS INVULBLAD'!$D$10:$E$87,2,FALSE()))</f>
        <v>0</v>
      </c>
      <c r="M73" s="113">
        <f t="shared" si="24"/>
        <v>0</v>
      </c>
      <c r="N73" s="114">
        <f>'2. BASIS INVULBLAD'!$H$10</f>
        <v>0</v>
      </c>
      <c r="O73" s="115">
        <f t="shared" si="25"/>
        <v>0</v>
      </c>
      <c r="P73" s="116"/>
      <c r="Q73" s="117">
        <f t="shared" si="26"/>
        <v>0</v>
      </c>
      <c r="R73" s="29">
        <f>'2. BASIS INVULBLAD'!$H$11</f>
        <v>0</v>
      </c>
      <c r="S73" s="29">
        <f t="shared" si="27"/>
        <v>0</v>
      </c>
      <c r="T73" s="29">
        <f t="shared" si="28"/>
        <v>0</v>
      </c>
    </row>
    <row r="74" spans="1:20" ht="13.5" hidden="1" customHeight="1">
      <c r="A74" s="78">
        <f t="shared" si="29"/>
        <v>61</v>
      </c>
      <c r="B74" s="108" t="s">
        <v>38</v>
      </c>
      <c r="C74" s="108" t="s">
        <v>209</v>
      </c>
      <c r="D74" s="109">
        <v>2</v>
      </c>
      <c r="E74" s="108" t="s">
        <v>244</v>
      </c>
      <c r="F74" s="108" t="s">
        <v>218</v>
      </c>
      <c r="G74" s="110" t="s">
        <v>144</v>
      </c>
      <c r="H74" s="108" t="s">
        <v>68</v>
      </c>
      <c r="I74" s="111">
        <v>0.95</v>
      </c>
      <c r="J74" s="112">
        <v>255</v>
      </c>
      <c r="K74" s="112" t="s">
        <v>1315</v>
      </c>
      <c r="L74" s="113">
        <f>IF(VLOOKUP(K74,'2. BASIS INVULBLAD'!$D$10:$E$87,2,FALSE())=0,0,I74/VLOOKUP(K74,'2. BASIS INVULBLAD'!$D$10:$E$87,2,FALSE()))</f>
        <v>0</v>
      </c>
      <c r="M74" s="113">
        <f t="shared" si="24"/>
        <v>0</v>
      </c>
      <c r="N74" s="114">
        <f>'2. BASIS INVULBLAD'!$H$10</f>
        <v>0</v>
      </c>
      <c r="O74" s="115">
        <f t="shared" si="25"/>
        <v>0</v>
      </c>
      <c r="P74" s="116"/>
      <c r="Q74" s="117">
        <f t="shared" si="26"/>
        <v>0</v>
      </c>
      <c r="R74" s="29">
        <f>'2. BASIS INVULBLAD'!$H$11</f>
        <v>0</v>
      </c>
      <c r="S74" s="29">
        <f t="shared" si="27"/>
        <v>0</v>
      </c>
      <c r="T74" s="29">
        <f t="shared" si="28"/>
        <v>0</v>
      </c>
    </row>
    <row r="75" spans="1:20" ht="13.5" hidden="1" customHeight="1">
      <c r="A75" s="78">
        <f t="shared" si="29"/>
        <v>62</v>
      </c>
      <c r="B75" s="108" t="s">
        <v>38</v>
      </c>
      <c r="C75" s="108" t="s">
        <v>209</v>
      </c>
      <c r="D75" s="109">
        <v>2</v>
      </c>
      <c r="E75" s="108" t="s">
        <v>245</v>
      </c>
      <c r="F75" s="108" t="s">
        <v>218</v>
      </c>
      <c r="G75" s="110" t="s">
        <v>144</v>
      </c>
      <c r="H75" s="108" t="s">
        <v>68</v>
      </c>
      <c r="I75" s="111">
        <v>0.95</v>
      </c>
      <c r="J75" s="112">
        <v>255</v>
      </c>
      <c r="K75" s="112" t="s">
        <v>1315</v>
      </c>
      <c r="L75" s="113">
        <f>IF(VLOOKUP(K75,'2. BASIS INVULBLAD'!$D$10:$E$87,2,FALSE())=0,0,I75/VLOOKUP(K75,'2. BASIS INVULBLAD'!$D$10:$E$87,2,FALSE()))</f>
        <v>0</v>
      </c>
      <c r="M75" s="113">
        <f t="shared" si="24"/>
        <v>0</v>
      </c>
      <c r="N75" s="114">
        <f>'2. BASIS INVULBLAD'!$H$10</f>
        <v>0</v>
      </c>
      <c r="O75" s="115">
        <f t="shared" si="25"/>
        <v>0</v>
      </c>
      <c r="P75" s="116"/>
      <c r="Q75" s="117">
        <f t="shared" si="26"/>
        <v>0</v>
      </c>
      <c r="R75" s="29">
        <f>'2. BASIS INVULBLAD'!$H$11</f>
        <v>0</v>
      </c>
      <c r="S75" s="29">
        <f t="shared" si="27"/>
        <v>0</v>
      </c>
      <c r="T75" s="29">
        <f t="shared" si="28"/>
        <v>0</v>
      </c>
    </row>
    <row r="76" spans="1:20" ht="13.5" hidden="1" customHeight="1">
      <c r="A76" s="78">
        <f t="shared" si="29"/>
        <v>63</v>
      </c>
      <c r="B76" s="108" t="s">
        <v>38</v>
      </c>
      <c r="C76" s="108" t="s">
        <v>209</v>
      </c>
      <c r="D76" s="109">
        <v>1</v>
      </c>
      <c r="E76" s="108" t="s">
        <v>251</v>
      </c>
      <c r="F76" s="108" t="s">
        <v>218</v>
      </c>
      <c r="G76" s="110" t="s">
        <v>144</v>
      </c>
      <c r="H76" s="108" t="s">
        <v>68</v>
      </c>
      <c r="I76" s="111">
        <v>6.87</v>
      </c>
      <c r="J76" s="112">
        <v>255</v>
      </c>
      <c r="K76" s="112" t="s">
        <v>1315</v>
      </c>
      <c r="L76" s="113">
        <f>IF(VLOOKUP(K76,'2. BASIS INVULBLAD'!$D$10:$E$87,2,FALSE())=0,0,I76/VLOOKUP(K76,'2. BASIS INVULBLAD'!$D$10:$E$87,2,FALSE()))</f>
        <v>0</v>
      </c>
      <c r="M76" s="113">
        <f t="shared" si="24"/>
        <v>0</v>
      </c>
      <c r="N76" s="114">
        <f>'2. BASIS INVULBLAD'!$H$10</f>
        <v>0</v>
      </c>
      <c r="O76" s="115">
        <f t="shared" si="25"/>
        <v>0</v>
      </c>
      <c r="P76" s="116"/>
      <c r="Q76" s="117">
        <f t="shared" si="26"/>
        <v>0</v>
      </c>
      <c r="R76" s="29">
        <f>'2. BASIS INVULBLAD'!$H$11</f>
        <v>0</v>
      </c>
      <c r="S76" s="29">
        <f t="shared" si="27"/>
        <v>0</v>
      </c>
      <c r="T76" s="29">
        <f t="shared" si="28"/>
        <v>0</v>
      </c>
    </row>
    <row r="77" spans="1:20" ht="13.5" hidden="1" customHeight="1">
      <c r="A77" s="78">
        <f t="shared" si="29"/>
        <v>64</v>
      </c>
      <c r="B77" s="108" t="s">
        <v>38</v>
      </c>
      <c r="C77" s="108" t="s">
        <v>209</v>
      </c>
      <c r="D77" s="109">
        <v>1</v>
      </c>
      <c r="E77" s="108" t="s">
        <v>252</v>
      </c>
      <c r="F77" s="108" t="s">
        <v>240</v>
      </c>
      <c r="G77" s="110" t="s">
        <v>144</v>
      </c>
      <c r="H77" s="108" t="s">
        <v>68</v>
      </c>
      <c r="I77" s="111">
        <v>6.09</v>
      </c>
      <c r="J77" s="112">
        <v>255</v>
      </c>
      <c r="K77" s="112" t="s">
        <v>1315</v>
      </c>
      <c r="L77" s="113">
        <f>IF(VLOOKUP(K77,'2. BASIS INVULBLAD'!$D$10:$E$87,2,FALSE())=0,0,I77/VLOOKUP(K77,'2. BASIS INVULBLAD'!$D$10:$E$87,2,FALSE()))</f>
        <v>0</v>
      </c>
      <c r="M77" s="113">
        <f t="shared" si="24"/>
        <v>0</v>
      </c>
      <c r="N77" s="114">
        <f>'2. BASIS INVULBLAD'!$H$10</f>
        <v>0</v>
      </c>
      <c r="O77" s="115">
        <f t="shared" si="25"/>
        <v>0</v>
      </c>
      <c r="P77" s="116"/>
      <c r="Q77" s="117">
        <f t="shared" si="26"/>
        <v>0</v>
      </c>
      <c r="R77" s="29">
        <f>'2. BASIS INVULBLAD'!$H$11</f>
        <v>0</v>
      </c>
      <c r="S77" s="29">
        <f t="shared" si="27"/>
        <v>0</v>
      </c>
      <c r="T77" s="29">
        <f t="shared" si="28"/>
        <v>0</v>
      </c>
    </row>
    <row r="78" spans="1:20" ht="13.5" hidden="1" customHeight="1">
      <c r="A78" s="78">
        <f t="shared" si="29"/>
        <v>65</v>
      </c>
      <c r="B78" s="108" t="s">
        <v>38</v>
      </c>
      <c r="C78" s="108" t="s">
        <v>209</v>
      </c>
      <c r="D78" s="109">
        <v>1</v>
      </c>
      <c r="E78" s="108" t="s">
        <v>251</v>
      </c>
      <c r="F78" s="108" t="s">
        <v>253</v>
      </c>
      <c r="G78" s="110" t="s">
        <v>144</v>
      </c>
      <c r="H78" s="108" t="s">
        <v>68</v>
      </c>
      <c r="I78" s="111">
        <v>6.87</v>
      </c>
      <c r="J78" s="112">
        <v>255</v>
      </c>
      <c r="K78" s="112" t="s">
        <v>1315</v>
      </c>
      <c r="L78" s="113">
        <f>IF(VLOOKUP(K78,'2. BASIS INVULBLAD'!$D$10:$E$87,2,FALSE())=0,0,I78/VLOOKUP(K78,'2. BASIS INVULBLAD'!$D$10:$E$87,2,FALSE()))</f>
        <v>0</v>
      </c>
      <c r="M78" s="113">
        <f t="shared" si="24"/>
        <v>0</v>
      </c>
      <c r="N78" s="114">
        <f>'2. BASIS INVULBLAD'!$H$10</f>
        <v>0</v>
      </c>
      <c r="O78" s="115">
        <f t="shared" si="25"/>
        <v>0</v>
      </c>
      <c r="P78" s="116"/>
      <c r="Q78" s="117">
        <f t="shared" si="26"/>
        <v>0</v>
      </c>
      <c r="R78" s="29">
        <f>'2. BASIS INVULBLAD'!$H$11</f>
        <v>0</v>
      </c>
      <c r="S78" s="29">
        <f t="shared" si="27"/>
        <v>0</v>
      </c>
      <c r="T78" s="29">
        <f t="shared" si="28"/>
        <v>0</v>
      </c>
    </row>
    <row r="79" spans="1:20" ht="13.5" hidden="1" customHeight="1">
      <c r="A79" s="78">
        <f t="shared" si="29"/>
        <v>66</v>
      </c>
      <c r="B79" s="108" t="s">
        <v>38</v>
      </c>
      <c r="C79" s="108" t="s">
        <v>209</v>
      </c>
      <c r="D79" s="109">
        <v>1</v>
      </c>
      <c r="E79" s="108" t="s">
        <v>254</v>
      </c>
      <c r="F79" s="108" t="s">
        <v>253</v>
      </c>
      <c r="G79" s="110" t="s">
        <v>144</v>
      </c>
      <c r="H79" s="108" t="s">
        <v>68</v>
      </c>
      <c r="I79" s="111">
        <v>0.95</v>
      </c>
      <c r="J79" s="112">
        <v>255</v>
      </c>
      <c r="K79" s="112" t="s">
        <v>1315</v>
      </c>
      <c r="L79" s="113">
        <f>IF(VLOOKUP(K79,'2. BASIS INVULBLAD'!$D$10:$E$87,2,FALSE())=0,0,I79/VLOOKUP(K79,'2. BASIS INVULBLAD'!$D$10:$E$87,2,FALSE()))</f>
        <v>0</v>
      </c>
      <c r="M79" s="113">
        <f t="shared" si="24"/>
        <v>0</v>
      </c>
      <c r="N79" s="114">
        <f>'2. BASIS INVULBLAD'!$H$10</f>
        <v>0</v>
      </c>
      <c r="O79" s="115">
        <f t="shared" si="25"/>
        <v>0</v>
      </c>
      <c r="P79" s="116"/>
      <c r="Q79" s="117">
        <f t="shared" si="26"/>
        <v>0</v>
      </c>
      <c r="R79" s="29">
        <f>'2. BASIS INVULBLAD'!$H$11</f>
        <v>0</v>
      </c>
      <c r="S79" s="29">
        <f t="shared" si="27"/>
        <v>0</v>
      </c>
      <c r="T79" s="29">
        <f t="shared" si="28"/>
        <v>0</v>
      </c>
    </row>
    <row r="80" spans="1:20" ht="13.5" hidden="1" customHeight="1">
      <c r="A80" s="78">
        <f t="shared" si="29"/>
        <v>67</v>
      </c>
      <c r="B80" s="108" t="s">
        <v>38</v>
      </c>
      <c r="C80" s="108" t="s">
        <v>209</v>
      </c>
      <c r="D80" s="109">
        <v>1</v>
      </c>
      <c r="E80" s="108" t="s">
        <v>255</v>
      </c>
      <c r="F80" s="108" t="s">
        <v>253</v>
      </c>
      <c r="G80" s="110" t="s">
        <v>144</v>
      </c>
      <c r="H80" s="108" t="s">
        <v>68</v>
      </c>
      <c r="I80" s="111">
        <v>0.95</v>
      </c>
      <c r="J80" s="112">
        <v>255</v>
      </c>
      <c r="K80" s="112" t="s">
        <v>1315</v>
      </c>
      <c r="L80" s="113">
        <f>IF(VLOOKUP(K80,'2. BASIS INVULBLAD'!$D$10:$E$87,2,FALSE())=0,0,I80/VLOOKUP(K80,'2. BASIS INVULBLAD'!$D$10:$E$87,2,FALSE()))</f>
        <v>0</v>
      </c>
      <c r="M80" s="113">
        <f t="shared" si="24"/>
        <v>0</v>
      </c>
      <c r="N80" s="114">
        <f>'2. BASIS INVULBLAD'!$H$10</f>
        <v>0</v>
      </c>
      <c r="O80" s="115">
        <f t="shared" si="25"/>
        <v>0</v>
      </c>
      <c r="P80" s="116"/>
      <c r="Q80" s="117">
        <f t="shared" si="26"/>
        <v>0</v>
      </c>
      <c r="R80" s="29">
        <f>'2. BASIS INVULBLAD'!$H$11</f>
        <v>0</v>
      </c>
      <c r="S80" s="29">
        <f t="shared" si="27"/>
        <v>0</v>
      </c>
      <c r="T80" s="29">
        <f t="shared" si="28"/>
        <v>0</v>
      </c>
    </row>
    <row r="81" spans="1:20" ht="13.5" hidden="1" customHeight="1">
      <c r="A81" s="78">
        <f t="shared" si="29"/>
        <v>68</v>
      </c>
      <c r="B81" s="108" t="s">
        <v>38</v>
      </c>
      <c r="C81" s="108" t="s">
        <v>209</v>
      </c>
      <c r="D81" s="109">
        <v>1</v>
      </c>
      <c r="E81" s="108" t="s">
        <v>256</v>
      </c>
      <c r="F81" s="108" t="s">
        <v>253</v>
      </c>
      <c r="G81" s="110" t="s">
        <v>144</v>
      </c>
      <c r="H81" s="108" t="s">
        <v>68</v>
      </c>
      <c r="I81" s="111">
        <v>0.95</v>
      </c>
      <c r="J81" s="112">
        <v>255</v>
      </c>
      <c r="K81" s="112" t="s">
        <v>1315</v>
      </c>
      <c r="L81" s="113">
        <f>IF(VLOOKUP(K81,'2. BASIS INVULBLAD'!$D$10:$E$87,2,FALSE())=0,0,I81/VLOOKUP(K81,'2. BASIS INVULBLAD'!$D$10:$E$87,2,FALSE()))</f>
        <v>0</v>
      </c>
      <c r="M81" s="113">
        <f t="shared" si="24"/>
        <v>0</v>
      </c>
      <c r="N81" s="114">
        <f>'2. BASIS INVULBLAD'!$H$10</f>
        <v>0</v>
      </c>
      <c r="O81" s="115">
        <f t="shared" si="25"/>
        <v>0</v>
      </c>
      <c r="P81" s="116"/>
      <c r="Q81" s="117">
        <f t="shared" si="26"/>
        <v>0</v>
      </c>
      <c r="R81" s="29">
        <f>'2. BASIS INVULBLAD'!$H$11</f>
        <v>0</v>
      </c>
      <c r="S81" s="29">
        <f t="shared" si="27"/>
        <v>0</v>
      </c>
      <c r="T81" s="29">
        <f t="shared" si="28"/>
        <v>0</v>
      </c>
    </row>
    <row r="82" spans="1:20" ht="13.5" hidden="1" customHeight="1">
      <c r="A82" s="78">
        <f t="shared" si="29"/>
        <v>69</v>
      </c>
      <c r="B82" s="108" t="s">
        <v>38</v>
      </c>
      <c r="C82" s="108" t="s">
        <v>209</v>
      </c>
      <c r="D82" s="109">
        <v>1</v>
      </c>
      <c r="E82" s="108" t="s">
        <v>271</v>
      </c>
      <c r="F82" s="108" t="s">
        <v>242</v>
      </c>
      <c r="G82" s="110" t="s">
        <v>243</v>
      </c>
      <c r="H82" s="108" t="s">
        <v>68</v>
      </c>
      <c r="I82" s="111">
        <v>2.54</v>
      </c>
      <c r="J82" s="112">
        <v>0</v>
      </c>
      <c r="K82" s="112"/>
      <c r="L82" s="113"/>
      <c r="M82" s="113"/>
      <c r="N82" s="114"/>
      <c r="O82" s="115"/>
      <c r="P82" s="116"/>
      <c r="Q82" s="117"/>
      <c r="R82" s="29"/>
      <c r="S82" s="29"/>
      <c r="T82" s="29"/>
    </row>
    <row r="83" spans="1:20" ht="13.5" hidden="1" customHeight="1">
      <c r="A83" s="78">
        <f t="shared" si="29"/>
        <v>70</v>
      </c>
      <c r="B83" s="108" t="s">
        <v>38</v>
      </c>
      <c r="C83" s="108" t="s">
        <v>209</v>
      </c>
      <c r="D83" s="109">
        <v>1</v>
      </c>
      <c r="E83" s="108" t="s">
        <v>272</v>
      </c>
      <c r="F83" s="108" t="s">
        <v>240</v>
      </c>
      <c r="G83" s="110" t="s">
        <v>144</v>
      </c>
      <c r="H83" s="108" t="s">
        <v>68</v>
      </c>
      <c r="I83" s="111">
        <v>4.3600000000000003</v>
      </c>
      <c r="J83" s="112">
        <v>255</v>
      </c>
      <c r="K83" s="112" t="s">
        <v>1315</v>
      </c>
      <c r="L83" s="113">
        <f>IF(VLOOKUP(K83,'2. BASIS INVULBLAD'!$D$10:$E$87,2,FALSE())=0,0,I83/VLOOKUP(K83,'2. BASIS INVULBLAD'!$D$10:$E$87,2,FALSE()))</f>
        <v>0</v>
      </c>
      <c r="M83" s="113">
        <f t="shared" ref="M83:M118" si="30">L83*J83</f>
        <v>0</v>
      </c>
      <c r="N83" s="114">
        <f>'2. BASIS INVULBLAD'!$H$10</f>
        <v>0</v>
      </c>
      <c r="O83" s="115">
        <f t="shared" ref="O83:O118" si="31">M83*N83</f>
        <v>0</v>
      </c>
      <c r="P83" s="116"/>
      <c r="Q83" s="117">
        <f t="shared" ref="Q83:Q118" si="32">M83*P83</f>
        <v>0</v>
      </c>
      <c r="R83" s="29">
        <f>'2. BASIS INVULBLAD'!$H$11</f>
        <v>0</v>
      </c>
      <c r="S83" s="29">
        <f t="shared" ref="S83:S118" si="33">Q83*R83</f>
        <v>0</v>
      </c>
      <c r="T83" s="29">
        <f t="shared" ref="T83:T118" si="34">O83+S83</f>
        <v>0</v>
      </c>
    </row>
    <row r="84" spans="1:20" ht="13.5" hidden="1" customHeight="1">
      <c r="A84" s="78">
        <f t="shared" si="29"/>
        <v>71</v>
      </c>
      <c r="B84" s="108" t="s">
        <v>38</v>
      </c>
      <c r="C84" s="108" t="s">
        <v>209</v>
      </c>
      <c r="D84" s="109">
        <v>1</v>
      </c>
      <c r="E84" s="108" t="s">
        <v>273</v>
      </c>
      <c r="F84" s="108" t="s">
        <v>218</v>
      </c>
      <c r="G84" s="110" t="s">
        <v>144</v>
      </c>
      <c r="H84" s="108" t="s">
        <v>68</v>
      </c>
      <c r="I84" s="111">
        <v>0.95</v>
      </c>
      <c r="J84" s="112">
        <v>255</v>
      </c>
      <c r="K84" s="112" t="s">
        <v>1315</v>
      </c>
      <c r="L84" s="113">
        <f>IF(VLOOKUP(K84,'2. BASIS INVULBLAD'!$D$10:$E$87,2,FALSE())=0,0,I84/VLOOKUP(K84,'2. BASIS INVULBLAD'!$D$10:$E$87,2,FALSE()))</f>
        <v>0</v>
      </c>
      <c r="M84" s="113">
        <f t="shared" si="30"/>
        <v>0</v>
      </c>
      <c r="N84" s="114">
        <f>'2. BASIS INVULBLAD'!$H$10</f>
        <v>0</v>
      </c>
      <c r="O84" s="115">
        <f t="shared" si="31"/>
        <v>0</v>
      </c>
      <c r="P84" s="116"/>
      <c r="Q84" s="117">
        <f t="shared" si="32"/>
        <v>0</v>
      </c>
      <c r="R84" s="29">
        <f>'2. BASIS INVULBLAD'!$H$11</f>
        <v>0</v>
      </c>
      <c r="S84" s="29">
        <f t="shared" si="33"/>
        <v>0</v>
      </c>
      <c r="T84" s="29">
        <f t="shared" si="34"/>
        <v>0</v>
      </c>
    </row>
    <row r="85" spans="1:20" ht="13.5" hidden="1" customHeight="1">
      <c r="A85" s="78">
        <f t="shared" si="29"/>
        <v>72</v>
      </c>
      <c r="B85" s="108" t="s">
        <v>38</v>
      </c>
      <c r="C85" s="108" t="s">
        <v>209</v>
      </c>
      <c r="D85" s="109">
        <v>1</v>
      </c>
      <c r="E85" s="108" t="s">
        <v>274</v>
      </c>
      <c r="F85" s="108" t="s">
        <v>218</v>
      </c>
      <c r="G85" s="110" t="s">
        <v>144</v>
      </c>
      <c r="H85" s="108" t="s">
        <v>68</v>
      </c>
      <c r="I85" s="111">
        <v>0.95</v>
      </c>
      <c r="J85" s="112">
        <v>255</v>
      </c>
      <c r="K85" s="112" t="s">
        <v>1315</v>
      </c>
      <c r="L85" s="113">
        <f>IF(VLOOKUP(K85,'2. BASIS INVULBLAD'!$D$10:$E$87,2,FALSE())=0,0,I85/VLOOKUP(K85,'2. BASIS INVULBLAD'!$D$10:$E$87,2,FALSE()))</f>
        <v>0</v>
      </c>
      <c r="M85" s="113">
        <f t="shared" si="30"/>
        <v>0</v>
      </c>
      <c r="N85" s="114">
        <f>'2. BASIS INVULBLAD'!$H$10</f>
        <v>0</v>
      </c>
      <c r="O85" s="115">
        <f t="shared" si="31"/>
        <v>0</v>
      </c>
      <c r="P85" s="116"/>
      <c r="Q85" s="117">
        <f t="shared" si="32"/>
        <v>0</v>
      </c>
      <c r="R85" s="29">
        <f>'2. BASIS INVULBLAD'!$H$11</f>
        <v>0</v>
      </c>
      <c r="S85" s="29">
        <f t="shared" si="33"/>
        <v>0</v>
      </c>
      <c r="T85" s="29">
        <f t="shared" si="34"/>
        <v>0</v>
      </c>
    </row>
    <row r="86" spans="1:20" ht="13.5" hidden="1" customHeight="1">
      <c r="A86" s="78">
        <f t="shared" si="29"/>
        <v>73</v>
      </c>
      <c r="B86" s="108" t="s">
        <v>38</v>
      </c>
      <c r="C86" s="108" t="s">
        <v>209</v>
      </c>
      <c r="D86" s="121" t="s">
        <v>212</v>
      </c>
      <c r="E86" s="108" t="s">
        <v>279</v>
      </c>
      <c r="F86" s="108" t="s">
        <v>280</v>
      </c>
      <c r="G86" s="110" t="s">
        <v>144</v>
      </c>
      <c r="H86" s="108" t="s">
        <v>68</v>
      </c>
      <c r="I86" s="111">
        <v>7.56</v>
      </c>
      <c r="J86" s="112">
        <v>255</v>
      </c>
      <c r="K86" s="112" t="s">
        <v>1315</v>
      </c>
      <c r="L86" s="113">
        <f>IF(VLOOKUP(K86,'2. BASIS INVULBLAD'!$D$10:$E$87,2,FALSE())=0,0,I86/VLOOKUP(K86,'2. BASIS INVULBLAD'!$D$10:$E$87,2,FALSE()))</f>
        <v>0</v>
      </c>
      <c r="M86" s="113">
        <f t="shared" si="30"/>
        <v>0</v>
      </c>
      <c r="N86" s="114">
        <f>'2. BASIS INVULBLAD'!$H$10</f>
        <v>0</v>
      </c>
      <c r="O86" s="115">
        <f t="shared" si="31"/>
        <v>0</v>
      </c>
      <c r="P86" s="116"/>
      <c r="Q86" s="117">
        <f t="shared" si="32"/>
        <v>0</v>
      </c>
      <c r="R86" s="29">
        <f>'2. BASIS INVULBLAD'!$H$11</f>
        <v>0</v>
      </c>
      <c r="S86" s="29">
        <f t="shared" si="33"/>
        <v>0</v>
      </c>
      <c r="T86" s="29">
        <f t="shared" si="34"/>
        <v>0</v>
      </c>
    </row>
    <row r="87" spans="1:20" ht="13.5" hidden="1" customHeight="1">
      <c r="A87" s="78">
        <f t="shared" si="29"/>
        <v>74</v>
      </c>
      <c r="B87" s="108" t="s">
        <v>38</v>
      </c>
      <c r="C87" s="108" t="s">
        <v>209</v>
      </c>
      <c r="D87" s="121" t="s">
        <v>212</v>
      </c>
      <c r="E87" s="108" t="s">
        <v>289</v>
      </c>
      <c r="F87" s="108" t="s">
        <v>240</v>
      </c>
      <c r="G87" s="110" t="s">
        <v>144</v>
      </c>
      <c r="H87" s="108" t="s">
        <v>68</v>
      </c>
      <c r="I87" s="111">
        <v>4.8899999999999997</v>
      </c>
      <c r="J87" s="112">
        <v>255</v>
      </c>
      <c r="K87" s="112" t="s">
        <v>1315</v>
      </c>
      <c r="L87" s="113">
        <f>IF(VLOOKUP(K87,'2. BASIS INVULBLAD'!$D$10:$E$87,2,FALSE())=0,0,I87/VLOOKUP(K87,'2. BASIS INVULBLAD'!$D$10:$E$87,2,FALSE()))</f>
        <v>0</v>
      </c>
      <c r="M87" s="113">
        <f t="shared" si="30"/>
        <v>0</v>
      </c>
      <c r="N87" s="114">
        <f>'2. BASIS INVULBLAD'!$H$10</f>
        <v>0</v>
      </c>
      <c r="O87" s="115">
        <f t="shared" si="31"/>
        <v>0</v>
      </c>
      <c r="P87" s="116"/>
      <c r="Q87" s="117">
        <f t="shared" si="32"/>
        <v>0</v>
      </c>
      <c r="R87" s="29">
        <f>'2. BASIS INVULBLAD'!$H$11</f>
        <v>0</v>
      </c>
      <c r="S87" s="29">
        <f t="shared" si="33"/>
        <v>0</v>
      </c>
      <c r="T87" s="29">
        <f t="shared" si="34"/>
        <v>0</v>
      </c>
    </row>
    <row r="88" spans="1:20" ht="13.5" hidden="1" customHeight="1">
      <c r="A88" s="78">
        <f t="shared" si="29"/>
        <v>75</v>
      </c>
      <c r="B88" s="108" t="s">
        <v>38</v>
      </c>
      <c r="C88" s="108" t="s">
        <v>209</v>
      </c>
      <c r="D88" s="121" t="s">
        <v>212</v>
      </c>
      <c r="E88" s="108" t="s">
        <v>290</v>
      </c>
      <c r="F88" s="108" t="s">
        <v>218</v>
      </c>
      <c r="G88" s="110" t="s">
        <v>144</v>
      </c>
      <c r="H88" s="108" t="s">
        <v>68</v>
      </c>
      <c r="I88" s="111">
        <v>1.34</v>
      </c>
      <c r="J88" s="112">
        <v>255</v>
      </c>
      <c r="K88" s="112" t="s">
        <v>1315</v>
      </c>
      <c r="L88" s="113">
        <f>IF(VLOOKUP(K88,'2. BASIS INVULBLAD'!$D$10:$E$87,2,FALSE())=0,0,I88/VLOOKUP(K88,'2. BASIS INVULBLAD'!$D$10:$E$87,2,FALSE()))</f>
        <v>0</v>
      </c>
      <c r="M88" s="113">
        <f t="shared" si="30"/>
        <v>0</v>
      </c>
      <c r="N88" s="114">
        <f>'2. BASIS INVULBLAD'!$H$10</f>
        <v>0</v>
      </c>
      <c r="O88" s="115">
        <f t="shared" si="31"/>
        <v>0</v>
      </c>
      <c r="P88" s="116"/>
      <c r="Q88" s="117">
        <f t="shared" si="32"/>
        <v>0</v>
      </c>
      <c r="R88" s="29">
        <f>'2. BASIS INVULBLAD'!$H$11</f>
        <v>0</v>
      </c>
      <c r="S88" s="29">
        <f t="shared" si="33"/>
        <v>0</v>
      </c>
      <c r="T88" s="29">
        <f t="shared" si="34"/>
        <v>0</v>
      </c>
    </row>
    <row r="89" spans="1:20" ht="13.5" hidden="1" customHeight="1">
      <c r="A89" s="78">
        <f t="shared" si="29"/>
        <v>76</v>
      </c>
      <c r="B89" s="108" t="s">
        <v>38</v>
      </c>
      <c r="C89" s="108" t="s">
        <v>209</v>
      </c>
      <c r="D89" s="121" t="s">
        <v>212</v>
      </c>
      <c r="E89" s="108" t="s">
        <v>291</v>
      </c>
      <c r="F89" s="108" t="s">
        <v>218</v>
      </c>
      <c r="G89" s="110" t="s">
        <v>144</v>
      </c>
      <c r="H89" s="108" t="s">
        <v>68</v>
      </c>
      <c r="I89" s="111">
        <v>1.34</v>
      </c>
      <c r="J89" s="112">
        <v>255</v>
      </c>
      <c r="K89" s="112" t="s">
        <v>1315</v>
      </c>
      <c r="L89" s="113">
        <f>IF(VLOOKUP(K89,'2. BASIS INVULBLAD'!$D$10:$E$87,2,FALSE())=0,0,I89/VLOOKUP(K89,'2. BASIS INVULBLAD'!$D$10:$E$87,2,FALSE()))</f>
        <v>0</v>
      </c>
      <c r="M89" s="113">
        <f t="shared" si="30"/>
        <v>0</v>
      </c>
      <c r="N89" s="114">
        <f>'2. BASIS INVULBLAD'!$H$10</f>
        <v>0</v>
      </c>
      <c r="O89" s="115">
        <f t="shared" si="31"/>
        <v>0</v>
      </c>
      <c r="P89" s="116"/>
      <c r="Q89" s="117">
        <f t="shared" si="32"/>
        <v>0</v>
      </c>
      <c r="R89" s="29">
        <f>'2. BASIS INVULBLAD'!$H$11</f>
        <v>0</v>
      </c>
      <c r="S89" s="29">
        <f t="shared" si="33"/>
        <v>0</v>
      </c>
      <c r="T89" s="29">
        <f t="shared" si="34"/>
        <v>0</v>
      </c>
    </row>
    <row r="90" spans="1:20" ht="13.5" hidden="1" customHeight="1">
      <c r="A90" s="78">
        <f t="shared" si="29"/>
        <v>77</v>
      </c>
      <c r="B90" s="108" t="s">
        <v>38</v>
      </c>
      <c r="C90" s="108" t="s">
        <v>209</v>
      </c>
      <c r="D90" s="121" t="s">
        <v>212</v>
      </c>
      <c r="E90" s="108" t="s">
        <v>292</v>
      </c>
      <c r="F90" s="108" t="s">
        <v>218</v>
      </c>
      <c r="G90" s="110" t="s">
        <v>144</v>
      </c>
      <c r="H90" s="108" t="s">
        <v>68</v>
      </c>
      <c r="I90" s="111">
        <v>1.1000000000000001</v>
      </c>
      <c r="J90" s="112">
        <v>255</v>
      </c>
      <c r="K90" s="112" t="s">
        <v>1315</v>
      </c>
      <c r="L90" s="113">
        <f>IF(VLOOKUP(K90,'2. BASIS INVULBLAD'!$D$10:$E$87,2,FALSE())=0,0,I90/VLOOKUP(K90,'2. BASIS INVULBLAD'!$D$10:$E$87,2,FALSE()))</f>
        <v>0</v>
      </c>
      <c r="M90" s="113">
        <f t="shared" si="30"/>
        <v>0</v>
      </c>
      <c r="N90" s="114">
        <f>'2. BASIS INVULBLAD'!$H$10</f>
        <v>0</v>
      </c>
      <c r="O90" s="115">
        <f t="shared" si="31"/>
        <v>0</v>
      </c>
      <c r="P90" s="116"/>
      <c r="Q90" s="117">
        <f t="shared" si="32"/>
        <v>0</v>
      </c>
      <c r="R90" s="29">
        <f>'2. BASIS INVULBLAD'!$H$11</f>
        <v>0</v>
      </c>
      <c r="S90" s="29">
        <f t="shared" si="33"/>
        <v>0</v>
      </c>
      <c r="T90" s="29">
        <f t="shared" si="34"/>
        <v>0</v>
      </c>
    </row>
    <row r="91" spans="1:20" ht="13.5" hidden="1" customHeight="1">
      <c r="A91" s="78">
        <f t="shared" si="29"/>
        <v>78</v>
      </c>
      <c r="B91" s="108" t="s">
        <v>38</v>
      </c>
      <c r="C91" s="108" t="s">
        <v>209</v>
      </c>
      <c r="D91" s="121" t="s">
        <v>212</v>
      </c>
      <c r="E91" s="108" t="s">
        <v>293</v>
      </c>
      <c r="F91" s="108" t="s">
        <v>218</v>
      </c>
      <c r="G91" s="110" t="s">
        <v>144</v>
      </c>
      <c r="H91" s="108" t="s">
        <v>68</v>
      </c>
      <c r="I91" s="111">
        <v>1.1000000000000001</v>
      </c>
      <c r="J91" s="112">
        <v>255</v>
      </c>
      <c r="K91" s="112" t="s">
        <v>1315</v>
      </c>
      <c r="L91" s="113">
        <f>IF(VLOOKUP(K91,'2. BASIS INVULBLAD'!$D$10:$E$87,2,FALSE())=0,0,I91/VLOOKUP(K91,'2. BASIS INVULBLAD'!$D$10:$E$87,2,FALSE()))</f>
        <v>0</v>
      </c>
      <c r="M91" s="113">
        <f t="shared" si="30"/>
        <v>0</v>
      </c>
      <c r="N91" s="114">
        <f>'2. BASIS INVULBLAD'!$H$10</f>
        <v>0</v>
      </c>
      <c r="O91" s="115">
        <f t="shared" si="31"/>
        <v>0</v>
      </c>
      <c r="P91" s="116"/>
      <c r="Q91" s="117">
        <f t="shared" si="32"/>
        <v>0</v>
      </c>
      <c r="R91" s="29">
        <f>'2. BASIS INVULBLAD'!$H$11</f>
        <v>0</v>
      </c>
      <c r="S91" s="29">
        <f t="shared" si="33"/>
        <v>0</v>
      </c>
      <c r="T91" s="29">
        <f t="shared" si="34"/>
        <v>0</v>
      </c>
    </row>
    <row r="92" spans="1:20" ht="13.5" hidden="1" customHeight="1">
      <c r="A92" s="78">
        <f t="shared" si="29"/>
        <v>79</v>
      </c>
      <c r="B92" s="108" t="s">
        <v>38</v>
      </c>
      <c r="C92" s="108" t="s">
        <v>209</v>
      </c>
      <c r="D92" s="121" t="s">
        <v>212</v>
      </c>
      <c r="E92" s="108" t="s">
        <v>308</v>
      </c>
      <c r="F92" s="108" t="s">
        <v>240</v>
      </c>
      <c r="G92" s="110" t="s">
        <v>144</v>
      </c>
      <c r="H92" s="108" t="s">
        <v>68</v>
      </c>
      <c r="I92" s="111">
        <v>3.97</v>
      </c>
      <c r="J92" s="112">
        <v>255</v>
      </c>
      <c r="K92" s="112" t="s">
        <v>1315</v>
      </c>
      <c r="L92" s="113">
        <f>IF(VLOOKUP(K92,'2. BASIS INVULBLAD'!$D$10:$E$87,2,FALSE())=0,0,I92/VLOOKUP(K92,'2. BASIS INVULBLAD'!$D$10:$E$87,2,FALSE()))</f>
        <v>0</v>
      </c>
      <c r="M92" s="113">
        <f t="shared" si="30"/>
        <v>0</v>
      </c>
      <c r="N92" s="114">
        <f>'2. BASIS INVULBLAD'!$H$10</f>
        <v>0</v>
      </c>
      <c r="O92" s="115">
        <f t="shared" si="31"/>
        <v>0</v>
      </c>
      <c r="P92" s="116"/>
      <c r="Q92" s="117">
        <f t="shared" si="32"/>
        <v>0</v>
      </c>
      <c r="R92" s="29">
        <f>'2. BASIS INVULBLAD'!$H$11</f>
        <v>0</v>
      </c>
      <c r="S92" s="29">
        <f t="shared" si="33"/>
        <v>0</v>
      </c>
      <c r="T92" s="29">
        <f t="shared" si="34"/>
        <v>0</v>
      </c>
    </row>
    <row r="93" spans="1:20" ht="13.5" hidden="1" customHeight="1">
      <c r="A93" s="78">
        <f t="shared" si="29"/>
        <v>80</v>
      </c>
      <c r="B93" s="108" t="s">
        <v>38</v>
      </c>
      <c r="C93" s="108" t="s">
        <v>209</v>
      </c>
      <c r="D93" s="121" t="s">
        <v>212</v>
      </c>
      <c r="E93" s="108" t="s">
        <v>309</v>
      </c>
      <c r="F93" s="108" t="s">
        <v>240</v>
      </c>
      <c r="G93" s="110" t="s">
        <v>144</v>
      </c>
      <c r="H93" s="108" t="s">
        <v>68</v>
      </c>
      <c r="I93" s="111">
        <v>3.97</v>
      </c>
      <c r="J93" s="112">
        <v>255</v>
      </c>
      <c r="K93" s="112" t="s">
        <v>1315</v>
      </c>
      <c r="L93" s="113">
        <f>IF(VLOOKUP(K93,'2. BASIS INVULBLAD'!$D$10:$E$87,2,FALSE())=0,0,I93/VLOOKUP(K93,'2. BASIS INVULBLAD'!$D$10:$E$87,2,FALSE()))</f>
        <v>0</v>
      </c>
      <c r="M93" s="113">
        <f t="shared" si="30"/>
        <v>0</v>
      </c>
      <c r="N93" s="114">
        <f>'2. BASIS INVULBLAD'!$H$10</f>
        <v>0</v>
      </c>
      <c r="O93" s="115">
        <f t="shared" si="31"/>
        <v>0</v>
      </c>
      <c r="P93" s="116"/>
      <c r="Q93" s="117">
        <f t="shared" si="32"/>
        <v>0</v>
      </c>
      <c r="R93" s="29">
        <f>'2. BASIS INVULBLAD'!$H$11</f>
        <v>0</v>
      </c>
      <c r="S93" s="29">
        <f t="shared" si="33"/>
        <v>0</v>
      </c>
      <c r="T93" s="29">
        <f t="shared" si="34"/>
        <v>0</v>
      </c>
    </row>
    <row r="94" spans="1:20" ht="13.5" hidden="1" customHeight="1">
      <c r="A94" s="78">
        <f t="shared" si="29"/>
        <v>81</v>
      </c>
      <c r="B94" s="108" t="s">
        <v>38</v>
      </c>
      <c r="C94" s="108" t="s">
        <v>209</v>
      </c>
      <c r="D94" s="121" t="s">
        <v>212</v>
      </c>
      <c r="E94" s="108" t="s">
        <v>310</v>
      </c>
      <c r="F94" s="108" t="s">
        <v>218</v>
      </c>
      <c r="G94" s="110" t="s">
        <v>144</v>
      </c>
      <c r="H94" s="108" t="s">
        <v>68</v>
      </c>
      <c r="I94" s="111">
        <v>0.95</v>
      </c>
      <c r="J94" s="112">
        <v>255</v>
      </c>
      <c r="K94" s="112" t="s">
        <v>1315</v>
      </c>
      <c r="L94" s="113">
        <f>IF(VLOOKUP(K94,'2. BASIS INVULBLAD'!$D$10:$E$87,2,FALSE())=0,0,I94/VLOOKUP(K94,'2. BASIS INVULBLAD'!$D$10:$E$87,2,FALSE()))</f>
        <v>0</v>
      </c>
      <c r="M94" s="113">
        <f t="shared" si="30"/>
        <v>0</v>
      </c>
      <c r="N94" s="114">
        <f>'2. BASIS INVULBLAD'!$H$10</f>
        <v>0</v>
      </c>
      <c r="O94" s="115">
        <f t="shared" si="31"/>
        <v>0</v>
      </c>
      <c r="P94" s="116"/>
      <c r="Q94" s="117">
        <f t="shared" si="32"/>
        <v>0</v>
      </c>
      <c r="R94" s="29">
        <f>'2. BASIS INVULBLAD'!$H$11</f>
        <v>0</v>
      </c>
      <c r="S94" s="29">
        <f t="shared" si="33"/>
        <v>0</v>
      </c>
      <c r="T94" s="29">
        <f t="shared" si="34"/>
        <v>0</v>
      </c>
    </row>
    <row r="95" spans="1:20" ht="13.5" hidden="1" customHeight="1">
      <c r="A95" s="78">
        <f t="shared" si="29"/>
        <v>82</v>
      </c>
      <c r="B95" s="108" t="s">
        <v>38</v>
      </c>
      <c r="C95" s="108" t="s">
        <v>209</v>
      </c>
      <c r="D95" s="121" t="s">
        <v>212</v>
      </c>
      <c r="E95" s="108" t="s">
        <v>311</v>
      </c>
      <c r="F95" s="108" t="s">
        <v>218</v>
      </c>
      <c r="G95" s="110" t="s">
        <v>144</v>
      </c>
      <c r="H95" s="108" t="s">
        <v>68</v>
      </c>
      <c r="I95" s="111">
        <v>0.95</v>
      </c>
      <c r="J95" s="112">
        <v>255</v>
      </c>
      <c r="K95" s="112" t="s">
        <v>1315</v>
      </c>
      <c r="L95" s="113">
        <f>IF(VLOOKUP(K95,'2. BASIS INVULBLAD'!$D$10:$E$87,2,FALSE())=0,0,I95/VLOOKUP(K95,'2. BASIS INVULBLAD'!$D$10:$E$87,2,FALSE()))</f>
        <v>0</v>
      </c>
      <c r="M95" s="113">
        <f t="shared" si="30"/>
        <v>0</v>
      </c>
      <c r="N95" s="114">
        <f>'2. BASIS INVULBLAD'!$H$10</f>
        <v>0</v>
      </c>
      <c r="O95" s="115">
        <f t="shared" si="31"/>
        <v>0</v>
      </c>
      <c r="P95" s="116"/>
      <c r="Q95" s="117">
        <f t="shared" si="32"/>
        <v>0</v>
      </c>
      <c r="R95" s="29">
        <f>'2. BASIS INVULBLAD'!$H$11</f>
        <v>0</v>
      </c>
      <c r="S95" s="29">
        <f t="shared" si="33"/>
        <v>0</v>
      </c>
      <c r="T95" s="29">
        <f t="shared" si="34"/>
        <v>0</v>
      </c>
    </row>
    <row r="96" spans="1:20" ht="13.5" hidden="1" customHeight="1">
      <c r="A96" s="78">
        <f t="shared" si="29"/>
        <v>83</v>
      </c>
      <c r="B96" s="108" t="s">
        <v>38</v>
      </c>
      <c r="C96" s="108" t="s">
        <v>209</v>
      </c>
      <c r="D96" s="121" t="s">
        <v>212</v>
      </c>
      <c r="E96" s="108" t="s">
        <v>312</v>
      </c>
      <c r="F96" s="108" t="s">
        <v>218</v>
      </c>
      <c r="G96" s="110" t="s">
        <v>144</v>
      </c>
      <c r="H96" s="108" t="s">
        <v>68</v>
      </c>
      <c r="I96" s="111">
        <v>0.95</v>
      </c>
      <c r="J96" s="112">
        <v>255</v>
      </c>
      <c r="K96" s="112" t="s">
        <v>1315</v>
      </c>
      <c r="L96" s="113">
        <f>IF(VLOOKUP(K96,'2. BASIS INVULBLAD'!$D$10:$E$87,2,FALSE())=0,0,I96/VLOOKUP(K96,'2. BASIS INVULBLAD'!$D$10:$E$87,2,FALSE()))</f>
        <v>0</v>
      </c>
      <c r="M96" s="113">
        <f t="shared" si="30"/>
        <v>0</v>
      </c>
      <c r="N96" s="114">
        <f>'2. BASIS INVULBLAD'!$H$10</f>
        <v>0</v>
      </c>
      <c r="O96" s="115">
        <f t="shared" si="31"/>
        <v>0</v>
      </c>
      <c r="P96" s="116"/>
      <c r="Q96" s="117">
        <f t="shared" si="32"/>
        <v>0</v>
      </c>
      <c r="R96" s="29">
        <f>'2. BASIS INVULBLAD'!$H$11</f>
        <v>0</v>
      </c>
      <c r="S96" s="29">
        <f t="shared" si="33"/>
        <v>0</v>
      </c>
      <c r="T96" s="29">
        <f t="shared" si="34"/>
        <v>0</v>
      </c>
    </row>
    <row r="97" spans="1:20" ht="13.5" hidden="1" customHeight="1">
      <c r="A97" s="78">
        <f t="shared" si="29"/>
        <v>84</v>
      </c>
      <c r="B97" s="108" t="s">
        <v>38</v>
      </c>
      <c r="C97" s="108" t="s">
        <v>209</v>
      </c>
      <c r="D97" s="121" t="s">
        <v>212</v>
      </c>
      <c r="E97" s="108" t="s">
        <v>313</v>
      </c>
      <c r="F97" s="108" t="s">
        <v>218</v>
      </c>
      <c r="G97" s="110" t="s">
        <v>144</v>
      </c>
      <c r="H97" s="108" t="s">
        <v>68</v>
      </c>
      <c r="I97" s="111">
        <v>0.95</v>
      </c>
      <c r="J97" s="112">
        <v>255</v>
      </c>
      <c r="K97" s="112" t="s">
        <v>1315</v>
      </c>
      <c r="L97" s="113">
        <f>IF(VLOOKUP(K97,'2. BASIS INVULBLAD'!$D$10:$E$87,2,FALSE())=0,0,I97/VLOOKUP(K97,'2. BASIS INVULBLAD'!$D$10:$E$87,2,FALSE()))</f>
        <v>0</v>
      </c>
      <c r="M97" s="113">
        <f t="shared" si="30"/>
        <v>0</v>
      </c>
      <c r="N97" s="114">
        <f>'2. BASIS INVULBLAD'!$H$10</f>
        <v>0</v>
      </c>
      <c r="O97" s="115">
        <f t="shared" si="31"/>
        <v>0</v>
      </c>
      <c r="P97" s="116"/>
      <c r="Q97" s="117">
        <f t="shared" si="32"/>
        <v>0</v>
      </c>
      <c r="R97" s="29">
        <f>'2. BASIS INVULBLAD'!$H$11</f>
        <v>0</v>
      </c>
      <c r="S97" s="29">
        <f t="shared" si="33"/>
        <v>0</v>
      </c>
      <c r="T97" s="29">
        <f t="shared" si="34"/>
        <v>0</v>
      </c>
    </row>
    <row r="98" spans="1:20" ht="13.5" hidden="1" customHeight="1">
      <c r="A98" s="78">
        <f t="shared" ref="A98:A129" si="35">A97+1</f>
        <v>85</v>
      </c>
      <c r="B98" s="108" t="s">
        <v>38</v>
      </c>
      <c r="C98" s="108" t="s">
        <v>314</v>
      </c>
      <c r="D98" s="109">
        <v>2</v>
      </c>
      <c r="E98" s="108" t="s">
        <v>325</v>
      </c>
      <c r="F98" s="108" t="s">
        <v>240</v>
      </c>
      <c r="G98" s="110" t="s">
        <v>144</v>
      </c>
      <c r="H98" s="108" t="s">
        <v>68</v>
      </c>
      <c r="I98" s="111">
        <v>4.3600000000000003</v>
      </c>
      <c r="J98" s="112">
        <v>255</v>
      </c>
      <c r="K98" s="112" t="s">
        <v>1315</v>
      </c>
      <c r="L98" s="113">
        <f>IF(VLOOKUP(K98,'2. BASIS INVULBLAD'!$D$10:$E$87,2,FALSE())=0,0,I98/VLOOKUP(K98,'2. BASIS INVULBLAD'!$D$10:$E$87,2,FALSE()))</f>
        <v>0</v>
      </c>
      <c r="M98" s="113">
        <f t="shared" si="30"/>
        <v>0</v>
      </c>
      <c r="N98" s="114">
        <f>'2. BASIS INVULBLAD'!$H$10</f>
        <v>0</v>
      </c>
      <c r="O98" s="115">
        <f t="shared" si="31"/>
        <v>0</v>
      </c>
      <c r="P98" s="116"/>
      <c r="Q98" s="117">
        <f t="shared" si="32"/>
        <v>0</v>
      </c>
      <c r="R98" s="29">
        <f>'2. BASIS INVULBLAD'!$H$11</f>
        <v>0</v>
      </c>
      <c r="S98" s="29">
        <f t="shared" si="33"/>
        <v>0</v>
      </c>
      <c r="T98" s="29">
        <f t="shared" si="34"/>
        <v>0</v>
      </c>
    </row>
    <row r="99" spans="1:20" ht="13.5" hidden="1" customHeight="1">
      <c r="A99" s="78">
        <f t="shared" si="35"/>
        <v>86</v>
      </c>
      <c r="B99" s="108" t="s">
        <v>38</v>
      </c>
      <c r="C99" s="108" t="s">
        <v>314</v>
      </c>
      <c r="D99" s="109">
        <v>2</v>
      </c>
      <c r="E99" s="108" t="s">
        <v>326</v>
      </c>
      <c r="F99" s="108" t="s">
        <v>218</v>
      </c>
      <c r="G99" s="110" t="s">
        <v>144</v>
      </c>
      <c r="H99" s="108" t="s">
        <v>68</v>
      </c>
      <c r="I99" s="111">
        <v>0.95</v>
      </c>
      <c r="J99" s="112">
        <v>255</v>
      </c>
      <c r="K99" s="112" t="s">
        <v>1315</v>
      </c>
      <c r="L99" s="113">
        <f>IF(VLOOKUP(K99,'2. BASIS INVULBLAD'!$D$10:$E$87,2,FALSE())=0,0,I99/VLOOKUP(K99,'2. BASIS INVULBLAD'!$D$10:$E$87,2,FALSE()))</f>
        <v>0</v>
      </c>
      <c r="M99" s="113">
        <f t="shared" si="30"/>
        <v>0</v>
      </c>
      <c r="N99" s="114">
        <f>'2. BASIS INVULBLAD'!$H$10</f>
        <v>0</v>
      </c>
      <c r="O99" s="115">
        <f t="shared" si="31"/>
        <v>0</v>
      </c>
      <c r="P99" s="116"/>
      <c r="Q99" s="117">
        <f t="shared" si="32"/>
        <v>0</v>
      </c>
      <c r="R99" s="29">
        <f>'2. BASIS INVULBLAD'!$H$11</f>
        <v>0</v>
      </c>
      <c r="S99" s="29">
        <f t="shared" si="33"/>
        <v>0</v>
      </c>
      <c r="T99" s="29">
        <f t="shared" si="34"/>
        <v>0</v>
      </c>
    </row>
    <row r="100" spans="1:20" ht="13.5" hidden="1" customHeight="1">
      <c r="A100" s="78">
        <f t="shared" si="35"/>
        <v>87</v>
      </c>
      <c r="B100" s="108" t="s">
        <v>38</v>
      </c>
      <c r="C100" s="108" t="s">
        <v>314</v>
      </c>
      <c r="D100" s="109">
        <v>2</v>
      </c>
      <c r="E100" s="108" t="s">
        <v>327</v>
      </c>
      <c r="F100" s="108" t="s">
        <v>218</v>
      </c>
      <c r="G100" s="110" t="s">
        <v>144</v>
      </c>
      <c r="H100" s="108" t="s">
        <v>68</v>
      </c>
      <c r="I100" s="111">
        <v>0.95</v>
      </c>
      <c r="J100" s="112">
        <v>255</v>
      </c>
      <c r="K100" s="112" t="s">
        <v>1315</v>
      </c>
      <c r="L100" s="113">
        <f>IF(VLOOKUP(K100,'2. BASIS INVULBLAD'!$D$10:$E$87,2,FALSE())=0,0,I100/VLOOKUP(K100,'2. BASIS INVULBLAD'!$D$10:$E$87,2,FALSE()))</f>
        <v>0</v>
      </c>
      <c r="M100" s="113">
        <f t="shared" si="30"/>
        <v>0</v>
      </c>
      <c r="N100" s="114">
        <f>'2. BASIS INVULBLAD'!$H$10</f>
        <v>0</v>
      </c>
      <c r="O100" s="115">
        <f t="shared" si="31"/>
        <v>0</v>
      </c>
      <c r="P100" s="116"/>
      <c r="Q100" s="117">
        <f t="shared" si="32"/>
        <v>0</v>
      </c>
      <c r="R100" s="29">
        <f>'2. BASIS INVULBLAD'!$H$11</f>
        <v>0</v>
      </c>
      <c r="S100" s="29">
        <f t="shared" si="33"/>
        <v>0</v>
      </c>
      <c r="T100" s="29">
        <f t="shared" si="34"/>
        <v>0</v>
      </c>
    </row>
    <row r="101" spans="1:20" ht="13.5" hidden="1" customHeight="1">
      <c r="A101" s="78">
        <f t="shared" si="35"/>
        <v>88</v>
      </c>
      <c r="B101" s="108" t="s">
        <v>38</v>
      </c>
      <c r="C101" s="108" t="s">
        <v>314</v>
      </c>
      <c r="D101" s="109">
        <v>1</v>
      </c>
      <c r="E101" s="108" t="s">
        <v>336</v>
      </c>
      <c r="F101" s="108" t="s">
        <v>240</v>
      </c>
      <c r="G101" s="110" t="s">
        <v>144</v>
      </c>
      <c r="H101" s="108" t="s">
        <v>68</v>
      </c>
      <c r="I101" s="111">
        <v>4.3600000000000003</v>
      </c>
      <c r="J101" s="112">
        <v>255</v>
      </c>
      <c r="K101" s="112" t="s">
        <v>1315</v>
      </c>
      <c r="L101" s="113">
        <f>IF(VLOOKUP(K101,'2. BASIS INVULBLAD'!$D$10:$E$87,2,FALSE())=0,0,I101/VLOOKUP(K101,'2. BASIS INVULBLAD'!$D$10:$E$87,2,FALSE()))</f>
        <v>0</v>
      </c>
      <c r="M101" s="113">
        <f t="shared" si="30"/>
        <v>0</v>
      </c>
      <c r="N101" s="114">
        <f>'2. BASIS INVULBLAD'!$H$10</f>
        <v>0</v>
      </c>
      <c r="O101" s="115">
        <f t="shared" si="31"/>
        <v>0</v>
      </c>
      <c r="P101" s="116"/>
      <c r="Q101" s="117">
        <f t="shared" si="32"/>
        <v>0</v>
      </c>
      <c r="R101" s="29">
        <f>'2. BASIS INVULBLAD'!$H$11</f>
        <v>0</v>
      </c>
      <c r="S101" s="29">
        <f t="shared" si="33"/>
        <v>0</v>
      </c>
      <c r="T101" s="29">
        <f t="shared" si="34"/>
        <v>0</v>
      </c>
    </row>
    <row r="102" spans="1:20" ht="13.5" hidden="1" customHeight="1">
      <c r="A102" s="78">
        <f t="shared" si="35"/>
        <v>89</v>
      </c>
      <c r="B102" s="108" t="s">
        <v>38</v>
      </c>
      <c r="C102" s="108" t="s">
        <v>314</v>
      </c>
      <c r="D102" s="109">
        <v>1</v>
      </c>
      <c r="E102" s="108" t="s">
        <v>337</v>
      </c>
      <c r="F102" s="108" t="s">
        <v>218</v>
      </c>
      <c r="G102" s="110" t="s">
        <v>144</v>
      </c>
      <c r="H102" s="108" t="s">
        <v>68</v>
      </c>
      <c r="I102" s="111">
        <v>0.95</v>
      </c>
      <c r="J102" s="112">
        <v>255</v>
      </c>
      <c r="K102" s="112" t="s">
        <v>1315</v>
      </c>
      <c r="L102" s="113">
        <f>IF(VLOOKUP(K102,'2. BASIS INVULBLAD'!$D$10:$E$87,2,FALSE())=0,0,I102/VLOOKUP(K102,'2. BASIS INVULBLAD'!$D$10:$E$87,2,FALSE()))</f>
        <v>0</v>
      </c>
      <c r="M102" s="113">
        <f t="shared" si="30"/>
        <v>0</v>
      </c>
      <c r="N102" s="114">
        <f>'2. BASIS INVULBLAD'!$H$10</f>
        <v>0</v>
      </c>
      <c r="O102" s="115">
        <f t="shared" si="31"/>
        <v>0</v>
      </c>
      <c r="P102" s="116"/>
      <c r="Q102" s="117">
        <f t="shared" si="32"/>
        <v>0</v>
      </c>
      <c r="R102" s="29">
        <f>'2. BASIS INVULBLAD'!$H$11</f>
        <v>0</v>
      </c>
      <c r="S102" s="29">
        <f t="shared" si="33"/>
        <v>0</v>
      </c>
      <c r="T102" s="29">
        <f t="shared" si="34"/>
        <v>0</v>
      </c>
    </row>
    <row r="103" spans="1:20" ht="13.5" hidden="1" customHeight="1">
      <c r="A103" s="78">
        <f t="shared" si="35"/>
        <v>90</v>
      </c>
      <c r="B103" s="108" t="s">
        <v>38</v>
      </c>
      <c r="C103" s="108" t="s">
        <v>314</v>
      </c>
      <c r="D103" s="109">
        <v>1</v>
      </c>
      <c r="E103" s="108" t="s">
        <v>338</v>
      </c>
      <c r="F103" s="108" t="s">
        <v>218</v>
      </c>
      <c r="G103" s="110" t="s">
        <v>144</v>
      </c>
      <c r="H103" s="108" t="s">
        <v>68</v>
      </c>
      <c r="I103" s="111">
        <v>0.95</v>
      </c>
      <c r="J103" s="112">
        <v>255</v>
      </c>
      <c r="K103" s="112" t="s">
        <v>1315</v>
      </c>
      <c r="L103" s="113">
        <f>IF(VLOOKUP(K103,'2. BASIS INVULBLAD'!$D$10:$E$87,2,FALSE())=0,0,I103/VLOOKUP(K103,'2. BASIS INVULBLAD'!$D$10:$E$87,2,FALSE()))</f>
        <v>0</v>
      </c>
      <c r="M103" s="113">
        <f t="shared" si="30"/>
        <v>0</v>
      </c>
      <c r="N103" s="114">
        <f>'2. BASIS INVULBLAD'!$H$10</f>
        <v>0</v>
      </c>
      <c r="O103" s="115">
        <f t="shared" si="31"/>
        <v>0</v>
      </c>
      <c r="P103" s="116"/>
      <c r="Q103" s="117">
        <f t="shared" si="32"/>
        <v>0</v>
      </c>
      <c r="R103" s="29">
        <f>'2. BASIS INVULBLAD'!$H$11</f>
        <v>0</v>
      </c>
      <c r="S103" s="29">
        <f t="shared" si="33"/>
        <v>0</v>
      </c>
      <c r="T103" s="29">
        <f t="shared" si="34"/>
        <v>0</v>
      </c>
    </row>
    <row r="104" spans="1:20" ht="13.5" hidden="1" customHeight="1">
      <c r="A104" s="78">
        <f t="shared" si="35"/>
        <v>91</v>
      </c>
      <c r="B104" s="108" t="s">
        <v>38</v>
      </c>
      <c r="C104" s="108" t="s">
        <v>349</v>
      </c>
      <c r="D104" s="109">
        <v>-1</v>
      </c>
      <c r="E104" s="108" t="s">
        <v>390</v>
      </c>
      <c r="F104" s="108" t="s">
        <v>391</v>
      </c>
      <c r="G104" s="110" t="s">
        <v>144</v>
      </c>
      <c r="H104" s="108" t="s">
        <v>68</v>
      </c>
      <c r="I104" s="111">
        <v>4.1500000000000004</v>
      </c>
      <c r="J104" s="112">
        <v>255</v>
      </c>
      <c r="K104" s="112" t="s">
        <v>1315</v>
      </c>
      <c r="L104" s="113">
        <f>IF(VLOOKUP(K104,'2. BASIS INVULBLAD'!$D$10:$E$87,2,FALSE())=0,0,I104/VLOOKUP(K104,'2. BASIS INVULBLAD'!$D$10:$E$87,2,FALSE()))</f>
        <v>0</v>
      </c>
      <c r="M104" s="113">
        <f t="shared" si="30"/>
        <v>0</v>
      </c>
      <c r="N104" s="114">
        <f>'2. BASIS INVULBLAD'!$H$10</f>
        <v>0</v>
      </c>
      <c r="O104" s="115">
        <f t="shared" si="31"/>
        <v>0</v>
      </c>
      <c r="P104" s="116"/>
      <c r="Q104" s="117">
        <f t="shared" si="32"/>
        <v>0</v>
      </c>
      <c r="R104" s="29">
        <f>'2. BASIS INVULBLAD'!$H$11</f>
        <v>0</v>
      </c>
      <c r="S104" s="29">
        <f t="shared" si="33"/>
        <v>0</v>
      </c>
      <c r="T104" s="29">
        <f t="shared" si="34"/>
        <v>0</v>
      </c>
    </row>
    <row r="105" spans="1:20" ht="13.5" hidden="1" customHeight="1">
      <c r="A105" s="78">
        <f t="shared" si="35"/>
        <v>92</v>
      </c>
      <c r="B105" s="108" t="s">
        <v>38</v>
      </c>
      <c r="C105" s="108" t="s">
        <v>349</v>
      </c>
      <c r="D105" s="109">
        <v>-1</v>
      </c>
      <c r="E105" s="108" t="s">
        <v>392</v>
      </c>
      <c r="F105" s="108" t="s">
        <v>391</v>
      </c>
      <c r="G105" s="110" t="s">
        <v>144</v>
      </c>
      <c r="H105" s="108" t="s">
        <v>68</v>
      </c>
      <c r="I105" s="111">
        <v>4.1500000000000004</v>
      </c>
      <c r="J105" s="112">
        <v>255</v>
      </c>
      <c r="K105" s="112" t="s">
        <v>1315</v>
      </c>
      <c r="L105" s="113">
        <f>IF(VLOOKUP(K105,'2. BASIS INVULBLAD'!$D$10:$E$87,2,FALSE())=0,0,I105/VLOOKUP(K105,'2. BASIS INVULBLAD'!$D$10:$E$87,2,FALSE()))</f>
        <v>0</v>
      </c>
      <c r="M105" s="113">
        <f t="shared" si="30"/>
        <v>0</v>
      </c>
      <c r="N105" s="114">
        <f>'2. BASIS INVULBLAD'!$H$10</f>
        <v>0</v>
      </c>
      <c r="O105" s="115">
        <f t="shared" si="31"/>
        <v>0</v>
      </c>
      <c r="P105" s="116"/>
      <c r="Q105" s="117">
        <f t="shared" si="32"/>
        <v>0</v>
      </c>
      <c r="R105" s="29">
        <f>'2. BASIS INVULBLAD'!$H$11</f>
        <v>0</v>
      </c>
      <c r="S105" s="29">
        <f t="shared" si="33"/>
        <v>0</v>
      </c>
      <c r="T105" s="29">
        <f t="shared" si="34"/>
        <v>0</v>
      </c>
    </row>
    <row r="106" spans="1:20" ht="13.5" hidden="1" customHeight="1">
      <c r="A106" s="78">
        <f t="shared" si="35"/>
        <v>93</v>
      </c>
      <c r="B106" s="108" t="s">
        <v>38</v>
      </c>
      <c r="C106" s="108" t="s">
        <v>349</v>
      </c>
      <c r="D106" s="109">
        <v>-1</v>
      </c>
      <c r="E106" s="108" t="s">
        <v>393</v>
      </c>
      <c r="F106" s="108" t="s">
        <v>394</v>
      </c>
      <c r="G106" s="110" t="s">
        <v>144</v>
      </c>
      <c r="H106" s="108" t="s">
        <v>68</v>
      </c>
      <c r="I106" s="111">
        <v>0.95</v>
      </c>
      <c r="J106" s="112">
        <v>255</v>
      </c>
      <c r="K106" s="112" t="s">
        <v>1315</v>
      </c>
      <c r="L106" s="113">
        <f>IF(VLOOKUP(K106,'2. BASIS INVULBLAD'!$D$10:$E$87,2,FALSE())=0,0,I106/VLOOKUP(K106,'2. BASIS INVULBLAD'!$D$10:$E$87,2,FALSE()))</f>
        <v>0</v>
      </c>
      <c r="M106" s="113">
        <f t="shared" si="30"/>
        <v>0</v>
      </c>
      <c r="N106" s="114">
        <f>'2. BASIS INVULBLAD'!$H$10</f>
        <v>0</v>
      </c>
      <c r="O106" s="115">
        <f t="shared" si="31"/>
        <v>0</v>
      </c>
      <c r="P106" s="116"/>
      <c r="Q106" s="117">
        <f t="shared" si="32"/>
        <v>0</v>
      </c>
      <c r="R106" s="29">
        <f>'2. BASIS INVULBLAD'!$H$11</f>
        <v>0</v>
      </c>
      <c r="S106" s="29">
        <f t="shared" si="33"/>
        <v>0</v>
      </c>
      <c r="T106" s="29">
        <f t="shared" si="34"/>
        <v>0</v>
      </c>
    </row>
    <row r="107" spans="1:20" ht="13.5" hidden="1" customHeight="1">
      <c r="A107" s="78">
        <f t="shared" si="35"/>
        <v>94</v>
      </c>
      <c r="B107" s="108" t="s">
        <v>38</v>
      </c>
      <c r="C107" s="108" t="s">
        <v>349</v>
      </c>
      <c r="D107" s="109">
        <v>-1</v>
      </c>
      <c r="E107" s="108" t="s">
        <v>395</v>
      </c>
      <c r="F107" s="108" t="s">
        <v>394</v>
      </c>
      <c r="G107" s="110" t="s">
        <v>144</v>
      </c>
      <c r="H107" s="108" t="s">
        <v>68</v>
      </c>
      <c r="I107" s="111">
        <v>0.95</v>
      </c>
      <c r="J107" s="112">
        <v>255</v>
      </c>
      <c r="K107" s="112" t="s">
        <v>1315</v>
      </c>
      <c r="L107" s="113">
        <f>IF(VLOOKUP(K107,'2. BASIS INVULBLAD'!$D$10:$E$87,2,FALSE())=0,0,I107/VLOOKUP(K107,'2. BASIS INVULBLAD'!$D$10:$E$87,2,FALSE()))</f>
        <v>0</v>
      </c>
      <c r="M107" s="113">
        <f t="shared" si="30"/>
        <v>0</v>
      </c>
      <c r="N107" s="114">
        <f>'2. BASIS INVULBLAD'!$H$10</f>
        <v>0</v>
      </c>
      <c r="O107" s="115">
        <f t="shared" si="31"/>
        <v>0</v>
      </c>
      <c r="P107" s="116"/>
      <c r="Q107" s="117">
        <f t="shared" si="32"/>
        <v>0</v>
      </c>
      <c r="R107" s="29">
        <f>'2. BASIS INVULBLAD'!$H$11</f>
        <v>0</v>
      </c>
      <c r="S107" s="29">
        <f t="shared" si="33"/>
        <v>0</v>
      </c>
      <c r="T107" s="29">
        <f t="shared" si="34"/>
        <v>0</v>
      </c>
    </row>
    <row r="108" spans="1:20" ht="13.5" hidden="1" customHeight="1">
      <c r="A108" s="78">
        <f t="shared" si="35"/>
        <v>95</v>
      </c>
      <c r="B108" s="108" t="s">
        <v>38</v>
      </c>
      <c r="C108" s="108" t="s">
        <v>349</v>
      </c>
      <c r="D108" s="109">
        <v>-1</v>
      </c>
      <c r="E108" s="108" t="s">
        <v>397</v>
      </c>
      <c r="F108" s="108" t="s">
        <v>398</v>
      </c>
      <c r="G108" s="110" t="s">
        <v>112</v>
      </c>
      <c r="H108" s="108" t="s">
        <v>68</v>
      </c>
      <c r="I108" s="111">
        <v>12.7</v>
      </c>
      <c r="J108" s="112">
        <v>255</v>
      </c>
      <c r="K108" s="112" t="s">
        <v>113</v>
      </c>
      <c r="L108" s="113">
        <f>IF(VLOOKUP(K108,'2. BASIS INVULBLAD'!$D$10:$E$87,2,FALSE())=0,0,I108/VLOOKUP(K108,'2. BASIS INVULBLAD'!$D$10:$E$87,2,FALSE()))</f>
        <v>0</v>
      </c>
      <c r="M108" s="113">
        <f t="shared" si="30"/>
        <v>0</v>
      </c>
      <c r="N108" s="114">
        <f>'2. BASIS INVULBLAD'!$H$10</f>
        <v>0</v>
      </c>
      <c r="O108" s="115">
        <f t="shared" si="31"/>
        <v>0</v>
      </c>
      <c r="P108" s="116"/>
      <c r="Q108" s="117">
        <f t="shared" si="32"/>
        <v>0</v>
      </c>
      <c r="R108" s="29">
        <f>'2. BASIS INVULBLAD'!$H$11</f>
        <v>0</v>
      </c>
      <c r="S108" s="29">
        <f t="shared" si="33"/>
        <v>0</v>
      </c>
      <c r="T108" s="29">
        <f t="shared" si="34"/>
        <v>0</v>
      </c>
    </row>
    <row r="109" spans="1:20" ht="13.5" hidden="1" customHeight="1">
      <c r="A109" s="78">
        <f t="shared" si="35"/>
        <v>96</v>
      </c>
      <c r="B109" s="108" t="s">
        <v>38</v>
      </c>
      <c r="C109" s="108" t="s">
        <v>349</v>
      </c>
      <c r="D109" s="109">
        <v>-1</v>
      </c>
      <c r="E109" s="108" t="s">
        <v>399</v>
      </c>
      <c r="F109" s="108" t="s">
        <v>400</v>
      </c>
      <c r="G109" s="110" t="s">
        <v>144</v>
      </c>
      <c r="H109" s="108" t="s">
        <v>68</v>
      </c>
      <c r="I109" s="111">
        <v>2.8</v>
      </c>
      <c r="J109" s="112">
        <v>255</v>
      </c>
      <c r="K109" s="112" t="s">
        <v>1315</v>
      </c>
      <c r="L109" s="113">
        <f>IF(VLOOKUP(K109,'2. BASIS INVULBLAD'!$D$10:$E$87,2,FALSE())=0,0,I109/VLOOKUP(K109,'2. BASIS INVULBLAD'!$D$10:$E$87,2,FALSE()))</f>
        <v>0</v>
      </c>
      <c r="M109" s="113">
        <f t="shared" si="30"/>
        <v>0</v>
      </c>
      <c r="N109" s="114">
        <f>'2. BASIS INVULBLAD'!$H$10</f>
        <v>0</v>
      </c>
      <c r="O109" s="115">
        <f t="shared" si="31"/>
        <v>0</v>
      </c>
      <c r="P109" s="116"/>
      <c r="Q109" s="117">
        <f t="shared" si="32"/>
        <v>0</v>
      </c>
      <c r="R109" s="29">
        <f>'2. BASIS INVULBLAD'!$H$11</f>
        <v>0</v>
      </c>
      <c r="S109" s="29">
        <f t="shared" si="33"/>
        <v>0</v>
      </c>
      <c r="T109" s="29">
        <f t="shared" si="34"/>
        <v>0</v>
      </c>
    </row>
    <row r="110" spans="1:20" ht="13.5" hidden="1" customHeight="1">
      <c r="A110" s="78">
        <f t="shared" si="35"/>
        <v>97</v>
      </c>
      <c r="B110" s="108" t="s">
        <v>38</v>
      </c>
      <c r="C110" s="108" t="s">
        <v>349</v>
      </c>
      <c r="D110" s="109">
        <v>-1</v>
      </c>
      <c r="E110" s="108" t="s">
        <v>401</v>
      </c>
      <c r="F110" s="108" t="s">
        <v>400</v>
      </c>
      <c r="G110" s="110" t="s">
        <v>144</v>
      </c>
      <c r="H110" s="108" t="s">
        <v>68</v>
      </c>
      <c r="I110" s="111">
        <v>2.8</v>
      </c>
      <c r="J110" s="112">
        <v>255</v>
      </c>
      <c r="K110" s="112" t="s">
        <v>1315</v>
      </c>
      <c r="L110" s="113">
        <f>IF(VLOOKUP(K110,'2. BASIS INVULBLAD'!$D$10:$E$87,2,FALSE())=0,0,I110/VLOOKUP(K110,'2. BASIS INVULBLAD'!$D$10:$E$87,2,FALSE()))</f>
        <v>0</v>
      </c>
      <c r="M110" s="113">
        <f t="shared" si="30"/>
        <v>0</v>
      </c>
      <c r="N110" s="114">
        <f>'2. BASIS INVULBLAD'!$H$10</f>
        <v>0</v>
      </c>
      <c r="O110" s="115">
        <f t="shared" si="31"/>
        <v>0</v>
      </c>
      <c r="P110" s="116"/>
      <c r="Q110" s="117">
        <f t="shared" si="32"/>
        <v>0</v>
      </c>
      <c r="R110" s="29">
        <f>'2. BASIS INVULBLAD'!$H$11</f>
        <v>0</v>
      </c>
      <c r="S110" s="29">
        <f t="shared" si="33"/>
        <v>0</v>
      </c>
      <c r="T110" s="29">
        <f t="shared" si="34"/>
        <v>0</v>
      </c>
    </row>
    <row r="111" spans="1:20" ht="13.5" customHeight="1">
      <c r="A111" s="78">
        <f t="shared" si="35"/>
        <v>98</v>
      </c>
      <c r="B111" s="108" t="s">
        <v>38</v>
      </c>
      <c r="C111" s="108" t="s">
        <v>209</v>
      </c>
      <c r="D111" s="109">
        <v>2</v>
      </c>
      <c r="E111" s="108" t="s">
        <v>223</v>
      </c>
      <c r="F111" s="108" t="s">
        <v>216</v>
      </c>
      <c r="G111" s="110" t="s">
        <v>86</v>
      </c>
      <c r="H111" s="108" t="s">
        <v>93</v>
      </c>
      <c r="I111" s="111">
        <v>20.95</v>
      </c>
      <c r="J111" s="112">
        <v>255</v>
      </c>
      <c r="K111" s="112" t="s">
        <v>94</v>
      </c>
      <c r="L111" s="113">
        <f>IF(VLOOKUP(K111,'2. BASIS INVULBLAD'!$D$10:$E$87,2,FALSE())=0,0,I111/VLOOKUP(K111,'2. BASIS INVULBLAD'!$D$10:$E$87,2,FALSE()))</f>
        <v>0</v>
      </c>
      <c r="M111" s="113">
        <f t="shared" si="30"/>
        <v>0</v>
      </c>
      <c r="N111" s="114">
        <f>'2. BASIS INVULBLAD'!$H$10</f>
        <v>0</v>
      </c>
      <c r="O111" s="115">
        <f t="shared" si="31"/>
        <v>0</v>
      </c>
      <c r="P111" s="116"/>
      <c r="Q111" s="117">
        <f t="shared" si="32"/>
        <v>0</v>
      </c>
      <c r="R111" s="29">
        <f>'2. BASIS INVULBLAD'!$H$11</f>
        <v>0</v>
      </c>
      <c r="S111" s="29">
        <f t="shared" si="33"/>
        <v>0</v>
      </c>
      <c r="T111" s="29">
        <f t="shared" si="34"/>
        <v>0</v>
      </c>
    </row>
    <row r="112" spans="1:20" ht="13.5" customHeight="1">
      <c r="A112" s="78">
        <f t="shared" si="35"/>
        <v>99</v>
      </c>
      <c r="B112" s="108" t="s">
        <v>38</v>
      </c>
      <c r="C112" s="108" t="s">
        <v>209</v>
      </c>
      <c r="D112" s="109">
        <v>1</v>
      </c>
      <c r="E112" s="108" t="s">
        <v>257</v>
      </c>
      <c r="F112" s="108" t="s">
        <v>258</v>
      </c>
      <c r="G112" s="110" t="s">
        <v>86</v>
      </c>
      <c r="H112" s="108" t="s">
        <v>93</v>
      </c>
      <c r="I112" s="111">
        <v>26.53</v>
      </c>
      <c r="J112" s="112">
        <v>255</v>
      </c>
      <c r="K112" s="112" t="s">
        <v>94</v>
      </c>
      <c r="L112" s="113">
        <f>IF(VLOOKUP(K112,'2. BASIS INVULBLAD'!$D$10:$E$87,2,FALSE())=0,0,I112/VLOOKUP(K112,'2. BASIS INVULBLAD'!$D$10:$E$87,2,FALSE()))</f>
        <v>0</v>
      </c>
      <c r="M112" s="113">
        <f t="shared" si="30"/>
        <v>0</v>
      </c>
      <c r="N112" s="114">
        <f>'2. BASIS INVULBLAD'!$H$10</f>
        <v>0</v>
      </c>
      <c r="O112" s="115">
        <f t="shared" si="31"/>
        <v>0</v>
      </c>
      <c r="P112" s="116"/>
      <c r="Q112" s="117">
        <f t="shared" si="32"/>
        <v>0</v>
      </c>
      <c r="R112" s="29">
        <f>'2. BASIS INVULBLAD'!$H$11</f>
        <v>0</v>
      </c>
      <c r="S112" s="29">
        <f t="shared" si="33"/>
        <v>0</v>
      </c>
      <c r="T112" s="29">
        <f t="shared" si="34"/>
        <v>0</v>
      </c>
    </row>
    <row r="113" spans="1:20" ht="13.5" customHeight="1">
      <c r="A113" s="78">
        <f t="shared" si="35"/>
        <v>100</v>
      </c>
      <c r="B113" s="108" t="s">
        <v>38</v>
      </c>
      <c r="C113" s="108" t="s">
        <v>209</v>
      </c>
      <c r="D113" s="109">
        <v>2</v>
      </c>
      <c r="E113" s="108" t="s">
        <v>403</v>
      </c>
      <c r="F113" s="108" t="s">
        <v>404</v>
      </c>
      <c r="G113" s="110" t="s">
        <v>145</v>
      </c>
      <c r="H113" s="108" t="s">
        <v>93</v>
      </c>
      <c r="I113" s="111">
        <v>28.9</v>
      </c>
      <c r="J113" s="112">
        <v>255</v>
      </c>
      <c r="K113" s="112" t="s">
        <v>149</v>
      </c>
      <c r="L113" s="113">
        <f>IF(VLOOKUP(K113,'2. BASIS INVULBLAD'!$D$10:$E$87,2,FALSE())=0,0,I113/VLOOKUP(K113,'2. BASIS INVULBLAD'!$D$10:$E$87,2,FALSE()))</f>
        <v>0</v>
      </c>
      <c r="M113" s="113">
        <f t="shared" si="30"/>
        <v>0</v>
      </c>
      <c r="N113" s="114">
        <f>'2. BASIS INVULBLAD'!$H$10</f>
        <v>0</v>
      </c>
      <c r="O113" s="115">
        <f t="shared" si="31"/>
        <v>0</v>
      </c>
      <c r="P113" s="116"/>
      <c r="Q113" s="117">
        <f t="shared" si="32"/>
        <v>0</v>
      </c>
      <c r="R113" s="29">
        <f>'2. BASIS INVULBLAD'!$H$11</f>
        <v>0</v>
      </c>
      <c r="S113" s="29">
        <f t="shared" si="33"/>
        <v>0</v>
      </c>
      <c r="T113" s="29">
        <f t="shared" si="34"/>
        <v>0</v>
      </c>
    </row>
    <row r="114" spans="1:20" ht="13.5" customHeight="1">
      <c r="A114" s="78">
        <f t="shared" si="35"/>
        <v>101</v>
      </c>
      <c r="B114" s="108" t="s">
        <v>38</v>
      </c>
      <c r="C114" s="108" t="s">
        <v>209</v>
      </c>
      <c r="D114" s="109">
        <v>2</v>
      </c>
      <c r="E114" s="108" t="s">
        <v>405</v>
      </c>
      <c r="F114" s="108" t="s">
        <v>214</v>
      </c>
      <c r="G114" s="110" t="s">
        <v>145</v>
      </c>
      <c r="H114" s="108" t="s">
        <v>93</v>
      </c>
      <c r="I114" s="111">
        <v>18.579999999999998</v>
      </c>
      <c r="J114" s="112">
        <v>255</v>
      </c>
      <c r="K114" s="112" t="s">
        <v>149</v>
      </c>
      <c r="L114" s="113">
        <f>IF(VLOOKUP(K114,'2. BASIS INVULBLAD'!$D$10:$E$87,2,FALSE())=0,0,I114/VLOOKUP(K114,'2. BASIS INVULBLAD'!$D$10:$E$87,2,FALSE()))</f>
        <v>0</v>
      </c>
      <c r="M114" s="113">
        <f t="shared" si="30"/>
        <v>0</v>
      </c>
      <c r="N114" s="114">
        <f>'2. BASIS INVULBLAD'!$H$10</f>
        <v>0</v>
      </c>
      <c r="O114" s="115">
        <f t="shared" si="31"/>
        <v>0</v>
      </c>
      <c r="P114" s="116"/>
      <c r="Q114" s="117">
        <f t="shared" si="32"/>
        <v>0</v>
      </c>
      <c r="R114" s="29">
        <f>'2. BASIS INVULBLAD'!$H$11</f>
        <v>0</v>
      </c>
      <c r="S114" s="29">
        <f t="shared" si="33"/>
        <v>0</v>
      </c>
      <c r="T114" s="29">
        <f t="shared" si="34"/>
        <v>0</v>
      </c>
    </row>
    <row r="115" spans="1:20" ht="13.5" customHeight="1">
      <c r="A115" s="78">
        <f t="shared" si="35"/>
        <v>102</v>
      </c>
      <c r="B115" s="108" t="s">
        <v>38</v>
      </c>
      <c r="C115" s="108" t="s">
        <v>209</v>
      </c>
      <c r="D115" s="109">
        <v>1</v>
      </c>
      <c r="E115" s="108" t="s">
        <v>277</v>
      </c>
      <c r="F115" s="108" t="s">
        <v>211</v>
      </c>
      <c r="G115" s="110" t="s">
        <v>145</v>
      </c>
      <c r="H115" s="108" t="s">
        <v>93</v>
      </c>
      <c r="I115" s="111">
        <v>12.5</v>
      </c>
      <c r="J115" s="112">
        <v>255</v>
      </c>
      <c r="K115" s="112" t="s">
        <v>149</v>
      </c>
      <c r="L115" s="113">
        <f>IF(VLOOKUP(K115,'2. BASIS INVULBLAD'!$D$10:$E$87,2,FALSE())=0,0,I115/VLOOKUP(K115,'2. BASIS INVULBLAD'!$D$10:$E$87,2,FALSE()))</f>
        <v>0</v>
      </c>
      <c r="M115" s="113">
        <f t="shared" si="30"/>
        <v>0</v>
      </c>
      <c r="N115" s="114">
        <f>'2. BASIS INVULBLAD'!$H$10</f>
        <v>0</v>
      </c>
      <c r="O115" s="115">
        <f t="shared" si="31"/>
        <v>0</v>
      </c>
      <c r="P115" s="116"/>
      <c r="Q115" s="117">
        <f t="shared" si="32"/>
        <v>0</v>
      </c>
      <c r="R115" s="29">
        <f>'2. BASIS INVULBLAD'!$H$11</f>
        <v>0</v>
      </c>
      <c r="S115" s="29">
        <f t="shared" si="33"/>
        <v>0</v>
      </c>
      <c r="T115" s="29">
        <f t="shared" si="34"/>
        <v>0</v>
      </c>
    </row>
    <row r="116" spans="1:20" ht="13.5" customHeight="1">
      <c r="A116" s="78">
        <f t="shared" si="35"/>
        <v>103</v>
      </c>
      <c r="B116" s="108" t="s">
        <v>38</v>
      </c>
      <c r="C116" s="108" t="s">
        <v>209</v>
      </c>
      <c r="D116" s="121" t="s">
        <v>212</v>
      </c>
      <c r="E116" s="108" t="s">
        <v>408</v>
      </c>
      <c r="F116" s="108" t="s">
        <v>211</v>
      </c>
      <c r="G116" s="110" t="s">
        <v>145</v>
      </c>
      <c r="H116" s="108" t="s">
        <v>93</v>
      </c>
      <c r="I116" s="111">
        <v>12.5</v>
      </c>
      <c r="J116" s="112">
        <v>255</v>
      </c>
      <c r="K116" s="112" t="s">
        <v>149</v>
      </c>
      <c r="L116" s="113">
        <f>IF(VLOOKUP(K116,'2. BASIS INVULBLAD'!$D$10:$E$87,2,FALSE())=0,0,I116/VLOOKUP(K116,'2. BASIS INVULBLAD'!$D$10:$E$87,2,FALSE()))</f>
        <v>0</v>
      </c>
      <c r="M116" s="113">
        <f t="shared" si="30"/>
        <v>0</v>
      </c>
      <c r="N116" s="114">
        <f>'2. BASIS INVULBLAD'!$H$10</f>
        <v>0</v>
      </c>
      <c r="O116" s="115">
        <f t="shared" si="31"/>
        <v>0</v>
      </c>
      <c r="P116" s="116"/>
      <c r="Q116" s="117">
        <f t="shared" si="32"/>
        <v>0</v>
      </c>
      <c r="R116" s="29">
        <f>'2. BASIS INVULBLAD'!$H$11</f>
        <v>0</v>
      </c>
      <c r="S116" s="29">
        <f t="shared" si="33"/>
        <v>0</v>
      </c>
      <c r="T116" s="29">
        <f t="shared" si="34"/>
        <v>0</v>
      </c>
    </row>
    <row r="117" spans="1:20" ht="13.5" customHeight="1">
      <c r="A117" s="78">
        <f t="shared" si="35"/>
        <v>104</v>
      </c>
      <c r="B117" s="108" t="s">
        <v>38</v>
      </c>
      <c r="C117" s="108" t="s">
        <v>349</v>
      </c>
      <c r="D117" s="109" t="s">
        <v>212</v>
      </c>
      <c r="E117" s="108" t="s">
        <v>409</v>
      </c>
      <c r="F117" s="108" t="s">
        <v>404</v>
      </c>
      <c r="G117" s="110" t="s">
        <v>145</v>
      </c>
      <c r="H117" s="108" t="s">
        <v>93</v>
      </c>
      <c r="I117" s="111">
        <v>11.9</v>
      </c>
      <c r="J117" s="112">
        <v>255</v>
      </c>
      <c r="K117" s="112" t="s">
        <v>149</v>
      </c>
      <c r="L117" s="113">
        <f>IF(VLOOKUP(K117,'2. BASIS INVULBLAD'!$D$10:$E$87,2,FALSE())=0,0,I117/VLOOKUP(K117,'2. BASIS INVULBLAD'!$D$10:$E$87,2,FALSE()))</f>
        <v>0</v>
      </c>
      <c r="M117" s="113">
        <f t="shared" si="30"/>
        <v>0</v>
      </c>
      <c r="N117" s="114">
        <f>'2. BASIS INVULBLAD'!$H$10</f>
        <v>0</v>
      </c>
      <c r="O117" s="115">
        <f t="shared" si="31"/>
        <v>0</v>
      </c>
      <c r="P117" s="116"/>
      <c r="Q117" s="117">
        <f t="shared" si="32"/>
        <v>0</v>
      </c>
      <c r="R117" s="29">
        <f>'2. BASIS INVULBLAD'!$H$11</f>
        <v>0</v>
      </c>
      <c r="S117" s="29">
        <f t="shared" si="33"/>
        <v>0</v>
      </c>
      <c r="T117" s="29">
        <f t="shared" si="34"/>
        <v>0</v>
      </c>
    </row>
    <row r="118" spans="1:20" ht="13.5" customHeight="1">
      <c r="A118" s="78">
        <f t="shared" si="35"/>
        <v>105</v>
      </c>
      <c r="B118" s="108" t="s">
        <v>38</v>
      </c>
      <c r="C118" s="108" t="s">
        <v>349</v>
      </c>
      <c r="D118" s="109">
        <v>-1</v>
      </c>
      <c r="E118" s="108" t="s">
        <v>410</v>
      </c>
      <c r="F118" s="108" t="s">
        <v>199</v>
      </c>
      <c r="G118" s="110" t="s">
        <v>145</v>
      </c>
      <c r="H118" s="108" t="s">
        <v>93</v>
      </c>
      <c r="I118" s="111">
        <v>6.5</v>
      </c>
      <c r="J118" s="112">
        <v>255</v>
      </c>
      <c r="K118" s="112" t="s">
        <v>149</v>
      </c>
      <c r="L118" s="113">
        <f>IF(VLOOKUP(K118,'2. BASIS INVULBLAD'!$D$10:$E$87,2,FALSE())=0,0,I118/VLOOKUP(K118,'2. BASIS INVULBLAD'!$D$10:$E$87,2,FALSE()))</f>
        <v>0</v>
      </c>
      <c r="M118" s="113">
        <f t="shared" si="30"/>
        <v>0</v>
      </c>
      <c r="N118" s="114">
        <f>'2. BASIS INVULBLAD'!$H$10</f>
        <v>0</v>
      </c>
      <c r="O118" s="115">
        <f t="shared" si="31"/>
        <v>0</v>
      </c>
      <c r="P118" s="116"/>
      <c r="Q118" s="117">
        <f t="shared" si="32"/>
        <v>0</v>
      </c>
      <c r="R118" s="29">
        <f>'2. BASIS INVULBLAD'!$H$11</f>
        <v>0</v>
      </c>
      <c r="S118" s="29">
        <f t="shared" si="33"/>
        <v>0</v>
      </c>
      <c r="T118" s="29">
        <f t="shared" si="34"/>
        <v>0</v>
      </c>
    </row>
    <row r="119" spans="1:20" ht="13.5" hidden="1" customHeight="1">
      <c r="A119" s="78">
        <f t="shared" si="35"/>
        <v>106</v>
      </c>
      <c r="B119" s="108" t="s">
        <v>38</v>
      </c>
      <c r="C119" s="108" t="s">
        <v>209</v>
      </c>
      <c r="D119" s="109">
        <v>2</v>
      </c>
      <c r="E119" s="108" t="s">
        <v>241</v>
      </c>
      <c r="F119" s="108" t="s">
        <v>242</v>
      </c>
      <c r="G119" s="110" t="s">
        <v>243</v>
      </c>
      <c r="H119" s="108" t="s">
        <v>75</v>
      </c>
      <c r="I119" s="111">
        <v>2.54</v>
      </c>
      <c r="J119" s="112">
        <v>0</v>
      </c>
      <c r="K119" s="112"/>
      <c r="L119" s="113"/>
      <c r="M119" s="113"/>
      <c r="N119" s="114"/>
      <c r="O119" s="115"/>
      <c r="P119" s="116"/>
      <c r="Q119" s="117"/>
      <c r="R119" s="29"/>
      <c r="S119" s="29"/>
      <c r="T119" s="29"/>
    </row>
    <row r="120" spans="1:20" ht="13.5" hidden="1" customHeight="1">
      <c r="A120" s="78">
        <f t="shared" si="35"/>
        <v>107</v>
      </c>
      <c r="B120" s="108" t="s">
        <v>38</v>
      </c>
      <c r="C120" s="108" t="s">
        <v>209</v>
      </c>
      <c r="D120" s="121" t="s">
        <v>212</v>
      </c>
      <c r="E120" s="108" t="s">
        <v>306</v>
      </c>
      <c r="F120" s="108" t="s">
        <v>242</v>
      </c>
      <c r="G120" s="110" t="s">
        <v>243</v>
      </c>
      <c r="H120" s="108" t="s">
        <v>75</v>
      </c>
      <c r="I120" s="111">
        <v>2.54</v>
      </c>
      <c r="J120" s="112">
        <v>0</v>
      </c>
      <c r="K120" s="112"/>
      <c r="L120" s="113"/>
      <c r="M120" s="113"/>
      <c r="N120" s="114"/>
      <c r="O120" s="115"/>
      <c r="P120" s="116"/>
      <c r="Q120" s="117"/>
      <c r="R120" s="29"/>
      <c r="S120" s="29"/>
      <c r="T120" s="29"/>
    </row>
    <row r="121" spans="1:20" ht="13.5" hidden="1" customHeight="1">
      <c r="A121" s="78">
        <f t="shared" si="35"/>
        <v>108</v>
      </c>
      <c r="B121" s="108" t="s">
        <v>38</v>
      </c>
      <c r="C121" s="108" t="s">
        <v>314</v>
      </c>
      <c r="D121" s="109">
        <v>3</v>
      </c>
      <c r="E121" s="108" t="s">
        <v>315</v>
      </c>
      <c r="F121" s="108" t="s">
        <v>258</v>
      </c>
      <c r="G121" s="110" t="s">
        <v>86</v>
      </c>
      <c r="H121" s="108" t="s">
        <v>75</v>
      </c>
      <c r="I121" s="111">
        <v>6.72</v>
      </c>
      <c r="J121" s="112">
        <v>255</v>
      </c>
      <c r="K121" s="112" t="s">
        <v>100</v>
      </c>
      <c r="L121" s="113">
        <f>IF(VLOOKUP(K121,'2. BASIS INVULBLAD'!$D$10:$E$87,2,FALSE())=0,0,I121/VLOOKUP(K121,'2. BASIS INVULBLAD'!$D$10:$E$87,2,FALSE()))</f>
        <v>0</v>
      </c>
      <c r="M121" s="113">
        <f>L121*J121</f>
        <v>0</v>
      </c>
      <c r="N121" s="114">
        <f>'2. BASIS INVULBLAD'!$H$10</f>
        <v>0</v>
      </c>
      <c r="O121" s="115">
        <f>M121*N121</f>
        <v>0</v>
      </c>
      <c r="P121" s="116"/>
      <c r="Q121" s="117">
        <f>M121*P121</f>
        <v>0</v>
      </c>
      <c r="R121" s="29">
        <f>'2. BASIS INVULBLAD'!$H$11</f>
        <v>0</v>
      </c>
      <c r="S121" s="29">
        <f>Q121*R121</f>
        <v>0</v>
      </c>
      <c r="T121" s="29">
        <f>O121+S121</f>
        <v>0</v>
      </c>
    </row>
    <row r="122" spans="1:20" ht="13.5" hidden="1" customHeight="1">
      <c r="A122" s="78">
        <f t="shared" si="35"/>
        <v>109</v>
      </c>
      <c r="B122" s="108" t="s">
        <v>38</v>
      </c>
      <c r="C122" s="108" t="s">
        <v>314</v>
      </c>
      <c r="D122" s="109">
        <v>2</v>
      </c>
      <c r="E122" s="108" t="s">
        <v>316</v>
      </c>
      <c r="F122" s="108" t="s">
        <v>258</v>
      </c>
      <c r="G122" s="110" t="s">
        <v>86</v>
      </c>
      <c r="H122" s="108" t="s">
        <v>75</v>
      </c>
      <c r="I122" s="111">
        <v>2.4500000000000002</v>
      </c>
      <c r="J122" s="112">
        <v>255</v>
      </c>
      <c r="K122" s="112" t="s">
        <v>100</v>
      </c>
      <c r="L122" s="113">
        <f>IF(VLOOKUP(K122,'2. BASIS INVULBLAD'!$D$10:$E$87,2,FALSE())=0,0,I122/VLOOKUP(K122,'2. BASIS INVULBLAD'!$D$10:$E$87,2,FALSE()))</f>
        <v>0</v>
      </c>
      <c r="M122" s="113">
        <f>L122*J122</f>
        <v>0</v>
      </c>
      <c r="N122" s="114">
        <f>'2. BASIS INVULBLAD'!$H$10</f>
        <v>0</v>
      </c>
      <c r="O122" s="115">
        <f>M122*N122</f>
        <v>0</v>
      </c>
      <c r="P122" s="116"/>
      <c r="Q122" s="117">
        <f>M122*P122</f>
        <v>0</v>
      </c>
      <c r="R122" s="29">
        <f>'2. BASIS INVULBLAD'!$H$11</f>
        <v>0</v>
      </c>
      <c r="S122" s="29">
        <f>Q122*R122</f>
        <v>0</v>
      </c>
      <c r="T122" s="29">
        <f>O122+S122</f>
        <v>0</v>
      </c>
    </row>
    <row r="123" spans="1:20" ht="13.5" hidden="1" customHeight="1">
      <c r="A123" s="78">
        <f t="shared" si="35"/>
        <v>110</v>
      </c>
      <c r="B123" s="108" t="s">
        <v>38</v>
      </c>
      <c r="C123" s="108" t="s">
        <v>314</v>
      </c>
      <c r="D123" s="109">
        <v>1</v>
      </c>
      <c r="E123" s="108" t="s">
        <v>328</v>
      </c>
      <c r="F123" s="108" t="s">
        <v>278</v>
      </c>
      <c r="G123" s="110" t="s">
        <v>86</v>
      </c>
      <c r="H123" s="108" t="s">
        <v>75</v>
      </c>
      <c r="I123" s="111">
        <v>2.4500000000000002</v>
      </c>
      <c r="J123" s="112">
        <v>255</v>
      </c>
      <c r="K123" s="112" t="s">
        <v>100</v>
      </c>
      <c r="L123" s="113">
        <f>IF(VLOOKUP(K123,'2. BASIS INVULBLAD'!$D$10:$E$87,2,FALSE())=0,0,I123/VLOOKUP(K123,'2. BASIS INVULBLAD'!$D$10:$E$87,2,FALSE()))</f>
        <v>0</v>
      </c>
      <c r="M123" s="113">
        <f>L123*J123</f>
        <v>0</v>
      </c>
      <c r="N123" s="114">
        <f>'2. BASIS INVULBLAD'!$H$10</f>
        <v>0</v>
      </c>
      <c r="O123" s="115">
        <f>M123*N123</f>
        <v>0</v>
      </c>
      <c r="P123" s="116"/>
      <c r="Q123" s="117">
        <f>M123*P123</f>
        <v>0</v>
      </c>
      <c r="R123" s="29">
        <f>'2. BASIS INVULBLAD'!$H$11</f>
        <v>0</v>
      </c>
      <c r="S123" s="29">
        <f>Q123*R123</f>
        <v>0</v>
      </c>
      <c r="T123" s="29">
        <f>O123+S123</f>
        <v>0</v>
      </c>
    </row>
    <row r="124" spans="1:20" ht="13.5" hidden="1" customHeight="1">
      <c r="A124" s="78">
        <f t="shared" si="35"/>
        <v>111</v>
      </c>
      <c r="B124" s="108" t="s">
        <v>38</v>
      </c>
      <c r="C124" s="108" t="s">
        <v>314</v>
      </c>
      <c r="D124" s="121" t="s">
        <v>212</v>
      </c>
      <c r="E124" s="108" t="s">
        <v>339</v>
      </c>
      <c r="F124" s="108" t="s">
        <v>340</v>
      </c>
      <c r="G124" s="110" t="s">
        <v>86</v>
      </c>
      <c r="H124" s="108" t="s">
        <v>75</v>
      </c>
      <c r="I124" s="111">
        <v>12.38</v>
      </c>
      <c r="J124" s="112">
        <v>255</v>
      </c>
      <c r="K124" s="112" t="s">
        <v>100</v>
      </c>
      <c r="L124" s="113">
        <f>IF(VLOOKUP(K124,'2. BASIS INVULBLAD'!$D$10:$E$87,2,FALSE())=0,0,I124/VLOOKUP(K124,'2. BASIS INVULBLAD'!$D$10:$E$87,2,FALSE()))</f>
        <v>0</v>
      </c>
      <c r="M124" s="113">
        <f>L124*J124</f>
        <v>0</v>
      </c>
      <c r="N124" s="114">
        <f>'2. BASIS INVULBLAD'!$H$10</f>
        <v>0</v>
      </c>
      <c r="O124" s="115">
        <f>M124*N124</f>
        <v>0</v>
      </c>
      <c r="P124" s="116"/>
      <c r="Q124" s="117">
        <f>M124*P124</f>
        <v>0</v>
      </c>
      <c r="R124" s="29">
        <f>'2. BASIS INVULBLAD'!$H$11</f>
        <v>0</v>
      </c>
      <c r="S124" s="29">
        <f>Q124*R124</f>
        <v>0</v>
      </c>
      <c r="T124" s="29">
        <f>O124+S124</f>
        <v>0</v>
      </c>
    </row>
    <row r="125" spans="1:20" ht="13.5" hidden="1" customHeight="1">
      <c r="A125" s="78">
        <f t="shared" si="35"/>
        <v>112</v>
      </c>
      <c r="B125" s="108" t="s">
        <v>38</v>
      </c>
      <c r="C125" s="108" t="s">
        <v>314</v>
      </c>
      <c r="D125" s="121" t="s">
        <v>212</v>
      </c>
      <c r="E125" s="108" t="s">
        <v>348</v>
      </c>
      <c r="F125" s="108" t="s">
        <v>242</v>
      </c>
      <c r="G125" s="110" t="s">
        <v>243</v>
      </c>
      <c r="H125" s="108" t="s">
        <v>75</v>
      </c>
      <c r="I125" s="111">
        <v>2.54</v>
      </c>
      <c r="J125" s="112">
        <v>0</v>
      </c>
      <c r="K125" s="112"/>
      <c r="L125" s="113"/>
      <c r="M125" s="113"/>
      <c r="N125" s="114"/>
      <c r="O125" s="115"/>
      <c r="P125" s="116"/>
      <c r="Q125" s="117"/>
      <c r="R125" s="29"/>
      <c r="S125" s="29"/>
      <c r="T125" s="29"/>
    </row>
    <row r="126" spans="1:20" ht="13.5" hidden="1" customHeight="1">
      <c r="A126" s="78">
        <f t="shared" si="35"/>
        <v>113</v>
      </c>
      <c r="B126" s="108" t="s">
        <v>38</v>
      </c>
      <c r="C126" s="108" t="s">
        <v>349</v>
      </c>
      <c r="D126" s="109">
        <v>3</v>
      </c>
      <c r="E126" s="108" t="s">
        <v>360</v>
      </c>
      <c r="F126" s="108" t="s">
        <v>361</v>
      </c>
      <c r="G126" s="110" t="s">
        <v>86</v>
      </c>
      <c r="H126" s="108" t="s">
        <v>75</v>
      </c>
      <c r="I126" s="111">
        <v>2.29</v>
      </c>
      <c r="J126" s="112">
        <v>255</v>
      </c>
      <c r="K126" s="112" t="s">
        <v>100</v>
      </c>
      <c r="L126" s="113">
        <f>IF(VLOOKUP(K126,'2. BASIS INVULBLAD'!$D$10:$E$87,2,FALSE())=0,0,I126/VLOOKUP(K126,'2. BASIS INVULBLAD'!$D$10:$E$87,2,FALSE()))</f>
        <v>0</v>
      </c>
      <c r="M126" s="113">
        <f t="shared" ref="M126:M157" si="36">L126*J126</f>
        <v>0</v>
      </c>
      <c r="N126" s="114">
        <f>'2. BASIS INVULBLAD'!$H$10</f>
        <v>0</v>
      </c>
      <c r="O126" s="115">
        <f t="shared" ref="O126:O157" si="37">M126*N126</f>
        <v>0</v>
      </c>
      <c r="P126" s="116"/>
      <c r="Q126" s="117">
        <f t="shared" ref="Q126:Q157" si="38">M126*P126</f>
        <v>0</v>
      </c>
      <c r="R126" s="29">
        <f>'2. BASIS INVULBLAD'!$H$11</f>
        <v>0</v>
      </c>
      <c r="S126" s="29">
        <f t="shared" ref="S126:S157" si="39">Q126*R126</f>
        <v>0</v>
      </c>
      <c r="T126" s="29">
        <f t="shared" ref="T126:T157" si="40">O126+S126</f>
        <v>0</v>
      </c>
    </row>
    <row r="127" spans="1:20" ht="13.5" hidden="1" customHeight="1">
      <c r="A127" s="78">
        <f t="shared" si="35"/>
        <v>114</v>
      </c>
      <c r="B127" s="108" t="s">
        <v>38</v>
      </c>
      <c r="C127" s="108" t="s">
        <v>349</v>
      </c>
      <c r="D127" s="109">
        <v>2</v>
      </c>
      <c r="E127" s="108" t="s">
        <v>372</v>
      </c>
      <c r="F127" s="108" t="s">
        <v>361</v>
      </c>
      <c r="G127" s="110" t="s">
        <v>86</v>
      </c>
      <c r="H127" s="108" t="s">
        <v>75</v>
      </c>
      <c r="I127" s="111">
        <v>2.29</v>
      </c>
      <c r="J127" s="112">
        <v>255</v>
      </c>
      <c r="K127" s="112" t="s">
        <v>100</v>
      </c>
      <c r="L127" s="113">
        <f>IF(VLOOKUP(K127,'2. BASIS INVULBLAD'!$D$10:$E$87,2,FALSE())=0,0,I127/VLOOKUP(K127,'2. BASIS INVULBLAD'!$D$10:$E$87,2,FALSE()))</f>
        <v>0</v>
      </c>
      <c r="M127" s="113">
        <f t="shared" si="36"/>
        <v>0</v>
      </c>
      <c r="N127" s="114">
        <f>'2. BASIS INVULBLAD'!$H$10</f>
        <v>0</v>
      </c>
      <c r="O127" s="115">
        <f t="shared" si="37"/>
        <v>0</v>
      </c>
      <c r="P127" s="116"/>
      <c r="Q127" s="117">
        <f t="shared" si="38"/>
        <v>0</v>
      </c>
      <c r="R127" s="29">
        <f>'2. BASIS INVULBLAD'!$H$11</f>
        <v>0</v>
      </c>
      <c r="S127" s="29">
        <f t="shared" si="39"/>
        <v>0</v>
      </c>
      <c r="T127" s="29">
        <f t="shared" si="40"/>
        <v>0</v>
      </c>
    </row>
    <row r="128" spans="1:20" ht="13.5" hidden="1" customHeight="1">
      <c r="A128" s="78">
        <f t="shared" si="35"/>
        <v>115</v>
      </c>
      <c r="B128" s="108" t="s">
        <v>38</v>
      </c>
      <c r="C128" s="108" t="s">
        <v>349</v>
      </c>
      <c r="D128" s="109">
        <v>1</v>
      </c>
      <c r="E128" s="108" t="s">
        <v>380</v>
      </c>
      <c r="F128" s="108" t="s">
        <v>361</v>
      </c>
      <c r="G128" s="110" t="s">
        <v>86</v>
      </c>
      <c r="H128" s="108" t="s">
        <v>75</v>
      </c>
      <c r="I128" s="111">
        <v>1.88</v>
      </c>
      <c r="J128" s="112">
        <v>255</v>
      </c>
      <c r="K128" s="112" t="s">
        <v>100</v>
      </c>
      <c r="L128" s="113">
        <f>IF(VLOOKUP(K128,'2. BASIS INVULBLAD'!$D$10:$E$87,2,FALSE())=0,0,I128/VLOOKUP(K128,'2. BASIS INVULBLAD'!$D$10:$E$87,2,FALSE()))</f>
        <v>0</v>
      </c>
      <c r="M128" s="113">
        <f t="shared" si="36"/>
        <v>0</v>
      </c>
      <c r="N128" s="114">
        <f>'2. BASIS INVULBLAD'!$H$10</f>
        <v>0</v>
      </c>
      <c r="O128" s="115">
        <f t="shared" si="37"/>
        <v>0</v>
      </c>
      <c r="P128" s="116"/>
      <c r="Q128" s="117">
        <f t="shared" si="38"/>
        <v>0</v>
      </c>
      <c r="R128" s="29">
        <f>'2. BASIS INVULBLAD'!$H$11</f>
        <v>0</v>
      </c>
      <c r="S128" s="29">
        <f t="shared" si="39"/>
        <v>0</v>
      </c>
      <c r="T128" s="29">
        <f t="shared" si="40"/>
        <v>0</v>
      </c>
    </row>
    <row r="129" spans="1:20" ht="13.5" hidden="1" customHeight="1">
      <c r="A129" s="78">
        <f t="shared" si="35"/>
        <v>116</v>
      </c>
      <c r="B129" s="108" t="s">
        <v>38</v>
      </c>
      <c r="C129" s="108" t="s">
        <v>349</v>
      </c>
      <c r="D129" s="109">
        <v>-1</v>
      </c>
      <c r="E129" s="108" t="s">
        <v>388</v>
      </c>
      <c r="F129" s="108" t="s">
        <v>278</v>
      </c>
      <c r="G129" s="110" t="s">
        <v>86</v>
      </c>
      <c r="H129" s="108" t="s">
        <v>75</v>
      </c>
      <c r="I129" s="111">
        <v>7.75</v>
      </c>
      <c r="J129" s="112">
        <v>255</v>
      </c>
      <c r="K129" s="112" t="s">
        <v>100</v>
      </c>
      <c r="L129" s="113">
        <f>IF(VLOOKUP(K129,'2. BASIS INVULBLAD'!$D$10:$E$87,2,FALSE())=0,0,I129/VLOOKUP(K129,'2. BASIS INVULBLAD'!$D$10:$E$87,2,FALSE()))</f>
        <v>0</v>
      </c>
      <c r="M129" s="113">
        <f t="shared" si="36"/>
        <v>0</v>
      </c>
      <c r="N129" s="114">
        <f>'2. BASIS INVULBLAD'!$H$10</f>
        <v>0</v>
      </c>
      <c r="O129" s="115">
        <f t="shared" si="37"/>
        <v>0</v>
      </c>
      <c r="P129" s="116"/>
      <c r="Q129" s="117">
        <f t="shared" si="38"/>
        <v>0</v>
      </c>
      <c r="R129" s="29">
        <f>'2. BASIS INVULBLAD'!$H$11</f>
        <v>0</v>
      </c>
      <c r="S129" s="29">
        <f t="shared" si="39"/>
        <v>0</v>
      </c>
      <c r="T129" s="29">
        <f t="shared" si="40"/>
        <v>0</v>
      </c>
    </row>
    <row r="130" spans="1:20" ht="13.5" hidden="1" customHeight="1">
      <c r="A130" s="78">
        <f t="shared" ref="A130:A161" si="41">A129+1</f>
        <v>117</v>
      </c>
      <c r="B130" s="108" t="s">
        <v>38</v>
      </c>
      <c r="C130" s="108" t="s">
        <v>209</v>
      </c>
      <c r="D130" s="109">
        <v>2</v>
      </c>
      <c r="E130" s="108" t="s">
        <v>413</v>
      </c>
      <c r="F130" s="108" t="s">
        <v>414</v>
      </c>
      <c r="G130" s="110" t="s">
        <v>129</v>
      </c>
      <c r="H130" s="108" t="s">
        <v>75</v>
      </c>
      <c r="I130" s="111">
        <v>4.13</v>
      </c>
      <c r="J130" s="112">
        <v>255</v>
      </c>
      <c r="K130" s="112" t="s">
        <v>136</v>
      </c>
      <c r="L130" s="113">
        <f>IF(VLOOKUP(K130,'2. BASIS INVULBLAD'!$D$10:$E$87,2,FALSE())=0,0,I130/VLOOKUP(K130,'2. BASIS INVULBLAD'!$D$10:$E$87,2,FALSE()))</f>
        <v>0</v>
      </c>
      <c r="M130" s="113">
        <f t="shared" si="36"/>
        <v>0</v>
      </c>
      <c r="N130" s="114">
        <f>'2. BASIS INVULBLAD'!$H$10</f>
        <v>0</v>
      </c>
      <c r="O130" s="115">
        <f t="shared" si="37"/>
        <v>0</v>
      </c>
      <c r="P130" s="116"/>
      <c r="Q130" s="117">
        <f t="shared" si="38"/>
        <v>0</v>
      </c>
      <c r="R130" s="29">
        <f>'2. BASIS INVULBLAD'!$H$11</f>
        <v>0</v>
      </c>
      <c r="S130" s="29">
        <f t="shared" si="39"/>
        <v>0</v>
      </c>
      <c r="T130" s="29">
        <f t="shared" si="40"/>
        <v>0</v>
      </c>
    </row>
    <row r="131" spans="1:20" ht="13.5" hidden="1" customHeight="1">
      <c r="A131" s="78">
        <f t="shared" si="41"/>
        <v>118</v>
      </c>
      <c r="B131" s="108" t="s">
        <v>38</v>
      </c>
      <c r="C131" s="108" t="s">
        <v>209</v>
      </c>
      <c r="D131" s="109">
        <v>1</v>
      </c>
      <c r="E131" s="108" t="s">
        <v>415</v>
      </c>
      <c r="F131" s="108" t="s">
        <v>414</v>
      </c>
      <c r="G131" s="110" t="s">
        <v>129</v>
      </c>
      <c r="H131" s="108" t="s">
        <v>75</v>
      </c>
      <c r="I131" s="111">
        <v>4.13</v>
      </c>
      <c r="J131" s="112">
        <v>255</v>
      </c>
      <c r="K131" s="112" t="s">
        <v>136</v>
      </c>
      <c r="L131" s="113">
        <f>IF(VLOOKUP(K131,'2. BASIS INVULBLAD'!$D$10:$E$87,2,FALSE())=0,0,I131/VLOOKUP(K131,'2. BASIS INVULBLAD'!$D$10:$E$87,2,FALSE()))</f>
        <v>0</v>
      </c>
      <c r="M131" s="113">
        <f t="shared" si="36"/>
        <v>0</v>
      </c>
      <c r="N131" s="114">
        <f>'2. BASIS INVULBLAD'!$H$10</f>
        <v>0</v>
      </c>
      <c r="O131" s="115">
        <f t="shared" si="37"/>
        <v>0</v>
      </c>
      <c r="P131" s="116"/>
      <c r="Q131" s="117">
        <f t="shared" si="38"/>
        <v>0</v>
      </c>
      <c r="R131" s="29">
        <f>'2. BASIS INVULBLAD'!$H$11</f>
        <v>0</v>
      </c>
      <c r="S131" s="29">
        <f t="shared" si="39"/>
        <v>0</v>
      </c>
      <c r="T131" s="29">
        <f t="shared" si="40"/>
        <v>0</v>
      </c>
    </row>
    <row r="132" spans="1:20" ht="13.5" hidden="1" customHeight="1">
      <c r="A132" s="78">
        <f t="shared" si="41"/>
        <v>119</v>
      </c>
      <c r="B132" s="108" t="s">
        <v>38</v>
      </c>
      <c r="C132" s="108" t="s">
        <v>209</v>
      </c>
      <c r="D132" s="121" t="s">
        <v>212</v>
      </c>
      <c r="E132" s="108" t="s">
        <v>418</v>
      </c>
      <c r="F132" s="108" t="s">
        <v>414</v>
      </c>
      <c r="G132" s="110" t="s">
        <v>129</v>
      </c>
      <c r="H132" s="108" t="s">
        <v>75</v>
      </c>
      <c r="I132" s="111">
        <v>4.13</v>
      </c>
      <c r="J132" s="112">
        <v>255</v>
      </c>
      <c r="K132" s="112" t="s">
        <v>136</v>
      </c>
      <c r="L132" s="113">
        <f>IF(VLOOKUP(K132,'2. BASIS INVULBLAD'!$D$10:$E$87,2,FALSE())=0,0,I132/VLOOKUP(K132,'2. BASIS INVULBLAD'!$D$10:$E$87,2,FALSE()))</f>
        <v>0</v>
      </c>
      <c r="M132" s="113">
        <f t="shared" si="36"/>
        <v>0</v>
      </c>
      <c r="N132" s="114">
        <f>'2. BASIS INVULBLAD'!$H$10</f>
        <v>0</v>
      </c>
      <c r="O132" s="115">
        <f t="shared" si="37"/>
        <v>0</v>
      </c>
      <c r="P132" s="116"/>
      <c r="Q132" s="117">
        <f t="shared" si="38"/>
        <v>0</v>
      </c>
      <c r="R132" s="29">
        <f>'2. BASIS INVULBLAD'!$H$11</f>
        <v>0</v>
      </c>
      <c r="S132" s="29">
        <f t="shared" si="39"/>
        <v>0</v>
      </c>
      <c r="T132" s="29">
        <f t="shared" si="40"/>
        <v>0</v>
      </c>
    </row>
    <row r="133" spans="1:20" ht="13.5" hidden="1" customHeight="1">
      <c r="A133" s="78">
        <f t="shared" si="41"/>
        <v>120</v>
      </c>
      <c r="B133" s="108" t="s">
        <v>38</v>
      </c>
      <c r="C133" s="108" t="s">
        <v>314</v>
      </c>
      <c r="D133" s="109">
        <v>1</v>
      </c>
      <c r="E133" s="108" t="s">
        <v>419</v>
      </c>
      <c r="F133" s="108" t="s">
        <v>414</v>
      </c>
      <c r="G133" s="110" t="s">
        <v>129</v>
      </c>
      <c r="H133" s="108" t="s">
        <v>75</v>
      </c>
      <c r="I133" s="111">
        <v>4.13</v>
      </c>
      <c r="J133" s="112">
        <v>255</v>
      </c>
      <c r="K133" s="112" t="s">
        <v>136</v>
      </c>
      <c r="L133" s="113">
        <f>IF(VLOOKUP(K133,'2. BASIS INVULBLAD'!$D$10:$E$87,2,FALSE())=0,0,I133/VLOOKUP(K133,'2. BASIS INVULBLAD'!$D$10:$E$87,2,FALSE()))</f>
        <v>0</v>
      </c>
      <c r="M133" s="113">
        <f t="shared" si="36"/>
        <v>0</v>
      </c>
      <c r="N133" s="114">
        <f>'2. BASIS INVULBLAD'!$H$10</f>
        <v>0</v>
      </c>
      <c r="O133" s="115">
        <f t="shared" si="37"/>
        <v>0</v>
      </c>
      <c r="P133" s="116"/>
      <c r="Q133" s="117">
        <f t="shared" si="38"/>
        <v>0</v>
      </c>
      <c r="R133" s="29">
        <f>'2. BASIS INVULBLAD'!$H$11</f>
        <v>0</v>
      </c>
      <c r="S133" s="29">
        <f t="shared" si="39"/>
        <v>0</v>
      </c>
      <c r="T133" s="29">
        <f t="shared" si="40"/>
        <v>0</v>
      </c>
    </row>
    <row r="134" spans="1:20" ht="13.5" hidden="1" customHeight="1">
      <c r="A134" s="78">
        <f t="shared" si="41"/>
        <v>121</v>
      </c>
      <c r="B134" s="108" t="s">
        <v>38</v>
      </c>
      <c r="C134" s="108" t="s">
        <v>314</v>
      </c>
      <c r="D134" s="121" t="s">
        <v>212</v>
      </c>
      <c r="E134" s="108" t="s">
        <v>421</v>
      </c>
      <c r="F134" s="108" t="s">
        <v>414</v>
      </c>
      <c r="G134" s="110" t="s">
        <v>129</v>
      </c>
      <c r="H134" s="108" t="s">
        <v>75</v>
      </c>
      <c r="I134" s="111">
        <v>4.13</v>
      </c>
      <c r="J134" s="112">
        <v>255</v>
      </c>
      <c r="K134" s="112" t="s">
        <v>136</v>
      </c>
      <c r="L134" s="113">
        <f>IF(VLOOKUP(K134,'2. BASIS INVULBLAD'!$D$10:$E$87,2,FALSE())=0,0,I134/VLOOKUP(K134,'2. BASIS INVULBLAD'!$D$10:$E$87,2,FALSE()))</f>
        <v>0</v>
      </c>
      <c r="M134" s="113">
        <f t="shared" si="36"/>
        <v>0</v>
      </c>
      <c r="N134" s="114">
        <f>'2. BASIS INVULBLAD'!$H$10</f>
        <v>0</v>
      </c>
      <c r="O134" s="115">
        <f t="shared" si="37"/>
        <v>0</v>
      </c>
      <c r="P134" s="116"/>
      <c r="Q134" s="117">
        <f t="shared" si="38"/>
        <v>0</v>
      </c>
      <c r="R134" s="29">
        <f>'2. BASIS INVULBLAD'!$H$11</f>
        <v>0</v>
      </c>
      <c r="S134" s="29">
        <f t="shared" si="39"/>
        <v>0</v>
      </c>
      <c r="T134" s="29">
        <f t="shared" si="40"/>
        <v>0</v>
      </c>
    </row>
    <row r="135" spans="1:20" ht="13.5" hidden="1" customHeight="1">
      <c r="A135" s="78">
        <f t="shared" si="41"/>
        <v>122</v>
      </c>
      <c r="B135" s="108" t="s">
        <v>38</v>
      </c>
      <c r="C135" s="108" t="s">
        <v>349</v>
      </c>
      <c r="D135" s="109">
        <v>3</v>
      </c>
      <c r="E135" s="108" t="s">
        <v>422</v>
      </c>
      <c r="F135" s="108" t="s">
        <v>414</v>
      </c>
      <c r="G135" s="110" t="s">
        <v>129</v>
      </c>
      <c r="H135" s="108" t="s">
        <v>75</v>
      </c>
      <c r="I135" s="111">
        <v>4.72</v>
      </c>
      <c r="J135" s="112">
        <v>255</v>
      </c>
      <c r="K135" s="112" t="s">
        <v>136</v>
      </c>
      <c r="L135" s="113">
        <f>IF(VLOOKUP(K135,'2. BASIS INVULBLAD'!$D$10:$E$87,2,FALSE())=0,0,I135/VLOOKUP(K135,'2. BASIS INVULBLAD'!$D$10:$E$87,2,FALSE()))</f>
        <v>0</v>
      </c>
      <c r="M135" s="113">
        <f t="shared" si="36"/>
        <v>0</v>
      </c>
      <c r="N135" s="114">
        <f>'2. BASIS INVULBLAD'!$H$10</f>
        <v>0</v>
      </c>
      <c r="O135" s="115">
        <f t="shared" si="37"/>
        <v>0</v>
      </c>
      <c r="P135" s="116"/>
      <c r="Q135" s="117">
        <f t="shared" si="38"/>
        <v>0</v>
      </c>
      <c r="R135" s="29">
        <f>'2. BASIS INVULBLAD'!$H$11</f>
        <v>0</v>
      </c>
      <c r="S135" s="29">
        <f t="shared" si="39"/>
        <v>0</v>
      </c>
      <c r="T135" s="29">
        <f t="shared" si="40"/>
        <v>0</v>
      </c>
    </row>
    <row r="136" spans="1:20" ht="13.5" hidden="1" customHeight="1">
      <c r="A136" s="78">
        <f t="shared" si="41"/>
        <v>123</v>
      </c>
      <c r="B136" s="108" t="s">
        <v>38</v>
      </c>
      <c r="C136" s="108" t="s">
        <v>349</v>
      </c>
      <c r="D136" s="109">
        <v>2</v>
      </c>
      <c r="E136" s="108" t="s">
        <v>424</v>
      </c>
      <c r="F136" s="108" t="s">
        <v>414</v>
      </c>
      <c r="G136" s="110" t="s">
        <v>129</v>
      </c>
      <c r="H136" s="108" t="s">
        <v>75</v>
      </c>
      <c r="I136" s="111">
        <v>4.72</v>
      </c>
      <c r="J136" s="112">
        <v>255</v>
      </c>
      <c r="K136" s="112" t="s">
        <v>136</v>
      </c>
      <c r="L136" s="113">
        <f>IF(VLOOKUP(K136,'2. BASIS INVULBLAD'!$D$10:$E$87,2,FALSE())=0,0,I136/VLOOKUP(K136,'2. BASIS INVULBLAD'!$D$10:$E$87,2,FALSE()))</f>
        <v>0</v>
      </c>
      <c r="M136" s="113">
        <f t="shared" si="36"/>
        <v>0</v>
      </c>
      <c r="N136" s="114">
        <f>'2. BASIS INVULBLAD'!$H$10</f>
        <v>0</v>
      </c>
      <c r="O136" s="115">
        <f t="shared" si="37"/>
        <v>0</v>
      </c>
      <c r="P136" s="116"/>
      <c r="Q136" s="117">
        <f t="shared" si="38"/>
        <v>0</v>
      </c>
      <c r="R136" s="29">
        <f>'2. BASIS INVULBLAD'!$H$11</f>
        <v>0</v>
      </c>
      <c r="S136" s="29">
        <f t="shared" si="39"/>
        <v>0</v>
      </c>
      <c r="T136" s="29">
        <f t="shared" si="40"/>
        <v>0</v>
      </c>
    </row>
    <row r="137" spans="1:20" ht="13.5" hidden="1" customHeight="1">
      <c r="A137" s="78">
        <f t="shared" si="41"/>
        <v>124</v>
      </c>
      <c r="B137" s="108" t="s">
        <v>38</v>
      </c>
      <c r="C137" s="108" t="s">
        <v>349</v>
      </c>
      <c r="D137" s="109">
        <v>1</v>
      </c>
      <c r="E137" s="108" t="s">
        <v>425</v>
      </c>
      <c r="F137" s="108" t="s">
        <v>414</v>
      </c>
      <c r="G137" s="110" t="s">
        <v>129</v>
      </c>
      <c r="H137" s="108" t="s">
        <v>75</v>
      </c>
      <c r="I137" s="111">
        <v>4.72</v>
      </c>
      <c r="J137" s="112">
        <v>255</v>
      </c>
      <c r="K137" s="112" t="s">
        <v>136</v>
      </c>
      <c r="L137" s="113">
        <f>IF(VLOOKUP(K137,'2. BASIS INVULBLAD'!$D$10:$E$87,2,FALSE())=0,0,I137/VLOOKUP(K137,'2. BASIS INVULBLAD'!$D$10:$E$87,2,FALSE()))</f>
        <v>0</v>
      </c>
      <c r="M137" s="113">
        <f t="shared" si="36"/>
        <v>0</v>
      </c>
      <c r="N137" s="114">
        <f>'2. BASIS INVULBLAD'!$H$10</f>
        <v>0</v>
      </c>
      <c r="O137" s="115">
        <f t="shared" si="37"/>
        <v>0</v>
      </c>
      <c r="P137" s="116"/>
      <c r="Q137" s="117">
        <f t="shared" si="38"/>
        <v>0</v>
      </c>
      <c r="R137" s="29">
        <f>'2. BASIS INVULBLAD'!$H$11</f>
        <v>0</v>
      </c>
      <c r="S137" s="29">
        <f t="shared" si="39"/>
        <v>0</v>
      </c>
      <c r="T137" s="29">
        <f t="shared" si="40"/>
        <v>0</v>
      </c>
    </row>
    <row r="138" spans="1:20" ht="13.5" hidden="1" customHeight="1">
      <c r="A138" s="78">
        <f t="shared" si="41"/>
        <v>125</v>
      </c>
      <c r="B138" s="108" t="s">
        <v>38</v>
      </c>
      <c r="C138" s="108" t="s">
        <v>349</v>
      </c>
      <c r="D138" s="109" t="s">
        <v>212</v>
      </c>
      <c r="E138" s="108" t="s">
        <v>427</v>
      </c>
      <c r="F138" s="108" t="s">
        <v>414</v>
      </c>
      <c r="G138" s="110" t="s">
        <v>129</v>
      </c>
      <c r="H138" s="108" t="s">
        <v>75</v>
      </c>
      <c r="I138" s="111">
        <v>4.72</v>
      </c>
      <c r="J138" s="112">
        <v>255</v>
      </c>
      <c r="K138" s="112" t="s">
        <v>136</v>
      </c>
      <c r="L138" s="113">
        <f>IF(VLOOKUP(K138,'2. BASIS INVULBLAD'!$D$10:$E$87,2,FALSE())=0,0,I138/VLOOKUP(K138,'2. BASIS INVULBLAD'!$D$10:$E$87,2,FALSE()))</f>
        <v>0</v>
      </c>
      <c r="M138" s="113">
        <f t="shared" si="36"/>
        <v>0</v>
      </c>
      <c r="N138" s="114">
        <f>'2. BASIS INVULBLAD'!$H$10</f>
        <v>0</v>
      </c>
      <c r="O138" s="115">
        <f t="shared" si="37"/>
        <v>0</v>
      </c>
      <c r="P138" s="116"/>
      <c r="Q138" s="117">
        <f t="shared" si="38"/>
        <v>0</v>
      </c>
      <c r="R138" s="29">
        <f>'2. BASIS INVULBLAD'!$H$11</f>
        <v>0</v>
      </c>
      <c r="S138" s="29">
        <f t="shared" si="39"/>
        <v>0</v>
      </c>
      <c r="T138" s="29">
        <f t="shared" si="40"/>
        <v>0</v>
      </c>
    </row>
    <row r="139" spans="1:20" ht="13.5" hidden="1" customHeight="1">
      <c r="A139" s="78">
        <f t="shared" si="41"/>
        <v>126</v>
      </c>
      <c r="B139" s="108" t="s">
        <v>38</v>
      </c>
      <c r="C139" s="108" t="s">
        <v>209</v>
      </c>
      <c r="D139" s="121" t="s">
        <v>212</v>
      </c>
      <c r="E139" s="108" t="s">
        <v>286</v>
      </c>
      <c r="F139" s="108" t="s">
        <v>258</v>
      </c>
      <c r="G139" s="110" t="s">
        <v>86</v>
      </c>
      <c r="H139" s="108" t="s">
        <v>106</v>
      </c>
      <c r="I139" s="111">
        <v>60.57</v>
      </c>
      <c r="J139" s="112">
        <v>255</v>
      </c>
      <c r="K139" s="112" t="s">
        <v>107</v>
      </c>
      <c r="L139" s="113">
        <f>IF(VLOOKUP(K139,'2. BASIS INVULBLAD'!$D$10:$E$87,2,FALSE())=0,0,I139/VLOOKUP(K139,'2. BASIS INVULBLAD'!$D$10:$E$87,2,FALSE()))</f>
        <v>0</v>
      </c>
      <c r="M139" s="113">
        <f t="shared" si="36"/>
        <v>0</v>
      </c>
      <c r="N139" s="114">
        <f>'2. BASIS INVULBLAD'!$H$10</f>
        <v>0</v>
      </c>
      <c r="O139" s="115">
        <f t="shared" si="37"/>
        <v>0</v>
      </c>
      <c r="P139" s="116"/>
      <c r="Q139" s="117">
        <f t="shared" si="38"/>
        <v>0</v>
      </c>
      <c r="R139" s="29">
        <f>'2. BASIS INVULBLAD'!$H$11</f>
        <v>0</v>
      </c>
      <c r="S139" s="29">
        <f t="shared" si="39"/>
        <v>0</v>
      </c>
      <c r="T139" s="29">
        <f t="shared" si="40"/>
        <v>0</v>
      </c>
    </row>
    <row r="140" spans="1:20" ht="13.5" hidden="1" customHeight="1">
      <c r="A140" s="78">
        <f t="shared" si="41"/>
        <v>127</v>
      </c>
      <c r="B140" s="108" t="s">
        <v>38</v>
      </c>
      <c r="C140" s="108" t="s">
        <v>209</v>
      </c>
      <c r="D140" s="121" t="s">
        <v>212</v>
      </c>
      <c r="E140" s="108" t="s">
        <v>281</v>
      </c>
      <c r="F140" s="108" t="s">
        <v>278</v>
      </c>
      <c r="G140" s="110" t="s">
        <v>86</v>
      </c>
      <c r="H140" s="108" t="s">
        <v>108</v>
      </c>
      <c r="I140" s="111">
        <v>13.01</v>
      </c>
      <c r="J140" s="112">
        <v>255</v>
      </c>
      <c r="K140" s="112" t="s">
        <v>109</v>
      </c>
      <c r="L140" s="113">
        <f>IF(VLOOKUP(K140,'2. BASIS INVULBLAD'!$D$10:$E$87,2,FALSE())=0,0,I140/VLOOKUP(K140,'2. BASIS INVULBLAD'!$D$10:$E$87,2,FALSE()))</f>
        <v>0</v>
      </c>
      <c r="M140" s="113">
        <f t="shared" si="36"/>
        <v>0</v>
      </c>
      <c r="N140" s="114">
        <f>'2. BASIS INVULBLAD'!$H$10</f>
        <v>0</v>
      </c>
      <c r="O140" s="115">
        <f t="shared" si="37"/>
        <v>0</v>
      </c>
      <c r="P140" s="116"/>
      <c r="Q140" s="117">
        <f t="shared" si="38"/>
        <v>0</v>
      </c>
      <c r="R140" s="29">
        <f>'2. BASIS INVULBLAD'!$H$11</f>
        <v>0</v>
      </c>
      <c r="S140" s="29">
        <f t="shared" si="39"/>
        <v>0</v>
      </c>
      <c r="T140" s="29">
        <f t="shared" si="40"/>
        <v>0</v>
      </c>
    </row>
    <row r="141" spans="1:20" ht="13.5" hidden="1" customHeight="1">
      <c r="A141" s="78">
        <f t="shared" si="41"/>
        <v>128</v>
      </c>
      <c r="B141" s="108" t="s">
        <v>38</v>
      </c>
      <c r="C141" s="108" t="s">
        <v>209</v>
      </c>
      <c r="D141" s="121" t="s">
        <v>212</v>
      </c>
      <c r="E141" s="108" t="s">
        <v>282</v>
      </c>
      <c r="F141" s="108" t="s">
        <v>283</v>
      </c>
      <c r="G141" s="110" t="s">
        <v>115</v>
      </c>
      <c r="H141" s="108" t="s">
        <v>108</v>
      </c>
      <c r="I141" s="111">
        <v>5.3</v>
      </c>
      <c r="J141" s="112">
        <v>255</v>
      </c>
      <c r="K141" s="112" t="s">
        <v>117</v>
      </c>
      <c r="L141" s="113">
        <f>IF(VLOOKUP(K141,'2. BASIS INVULBLAD'!$D$10:$E$87,2,FALSE())=0,0,I141/VLOOKUP(K141,'2. BASIS INVULBLAD'!$D$10:$E$87,2,FALSE()))</f>
        <v>0</v>
      </c>
      <c r="M141" s="113">
        <f t="shared" si="36"/>
        <v>0</v>
      </c>
      <c r="N141" s="114">
        <f>'2. BASIS INVULBLAD'!$H$10</f>
        <v>0</v>
      </c>
      <c r="O141" s="115">
        <f t="shared" si="37"/>
        <v>0</v>
      </c>
      <c r="P141" s="116"/>
      <c r="Q141" s="117">
        <f t="shared" si="38"/>
        <v>0</v>
      </c>
      <c r="R141" s="29">
        <f>'2. BASIS INVULBLAD'!$H$11</f>
        <v>0</v>
      </c>
      <c r="S141" s="29">
        <f t="shared" si="39"/>
        <v>0</v>
      </c>
      <c r="T141" s="29">
        <f t="shared" si="40"/>
        <v>0</v>
      </c>
    </row>
    <row r="142" spans="1:20" ht="13.5" hidden="1" customHeight="1">
      <c r="A142" s="78">
        <f t="shared" si="41"/>
        <v>129</v>
      </c>
      <c r="B142" s="108" t="s">
        <v>38</v>
      </c>
      <c r="C142" s="108" t="s">
        <v>314</v>
      </c>
      <c r="D142" s="109">
        <v>2</v>
      </c>
      <c r="E142" s="108" t="s">
        <v>428</v>
      </c>
      <c r="F142" s="108" t="s">
        <v>211</v>
      </c>
      <c r="G142" s="110" t="s">
        <v>145</v>
      </c>
      <c r="H142" s="108" t="s">
        <v>108</v>
      </c>
      <c r="I142" s="111">
        <v>11.97</v>
      </c>
      <c r="J142" s="112">
        <v>255</v>
      </c>
      <c r="K142" s="112" t="s">
        <v>153</v>
      </c>
      <c r="L142" s="113">
        <f>IF(VLOOKUP(K142,'2. BASIS INVULBLAD'!$D$10:$E$87,2,FALSE())=0,0,I142/VLOOKUP(K142,'2. BASIS INVULBLAD'!$D$10:$E$87,2,FALSE()))</f>
        <v>0</v>
      </c>
      <c r="M142" s="113">
        <f t="shared" si="36"/>
        <v>0</v>
      </c>
      <c r="N142" s="114">
        <f>'2. BASIS INVULBLAD'!$H$10</f>
        <v>0</v>
      </c>
      <c r="O142" s="115">
        <f t="shared" si="37"/>
        <v>0</v>
      </c>
      <c r="P142" s="116"/>
      <c r="Q142" s="117">
        <f t="shared" si="38"/>
        <v>0</v>
      </c>
      <c r="R142" s="29">
        <f>'2. BASIS INVULBLAD'!$H$11</f>
        <v>0</v>
      </c>
      <c r="S142" s="29">
        <f t="shared" si="39"/>
        <v>0</v>
      </c>
      <c r="T142" s="29">
        <f t="shared" si="40"/>
        <v>0</v>
      </c>
    </row>
    <row r="143" spans="1:20" ht="13.5" hidden="1" customHeight="1">
      <c r="A143" s="78">
        <f t="shared" si="41"/>
        <v>130</v>
      </c>
      <c r="B143" s="108" t="s">
        <v>38</v>
      </c>
      <c r="C143" s="108" t="s">
        <v>314</v>
      </c>
      <c r="D143" s="109">
        <v>1</v>
      </c>
      <c r="E143" s="108" t="s">
        <v>429</v>
      </c>
      <c r="F143" s="108" t="s">
        <v>211</v>
      </c>
      <c r="G143" s="110" t="s">
        <v>145</v>
      </c>
      <c r="H143" s="108" t="s">
        <v>108</v>
      </c>
      <c r="I143" s="111">
        <v>11.97</v>
      </c>
      <c r="J143" s="112">
        <v>255</v>
      </c>
      <c r="K143" s="112" t="s">
        <v>153</v>
      </c>
      <c r="L143" s="113">
        <f>IF(VLOOKUP(K143,'2. BASIS INVULBLAD'!$D$10:$E$87,2,FALSE())=0,0,I143/VLOOKUP(K143,'2. BASIS INVULBLAD'!$D$10:$E$87,2,FALSE()))</f>
        <v>0</v>
      </c>
      <c r="M143" s="113">
        <f t="shared" si="36"/>
        <v>0</v>
      </c>
      <c r="N143" s="114">
        <f>'2. BASIS INVULBLAD'!$H$10</f>
        <v>0</v>
      </c>
      <c r="O143" s="115">
        <f t="shared" si="37"/>
        <v>0</v>
      </c>
      <c r="P143" s="116"/>
      <c r="Q143" s="117">
        <f t="shared" si="38"/>
        <v>0</v>
      </c>
      <c r="R143" s="29">
        <f>'2. BASIS INVULBLAD'!$H$11</f>
        <v>0</v>
      </c>
      <c r="S143" s="29">
        <f t="shared" si="39"/>
        <v>0</v>
      </c>
      <c r="T143" s="29">
        <f t="shared" si="40"/>
        <v>0</v>
      </c>
    </row>
    <row r="144" spans="1:20" ht="13.5" hidden="1" customHeight="1">
      <c r="A144" s="78">
        <f t="shared" si="41"/>
        <v>131</v>
      </c>
      <c r="B144" s="108" t="s">
        <v>38</v>
      </c>
      <c r="C144" s="108" t="s">
        <v>349</v>
      </c>
      <c r="D144" s="109">
        <v>3</v>
      </c>
      <c r="E144" s="108" t="s">
        <v>439</v>
      </c>
      <c r="F144" s="108" t="s">
        <v>211</v>
      </c>
      <c r="G144" s="110" t="s">
        <v>145</v>
      </c>
      <c r="H144" s="108" t="s">
        <v>108</v>
      </c>
      <c r="I144" s="111">
        <v>9.8800000000000008</v>
      </c>
      <c r="J144" s="112">
        <v>255</v>
      </c>
      <c r="K144" s="112" t="s">
        <v>153</v>
      </c>
      <c r="L144" s="113">
        <f>IF(VLOOKUP(K144,'2. BASIS INVULBLAD'!$D$10:$E$87,2,FALSE())=0,0,I144/VLOOKUP(K144,'2. BASIS INVULBLAD'!$D$10:$E$87,2,FALSE()))</f>
        <v>0</v>
      </c>
      <c r="M144" s="113">
        <f t="shared" si="36"/>
        <v>0</v>
      </c>
      <c r="N144" s="114">
        <f>'2. BASIS INVULBLAD'!$H$10</f>
        <v>0</v>
      </c>
      <c r="O144" s="115">
        <f t="shared" si="37"/>
        <v>0</v>
      </c>
      <c r="P144" s="116"/>
      <c r="Q144" s="117">
        <f t="shared" si="38"/>
        <v>0</v>
      </c>
      <c r="R144" s="29">
        <f>'2. BASIS INVULBLAD'!$H$11</f>
        <v>0</v>
      </c>
      <c r="S144" s="29">
        <f t="shared" si="39"/>
        <v>0</v>
      </c>
      <c r="T144" s="29">
        <f t="shared" si="40"/>
        <v>0</v>
      </c>
    </row>
    <row r="145" spans="1:20" ht="13.5" hidden="1" customHeight="1">
      <c r="A145" s="78">
        <f t="shared" si="41"/>
        <v>132</v>
      </c>
      <c r="B145" s="108" t="s">
        <v>38</v>
      </c>
      <c r="C145" s="108" t="s">
        <v>349</v>
      </c>
      <c r="D145" s="109">
        <v>2</v>
      </c>
      <c r="E145" s="108" t="s">
        <v>440</v>
      </c>
      <c r="F145" s="108" t="s">
        <v>441</v>
      </c>
      <c r="G145" s="110" t="s">
        <v>145</v>
      </c>
      <c r="H145" s="108" t="s">
        <v>108</v>
      </c>
      <c r="I145" s="111">
        <v>9.8800000000000008</v>
      </c>
      <c r="J145" s="112">
        <v>255</v>
      </c>
      <c r="K145" s="112" t="s">
        <v>153</v>
      </c>
      <c r="L145" s="113">
        <f>IF(VLOOKUP(K145,'2. BASIS INVULBLAD'!$D$10:$E$87,2,FALSE())=0,0,I145/VLOOKUP(K145,'2. BASIS INVULBLAD'!$D$10:$E$87,2,FALSE()))</f>
        <v>0</v>
      </c>
      <c r="M145" s="113">
        <f t="shared" si="36"/>
        <v>0</v>
      </c>
      <c r="N145" s="114">
        <f>'2. BASIS INVULBLAD'!$H$10</f>
        <v>0</v>
      </c>
      <c r="O145" s="115">
        <f t="shared" si="37"/>
        <v>0</v>
      </c>
      <c r="P145" s="116"/>
      <c r="Q145" s="117">
        <f t="shared" si="38"/>
        <v>0</v>
      </c>
      <c r="R145" s="29">
        <f>'2. BASIS INVULBLAD'!$H$11</f>
        <v>0</v>
      </c>
      <c r="S145" s="29">
        <f t="shared" si="39"/>
        <v>0</v>
      </c>
      <c r="T145" s="29">
        <f t="shared" si="40"/>
        <v>0</v>
      </c>
    </row>
    <row r="146" spans="1:20" ht="13.5" hidden="1" customHeight="1">
      <c r="A146" s="78">
        <f t="shared" si="41"/>
        <v>133</v>
      </c>
      <c r="B146" s="108" t="s">
        <v>38</v>
      </c>
      <c r="C146" s="108" t="s">
        <v>349</v>
      </c>
      <c r="D146" s="109">
        <v>1</v>
      </c>
      <c r="E146" s="108" t="s">
        <v>442</v>
      </c>
      <c r="F146" s="108" t="s">
        <v>214</v>
      </c>
      <c r="G146" s="110" t="s">
        <v>145</v>
      </c>
      <c r="H146" s="108" t="s">
        <v>108</v>
      </c>
      <c r="I146" s="111">
        <v>8</v>
      </c>
      <c r="J146" s="112">
        <v>255</v>
      </c>
      <c r="K146" s="112" t="s">
        <v>153</v>
      </c>
      <c r="L146" s="113">
        <f>IF(VLOOKUP(K146,'2. BASIS INVULBLAD'!$D$10:$E$87,2,FALSE())=0,0,I146/VLOOKUP(K146,'2. BASIS INVULBLAD'!$D$10:$E$87,2,FALSE()))</f>
        <v>0</v>
      </c>
      <c r="M146" s="113">
        <f t="shared" si="36"/>
        <v>0</v>
      </c>
      <c r="N146" s="114">
        <f>'2. BASIS INVULBLAD'!$H$10</f>
        <v>0</v>
      </c>
      <c r="O146" s="115">
        <f t="shared" si="37"/>
        <v>0</v>
      </c>
      <c r="P146" s="116"/>
      <c r="Q146" s="117">
        <f t="shared" si="38"/>
        <v>0</v>
      </c>
      <c r="R146" s="29">
        <f>'2. BASIS INVULBLAD'!$H$11</f>
        <v>0</v>
      </c>
      <c r="S146" s="29">
        <f t="shared" si="39"/>
        <v>0</v>
      </c>
      <c r="T146" s="29">
        <f t="shared" si="40"/>
        <v>0</v>
      </c>
    </row>
    <row r="147" spans="1:20" ht="13.5" hidden="1" customHeight="1">
      <c r="A147" s="78">
        <f t="shared" si="41"/>
        <v>134</v>
      </c>
      <c r="B147" s="108" t="s">
        <v>38</v>
      </c>
      <c r="C147" s="108" t="s">
        <v>209</v>
      </c>
      <c r="D147" s="109">
        <v>2</v>
      </c>
      <c r="E147" s="108" t="s">
        <v>215</v>
      </c>
      <c r="F147" s="108" t="s">
        <v>216</v>
      </c>
      <c r="G147" s="110" t="s">
        <v>86</v>
      </c>
      <c r="H147" s="108" t="s">
        <v>80</v>
      </c>
      <c r="I147" s="111">
        <v>5.7</v>
      </c>
      <c r="J147" s="112">
        <v>255</v>
      </c>
      <c r="K147" s="112" t="s">
        <v>110</v>
      </c>
      <c r="L147" s="113">
        <f>IF(VLOOKUP(K147,'2. BASIS INVULBLAD'!$D$10:$E$87,2,FALSE())=0,0,I147/VLOOKUP(K147,'2. BASIS INVULBLAD'!$D$10:$E$87,2,FALSE()))</f>
        <v>0</v>
      </c>
      <c r="M147" s="113">
        <f t="shared" si="36"/>
        <v>0</v>
      </c>
      <c r="N147" s="114">
        <f>'2. BASIS INVULBLAD'!$H$10</f>
        <v>0</v>
      </c>
      <c r="O147" s="115">
        <f t="shared" si="37"/>
        <v>0</v>
      </c>
      <c r="P147" s="116"/>
      <c r="Q147" s="117">
        <f t="shared" si="38"/>
        <v>0</v>
      </c>
      <c r="R147" s="29">
        <f>'2. BASIS INVULBLAD'!$H$11</f>
        <v>0</v>
      </c>
      <c r="S147" s="29">
        <f t="shared" si="39"/>
        <v>0</v>
      </c>
      <c r="T147" s="29">
        <f t="shared" si="40"/>
        <v>0</v>
      </c>
    </row>
    <row r="148" spans="1:20" ht="13.5" hidden="1" customHeight="1">
      <c r="A148" s="78">
        <f t="shared" si="41"/>
        <v>135</v>
      </c>
      <c r="B148" s="108" t="s">
        <v>38</v>
      </c>
      <c r="C148" s="108" t="s">
        <v>209</v>
      </c>
      <c r="D148" s="109">
        <v>2</v>
      </c>
      <c r="E148" s="108" t="s">
        <v>224</v>
      </c>
      <c r="F148" s="108" t="s">
        <v>216</v>
      </c>
      <c r="G148" s="110" t="s">
        <v>86</v>
      </c>
      <c r="H148" s="108" t="s">
        <v>80</v>
      </c>
      <c r="I148" s="111">
        <v>18.38</v>
      </c>
      <c r="J148" s="112">
        <v>255</v>
      </c>
      <c r="K148" s="112" t="s">
        <v>110</v>
      </c>
      <c r="L148" s="113">
        <f>IF(VLOOKUP(K148,'2. BASIS INVULBLAD'!$D$10:$E$87,2,FALSE())=0,0,I148/VLOOKUP(K148,'2. BASIS INVULBLAD'!$D$10:$E$87,2,FALSE()))</f>
        <v>0</v>
      </c>
      <c r="M148" s="113">
        <f t="shared" si="36"/>
        <v>0</v>
      </c>
      <c r="N148" s="114">
        <f>'2. BASIS INVULBLAD'!$H$10</f>
        <v>0</v>
      </c>
      <c r="O148" s="115">
        <f t="shared" si="37"/>
        <v>0</v>
      </c>
      <c r="P148" s="116"/>
      <c r="Q148" s="117">
        <f t="shared" si="38"/>
        <v>0</v>
      </c>
      <c r="R148" s="29">
        <f>'2. BASIS INVULBLAD'!$H$11</f>
        <v>0</v>
      </c>
      <c r="S148" s="29">
        <f t="shared" si="39"/>
        <v>0</v>
      </c>
      <c r="T148" s="29">
        <f t="shared" si="40"/>
        <v>0</v>
      </c>
    </row>
    <row r="149" spans="1:20" ht="13.5" hidden="1" customHeight="1">
      <c r="A149" s="78">
        <f t="shared" si="41"/>
        <v>136</v>
      </c>
      <c r="B149" s="108" t="s">
        <v>38</v>
      </c>
      <c r="C149" s="108" t="s">
        <v>209</v>
      </c>
      <c r="D149" s="109">
        <v>2</v>
      </c>
      <c r="E149" s="108" t="s">
        <v>225</v>
      </c>
      <c r="F149" s="108" t="s">
        <v>191</v>
      </c>
      <c r="G149" s="110" t="s">
        <v>62</v>
      </c>
      <c r="H149" s="108" t="s">
        <v>80</v>
      </c>
      <c r="I149" s="111">
        <v>25.37</v>
      </c>
      <c r="J149" s="112">
        <v>156</v>
      </c>
      <c r="K149" s="112" t="s">
        <v>81</v>
      </c>
      <c r="L149" s="113">
        <f>IF(VLOOKUP(K149,'2. BASIS INVULBLAD'!$D$10:$E$87,2,FALSE())=0,0,I149/VLOOKUP(K149,'2. BASIS INVULBLAD'!$D$10:$E$87,2,FALSE()))</f>
        <v>0</v>
      </c>
      <c r="M149" s="113">
        <f t="shared" si="36"/>
        <v>0</v>
      </c>
      <c r="N149" s="114">
        <f>'2. BASIS INVULBLAD'!$H$10</f>
        <v>0</v>
      </c>
      <c r="O149" s="115">
        <f t="shared" si="37"/>
        <v>0</v>
      </c>
      <c r="P149" s="116"/>
      <c r="Q149" s="117">
        <f t="shared" si="38"/>
        <v>0</v>
      </c>
      <c r="R149" s="29">
        <f>'2. BASIS INVULBLAD'!$H$11</f>
        <v>0</v>
      </c>
      <c r="S149" s="29">
        <f t="shared" si="39"/>
        <v>0</v>
      </c>
      <c r="T149" s="29">
        <f t="shared" si="40"/>
        <v>0</v>
      </c>
    </row>
    <row r="150" spans="1:20" ht="13.5" hidden="1" customHeight="1">
      <c r="A150" s="78">
        <f t="shared" si="41"/>
        <v>137</v>
      </c>
      <c r="B150" s="108" t="s">
        <v>38</v>
      </c>
      <c r="C150" s="108" t="s">
        <v>209</v>
      </c>
      <c r="D150" s="109">
        <v>2</v>
      </c>
      <c r="E150" s="108" t="s">
        <v>226</v>
      </c>
      <c r="F150" s="108" t="s">
        <v>216</v>
      </c>
      <c r="G150" s="110" t="s">
        <v>86</v>
      </c>
      <c r="H150" s="108" t="s">
        <v>80</v>
      </c>
      <c r="I150" s="111">
        <v>2.66</v>
      </c>
      <c r="J150" s="112">
        <v>255</v>
      </c>
      <c r="K150" s="112" t="s">
        <v>110</v>
      </c>
      <c r="L150" s="113">
        <f>IF(VLOOKUP(K150,'2. BASIS INVULBLAD'!$D$10:$E$87,2,FALSE())=0,0,I150/VLOOKUP(K150,'2. BASIS INVULBLAD'!$D$10:$E$87,2,FALSE()))</f>
        <v>0</v>
      </c>
      <c r="M150" s="113">
        <f t="shared" si="36"/>
        <v>0</v>
      </c>
      <c r="N150" s="114">
        <f>'2. BASIS INVULBLAD'!$H$10</f>
        <v>0</v>
      </c>
      <c r="O150" s="115">
        <f t="shared" si="37"/>
        <v>0</v>
      </c>
      <c r="P150" s="116"/>
      <c r="Q150" s="117">
        <f t="shared" si="38"/>
        <v>0</v>
      </c>
      <c r="R150" s="29">
        <f>'2. BASIS INVULBLAD'!$H$11</f>
        <v>0</v>
      </c>
      <c r="S150" s="29">
        <f t="shared" si="39"/>
        <v>0</v>
      </c>
      <c r="T150" s="29">
        <f t="shared" si="40"/>
        <v>0</v>
      </c>
    </row>
    <row r="151" spans="1:20" ht="13.5" hidden="1" customHeight="1">
      <c r="A151" s="78">
        <f t="shared" si="41"/>
        <v>138</v>
      </c>
      <c r="B151" s="108" t="s">
        <v>38</v>
      </c>
      <c r="C151" s="108" t="s">
        <v>209</v>
      </c>
      <c r="D151" s="109">
        <v>2</v>
      </c>
      <c r="E151" s="108" t="s">
        <v>227</v>
      </c>
      <c r="F151" s="108" t="s">
        <v>216</v>
      </c>
      <c r="G151" s="110" t="s">
        <v>86</v>
      </c>
      <c r="H151" s="108" t="s">
        <v>80</v>
      </c>
      <c r="I151" s="111">
        <v>43.33</v>
      </c>
      <c r="J151" s="112">
        <v>255</v>
      </c>
      <c r="K151" s="112" t="s">
        <v>110</v>
      </c>
      <c r="L151" s="113">
        <f>IF(VLOOKUP(K151,'2. BASIS INVULBLAD'!$D$10:$E$87,2,FALSE())=0,0,I151/VLOOKUP(K151,'2. BASIS INVULBLAD'!$D$10:$E$87,2,FALSE()))</f>
        <v>0</v>
      </c>
      <c r="M151" s="113">
        <f t="shared" si="36"/>
        <v>0</v>
      </c>
      <c r="N151" s="114">
        <f>'2. BASIS INVULBLAD'!$H$10</f>
        <v>0</v>
      </c>
      <c r="O151" s="115">
        <f t="shared" si="37"/>
        <v>0</v>
      </c>
      <c r="P151" s="116"/>
      <c r="Q151" s="117">
        <f t="shared" si="38"/>
        <v>0</v>
      </c>
      <c r="R151" s="29">
        <f>'2. BASIS INVULBLAD'!$H$11</f>
        <v>0</v>
      </c>
      <c r="S151" s="29">
        <f t="shared" si="39"/>
        <v>0</v>
      </c>
      <c r="T151" s="29">
        <f t="shared" si="40"/>
        <v>0</v>
      </c>
    </row>
    <row r="152" spans="1:20" ht="13.5" hidden="1" customHeight="1">
      <c r="A152" s="78">
        <f t="shared" si="41"/>
        <v>139</v>
      </c>
      <c r="B152" s="108" t="s">
        <v>38</v>
      </c>
      <c r="C152" s="108" t="s">
        <v>209</v>
      </c>
      <c r="D152" s="109">
        <v>2</v>
      </c>
      <c r="E152" s="108" t="s">
        <v>228</v>
      </c>
      <c r="F152" s="108" t="s">
        <v>229</v>
      </c>
      <c r="G152" s="110" t="s">
        <v>62</v>
      </c>
      <c r="H152" s="108" t="s">
        <v>80</v>
      </c>
      <c r="I152" s="111">
        <v>25.09</v>
      </c>
      <c r="J152" s="112">
        <v>156</v>
      </c>
      <c r="K152" s="112" t="s">
        <v>81</v>
      </c>
      <c r="L152" s="113">
        <f>IF(VLOOKUP(K152,'2. BASIS INVULBLAD'!$D$10:$E$87,2,FALSE())=0,0,I152/VLOOKUP(K152,'2. BASIS INVULBLAD'!$D$10:$E$87,2,FALSE()))</f>
        <v>0</v>
      </c>
      <c r="M152" s="113">
        <f t="shared" si="36"/>
        <v>0</v>
      </c>
      <c r="N152" s="114">
        <f>'2. BASIS INVULBLAD'!$H$10</f>
        <v>0</v>
      </c>
      <c r="O152" s="115">
        <f t="shared" si="37"/>
        <v>0</v>
      </c>
      <c r="P152" s="116"/>
      <c r="Q152" s="117">
        <f t="shared" si="38"/>
        <v>0</v>
      </c>
      <c r="R152" s="29">
        <f>'2. BASIS INVULBLAD'!$H$11</f>
        <v>0</v>
      </c>
      <c r="S152" s="29">
        <f t="shared" si="39"/>
        <v>0</v>
      </c>
      <c r="T152" s="29">
        <f t="shared" si="40"/>
        <v>0</v>
      </c>
    </row>
    <row r="153" spans="1:20" ht="13.5" hidden="1" customHeight="1">
      <c r="A153" s="78">
        <f t="shared" si="41"/>
        <v>140</v>
      </c>
      <c r="B153" s="108" t="s">
        <v>38</v>
      </c>
      <c r="C153" s="108" t="s">
        <v>209</v>
      </c>
      <c r="D153" s="109">
        <v>2</v>
      </c>
      <c r="E153" s="108" t="s">
        <v>230</v>
      </c>
      <c r="F153" s="108" t="s">
        <v>231</v>
      </c>
      <c r="G153" s="110" t="s">
        <v>86</v>
      </c>
      <c r="H153" s="108" t="s">
        <v>80</v>
      </c>
      <c r="I153" s="111">
        <v>17.34</v>
      </c>
      <c r="J153" s="112">
        <v>255</v>
      </c>
      <c r="K153" s="112" t="s">
        <v>110</v>
      </c>
      <c r="L153" s="113">
        <f>IF(VLOOKUP(K153,'2. BASIS INVULBLAD'!$D$10:$E$87,2,FALSE())=0,0,I153/VLOOKUP(K153,'2. BASIS INVULBLAD'!$D$10:$E$87,2,FALSE()))</f>
        <v>0</v>
      </c>
      <c r="M153" s="113">
        <f t="shared" si="36"/>
        <v>0</v>
      </c>
      <c r="N153" s="114">
        <f>'2. BASIS INVULBLAD'!$H$10</f>
        <v>0</v>
      </c>
      <c r="O153" s="115">
        <f t="shared" si="37"/>
        <v>0</v>
      </c>
      <c r="P153" s="116"/>
      <c r="Q153" s="117">
        <f t="shared" si="38"/>
        <v>0</v>
      </c>
      <c r="R153" s="29">
        <f>'2. BASIS INVULBLAD'!$H$11</f>
        <v>0</v>
      </c>
      <c r="S153" s="29">
        <f t="shared" si="39"/>
        <v>0</v>
      </c>
      <c r="T153" s="29">
        <f t="shared" si="40"/>
        <v>0</v>
      </c>
    </row>
    <row r="154" spans="1:20" ht="13.5" hidden="1" customHeight="1">
      <c r="A154" s="78">
        <f t="shared" si="41"/>
        <v>141</v>
      </c>
      <c r="B154" s="108" t="s">
        <v>38</v>
      </c>
      <c r="C154" s="108" t="s">
        <v>209</v>
      </c>
      <c r="D154" s="109">
        <v>2</v>
      </c>
      <c r="E154" s="108" t="s">
        <v>232</v>
      </c>
      <c r="F154" s="108" t="s">
        <v>229</v>
      </c>
      <c r="G154" s="110" t="s">
        <v>62</v>
      </c>
      <c r="H154" s="108" t="s">
        <v>80</v>
      </c>
      <c r="I154" s="111">
        <v>39.729999999999997</v>
      </c>
      <c r="J154" s="112">
        <v>156</v>
      </c>
      <c r="K154" s="112" t="s">
        <v>81</v>
      </c>
      <c r="L154" s="113">
        <f>IF(VLOOKUP(K154,'2. BASIS INVULBLAD'!$D$10:$E$87,2,FALSE())=0,0,I154/VLOOKUP(K154,'2. BASIS INVULBLAD'!$D$10:$E$87,2,FALSE()))</f>
        <v>0</v>
      </c>
      <c r="M154" s="113">
        <f t="shared" si="36"/>
        <v>0</v>
      </c>
      <c r="N154" s="114">
        <f>'2. BASIS INVULBLAD'!$H$10</f>
        <v>0</v>
      </c>
      <c r="O154" s="115">
        <f t="shared" si="37"/>
        <v>0</v>
      </c>
      <c r="P154" s="116"/>
      <c r="Q154" s="117">
        <f t="shared" si="38"/>
        <v>0</v>
      </c>
      <c r="R154" s="29">
        <f>'2. BASIS INVULBLAD'!$H$11</f>
        <v>0</v>
      </c>
      <c r="S154" s="29">
        <f t="shared" si="39"/>
        <v>0</v>
      </c>
      <c r="T154" s="29">
        <f t="shared" si="40"/>
        <v>0</v>
      </c>
    </row>
    <row r="155" spans="1:20" ht="13.5" hidden="1" customHeight="1">
      <c r="A155" s="78">
        <f t="shared" si="41"/>
        <v>142</v>
      </c>
      <c r="B155" s="108" t="s">
        <v>38</v>
      </c>
      <c r="C155" s="108" t="s">
        <v>209</v>
      </c>
      <c r="D155" s="109">
        <v>2</v>
      </c>
      <c r="E155" s="108" t="s">
        <v>233</v>
      </c>
      <c r="F155" s="108" t="s">
        <v>229</v>
      </c>
      <c r="G155" s="110" t="s">
        <v>62</v>
      </c>
      <c r="H155" s="108" t="s">
        <v>80</v>
      </c>
      <c r="I155" s="111">
        <v>17.34</v>
      </c>
      <c r="J155" s="112">
        <v>156</v>
      </c>
      <c r="K155" s="112" t="s">
        <v>81</v>
      </c>
      <c r="L155" s="113">
        <f>IF(VLOOKUP(K155,'2. BASIS INVULBLAD'!$D$10:$E$87,2,FALSE())=0,0,I155/VLOOKUP(K155,'2. BASIS INVULBLAD'!$D$10:$E$87,2,FALSE()))</f>
        <v>0</v>
      </c>
      <c r="M155" s="113">
        <f t="shared" si="36"/>
        <v>0</v>
      </c>
      <c r="N155" s="114">
        <f>'2. BASIS INVULBLAD'!$H$10</f>
        <v>0</v>
      </c>
      <c r="O155" s="115">
        <f t="shared" si="37"/>
        <v>0</v>
      </c>
      <c r="P155" s="116"/>
      <c r="Q155" s="117">
        <f t="shared" si="38"/>
        <v>0</v>
      </c>
      <c r="R155" s="29">
        <f>'2. BASIS INVULBLAD'!$H$11</f>
        <v>0</v>
      </c>
      <c r="S155" s="29">
        <f t="shared" si="39"/>
        <v>0</v>
      </c>
      <c r="T155" s="29">
        <f t="shared" si="40"/>
        <v>0</v>
      </c>
    </row>
    <row r="156" spans="1:20" ht="13.5" hidden="1" customHeight="1">
      <c r="A156" s="78">
        <f t="shared" si="41"/>
        <v>143</v>
      </c>
      <c r="B156" s="108" t="s">
        <v>38</v>
      </c>
      <c r="C156" s="108" t="s">
        <v>209</v>
      </c>
      <c r="D156" s="109">
        <v>2</v>
      </c>
      <c r="E156" s="108" t="s">
        <v>234</v>
      </c>
      <c r="F156" s="108" t="s">
        <v>229</v>
      </c>
      <c r="G156" s="110" t="s">
        <v>62</v>
      </c>
      <c r="H156" s="108" t="s">
        <v>80</v>
      </c>
      <c r="I156" s="111">
        <v>14.68</v>
      </c>
      <c r="J156" s="112">
        <v>156</v>
      </c>
      <c r="K156" s="112" t="s">
        <v>81</v>
      </c>
      <c r="L156" s="113">
        <f>IF(VLOOKUP(K156,'2. BASIS INVULBLAD'!$D$10:$E$87,2,FALSE())=0,0,I156/VLOOKUP(K156,'2. BASIS INVULBLAD'!$D$10:$E$87,2,FALSE()))</f>
        <v>0</v>
      </c>
      <c r="M156" s="113">
        <f t="shared" si="36"/>
        <v>0</v>
      </c>
      <c r="N156" s="114">
        <f>'2. BASIS INVULBLAD'!$H$10</f>
        <v>0</v>
      </c>
      <c r="O156" s="115">
        <f t="shared" si="37"/>
        <v>0</v>
      </c>
      <c r="P156" s="116"/>
      <c r="Q156" s="117">
        <f t="shared" si="38"/>
        <v>0</v>
      </c>
      <c r="R156" s="29">
        <f>'2. BASIS INVULBLAD'!$H$11</f>
        <v>0</v>
      </c>
      <c r="S156" s="29">
        <f t="shared" si="39"/>
        <v>0</v>
      </c>
      <c r="T156" s="29">
        <f t="shared" si="40"/>
        <v>0</v>
      </c>
    </row>
    <row r="157" spans="1:20" ht="13.5" hidden="1" customHeight="1">
      <c r="A157" s="78">
        <f t="shared" si="41"/>
        <v>144</v>
      </c>
      <c r="B157" s="108" t="s">
        <v>38</v>
      </c>
      <c r="C157" s="108" t="s">
        <v>209</v>
      </c>
      <c r="D157" s="109">
        <v>2</v>
      </c>
      <c r="E157" s="108" t="s">
        <v>235</v>
      </c>
      <c r="F157" s="108" t="s">
        <v>229</v>
      </c>
      <c r="G157" s="110" t="s">
        <v>62</v>
      </c>
      <c r="H157" s="108" t="s">
        <v>80</v>
      </c>
      <c r="I157" s="111">
        <v>29.19</v>
      </c>
      <c r="J157" s="112">
        <v>156</v>
      </c>
      <c r="K157" s="112" t="s">
        <v>81</v>
      </c>
      <c r="L157" s="113">
        <f>IF(VLOOKUP(K157,'2. BASIS INVULBLAD'!$D$10:$E$87,2,FALSE())=0,0,I157/VLOOKUP(K157,'2. BASIS INVULBLAD'!$D$10:$E$87,2,FALSE()))</f>
        <v>0</v>
      </c>
      <c r="M157" s="113">
        <f t="shared" si="36"/>
        <v>0</v>
      </c>
      <c r="N157" s="114">
        <f>'2. BASIS INVULBLAD'!$H$10</f>
        <v>0</v>
      </c>
      <c r="O157" s="115">
        <f t="shared" si="37"/>
        <v>0</v>
      </c>
      <c r="P157" s="116"/>
      <c r="Q157" s="117">
        <f t="shared" si="38"/>
        <v>0</v>
      </c>
      <c r="R157" s="29">
        <f>'2. BASIS INVULBLAD'!$H$11</f>
        <v>0</v>
      </c>
      <c r="S157" s="29">
        <f t="shared" si="39"/>
        <v>0</v>
      </c>
      <c r="T157" s="29">
        <f t="shared" si="40"/>
        <v>0</v>
      </c>
    </row>
    <row r="158" spans="1:20" ht="13.5" hidden="1" customHeight="1">
      <c r="A158" s="78">
        <f t="shared" si="41"/>
        <v>145</v>
      </c>
      <c r="B158" s="108" t="s">
        <v>38</v>
      </c>
      <c r="C158" s="108" t="s">
        <v>209</v>
      </c>
      <c r="D158" s="109">
        <v>2</v>
      </c>
      <c r="E158" s="108" t="s">
        <v>236</v>
      </c>
      <c r="F158" s="108" t="s">
        <v>229</v>
      </c>
      <c r="G158" s="110" t="s">
        <v>62</v>
      </c>
      <c r="H158" s="108" t="s">
        <v>80</v>
      </c>
      <c r="I158" s="111">
        <v>17.34</v>
      </c>
      <c r="J158" s="112">
        <v>156</v>
      </c>
      <c r="K158" s="112" t="s">
        <v>81</v>
      </c>
      <c r="L158" s="113">
        <f>IF(VLOOKUP(K158,'2. BASIS INVULBLAD'!$D$10:$E$87,2,FALSE())=0,0,I158/VLOOKUP(K158,'2. BASIS INVULBLAD'!$D$10:$E$87,2,FALSE()))</f>
        <v>0</v>
      </c>
      <c r="M158" s="113">
        <f t="shared" ref="M158:M189" si="42">L158*J158</f>
        <v>0</v>
      </c>
      <c r="N158" s="114">
        <f>'2. BASIS INVULBLAD'!$H$10</f>
        <v>0</v>
      </c>
      <c r="O158" s="115">
        <f t="shared" ref="O158:O189" si="43">M158*N158</f>
        <v>0</v>
      </c>
      <c r="P158" s="116"/>
      <c r="Q158" s="117">
        <f t="shared" ref="Q158:Q189" si="44">M158*P158</f>
        <v>0</v>
      </c>
      <c r="R158" s="29">
        <f>'2. BASIS INVULBLAD'!$H$11</f>
        <v>0</v>
      </c>
      <c r="S158" s="29">
        <f t="shared" ref="S158:S189" si="45">Q158*R158</f>
        <v>0</v>
      </c>
      <c r="T158" s="29">
        <f t="shared" ref="T158:T189" si="46">O158+S158</f>
        <v>0</v>
      </c>
    </row>
    <row r="159" spans="1:20" ht="13.5" hidden="1" customHeight="1">
      <c r="A159" s="78">
        <f t="shared" si="41"/>
        <v>146</v>
      </c>
      <c r="B159" s="108" t="s">
        <v>38</v>
      </c>
      <c r="C159" s="108" t="s">
        <v>209</v>
      </c>
      <c r="D159" s="109">
        <v>2</v>
      </c>
      <c r="E159" s="108" t="s">
        <v>237</v>
      </c>
      <c r="F159" s="108" t="s">
        <v>229</v>
      </c>
      <c r="G159" s="110" t="s">
        <v>62</v>
      </c>
      <c r="H159" s="108" t="s">
        <v>80</v>
      </c>
      <c r="I159" s="111">
        <v>39.729999999999997</v>
      </c>
      <c r="J159" s="112">
        <v>156</v>
      </c>
      <c r="K159" s="112" t="s">
        <v>81</v>
      </c>
      <c r="L159" s="113">
        <f>IF(VLOOKUP(K159,'2. BASIS INVULBLAD'!$D$10:$E$87,2,FALSE())=0,0,I159/VLOOKUP(K159,'2. BASIS INVULBLAD'!$D$10:$E$87,2,FALSE()))</f>
        <v>0</v>
      </c>
      <c r="M159" s="113">
        <f t="shared" si="42"/>
        <v>0</v>
      </c>
      <c r="N159" s="114">
        <f>'2. BASIS INVULBLAD'!$H$10</f>
        <v>0</v>
      </c>
      <c r="O159" s="115">
        <f t="shared" si="43"/>
        <v>0</v>
      </c>
      <c r="P159" s="116"/>
      <c r="Q159" s="117">
        <f t="shared" si="44"/>
        <v>0</v>
      </c>
      <c r="R159" s="29">
        <f>'2. BASIS INVULBLAD'!$H$11</f>
        <v>0</v>
      </c>
      <c r="S159" s="29">
        <f t="shared" si="45"/>
        <v>0</v>
      </c>
      <c r="T159" s="29">
        <f t="shared" si="46"/>
        <v>0</v>
      </c>
    </row>
    <row r="160" spans="1:20" ht="13.5" hidden="1" customHeight="1">
      <c r="A160" s="78">
        <f t="shared" si="41"/>
        <v>147</v>
      </c>
      <c r="B160" s="108" t="s">
        <v>38</v>
      </c>
      <c r="C160" s="108" t="s">
        <v>209</v>
      </c>
      <c r="D160" s="109">
        <v>2</v>
      </c>
      <c r="E160" s="108" t="s">
        <v>238</v>
      </c>
      <c r="F160" s="108" t="s">
        <v>229</v>
      </c>
      <c r="G160" s="110" t="s">
        <v>62</v>
      </c>
      <c r="H160" s="108" t="s">
        <v>80</v>
      </c>
      <c r="I160" s="111">
        <v>17.34</v>
      </c>
      <c r="J160" s="112">
        <v>156</v>
      </c>
      <c r="K160" s="112" t="s">
        <v>81</v>
      </c>
      <c r="L160" s="113">
        <f>IF(VLOOKUP(K160,'2. BASIS INVULBLAD'!$D$10:$E$87,2,FALSE())=0,0,I160/VLOOKUP(K160,'2. BASIS INVULBLAD'!$D$10:$E$87,2,FALSE()))</f>
        <v>0</v>
      </c>
      <c r="M160" s="113">
        <f t="shared" si="42"/>
        <v>0</v>
      </c>
      <c r="N160" s="114">
        <f>'2. BASIS INVULBLAD'!$H$10</f>
        <v>0</v>
      </c>
      <c r="O160" s="115">
        <f t="shared" si="43"/>
        <v>0</v>
      </c>
      <c r="P160" s="116"/>
      <c r="Q160" s="117">
        <f t="shared" si="44"/>
        <v>0</v>
      </c>
      <c r="R160" s="29">
        <f>'2. BASIS INVULBLAD'!$H$11</f>
        <v>0</v>
      </c>
      <c r="S160" s="29">
        <f t="shared" si="45"/>
        <v>0</v>
      </c>
      <c r="T160" s="29">
        <f t="shared" si="46"/>
        <v>0</v>
      </c>
    </row>
    <row r="161" spans="1:20" ht="13.5" hidden="1" customHeight="1">
      <c r="A161" s="78">
        <f t="shared" si="41"/>
        <v>148</v>
      </c>
      <c r="B161" s="108" t="s">
        <v>38</v>
      </c>
      <c r="C161" s="108" t="s">
        <v>209</v>
      </c>
      <c r="D161" s="109">
        <v>2</v>
      </c>
      <c r="E161" s="108" t="s">
        <v>246</v>
      </c>
      <c r="F161" s="108" t="s">
        <v>216</v>
      </c>
      <c r="G161" s="110" t="s">
        <v>86</v>
      </c>
      <c r="H161" s="108" t="s">
        <v>80</v>
      </c>
      <c r="I161" s="111">
        <v>5.68</v>
      </c>
      <c r="J161" s="112">
        <v>255</v>
      </c>
      <c r="K161" s="112" t="s">
        <v>110</v>
      </c>
      <c r="L161" s="113">
        <f>IF(VLOOKUP(K161,'2. BASIS INVULBLAD'!$D$10:$E$87,2,FALSE())=0,0,I161/VLOOKUP(K161,'2. BASIS INVULBLAD'!$D$10:$E$87,2,FALSE()))</f>
        <v>0</v>
      </c>
      <c r="M161" s="113">
        <f t="shared" si="42"/>
        <v>0</v>
      </c>
      <c r="N161" s="114">
        <f>'2. BASIS INVULBLAD'!$H$10</f>
        <v>0</v>
      </c>
      <c r="O161" s="115">
        <f t="shared" si="43"/>
        <v>0</v>
      </c>
      <c r="P161" s="116"/>
      <c r="Q161" s="117">
        <f t="shared" si="44"/>
        <v>0</v>
      </c>
      <c r="R161" s="29">
        <f>'2. BASIS INVULBLAD'!$H$11</f>
        <v>0</v>
      </c>
      <c r="S161" s="29">
        <f t="shared" si="45"/>
        <v>0</v>
      </c>
      <c r="T161" s="29">
        <f t="shared" si="46"/>
        <v>0</v>
      </c>
    </row>
    <row r="162" spans="1:20" ht="13.5" hidden="1" customHeight="1">
      <c r="A162" s="78">
        <f t="shared" ref="A162:A193" si="47">A161+1</f>
        <v>149</v>
      </c>
      <c r="B162" s="108" t="s">
        <v>38</v>
      </c>
      <c r="C162" s="108" t="s">
        <v>209</v>
      </c>
      <c r="D162" s="109">
        <v>1</v>
      </c>
      <c r="E162" s="108" t="s">
        <v>247</v>
      </c>
      <c r="F162" s="108" t="s">
        <v>216</v>
      </c>
      <c r="G162" s="110" t="s">
        <v>86</v>
      </c>
      <c r="H162" s="108" t="s">
        <v>80</v>
      </c>
      <c r="I162" s="111">
        <v>10.89</v>
      </c>
      <c r="J162" s="112">
        <v>255</v>
      </c>
      <c r="K162" s="112" t="s">
        <v>110</v>
      </c>
      <c r="L162" s="113">
        <f>IF(VLOOKUP(K162,'2. BASIS INVULBLAD'!$D$10:$E$87,2,FALSE())=0,0,I162/VLOOKUP(K162,'2. BASIS INVULBLAD'!$D$10:$E$87,2,FALSE()))</f>
        <v>0</v>
      </c>
      <c r="M162" s="113">
        <f t="shared" si="42"/>
        <v>0</v>
      </c>
      <c r="N162" s="114">
        <f>'2. BASIS INVULBLAD'!$H$10</f>
        <v>0</v>
      </c>
      <c r="O162" s="115">
        <f t="shared" si="43"/>
        <v>0</v>
      </c>
      <c r="P162" s="116"/>
      <c r="Q162" s="117">
        <f t="shared" si="44"/>
        <v>0</v>
      </c>
      <c r="R162" s="29">
        <f>'2. BASIS INVULBLAD'!$H$11</f>
        <v>0</v>
      </c>
      <c r="S162" s="29">
        <f t="shared" si="45"/>
        <v>0</v>
      </c>
      <c r="T162" s="29">
        <f t="shared" si="46"/>
        <v>0</v>
      </c>
    </row>
    <row r="163" spans="1:20" ht="13.5" hidden="1" customHeight="1">
      <c r="A163" s="78">
        <f t="shared" si="47"/>
        <v>150</v>
      </c>
      <c r="B163" s="108" t="s">
        <v>38</v>
      </c>
      <c r="C163" s="108" t="s">
        <v>209</v>
      </c>
      <c r="D163" s="109">
        <v>1</v>
      </c>
      <c r="E163" s="108" t="s">
        <v>248</v>
      </c>
      <c r="F163" s="108" t="s">
        <v>216</v>
      </c>
      <c r="G163" s="110" t="s">
        <v>86</v>
      </c>
      <c r="H163" s="108" t="s">
        <v>80</v>
      </c>
      <c r="I163" s="111">
        <v>16.43</v>
      </c>
      <c r="J163" s="112">
        <v>255</v>
      </c>
      <c r="K163" s="112" t="s">
        <v>110</v>
      </c>
      <c r="L163" s="113">
        <f>IF(VLOOKUP(K163,'2. BASIS INVULBLAD'!$D$10:$E$87,2,FALSE())=0,0,I163/VLOOKUP(K163,'2. BASIS INVULBLAD'!$D$10:$E$87,2,FALSE()))</f>
        <v>0</v>
      </c>
      <c r="M163" s="113">
        <f t="shared" si="42"/>
        <v>0</v>
      </c>
      <c r="N163" s="114">
        <f>'2. BASIS INVULBLAD'!$H$10</f>
        <v>0</v>
      </c>
      <c r="O163" s="115">
        <f t="shared" si="43"/>
        <v>0</v>
      </c>
      <c r="P163" s="116"/>
      <c r="Q163" s="117">
        <f t="shared" si="44"/>
        <v>0</v>
      </c>
      <c r="R163" s="29">
        <f>'2. BASIS INVULBLAD'!$H$11</f>
        <v>0</v>
      </c>
      <c r="S163" s="29">
        <f t="shared" si="45"/>
        <v>0</v>
      </c>
      <c r="T163" s="29">
        <f t="shared" si="46"/>
        <v>0</v>
      </c>
    </row>
    <row r="164" spans="1:20" ht="13.5" hidden="1" customHeight="1">
      <c r="A164" s="78">
        <f t="shared" si="47"/>
        <v>151</v>
      </c>
      <c r="B164" s="108" t="s">
        <v>38</v>
      </c>
      <c r="C164" s="108" t="s">
        <v>209</v>
      </c>
      <c r="D164" s="109">
        <v>1</v>
      </c>
      <c r="E164" s="108" t="s">
        <v>249</v>
      </c>
      <c r="F164" s="108" t="s">
        <v>229</v>
      </c>
      <c r="G164" s="110" t="s">
        <v>62</v>
      </c>
      <c r="H164" s="108" t="s">
        <v>80</v>
      </c>
      <c r="I164" s="111">
        <v>30.69</v>
      </c>
      <c r="J164" s="112">
        <v>156</v>
      </c>
      <c r="K164" s="112" t="s">
        <v>81</v>
      </c>
      <c r="L164" s="113">
        <f>IF(VLOOKUP(K164,'2. BASIS INVULBLAD'!$D$10:$E$87,2,FALSE())=0,0,I164/VLOOKUP(K164,'2. BASIS INVULBLAD'!$D$10:$E$87,2,FALSE()))</f>
        <v>0</v>
      </c>
      <c r="M164" s="113">
        <f t="shared" si="42"/>
        <v>0</v>
      </c>
      <c r="N164" s="114">
        <f>'2. BASIS INVULBLAD'!$H$10</f>
        <v>0</v>
      </c>
      <c r="O164" s="115">
        <f t="shared" si="43"/>
        <v>0</v>
      </c>
      <c r="P164" s="116"/>
      <c r="Q164" s="117">
        <f t="shared" si="44"/>
        <v>0</v>
      </c>
      <c r="R164" s="29">
        <f>'2. BASIS INVULBLAD'!$H$11</f>
        <v>0</v>
      </c>
      <c r="S164" s="29">
        <f t="shared" si="45"/>
        <v>0</v>
      </c>
      <c r="T164" s="29">
        <f t="shared" si="46"/>
        <v>0</v>
      </c>
    </row>
    <row r="165" spans="1:20" ht="13.5" hidden="1" customHeight="1">
      <c r="A165" s="78">
        <f t="shared" si="47"/>
        <v>152</v>
      </c>
      <c r="B165" s="108" t="s">
        <v>38</v>
      </c>
      <c r="C165" s="108" t="s">
        <v>209</v>
      </c>
      <c r="D165" s="109">
        <v>1</v>
      </c>
      <c r="E165" s="108" t="s">
        <v>250</v>
      </c>
      <c r="F165" s="108" t="s">
        <v>216</v>
      </c>
      <c r="G165" s="110" t="s">
        <v>86</v>
      </c>
      <c r="H165" s="108" t="s">
        <v>80</v>
      </c>
      <c r="I165" s="111">
        <v>6</v>
      </c>
      <c r="J165" s="112">
        <v>255</v>
      </c>
      <c r="K165" s="112" t="s">
        <v>110</v>
      </c>
      <c r="L165" s="113">
        <f>IF(VLOOKUP(K165,'2. BASIS INVULBLAD'!$D$10:$E$87,2,FALSE())=0,0,I165/VLOOKUP(K165,'2. BASIS INVULBLAD'!$D$10:$E$87,2,FALSE()))</f>
        <v>0</v>
      </c>
      <c r="M165" s="113">
        <f t="shared" si="42"/>
        <v>0</v>
      </c>
      <c r="N165" s="114">
        <f>'2. BASIS INVULBLAD'!$H$10</f>
        <v>0</v>
      </c>
      <c r="O165" s="115">
        <f t="shared" si="43"/>
        <v>0</v>
      </c>
      <c r="P165" s="116"/>
      <c r="Q165" s="117">
        <f t="shared" si="44"/>
        <v>0</v>
      </c>
      <c r="R165" s="29">
        <f>'2. BASIS INVULBLAD'!$H$11</f>
        <v>0</v>
      </c>
      <c r="S165" s="29">
        <f t="shared" si="45"/>
        <v>0</v>
      </c>
      <c r="T165" s="29">
        <f t="shared" si="46"/>
        <v>0</v>
      </c>
    </row>
    <row r="166" spans="1:20" ht="13.5" hidden="1" customHeight="1">
      <c r="A166" s="78">
        <f t="shared" si="47"/>
        <v>153</v>
      </c>
      <c r="B166" s="108" t="s">
        <v>38</v>
      </c>
      <c r="C166" s="108" t="s">
        <v>209</v>
      </c>
      <c r="D166" s="109">
        <v>1</v>
      </c>
      <c r="E166" s="108" t="s">
        <v>259</v>
      </c>
      <c r="F166" s="108" t="s">
        <v>216</v>
      </c>
      <c r="G166" s="110" t="s">
        <v>86</v>
      </c>
      <c r="H166" s="108" t="s">
        <v>80</v>
      </c>
      <c r="I166" s="111">
        <v>18.38</v>
      </c>
      <c r="J166" s="112">
        <v>255</v>
      </c>
      <c r="K166" s="112" t="s">
        <v>110</v>
      </c>
      <c r="L166" s="113">
        <f>IF(VLOOKUP(K166,'2. BASIS INVULBLAD'!$D$10:$E$87,2,FALSE())=0,0,I166/VLOOKUP(K166,'2. BASIS INVULBLAD'!$D$10:$E$87,2,FALSE()))</f>
        <v>0</v>
      </c>
      <c r="M166" s="113">
        <f t="shared" si="42"/>
        <v>0</v>
      </c>
      <c r="N166" s="114">
        <f>'2. BASIS INVULBLAD'!$H$10</f>
        <v>0</v>
      </c>
      <c r="O166" s="115">
        <f t="shared" si="43"/>
        <v>0</v>
      </c>
      <c r="P166" s="116"/>
      <c r="Q166" s="117">
        <f t="shared" si="44"/>
        <v>0</v>
      </c>
      <c r="R166" s="29">
        <f>'2. BASIS INVULBLAD'!$H$11</f>
        <v>0</v>
      </c>
      <c r="S166" s="29">
        <f t="shared" si="45"/>
        <v>0</v>
      </c>
      <c r="T166" s="29">
        <f t="shared" si="46"/>
        <v>0</v>
      </c>
    </row>
    <row r="167" spans="1:20" ht="13.5" hidden="1" customHeight="1">
      <c r="A167" s="78">
        <f t="shared" si="47"/>
        <v>154</v>
      </c>
      <c r="B167" s="108" t="s">
        <v>38</v>
      </c>
      <c r="C167" s="108" t="s">
        <v>209</v>
      </c>
      <c r="D167" s="109">
        <v>1</v>
      </c>
      <c r="E167" s="108" t="s">
        <v>262</v>
      </c>
      <c r="F167" s="108" t="s">
        <v>191</v>
      </c>
      <c r="G167" s="110" t="s">
        <v>62</v>
      </c>
      <c r="H167" s="108" t="s">
        <v>80</v>
      </c>
      <c r="I167" s="111">
        <v>7.9</v>
      </c>
      <c r="J167" s="112">
        <v>156</v>
      </c>
      <c r="K167" s="112" t="s">
        <v>81</v>
      </c>
      <c r="L167" s="113">
        <f>IF(VLOOKUP(K167,'2. BASIS INVULBLAD'!$D$10:$E$87,2,FALSE())=0,0,I167/VLOOKUP(K167,'2. BASIS INVULBLAD'!$D$10:$E$87,2,FALSE()))</f>
        <v>0</v>
      </c>
      <c r="M167" s="113">
        <f t="shared" si="42"/>
        <v>0</v>
      </c>
      <c r="N167" s="114">
        <f>'2. BASIS INVULBLAD'!$H$10</f>
        <v>0</v>
      </c>
      <c r="O167" s="115">
        <f t="shared" si="43"/>
        <v>0</v>
      </c>
      <c r="P167" s="116"/>
      <c r="Q167" s="117">
        <f t="shared" si="44"/>
        <v>0</v>
      </c>
      <c r="R167" s="29">
        <f>'2. BASIS INVULBLAD'!$H$11</f>
        <v>0</v>
      </c>
      <c r="S167" s="29">
        <f t="shared" si="45"/>
        <v>0</v>
      </c>
      <c r="T167" s="29">
        <f t="shared" si="46"/>
        <v>0</v>
      </c>
    </row>
    <row r="168" spans="1:20" ht="13.5" hidden="1" customHeight="1">
      <c r="A168" s="78">
        <f t="shared" si="47"/>
        <v>155</v>
      </c>
      <c r="B168" s="108" t="s">
        <v>38</v>
      </c>
      <c r="C168" s="108" t="s">
        <v>209</v>
      </c>
      <c r="D168" s="109">
        <v>1</v>
      </c>
      <c r="E168" s="108" t="s">
        <v>263</v>
      </c>
      <c r="F168" s="108" t="s">
        <v>229</v>
      </c>
      <c r="G168" s="110" t="s">
        <v>62</v>
      </c>
      <c r="H168" s="108" t="s">
        <v>80</v>
      </c>
      <c r="I168" s="111">
        <v>38.46</v>
      </c>
      <c r="J168" s="112">
        <v>156</v>
      </c>
      <c r="K168" s="112" t="s">
        <v>81</v>
      </c>
      <c r="L168" s="113">
        <f>IF(VLOOKUP(K168,'2. BASIS INVULBLAD'!$D$10:$E$87,2,FALSE())=0,0,I168/VLOOKUP(K168,'2. BASIS INVULBLAD'!$D$10:$E$87,2,FALSE()))</f>
        <v>0</v>
      </c>
      <c r="M168" s="113">
        <f t="shared" si="42"/>
        <v>0</v>
      </c>
      <c r="N168" s="114">
        <f>'2. BASIS INVULBLAD'!$H$10</f>
        <v>0</v>
      </c>
      <c r="O168" s="115">
        <f t="shared" si="43"/>
        <v>0</v>
      </c>
      <c r="P168" s="116"/>
      <c r="Q168" s="117">
        <f t="shared" si="44"/>
        <v>0</v>
      </c>
      <c r="R168" s="29">
        <f>'2. BASIS INVULBLAD'!$H$11</f>
        <v>0</v>
      </c>
      <c r="S168" s="29">
        <f t="shared" si="45"/>
        <v>0</v>
      </c>
      <c r="T168" s="29">
        <f t="shared" si="46"/>
        <v>0</v>
      </c>
    </row>
    <row r="169" spans="1:20" ht="13.5" hidden="1" customHeight="1">
      <c r="A169" s="78">
        <f t="shared" si="47"/>
        <v>156</v>
      </c>
      <c r="B169" s="108" t="s">
        <v>38</v>
      </c>
      <c r="C169" s="108" t="s">
        <v>209</v>
      </c>
      <c r="D169" s="109">
        <v>1</v>
      </c>
      <c r="E169" s="108" t="s">
        <v>264</v>
      </c>
      <c r="F169" s="108" t="s">
        <v>229</v>
      </c>
      <c r="G169" s="110" t="s">
        <v>62</v>
      </c>
      <c r="H169" s="108" t="s">
        <v>80</v>
      </c>
      <c r="I169" s="111">
        <v>25.96</v>
      </c>
      <c r="J169" s="112">
        <v>156</v>
      </c>
      <c r="K169" s="112" t="s">
        <v>81</v>
      </c>
      <c r="L169" s="113">
        <f>IF(VLOOKUP(K169,'2. BASIS INVULBLAD'!$D$10:$E$87,2,FALSE())=0,0,I169/VLOOKUP(K169,'2. BASIS INVULBLAD'!$D$10:$E$87,2,FALSE()))</f>
        <v>0</v>
      </c>
      <c r="M169" s="113">
        <f t="shared" si="42"/>
        <v>0</v>
      </c>
      <c r="N169" s="114">
        <f>'2. BASIS INVULBLAD'!$H$10</f>
        <v>0</v>
      </c>
      <c r="O169" s="115">
        <f t="shared" si="43"/>
        <v>0</v>
      </c>
      <c r="P169" s="116"/>
      <c r="Q169" s="117">
        <f t="shared" si="44"/>
        <v>0</v>
      </c>
      <c r="R169" s="29">
        <f>'2. BASIS INVULBLAD'!$H$11</f>
        <v>0</v>
      </c>
      <c r="S169" s="29">
        <f t="shared" si="45"/>
        <v>0</v>
      </c>
      <c r="T169" s="29">
        <f t="shared" si="46"/>
        <v>0</v>
      </c>
    </row>
    <row r="170" spans="1:20" ht="13.5" hidden="1" customHeight="1">
      <c r="A170" s="78">
        <f t="shared" si="47"/>
        <v>157</v>
      </c>
      <c r="B170" s="108" t="s">
        <v>38</v>
      </c>
      <c r="C170" s="108" t="s">
        <v>209</v>
      </c>
      <c r="D170" s="109">
        <v>1</v>
      </c>
      <c r="E170" s="108" t="s">
        <v>265</v>
      </c>
      <c r="F170" s="108" t="s">
        <v>229</v>
      </c>
      <c r="G170" s="110" t="s">
        <v>62</v>
      </c>
      <c r="H170" s="108" t="s">
        <v>80</v>
      </c>
      <c r="I170" s="111">
        <v>17.059999999999999</v>
      </c>
      <c r="J170" s="112">
        <v>156</v>
      </c>
      <c r="K170" s="112" t="s">
        <v>81</v>
      </c>
      <c r="L170" s="113">
        <f>IF(VLOOKUP(K170,'2. BASIS INVULBLAD'!$D$10:$E$87,2,FALSE())=0,0,I170/VLOOKUP(K170,'2. BASIS INVULBLAD'!$D$10:$E$87,2,FALSE()))</f>
        <v>0</v>
      </c>
      <c r="M170" s="113">
        <f t="shared" si="42"/>
        <v>0</v>
      </c>
      <c r="N170" s="114">
        <f>'2. BASIS INVULBLAD'!$H$10</f>
        <v>0</v>
      </c>
      <c r="O170" s="115">
        <f t="shared" si="43"/>
        <v>0</v>
      </c>
      <c r="P170" s="116"/>
      <c r="Q170" s="117">
        <f t="shared" si="44"/>
        <v>0</v>
      </c>
      <c r="R170" s="29">
        <f>'2. BASIS INVULBLAD'!$H$11</f>
        <v>0</v>
      </c>
      <c r="S170" s="29">
        <f t="shared" si="45"/>
        <v>0</v>
      </c>
      <c r="T170" s="29">
        <f t="shared" si="46"/>
        <v>0</v>
      </c>
    </row>
    <row r="171" spans="1:20" ht="13.5" hidden="1" customHeight="1">
      <c r="A171" s="78">
        <f t="shared" si="47"/>
        <v>158</v>
      </c>
      <c r="B171" s="108" t="s">
        <v>38</v>
      </c>
      <c r="C171" s="108" t="s">
        <v>209</v>
      </c>
      <c r="D171" s="109">
        <v>1</v>
      </c>
      <c r="E171" s="108" t="s">
        <v>266</v>
      </c>
      <c r="F171" s="108" t="s">
        <v>191</v>
      </c>
      <c r="G171" s="110" t="s">
        <v>62</v>
      </c>
      <c r="H171" s="108" t="s">
        <v>80</v>
      </c>
      <c r="I171" s="111">
        <v>30.14</v>
      </c>
      <c r="J171" s="112">
        <v>156</v>
      </c>
      <c r="K171" s="112" t="s">
        <v>81</v>
      </c>
      <c r="L171" s="113">
        <f>IF(VLOOKUP(K171,'2. BASIS INVULBLAD'!$D$10:$E$87,2,FALSE())=0,0,I171/VLOOKUP(K171,'2. BASIS INVULBLAD'!$D$10:$E$87,2,FALSE()))</f>
        <v>0</v>
      </c>
      <c r="M171" s="113">
        <f t="shared" si="42"/>
        <v>0</v>
      </c>
      <c r="N171" s="114">
        <f>'2. BASIS INVULBLAD'!$H$10</f>
        <v>0</v>
      </c>
      <c r="O171" s="115">
        <f t="shared" si="43"/>
        <v>0</v>
      </c>
      <c r="P171" s="116"/>
      <c r="Q171" s="117">
        <f t="shared" si="44"/>
        <v>0</v>
      </c>
      <c r="R171" s="29">
        <f>'2. BASIS INVULBLAD'!$H$11</f>
        <v>0</v>
      </c>
      <c r="S171" s="29">
        <f t="shared" si="45"/>
        <v>0</v>
      </c>
      <c r="T171" s="29">
        <f t="shared" si="46"/>
        <v>0</v>
      </c>
    </row>
    <row r="172" spans="1:20" ht="13.5" hidden="1" customHeight="1">
      <c r="A172" s="78">
        <f t="shared" si="47"/>
        <v>159</v>
      </c>
      <c r="B172" s="108" t="s">
        <v>38</v>
      </c>
      <c r="C172" s="108" t="s">
        <v>209</v>
      </c>
      <c r="D172" s="109">
        <v>1</v>
      </c>
      <c r="E172" s="108" t="s">
        <v>267</v>
      </c>
      <c r="F172" s="108" t="s">
        <v>191</v>
      </c>
      <c r="G172" s="110" t="s">
        <v>62</v>
      </c>
      <c r="H172" s="108" t="s">
        <v>80</v>
      </c>
      <c r="I172" s="111">
        <v>30.01</v>
      </c>
      <c r="J172" s="112">
        <v>156</v>
      </c>
      <c r="K172" s="112" t="s">
        <v>81</v>
      </c>
      <c r="L172" s="113">
        <f>IF(VLOOKUP(K172,'2. BASIS INVULBLAD'!$D$10:$E$87,2,FALSE())=0,0,I172/VLOOKUP(K172,'2. BASIS INVULBLAD'!$D$10:$E$87,2,FALSE()))</f>
        <v>0</v>
      </c>
      <c r="M172" s="113">
        <f t="shared" si="42"/>
        <v>0</v>
      </c>
      <c r="N172" s="114">
        <f>'2. BASIS INVULBLAD'!$H$10</f>
        <v>0</v>
      </c>
      <c r="O172" s="115">
        <f t="shared" si="43"/>
        <v>0</v>
      </c>
      <c r="P172" s="116"/>
      <c r="Q172" s="117">
        <f t="shared" si="44"/>
        <v>0</v>
      </c>
      <c r="R172" s="29">
        <f>'2. BASIS INVULBLAD'!$H$11</f>
        <v>0</v>
      </c>
      <c r="S172" s="29">
        <f t="shared" si="45"/>
        <v>0</v>
      </c>
      <c r="T172" s="29">
        <f t="shared" si="46"/>
        <v>0</v>
      </c>
    </row>
    <row r="173" spans="1:20" ht="13.5" hidden="1" customHeight="1">
      <c r="A173" s="78">
        <f t="shared" si="47"/>
        <v>160</v>
      </c>
      <c r="B173" s="108" t="s">
        <v>38</v>
      </c>
      <c r="C173" s="108" t="s">
        <v>209</v>
      </c>
      <c r="D173" s="109">
        <v>1</v>
      </c>
      <c r="E173" s="108" t="s">
        <v>268</v>
      </c>
      <c r="F173" s="108" t="s">
        <v>229</v>
      </c>
      <c r="G173" s="110" t="s">
        <v>62</v>
      </c>
      <c r="H173" s="108" t="s">
        <v>80</v>
      </c>
      <c r="I173" s="111">
        <v>20.14</v>
      </c>
      <c r="J173" s="112">
        <v>156</v>
      </c>
      <c r="K173" s="112" t="s">
        <v>81</v>
      </c>
      <c r="L173" s="113">
        <f>IF(VLOOKUP(K173,'2. BASIS INVULBLAD'!$D$10:$E$87,2,FALSE())=0,0,I173/VLOOKUP(K173,'2. BASIS INVULBLAD'!$D$10:$E$87,2,FALSE()))</f>
        <v>0</v>
      </c>
      <c r="M173" s="113">
        <f t="shared" si="42"/>
        <v>0</v>
      </c>
      <c r="N173" s="114">
        <f>'2. BASIS INVULBLAD'!$H$10</f>
        <v>0</v>
      </c>
      <c r="O173" s="115">
        <f t="shared" si="43"/>
        <v>0</v>
      </c>
      <c r="P173" s="116"/>
      <c r="Q173" s="117">
        <f t="shared" si="44"/>
        <v>0</v>
      </c>
      <c r="R173" s="29">
        <f>'2. BASIS INVULBLAD'!$H$11</f>
        <v>0</v>
      </c>
      <c r="S173" s="29">
        <f t="shared" si="45"/>
        <v>0</v>
      </c>
      <c r="T173" s="29">
        <f t="shared" si="46"/>
        <v>0</v>
      </c>
    </row>
    <row r="174" spans="1:20" ht="13.5" hidden="1" customHeight="1">
      <c r="A174" s="78">
        <f t="shared" si="47"/>
        <v>161</v>
      </c>
      <c r="B174" s="108" t="s">
        <v>38</v>
      </c>
      <c r="C174" s="108" t="s">
        <v>209</v>
      </c>
      <c r="D174" s="109">
        <v>1</v>
      </c>
      <c r="E174" s="108" t="s">
        <v>269</v>
      </c>
      <c r="F174" s="108" t="s">
        <v>229</v>
      </c>
      <c r="G174" s="110" t="s">
        <v>62</v>
      </c>
      <c r="H174" s="108" t="s">
        <v>80</v>
      </c>
      <c r="I174" s="111">
        <v>30.01</v>
      </c>
      <c r="J174" s="112">
        <v>156</v>
      </c>
      <c r="K174" s="112" t="s">
        <v>81</v>
      </c>
      <c r="L174" s="113">
        <f>IF(VLOOKUP(K174,'2. BASIS INVULBLAD'!$D$10:$E$87,2,FALSE())=0,0,I174/VLOOKUP(K174,'2. BASIS INVULBLAD'!$D$10:$E$87,2,FALSE()))</f>
        <v>0</v>
      </c>
      <c r="M174" s="113">
        <f t="shared" si="42"/>
        <v>0</v>
      </c>
      <c r="N174" s="114">
        <f>'2. BASIS INVULBLAD'!$H$10</f>
        <v>0</v>
      </c>
      <c r="O174" s="115">
        <f t="shared" si="43"/>
        <v>0</v>
      </c>
      <c r="P174" s="116"/>
      <c r="Q174" s="117">
        <f t="shared" si="44"/>
        <v>0</v>
      </c>
      <c r="R174" s="29">
        <f>'2. BASIS INVULBLAD'!$H$11</f>
        <v>0</v>
      </c>
      <c r="S174" s="29">
        <f t="shared" si="45"/>
        <v>0</v>
      </c>
      <c r="T174" s="29">
        <f t="shared" si="46"/>
        <v>0</v>
      </c>
    </row>
    <row r="175" spans="1:20" ht="13.5" hidden="1" customHeight="1">
      <c r="A175" s="78">
        <f t="shared" si="47"/>
        <v>162</v>
      </c>
      <c r="B175" s="108" t="s">
        <v>38</v>
      </c>
      <c r="C175" s="108" t="s">
        <v>209</v>
      </c>
      <c r="D175" s="109">
        <v>1</v>
      </c>
      <c r="E175" s="108" t="s">
        <v>270</v>
      </c>
      <c r="F175" s="108" t="s">
        <v>229</v>
      </c>
      <c r="G175" s="110" t="s">
        <v>62</v>
      </c>
      <c r="H175" s="108" t="s">
        <v>80</v>
      </c>
      <c r="I175" s="111">
        <v>47.14</v>
      </c>
      <c r="J175" s="112">
        <v>156</v>
      </c>
      <c r="K175" s="112" t="s">
        <v>81</v>
      </c>
      <c r="L175" s="113">
        <f>IF(VLOOKUP(K175,'2. BASIS INVULBLAD'!$D$10:$E$87,2,FALSE())=0,0,I175/VLOOKUP(K175,'2. BASIS INVULBLAD'!$D$10:$E$87,2,FALSE()))</f>
        <v>0</v>
      </c>
      <c r="M175" s="113">
        <f t="shared" si="42"/>
        <v>0</v>
      </c>
      <c r="N175" s="114">
        <f>'2. BASIS INVULBLAD'!$H$10</f>
        <v>0</v>
      </c>
      <c r="O175" s="115">
        <f t="shared" si="43"/>
        <v>0</v>
      </c>
      <c r="P175" s="116"/>
      <c r="Q175" s="117">
        <f t="shared" si="44"/>
        <v>0</v>
      </c>
      <c r="R175" s="29">
        <f>'2. BASIS INVULBLAD'!$H$11</f>
        <v>0</v>
      </c>
      <c r="S175" s="29">
        <f t="shared" si="45"/>
        <v>0</v>
      </c>
      <c r="T175" s="29">
        <f t="shared" si="46"/>
        <v>0</v>
      </c>
    </row>
    <row r="176" spans="1:20" ht="13.5" hidden="1" customHeight="1">
      <c r="A176" s="78">
        <f t="shared" si="47"/>
        <v>163</v>
      </c>
      <c r="B176" s="108" t="s">
        <v>38</v>
      </c>
      <c r="C176" s="108" t="s">
        <v>209</v>
      </c>
      <c r="D176" s="109">
        <v>1</v>
      </c>
      <c r="E176" s="108" t="s">
        <v>275</v>
      </c>
      <c r="F176" s="108" t="s">
        <v>258</v>
      </c>
      <c r="G176" s="110" t="s">
        <v>86</v>
      </c>
      <c r="H176" s="108" t="s">
        <v>80</v>
      </c>
      <c r="I176" s="111">
        <v>19.29</v>
      </c>
      <c r="J176" s="112">
        <v>255</v>
      </c>
      <c r="K176" s="112" t="s">
        <v>110</v>
      </c>
      <c r="L176" s="113">
        <f>IF(VLOOKUP(K176,'2. BASIS INVULBLAD'!$D$10:$E$87,2,FALSE())=0,0,I176/VLOOKUP(K176,'2. BASIS INVULBLAD'!$D$10:$E$87,2,FALSE()))</f>
        <v>0</v>
      </c>
      <c r="M176" s="113">
        <f t="shared" si="42"/>
        <v>0</v>
      </c>
      <c r="N176" s="114">
        <f>'2. BASIS INVULBLAD'!$H$10</f>
        <v>0</v>
      </c>
      <c r="O176" s="115">
        <f t="shared" si="43"/>
        <v>0</v>
      </c>
      <c r="P176" s="116"/>
      <c r="Q176" s="117">
        <f t="shared" si="44"/>
        <v>0</v>
      </c>
      <c r="R176" s="29">
        <f>'2. BASIS INVULBLAD'!$H$11</f>
        <v>0</v>
      </c>
      <c r="S176" s="29">
        <f t="shared" si="45"/>
        <v>0</v>
      </c>
      <c r="T176" s="29">
        <f t="shared" si="46"/>
        <v>0</v>
      </c>
    </row>
    <row r="177" spans="1:20" ht="13.5" hidden="1" customHeight="1">
      <c r="A177" s="78">
        <f t="shared" si="47"/>
        <v>164</v>
      </c>
      <c r="B177" s="108" t="s">
        <v>38</v>
      </c>
      <c r="C177" s="108" t="s">
        <v>209</v>
      </c>
      <c r="D177" s="109">
        <v>1</v>
      </c>
      <c r="E177" s="108" t="s">
        <v>276</v>
      </c>
      <c r="F177" s="108" t="s">
        <v>216</v>
      </c>
      <c r="G177" s="110" t="s">
        <v>86</v>
      </c>
      <c r="H177" s="108" t="s">
        <v>80</v>
      </c>
      <c r="I177" s="111">
        <v>5.68</v>
      </c>
      <c r="J177" s="112">
        <v>255</v>
      </c>
      <c r="K177" s="112" t="s">
        <v>110</v>
      </c>
      <c r="L177" s="113">
        <f>IF(VLOOKUP(K177,'2. BASIS INVULBLAD'!$D$10:$E$87,2,FALSE())=0,0,I177/VLOOKUP(K177,'2. BASIS INVULBLAD'!$D$10:$E$87,2,FALSE()))</f>
        <v>0</v>
      </c>
      <c r="M177" s="113">
        <f t="shared" si="42"/>
        <v>0</v>
      </c>
      <c r="N177" s="114">
        <f>'2. BASIS INVULBLAD'!$H$10</f>
        <v>0</v>
      </c>
      <c r="O177" s="115">
        <f t="shared" si="43"/>
        <v>0</v>
      </c>
      <c r="P177" s="116"/>
      <c r="Q177" s="117">
        <f t="shared" si="44"/>
        <v>0</v>
      </c>
      <c r="R177" s="29">
        <f>'2. BASIS INVULBLAD'!$H$11</f>
        <v>0</v>
      </c>
      <c r="S177" s="29">
        <f t="shared" si="45"/>
        <v>0</v>
      </c>
      <c r="T177" s="29">
        <f t="shared" si="46"/>
        <v>0</v>
      </c>
    </row>
    <row r="178" spans="1:20" ht="13.5" hidden="1" customHeight="1">
      <c r="A178" s="78">
        <f t="shared" si="47"/>
        <v>165</v>
      </c>
      <c r="B178" s="108" t="s">
        <v>38</v>
      </c>
      <c r="C178" s="108" t="s">
        <v>209</v>
      </c>
      <c r="D178" s="109">
        <v>1</v>
      </c>
      <c r="E178" s="108" t="s">
        <v>277</v>
      </c>
      <c r="F178" s="108" t="s">
        <v>278</v>
      </c>
      <c r="G178" s="110" t="s">
        <v>86</v>
      </c>
      <c r="H178" s="108" t="s">
        <v>80</v>
      </c>
      <c r="I178" s="111">
        <v>6.58</v>
      </c>
      <c r="J178" s="112">
        <v>255</v>
      </c>
      <c r="K178" s="112" t="s">
        <v>110</v>
      </c>
      <c r="L178" s="113">
        <f>IF(VLOOKUP(K178,'2. BASIS INVULBLAD'!$D$10:$E$87,2,FALSE())=0,0,I178/VLOOKUP(K178,'2. BASIS INVULBLAD'!$D$10:$E$87,2,FALSE()))</f>
        <v>0</v>
      </c>
      <c r="M178" s="113">
        <f t="shared" si="42"/>
        <v>0</v>
      </c>
      <c r="N178" s="114">
        <f>'2. BASIS INVULBLAD'!$H$10</f>
        <v>0</v>
      </c>
      <c r="O178" s="115">
        <f t="shared" si="43"/>
        <v>0</v>
      </c>
      <c r="P178" s="116"/>
      <c r="Q178" s="117">
        <f t="shared" si="44"/>
        <v>0</v>
      </c>
      <c r="R178" s="29">
        <f>'2. BASIS INVULBLAD'!$H$11</f>
        <v>0</v>
      </c>
      <c r="S178" s="29">
        <f t="shared" si="45"/>
        <v>0</v>
      </c>
      <c r="T178" s="29">
        <f t="shared" si="46"/>
        <v>0</v>
      </c>
    </row>
    <row r="179" spans="1:20" ht="13.5" hidden="1" customHeight="1">
      <c r="A179" s="78">
        <f t="shared" si="47"/>
        <v>166</v>
      </c>
      <c r="B179" s="108" t="s">
        <v>38</v>
      </c>
      <c r="C179" s="108" t="s">
        <v>209</v>
      </c>
      <c r="D179" s="121" t="s">
        <v>212</v>
      </c>
      <c r="E179" s="108" t="s">
        <v>284</v>
      </c>
      <c r="F179" s="108" t="s">
        <v>285</v>
      </c>
      <c r="G179" s="110" t="s">
        <v>115</v>
      </c>
      <c r="H179" s="108" t="s">
        <v>80</v>
      </c>
      <c r="I179" s="111">
        <v>2.2799999999999998</v>
      </c>
      <c r="J179" s="112">
        <v>255</v>
      </c>
      <c r="K179" s="112" t="s">
        <v>118</v>
      </c>
      <c r="L179" s="113">
        <f>IF(VLOOKUP(K179,'2. BASIS INVULBLAD'!$D$10:$E$87,2,FALSE())=0,0,I179/VLOOKUP(K179,'2. BASIS INVULBLAD'!$D$10:$E$87,2,FALSE()))</f>
        <v>0</v>
      </c>
      <c r="M179" s="113">
        <f t="shared" si="42"/>
        <v>0</v>
      </c>
      <c r="N179" s="114">
        <f>'2. BASIS INVULBLAD'!$H$10</f>
        <v>0</v>
      </c>
      <c r="O179" s="115">
        <f t="shared" si="43"/>
        <v>0</v>
      </c>
      <c r="P179" s="116"/>
      <c r="Q179" s="117">
        <f t="shared" si="44"/>
        <v>0</v>
      </c>
      <c r="R179" s="29">
        <f>'2. BASIS INVULBLAD'!$H$11</f>
        <v>0</v>
      </c>
      <c r="S179" s="29">
        <f t="shared" si="45"/>
        <v>0</v>
      </c>
      <c r="T179" s="29">
        <f t="shared" si="46"/>
        <v>0</v>
      </c>
    </row>
    <row r="180" spans="1:20" ht="13.5" hidden="1" customHeight="1">
      <c r="A180" s="78">
        <f t="shared" si="47"/>
        <v>167</v>
      </c>
      <c r="B180" s="108" t="s">
        <v>38</v>
      </c>
      <c r="C180" s="108" t="s">
        <v>209</v>
      </c>
      <c r="D180" s="121" t="s">
        <v>212</v>
      </c>
      <c r="E180" s="108" t="s">
        <v>287</v>
      </c>
      <c r="F180" s="108" t="s">
        <v>288</v>
      </c>
      <c r="G180" s="110" t="s">
        <v>86</v>
      </c>
      <c r="H180" s="108" t="s">
        <v>80</v>
      </c>
      <c r="I180" s="111">
        <v>4.79</v>
      </c>
      <c r="J180" s="112">
        <v>255</v>
      </c>
      <c r="K180" s="112" t="s">
        <v>110</v>
      </c>
      <c r="L180" s="113">
        <f>IF(VLOOKUP(K180,'2. BASIS INVULBLAD'!$D$10:$E$87,2,FALSE())=0,0,I180/VLOOKUP(K180,'2. BASIS INVULBLAD'!$D$10:$E$87,2,FALSE()))</f>
        <v>0</v>
      </c>
      <c r="M180" s="113">
        <f t="shared" si="42"/>
        <v>0</v>
      </c>
      <c r="N180" s="114">
        <f>'2. BASIS INVULBLAD'!$H$10</f>
        <v>0</v>
      </c>
      <c r="O180" s="115">
        <f t="shared" si="43"/>
        <v>0</v>
      </c>
      <c r="P180" s="116"/>
      <c r="Q180" s="117">
        <f t="shared" si="44"/>
        <v>0</v>
      </c>
      <c r="R180" s="29">
        <f>'2. BASIS INVULBLAD'!$H$11</f>
        <v>0</v>
      </c>
      <c r="S180" s="29">
        <f t="shared" si="45"/>
        <v>0</v>
      </c>
      <c r="T180" s="29">
        <f t="shared" si="46"/>
        <v>0</v>
      </c>
    </row>
    <row r="181" spans="1:20" ht="13.5" hidden="1" customHeight="1">
      <c r="A181" s="78">
        <f t="shared" si="47"/>
        <v>168</v>
      </c>
      <c r="B181" s="108" t="s">
        <v>38</v>
      </c>
      <c r="C181" s="108" t="s">
        <v>209</v>
      </c>
      <c r="D181" s="121" t="s">
        <v>212</v>
      </c>
      <c r="E181" s="108" t="s">
        <v>294</v>
      </c>
      <c r="F181" s="108" t="s">
        <v>229</v>
      </c>
      <c r="G181" s="110" t="s">
        <v>62</v>
      </c>
      <c r="H181" s="108" t="s">
        <v>80</v>
      </c>
      <c r="I181" s="111">
        <v>8.3000000000000007</v>
      </c>
      <c r="J181" s="112">
        <v>156</v>
      </c>
      <c r="K181" s="112" t="s">
        <v>81</v>
      </c>
      <c r="L181" s="113">
        <f>IF(VLOOKUP(K181,'2. BASIS INVULBLAD'!$D$10:$E$87,2,FALSE())=0,0,I181/VLOOKUP(K181,'2. BASIS INVULBLAD'!$D$10:$E$87,2,FALSE()))</f>
        <v>0</v>
      </c>
      <c r="M181" s="113">
        <f t="shared" si="42"/>
        <v>0</v>
      </c>
      <c r="N181" s="114">
        <f>'2. BASIS INVULBLAD'!$H$10</f>
        <v>0</v>
      </c>
      <c r="O181" s="115">
        <f t="shared" si="43"/>
        <v>0</v>
      </c>
      <c r="P181" s="116"/>
      <c r="Q181" s="117">
        <f t="shared" si="44"/>
        <v>0</v>
      </c>
      <c r="R181" s="29">
        <f>'2. BASIS INVULBLAD'!$H$11</f>
        <v>0</v>
      </c>
      <c r="S181" s="29">
        <f t="shared" si="45"/>
        <v>0</v>
      </c>
      <c r="T181" s="29">
        <f t="shared" si="46"/>
        <v>0</v>
      </c>
    </row>
    <row r="182" spans="1:20" ht="13.5" hidden="1" customHeight="1">
      <c r="A182" s="78">
        <f t="shared" si="47"/>
        <v>169</v>
      </c>
      <c r="B182" s="108" t="s">
        <v>38</v>
      </c>
      <c r="C182" s="108" t="s">
        <v>209</v>
      </c>
      <c r="D182" s="121" t="s">
        <v>212</v>
      </c>
      <c r="E182" s="108" t="s">
        <v>295</v>
      </c>
      <c r="F182" s="108" t="s">
        <v>229</v>
      </c>
      <c r="G182" s="110" t="s">
        <v>62</v>
      </c>
      <c r="H182" s="108" t="s">
        <v>80</v>
      </c>
      <c r="I182" s="111">
        <v>8.7100000000000009</v>
      </c>
      <c r="J182" s="112">
        <v>156</v>
      </c>
      <c r="K182" s="112" t="s">
        <v>81</v>
      </c>
      <c r="L182" s="113">
        <f>IF(VLOOKUP(K182,'2. BASIS INVULBLAD'!$D$10:$E$87,2,FALSE())=0,0,I182/VLOOKUP(K182,'2. BASIS INVULBLAD'!$D$10:$E$87,2,FALSE()))</f>
        <v>0</v>
      </c>
      <c r="M182" s="113">
        <f t="shared" si="42"/>
        <v>0</v>
      </c>
      <c r="N182" s="114">
        <f>'2. BASIS INVULBLAD'!$H$10</f>
        <v>0</v>
      </c>
      <c r="O182" s="115">
        <f t="shared" si="43"/>
        <v>0</v>
      </c>
      <c r="P182" s="116"/>
      <c r="Q182" s="117">
        <f t="shared" si="44"/>
        <v>0</v>
      </c>
      <c r="R182" s="29">
        <f>'2. BASIS INVULBLAD'!$H$11</f>
        <v>0</v>
      </c>
      <c r="S182" s="29">
        <f t="shared" si="45"/>
        <v>0</v>
      </c>
      <c r="T182" s="29">
        <f t="shared" si="46"/>
        <v>0</v>
      </c>
    </row>
    <row r="183" spans="1:20" ht="13.5" hidden="1" customHeight="1">
      <c r="A183" s="78">
        <f t="shared" si="47"/>
        <v>170</v>
      </c>
      <c r="B183" s="108" t="s">
        <v>38</v>
      </c>
      <c r="C183" s="108" t="s">
        <v>209</v>
      </c>
      <c r="D183" s="121" t="s">
        <v>212</v>
      </c>
      <c r="E183" s="108" t="s">
        <v>296</v>
      </c>
      <c r="F183" s="108" t="s">
        <v>229</v>
      </c>
      <c r="G183" s="110" t="s">
        <v>62</v>
      </c>
      <c r="H183" s="108" t="s">
        <v>80</v>
      </c>
      <c r="I183" s="111">
        <v>35.159999999999997</v>
      </c>
      <c r="J183" s="112">
        <v>156</v>
      </c>
      <c r="K183" s="112" t="s">
        <v>81</v>
      </c>
      <c r="L183" s="113">
        <f>IF(VLOOKUP(K183,'2. BASIS INVULBLAD'!$D$10:$E$87,2,FALSE())=0,0,I183/VLOOKUP(K183,'2. BASIS INVULBLAD'!$D$10:$E$87,2,FALSE()))</f>
        <v>0</v>
      </c>
      <c r="M183" s="113">
        <f t="shared" si="42"/>
        <v>0</v>
      </c>
      <c r="N183" s="114">
        <f>'2. BASIS INVULBLAD'!$H$10</f>
        <v>0</v>
      </c>
      <c r="O183" s="115">
        <f t="shared" si="43"/>
        <v>0</v>
      </c>
      <c r="P183" s="116"/>
      <c r="Q183" s="117">
        <f t="shared" si="44"/>
        <v>0</v>
      </c>
      <c r="R183" s="29">
        <f>'2. BASIS INVULBLAD'!$H$11</f>
        <v>0</v>
      </c>
      <c r="S183" s="29">
        <f t="shared" si="45"/>
        <v>0</v>
      </c>
      <c r="T183" s="29">
        <f t="shared" si="46"/>
        <v>0</v>
      </c>
    </row>
    <row r="184" spans="1:20" ht="13.5" hidden="1" customHeight="1">
      <c r="A184" s="78">
        <f t="shared" si="47"/>
        <v>171</v>
      </c>
      <c r="B184" s="108" t="s">
        <v>38</v>
      </c>
      <c r="C184" s="108" t="s">
        <v>209</v>
      </c>
      <c r="D184" s="121" t="s">
        <v>212</v>
      </c>
      <c r="E184" s="108" t="s">
        <v>297</v>
      </c>
      <c r="F184" s="108" t="s">
        <v>229</v>
      </c>
      <c r="G184" s="110" t="s">
        <v>62</v>
      </c>
      <c r="H184" s="108" t="s">
        <v>80</v>
      </c>
      <c r="I184" s="111">
        <v>17.34</v>
      </c>
      <c r="J184" s="112">
        <v>156</v>
      </c>
      <c r="K184" s="112" t="s">
        <v>81</v>
      </c>
      <c r="L184" s="113">
        <f>IF(VLOOKUP(K184,'2. BASIS INVULBLAD'!$D$10:$E$87,2,FALSE())=0,0,I184/VLOOKUP(K184,'2. BASIS INVULBLAD'!$D$10:$E$87,2,FALSE()))</f>
        <v>0</v>
      </c>
      <c r="M184" s="113">
        <f t="shared" si="42"/>
        <v>0</v>
      </c>
      <c r="N184" s="114">
        <f>'2. BASIS INVULBLAD'!$H$10</f>
        <v>0</v>
      </c>
      <c r="O184" s="115">
        <f t="shared" si="43"/>
        <v>0</v>
      </c>
      <c r="P184" s="116"/>
      <c r="Q184" s="117">
        <f t="shared" si="44"/>
        <v>0</v>
      </c>
      <c r="R184" s="29">
        <f>'2. BASIS INVULBLAD'!$H$11</f>
        <v>0</v>
      </c>
      <c r="S184" s="29">
        <f t="shared" si="45"/>
        <v>0</v>
      </c>
      <c r="T184" s="29">
        <f t="shared" si="46"/>
        <v>0</v>
      </c>
    </row>
    <row r="185" spans="1:20" ht="13.5" hidden="1" customHeight="1">
      <c r="A185" s="78">
        <f t="shared" si="47"/>
        <v>172</v>
      </c>
      <c r="B185" s="108" t="s">
        <v>38</v>
      </c>
      <c r="C185" s="108" t="s">
        <v>209</v>
      </c>
      <c r="D185" s="121" t="s">
        <v>212</v>
      </c>
      <c r="E185" s="108" t="s">
        <v>298</v>
      </c>
      <c r="F185" s="108" t="s">
        <v>229</v>
      </c>
      <c r="G185" s="110" t="s">
        <v>62</v>
      </c>
      <c r="H185" s="108" t="s">
        <v>80</v>
      </c>
      <c r="I185" s="111">
        <v>17.420000000000002</v>
      </c>
      <c r="J185" s="112">
        <v>156</v>
      </c>
      <c r="K185" s="112" t="s">
        <v>81</v>
      </c>
      <c r="L185" s="113">
        <f>IF(VLOOKUP(K185,'2. BASIS INVULBLAD'!$D$10:$E$87,2,FALSE())=0,0,I185/VLOOKUP(K185,'2. BASIS INVULBLAD'!$D$10:$E$87,2,FALSE()))</f>
        <v>0</v>
      </c>
      <c r="M185" s="113">
        <f t="shared" si="42"/>
        <v>0</v>
      </c>
      <c r="N185" s="114">
        <f>'2. BASIS INVULBLAD'!$H$10</f>
        <v>0</v>
      </c>
      <c r="O185" s="115">
        <f t="shared" si="43"/>
        <v>0</v>
      </c>
      <c r="P185" s="116"/>
      <c r="Q185" s="117">
        <f t="shared" si="44"/>
        <v>0</v>
      </c>
      <c r="R185" s="29">
        <f>'2. BASIS INVULBLAD'!$H$11</f>
        <v>0</v>
      </c>
      <c r="S185" s="29">
        <f t="shared" si="45"/>
        <v>0</v>
      </c>
      <c r="T185" s="29">
        <f t="shared" si="46"/>
        <v>0</v>
      </c>
    </row>
    <row r="186" spans="1:20" ht="13.5" hidden="1" customHeight="1">
      <c r="A186" s="78">
        <f t="shared" si="47"/>
        <v>173</v>
      </c>
      <c r="B186" s="108" t="s">
        <v>38</v>
      </c>
      <c r="C186" s="108" t="s">
        <v>209</v>
      </c>
      <c r="D186" s="121" t="s">
        <v>212</v>
      </c>
      <c r="E186" s="108" t="s">
        <v>299</v>
      </c>
      <c r="F186" s="108" t="s">
        <v>229</v>
      </c>
      <c r="G186" s="110" t="s">
        <v>62</v>
      </c>
      <c r="H186" s="108" t="s">
        <v>80</v>
      </c>
      <c r="I186" s="111">
        <v>34.950000000000003</v>
      </c>
      <c r="J186" s="112">
        <v>156</v>
      </c>
      <c r="K186" s="112" t="s">
        <v>81</v>
      </c>
      <c r="L186" s="113">
        <f>IF(VLOOKUP(K186,'2. BASIS INVULBLAD'!$D$10:$E$87,2,FALSE())=0,0,I186/VLOOKUP(K186,'2. BASIS INVULBLAD'!$D$10:$E$87,2,FALSE()))</f>
        <v>0</v>
      </c>
      <c r="M186" s="113">
        <f t="shared" si="42"/>
        <v>0</v>
      </c>
      <c r="N186" s="114">
        <f>'2. BASIS INVULBLAD'!$H$10</f>
        <v>0</v>
      </c>
      <c r="O186" s="115">
        <f t="shared" si="43"/>
        <v>0</v>
      </c>
      <c r="P186" s="116"/>
      <c r="Q186" s="117">
        <f t="shared" si="44"/>
        <v>0</v>
      </c>
      <c r="R186" s="29">
        <f>'2. BASIS INVULBLAD'!$H$11</f>
        <v>0</v>
      </c>
      <c r="S186" s="29">
        <f t="shared" si="45"/>
        <v>0</v>
      </c>
      <c r="T186" s="29">
        <f t="shared" si="46"/>
        <v>0</v>
      </c>
    </row>
    <row r="187" spans="1:20" ht="13.5" hidden="1" customHeight="1">
      <c r="A187" s="78">
        <f t="shared" si="47"/>
        <v>174</v>
      </c>
      <c r="B187" s="108" t="s">
        <v>38</v>
      </c>
      <c r="C187" s="108" t="s">
        <v>209</v>
      </c>
      <c r="D187" s="121" t="s">
        <v>212</v>
      </c>
      <c r="E187" s="108" t="s">
        <v>300</v>
      </c>
      <c r="F187" s="108" t="s">
        <v>278</v>
      </c>
      <c r="G187" s="110" t="s">
        <v>86</v>
      </c>
      <c r="H187" s="108" t="s">
        <v>80</v>
      </c>
      <c r="I187" s="111">
        <v>58.1</v>
      </c>
      <c r="J187" s="112">
        <v>255</v>
      </c>
      <c r="K187" s="112" t="s">
        <v>110</v>
      </c>
      <c r="L187" s="113">
        <f>IF(VLOOKUP(K187,'2. BASIS INVULBLAD'!$D$10:$E$87,2,FALSE())=0,0,I187/VLOOKUP(K187,'2. BASIS INVULBLAD'!$D$10:$E$87,2,FALSE()))</f>
        <v>0</v>
      </c>
      <c r="M187" s="113">
        <f t="shared" si="42"/>
        <v>0</v>
      </c>
      <c r="N187" s="114">
        <f>'2. BASIS INVULBLAD'!$H$10</f>
        <v>0</v>
      </c>
      <c r="O187" s="115">
        <f t="shared" si="43"/>
        <v>0</v>
      </c>
      <c r="P187" s="116"/>
      <c r="Q187" s="117">
        <f t="shared" si="44"/>
        <v>0</v>
      </c>
      <c r="R187" s="29">
        <f>'2. BASIS INVULBLAD'!$H$11</f>
        <v>0</v>
      </c>
      <c r="S187" s="29">
        <f t="shared" si="45"/>
        <v>0</v>
      </c>
      <c r="T187" s="29">
        <f t="shared" si="46"/>
        <v>0</v>
      </c>
    </row>
    <row r="188" spans="1:20" ht="13.5" hidden="1" customHeight="1">
      <c r="A188" s="78">
        <f t="shared" si="47"/>
        <v>175</v>
      </c>
      <c r="B188" s="108" t="s">
        <v>38</v>
      </c>
      <c r="C188" s="108" t="s">
        <v>209</v>
      </c>
      <c r="D188" s="121" t="s">
        <v>212</v>
      </c>
      <c r="E188" s="108" t="s">
        <v>301</v>
      </c>
      <c r="F188" s="108" t="s">
        <v>229</v>
      </c>
      <c r="G188" s="110" t="s">
        <v>62</v>
      </c>
      <c r="H188" s="108" t="s">
        <v>80</v>
      </c>
      <c r="I188" s="111">
        <v>44</v>
      </c>
      <c r="J188" s="112">
        <v>156</v>
      </c>
      <c r="K188" s="112" t="s">
        <v>81</v>
      </c>
      <c r="L188" s="113">
        <f>IF(VLOOKUP(K188,'2. BASIS INVULBLAD'!$D$10:$E$87,2,FALSE())=0,0,I188/VLOOKUP(K188,'2. BASIS INVULBLAD'!$D$10:$E$87,2,FALSE()))</f>
        <v>0</v>
      </c>
      <c r="M188" s="113">
        <f t="shared" si="42"/>
        <v>0</v>
      </c>
      <c r="N188" s="114">
        <f>'2. BASIS INVULBLAD'!$H$10</f>
        <v>0</v>
      </c>
      <c r="O188" s="115">
        <f t="shared" si="43"/>
        <v>0</v>
      </c>
      <c r="P188" s="116"/>
      <c r="Q188" s="117">
        <f t="shared" si="44"/>
        <v>0</v>
      </c>
      <c r="R188" s="29">
        <f>'2. BASIS INVULBLAD'!$H$11</f>
        <v>0</v>
      </c>
      <c r="S188" s="29">
        <f t="shared" si="45"/>
        <v>0</v>
      </c>
      <c r="T188" s="29">
        <f t="shared" si="46"/>
        <v>0</v>
      </c>
    </row>
    <row r="189" spans="1:20" ht="13.5" hidden="1" customHeight="1">
      <c r="A189" s="78">
        <f t="shared" si="47"/>
        <v>176</v>
      </c>
      <c r="B189" s="108" t="s">
        <v>38</v>
      </c>
      <c r="C189" s="108" t="s">
        <v>209</v>
      </c>
      <c r="D189" s="121" t="s">
        <v>212</v>
      </c>
      <c r="E189" s="108" t="s">
        <v>302</v>
      </c>
      <c r="F189" s="108" t="s">
        <v>229</v>
      </c>
      <c r="G189" s="110" t="s">
        <v>62</v>
      </c>
      <c r="H189" s="108" t="s">
        <v>80</v>
      </c>
      <c r="I189" s="111">
        <v>17.34</v>
      </c>
      <c r="J189" s="112">
        <v>156</v>
      </c>
      <c r="K189" s="112" t="s">
        <v>81</v>
      </c>
      <c r="L189" s="113">
        <f>IF(VLOOKUP(K189,'2. BASIS INVULBLAD'!$D$10:$E$87,2,FALSE())=0,0,I189/VLOOKUP(K189,'2. BASIS INVULBLAD'!$D$10:$E$87,2,FALSE()))</f>
        <v>0</v>
      </c>
      <c r="M189" s="113">
        <f t="shared" si="42"/>
        <v>0</v>
      </c>
      <c r="N189" s="114">
        <f>'2. BASIS INVULBLAD'!$H$10</f>
        <v>0</v>
      </c>
      <c r="O189" s="115">
        <f t="shared" si="43"/>
        <v>0</v>
      </c>
      <c r="P189" s="116"/>
      <c r="Q189" s="117">
        <f t="shared" si="44"/>
        <v>0</v>
      </c>
      <c r="R189" s="29">
        <f>'2. BASIS INVULBLAD'!$H$11</f>
        <v>0</v>
      </c>
      <c r="S189" s="29">
        <f t="shared" si="45"/>
        <v>0</v>
      </c>
      <c r="T189" s="29">
        <f t="shared" si="46"/>
        <v>0</v>
      </c>
    </row>
    <row r="190" spans="1:20" ht="13.5" hidden="1" customHeight="1">
      <c r="A190" s="78">
        <f t="shared" si="47"/>
        <v>177</v>
      </c>
      <c r="B190" s="108" t="s">
        <v>38</v>
      </c>
      <c r="C190" s="108" t="s">
        <v>209</v>
      </c>
      <c r="D190" s="121" t="s">
        <v>212</v>
      </c>
      <c r="E190" s="108" t="s">
        <v>303</v>
      </c>
      <c r="F190" s="108" t="s">
        <v>229</v>
      </c>
      <c r="G190" s="110" t="s">
        <v>62</v>
      </c>
      <c r="H190" s="108" t="s">
        <v>80</v>
      </c>
      <c r="I190" s="111">
        <v>35.770000000000003</v>
      </c>
      <c r="J190" s="112">
        <v>156</v>
      </c>
      <c r="K190" s="112" t="s">
        <v>81</v>
      </c>
      <c r="L190" s="113">
        <f>IF(VLOOKUP(K190,'2. BASIS INVULBLAD'!$D$10:$E$87,2,FALSE())=0,0,I190/VLOOKUP(K190,'2. BASIS INVULBLAD'!$D$10:$E$87,2,FALSE()))</f>
        <v>0</v>
      </c>
      <c r="M190" s="113">
        <f t="shared" ref="M190:M221" si="48">L190*J190</f>
        <v>0</v>
      </c>
      <c r="N190" s="114">
        <f>'2. BASIS INVULBLAD'!$H$10</f>
        <v>0</v>
      </c>
      <c r="O190" s="115">
        <f t="shared" ref="O190:O221" si="49">M190*N190</f>
        <v>0</v>
      </c>
      <c r="P190" s="116"/>
      <c r="Q190" s="117">
        <f t="shared" ref="Q190:Q221" si="50">M190*P190</f>
        <v>0</v>
      </c>
      <c r="R190" s="29">
        <f>'2. BASIS INVULBLAD'!$H$11</f>
        <v>0</v>
      </c>
      <c r="S190" s="29">
        <f t="shared" ref="S190:S221" si="51">Q190*R190</f>
        <v>0</v>
      </c>
      <c r="T190" s="29">
        <f t="shared" ref="T190:T221" si="52">O190+S190</f>
        <v>0</v>
      </c>
    </row>
    <row r="191" spans="1:20" ht="13.5" hidden="1" customHeight="1">
      <c r="A191" s="78">
        <f t="shared" si="47"/>
        <v>178</v>
      </c>
      <c r="B191" s="108" t="s">
        <v>38</v>
      </c>
      <c r="C191" s="108" t="s">
        <v>209</v>
      </c>
      <c r="D191" s="121" t="s">
        <v>212</v>
      </c>
      <c r="E191" s="108" t="s">
        <v>304</v>
      </c>
      <c r="F191" s="108" t="s">
        <v>229</v>
      </c>
      <c r="G191" s="110" t="s">
        <v>62</v>
      </c>
      <c r="H191" s="108" t="s">
        <v>80</v>
      </c>
      <c r="I191" s="111">
        <v>8.15</v>
      </c>
      <c r="J191" s="112">
        <v>156</v>
      </c>
      <c r="K191" s="112" t="s">
        <v>81</v>
      </c>
      <c r="L191" s="113">
        <f>IF(VLOOKUP(K191,'2. BASIS INVULBLAD'!$D$10:$E$87,2,FALSE())=0,0,I191/VLOOKUP(K191,'2. BASIS INVULBLAD'!$D$10:$E$87,2,FALSE()))</f>
        <v>0</v>
      </c>
      <c r="M191" s="113">
        <f t="shared" si="48"/>
        <v>0</v>
      </c>
      <c r="N191" s="114">
        <f>'2. BASIS INVULBLAD'!$H$10</f>
        <v>0</v>
      </c>
      <c r="O191" s="115">
        <f t="shared" si="49"/>
        <v>0</v>
      </c>
      <c r="P191" s="116"/>
      <c r="Q191" s="117">
        <f t="shared" si="50"/>
        <v>0</v>
      </c>
      <c r="R191" s="29">
        <f>'2. BASIS INVULBLAD'!$H$11</f>
        <v>0</v>
      </c>
      <c r="S191" s="29">
        <f t="shared" si="51"/>
        <v>0</v>
      </c>
      <c r="T191" s="29">
        <f t="shared" si="52"/>
        <v>0</v>
      </c>
    </row>
    <row r="192" spans="1:20" ht="13.5" hidden="1" customHeight="1">
      <c r="A192" s="78">
        <f t="shared" si="47"/>
        <v>179</v>
      </c>
      <c r="B192" s="108" t="s">
        <v>38</v>
      </c>
      <c r="C192" s="108" t="s">
        <v>209</v>
      </c>
      <c r="D192" s="121" t="s">
        <v>212</v>
      </c>
      <c r="E192" s="108" t="s">
        <v>305</v>
      </c>
      <c r="F192" s="108" t="s">
        <v>229</v>
      </c>
      <c r="G192" s="110" t="s">
        <v>62</v>
      </c>
      <c r="H192" s="108" t="s">
        <v>80</v>
      </c>
      <c r="I192" s="111">
        <v>8.4700000000000006</v>
      </c>
      <c r="J192" s="112">
        <v>156</v>
      </c>
      <c r="K192" s="112" t="s">
        <v>81</v>
      </c>
      <c r="L192" s="113">
        <f>IF(VLOOKUP(K192,'2. BASIS INVULBLAD'!$D$10:$E$87,2,FALSE())=0,0,I192/VLOOKUP(K192,'2. BASIS INVULBLAD'!$D$10:$E$87,2,FALSE()))</f>
        <v>0</v>
      </c>
      <c r="M192" s="113">
        <f t="shared" si="48"/>
        <v>0</v>
      </c>
      <c r="N192" s="114">
        <f>'2. BASIS INVULBLAD'!$H$10</f>
        <v>0</v>
      </c>
      <c r="O192" s="115">
        <f t="shared" si="49"/>
        <v>0</v>
      </c>
      <c r="P192" s="116"/>
      <c r="Q192" s="117">
        <f t="shared" si="50"/>
        <v>0</v>
      </c>
      <c r="R192" s="29">
        <f>'2. BASIS INVULBLAD'!$H$11</f>
        <v>0</v>
      </c>
      <c r="S192" s="29">
        <f t="shared" si="51"/>
        <v>0</v>
      </c>
      <c r="T192" s="29">
        <f t="shared" si="52"/>
        <v>0</v>
      </c>
    </row>
    <row r="193" spans="1:20" ht="13.5" hidden="1" customHeight="1">
      <c r="A193" s="78">
        <f t="shared" si="47"/>
        <v>180</v>
      </c>
      <c r="B193" s="108" t="s">
        <v>38</v>
      </c>
      <c r="C193" s="108" t="s">
        <v>209</v>
      </c>
      <c r="D193" s="121" t="s">
        <v>212</v>
      </c>
      <c r="E193" s="108" t="s">
        <v>307</v>
      </c>
      <c r="F193" s="108" t="s">
        <v>216</v>
      </c>
      <c r="G193" s="110" t="s">
        <v>86</v>
      </c>
      <c r="H193" s="108" t="s">
        <v>80</v>
      </c>
      <c r="I193" s="111">
        <v>25.5</v>
      </c>
      <c r="J193" s="112">
        <v>255</v>
      </c>
      <c r="K193" s="112" t="s">
        <v>110</v>
      </c>
      <c r="L193" s="113">
        <f>IF(VLOOKUP(K193,'2. BASIS INVULBLAD'!$D$10:$E$87,2,FALSE())=0,0,I193/VLOOKUP(K193,'2. BASIS INVULBLAD'!$D$10:$E$87,2,FALSE()))</f>
        <v>0</v>
      </c>
      <c r="M193" s="113">
        <f t="shared" si="48"/>
        <v>0</v>
      </c>
      <c r="N193" s="114">
        <f>'2. BASIS INVULBLAD'!$H$10</f>
        <v>0</v>
      </c>
      <c r="O193" s="115">
        <f t="shared" si="49"/>
        <v>0</v>
      </c>
      <c r="P193" s="116"/>
      <c r="Q193" s="117">
        <f t="shared" si="50"/>
        <v>0</v>
      </c>
      <c r="R193" s="29">
        <f>'2. BASIS INVULBLAD'!$H$11</f>
        <v>0</v>
      </c>
      <c r="S193" s="29">
        <f t="shared" si="51"/>
        <v>0</v>
      </c>
      <c r="T193" s="29">
        <f t="shared" si="52"/>
        <v>0</v>
      </c>
    </row>
    <row r="194" spans="1:20" ht="13.5" hidden="1" customHeight="1">
      <c r="A194" s="78">
        <f t="shared" ref="A194:A225" si="53">A193+1</f>
        <v>181</v>
      </c>
      <c r="B194" s="108" t="s">
        <v>38</v>
      </c>
      <c r="C194" s="108" t="s">
        <v>314</v>
      </c>
      <c r="D194" s="109">
        <v>2</v>
      </c>
      <c r="E194" s="108" t="s">
        <v>317</v>
      </c>
      <c r="F194" s="108" t="s">
        <v>191</v>
      </c>
      <c r="G194" s="110" t="s">
        <v>62</v>
      </c>
      <c r="H194" s="108" t="s">
        <v>80</v>
      </c>
      <c r="I194" s="111">
        <v>62.57</v>
      </c>
      <c r="J194" s="112">
        <v>156</v>
      </c>
      <c r="K194" s="112" t="s">
        <v>81</v>
      </c>
      <c r="L194" s="113">
        <f>IF(VLOOKUP(K194,'2. BASIS INVULBLAD'!$D$10:$E$87,2,FALSE())=0,0,I194/VLOOKUP(K194,'2. BASIS INVULBLAD'!$D$10:$E$87,2,FALSE()))</f>
        <v>0</v>
      </c>
      <c r="M194" s="113">
        <f t="shared" si="48"/>
        <v>0</v>
      </c>
      <c r="N194" s="114">
        <f>'2. BASIS INVULBLAD'!$H$10</f>
        <v>0</v>
      </c>
      <c r="O194" s="115">
        <f t="shared" si="49"/>
        <v>0</v>
      </c>
      <c r="P194" s="116"/>
      <c r="Q194" s="117">
        <f t="shared" si="50"/>
        <v>0</v>
      </c>
      <c r="R194" s="29">
        <f>'2. BASIS INVULBLAD'!$H$11</f>
        <v>0</v>
      </c>
      <c r="S194" s="29">
        <f t="shared" si="51"/>
        <v>0</v>
      </c>
      <c r="T194" s="29">
        <f t="shared" si="52"/>
        <v>0</v>
      </c>
    </row>
    <row r="195" spans="1:20" ht="13.5" hidden="1" customHeight="1">
      <c r="A195" s="78">
        <f t="shared" si="53"/>
        <v>182</v>
      </c>
      <c r="B195" s="108" t="s">
        <v>38</v>
      </c>
      <c r="C195" s="108" t="s">
        <v>314</v>
      </c>
      <c r="D195" s="109">
        <v>2</v>
      </c>
      <c r="E195" s="108" t="s">
        <v>318</v>
      </c>
      <c r="F195" s="108" t="s">
        <v>229</v>
      </c>
      <c r="G195" s="110" t="s">
        <v>62</v>
      </c>
      <c r="H195" s="108" t="s">
        <v>80</v>
      </c>
      <c r="I195" s="111">
        <v>19.149999999999999</v>
      </c>
      <c r="J195" s="112">
        <v>156</v>
      </c>
      <c r="K195" s="112" t="s">
        <v>81</v>
      </c>
      <c r="L195" s="113">
        <f>IF(VLOOKUP(K195,'2. BASIS INVULBLAD'!$D$10:$E$87,2,FALSE())=0,0,I195/VLOOKUP(K195,'2. BASIS INVULBLAD'!$D$10:$E$87,2,FALSE()))</f>
        <v>0</v>
      </c>
      <c r="M195" s="113">
        <f t="shared" si="48"/>
        <v>0</v>
      </c>
      <c r="N195" s="114">
        <f>'2. BASIS INVULBLAD'!$H$10</f>
        <v>0</v>
      </c>
      <c r="O195" s="115">
        <f t="shared" si="49"/>
        <v>0</v>
      </c>
      <c r="P195" s="116"/>
      <c r="Q195" s="117">
        <f t="shared" si="50"/>
        <v>0</v>
      </c>
      <c r="R195" s="29">
        <f>'2. BASIS INVULBLAD'!$H$11</f>
        <v>0</v>
      </c>
      <c r="S195" s="29">
        <f t="shared" si="51"/>
        <v>0</v>
      </c>
      <c r="T195" s="29">
        <f t="shared" si="52"/>
        <v>0</v>
      </c>
    </row>
    <row r="196" spans="1:20" ht="13.5" hidden="1" customHeight="1">
      <c r="A196" s="78">
        <f t="shared" si="53"/>
        <v>183</v>
      </c>
      <c r="B196" s="108" t="s">
        <v>38</v>
      </c>
      <c r="C196" s="108" t="s">
        <v>314</v>
      </c>
      <c r="D196" s="109">
        <v>2</v>
      </c>
      <c r="E196" s="108" t="s">
        <v>319</v>
      </c>
      <c r="F196" s="108" t="s">
        <v>229</v>
      </c>
      <c r="G196" s="110" t="s">
        <v>62</v>
      </c>
      <c r="H196" s="108" t="s">
        <v>80</v>
      </c>
      <c r="I196" s="111">
        <v>19.149999999999999</v>
      </c>
      <c r="J196" s="112">
        <v>156</v>
      </c>
      <c r="K196" s="112" t="s">
        <v>81</v>
      </c>
      <c r="L196" s="113">
        <f>IF(VLOOKUP(K196,'2. BASIS INVULBLAD'!$D$10:$E$87,2,FALSE())=0,0,I196/VLOOKUP(K196,'2. BASIS INVULBLAD'!$D$10:$E$87,2,FALSE()))</f>
        <v>0</v>
      </c>
      <c r="M196" s="113">
        <f t="shared" si="48"/>
        <v>0</v>
      </c>
      <c r="N196" s="114">
        <f>'2. BASIS INVULBLAD'!$H$10</f>
        <v>0</v>
      </c>
      <c r="O196" s="115">
        <f t="shared" si="49"/>
        <v>0</v>
      </c>
      <c r="P196" s="116"/>
      <c r="Q196" s="117">
        <f t="shared" si="50"/>
        <v>0</v>
      </c>
      <c r="R196" s="29">
        <f>'2. BASIS INVULBLAD'!$H$11</f>
        <v>0</v>
      </c>
      <c r="S196" s="29">
        <f t="shared" si="51"/>
        <v>0</v>
      </c>
      <c r="T196" s="29">
        <f t="shared" si="52"/>
        <v>0</v>
      </c>
    </row>
    <row r="197" spans="1:20" ht="13.5" hidden="1" customHeight="1">
      <c r="A197" s="78">
        <f t="shared" si="53"/>
        <v>184</v>
      </c>
      <c r="B197" s="108" t="s">
        <v>38</v>
      </c>
      <c r="C197" s="108" t="s">
        <v>314</v>
      </c>
      <c r="D197" s="109">
        <v>2</v>
      </c>
      <c r="E197" s="108" t="s">
        <v>320</v>
      </c>
      <c r="F197" s="108" t="s">
        <v>229</v>
      </c>
      <c r="G197" s="110" t="s">
        <v>62</v>
      </c>
      <c r="H197" s="108" t="s">
        <v>80</v>
      </c>
      <c r="I197" s="111">
        <v>28.58</v>
      </c>
      <c r="J197" s="112">
        <v>156</v>
      </c>
      <c r="K197" s="112" t="s">
        <v>81</v>
      </c>
      <c r="L197" s="113">
        <f>IF(VLOOKUP(K197,'2. BASIS INVULBLAD'!$D$10:$E$87,2,FALSE())=0,0,I197/VLOOKUP(K197,'2. BASIS INVULBLAD'!$D$10:$E$87,2,FALSE()))</f>
        <v>0</v>
      </c>
      <c r="M197" s="113">
        <f t="shared" si="48"/>
        <v>0</v>
      </c>
      <c r="N197" s="114">
        <f>'2. BASIS INVULBLAD'!$H$10</f>
        <v>0</v>
      </c>
      <c r="O197" s="115">
        <f t="shared" si="49"/>
        <v>0</v>
      </c>
      <c r="P197" s="116"/>
      <c r="Q197" s="117">
        <f t="shared" si="50"/>
        <v>0</v>
      </c>
      <c r="R197" s="29">
        <f>'2. BASIS INVULBLAD'!$H$11</f>
        <v>0</v>
      </c>
      <c r="S197" s="29">
        <f t="shared" si="51"/>
        <v>0</v>
      </c>
      <c r="T197" s="29">
        <f t="shared" si="52"/>
        <v>0</v>
      </c>
    </row>
    <row r="198" spans="1:20" ht="13.5" hidden="1" customHeight="1">
      <c r="A198" s="78">
        <f t="shared" si="53"/>
        <v>185</v>
      </c>
      <c r="B198" s="108" t="s">
        <v>38</v>
      </c>
      <c r="C198" s="108" t="s">
        <v>314</v>
      </c>
      <c r="D198" s="109">
        <v>2</v>
      </c>
      <c r="E198" s="108" t="s">
        <v>321</v>
      </c>
      <c r="F198" s="108" t="s">
        <v>231</v>
      </c>
      <c r="G198" s="110" t="s">
        <v>86</v>
      </c>
      <c r="H198" s="108" t="s">
        <v>80</v>
      </c>
      <c r="I198" s="111">
        <v>8.5399999999999991</v>
      </c>
      <c r="J198" s="112">
        <v>255</v>
      </c>
      <c r="K198" s="112" t="s">
        <v>110</v>
      </c>
      <c r="L198" s="113">
        <f>IF(VLOOKUP(K198,'2. BASIS INVULBLAD'!$D$10:$E$87,2,FALSE())=0,0,I198/VLOOKUP(K198,'2. BASIS INVULBLAD'!$D$10:$E$87,2,FALSE()))</f>
        <v>0</v>
      </c>
      <c r="M198" s="113">
        <f t="shared" si="48"/>
        <v>0</v>
      </c>
      <c r="N198" s="114">
        <f>'2. BASIS INVULBLAD'!$H$10</f>
        <v>0</v>
      </c>
      <c r="O198" s="115">
        <f t="shared" si="49"/>
        <v>0</v>
      </c>
      <c r="P198" s="116"/>
      <c r="Q198" s="117">
        <f t="shared" si="50"/>
        <v>0</v>
      </c>
      <c r="R198" s="29">
        <f>'2. BASIS INVULBLAD'!$H$11</f>
        <v>0</v>
      </c>
      <c r="S198" s="29">
        <f t="shared" si="51"/>
        <v>0</v>
      </c>
      <c r="T198" s="29">
        <f t="shared" si="52"/>
        <v>0</v>
      </c>
    </row>
    <row r="199" spans="1:20" ht="13.5" hidden="1" customHeight="1">
      <c r="A199" s="78">
        <f t="shared" si="53"/>
        <v>186</v>
      </c>
      <c r="B199" s="108" t="s">
        <v>38</v>
      </c>
      <c r="C199" s="108" t="s">
        <v>314</v>
      </c>
      <c r="D199" s="109">
        <v>2</v>
      </c>
      <c r="E199" s="108" t="s">
        <v>322</v>
      </c>
      <c r="F199" s="108" t="s">
        <v>229</v>
      </c>
      <c r="G199" s="110" t="s">
        <v>62</v>
      </c>
      <c r="H199" s="108" t="s">
        <v>80</v>
      </c>
      <c r="I199" s="111">
        <v>17.190000000000001</v>
      </c>
      <c r="J199" s="112">
        <v>156</v>
      </c>
      <c r="K199" s="112" t="s">
        <v>81</v>
      </c>
      <c r="L199" s="113">
        <f>IF(VLOOKUP(K199,'2. BASIS INVULBLAD'!$D$10:$E$87,2,FALSE())=0,0,I199/VLOOKUP(K199,'2. BASIS INVULBLAD'!$D$10:$E$87,2,FALSE()))</f>
        <v>0</v>
      </c>
      <c r="M199" s="113">
        <f t="shared" si="48"/>
        <v>0</v>
      </c>
      <c r="N199" s="114">
        <f>'2. BASIS INVULBLAD'!$H$10</f>
        <v>0</v>
      </c>
      <c r="O199" s="115">
        <f t="shared" si="49"/>
        <v>0</v>
      </c>
      <c r="P199" s="116"/>
      <c r="Q199" s="117">
        <f t="shared" si="50"/>
        <v>0</v>
      </c>
      <c r="R199" s="29">
        <f>'2. BASIS INVULBLAD'!$H$11</f>
        <v>0</v>
      </c>
      <c r="S199" s="29">
        <f t="shared" si="51"/>
        <v>0</v>
      </c>
      <c r="T199" s="29">
        <f t="shared" si="52"/>
        <v>0</v>
      </c>
    </row>
    <row r="200" spans="1:20" ht="13.5" hidden="1" customHeight="1">
      <c r="A200" s="78">
        <f t="shared" si="53"/>
        <v>187</v>
      </c>
      <c r="B200" s="108" t="s">
        <v>38</v>
      </c>
      <c r="C200" s="108" t="s">
        <v>314</v>
      </c>
      <c r="D200" s="109">
        <v>2</v>
      </c>
      <c r="E200" s="108" t="s">
        <v>323</v>
      </c>
      <c r="F200" s="108" t="s">
        <v>229</v>
      </c>
      <c r="G200" s="110" t="s">
        <v>62</v>
      </c>
      <c r="H200" s="108" t="s">
        <v>80</v>
      </c>
      <c r="I200" s="111">
        <v>4.0599999999999996</v>
      </c>
      <c r="J200" s="112">
        <v>156</v>
      </c>
      <c r="K200" s="112" t="s">
        <v>81</v>
      </c>
      <c r="L200" s="113">
        <f>IF(VLOOKUP(K200,'2. BASIS INVULBLAD'!$D$10:$E$87,2,FALSE())=0,0,I200/VLOOKUP(K200,'2. BASIS INVULBLAD'!$D$10:$E$87,2,FALSE()))</f>
        <v>0</v>
      </c>
      <c r="M200" s="113">
        <f t="shared" si="48"/>
        <v>0</v>
      </c>
      <c r="N200" s="114">
        <f>'2. BASIS INVULBLAD'!$H$10</f>
        <v>0</v>
      </c>
      <c r="O200" s="115">
        <f t="shared" si="49"/>
        <v>0</v>
      </c>
      <c r="P200" s="116"/>
      <c r="Q200" s="117">
        <f t="shared" si="50"/>
        <v>0</v>
      </c>
      <c r="R200" s="29">
        <f>'2. BASIS INVULBLAD'!$H$11</f>
        <v>0</v>
      </c>
      <c r="S200" s="29">
        <f t="shared" si="51"/>
        <v>0</v>
      </c>
      <c r="T200" s="29">
        <f t="shared" si="52"/>
        <v>0</v>
      </c>
    </row>
    <row r="201" spans="1:20" ht="13.5" hidden="1" customHeight="1">
      <c r="A201" s="78">
        <f t="shared" si="53"/>
        <v>188</v>
      </c>
      <c r="B201" s="108" t="s">
        <v>38</v>
      </c>
      <c r="C201" s="108" t="s">
        <v>314</v>
      </c>
      <c r="D201" s="109">
        <v>2</v>
      </c>
      <c r="E201" s="108" t="s">
        <v>324</v>
      </c>
      <c r="F201" s="108" t="s">
        <v>216</v>
      </c>
      <c r="G201" s="110" t="s">
        <v>86</v>
      </c>
      <c r="H201" s="108" t="s">
        <v>80</v>
      </c>
      <c r="I201" s="111">
        <v>31.46</v>
      </c>
      <c r="J201" s="112">
        <v>255</v>
      </c>
      <c r="K201" s="112" t="s">
        <v>110</v>
      </c>
      <c r="L201" s="113">
        <f>IF(VLOOKUP(K201,'2. BASIS INVULBLAD'!$D$10:$E$87,2,FALSE())=0,0,I201/VLOOKUP(K201,'2. BASIS INVULBLAD'!$D$10:$E$87,2,FALSE()))</f>
        <v>0</v>
      </c>
      <c r="M201" s="113">
        <f t="shared" si="48"/>
        <v>0</v>
      </c>
      <c r="N201" s="114">
        <f>'2. BASIS INVULBLAD'!$H$10</f>
        <v>0</v>
      </c>
      <c r="O201" s="115">
        <f t="shared" si="49"/>
        <v>0</v>
      </c>
      <c r="P201" s="116"/>
      <c r="Q201" s="117">
        <f t="shared" si="50"/>
        <v>0</v>
      </c>
      <c r="R201" s="29">
        <f>'2. BASIS INVULBLAD'!$H$11</f>
        <v>0</v>
      </c>
      <c r="S201" s="29">
        <f t="shared" si="51"/>
        <v>0</v>
      </c>
      <c r="T201" s="29">
        <f t="shared" si="52"/>
        <v>0</v>
      </c>
    </row>
    <row r="202" spans="1:20" ht="13.5" hidden="1" customHeight="1">
      <c r="A202" s="78">
        <f t="shared" si="53"/>
        <v>189</v>
      </c>
      <c r="B202" s="108" t="s">
        <v>38</v>
      </c>
      <c r="C202" s="108" t="s">
        <v>314</v>
      </c>
      <c r="D202" s="109">
        <v>1</v>
      </c>
      <c r="E202" s="108" t="s">
        <v>329</v>
      </c>
      <c r="F202" s="108" t="s">
        <v>278</v>
      </c>
      <c r="G202" s="110" t="s">
        <v>86</v>
      </c>
      <c r="H202" s="108" t="s">
        <v>80</v>
      </c>
      <c r="I202" s="111">
        <v>23.52</v>
      </c>
      <c r="J202" s="112">
        <v>255</v>
      </c>
      <c r="K202" s="112" t="s">
        <v>110</v>
      </c>
      <c r="L202" s="113">
        <f>IF(VLOOKUP(K202,'2. BASIS INVULBLAD'!$D$10:$E$87,2,FALSE())=0,0,I202/VLOOKUP(K202,'2. BASIS INVULBLAD'!$D$10:$E$87,2,FALSE()))</f>
        <v>0</v>
      </c>
      <c r="M202" s="113">
        <f t="shared" si="48"/>
        <v>0</v>
      </c>
      <c r="N202" s="114">
        <f>'2. BASIS INVULBLAD'!$H$10</f>
        <v>0</v>
      </c>
      <c r="O202" s="115">
        <f t="shared" si="49"/>
        <v>0</v>
      </c>
      <c r="P202" s="116"/>
      <c r="Q202" s="117">
        <f t="shared" si="50"/>
        <v>0</v>
      </c>
      <c r="R202" s="29">
        <f>'2. BASIS INVULBLAD'!$H$11</f>
        <v>0</v>
      </c>
      <c r="S202" s="29">
        <f t="shared" si="51"/>
        <v>0</v>
      </c>
      <c r="T202" s="29">
        <f t="shared" si="52"/>
        <v>0</v>
      </c>
    </row>
    <row r="203" spans="1:20" ht="13.5" hidden="1" customHeight="1">
      <c r="A203" s="78">
        <f t="shared" si="53"/>
        <v>190</v>
      </c>
      <c r="B203" s="108" t="s">
        <v>38</v>
      </c>
      <c r="C203" s="108" t="s">
        <v>314</v>
      </c>
      <c r="D203" s="109">
        <v>1</v>
      </c>
      <c r="E203" s="108" t="s">
        <v>330</v>
      </c>
      <c r="F203" s="108" t="s">
        <v>229</v>
      </c>
      <c r="G203" s="110" t="s">
        <v>62</v>
      </c>
      <c r="H203" s="108" t="s">
        <v>80</v>
      </c>
      <c r="I203" s="111">
        <v>31.94</v>
      </c>
      <c r="J203" s="112">
        <v>156</v>
      </c>
      <c r="K203" s="112" t="s">
        <v>81</v>
      </c>
      <c r="L203" s="113">
        <f>IF(VLOOKUP(K203,'2. BASIS INVULBLAD'!$D$10:$E$87,2,FALSE())=0,0,I203/VLOOKUP(K203,'2. BASIS INVULBLAD'!$D$10:$E$87,2,FALSE()))</f>
        <v>0</v>
      </c>
      <c r="M203" s="113">
        <f t="shared" si="48"/>
        <v>0</v>
      </c>
      <c r="N203" s="114">
        <f>'2. BASIS INVULBLAD'!$H$10</f>
        <v>0</v>
      </c>
      <c r="O203" s="115">
        <f t="shared" si="49"/>
        <v>0</v>
      </c>
      <c r="P203" s="116"/>
      <c r="Q203" s="117">
        <f t="shared" si="50"/>
        <v>0</v>
      </c>
      <c r="R203" s="29">
        <f>'2. BASIS INVULBLAD'!$H$11</f>
        <v>0</v>
      </c>
      <c r="S203" s="29">
        <f t="shared" si="51"/>
        <v>0</v>
      </c>
      <c r="T203" s="29">
        <f t="shared" si="52"/>
        <v>0</v>
      </c>
    </row>
    <row r="204" spans="1:20" ht="13.5" hidden="1" customHeight="1">
      <c r="A204" s="78">
        <f t="shared" si="53"/>
        <v>191</v>
      </c>
      <c r="B204" s="108" t="s">
        <v>38</v>
      </c>
      <c r="C204" s="108" t="s">
        <v>314</v>
      </c>
      <c r="D204" s="109">
        <v>1</v>
      </c>
      <c r="E204" s="108" t="s">
        <v>331</v>
      </c>
      <c r="F204" s="108" t="s">
        <v>231</v>
      </c>
      <c r="G204" s="110" t="s">
        <v>86</v>
      </c>
      <c r="H204" s="108" t="s">
        <v>80</v>
      </c>
      <c r="I204" s="111">
        <v>2.68</v>
      </c>
      <c r="J204" s="112">
        <v>255</v>
      </c>
      <c r="K204" s="112" t="s">
        <v>110</v>
      </c>
      <c r="L204" s="113">
        <f>IF(VLOOKUP(K204,'2. BASIS INVULBLAD'!$D$10:$E$87,2,FALSE())=0,0,I204/VLOOKUP(K204,'2. BASIS INVULBLAD'!$D$10:$E$87,2,FALSE()))</f>
        <v>0</v>
      </c>
      <c r="M204" s="113">
        <f t="shared" si="48"/>
        <v>0</v>
      </c>
      <c r="N204" s="114">
        <f>'2. BASIS INVULBLAD'!$H$10</f>
        <v>0</v>
      </c>
      <c r="O204" s="115">
        <f t="shared" si="49"/>
        <v>0</v>
      </c>
      <c r="P204" s="116"/>
      <c r="Q204" s="117">
        <f t="shared" si="50"/>
        <v>0</v>
      </c>
      <c r="R204" s="29">
        <f>'2. BASIS INVULBLAD'!$H$11</f>
        <v>0</v>
      </c>
      <c r="S204" s="29">
        <f t="shared" si="51"/>
        <v>0</v>
      </c>
      <c r="T204" s="29">
        <f t="shared" si="52"/>
        <v>0</v>
      </c>
    </row>
    <row r="205" spans="1:20" ht="13.5" hidden="1" customHeight="1">
      <c r="A205" s="78">
        <f t="shared" si="53"/>
        <v>192</v>
      </c>
      <c r="B205" s="108" t="s">
        <v>38</v>
      </c>
      <c r="C205" s="108" t="s">
        <v>314</v>
      </c>
      <c r="D205" s="109">
        <v>1</v>
      </c>
      <c r="E205" s="108" t="s">
        <v>332</v>
      </c>
      <c r="F205" s="108" t="s">
        <v>229</v>
      </c>
      <c r="G205" s="110" t="s">
        <v>62</v>
      </c>
      <c r="H205" s="108" t="s">
        <v>80</v>
      </c>
      <c r="I205" s="111">
        <v>35.81</v>
      </c>
      <c r="J205" s="112">
        <v>156</v>
      </c>
      <c r="K205" s="112" t="s">
        <v>81</v>
      </c>
      <c r="L205" s="113">
        <f>IF(VLOOKUP(K205,'2. BASIS INVULBLAD'!$D$10:$E$87,2,FALSE())=0,0,I205/VLOOKUP(K205,'2. BASIS INVULBLAD'!$D$10:$E$87,2,FALSE()))</f>
        <v>0</v>
      </c>
      <c r="M205" s="113">
        <f t="shared" si="48"/>
        <v>0</v>
      </c>
      <c r="N205" s="114">
        <f>'2. BASIS INVULBLAD'!$H$10</f>
        <v>0</v>
      </c>
      <c r="O205" s="115">
        <f t="shared" si="49"/>
        <v>0</v>
      </c>
      <c r="P205" s="116"/>
      <c r="Q205" s="117">
        <f t="shared" si="50"/>
        <v>0</v>
      </c>
      <c r="R205" s="29">
        <f>'2. BASIS INVULBLAD'!$H$11</f>
        <v>0</v>
      </c>
      <c r="S205" s="29">
        <f t="shared" si="51"/>
        <v>0</v>
      </c>
      <c r="T205" s="29">
        <f t="shared" si="52"/>
        <v>0</v>
      </c>
    </row>
    <row r="206" spans="1:20" ht="13.5" hidden="1" customHeight="1">
      <c r="A206" s="78">
        <f t="shared" si="53"/>
        <v>193</v>
      </c>
      <c r="B206" s="108" t="s">
        <v>38</v>
      </c>
      <c r="C206" s="108" t="s">
        <v>314</v>
      </c>
      <c r="D206" s="109">
        <v>1</v>
      </c>
      <c r="E206" s="108" t="s">
        <v>333</v>
      </c>
      <c r="F206" s="108" t="s">
        <v>229</v>
      </c>
      <c r="G206" s="110" t="s">
        <v>62</v>
      </c>
      <c r="H206" s="108" t="s">
        <v>80</v>
      </c>
      <c r="I206" s="111">
        <v>39.76</v>
      </c>
      <c r="J206" s="112">
        <v>156</v>
      </c>
      <c r="K206" s="112" t="s">
        <v>81</v>
      </c>
      <c r="L206" s="113">
        <f>IF(VLOOKUP(K206,'2. BASIS INVULBLAD'!$D$10:$E$87,2,FALSE())=0,0,I206/VLOOKUP(K206,'2. BASIS INVULBLAD'!$D$10:$E$87,2,FALSE()))</f>
        <v>0</v>
      </c>
      <c r="M206" s="113">
        <f t="shared" si="48"/>
        <v>0</v>
      </c>
      <c r="N206" s="114">
        <f>'2. BASIS INVULBLAD'!$H$10</f>
        <v>0</v>
      </c>
      <c r="O206" s="115">
        <f t="shared" si="49"/>
        <v>0</v>
      </c>
      <c r="P206" s="116"/>
      <c r="Q206" s="117">
        <f t="shared" si="50"/>
        <v>0</v>
      </c>
      <c r="R206" s="29">
        <f>'2. BASIS INVULBLAD'!$H$11</f>
        <v>0</v>
      </c>
      <c r="S206" s="29">
        <f t="shared" si="51"/>
        <v>0</v>
      </c>
      <c r="T206" s="29">
        <f t="shared" si="52"/>
        <v>0</v>
      </c>
    </row>
    <row r="207" spans="1:20" ht="13.5" hidden="1" customHeight="1">
      <c r="A207" s="78">
        <f t="shared" si="53"/>
        <v>194</v>
      </c>
      <c r="B207" s="108" t="s">
        <v>38</v>
      </c>
      <c r="C207" s="108" t="s">
        <v>314</v>
      </c>
      <c r="D207" s="109">
        <v>1</v>
      </c>
      <c r="E207" s="108" t="s">
        <v>334</v>
      </c>
      <c r="F207" s="108" t="s">
        <v>229</v>
      </c>
      <c r="G207" s="110" t="s">
        <v>62</v>
      </c>
      <c r="H207" s="108" t="s">
        <v>80</v>
      </c>
      <c r="I207" s="111">
        <v>20.54</v>
      </c>
      <c r="J207" s="112">
        <v>156</v>
      </c>
      <c r="K207" s="112" t="s">
        <v>81</v>
      </c>
      <c r="L207" s="113">
        <f>IF(VLOOKUP(K207,'2. BASIS INVULBLAD'!$D$10:$E$87,2,FALSE())=0,0,I207/VLOOKUP(K207,'2. BASIS INVULBLAD'!$D$10:$E$87,2,FALSE()))</f>
        <v>0</v>
      </c>
      <c r="M207" s="113">
        <f t="shared" si="48"/>
        <v>0</v>
      </c>
      <c r="N207" s="114">
        <f>'2. BASIS INVULBLAD'!$H$10</f>
        <v>0</v>
      </c>
      <c r="O207" s="115">
        <f t="shared" si="49"/>
        <v>0</v>
      </c>
      <c r="P207" s="116"/>
      <c r="Q207" s="117">
        <f t="shared" si="50"/>
        <v>0</v>
      </c>
      <c r="R207" s="29">
        <f>'2. BASIS INVULBLAD'!$H$11</f>
        <v>0</v>
      </c>
      <c r="S207" s="29">
        <f t="shared" si="51"/>
        <v>0</v>
      </c>
      <c r="T207" s="29">
        <f t="shared" si="52"/>
        <v>0</v>
      </c>
    </row>
    <row r="208" spans="1:20" ht="13.5" hidden="1" customHeight="1">
      <c r="A208" s="78">
        <f t="shared" si="53"/>
        <v>195</v>
      </c>
      <c r="B208" s="108" t="s">
        <v>38</v>
      </c>
      <c r="C208" s="108" t="s">
        <v>314</v>
      </c>
      <c r="D208" s="109">
        <v>1</v>
      </c>
      <c r="E208" s="108" t="s">
        <v>335</v>
      </c>
      <c r="F208" s="108" t="s">
        <v>229</v>
      </c>
      <c r="G208" s="110" t="s">
        <v>62</v>
      </c>
      <c r="H208" s="108" t="s">
        <v>80</v>
      </c>
      <c r="I208" s="111">
        <v>32.21</v>
      </c>
      <c r="J208" s="112">
        <v>156</v>
      </c>
      <c r="K208" s="112" t="s">
        <v>81</v>
      </c>
      <c r="L208" s="113">
        <f>IF(VLOOKUP(K208,'2. BASIS INVULBLAD'!$D$10:$E$87,2,FALSE())=0,0,I208/VLOOKUP(K208,'2. BASIS INVULBLAD'!$D$10:$E$87,2,FALSE()))</f>
        <v>0</v>
      </c>
      <c r="M208" s="113">
        <f t="shared" si="48"/>
        <v>0</v>
      </c>
      <c r="N208" s="114">
        <f>'2. BASIS INVULBLAD'!$H$10</f>
        <v>0</v>
      </c>
      <c r="O208" s="115">
        <f t="shared" si="49"/>
        <v>0</v>
      </c>
      <c r="P208" s="116"/>
      <c r="Q208" s="117">
        <f t="shared" si="50"/>
        <v>0</v>
      </c>
      <c r="R208" s="29">
        <f>'2. BASIS INVULBLAD'!$H$11</f>
        <v>0</v>
      </c>
      <c r="S208" s="29">
        <f t="shared" si="51"/>
        <v>0</v>
      </c>
      <c r="T208" s="29">
        <f t="shared" si="52"/>
        <v>0</v>
      </c>
    </row>
    <row r="209" spans="1:20" ht="13.5" hidden="1" customHeight="1">
      <c r="A209" s="78">
        <f t="shared" si="53"/>
        <v>196</v>
      </c>
      <c r="B209" s="108" t="s">
        <v>38</v>
      </c>
      <c r="C209" s="108" t="s">
        <v>314</v>
      </c>
      <c r="D209" s="121" t="s">
        <v>212</v>
      </c>
      <c r="E209" s="108" t="s">
        <v>341</v>
      </c>
      <c r="F209" s="108" t="s">
        <v>231</v>
      </c>
      <c r="G209" s="110" t="s">
        <v>86</v>
      </c>
      <c r="H209" s="108" t="s">
        <v>80</v>
      </c>
      <c r="I209" s="111">
        <v>6.6</v>
      </c>
      <c r="J209" s="112">
        <v>255</v>
      </c>
      <c r="K209" s="112" t="s">
        <v>110</v>
      </c>
      <c r="L209" s="113">
        <f>IF(VLOOKUP(K209,'2. BASIS INVULBLAD'!$D$10:$E$87,2,FALSE())=0,0,I209/VLOOKUP(K209,'2. BASIS INVULBLAD'!$D$10:$E$87,2,FALSE()))</f>
        <v>0</v>
      </c>
      <c r="M209" s="113">
        <f t="shared" si="48"/>
        <v>0</v>
      </c>
      <c r="N209" s="114">
        <f>'2. BASIS INVULBLAD'!$H$10</f>
        <v>0</v>
      </c>
      <c r="O209" s="115">
        <f t="shared" si="49"/>
        <v>0</v>
      </c>
      <c r="P209" s="116"/>
      <c r="Q209" s="117">
        <f t="shared" si="50"/>
        <v>0</v>
      </c>
      <c r="R209" s="29">
        <f>'2. BASIS INVULBLAD'!$H$11</f>
        <v>0</v>
      </c>
      <c r="S209" s="29">
        <f t="shared" si="51"/>
        <v>0</v>
      </c>
      <c r="T209" s="29">
        <f t="shared" si="52"/>
        <v>0</v>
      </c>
    </row>
    <row r="210" spans="1:20" ht="13.5" hidden="1" customHeight="1">
      <c r="A210" s="78">
        <f t="shared" si="53"/>
        <v>197</v>
      </c>
      <c r="B210" s="108" t="s">
        <v>38</v>
      </c>
      <c r="C210" s="108" t="s">
        <v>314</v>
      </c>
      <c r="D210" s="121" t="s">
        <v>212</v>
      </c>
      <c r="E210" s="108" t="s">
        <v>342</v>
      </c>
      <c r="F210" s="108" t="s">
        <v>229</v>
      </c>
      <c r="G210" s="110" t="s">
        <v>62</v>
      </c>
      <c r="H210" s="108" t="s">
        <v>80</v>
      </c>
      <c r="I210" s="111">
        <v>39.69</v>
      </c>
      <c r="J210" s="112">
        <v>156</v>
      </c>
      <c r="K210" s="112" t="s">
        <v>81</v>
      </c>
      <c r="L210" s="113">
        <f>IF(VLOOKUP(K210,'2. BASIS INVULBLAD'!$D$10:$E$87,2,FALSE())=0,0,I210/VLOOKUP(K210,'2. BASIS INVULBLAD'!$D$10:$E$87,2,FALSE()))</f>
        <v>0</v>
      </c>
      <c r="M210" s="113">
        <f t="shared" si="48"/>
        <v>0</v>
      </c>
      <c r="N210" s="114">
        <f>'2. BASIS INVULBLAD'!$H$10</f>
        <v>0</v>
      </c>
      <c r="O210" s="115">
        <f t="shared" si="49"/>
        <v>0</v>
      </c>
      <c r="P210" s="116"/>
      <c r="Q210" s="117">
        <f t="shared" si="50"/>
        <v>0</v>
      </c>
      <c r="R210" s="29">
        <f>'2. BASIS INVULBLAD'!$H$11</f>
        <v>0</v>
      </c>
      <c r="S210" s="29">
        <f t="shared" si="51"/>
        <v>0</v>
      </c>
      <c r="T210" s="29">
        <f t="shared" si="52"/>
        <v>0</v>
      </c>
    </row>
    <row r="211" spans="1:20" ht="13.5" hidden="1" customHeight="1">
      <c r="A211" s="78">
        <f t="shared" si="53"/>
        <v>198</v>
      </c>
      <c r="B211" s="108" t="s">
        <v>38</v>
      </c>
      <c r="C211" s="108" t="s">
        <v>314</v>
      </c>
      <c r="D211" s="121" t="s">
        <v>212</v>
      </c>
      <c r="E211" s="108" t="s">
        <v>343</v>
      </c>
      <c r="F211" s="108" t="s">
        <v>229</v>
      </c>
      <c r="G211" s="110" t="s">
        <v>62</v>
      </c>
      <c r="H211" s="108" t="s">
        <v>80</v>
      </c>
      <c r="I211" s="111">
        <v>28.55</v>
      </c>
      <c r="J211" s="112">
        <v>156</v>
      </c>
      <c r="K211" s="112" t="s">
        <v>81</v>
      </c>
      <c r="L211" s="113">
        <f>IF(VLOOKUP(K211,'2. BASIS INVULBLAD'!$D$10:$E$87,2,FALSE())=0,0,I211/VLOOKUP(K211,'2. BASIS INVULBLAD'!$D$10:$E$87,2,FALSE()))</f>
        <v>0</v>
      </c>
      <c r="M211" s="113">
        <f t="shared" si="48"/>
        <v>0</v>
      </c>
      <c r="N211" s="114">
        <f>'2. BASIS INVULBLAD'!$H$10</f>
        <v>0</v>
      </c>
      <c r="O211" s="115">
        <f t="shared" si="49"/>
        <v>0</v>
      </c>
      <c r="P211" s="116"/>
      <c r="Q211" s="117">
        <f t="shared" si="50"/>
        <v>0</v>
      </c>
      <c r="R211" s="29">
        <f>'2. BASIS INVULBLAD'!$H$11</f>
        <v>0</v>
      </c>
      <c r="S211" s="29">
        <f t="shared" si="51"/>
        <v>0</v>
      </c>
      <c r="T211" s="29">
        <f t="shared" si="52"/>
        <v>0</v>
      </c>
    </row>
    <row r="212" spans="1:20" ht="13.5" hidden="1" customHeight="1">
      <c r="A212" s="78">
        <f t="shared" si="53"/>
        <v>199</v>
      </c>
      <c r="B212" s="108" t="s">
        <v>38</v>
      </c>
      <c r="C212" s="108" t="s">
        <v>314</v>
      </c>
      <c r="D212" s="121" t="s">
        <v>212</v>
      </c>
      <c r="E212" s="108" t="s">
        <v>344</v>
      </c>
      <c r="F212" s="108" t="s">
        <v>229</v>
      </c>
      <c r="G212" s="110" t="s">
        <v>62</v>
      </c>
      <c r="H212" s="108" t="s">
        <v>80</v>
      </c>
      <c r="I212" s="111">
        <v>27.45</v>
      </c>
      <c r="J212" s="112">
        <v>156</v>
      </c>
      <c r="K212" s="112" t="s">
        <v>81</v>
      </c>
      <c r="L212" s="113">
        <f>IF(VLOOKUP(K212,'2. BASIS INVULBLAD'!$D$10:$E$87,2,FALSE())=0,0,I212/VLOOKUP(K212,'2. BASIS INVULBLAD'!$D$10:$E$87,2,FALSE()))</f>
        <v>0</v>
      </c>
      <c r="M212" s="113">
        <f t="shared" si="48"/>
        <v>0</v>
      </c>
      <c r="N212" s="114">
        <f>'2. BASIS INVULBLAD'!$H$10</f>
        <v>0</v>
      </c>
      <c r="O212" s="115">
        <f t="shared" si="49"/>
        <v>0</v>
      </c>
      <c r="P212" s="116"/>
      <c r="Q212" s="117">
        <f t="shared" si="50"/>
        <v>0</v>
      </c>
      <c r="R212" s="29">
        <f>'2. BASIS INVULBLAD'!$H$11</f>
        <v>0</v>
      </c>
      <c r="S212" s="29">
        <f t="shared" si="51"/>
        <v>0</v>
      </c>
      <c r="T212" s="29">
        <f t="shared" si="52"/>
        <v>0</v>
      </c>
    </row>
    <row r="213" spans="1:20" ht="13.5" hidden="1" customHeight="1">
      <c r="A213" s="78">
        <f t="shared" si="53"/>
        <v>200</v>
      </c>
      <c r="B213" s="108" t="s">
        <v>38</v>
      </c>
      <c r="C213" s="108" t="s">
        <v>314</v>
      </c>
      <c r="D213" s="121" t="s">
        <v>212</v>
      </c>
      <c r="E213" s="108" t="s">
        <v>345</v>
      </c>
      <c r="F213" s="108" t="s">
        <v>229</v>
      </c>
      <c r="G213" s="110" t="s">
        <v>62</v>
      </c>
      <c r="H213" s="108" t="s">
        <v>80</v>
      </c>
      <c r="I213" s="111">
        <v>18.149999999999999</v>
      </c>
      <c r="J213" s="112">
        <v>156</v>
      </c>
      <c r="K213" s="112" t="s">
        <v>81</v>
      </c>
      <c r="L213" s="113">
        <f>IF(VLOOKUP(K213,'2. BASIS INVULBLAD'!$D$10:$E$87,2,FALSE())=0,0,I213/VLOOKUP(K213,'2. BASIS INVULBLAD'!$D$10:$E$87,2,FALSE()))</f>
        <v>0</v>
      </c>
      <c r="M213" s="113">
        <f t="shared" si="48"/>
        <v>0</v>
      </c>
      <c r="N213" s="114">
        <f>'2. BASIS INVULBLAD'!$H$10</f>
        <v>0</v>
      </c>
      <c r="O213" s="115">
        <f t="shared" si="49"/>
        <v>0</v>
      </c>
      <c r="P213" s="116"/>
      <c r="Q213" s="117">
        <f t="shared" si="50"/>
        <v>0</v>
      </c>
      <c r="R213" s="29">
        <f>'2. BASIS INVULBLAD'!$H$11</f>
        <v>0</v>
      </c>
      <c r="S213" s="29">
        <f t="shared" si="51"/>
        <v>0</v>
      </c>
      <c r="T213" s="29">
        <f t="shared" si="52"/>
        <v>0</v>
      </c>
    </row>
    <row r="214" spans="1:20" ht="13.5" hidden="1" customHeight="1">
      <c r="A214" s="78">
        <f t="shared" si="53"/>
        <v>201</v>
      </c>
      <c r="B214" s="108" t="s">
        <v>38</v>
      </c>
      <c r="C214" s="108" t="s">
        <v>314</v>
      </c>
      <c r="D214" s="121" t="s">
        <v>212</v>
      </c>
      <c r="E214" s="108" t="s">
        <v>346</v>
      </c>
      <c r="F214" s="108" t="s">
        <v>229</v>
      </c>
      <c r="G214" s="110" t="s">
        <v>62</v>
      </c>
      <c r="H214" s="108" t="s">
        <v>80</v>
      </c>
      <c r="I214" s="111">
        <v>29.75</v>
      </c>
      <c r="J214" s="112">
        <v>156</v>
      </c>
      <c r="K214" s="112" t="s">
        <v>81</v>
      </c>
      <c r="L214" s="113">
        <f>IF(VLOOKUP(K214,'2. BASIS INVULBLAD'!$D$10:$E$87,2,FALSE())=0,0,I214/VLOOKUP(K214,'2. BASIS INVULBLAD'!$D$10:$E$87,2,FALSE()))</f>
        <v>0</v>
      </c>
      <c r="M214" s="113">
        <f t="shared" si="48"/>
        <v>0</v>
      </c>
      <c r="N214" s="114">
        <f>'2. BASIS INVULBLAD'!$H$10</f>
        <v>0</v>
      </c>
      <c r="O214" s="115">
        <f t="shared" si="49"/>
        <v>0</v>
      </c>
      <c r="P214" s="116"/>
      <c r="Q214" s="117">
        <f t="shared" si="50"/>
        <v>0</v>
      </c>
      <c r="R214" s="29">
        <f>'2. BASIS INVULBLAD'!$H$11</f>
        <v>0</v>
      </c>
      <c r="S214" s="29">
        <f t="shared" si="51"/>
        <v>0</v>
      </c>
      <c r="T214" s="29">
        <f t="shared" si="52"/>
        <v>0</v>
      </c>
    </row>
    <row r="215" spans="1:20" ht="13.5" hidden="1" customHeight="1">
      <c r="A215" s="78">
        <f t="shared" si="53"/>
        <v>202</v>
      </c>
      <c r="B215" s="108" t="s">
        <v>38</v>
      </c>
      <c r="C215" s="108" t="s">
        <v>314</v>
      </c>
      <c r="D215" s="121" t="s">
        <v>212</v>
      </c>
      <c r="E215" s="108" t="s">
        <v>347</v>
      </c>
      <c r="F215" s="108" t="s">
        <v>229</v>
      </c>
      <c r="G215" s="110" t="s">
        <v>62</v>
      </c>
      <c r="H215" s="108" t="s">
        <v>80</v>
      </c>
      <c r="I215" s="111">
        <v>29.75</v>
      </c>
      <c r="J215" s="112">
        <v>156</v>
      </c>
      <c r="K215" s="112" t="s">
        <v>81</v>
      </c>
      <c r="L215" s="113">
        <f>IF(VLOOKUP(K215,'2. BASIS INVULBLAD'!$D$10:$E$87,2,FALSE())=0,0,I215/VLOOKUP(K215,'2. BASIS INVULBLAD'!$D$10:$E$87,2,FALSE()))</f>
        <v>0</v>
      </c>
      <c r="M215" s="113">
        <f t="shared" si="48"/>
        <v>0</v>
      </c>
      <c r="N215" s="114">
        <f>'2. BASIS INVULBLAD'!$H$10</f>
        <v>0</v>
      </c>
      <c r="O215" s="115">
        <f t="shared" si="49"/>
        <v>0</v>
      </c>
      <c r="P215" s="116"/>
      <c r="Q215" s="117">
        <f t="shared" si="50"/>
        <v>0</v>
      </c>
      <c r="R215" s="29">
        <f>'2. BASIS INVULBLAD'!$H$11</f>
        <v>0</v>
      </c>
      <c r="S215" s="29">
        <f t="shared" si="51"/>
        <v>0</v>
      </c>
      <c r="T215" s="29">
        <f t="shared" si="52"/>
        <v>0</v>
      </c>
    </row>
    <row r="216" spans="1:20" ht="13.5" hidden="1" customHeight="1">
      <c r="A216" s="78">
        <f t="shared" si="53"/>
        <v>203</v>
      </c>
      <c r="B216" s="108" t="s">
        <v>38</v>
      </c>
      <c r="C216" s="108" t="s">
        <v>349</v>
      </c>
      <c r="D216" s="121" t="s">
        <v>350</v>
      </c>
      <c r="E216" s="108" t="s">
        <v>351</v>
      </c>
      <c r="F216" s="108" t="s">
        <v>229</v>
      </c>
      <c r="G216" s="110" t="s">
        <v>62</v>
      </c>
      <c r="H216" s="108" t="s">
        <v>80</v>
      </c>
      <c r="I216" s="111">
        <v>69.849999999999994</v>
      </c>
      <c r="J216" s="112">
        <v>156</v>
      </c>
      <c r="K216" s="112" t="s">
        <v>81</v>
      </c>
      <c r="L216" s="113">
        <f>IF(VLOOKUP(K216,'2. BASIS INVULBLAD'!$D$10:$E$87,2,FALSE())=0,0,I216/VLOOKUP(K216,'2. BASIS INVULBLAD'!$D$10:$E$87,2,FALSE()))</f>
        <v>0</v>
      </c>
      <c r="M216" s="113">
        <f t="shared" si="48"/>
        <v>0</v>
      </c>
      <c r="N216" s="114">
        <f>'2. BASIS INVULBLAD'!$H$10</f>
        <v>0</v>
      </c>
      <c r="O216" s="115">
        <f t="shared" si="49"/>
        <v>0</v>
      </c>
      <c r="P216" s="116"/>
      <c r="Q216" s="117">
        <f t="shared" si="50"/>
        <v>0</v>
      </c>
      <c r="R216" s="29">
        <f>'2. BASIS INVULBLAD'!$H$11</f>
        <v>0</v>
      </c>
      <c r="S216" s="29">
        <f t="shared" si="51"/>
        <v>0</v>
      </c>
      <c r="T216" s="29">
        <f t="shared" si="52"/>
        <v>0</v>
      </c>
    </row>
    <row r="217" spans="1:20" ht="13.5" hidden="1" customHeight="1">
      <c r="A217" s="78">
        <f t="shared" si="53"/>
        <v>204</v>
      </c>
      <c r="B217" s="108" t="s">
        <v>38</v>
      </c>
      <c r="C217" s="108" t="s">
        <v>349</v>
      </c>
      <c r="D217" s="121" t="s">
        <v>350</v>
      </c>
      <c r="E217" s="108" t="s">
        <v>352</v>
      </c>
      <c r="F217" s="108" t="s">
        <v>231</v>
      </c>
      <c r="G217" s="110" t="s">
        <v>86</v>
      </c>
      <c r="H217" s="108" t="s">
        <v>80</v>
      </c>
      <c r="I217" s="111">
        <v>6.5</v>
      </c>
      <c r="J217" s="112">
        <v>255</v>
      </c>
      <c r="K217" s="112" t="s">
        <v>110</v>
      </c>
      <c r="L217" s="113">
        <f>IF(VLOOKUP(K217,'2. BASIS INVULBLAD'!$D$10:$E$87,2,FALSE())=0,0,I217/VLOOKUP(K217,'2. BASIS INVULBLAD'!$D$10:$E$87,2,FALSE()))</f>
        <v>0</v>
      </c>
      <c r="M217" s="113">
        <f t="shared" si="48"/>
        <v>0</v>
      </c>
      <c r="N217" s="114">
        <f>'2. BASIS INVULBLAD'!$H$10</f>
        <v>0</v>
      </c>
      <c r="O217" s="115">
        <f t="shared" si="49"/>
        <v>0</v>
      </c>
      <c r="P217" s="116"/>
      <c r="Q217" s="117">
        <f t="shared" si="50"/>
        <v>0</v>
      </c>
      <c r="R217" s="29">
        <f>'2. BASIS INVULBLAD'!$H$11</f>
        <v>0</v>
      </c>
      <c r="S217" s="29">
        <f t="shared" si="51"/>
        <v>0</v>
      </c>
      <c r="T217" s="29">
        <f t="shared" si="52"/>
        <v>0</v>
      </c>
    </row>
    <row r="218" spans="1:20" ht="13.5" hidden="1" customHeight="1">
      <c r="A218" s="78">
        <f t="shared" si="53"/>
        <v>205</v>
      </c>
      <c r="B218" s="108" t="s">
        <v>38</v>
      </c>
      <c r="C218" s="108" t="s">
        <v>349</v>
      </c>
      <c r="D218" s="109">
        <v>3</v>
      </c>
      <c r="E218" s="108" t="s">
        <v>353</v>
      </c>
      <c r="F218" s="108" t="s">
        <v>229</v>
      </c>
      <c r="G218" s="110" t="s">
        <v>62</v>
      </c>
      <c r="H218" s="108" t="s">
        <v>80</v>
      </c>
      <c r="I218" s="111">
        <v>57.89</v>
      </c>
      <c r="J218" s="112">
        <v>156</v>
      </c>
      <c r="K218" s="112" t="s">
        <v>81</v>
      </c>
      <c r="L218" s="113">
        <f>IF(VLOOKUP(K218,'2. BASIS INVULBLAD'!$D$10:$E$87,2,FALSE())=0,0,I218/VLOOKUP(K218,'2. BASIS INVULBLAD'!$D$10:$E$87,2,FALSE()))</f>
        <v>0</v>
      </c>
      <c r="M218" s="113">
        <f t="shared" si="48"/>
        <v>0</v>
      </c>
      <c r="N218" s="114">
        <f>'2. BASIS INVULBLAD'!$H$10</f>
        <v>0</v>
      </c>
      <c r="O218" s="115">
        <f t="shared" si="49"/>
        <v>0</v>
      </c>
      <c r="P218" s="116"/>
      <c r="Q218" s="117">
        <f t="shared" si="50"/>
        <v>0</v>
      </c>
      <c r="R218" s="29">
        <f>'2. BASIS INVULBLAD'!$H$11</f>
        <v>0</v>
      </c>
      <c r="S218" s="29">
        <f t="shared" si="51"/>
        <v>0</v>
      </c>
      <c r="T218" s="29">
        <f t="shared" si="52"/>
        <v>0</v>
      </c>
    </row>
    <row r="219" spans="1:20" ht="13.5" hidden="1" customHeight="1">
      <c r="A219" s="78">
        <f t="shared" si="53"/>
        <v>206</v>
      </c>
      <c r="B219" s="108" t="s">
        <v>38</v>
      </c>
      <c r="C219" s="108" t="s">
        <v>349</v>
      </c>
      <c r="D219" s="109">
        <v>3</v>
      </c>
      <c r="E219" s="108" t="s">
        <v>354</v>
      </c>
      <c r="F219" s="108" t="s">
        <v>229</v>
      </c>
      <c r="G219" s="110" t="s">
        <v>62</v>
      </c>
      <c r="H219" s="108" t="s">
        <v>80</v>
      </c>
      <c r="I219" s="111">
        <v>16.86</v>
      </c>
      <c r="J219" s="112">
        <v>156</v>
      </c>
      <c r="K219" s="112" t="s">
        <v>81</v>
      </c>
      <c r="L219" s="113">
        <f>IF(VLOOKUP(K219,'2. BASIS INVULBLAD'!$D$10:$E$87,2,FALSE())=0,0,I219/VLOOKUP(K219,'2. BASIS INVULBLAD'!$D$10:$E$87,2,FALSE()))</f>
        <v>0</v>
      </c>
      <c r="M219" s="113">
        <f t="shared" si="48"/>
        <v>0</v>
      </c>
      <c r="N219" s="114">
        <f>'2. BASIS INVULBLAD'!$H$10</f>
        <v>0</v>
      </c>
      <c r="O219" s="115">
        <f t="shared" si="49"/>
        <v>0</v>
      </c>
      <c r="P219" s="116"/>
      <c r="Q219" s="117">
        <f t="shared" si="50"/>
        <v>0</v>
      </c>
      <c r="R219" s="29">
        <f>'2. BASIS INVULBLAD'!$H$11</f>
        <v>0</v>
      </c>
      <c r="S219" s="29">
        <f t="shared" si="51"/>
        <v>0</v>
      </c>
      <c r="T219" s="29">
        <f t="shared" si="52"/>
        <v>0</v>
      </c>
    </row>
    <row r="220" spans="1:20" ht="13.5" hidden="1" customHeight="1">
      <c r="A220" s="78">
        <f t="shared" si="53"/>
        <v>207</v>
      </c>
      <c r="B220" s="108" t="s">
        <v>38</v>
      </c>
      <c r="C220" s="108" t="s">
        <v>349</v>
      </c>
      <c r="D220" s="109">
        <v>3</v>
      </c>
      <c r="E220" s="108" t="s">
        <v>355</v>
      </c>
      <c r="F220" s="108" t="s">
        <v>229</v>
      </c>
      <c r="G220" s="110" t="s">
        <v>62</v>
      </c>
      <c r="H220" s="108" t="s">
        <v>80</v>
      </c>
      <c r="I220" s="111">
        <v>27.4</v>
      </c>
      <c r="J220" s="112">
        <v>156</v>
      </c>
      <c r="K220" s="112" t="s">
        <v>81</v>
      </c>
      <c r="L220" s="113">
        <f>IF(VLOOKUP(K220,'2. BASIS INVULBLAD'!$D$10:$E$87,2,FALSE())=0,0,I220/VLOOKUP(K220,'2. BASIS INVULBLAD'!$D$10:$E$87,2,FALSE()))</f>
        <v>0</v>
      </c>
      <c r="M220" s="113">
        <f t="shared" si="48"/>
        <v>0</v>
      </c>
      <c r="N220" s="114">
        <f>'2. BASIS INVULBLAD'!$H$10</f>
        <v>0</v>
      </c>
      <c r="O220" s="115">
        <f t="shared" si="49"/>
        <v>0</v>
      </c>
      <c r="P220" s="116"/>
      <c r="Q220" s="117">
        <f t="shared" si="50"/>
        <v>0</v>
      </c>
      <c r="R220" s="29">
        <f>'2. BASIS INVULBLAD'!$H$11</f>
        <v>0</v>
      </c>
      <c r="S220" s="29">
        <f t="shared" si="51"/>
        <v>0</v>
      </c>
      <c r="T220" s="29">
        <f t="shared" si="52"/>
        <v>0</v>
      </c>
    </row>
    <row r="221" spans="1:20" ht="13.5" hidden="1" customHeight="1">
      <c r="A221" s="78">
        <f t="shared" si="53"/>
        <v>208</v>
      </c>
      <c r="B221" s="108" t="s">
        <v>38</v>
      </c>
      <c r="C221" s="108" t="s">
        <v>349</v>
      </c>
      <c r="D221" s="109">
        <v>3</v>
      </c>
      <c r="E221" s="108" t="s">
        <v>356</v>
      </c>
      <c r="F221" s="108" t="s">
        <v>191</v>
      </c>
      <c r="G221" s="110" t="s">
        <v>62</v>
      </c>
      <c r="H221" s="108" t="s">
        <v>80</v>
      </c>
      <c r="I221" s="111">
        <v>16.899999999999999</v>
      </c>
      <c r="J221" s="112">
        <v>156</v>
      </c>
      <c r="K221" s="112" t="s">
        <v>81</v>
      </c>
      <c r="L221" s="113">
        <f>IF(VLOOKUP(K221,'2. BASIS INVULBLAD'!$D$10:$E$87,2,FALSE())=0,0,I221/VLOOKUP(K221,'2. BASIS INVULBLAD'!$D$10:$E$87,2,FALSE()))</f>
        <v>0</v>
      </c>
      <c r="M221" s="113">
        <f t="shared" si="48"/>
        <v>0</v>
      </c>
      <c r="N221" s="114">
        <f>'2. BASIS INVULBLAD'!$H$10</f>
        <v>0</v>
      </c>
      <c r="O221" s="115">
        <f t="shared" si="49"/>
        <v>0</v>
      </c>
      <c r="P221" s="116"/>
      <c r="Q221" s="117">
        <f t="shared" si="50"/>
        <v>0</v>
      </c>
      <c r="R221" s="29">
        <f>'2. BASIS INVULBLAD'!$H$11</f>
        <v>0</v>
      </c>
      <c r="S221" s="29">
        <f t="shared" si="51"/>
        <v>0</v>
      </c>
      <c r="T221" s="29">
        <f t="shared" si="52"/>
        <v>0</v>
      </c>
    </row>
    <row r="222" spans="1:20" ht="13.5" hidden="1" customHeight="1">
      <c r="A222" s="78">
        <f t="shared" si="53"/>
        <v>209</v>
      </c>
      <c r="B222" s="108" t="s">
        <v>38</v>
      </c>
      <c r="C222" s="108" t="s">
        <v>349</v>
      </c>
      <c r="D222" s="109">
        <v>3</v>
      </c>
      <c r="E222" s="108" t="s">
        <v>357</v>
      </c>
      <c r="F222" s="108" t="s">
        <v>229</v>
      </c>
      <c r="G222" s="110" t="s">
        <v>62</v>
      </c>
      <c r="H222" s="108" t="s">
        <v>80</v>
      </c>
      <c r="I222" s="111">
        <v>17.399999999999999</v>
      </c>
      <c r="J222" s="112">
        <v>156</v>
      </c>
      <c r="K222" s="112" t="s">
        <v>81</v>
      </c>
      <c r="L222" s="113">
        <f>IF(VLOOKUP(K222,'2. BASIS INVULBLAD'!$D$10:$E$87,2,FALSE())=0,0,I222/VLOOKUP(K222,'2. BASIS INVULBLAD'!$D$10:$E$87,2,FALSE()))</f>
        <v>0</v>
      </c>
      <c r="M222" s="113">
        <f t="shared" ref="M222:M253" si="54">L222*J222</f>
        <v>0</v>
      </c>
      <c r="N222" s="114">
        <f>'2. BASIS INVULBLAD'!$H$10</f>
        <v>0</v>
      </c>
      <c r="O222" s="115">
        <f t="shared" ref="O222:O253" si="55">M222*N222</f>
        <v>0</v>
      </c>
      <c r="P222" s="116"/>
      <c r="Q222" s="117">
        <f t="shared" ref="Q222:Q253" si="56">M222*P222</f>
        <v>0</v>
      </c>
      <c r="R222" s="29">
        <f>'2. BASIS INVULBLAD'!$H$11</f>
        <v>0</v>
      </c>
      <c r="S222" s="29">
        <f t="shared" ref="S222:S253" si="57">Q222*R222</f>
        <v>0</v>
      </c>
      <c r="T222" s="29">
        <f t="shared" ref="T222:T253" si="58">O222+S222</f>
        <v>0</v>
      </c>
    </row>
    <row r="223" spans="1:20" ht="13.5" hidden="1" customHeight="1">
      <c r="A223" s="78">
        <f t="shared" si="53"/>
        <v>210</v>
      </c>
      <c r="B223" s="108" t="s">
        <v>38</v>
      </c>
      <c r="C223" s="108" t="s">
        <v>349</v>
      </c>
      <c r="D223" s="109">
        <v>3</v>
      </c>
      <c r="E223" s="108" t="s">
        <v>358</v>
      </c>
      <c r="F223" s="108" t="s">
        <v>229</v>
      </c>
      <c r="G223" s="110" t="s">
        <v>62</v>
      </c>
      <c r="H223" s="108" t="s">
        <v>80</v>
      </c>
      <c r="I223" s="111">
        <v>47.35</v>
      </c>
      <c r="J223" s="112">
        <v>156</v>
      </c>
      <c r="K223" s="112" t="s">
        <v>81</v>
      </c>
      <c r="L223" s="113">
        <f>IF(VLOOKUP(K223,'2. BASIS INVULBLAD'!$D$10:$E$87,2,FALSE())=0,0,I223/VLOOKUP(K223,'2. BASIS INVULBLAD'!$D$10:$E$87,2,FALSE()))</f>
        <v>0</v>
      </c>
      <c r="M223" s="113">
        <f t="shared" si="54"/>
        <v>0</v>
      </c>
      <c r="N223" s="114">
        <f>'2. BASIS INVULBLAD'!$H$10</f>
        <v>0</v>
      </c>
      <c r="O223" s="115">
        <f t="shared" si="55"/>
        <v>0</v>
      </c>
      <c r="P223" s="116"/>
      <c r="Q223" s="117">
        <f t="shared" si="56"/>
        <v>0</v>
      </c>
      <c r="R223" s="29">
        <f>'2. BASIS INVULBLAD'!$H$11</f>
        <v>0</v>
      </c>
      <c r="S223" s="29">
        <f t="shared" si="57"/>
        <v>0</v>
      </c>
      <c r="T223" s="29">
        <f t="shared" si="58"/>
        <v>0</v>
      </c>
    </row>
    <row r="224" spans="1:20" ht="13.5" hidden="1" customHeight="1">
      <c r="A224" s="78">
        <f t="shared" si="53"/>
        <v>211</v>
      </c>
      <c r="B224" s="108" t="s">
        <v>38</v>
      </c>
      <c r="C224" s="108" t="s">
        <v>349</v>
      </c>
      <c r="D224" s="109">
        <v>3</v>
      </c>
      <c r="E224" s="108" t="s">
        <v>359</v>
      </c>
      <c r="F224" s="108" t="s">
        <v>216</v>
      </c>
      <c r="G224" s="110" t="s">
        <v>86</v>
      </c>
      <c r="H224" s="108" t="s">
        <v>80</v>
      </c>
      <c r="I224" s="111">
        <v>57.81</v>
      </c>
      <c r="J224" s="112">
        <v>255</v>
      </c>
      <c r="K224" s="112" t="s">
        <v>110</v>
      </c>
      <c r="L224" s="113">
        <f>IF(VLOOKUP(K224,'2. BASIS INVULBLAD'!$D$10:$E$87,2,FALSE())=0,0,I224/VLOOKUP(K224,'2. BASIS INVULBLAD'!$D$10:$E$87,2,FALSE()))</f>
        <v>0</v>
      </c>
      <c r="M224" s="113">
        <f t="shared" si="54"/>
        <v>0</v>
      </c>
      <c r="N224" s="114">
        <f>'2. BASIS INVULBLAD'!$H$10</f>
        <v>0</v>
      </c>
      <c r="O224" s="115">
        <f t="shared" si="55"/>
        <v>0</v>
      </c>
      <c r="P224" s="116"/>
      <c r="Q224" s="117">
        <f t="shared" si="56"/>
        <v>0</v>
      </c>
      <c r="R224" s="29">
        <f>'2. BASIS INVULBLAD'!$H$11</f>
        <v>0</v>
      </c>
      <c r="S224" s="29">
        <f t="shared" si="57"/>
        <v>0</v>
      </c>
      <c r="T224" s="29">
        <f t="shared" si="58"/>
        <v>0</v>
      </c>
    </row>
    <row r="225" spans="1:20" ht="13.5" hidden="1" customHeight="1">
      <c r="A225" s="78">
        <f t="shared" si="53"/>
        <v>212</v>
      </c>
      <c r="B225" s="108" t="s">
        <v>38</v>
      </c>
      <c r="C225" s="108" t="s">
        <v>349</v>
      </c>
      <c r="D225" s="109">
        <v>3</v>
      </c>
      <c r="E225" s="108" t="s">
        <v>362</v>
      </c>
      <c r="F225" s="108" t="s">
        <v>216</v>
      </c>
      <c r="G225" s="110" t="s">
        <v>86</v>
      </c>
      <c r="H225" s="108" t="s">
        <v>80</v>
      </c>
      <c r="I225" s="111">
        <v>15.64</v>
      </c>
      <c r="J225" s="112">
        <v>255</v>
      </c>
      <c r="K225" s="112" t="s">
        <v>110</v>
      </c>
      <c r="L225" s="113">
        <f>IF(VLOOKUP(K225,'2. BASIS INVULBLAD'!$D$10:$E$87,2,FALSE())=0,0,I225/VLOOKUP(K225,'2. BASIS INVULBLAD'!$D$10:$E$87,2,FALSE()))</f>
        <v>0</v>
      </c>
      <c r="M225" s="113">
        <f t="shared" si="54"/>
        <v>0</v>
      </c>
      <c r="N225" s="114">
        <f>'2. BASIS INVULBLAD'!$H$10</f>
        <v>0</v>
      </c>
      <c r="O225" s="115">
        <f t="shared" si="55"/>
        <v>0</v>
      </c>
      <c r="P225" s="116"/>
      <c r="Q225" s="117">
        <f t="shared" si="56"/>
        <v>0</v>
      </c>
      <c r="R225" s="29">
        <f>'2. BASIS INVULBLAD'!$H$11</f>
        <v>0</v>
      </c>
      <c r="S225" s="29">
        <f t="shared" si="57"/>
        <v>0</v>
      </c>
      <c r="T225" s="29">
        <f t="shared" si="58"/>
        <v>0</v>
      </c>
    </row>
    <row r="226" spans="1:20" ht="13.5" hidden="1" customHeight="1">
      <c r="A226" s="78">
        <f t="shared" ref="A226:A257" si="59">A225+1</f>
        <v>213</v>
      </c>
      <c r="B226" s="108" t="s">
        <v>38</v>
      </c>
      <c r="C226" s="108" t="s">
        <v>349</v>
      </c>
      <c r="D226" s="109">
        <v>2</v>
      </c>
      <c r="E226" s="108" t="s">
        <v>363</v>
      </c>
      <c r="F226" s="108" t="s">
        <v>229</v>
      </c>
      <c r="G226" s="110" t="s">
        <v>62</v>
      </c>
      <c r="H226" s="108" t="s">
        <v>80</v>
      </c>
      <c r="I226" s="111">
        <v>69.849999999999994</v>
      </c>
      <c r="J226" s="112">
        <v>156</v>
      </c>
      <c r="K226" s="112" t="s">
        <v>81</v>
      </c>
      <c r="L226" s="113">
        <f>IF(VLOOKUP(K226,'2. BASIS INVULBLAD'!$D$10:$E$87,2,FALSE())=0,0,I226/VLOOKUP(K226,'2. BASIS INVULBLAD'!$D$10:$E$87,2,FALSE()))</f>
        <v>0</v>
      </c>
      <c r="M226" s="113">
        <f t="shared" si="54"/>
        <v>0</v>
      </c>
      <c r="N226" s="114">
        <f>'2. BASIS INVULBLAD'!$H$10</f>
        <v>0</v>
      </c>
      <c r="O226" s="115">
        <f t="shared" si="55"/>
        <v>0</v>
      </c>
      <c r="P226" s="116"/>
      <c r="Q226" s="117">
        <f t="shared" si="56"/>
        <v>0</v>
      </c>
      <c r="R226" s="29">
        <f>'2. BASIS INVULBLAD'!$H$11</f>
        <v>0</v>
      </c>
      <c r="S226" s="29">
        <f t="shared" si="57"/>
        <v>0</v>
      </c>
      <c r="T226" s="29">
        <f t="shared" si="58"/>
        <v>0</v>
      </c>
    </row>
    <row r="227" spans="1:20" ht="13.5" hidden="1" customHeight="1">
      <c r="A227" s="78">
        <f t="shared" si="59"/>
        <v>214</v>
      </c>
      <c r="B227" s="108" t="s">
        <v>38</v>
      </c>
      <c r="C227" s="108" t="s">
        <v>349</v>
      </c>
      <c r="D227" s="109">
        <v>2</v>
      </c>
      <c r="E227" s="108" t="s">
        <v>364</v>
      </c>
      <c r="F227" s="108" t="s">
        <v>231</v>
      </c>
      <c r="G227" s="110" t="s">
        <v>86</v>
      </c>
      <c r="H227" s="108" t="s">
        <v>80</v>
      </c>
      <c r="I227" s="111">
        <v>6.5</v>
      </c>
      <c r="J227" s="112">
        <v>255</v>
      </c>
      <c r="K227" s="112" t="s">
        <v>110</v>
      </c>
      <c r="L227" s="113">
        <f>IF(VLOOKUP(K227,'2. BASIS INVULBLAD'!$D$10:$E$87,2,FALSE())=0,0,I227/VLOOKUP(K227,'2. BASIS INVULBLAD'!$D$10:$E$87,2,FALSE()))</f>
        <v>0</v>
      </c>
      <c r="M227" s="113">
        <f t="shared" si="54"/>
        <v>0</v>
      </c>
      <c r="N227" s="114">
        <f>'2. BASIS INVULBLAD'!$H$10</f>
        <v>0</v>
      </c>
      <c r="O227" s="115">
        <f t="shared" si="55"/>
        <v>0</v>
      </c>
      <c r="P227" s="116"/>
      <c r="Q227" s="117">
        <f t="shared" si="56"/>
        <v>0</v>
      </c>
      <c r="R227" s="29">
        <f>'2. BASIS INVULBLAD'!$H$11</f>
        <v>0</v>
      </c>
      <c r="S227" s="29">
        <f t="shared" si="57"/>
        <v>0</v>
      </c>
      <c r="T227" s="29">
        <f t="shared" si="58"/>
        <v>0</v>
      </c>
    </row>
    <row r="228" spans="1:20" ht="13.5" hidden="1" customHeight="1">
      <c r="A228" s="78">
        <f t="shared" si="59"/>
        <v>215</v>
      </c>
      <c r="B228" s="108" t="s">
        <v>38</v>
      </c>
      <c r="C228" s="108" t="s">
        <v>349</v>
      </c>
      <c r="D228" s="109">
        <v>2</v>
      </c>
      <c r="E228" s="108" t="s">
        <v>365</v>
      </c>
      <c r="F228" s="108" t="s">
        <v>229</v>
      </c>
      <c r="G228" s="110" t="s">
        <v>62</v>
      </c>
      <c r="H228" s="108" t="s">
        <v>80</v>
      </c>
      <c r="I228" s="111">
        <v>14.3</v>
      </c>
      <c r="J228" s="112">
        <v>156</v>
      </c>
      <c r="K228" s="112" t="s">
        <v>81</v>
      </c>
      <c r="L228" s="113">
        <f>IF(VLOOKUP(K228,'2. BASIS INVULBLAD'!$D$10:$E$87,2,FALSE())=0,0,I228/VLOOKUP(K228,'2. BASIS INVULBLAD'!$D$10:$E$87,2,FALSE()))</f>
        <v>0</v>
      </c>
      <c r="M228" s="113">
        <f t="shared" si="54"/>
        <v>0</v>
      </c>
      <c r="N228" s="114">
        <f>'2. BASIS INVULBLAD'!$H$10</f>
        <v>0</v>
      </c>
      <c r="O228" s="115">
        <f t="shared" si="55"/>
        <v>0</v>
      </c>
      <c r="P228" s="116"/>
      <c r="Q228" s="117">
        <f t="shared" si="56"/>
        <v>0</v>
      </c>
      <c r="R228" s="29">
        <f>'2. BASIS INVULBLAD'!$H$11</f>
        <v>0</v>
      </c>
      <c r="S228" s="29">
        <f t="shared" si="57"/>
        <v>0</v>
      </c>
      <c r="T228" s="29">
        <f t="shared" si="58"/>
        <v>0</v>
      </c>
    </row>
    <row r="229" spans="1:20" ht="13.5" hidden="1" customHeight="1">
      <c r="A229" s="78">
        <f t="shared" si="59"/>
        <v>216</v>
      </c>
      <c r="B229" s="108" t="s">
        <v>38</v>
      </c>
      <c r="C229" s="108" t="s">
        <v>349</v>
      </c>
      <c r="D229" s="109">
        <v>2</v>
      </c>
      <c r="E229" s="108" t="s">
        <v>366</v>
      </c>
      <c r="F229" s="108" t="s">
        <v>191</v>
      </c>
      <c r="G229" s="110" t="s">
        <v>62</v>
      </c>
      <c r="H229" s="108" t="s">
        <v>80</v>
      </c>
      <c r="I229" s="111">
        <v>16.86</v>
      </c>
      <c r="J229" s="112">
        <v>156</v>
      </c>
      <c r="K229" s="112" t="s">
        <v>81</v>
      </c>
      <c r="L229" s="113">
        <f>IF(VLOOKUP(K229,'2. BASIS INVULBLAD'!$D$10:$E$87,2,FALSE())=0,0,I229/VLOOKUP(K229,'2. BASIS INVULBLAD'!$D$10:$E$87,2,FALSE()))</f>
        <v>0</v>
      </c>
      <c r="M229" s="113">
        <f t="shared" si="54"/>
        <v>0</v>
      </c>
      <c r="N229" s="114">
        <f>'2. BASIS INVULBLAD'!$H$10</f>
        <v>0</v>
      </c>
      <c r="O229" s="115">
        <f t="shared" si="55"/>
        <v>0</v>
      </c>
      <c r="P229" s="116"/>
      <c r="Q229" s="117">
        <f t="shared" si="56"/>
        <v>0</v>
      </c>
      <c r="R229" s="29">
        <f>'2. BASIS INVULBLAD'!$H$11</f>
        <v>0</v>
      </c>
      <c r="S229" s="29">
        <f t="shared" si="57"/>
        <v>0</v>
      </c>
      <c r="T229" s="29">
        <f t="shared" si="58"/>
        <v>0</v>
      </c>
    </row>
    <row r="230" spans="1:20" ht="13.5" hidden="1" customHeight="1">
      <c r="A230" s="78">
        <f t="shared" si="59"/>
        <v>217</v>
      </c>
      <c r="B230" s="108" t="s">
        <v>38</v>
      </c>
      <c r="C230" s="108" t="s">
        <v>349</v>
      </c>
      <c r="D230" s="109">
        <v>2</v>
      </c>
      <c r="E230" s="108" t="s">
        <v>367</v>
      </c>
      <c r="F230" s="108" t="s">
        <v>229</v>
      </c>
      <c r="G230" s="110" t="s">
        <v>62</v>
      </c>
      <c r="H230" s="108" t="s">
        <v>80</v>
      </c>
      <c r="I230" s="111">
        <v>57.89</v>
      </c>
      <c r="J230" s="112">
        <v>156</v>
      </c>
      <c r="K230" s="112" t="s">
        <v>81</v>
      </c>
      <c r="L230" s="113">
        <f>IF(VLOOKUP(K230,'2. BASIS INVULBLAD'!$D$10:$E$87,2,FALSE())=0,0,I230/VLOOKUP(K230,'2. BASIS INVULBLAD'!$D$10:$E$87,2,FALSE()))</f>
        <v>0</v>
      </c>
      <c r="M230" s="113">
        <f t="shared" si="54"/>
        <v>0</v>
      </c>
      <c r="N230" s="114">
        <f>'2. BASIS INVULBLAD'!$H$10</f>
        <v>0</v>
      </c>
      <c r="O230" s="115">
        <f t="shared" si="55"/>
        <v>0</v>
      </c>
      <c r="P230" s="116"/>
      <c r="Q230" s="117">
        <f t="shared" si="56"/>
        <v>0</v>
      </c>
      <c r="R230" s="29">
        <f>'2. BASIS INVULBLAD'!$H$11</f>
        <v>0</v>
      </c>
      <c r="S230" s="29">
        <f t="shared" si="57"/>
        <v>0</v>
      </c>
      <c r="T230" s="29">
        <f t="shared" si="58"/>
        <v>0</v>
      </c>
    </row>
    <row r="231" spans="1:20" ht="13.5" hidden="1" customHeight="1">
      <c r="A231" s="78">
        <f t="shared" si="59"/>
        <v>218</v>
      </c>
      <c r="B231" s="108" t="s">
        <v>38</v>
      </c>
      <c r="C231" s="108" t="s">
        <v>349</v>
      </c>
      <c r="D231" s="109">
        <v>2</v>
      </c>
      <c r="E231" s="108" t="s">
        <v>368</v>
      </c>
      <c r="F231" s="108" t="s">
        <v>229</v>
      </c>
      <c r="G231" s="110" t="s">
        <v>62</v>
      </c>
      <c r="H231" s="108" t="s">
        <v>80</v>
      </c>
      <c r="I231" s="111">
        <v>16.899999999999999</v>
      </c>
      <c r="J231" s="112">
        <v>156</v>
      </c>
      <c r="K231" s="112" t="s">
        <v>81</v>
      </c>
      <c r="L231" s="113">
        <f>IF(VLOOKUP(K231,'2. BASIS INVULBLAD'!$D$10:$E$87,2,FALSE())=0,0,I231/VLOOKUP(K231,'2. BASIS INVULBLAD'!$D$10:$E$87,2,FALSE()))</f>
        <v>0</v>
      </c>
      <c r="M231" s="113">
        <f t="shared" si="54"/>
        <v>0</v>
      </c>
      <c r="N231" s="114">
        <f>'2. BASIS INVULBLAD'!$H$10</f>
        <v>0</v>
      </c>
      <c r="O231" s="115">
        <f t="shared" si="55"/>
        <v>0</v>
      </c>
      <c r="P231" s="116"/>
      <c r="Q231" s="117">
        <f t="shared" si="56"/>
        <v>0</v>
      </c>
      <c r="R231" s="29">
        <f>'2. BASIS INVULBLAD'!$H$11</f>
        <v>0</v>
      </c>
      <c r="S231" s="29">
        <f t="shared" si="57"/>
        <v>0</v>
      </c>
      <c r="T231" s="29">
        <f t="shared" si="58"/>
        <v>0</v>
      </c>
    </row>
    <row r="232" spans="1:20" ht="13.5" hidden="1" customHeight="1">
      <c r="A232" s="78">
        <f t="shared" si="59"/>
        <v>219</v>
      </c>
      <c r="B232" s="108" t="s">
        <v>38</v>
      </c>
      <c r="C232" s="108" t="s">
        <v>349</v>
      </c>
      <c r="D232" s="109">
        <v>2</v>
      </c>
      <c r="E232" s="108" t="s">
        <v>369</v>
      </c>
      <c r="F232" s="108" t="s">
        <v>229</v>
      </c>
      <c r="G232" s="110" t="s">
        <v>62</v>
      </c>
      <c r="H232" s="108" t="s">
        <v>80</v>
      </c>
      <c r="I232" s="111">
        <v>59.85</v>
      </c>
      <c r="J232" s="112">
        <v>156</v>
      </c>
      <c r="K232" s="112" t="s">
        <v>81</v>
      </c>
      <c r="L232" s="113">
        <f>IF(VLOOKUP(K232,'2. BASIS INVULBLAD'!$D$10:$E$87,2,FALSE())=0,0,I232/VLOOKUP(K232,'2. BASIS INVULBLAD'!$D$10:$E$87,2,FALSE()))</f>
        <v>0</v>
      </c>
      <c r="M232" s="113">
        <f t="shared" si="54"/>
        <v>0</v>
      </c>
      <c r="N232" s="114">
        <f>'2. BASIS INVULBLAD'!$H$10</f>
        <v>0</v>
      </c>
      <c r="O232" s="115">
        <f t="shared" si="55"/>
        <v>0</v>
      </c>
      <c r="P232" s="116"/>
      <c r="Q232" s="117">
        <f t="shared" si="56"/>
        <v>0</v>
      </c>
      <c r="R232" s="29">
        <f>'2. BASIS INVULBLAD'!$H$11</f>
        <v>0</v>
      </c>
      <c r="S232" s="29">
        <f t="shared" si="57"/>
        <v>0</v>
      </c>
      <c r="T232" s="29">
        <f t="shared" si="58"/>
        <v>0</v>
      </c>
    </row>
    <row r="233" spans="1:20" ht="13.5" hidden="1" customHeight="1">
      <c r="A233" s="78">
        <f t="shared" si="59"/>
        <v>220</v>
      </c>
      <c r="B233" s="108" t="s">
        <v>38</v>
      </c>
      <c r="C233" s="108" t="s">
        <v>349</v>
      </c>
      <c r="D233" s="109">
        <v>2</v>
      </c>
      <c r="E233" s="108" t="s">
        <v>370</v>
      </c>
      <c r="F233" s="108" t="s">
        <v>229</v>
      </c>
      <c r="G233" s="110" t="s">
        <v>62</v>
      </c>
      <c r="H233" s="108" t="s">
        <v>80</v>
      </c>
      <c r="I233" s="111">
        <v>17.399999999999999</v>
      </c>
      <c r="J233" s="112">
        <v>156</v>
      </c>
      <c r="K233" s="112" t="s">
        <v>81</v>
      </c>
      <c r="L233" s="113">
        <f>IF(VLOOKUP(K233,'2. BASIS INVULBLAD'!$D$10:$E$87,2,FALSE())=0,0,I233/VLOOKUP(K233,'2. BASIS INVULBLAD'!$D$10:$E$87,2,FALSE()))</f>
        <v>0</v>
      </c>
      <c r="M233" s="113">
        <f t="shared" si="54"/>
        <v>0</v>
      </c>
      <c r="N233" s="114">
        <f>'2. BASIS INVULBLAD'!$H$10</f>
        <v>0</v>
      </c>
      <c r="O233" s="115">
        <f t="shared" si="55"/>
        <v>0</v>
      </c>
      <c r="P233" s="116"/>
      <c r="Q233" s="117">
        <f t="shared" si="56"/>
        <v>0</v>
      </c>
      <c r="R233" s="29">
        <f>'2. BASIS INVULBLAD'!$H$11</f>
        <v>0</v>
      </c>
      <c r="S233" s="29">
        <f t="shared" si="57"/>
        <v>0</v>
      </c>
      <c r="T233" s="29">
        <f t="shared" si="58"/>
        <v>0</v>
      </c>
    </row>
    <row r="234" spans="1:20" ht="13.5" hidden="1" customHeight="1">
      <c r="A234" s="78">
        <f t="shared" si="59"/>
        <v>221</v>
      </c>
      <c r="B234" s="108" t="s">
        <v>38</v>
      </c>
      <c r="C234" s="108" t="s">
        <v>349</v>
      </c>
      <c r="D234" s="109">
        <v>2</v>
      </c>
      <c r="E234" s="108" t="s">
        <v>371</v>
      </c>
      <c r="F234" s="108" t="s">
        <v>278</v>
      </c>
      <c r="G234" s="110" t="s">
        <v>86</v>
      </c>
      <c r="H234" s="108" t="s">
        <v>80</v>
      </c>
      <c r="I234" s="111">
        <v>57.81</v>
      </c>
      <c r="J234" s="112">
        <v>255</v>
      </c>
      <c r="K234" s="112" t="s">
        <v>110</v>
      </c>
      <c r="L234" s="113">
        <f>IF(VLOOKUP(K234,'2. BASIS INVULBLAD'!$D$10:$E$87,2,FALSE())=0,0,I234/VLOOKUP(K234,'2. BASIS INVULBLAD'!$D$10:$E$87,2,FALSE()))</f>
        <v>0</v>
      </c>
      <c r="M234" s="113">
        <f t="shared" si="54"/>
        <v>0</v>
      </c>
      <c r="N234" s="114">
        <f>'2. BASIS INVULBLAD'!$H$10</f>
        <v>0</v>
      </c>
      <c r="O234" s="115">
        <f t="shared" si="55"/>
        <v>0</v>
      </c>
      <c r="P234" s="116"/>
      <c r="Q234" s="117">
        <f t="shared" si="56"/>
        <v>0</v>
      </c>
      <c r="R234" s="29">
        <f>'2. BASIS INVULBLAD'!$H$11</f>
        <v>0</v>
      </c>
      <c r="S234" s="29">
        <f t="shared" si="57"/>
        <v>0</v>
      </c>
      <c r="T234" s="29">
        <f t="shared" si="58"/>
        <v>0</v>
      </c>
    </row>
    <row r="235" spans="1:20" ht="13.5" hidden="1" customHeight="1">
      <c r="A235" s="78">
        <f t="shared" si="59"/>
        <v>222</v>
      </c>
      <c r="B235" s="108" t="s">
        <v>38</v>
      </c>
      <c r="C235" s="108" t="s">
        <v>349</v>
      </c>
      <c r="D235" s="109">
        <v>1</v>
      </c>
      <c r="E235" s="108" t="s">
        <v>373</v>
      </c>
      <c r="F235" s="108" t="s">
        <v>229</v>
      </c>
      <c r="G235" s="110" t="s">
        <v>62</v>
      </c>
      <c r="H235" s="108" t="s">
        <v>80</v>
      </c>
      <c r="I235" s="111">
        <v>69.849999999999994</v>
      </c>
      <c r="J235" s="112">
        <v>156</v>
      </c>
      <c r="K235" s="112" t="s">
        <v>81</v>
      </c>
      <c r="L235" s="113">
        <f>IF(VLOOKUP(K235,'2. BASIS INVULBLAD'!$D$10:$E$87,2,FALSE())=0,0,I235/VLOOKUP(K235,'2. BASIS INVULBLAD'!$D$10:$E$87,2,FALSE()))</f>
        <v>0</v>
      </c>
      <c r="M235" s="113">
        <f t="shared" si="54"/>
        <v>0</v>
      </c>
      <c r="N235" s="114">
        <f>'2. BASIS INVULBLAD'!$H$10</f>
        <v>0</v>
      </c>
      <c r="O235" s="115">
        <f t="shared" si="55"/>
        <v>0</v>
      </c>
      <c r="P235" s="116"/>
      <c r="Q235" s="117">
        <f t="shared" si="56"/>
        <v>0</v>
      </c>
      <c r="R235" s="29">
        <f>'2. BASIS INVULBLAD'!$H$11</f>
        <v>0</v>
      </c>
      <c r="S235" s="29">
        <f t="shared" si="57"/>
        <v>0</v>
      </c>
      <c r="T235" s="29">
        <f t="shared" si="58"/>
        <v>0</v>
      </c>
    </row>
    <row r="236" spans="1:20" ht="13.5" hidden="1" customHeight="1">
      <c r="A236" s="78">
        <f t="shared" si="59"/>
        <v>223</v>
      </c>
      <c r="B236" s="108" t="s">
        <v>38</v>
      </c>
      <c r="C236" s="108" t="s">
        <v>349</v>
      </c>
      <c r="D236" s="109">
        <v>1</v>
      </c>
      <c r="E236" s="108" t="s">
        <v>374</v>
      </c>
      <c r="F236" s="108" t="s">
        <v>231</v>
      </c>
      <c r="G236" s="110" t="s">
        <v>86</v>
      </c>
      <c r="H236" s="108" t="s">
        <v>80</v>
      </c>
      <c r="I236" s="111">
        <v>6.3</v>
      </c>
      <c r="J236" s="112">
        <v>255</v>
      </c>
      <c r="K236" s="112" t="s">
        <v>110</v>
      </c>
      <c r="L236" s="113">
        <f>IF(VLOOKUP(K236,'2. BASIS INVULBLAD'!$D$10:$E$87,2,FALSE())=0,0,I236/VLOOKUP(K236,'2. BASIS INVULBLAD'!$D$10:$E$87,2,FALSE()))</f>
        <v>0</v>
      </c>
      <c r="M236" s="113">
        <f t="shared" si="54"/>
        <v>0</v>
      </c>
      <c r="N236" s="114">
        <f>'2. BASIS INVULBLAD'!$H$10</f>
        <v>0</v>
      </c>
      <c r="O236" s="115">
        <f t="shared" si="55"/>
        <v>0</v>
      </c>
      <c r="P236" s="116"/>
      <c r="Q236" s="117">
        <f t="shared" si="56"/>
        <v>0</v>
      </c>
      <c r="R236" s="29">
        <f>'2. BASIS INVULBLAD'!$H$11</f>
        <v>0</v>
      </c>
      <c r="S236" s="29">
        <f t="shared" si="57"/>
        <v>0</v>
      </c>
      <c r="T236" s="29">
        <f t="shared" si="58"/>
        <v>0</v>
      </c>
    </row>
    <row r="237" spans="1:20" ht="13.5" hidden="1" customHeight="1">
      <c r="A237" s="78">
        <f t="shared" si="59"/>
        <v>224</v>
      </c>
      <c r="B237" s="108" t="s">
        <v>38</v>
      </c>
      <c r="C237" s="108" t="s">
        <v>349</v>
      </c>
      <c r="D237" s="109">
        <v>1</v>
      </c>
      <c r="E237" s="108" t="s">
        <v>375</v>
      </c>
      <c r="F237" s="108" t="s">
        <v>229</v>
      </c>
      <c r="G237" s="110" t="s">
        <v>62</v>
      </c>
      <c r="H237" s="108" t="s">
        <v>80</v>
      </c>
      <c r="I237" s="111">
        <v>14.3</v>
      </c>
      <c r="J237" s="112">
        <v>156</v>
      </c>
      <c r="K237" s="112" t="s">
        <v>81</v>
      </c>
      <c r="L237" s="113">
        <f>IF(VLOOKUP(K237,'2. BASIS INVULBLAD'!$D$10:$E$87,2,FALSE())=0,0,I237/VLOOKUP(K237,'2. BASIS INVULBLAD'!$D$10:$E$87,2,FALSE()))</f>
        <v>0</v>
      </c>
      <c r="M237" s="113">
        <f t="shared" si="54"/>
        <v>0</v>
      </c>
      <c r="N237" s="114">
        <f>'2. BASIS INVULBLAD'!$H$10</f>
        <v>0</v>
      </c>
      <c r="O237" s="115">
        <f t="shared" si="55"/>
        <v>0</v>
      </c>
      <c r="P237" s="116"/>
      <c r="Q237" s="117">
        <f t="shared" si="56"/>
        <v>0</v>
      </c>
      <c r="R237" s="29">
        <f>'2. BASIS INVULBLAD'!$H$11</f>
        <v>0</v>
      </c>
      <c r="S237" s="29">
        <f t="shared" si="57"/>
        <v>0</v>
      </c>
      <c r="T237" s="29">
        <f t="shared" si="58"/>
        <v>0</v>
      </c>
    </row>
    <row r="238" spans="1:20" ht="13.5" hidden="1" customHeight="1">
      <c r="A238" s="78">
        <f t="shared" si="59"/>
        <v>225</v>
      </c>
      <c r="B238" s="108" t="s">
        <v>38</v>
      </c>
      <c r="C238" s="108" t="s">
        <v>349</v>
      </c>
      <c r="D238" s="109">
        <v>1</v>
      </c>
      <c r="E238" s="108" t="s">
        <v>376</v>
      </c>
      <c r="F238" s="108" t="s">
        <v>229</v>
      </c>
      <c r="G238" s="110" t="s">
        <v>62</v>
      </c>
      <c r="H238" s="108" t="s">
        <v>80</v>
      </c>
      <c r="I238" s="111">
        <v>57.53</v>
      </c>
      <c r="J238" s="112">
        <v>156</v>
      </c>
      <c r="K238" s="112" t="s">
        <v>81</v>
      </c>
      <c r="L238" s="113">
        <f>IF(VLOOKUP(K238,'2. BASIS INVULBLAD'!$D$10:$E$87,2,FALSE())=0,0,I238/VLOOKUP(K238,'2. BASIS INVULBLAD'!$D$10:$E$87,2,FALSE()))</f>
        <v>0</v>
      </c>
      <c r="M238" s="113">
        <f t="shared" si="54"/>
        <v>0</v>
      </c>
      <c r="N238" s="114">
        <f>'2. BASIS INVULBLAD'!$H$10</f>
        <v>0</v>
      </c>
      <c r="O238" s="115">
        <f t="shared" si="55"/>
        <v>0</v>
      </c>
      <c r="P238" s="116"/>
      <c r="Q238" s="117">
        <f t="shared" si="56"/>
        <v>0</v>
      </c>
      <c r="R238" s="29">
        <f>'2. BASIS INVULBLAD'!$H$11</f>
        <v>0</v>
      </c>
      <c r="S238" s="29">
        <f t="shared" si="57"/>
        <v>0</v>
      </c>
      <c r="T238" s="29">
        <f t="shared" si="58"/>
        <v>0</v>
      </c>
    </row>
    <row r="239" spans="1:20" ht="13.5" hidden="1" customHeight="1">
      <c r="A239" s="78">
        <f t="shared" si="59"/>
        <v>226</v>
      </c>
      <c r="B239" s="108" t="s">
        <v>38</v>
      </c>
      <c r="C239" s="108" t="s">
        <v>349</v>
      </c>
      <c r="D239" s="109">
        <v>1</v>
      </c>
      <c r="E239" s="108" t="s">
        <v>377</v>
      </c>
      <c r="F239" s="108" t="s">
        <v>229</v>
      </c>
      <c r="G239" s="110" t="s">
        <v>62</v>
      </c>
      <c r="H239" s="108" t="s">
        <v>80</v>
      </c>
      <c r="I239" s="111">
        <v>15.7</v>
      </c>
      <c r="J239" s="112">
        <v>156</v>
      </c>
      <c r="K239" s="112" t="s">
        <v>81</v>
      </c>
      <c r="L239" s="113">
        <f>IF(VLOOKUP(K239,'2. BASIS INVULBLAD'!$D$10:$E$87,2,FALSE())=0,0,I239/VLOOKUP(K239,'2. BASIS INVULBLAD'!$D$10:$E$87,2,FALSE()))</f>
        <v>0</v>
      </c>
      <c r="M239" s="113">
        <f t="shared" si="54"/>
        <v>0</v>
      </c>
      <c r="N239" s="114">
        <f>'2. BASIS INVULBLAD'!$H$10</f>
        <v>0</v>
      </c>
      <c r="O239" s="115">
        <f t="shared" si="55"/>
        <v>0</v>
      </c>
      <c r="P239" s="116"/>
      <c r="Q239" s="117">
        <f t="shared" si="56"/>
        <v>0</v>
      </c>
      <c r="R239" s="29">
        <f>'2. BASIS INVULBLAD'!$H$11</f>
        <v>0</v>
      </c>
      <c r="S239" s="29">
        <f t="shared" si="57"/>
        <v>0</v>
      </c>
      <c r="T239" s="29">
        <f t="shared" si="58"/>
        <v>0</v>
      </c>
    </row>
    <row r="240" spans="1:20" ht="13.5" hidden="1" customHeight="1">
      <c r="A240" s="78">
        <f t="shared" si="59"/>
        <v>227</v>
      </c>
      <c r="B240" s="108" t="s">
        <v>38</v>
      </c>
      <c r="C240" s="108" t="s">
        <v>349</v>
      </c>
      <c r="D240" s="109">
        <v>1</v>
      </c>
      <c r="E240" s="108" t="s">
        <v>378</v>
      </c>
      <c r="F240" s="108" t="s">
        <v>229</v>
      </c>
      <c r="G240" s="110" t="s">
        <v>62</v>
      </c>
      <c r="H240" s="108" t="s">
        <v>80</v>
      </c>
      <c r="I240" s="111">
        <v>62.36</v>
      </c>
      <c r="J240" s="112">
        <v>156</v>
      </c>
      <c r="K240" s="112" t="s">
        <v>81</v>
      </c>
      <c r="L240" s="113">
        <f>IF(VLOOKUP(K240,'2. BASIS INVULBLAD'!$D$10:$E$87,2,FALSE())=0,0,I240/VLOOKUP(K240,'2. BASIS INVULBLAD'!$D$10:$E$87,2,FALSE()))</f>
        <v>0</v>
      </c>
      <c r="M240" s="113">
        <f t="shared" si="54"/>
        <v>0</v>
      </c>
      <c r="N240" s="114">
        <f>'2. BASIS INVULBLAD'!$H$10</f>
        <v>0</v>
      </c>
      <c r="O240" s="115">
        <f t="shared" si="55"/>
        <v>0</v>
      </c>
      <c r="P240" s="116"/>
      <c r="Q240" s="117">
        <f t="shared" si="56"/>
        <v>0</v>
      </c>
      <c r="R240" s="29">
        <f>'2. BASIS INVULBLAD'!$H$11</f>
        <v>0</v>
      </c>
      <c r="S240" s="29">
        <f t="shared" si="57"/>
        <v>0</v>
      </c>
      <c r="T240" s="29">
        <f t="shared" si="58"/>
        <v>0</v>
      </c>
    </row>
    <row r="241" spans="1:20" ht="13.5" hidden="1" customHeight="1">
      <c r="A241" s="78">
        <f t="shared" si="59"/>
        <v>228</v>
      </c>
      <c r="B241" s="108" t="s">
        <v>38</v>
      </c>
      <c r="C241" s="108" t="s">
        <v>349</v>
      </c>
      <c r="D241" s="109">
        <v>1</v>
      </c>
      <c r="E241" s="108" t="s">
        <v>379</v>
      </c>
      <c r="F241" s="108" t="s">
        <v>229</v>
      </c>
      <c r="G241" s="110" t="s">
        <v>62</v>
      </c>
      <c r="H241" s="108" t="s">
        <v>80</v>
      </c>
      <c r="I241" s="111">
        <v>61.58</v>
      </c>
      <c r="J241" s="112">
        <v>156</v>
      </c>
      <c r="K241" s="112" t="s">
        <v>81</v>
      </c>
      <c r="L241" s="113">
        <f>IF(VLOOKUP(K241,'2. BASIS INVULBLAD'!$D$10:$E$87,2,FALSE())=0,0,I241/VLOOKUP(K241,'2. BASIS INVULBLAD'!$D$10:$E$87,2,FALSE()))</f>
        <v>0</v>
      </c>
      <c r="M241" s="113">
        <f t="shared" si="54"/>
        <v>0</v>
      </c>
      <c r="N241" s="114">
        <f>'2. BASIS INVULBLAD'!$H$10</f>
        <v>0</v>
      </c>
      <c r="O241" s="115">
        <f t="shared" si="55"/>
        <v>0</v>
      </c>
      <c r="P241" s="116"/>
      <c r="Q241" s="117">
        <f t="shared" si="56"/>
        <v>0</v>
      </c>
      <c r="R241" s="29">
        <f>'2. BASIS INVULBLAD'!$H$11</f>
        <v>0</v>
      </c>
      <c r="S241" s="29">
        <f t="shared" si="57"/>
        <v>0</v>
      </c>
      <c r="T241" s="29">
        <f t="shared" si="58"/>
        <v>0</v>
      </c>
    </row>
    <row r="242" spans="1:20" ht="13.5" hidden="1" customHeight="1">
      <c r="A242" s="78">
        <f t="shared" si="59"/>
        <v>229</v>
      </c>
      <c r="B242" s="108" t="s">
        <v>38</v>
      </c>
      <c r="C242" s="108" t="s">
        <v>349</v>
      </c>
      <c r="D242" s="109">
        <v>1</v>
      </c>
      <c r="E242" s="108" t="s">
        <v>381</v>
      </c>
      <c r="F242" s="108" t="s">
        <v>278</v>
      </c>
      <c r="G242" s="110" t="s">
        <v>86</v>
      </c>
      <c r="H242" s="108" t="s">
        <v>80</v>
      </c>
      <c r="I242" s="111">
        <v>57.81</v>
      </c>
      <c r="J242" s="112">
        <v>255</v>
      </c>
      <c r="K242" s="112" t="s">
        <v>110</v>
      </c>
      <c r="L242" s="113">
        <f>IF(VLOOKUP(K242,'2. BASIS INVULBLAD'!$D$10:$E$87,2,FALSE())=0,0,I242/VLOOKUP(K242,'2. BASIS INVULBLAD'!$D$10:$E$87,2,FALSE()))</f>
        <v>0</v>
      </c>
      <c r="M242" s="113">
        <f t="shared" si="54"/>
        <v>0</v>
      </c>
      <c r="N242" s="114">
        <f>'2. BASIS INVULBLAD'!$H$10</f>
        <v>0</v>
      </c>
      <c r="O242" s="115">
        <f t="shared" si="55"/>
        <v>0</v>
      </c>
      <c r="P242" s="116"/>
      <c r="Q242" s="117">
        <f t="shared" si="56"/>
        <v>0</v>
      </c>
      <c r="R242" s="29">
        <f>'2. BASIS INVULBLAD'!$H$11</f>
        <v>0</v>
      </c>
      <c r="S242" s="29">
        <f t="shared" si="57"/>
        <v>0</v>
      </c>
      <c r="T242" s="29">
        <f t="shared" si="58"/>
        <v>0</v>
      </c>
    </row>
    <row r="243" spans="1:20" ht="13.5" hidden="1" customHeight="1">
      <c r="A243" s="78">
        <f t="shared" si="59"/>
        <v>230</v>
      </c>
      <c r="B243" s="108" t="s">
        <v>38</v>
      </c>
      <c r="C243" s="108" t="s">
        <v>349</v>
      </c>
      <c r="D243" s="109" t="s">
        <v>212</v>
      </c>
      <c r="E243" s="108" t="s">
        <v>382</v>
      </c>
      <c r="F243" s="108" t="s">
        <v>278</v>
      </c>
      <c r="G243" s="110" t="s">
        <v>86</v>
      </c>
      <c r="H243" s="108" t="s">
        <v>80</v>
      </c>
      <c r="I243" s="111">
        <v>122.63</v>
      </c>
      <c r="J243" s="112">
        <v>255</v>
      </c>
      <c r="K243" s="112" t="s">
        <v>110</v>
      </c>
      <c r="L243" s="113">
        <f>IF(VLOOKUP(K243,'2. BASIS INVULBLAD'!$D$10:$E$87,2,FALSE())=0,0,I243/VLOOKUP(K243,'2. BASIS INVULBLAD'!$D$10:$E$87,2,FALSE()))</f>
        <v>0</v>
      </c>
      <c r="M243" s="113">
        <f t="shared" si="54"/>
        <v>0</v>
      </c>
      <c r="N243" s="114">
        <f>'2. BASIS INVULBLAD'!$H$10</f>
        <v>0</v>
      </c>
      <c r="O243" s="115">
        <f t="shared" si="55"/>
        <v>0</v>
      </c>
      <c r="P243" s="116"/>
      <c r="Q243" s="117">
        <f t="shared" si="56"/>
        <v>0</v>
      </c>
      <c r="R243" s="29">
        <f>'2. BASIS INVULBLAD'!$H$11</f>
        <v>0</v>
      </c>
      <c r="S243" s="29">
        <f t="shared" si="57"/>
        <v>0</v>
      </c>
      <c r="T243" s="29">
        <f t="shared" si="58"/>
        <v>0</v>
      </c>
    </row>
    <row r="244" spans="1:20" ht="13.5" hidden="1" customHeight="1">
      <c r="A244" s="78">
        <f t="shared" si="59"/>
        <v>231</v>
      </c>
      <c r="B244" s="108" t="s">
        <v>38</v>
      </c>
      <c r="C244" s="108" t="s">
        <v>349</v>
      </c>
      <c r="D244" s="109" t="s">
        <v>212</v>
      </c>
      <c r="E244" s="108" t="s">
        <v>383</v>
      </c>
      <c r="F244" s="108" t="s">
        <v>229</v>
      </c>
      <c r="G244" s="110" t="s">
        <v>62</v>
      </c>
      <c r="H244" s="108" t="s">
        <v>80</v>
      </c>
      <c r="I244" s="111">
        <v>143.33000000000001</v>
      </c>
      <c r="J244" s="112">
        <v>156</v>
      </c>
      <c r="K244" s="112" t="s">
        <v>81</v>
      </c>
      <c r="L244" s="113">
        <f>IF(VLOOKUP(K244,'2. BASIS INVULBLAD'!$D$10:$E$87,2,FALSE())=0,0,I244/VLOOKUP(K244,'2. BASIS INVULBLAD'!$D$10:$E$87,2,FALSE()))</f>
        <v>0</v>
      </c>
      <c r="M244" s="113">
        <f t="shared" si="54"/>
        <v>0</v>
      </c>
      <c r="N244" s="114">
        <f>'2. BASIS INVULBLAD'!$H$10</f>
        <v>0</v>
      </c>
      <c r="O244" s="115">
        <f t="shared" si="55"/>
        <v>0</v>
      </c>
      <c r="P244" s="116"/>
      <c r="Q244" s="117">
        <f t="shared" si="56"/>
        <v>0</v>
      </c>
      <c r="R244" s="29">
        <f>'2. BASIS INVULBLAD'!$H$11</f>
        <v>0</v>
      </c>
      <c r="S244" s="29">
        <f t="shared" si="57"/>
        <v>0</v>
      </c>
      <c r="T244" s="29">
        <f t="shared" si="58"/>
        <v>0</v>
      </c>
    </row>
    <row r="245" spans="1:20" ht="13.5" hidden="1" customHeight="1">
      <c r="A245" s="78">
        <f t="shared" si="59"/>
        <v>232</v>
      </c>
      <c r="B245" s="108" t="s">
        <v>38</v>
      </c>
      <c r="C245" s="108" t="s">
        <v>349</v>
      </c>
      <c r="D245" s="109" t="s">
        <v>212</v>
      </c>
      <c r="E245" s="108" t="s">
        <v>384</v>
      </c>
      <c r="F245" s="108" t="s">
        <v>231</v>
      </c>
      <c r="G245" s="110" t="s">
        <v>86</v>
      </c>
      <c r="H245" s="108" t="s">
        <v>80</v>
      </c>
      <c r="I245" s="111">
        <v>7.3</v>
      </c>
      <c r="J245" s="112">
        <v>255</v>
      </c>
      <c r="K245" s="112" t="s">
        <v>110</v>
      </c>
      <c r="L245" s="113">
        <f>IF(VLOOKUP(K245,'2. BASIS INVULBLAD'!$D$10:$E$87,2,FALSE())=0,0,I245/VLOOKUP(K245,'2. BASIS INVULBLAD'!$D$10:$E$87,2,FALSE()))</f>
        <v>0</v>
      </c>
      <c r="M245" s="113">
        <f t="shared" si="54"/>
        <v>0</v>
      </c>
      <c r="N245" s="114">
        <f>'2. BASIS INVULBLAD'!$H$10</f>
        <v>0</v>
      </c>
      <c r="O245" s="115">
        <f t="shared" si="55"/>
        <v>0</v>
      </c>
      <c r="P245" s="116"/>
      <c r="Q245" s="117">
        <f t="shared" si="56"/>
        <v>0</v>
      </c>
      <c r="R245" s="29">
        <f>'2. BASIS INVULBLAD'!$H$11</f>
        <v>0</v>
      </c>
      <c r="S245" s="29">
        <f t="shared" si="57"/>
        <v>0</v>
      </c>
      <c r="T245" s="29">
        <f t="shared" si="58"/>
        <v>0</v>
      </c>
    </row>
    <row r="246" spans="1:20" ht="13.5" hidden="1" customHeight="1">
      <c r="A246" s="78">
        <f t="shared" si="59"/>
        <v>233</v>
      </c>
      <c r="B246" s="108" t="s">
        <v>38</v>
      </c>
      <c r="C246" s="108" t="s">
        <v>349</v>
      </c>
      <c r="D246" s="109" t="s">
        <v>212</v>
      </c>
      <c r="E246" s="108" t="s">
        <v>386</v>
      </c>
      <c r="F246" s="108" t="s">
        <v>387</v>
      </c>
      <c r="G246" s="110" t="s">
        <v>62</v>
      </c>
      <c r="H246" s="108" t="s">
        <v>80</v>
      </c>
      <c r="I246" s="111">
        <v>12.7</v>
      </c>
      <c r="J246" s="112">
        <v>255</v>
      </c>
      <c r="K246" s="112" t="s">
        <v>82</v>
      </c>
      <c r="L246" s="113">
        <f>IF(VLOOKUP(K246,'2. BASIS INVULBLAD'!$D$10:$E$87,2,FALSE())=0,0,I246/VLOOKUP(K246,'2. BASIS INVULBLAD'!$D$10:$E$87,2,FALSE()))</f>
        <v>0</v>
      </c>
      <c r="M246" s="113">
        <f t="shared" si="54"/>
        <v>0</v>
      </c>
      <c r="N246" s="114">
        <f>'2. BASIS INVULBLAD'!$H$10</f>
        <v>0</v>
      </c>
      <c r="O246" s="115">
        <f t="shared" si="55"/>
        <v>0</v>
      </c>
      <c r="P246" s="116"/>
      <c r="Q246" s="117">
        <f t="shared" si="56"/>
        <v>0</v>
      </c>
      <c r="R246" s="29">
        <f>'2. BASIS INVULBLAD'!$H$11</f>
        <v>0</v>
      </c>
      <c r="S246" s="29">
        <f t="shared" si="57"/>
        <v>0</v>
      </c>
      <c r="T246" s="29">
        <f t="shared" si="58"/>
        <v>0</v>
      </c>
    </row>
    <row r="247" spans="1:20" ht="13.5" hidden="1" customHeight="1">
      <c r="A247" s="78">
        <f t="shared" si="59"/>
        <v>234</v>
      </c>
      <c r="B247" s="108" t="s">
        <v>38</v>
      </c>
      <c r="C247" s="108" t="s">
        <v>349</v>
      </c>
      <c r="D247" s="109">
        <v>-1</v>
      </c>
      <c r="E247" s="108" t="s">
        <v>389</v>
      </c>
      <c r="F247" s="108" t="s">
        <v>278</v>
      </c>
      <c r="G247" s="110" t="s">
        <v>86</v>
      </c>
      <c r="H247" s="108" t="s">
        <v>80</v>
      </c>
      <c r="I247" s="111">
        <v>13.07</v>
      </c>
      <c r="J247" s="112">
        <v>255</v>
      </c>
      <c r="K247" s="112" t="s">
        <v>110</v>
      </c>
      <c r="L247" s="113">
        <f>IF(VLOOKUP(K247,'2. BASIS INVULBLAD'!$D$10:$E$87,2,FALSE())=0,0,I247/VLOOKUP(K247,'2. BASIS INVULBLAD'!$D$10:$E$87,2,FALSE()))</f>
        <v>0</v>
      </c>
      <c r="M247" s="113">
        <f t="shared" si="54"/>
        <v>0</v>
      </c>
      <c r="N247" s="114">
        <f>'2. BASIS INVULBLAD'!$H$10</f>
        <v>0</v>
      </c>
      <c r="O247" s="115">
        <f t="shared" si="55"/>
        <v>0</v>
      </c>
      <c r="P247" s="116"/>
      <c r="Q247" s="117">
        <f t="shared" si="56"/>
        <v>0</v>
      </c>
      <c r="R247" s="29">
        <f>'2. BASIS INVULBLAD'!$H$11</f>
        <v>0</v>
      </c>
      <c r="S247" s="29">
        <f t="shared" si="57"/>
        <v>0</v>
      </c>
      <c r="T247" s="29">
        <f t="shared" si="58"/>
        <v>0</v>
      </c>
    </row>
    <row r="248" spans="1:20" ht="13.5" hidden="1" customHeight="1">
      <c r="A248" s="78">
        <f t="shared" si="59"/>
        <v>235</v>
      </c>
      <c r="B248" s="108" t="s">
        <v>38</v>
      </c>
      <c r="C248" s="108" t="s">
        <v>349</v>
      </c>
      <c r="D248" s="109">
        <v>-1</v>
      </c>
      <c r="E248" s="108" t="s">
        <v>396</v>
      </c>
      <c r="F248" s="108" t="s">
        <v>278</v>
      </c>
      <c r="G248" s="110" t="s">
        <v>86</v>
      </c>
      <c r="H248" s="108" t="s">
        <v>80</v>
      </c>
      <c r="I248" s="111">
        <v>46.16</v>
      </c>
      <c r="J248" s="112">
        <v>255</v>
      </c>
      <c r="K248" s="112" t="s">
        <v>110</v>
      </c>
      <c r="L248" s="113">
        <f>IF(VLOOKUP(K248,'2. BASIS INVULBLAD'!$D$10:$E$87,2,FALSE())=0,0,I248/VLOOKUP(K248,'2. BASIS INVULBLAD'!$D$10:$E$87,2,FALSE()))</f>
        <v>0</v>
      </c>
      <c r="M248" s="113">
        <f t="shared" si="54"/>
        <v>0</v>
      </c>
      <c r="N248" s="114">
        <f>'2. BASIS INVULBLAD'!$H$10</f>
        <v>0</v>
      </c>
      <c r="O248" s="115">
        <f t="shared" si="55"/>
        <v>0</v>
      </c>
      <c r="P248" s="116"/>
      <c r="Q248" s="117">
        <f t="shared" si="56"/>
        <v>0</v>
      </c>
      <c r="R248" s="29">
        <f>'2. BASIS INVULBLAD'!$H$11</f>
        <v>0</v>
      </c>
      <c r="S248" s="29">
        <f t="shared" si="57"/>
        <v>0</v>
      </c>
      <c r="T248" s="29">
        <f t="shared" si="58"/>
        <v>0</v>
      </c>
    </row>
    <row r="249" spans="1:20" ht="13.5" hidden="1" customHeight="1">
      <c r="A249" s="78">
        <f t="shared" si="59"/>
        <v>236</v>
      </c>
      <c r="B249" s="108" t="s">
        <v>38</v>
      </c>
      <c r="C249" s="108" t="s">
        <v>349</v>
      </c>
      <c r="D249" s="109">
        <v>2</v>
      </c>
      <c r="E249" s="108" t="s">
        <v>402</v>
      </c>
      <c r="F249" s="108" t="s">
        <v>229</v>
      </c>
      <c r="G249" s="110" t="s">
        <v>62</v>
      </c>
      <c r="H249" s="108" t="s">
        <v>80</v>
      </c>
      <c r="I249" s="111">
        <v>27.4</v>
      </c>
      <c r="J249" s="112">
        <v>156</v>
      </c>
      <c r="K249" s="112" t="s">
        <v>81</v>
      </c>
      <c r="L249" s="113">
        <f>IF(VLOOKUP(K249,'2. BASIS INVULBLAD'!$D$10:$E$87,2,FALSE())=0,0,I249/VLOOKUP(K249,'2. BASIS INVULBLAD'!$D$10:$E$87,2,FALSE()))</f>
        <v>0</v>
      </c>
      <c r="M249" s="113">
        <f t="shared" si="54"/>
        <v>0</v>
      </c>
      <c r="N249" s="114">
        <f>'2. BASIS INVULBLAD'!$H$10</f>
        <v>0</v>
      </c>
      <c r="O249" s="115">
        <f t="shared" si="55"/>
        <v>0</v>
      </c>
      <c r="P249" s="116"/>
      <c r="Q249" s="117">
        <f t="shared" si="56"/>
        <v>0</v>
      </c>
      <c r="R249" s="29">
        <f>'2. BASIS INVULBLAD'!$H$11</f>
        <v>0</v>
      </c>
      <c r="S249" s="29">
        <f t="shared" si="57"/>
        <v>0</v>
      </c>
      <c r="T249" s="29">
        <f t="shared" si="58"/>
        <v>0</v>
      </c>
    </row>
    <row r="250" spans="1:20" ht="13.5" hidden="1" customHeight="1">
      <c r="A250" s="78">
        <f t="shared" si="59"/>
        <v>237</v>
      </c>
      <c r="B250" s="108" t="s">
        <v>38</v>
      </c>
      <c r="C250" s="108" t="s">
        <v>209</v>
      </c>
      <c r="D250" s="109">
        <v>1</v>
      </c>
      <c r="E250" s="108" t="s">
        <v>406</v>
      </c>
      <c r="F250" s="108" t="s">
        <v>407</v>
      </c>
      <c r="G250" s="110" t="s">
        <v>143</v>
      </c>
      <c r="H250" s="108" t="s">
        <v>80</v>
      </c>
      <c r="I250" s="111">
        <v>19.14</v>
      </c>
      <c r="J250" s="112">
        <v>255</v>
      </c>
      <c r="K250" s="112" t="s">
        <v>1318</v>
      </c>
      <c r="L250" s="113">
        <f>IF(VLOOKUP(K250,'2. BASIS INVULBLAD'!$D$10:$E$87,2,FALSE())=0,0,I250/VLOOKUP(K250,'2. BASIS INVULBLAD'!$D$10:$E$87,2,FALSE()))</f>
        <v>0</v>
      </c>
      <c r="M250" s="113">
        <f t="shared" si="54"/>
        <v>0</v>
      </c>
      <c r="N250" s="114">
        <f>'2. BASIS INVULBLAD'!$H$10</f>
        <v>0</v>
      </c>
      <c r="O250" s="115">
        <f t="shared" si="55"/>
        <v>0</v>
      </c>
      <c r="P250" s="116"/>
      <c r="Q250" s="117">
        <f t="shared" si="56"/>
        <v>0</v>
      </c>
      <c r="R250" s="29">
        <f>'2. BASIS INVULBLAD'!$H$11</f>
        <v>0</v>
      </c>
      <c r="S250" s="29">
        <f t="shared" si="57"/>
        <v>0</v>
      </c>
      <c r="T250" s="29">
        <f t="shared" si="58"/>
        <v>0</v>
      </c>
    </row>
    <row r="251" spans="1:20" ht="13.5" hidden="1" customHeight="1">
      <c r="A251" s="78">
        <f t="shared" si="59"/>
        <v>238</v>
      </c>
      <c r="B251" s="108" t="s">
        <v>38</v>
      </c>
      <c r="C251" s="108" t="s">
        <v>349</v>
      </c>
      <c r="D251" s="109">
        <v>3</v>
      </c>
      <c r="E251" s="108" t="s">
        <v>411</v>
      </c>
      <c r="F251" s="108" t="s">
        <v>412</v>
      </c>
      <c r="G251" s="110" t="s">
        <v>156</v>
      </c>
      <c r="H251" s="108" t="s">
        <v>80</v>
      </c>
      <c r="I251" s="111">
        <v>10.26</v>
      </c>
      <c r="J251" s="112">
        <v>52</v>
      </c>
      <c r="K251" s="112" t="s">
        <v>160</v>
      </c>
      <c r="L251" s="113">
        <f>IF(VLOOKUP(K251,'2. BASIS INVULBLAD'!$D$10:$E$87,2,FALSE())=0,0,I251/VLOOKUP(K251,'2. BASIS INVULBLAD'!$D$10:$E$87,2,FALSE()))</f>
        <v>0</v>
      </c>
      <c r="M251" s="113">
        <f t="shared" si="54"/>
        <v>0</v>
      </c>
      <c r="N251" s="114">
        <f>'2. BASIS INVULBLAD'!$H$10</f>
        <v>0</v>
      </c>
      <c r="O251" s="115">
        <f t="shared" si="55"/>
        <v>0</v>
      </c>
      <c r="P251" s="116"/>
      <c r="Q251" s="117">
        <f t="shared" si="56"/>
        <v>0</v>
      </c>
      <c r="R251" s="29">
        <f>'2. BASIS INVULBLAD'!$H$11</f>
        <v>0</v>
      </c>
      <c r="S251" s="29">
        <f t="shared" si="57"/>
        <v>0</v>
      </c>
      <c r="T251" s="29">
        <f t="shared" si="58"/>
        <v>0</v>
      </c>
    </row>
    <row r="252" spans="1:20" ht="13.5" hidden="1" customHeight="1">
      <c r="A252" s="78">
        <f t="shared" si="59"/>
        <v>239</v>
      </c>
      <c r="B252" s="108" t="s">
        <v>38</v>
      </c>
      <c r="C252" s="108" t="s">
        <v>349</v>
      </c>
      <c r="D252" s="109">
        <v>3</v>
      </c>
      <c r="E252" s="108" t="s">
        <v>416</v>
      </c>
      <c r="F252" s="108" t="s">
        <v>412</v>
      </c>
      <c r="G252" s="110" t="s">
        <v>156</v>
      </c>
      <c r="H252" s="108" t="s">
        <v>80</v>
      </c>
      <c r="I252" s="111">
        <v>14.6</v>
      </c>
      <c r="J252" s="112">
        <v>52</v>
      </c>
      <c r="K252" s="112" t="s">
        <v>160</v>
      </c>
      <c r="L252" s="113">
        <f>IF(VLOOKUP(K252,'2. BASIS INVULBLAD'!$D$10:$E$87,2,FALSE())=0,0,I252/VLOOKUP(K252,'2. BASIS INVULBLAD'!$D$10:$E$87,2,FALSE()))</f>
        <v>0</v>
      </c>
      <c r="M252" s="113">
        <f t="shared" si="54"/>
        <v>0</v>
      </c>
      <c r="N252" s="114">
        <f>'2. BASIS INVULBLAD'!$H$10</f>
        <v>0</v>
      </c>
      <c r="O252" s="115">
        <f t="shared" si="55"/>
        <v>0</v>
      </c>
      <c r="P252" s="116"/>
      <c r="Q252" s="117">
        <f t="shared" si="56"/>
        <v>0</v>
      </c>
      <c r="R252" s="29">
        <f>'2. BASIS INVULBLAD'!$H$11</f>
        <v>0</v>
      </c>
      <c r="S252" s="29">
        <f t="shared" si="57"/>
        <v>0</v>
      </c>
      <c r="T252" s="29">
        <f t="shared" si="58"/>
        <v>0</v>
      </c>
    </row>
    <row r="253" spans="1:20" ht="13.5" hidden="1" customHeight="1">
      <c r="A253" s="78">
        <f t="shared" si="59"/>
        <v>240</v>
      </c>
      <c r="B253" s="108" t="s">
        <v>38</v>
      </c>
      <c r="C253" s="108" t="s">
        <v>349</v>
      </c>
      <c r="D253" s="109">
        <v>3</v>
      </c>
      <c r="E253" s="108" t="s">
        <v>417</v>
      </c>
      <c r="F253" s="108" t="s">
        <v>412</v>
      </c>
      <c r="G253" s="110" t="s">
        <v>156</v>
      </c>
      <c r="H253" s="108" t="s">
        <v>80</v>
      </c>
      <c r="I253" s="111">
        <v>12.5</v>
      </c>
      <c r="J253" s="112">
        <v>52</v>
      </c>
      <c r="K253" s="112" t="s">
        <v>160</v>
      </c>
      <c r="L253" s="113">
        <f>IF(VLOOKUP(K253,'2. BASIS INVULBLAD'!$D$10:$E$87,2,FALSE())=0,0,I253/VLOOKUP(K253,'2. BASIS INVULBLAD'!$D$10:$E$87,2,FALSE()))</f>
        <v>0</v>
      </c>
      <c r="M253" s="113">
        <f t="shared" si="54"/>
        <v>0</v>
      </c>
      <c r="N253" s="114">
        <f>'2. BASIS INVULBLAD'!$H$10</f>
        <v>0</v>
      </c>
      <c r="O253" s="115">
        <f t="shared" si="55"/>
        <v>0</v>
      </c>
      <c r="P253" s="116"/>
      <c r="Q253" s="117">
        <f t="shared" si="56"/>
        <v>0</v>
      </c>
      <c r="R253" s="29">
        <f>'2. BASIS INVULBLAD'!$H$11</f>
        <v>0</v>
      </c>
      <c r="S253" s="29">
        <f t="shared" si="57"/>
        <v>0</v>
      </c>
      <c r="T253" s="29">
        <f t="shared" si="58"/>
        <v>0</v>
      </c>
    </row>
    <row r="254" spans="1:20" ht="13.5" hidden="1" customHeight="1">
      <c r="A254" s="78">
        <f t="shared" si="59"/>
        <v>241</v>
      </c>
      <c r="B254" s="108" t="s">
        <v>38</v>
      </c>
      <c r="C254" s="108" t="s">
        <v>349</v>
      </c>
      <c r="D254" s="109">
        <v>3</v>
      </c>
      <c r="E254" s="108" t="s">
        <v>420</v>
      </c>
      <c r="F254" s="108" t="s">
        <v>412</v>
      </c>
      <c r="G254" s="110" t="s">
        <v>156</v>
      </c>
      <c r="H254" s="108" t="s">
        <v>80</v>
      </c>
      <c r="I254" s="111">
        <v>12.5</v>
      </c>
      <c r="J254" s="112">
        <v>52</v>
      </c>
      <c r="K254" s="112" t="s">
        <v>160</v>
      </c>
      <c r="L254" s="113">
        <f>IF(VLOOKUP(K254,'2. BASIS INVULBLAD'!$D$10:$E$87,2,FALSE())=0,0,I254/VLOOKUP(K254,'2. BASIS INVULBLAD'!$D$10:$E$87,2,FALSE()))</f>
        <v>0</v>
      </c>
      <c r="M254" s="113">
        <f t="shared" ref="M254:M264" si="60">L254*J254</f>
        <v>0</v>
      </c>
      <c r="N254" s="114">
        <f>'2. BASIS INVULBLAD'!$H$10</f>
        <v>0</v>
      </c>
      <c r="O254" s="115">
        <f t="shared" ref="O254:O264" si="61">M254*N254</f>
        <v>0</v>
      </c>
      <c r="P254" s="116"/>
      <c r="Q254" s="117">
        <f t="shared" ref="Q254:Q264" si="62">M254*P254</f>
        <v>0</v>
      </c>
      <c r="R254" s="29">
        <f>'2. BASIS INVULBLAD'!$H$11</f>
        <v>0</v>
      </c>
      <c r="S254" s="29">
        <f t="shared" ref="S254:S264" si="63">Q254*R254</f>
        <v>0</v>
      </c>
      <c r="T254" s="29">
        <f t="shared" ref="T254:T264" si="64">O254+S254</f>
        <v>0</v>
      </c>
    </row>
    <row r="255" spans="1:20" ht="13.5" hidden="1" customHeight="1">
      <c r="A255" s="78">
        <f t="shared" si="59"/>
        <v>242</v>
      </c>
      <c r="B255" s="108" t="s">
        <v>38</v>
      </c>
      <c r="C255" s="108" t="s">
        <v>349</v>
      </c>
      <c r="D255" s="109">
        <v>2</v>
      </c>
      <c r="E255" s="108" t="s">
        <v>423</v>
      </c>
      <c r="F255" s="108" t="s">
        <v>412</v>
      </c>
      <c r="G255" s="110" t="s">
        <v>156</v>
      </c>
      <c r="H255" s="108" t="s">
        <v>80</v>
      </c>
      <c r="I255" s="111">
        <v>10.26</v>
      </c>
      <c r="J255" s="112">
        <v>52</v>
      </c>
      <c r="K255" s="112" t="s">
        <v>160</v>
      </c>
      <c r="L255" s="113">
        <f>IF(VLOOKUP(K255,'2. BASIS INVULBLAD'!$D$10:$E$87,2,FALSE())=0,0,I255/VLOOKUP(K255,'2. BASIS INVULBLAD'!$D$10:$E$87,2,FALSE()))</f>
        <v>0</v>
      </c>
      <c r="M255" s="113">
        <f t="shared" si="60"/>
        <v>0</v>
      </c>
      <c r="N255" s="114">
        <f>'2. BASIS INVULBLAD'!$H$10</f>
        <v>0</v>
      </c>
      <c r="O255" s="115">
        <f t="shared" si="61"/>
        <v>0</v>
      </c>
      <c r="P255" s="116"/>
      <c r="Q255" s="117">
        <f t="shared" si="62"/>
        <v>0</v>
      </c>
      <c r="R255" s="29">
        <f>'2. BASIS INVULBLAD'!$H$11</f>
        <v>0</v>
      </c>
      <c r="S255" s="29">
        <f t="shared" si="63"/>
        <v>0</v>
      </c>
      <c r="T255" s="29">
        <f t="shared" si="64"/>
        <v>0</v>
      </c>
    </row>
    <row r="256" spans="1:20" ht="13.5" hidden="1" customHeight="1">
      <c r="A256" s="78">
        <f t="shared" si="59"/>
        <v>243</v>
      </c>
      <c r="B256" s="108" t="s">
        <v>38</v>
      </c>
      <c r="C256" s="108" t="s">
        <v>349</v>
      </c>
      <c r="D256" s="109">
        <v>2</v>
      </c>
      <c r="E256" s="108" t="s">
        <v>426</v>
      </c>
      <c r="F256" s="108" t="s">
        <v>412</v>
      </c>
      <c r="G256" s="110" t="s">
        <v>156</v>
      </c>
      <c r="H256" s="108" t="s">
        <v>80</v>
      </c>
      <c r="I256" s="111">
        <v>14.6</v>
      </c>
      <c r="J256" s="112">
        <v>52</v>
      </c>
      <c r="K256" s="112" t="s">
        <v>160</v>
      </c>
      <c r="L256" s="113">
        <f>IF(VLOOKUP(K256,'2. BASIS INVULBLAD'!$D$10:$E$87,2,FALSE())=0,0,I256/VLOOKUP(K256,'2. BASIS INVULBLAD'!$D$10:$E$87,2,FALSE()))</f>
        <v>0</v>
      </c>
      <c r="M256" s="113">
        <f t="shared" si="60"/>
        <v>0</v>
      </c>
      <c r="N256" s="114">
        <f>'2. BASIS INVULBLAD'!$H$10</f>
        <v>0</v>
      </c>
      <c r="O256" s="115">
        <f t="shared" si="61"/>
        <v>0</v>
      </c>
      <c r="P256" s="116"/>
      <c r="Q256" s="117">
        <f t="shared" si="62"/>
        <v>0</v>
      </c>
      <c r="R256" s="29">
        <f>'2. BASIS INVULBLAD'!$H$11</f>
        <v>0</v>
      </c>
      <c r="S256" s="29">
        <f t="shared" si="63"/>
        <v>0</v>
      </c>
      <c r="T256" s="29">
        <f t="shared" si="64"/>
        <v>0</v>
      </c>
    </row>
    <row r="257" spans="1:20" ht="13.5" hidden="1" customHeight="1">
      <c r="A257" s="78">
        <f t="shared" si="59"/>
        <v>244</v>
      </c>
      <c r="B257" s="108" t="s">
        <v>38</v>
      </c>
      <c r="C257" s="108" t="s">
        <v>209</v>
      </c>
      <c r="D257" s="109">
        <v>2</v>
      </c>
      <c r="E257" s="108" t="s">
        <v>430</v>
      </c>
      <c r="F257" s="108" t="s">
        <v>431</v>
      </c>
      <c r="G257" s="110" t="s">
        <v>120</v>
      </c>
      <c r="H257" s="108" t="s">
        <v>80</v>
      </c>
      <c r="I257" s="111">
        <v>74.45</v>
      </c>
      <c r="J257" s="112">
        <v>52</v>
      </c>
      <c r="K257" s="112" t="s">
        <v>127</v>
      </c>
      <c r="L257" s="113">
        <f>IF(VLOOKUP(K257,'2. BASIS INVULBLAD'!$D$10:$E$87,2,FALSE())=0,0,I257/VLOOKUP(K257,'2. BASIS INVULBLAD'!$D$10:$E$87,2,FALSE()))</f>
        <v>0</v>
      </c>
      <c r="M257" s="113">
        <f t="shared" si="60"/>
        <v>0</v>
      </c>
      <c r="N257" s="114">
        <f>'2. BASIS INVULBLAD'!$H$10</f>
        <v>0</v>
      </c>
      <c r="O257" s="115">
        <f t="shared" si="61"/>
        <v>0</v>
      </c>
      <c r="P257" s="116"/>
      <c r="Q257" s="117">
        <f t="shared" si="62"/>
        <v>0</v>
      </c>
      <c r="R257" s="29">
        <f>'2. BASIS INVULBLAD'!$H$11</f>
        <v>0</v>
      </c>
      <c r="S257" s="29">
        <f t="shared" si="63"/>
        <v>0</v>
      </c>
      <c r="T257" s="29">
        <f t="shared" si="64"/>
        <v>0</v>
      </c>
    </row>
    <row r="258" spans="1:20" ht="13.5" hidden="1" customHeight="1">
      <c r="A258" s="78">
        <f t="shared" ref="A258:A264" si="65">A257+1</f>
        <v>245</v>
      </c>
      <c r="B258" s="108" t="s">
        <v>38</v>
      </c>
      <c r="C258" s="108" t="s">
        <v>349</v>
      </c>
      <c r="D258" s="109">
        <v>2</v>
      </c>
      <c r="E258" s="108" t="s">
        <v>432</v>
      </c>
      <c r="F258" s="108" t="s">
        <v>412</v>
      </c>
      <c r="G258" s="110" t="s">
        <v>156</v>
      </c>
      <c r="H258" s="108" t="s">
        <v>80</v>
      </c>
      <c r="I258" s="111">
        <v>12.15</v>
      </c>
      <c r="J258" s="112">
        <v>52</v>
      </c>
      <c r="K258" s="112" t="s">
        <v>160</v>
      </c>
      <c r="L258" s="113">
        <f>IF(VLOOKUP(K258,'2. BASIS INVULBLAD'!$D$10:$E$87,2,FALSE())=0,0,I258/VLOOKUP(K258,'2. BASIS INVULBLAD'!$D$10:$E$87,2,FALSE()))</f>
        <v>0</v>
      </c>
      <c r="M258" s="113">
        <f t="shared" si="60"/>
        <v>0</v>
      </c>
      <c r="N258" s="114">
        <f>'2. BASIS INVULBLAD'!$H$10</f>
        <v>0</v>
      </c>
      <c r="O258" s="115">
        <f t="shared" si="61"/>
        <v>0</v>
      </c>
      <c r="P258" s="116"/>
      <c r="Q258" s="117">
        <f t="shared" si="62"/>
        <v>0</v>
      </c>
      <c r="R258" s="29">
        <f>'2. BASIS INVULBLAD'!$H$11</f>
        <v>0</v>
      </c>
      <c r="S258" s="29">
        <f t="shared" si="63"/>
        <v>0</v>
      </c>
      <c r="T258" s="29">
        <f t="shared" si="64"/>
        <v>0</v>
      </c>
    </row>
    <row r="259" spans="1:20" ht="13.5" hidden="1" customHeight="1">
      <c r="A259" s="78">
        <f t="shared" si="65"/>
        <v>246</v>
      </c>
      <c r="B259" s="108" t="s">
        <v>38</v>
      </c>
      <c r="C259" s="108" t="s">
        <v>349</v>
      </c>
      <c r="D259" s="109">
        <v>1</v>
      </c>
      <c r="E259" s="108" t="s">
        <v>433</v>
      </c>
      <c r="F259" s="108" t="s">
        <v>412</v>
      </c>
      <c r="G259" s="110" t="s">
        <v>156</v>
      </c>
      <c r="H259" s="108" t="s">
        <v>80</v>
      </c>
      <c r="I259" s="111">
        <v>11</v>
      </c>
      <c r="J259" s="112">
        <v>52</v>
      </c>
      <c r="K259" s="112" t="s">
        <v>160</v>
      </c>
      <c r="L259" s="113">
        <f>IF(VLOOKUP(K259,'2. BASIS INVULBLAD'!$D$10:$E$87,2,FALSE())=0,0,I259/VLOOKUP(K259,'2. BASIS INVULBLAD'!$D$10:$E$87,2,FALSE()))</f>
        <v>0</v>
      </c>
      <c r="M259" s="113">
        <f t="shared" si="60"/>
        <v>0</v>
      </c>
      <c r="N259" s="114">
        <f>'2. BASIS INVULBLAD'!$H$10</f>
        <v>0</v>
      </c>
      <c r="O259" s="115">
        <f t="shared" si="61"/>
        <v>0</v>
      </c>
      <c r="P259" s="116"/>
      <c r="Q259" s="117">
        <f t="shared" si="62"/>
        <v>0</v>
      </c>
      <c r="R259" s="29">
        <f>'2. BASIS INVULBLAD'!$H$11</f>
        <v>0</v>
      </c>
      <c r="S259" s="29">
        <f t="shared" si="63"/>
        <v>0</v>
      </c>
      <c r="T259" s="29">
        <f t="shared" si="64"/>
        <v>0</v>
      </c>
    </row>
    <row r="260" spans="1:20" ht="13.5" hidden="1" customHeight="1">
      <c r="A260" s="78">
        <f t="shared" si="65"/>
        <v>247</v>
      </c>
      <c r="B260" s="108" t="s">
        <v>38</v>
      </c>
      <c r="C260" s="108" t="s">
        <v>349</v>
      </c>
      <c r="D260" s="109">
        <v>1</v>
      </c>
      <c r="E260" s="108" t="s">
        <v>434</v>
      </c>
      <c r="F260" s="108" t="s">
        <v>435</v>
      </c>
      <c r="G260" s="110" t="s">
        <v>156</v>
      </c>
      <c r="H260" s="108" t="s">
        <v>80</v>
      </c>
      <c r="I260" s="111">
        <v>7.55</v>
      </c>
      <c r="J260" s="112">
        <v>52</v>
      </c>
      <c r="K260" s="112" t="s">
        <v>160</v>
      </c>
      <c r="L260" s="113">
        <f>IF(VLOOKUP(K260,'2. BASIS INVULBLAD'!$D$10:$E$87,2,FALSE())=0,0,I260/VLOOKUP(K260,'2. BASIS INVULBLAD'!$D$10:$E$87,2,FALSE()))</f>
        <v>0</v>
      </c>
      <c r="M260" s="113">
        <f t="shared" si="60"/>
        <v>0</v>
      </c>
      <c r="N260" s="114">
        <f>'2. BASIS INVULBLAD'!$H$10</f>
        <v>0</v>
      </c>
      <c r="O260" s="115">
        <f t="shared" si="61"/>
        <v>0</v>
      </c>
      <c r="P260" s="116"/>
      <c r="Q260" s="117">
        <f t="shared" si="62"/>
        <v>0</v>
      </c>
      <c r="R260" s="29">
        <f>'2. BASIS INVULBLAD'!$H$11</f>
        <v>0</v>
      </c>
      <c r="S260" s="29">
        <f t="shared" si="63"/>
        <v>0</v>
      </c>
      <c r="T260" s="29">
        <f t="shared" si="64"/>
        <v>0</v>
      </c>
    </row>
    <row r="261" spans="1:20" ht="13.5" hidden="1" customHeight="1">
      <c r="A261" s="78">
        <f t="shared" si="65"/>
        <v>248</v>
      </c>
      <c r="B261" s="108" t="s">
        <v>38</v>
      </c>
      <c r="C261" s="108" t="s">
        <v>349</v>
      </c>
      <c r="D261" s="109">
        <v>1</v>
      </c>
      <c r="E261" s="108" t="s">
        <v>436</v>
      </c>
      <c r="F261" s="108" t="s">
        <v>435</v>
      </c>
      <c r="G261" s="110" t="s">
        <v>156</v>
      </c>
      <c r="H261" s="108" t="s">
        <v>80</v>
      </c>
      <c r="I261" s="111">
        <v>10.42</v>
      </c>
      <c r="J261" s="112">
        <v>52</v>
      </c>
      <c r="K261" s="112" t="s">
        <v>160</v>
      </c>
      <c r="L261" s="113">
        <f>IF(VLOOKUP(K261,'2. BASIS INVULBLAD'!$D$10:$E$87,2,FALSE())=0,0,I261/VLOOKUP(K261,'2. BASIS INVULBLAD'!$D$10:$E$87,2,FALSE()))</f>
        <v>0</v>
      </c>
      <c r="M261" s="113">
        <f t="shared" si="60"/>
        <v>0</v>
      </c>
      <c r="N261" s="114">
        <f>'2. BASIS INVULBLAD'!$H$10</f>
        <v>0</v>
      </c>
      <c r="O261" s="115">
        <f t="shared" si="61"/>
        <v>0</v>
      </c>
      <c r="P261" s="116"/>
      <c r="Q261" s="117">
        <f t="shared" si="62"/>
        <v>0</v>
      </c>
      <c r="R261" s="29">
        <f>'2. BASIS INVULBLAD'!$H$11</f>
        <v>0</v>
      </c>
      <c r="S261" s="29">
        <f t="shared" si="63"/>
        <v>0</v>
      </c>
      <c r="T261" s="29">
        <f t="shared" si="64"/>
        <v>0</v>
      </c>
    </row>
    <row r="262" spans="1:20" ht="13.5" hidden="1" customHeight="1">
      <c r="A262" s="78">
        <f t="shared" si="65"/>
        <v>249</v>
      </c>
      <c r="B262" s="108" t="s">
        <v>38</v>
      </c>
      <c r="C262" s="108" t="s">
        <v>349</v>
      </c>
      <c r="D262" s="109">
        <v>1</v>
      </c>
      <c r="E262" s="108" t="s">
        <v>437</v>
      </c>
      <c r="F262" s="108" t="s">
        <v>435</v>
      </c>
      <c r="G262" s="110" t="s">
        <v>156</v>
      </c>
      <c r="H262" s="108" t="s">
        <v>80</v>
      </c>
      <c r="I262" s="111">
        <v>12.37</v>
      </c>
      <c r="J262" s="112">
        <v>52</v>
      </c>
      <c r="K262" s="112" t="s">
        <v>160</v>
      </c>
      <c r="L262" s="113">
        <f>IF(VLOOKUP(K262,'2. BASIS INVULBLAD'!$D$10:$E$87,2,FALSE())=0,0,I262/VLOOKUP(K262,'2. BASIS INVULBLAD'!$D$10:$E$87,2,FALSE()))</f>
        <v>0</v>
      </c>
      <c r="M262" s="113">
        <f t="shared" si="60"/>
        <v>0</v>
      </c>
      <c r="N262" s="114">
        <f>'2. BASIS INVULBLAD'!$H$10</f>
        <v>0</v>
      </c>
      <c r="O262" s="115">
        <f t="shared" si="61"/>
        <v>0</v>
      </c>
      <c r="P262" s="116"/>
      <c r="Q262" s="117">
        <f t="shared" si="62"/>
        <v>0</v>
      </c>
      <c r="R262" s="29">
        <f>'2. BASIS INVULBLAD'!$H$11</f>
        <v>0</v>
      </c>
      <c r="S262" s="29">
        <f t="shared" si="63"/>
        <v>0</v>
      </c>
      <c r="T262" s="29">
        <f t="shared" si="64"/>
        <v>0</v>
      </c>
    </row>
    <row r="263" spans="1:20" ht="13.5" hidden="1" customHeight="1">
      <c r="A263" s="78">
        <f t="shared" si="65"/>
        <v>250</v>
      </c>
      <c r="B263" s="108" t="s">
        <v>38</v>
      </c>
      <c r="C263" s="108" t="s">
        <v>349</v>
      </c>
      <c r="D263" s="109">
        <v>-1</v>
      </c>
      <c r="E263" s="108" t="s">
        <v>438</v>
      </c>
      <c r="F263" s="108" t="s">
        <v>435</v>
      </c>
      <c r="G263" s="110" t="s">
        <v>156</v>
      </c>
      <c r="H263" s="108" t="s">
        <v>80</v>
      </c>
      <c r="I263" s="111">
        <v>84.25</v>
      </c>
      <c r="J263" s="112">
        <v>52</v>
      </c>
      <c r="K263" s="112" t="s">
        <v>160</v>
      </c>
      <c r="L263" s="113">
        <f>IF(VLOOKUP(K263,'2. BASIS INVULBLAD'!$D$10:$E$87,2,FALSE())=0,0,I263/VLOOKUP(K263,'2. BASIS INVULBLAD'!$D$10:$E$87,2,FALSE()))</f>
        <v>0</v>
      </c>
      <c r="M263" s="113">
        <f t="shared" si="60"/>
        <v>0</v>
      </c>
      <c r="N263" s="114">
        <f>'2. BASIS INVULBLAD'!$H$10</f>
        <v>0</v>
      </c>
      <c r="O263" s="115">
        <f t="shared" si="61"/>
        <v>0</v>
      </c>
      <c r="P263" s="116"/>
      <c r="Q263" s="117">
        <f t="shared" si="62"/>
        <v>0</v>
      </c>
      <c r="R263" s="29">
        <f>'2. BASIS INVULBLAD'!$H$11</f>
        <v>0</v>
      </c>
      <c r="S263" s="29">
        <f t="shared" si="63"/>
        <v>0</v>
      </c>
      <c r="T263" s="29">
        <f t="shared" si="64"/>
        <v>0</v>
      </c>
    </row>
    <row r="264" spans="1:20" ht="13.5" hidden="1" customHeight="1">
      <c r="A264" s="78">
        <f t="shared" si="65"/>
        <v>251</v>
      </c>
      <c r="B264" s="108" t="s">
        <v>38</v>
      </c>
      <c r="C264" s="108" t="s">
        <v>349</v>
      </c>
      <c r="D264" s="109" t="s">
        <v>212</v>
      </c>
      <c r="E264" s="108" t="s">
        <v>385</v>
      </c>
      <c r="F264" s="108" t="s">
        <v>258</v>
      </c>
      <c r="G264" s="110" t="s">
        <v>86</v>
      </c>
      <c r="H264" s="108" t="s">
        <v>83</v>
      </c>
      <c r="I264" s="111">
        <v>98.19</v>
      </c>
      <c r="J264" s="112">
        <v>255</v>
      </c>
      <c r="K264" s="112" t="s">
        <v>111</v>
      </c>
      <c r="L264" s="113">
        <f>IF(VLOOKUP(K264,'2. BASIS INVULBLAD'!$D$10:$E$87,2,FALSE())=0,0,I264/VLOOKUP(K264,'2. BASIS INVULBLAD'!$D$10:$E$87,2,FALSE()))</f>
        <v>0</v>
      </c>
      <c r="M264" s="113">
        <f t="shared" si="60"/>
        <v>0</v>
      </c>
      <c r="N264" s="114">
        <f>'2. BASIS INVULBLAD'!$H$10</f>
        <v>0</v>
      </c>
      <c r="O264" s="115">
        <f t="shared" si="61"/>
        <v>0</v>
      </c>
      <c r="P264" s="116"/>
      <c r="Q264" s="117">
        <f t="shared" si="62"/>
        <v>0</v>
      </c>
      <c r="R264" s="29">
        <f>'2. BASIS INVULBLAD'!$H$11</f>
        <v>0</v>
      </c>
      <c r="S264" s="29">
        <f t="shared" si="63"/>
        <v>0</v>
      </c>
      <c r="T264" s="29">
        <f t="shared" si="64"/>
        <v>0</v>
      </c>
    </row>
    <row r="265" spans="1:20" ht="13.5" hidden="1" customHeight="1">
      <c r="A265" s="78"/>
      <c r="B265" s="108"/>
      <c r="C265" s="108"/>
      <c r="D265" s="109"/>
      <c r="E265" s="108"/>
      <c r="F265" s="108"/>
      <c r="G265" s="110"/>
      <c r="H265" s="108"/>
      <c r="I265" s="111"/>
      <c r="J265" s="112"/>
      <c r="K265" s="112"/>
      <c r="L265" s="113"/>
      <c r="M265" s="113"/>
      <c r="N265" s="114"/>
      <c r="O265" s="115"/>
      <c r="P265" s="116"/>
      <c r="Q265" s="117"/>
      <c r="R265" s="29"/>
      <c r="S265" s="29"/>
      <c r="T265" s="29"/>
    </row>
    <row r="266" spans="1:20" ht="13.5" hidden="1" customHeight="1">
      <c r="A266" s="78">
        <f>A264+1</f>
        <v>252</v>
      </c>
      <c r="B266" s="108" t="s">
        <v>35</v>
      </c>
      <c r="C266" s="108"/>
      <c r="D266" s="109" t="s">
        <v>212</v>
      </c>
      <c r="E266" s="108" t="s">
        <v>443</v>
      </c>
      <c r="F266" s="108" t="s">
        <v>444</v>
      </c>
      <c r="G266" s="110" t="s">
        <v>120</v>
      </c>
      <c r="H266" s="108" t="s">
        <v>87</v>
      </c>
      <c r="I266" s="111">
        <v>20.88</v>
      </c>
      <c r="J266" s="112">
        <v>52</v>
      </c>
      <c r="K266" s="112" t="s">
        <v>121</v>
      </c>
      <c r="L266" s="113">
        <f>IF(VLOOKUP(K266,'2. BASIS INVULBLAD'!$D$10:$E$87,2,FALSE())=0,0,I266/VLOOKUP(K266,'2. BASIS INVULBLAD'!$D$10:$E$87,2,FALSE()))</f>
        <v>0</v>
      </c>
      <c r="M266" s="113">
        <f>L266*J266</f>
        <v>0</v>
      </c>
      <c r="N266" s="114">
        <f>'2. BASIS INVULBLAD'!$H$10</f>
        <v>0</v>
      </c>
      <c r="O266" s="115">
        <f>M266*N266</f>
        <v>0</v>
      </c>
      <c r="P266" s="116"/>
      <c r="Q266" s="117">
        <f>M266*P266</f>
        <v>0</v>
      </c>
      <c r="R266" s="29">
        <f>'2. BASIS INVULBLAD'!$H$11</f>
        <v>0</v>
      </c>
      <c r="S266" s="29">
        <f>Q266*R266</f>
        <v>0</v>
      </c>
      <c r="T266" s="29">
        <f>O266+S266</f>
        <v>0</v>
      </c>
    </row>
    <row r="267" spans="1:20" ht="13.5" hidden="1" customHeight="1">
      <c r="A267" s="78">
        <f t="shared" ref="A267:A301" si="66">A266+1</f>
        <v>253</v>
      </c>
      <c r="B267" s="108" t="s">
        <v>35</v>
      </c>
      <c r="C267" s="108"/>
      <c r="D267" s="109" t="s">
        <v>212</v>
      </c>
      <c r="E267" s="108" t="s">
        <v>446</v>
      </c>
      <c r="F267" s="108" t="s">
        <v>278</v>
      </c>
      <c r="G267" s="110" t="s">
        <v>86</v>
      </c>
      <c r="H267" s="108" t="s">
        <v>68</v>
      </c>
      <c r="I267" s="111">
        <v>94.89</v>
      </c>
      <c r="J267" s="112">
        <v>255</v>
      </c>
      <c r="K267" s="112" t="s">
        <v>91</v>
      </c>
      <c r="L267" s="113">
        <f>IF(VLOOKUP(K267,'2. BASIS INVULBLAD'!$D$10:$E$87,2,FALSE())=0,0,I267/VLOOKUP(K267,'2. BASIS INVULBLAD'!$D$10:$E$87,2,FALSE()))</f>
        <v>0</v>
      </c>
      <c r="M267" s="113">
        <f>L267*J267</f>
        <v>0</v>
      </c>
      <c r="N267" s="114">
        <f>'2. BASIS INVULBLAD'!$H$10</f>
        <v>0</v>
      </c>
      <c r="O267" s="115">
        <f>M267*N267</f>
        <v>0</v>
      </c>
      <c r="P267" s="116"/>
      <c r="Q267" s="117">
        <f>M267*P267</f>
        <v>0</v>
      </c>
      <c r="R267" s="29">
        <f>'2. BASIS INVULBLAD'!$H$11</f>
        <v>0</v>
      </c>
      <c r="S267" s="29">
        <f>Q267*R267</f>
        <v>0</v>
      </c>
      <c r="T267" s="29">
        <f>O267+S267</f>
        <v>0</v>
      </c>
    </row>
    <row r="268" spans="1:20" ht="13.5" hidden="1" customHeight="1">
      <c r="A268" s="78">
        <f t="shared" si="66"/>
        <v>254</v>
      </c>
      <c r="B268" s="108" t="s">
        <v>35</v>
      </c>
      <c r="C268" s="108"/>
      <c r="D268" s="109" t="s">
        <v>212</v>
      </c>
      <c r="E268" s="108" t="s">
        <v>447</v>
      </c>
      <c r="F268" s="108" t="s">
        <v>448</v>
      </c>
      <c r="G268" s="110" t="s">
        <v>144</v>
      </c>
      <c r="H268" s="108" t="s">
        <v>68</v>
      </c>
      <c r="I268" s="111">
        <v>10.93</v>
      </c>
      <c r="J268" s="112">
        <v>255</v>
      </c>
      <c r="K268" s="112" t="s">
        <v>1315</v>
      </c>
      <c r="L268" s="113">
        <f>IF(VLOOKUP(K268,'2. BASIS INVULBLAD'!$D$10:$E$87,2,FALSE())=0,0,I268/VLOOKUP(K268,'2. BASIS INVULBLAD'!$D$10:$E$87,2,FALSE()))</f>
        <v>0</v>
      </c>
      <c r="M268" s="113">
        <f>L268*J268</f>
        <v>0</v>
      </c>
      <c r="N268" s="114">
        <f>'2. BASIS INVULBLAD'!$H$10</f>
        <v>0</v>
      </c>
      <c r="O268" s="115">
        <f>M268*N268</f>
        <v>0</v>
      </c>
      <c r="P268" s="116"/>
      <c r="Q268" s="117">
        <f>M268*P268</f>
        <v>0</v>
      </c>
      <c r="R268" s="29">
        <f>'2. BASIS INVULBLAD'!$H$11</f>
        <v>0</v>
      </c>
      <c r="S268" s="29">
        <f>Q268*R268</f>
        <v>0</v>
      </c>
      <c r="T268" s="29">
        <f>O268+S268</f>
        <v>0</v>
      </c>
    </row>
    <row r="269" spans="1:20" ht="13.5" hidden="1" customHeight="1">
      <c r="A269" s="78">
        <f t="shared" si="66"/>
        <v>255</v>
      </c>
      <c r="B269" s="108" t="s">
        <v>35</v>
      </c>
      <c r="C269" s="108"/>
      <c r="D269" s="109" t="s">
        <v>212</v>
      </c>
      <c r="E269" s="108" t="s">
        <v>449</v>
      </c>
      <c r="F269" s="108" t="s">
        <v>190</v>
      </c>
      <c r="G269" s="110" t="s">
        <v>112</v>
      </c>
      <c r="H269" s="108" t="s">
        <v>68</v>
      </c>
      <c r="I269" s="111">
        <v>52</v>
      </c>
      <c r="J269" s="112">
        <v>255</v>
      </c>
      <c r="K269" s="112" t="s">
        <v>113</v>
      </c>
      <c r="L269" s="113">
        <f>IF(VLOOKUP(K269,'2. BASIS INVULBLAD'!$D$10:$E$87,2,FALSE())=0,0,I269/VLOOKUP(K269,'2. BASIS INVULBLAD'!$D$10:$E$87,2,FALSE()))</f>
        <v>0</v>
      </c>
      <c r="M269" s="113">
        <f>L269*J269</f>
        <v>0</v>
      </c>
      <c r="N269" s="114">
        <f>'2. BASIS INVULBLAD'!$H$10</f>
        <v>0</v>
      </c>
      <c r="O269" s="115">
        <f>M269*N269</f>
        <v>0</v>
      </c>
      <c r="P269" s="116"/>
      <c r="Q269" s="117">
        <f>M269*P269</f>
        <v>0</v>
      </c>
      <c r="R269" s="29">
        <f>'2. BASIS INVULBLAD'!$H$11</f>
        <v>0</v>
      </c>
      <c r="S269" s="29">
        <f>Q269*R269</f>
        <v>0</v>
      </c>
      <c r="T269" s="29">
        <f>O269+S269</f>
        <v>0</v>
      </c>
    </row>
    <row r="270" spans="1:20" ht="13.5" hidden="1" customHeight="1">
      <c r="A270" s="78">
        <f t="shared" si="66"/>
        <v>256</v>
      </c>
      <c r="B270" s="108" t="s">
        <v>35</v>
      </c>
      <c r="C270" s="108"/>
      <c r="D270" s="109" t="s">
        <v>212</v>
      </c>
      <c r="E270" s="108" t="s">
        <v>450</v>
      </c>
      <c r="F270" s="108" t="s">
        <v>190</v>
      </c>
      <c r="G270" s="110" t="s">
        <v>112</v>
      </c>
      <c r="H270" s="108" t="s">
        <v>68</v>
      </c>
      <c r="I270" s="111">
        <v>11.14</v>
      </c>
      <c r="J270" s="112">
        <v>255</v>
      </c>
      <c r="K270" s="112" t="s">
        <v>113</v>
      </c>
      <c r="L270" s="113">
        <f>IF(VLOOKUP(K270,'2. BASIS INVULBLAD'!$D$10:$E$87,2,FALSE())=0,0,I270/VLOOKUP(K270,'2. BASIS INVULBLAD'!$D$10:$E$87,2,FALSE()))</f>
        <v>0</v>
      </c>
      <c r="M270" s="113">
        <f>L270*J270</f>
        <v>0</v>
      </c>
      <c r="N270" s="114">
        <f>'2. BASIS INVULBLAD'!$H$10</f>
        <v>0</v>
      </c>
      <c r="O270" s="115">
        <f>M270*N270</f>
        <v>0</v>
      </c>
      <c r="P270" s="116"/>
      <c r="Q270" s="117">
        <f>M270*P270</f>
        <v>0</v>
      </c>
      <c r="R270" s="29">
        <f>'2. BASIS INVULBLAD'!$H$11</f>
        <v>0</v>
      </c>
      <c r="S270" s="29">
        <f>Q270*R270</f>
        <v>0</v>
      </c>
      <c r="T270" s="29">
        <f>O270+S270</f>
        <v>0</v>
      </c>
    </row>
    <row r="271" spans="1:20" ht="13.5" hidden="1" customHeight="1">
      <c r="A271" s="78">
        <f t="shared" si="66"/>
        <v>257</v>
      </c>
      <c r="B271" s="108" t="s">
        <v>35</v>
      </c>
      <c r="C271" s="108"/>
      <c r="D271" s="109" t="s">
        <v>212</v>
      </c>
      <c r="E271" s="108" t="s">
        <v>451</v>
      </c>
      <c r="F271" s="108" t="s">
        <v>452</v>
      </c>
      <c r="G271" s="110" t="s">
        <v>243</v>
      </c>
      <c r="H271" s="108" t="s">
        <v>68</v>
      </c>
      <c r="I271" s="111">
        <v>2.38</v>
      </c>
      <c r="J271" s="112">
        <v>0</v>
      </c>
      <c r="K271" s="112"/>
      <c r="L271" s="113"/>
      <c r="M271" s="113"/>
      <c r="N271" s="114"/>
      <c r="O271" s="115"/>
      <c r="P271" s="116"/>
      <c r="Q271" s="117"/>
      <c r="R271" s="29"/>
      <c r="S271" s="29"/>
      <c r="T271" s="29"/>
    </row>
    <row r="272" spans="1:20" ht="13.5" hidden="1" customHeight="1">
      <c r="A272" s="78">
        <f t="shared" si="66"/>
        <v>258</v>
      </c>
      <c r="B272" s="108" t="s">
        <v>35</v>
      </c>
      <c r="C272" s="108"/>
      <c r="D272" s="109" t="s">
        <v>212</v>
      </c>
      <c r="E272" s="108" t="s">
        <v>453</v>
      </c>
      <c r="F272" s="108" t="s">
        <v>454</v>
      </c>
      <c r="G272" s="110" t="s">
        <v>144</v>
      </c>
      <c r="H272" s="108" t="s">
        <v>68</v>
      </c>
      <c r="I272" s="111">
        <v>4.87</v>
      </c>
      <c r="J272" s="112">
        <v>255</v>
      </c>
      <c r="K272" s="112" t="s">
        <v>1315</v>
      </c>
      <c r="L272" s="113">
        <f>IF(VLOOKUP(K272,'2. BASIS INVULBLAD'!$D$10:$E$87,2,FALSE())=0,0,I272/VLOOKUP(K272,'2. BASIS INVULBLAD'!$D$10:$E$87,2,FALSE()))</f>
        <v>0</v>
      </c>
      <c r="M272" s="113">
        <f t="shared" ref="M272:M300" si="67">L272*J272</f>
        <v>0</v>
      </c>
      <c r="N272" s="114">
        <f>'2. BASIS INVULBLAD'!$H$10</f>
        <v>0</v>
      </c>
      <c r="O272" s="115">
        <f t="shared" ref="O272:O300" si="68">M272*N272</f>
        <v>0</v>
      </c>
      <c r="P272" s="116"/>
      <c r="Q272" s="117">
        <f t="shared" ref="Q272:Q300" si="69">M272*P272</f>
        <v>0</v>
      </c>
      <c r="R272" s="29">
        <f>'2. BASIS INVULBLAD'!$H$11</f>
        <v>0</v>
      </c>
      <c r="S272" s="29">
        <f t="shared" ref="S272:S300" si="70">Q272*R272</f>
        <v>0</v>
      </c>
      <c r="T272" s="29">
        <f t="shared" ref="T272:T300" si="71">O272+S272</f>
        <v>0</v>
      </c>
    </row>
    <row r="273" spans="1:20" ht="13.5" hidden="1" customHeight="1">
      <c r="A273" s="78">
        <f t="shared" si="66"/>
        <v>259</v>
      </c>
      <c r="B273" s="108" t="s">
        <v>35</v>
      </c>
      <c r="C273" s="108"/>
      <c r="D273" s="109" t="s">
        <v>212</v>
      </c>
      <c r="E273" s="108" t="s">
        <v>455</v>
      </c>
      <c r="F273" s="108" t="s">
        <v>454</v>
      </c>
      <c r="G273" s="110" t="s">
        <v>144</v>
      </c>
      <c r="H273" s="108" t="s">
        <v>68</v>
      </c>
      <c r="I273" s="111">
        <v>4.16</v>
      </c>
      <c r="J273" s="112">
        <v>255</v>
      </c>
      <c r="K273" s="112" t="s">
        <v>1315</v>
      </c>
      <c r="L273" s="113">
        <f>IF(VLOOKUP(K273,'2. BASIS INVULBLAD'!$D$10:$E$87,2,FALSE())=0,0,I273/VLOOKUP(K273,'2. BASIS INVULBLAD'!$D$10:$E$87,2,FALSE()))</f>
        <v>0</v>
      </c>
      <c r="M273" s="113">
        <f t="shared" si="67"/>
        <v>0</v>
      </c>
      <c r="N273" s="114">
        <f>'2. BASIS INVULBLAD'!$H$10</f>
        <v>0</v>
      </c>
      <c r="O273" s="115">
        <f t="shared" si="68"/>
        <v>0</v>
      </c>
      <c r="P273" s="116"/>
      <c r="Q273" s="117">
        <f t="shared" si="69"/>
        <v>0</v>
      </c>
      <c r="R273" s="29">
        <f>'2. BASIS INVULBLAD'!$H$11</f>
        <v>0</v>
      </c>
      <c r="S273" s="29">
        <f t="shared" si="70"/>
        <v>0</v>
      </c>
      <c r="T273" s="29">
        <f t="shared" si="71"/>
        <v>0</v>
      </c>
    </row>
    <row r="274" spans="1:20" ht="13.5" hidden="1" customHeight="1">
      <c r="A274" s="78">
        <f t="shared" si="66"/>
        <v>260</v>
      </c>
      <c r="B274" s="108" t="s">
        <v>35</v>
      </c>
      <c r="C274" s="108"/>
      <c r="D274" s="109" t="s">
        <v>212</v>
      </c>
      <c r="E274" s="108" t="s">
        <v>456</v>
      </c>
      <c r="F274" s="108" t="s">
        <v>280</v>
      </c>
      <c r="G274" s="110" t="s">
        <v>144</v>
      </c>
      <c r="H274" s="108" t="s">
        <v>68</v>
      </c>
      <c r="I274" s="111">
        <v>3.68</v>
      </c>
      <c r="J274" s="112">
        <v>255</v>
      </c>
      <c r="K274" s="112" t="s">
        <v>1315</v>
      </c>
      <c r="L274" s="113">
        <f>IF(VLOOKUP(K274,'2. BASIS INVULBLAD'!$D$10:$E$87,2,FALSE())=0,0,I274/VLOOKUP(K274,'2. BASIS INVULBLAD'!$D$10:$E$87,2,FALSE()))</f>
        <v>0</v>
      </c>
      <c r="M274" s="113">
        <f t="shared" si="67"/>
        <v>0</v>
      </c>
      <c r="N274" s="114">
        <f>'2. BASIS INVULBLAD'!$H$10</f>
        <v>0</v>
      </c>
      <c r="O274" s="115">
        <f t="shared" si="68"/>
        <v>0</v>
      </c>
      <c r="P274" s="116"/>
      <c r="Q274" s="117">
        <f t="shared" si="69"/>
        <v>0</v>
      </c>
      <c r="R274" s="29">
        <f>'2. BASIS INVULBLAD'!$H$11</f>
        <v>0</v>
      </c>
      <c r="S274" s="29">
        <f t="shared" si="70"/>
        <v>0</v>
      </c>
      <c r="T274" s="29">
        <f t="shared" si="71"/>
        <v>0</v>
      </c>
    </row>
    <row r="275" spans="1:20" ht="13.5" hidden="1" customHeight="1">
      <c r="A275" s="78">
        <f t="shared" si="66"/>
        <v>261</v>
      </c>
      <c r="B275" s="108" t="s">
        <v>35</v>
      </c>
      <c r="C275" s="108"/>
      <c r="D275" s="109">
        <v>1</v>
      </c>
      <c r="E275" s="108" t="s">
        <v>463</v>
      </c>
      <c r="F275" s="108" t="s">
        <v>454</v>
      </c>
      <c r="G275" s="110" t="s">
        <v>144</v>
      </c>
      <c r="H275" s="108" t="s">
        <v>68</v>
      </c>
      <c r="I275" s="111">
        <v>3.88</v>
      </c>
      <c r="J275" s="112">
        <v>255</v>
      </c>
      <c r="K275" s="112" t="s">
        <v>1315</v>
      </c>
      <c r="L275" s="113">
        <f>IF(VLOOKUP(K275,'2. BASIS INVULBLAD'!$D$10:$E$87,2,FALSE())=0,0,I275/VLOOKUP(K275,'2. BASIS INVULBLAD'!$D$10:$E$87,2,FALSE()))</f>
        <v>0</v>
      </c>
      <c r="M275" s="113">
        <f t="shared" si="67"/>
        <v>0</v>
      </c>
      <c r="N275" s="114">
        <f>'2. BASIS INVULBLAD'!$H$10</f>
        <v>0</v>
      </c>
      <c r="O275" s="115">
        <f t="shared" si="68"/>
        <v>0</v>
      </c>
      <c r="P275" s="116"/>
      <c r="Q275" s="117">
        <f t="shared" si="69"/>
        <v>0</v>
      </c>
      <c r="R275" s="29">
        <f>'2. BASIS INVULBLAD'!$H$11</f>
        <v>0</v>
      </c>
      <c r="S275" s="29">
        <f t="shared" si="70"/>
        <v>0</v>
      </c>
      <c r="T275" s="29">
        <f t="shared" si="71"/>
        <v>0</v>
      </c>
    </row>
    <row r="276" spans="1:20" ht="13.5" hidden="1" customHeight="1">
      <c r="A276" s="78">
        <f t="shared" si="66"/>
        <v>262</v>
      </c>
      <c r="B276" s="108" t="s">
        <v>35</v>
      </c>
      <c r="C276" s="108"/>
      <c r="D276" s="109">
        <v>1</v>
      </c>
      <c r="E276" s="108" t="s">
        <v>464</v>
      </c>
      <c r="F276" s="108" t="s">
        <v>454</v>
      </c>
      <c r="G276" s="110" t="s">
        <v>144</v>
      </c>
      <c r="H276" s="108" t="s">
        <v>68</v>
      </c>
      <c r="I276" s="111">
        <v>8.4</v>
      </c>
      <c r="J276" s="112">
        <v>255</v>
      </c>
      <c r="K276" s="112" t="s">
        <v>1315</v>
      </c>
      <c r="L276" s="113">
        <f>IF(VLOOKUP(K276,'2. BASIS INVULBLAD'!$D$10:$E$87,2,FALSE())=0,0,I276/VLOOKUP(K276,'2. BASIS INVULBLAD'!$D$10:$E$87,2,FALSE()))</f>
        <v>0</v>
      </c>
      <c r="M276" s="113">
        <f t="shared" si="67"/>
        <v>0</v>
      </c>
      <c r="N276" s="114">
        <f>'2. BASIS INVULBLAD'!$H$10</f>
        <v>0</v>
      </c>
      <c r="O276" s="115">
        <f t="shared" si="68"/>
        <v>0</v>
      </c>
      <c r="P276" s="116"/>
      <c r="Q276" s="117">
        <f t="shared" si="69"/>
        <v>0</v>
      </c>
      <c r="R276" s="29">
        <f>'2. BASIS INVULBLAD'!$H$11</f>
        <v>0</v>
      </c>
      <c r="S276" s="29">
        <f t="shared" si="70"/>
        <v>0</v>
      </c>
      <c r="T276" s="29">
        <f t="shared" si="71"/>
        <v>0</v>
      </c>
    </row>
    <row r="277" spans="1:20" ht="13.5" hidden="1" customHeight="1">
      <c r="A277" s="78">
        <f t="shared" si="66"/>
        <v>263</v>
      </c>
      <c r="B277" s="108" t="s">
        <v>35</v>
      </c>
      <c r="C277" s="108"/>
      <c r="D277" s="109" t="s">
        <v>468</v>
      </c>
      <c r="E277" s="108" t="s">
        <v>472</v>
      </c>
      <c r="F277" s="108" t="s">
        <v>394</v>
      </c>
      <c r="G277" s="110" t="s">
        <v>144</v>
      </c>
      <c r="H277" s="108" t="s">
        <v>68</v>
      </c>
      <c r="I277" s="111">
        <v>8</v>
      </c>
      <c r="J277" s="112">
        <v>255</v>
      </c>
      <c r="K277" s="112" t="s">
        <v>1315</v>
      </c>
      <c r="L277" s="113">
        <f>IF(VLOOKUP(K277,'2. BASIS INVULBLAD'!$D$10:$E$87,2,FALSE())=0,0,I277/VLOOKUP(K277,'2. BASIS INVULBLAD'!$D$10:$E$87,2,FALSE()))</f>
        <v>0</v>
      </c>
      <c r="M277" s="113">
        <f t="shared" si="67"/>
        <v>0</v>
      </c>
      <c r="N277" s="114">
        <f>'2. BASIS INVULBLAD'!$H$10</f>
        <v>0</v>
      </c>
      <c r="O277" s="115">
        <f t="shared" si="68"/>
        <v>0</v>
      </c>
      <c r="P277" s="116"/>
      <c r="Q277" s="117">
        <f t="shared" si="69"/>
        <v>0</v>
      </c>
      <c r="R277" s="29">
        <f>'2. BASIS INVULBLAD'!$H$11</f>
        <v>0</v>
      </c>
      <c r="S277" s="29">
        <f t="shared" si="70"/>
        <v>0</v>
      </c>
      <c r="T277" s="29">
        <f t="shared" si="71"/>
        <v>0</v>
      </c>
    </row>
    <row r="278" spans="1:20" ht="13.5" hidden="1" customHeight="1">
      <c r="A278" s="78">
        <f t="shared" si="66"/>
        <v>264</v>
      </c>
      <c r="B278" s="108" t="s">
        <v>35</v>
      </c>
      <c r="C278" s="108"/>
      <c r="D278" s="109" t="s">
        <v>212</v>
      </c>
      <c r="E278" s="108" t="s">
        <v>473</v>
      </c>
      <c r="F278" s="108" t="s">
        <v>474</v>
      </c>
      <c r="G278" s="110" t="s">
        <v>129</v>
      </c>
      <c r="H278" s="108" t="s">
        <v>68</v>
      </c>
      <c r="I278" s="111">
        <v>8.43</v>
      </c>
      <c r="J278" s="112">
        <v>255</v>
      </c>
      <c r="K278" s="112" t="s">
        <v>132</v>
      </c>
      <c r="L278" s="113">
        <f>IF(VLOOKUP(K278,'2. BASIS INVULBLAD'!$D$10:$E$87,2,FALSE())=0,0,I278/VLOOKUP(K278,'2. BASIS INVULBLAD'!$D$10:$E$87,2,FALSE()))</f>
        <v>0</v>
      </c>
      <c r="M278" s="113">
        <f t="shared" si="67"/>
        <v>0</v>
      </c>
      <c r="N278" s="114">
        <f>'2. BASIS INVULBLAD'!$H$10</f>
        <v>0</v>
      </c>
      <c r="O278" s="115">
        <f t="shared" si="68"/>
        <v>0</v>
      </c>
      <c r="P278" s="116"/>
      <c r="Q278" s="117">
        <f t="shared" si="69"/>
        <v>0</v>
      </c>
      <c r="R278" s="29">
        <f>'2. BASIS INVULBLAD'!$H$11</f>
        <v>0</v>
      </c>
      <c r="S278" s="29">
        <f t="shared" si="70"/>
        <v>0</v>
      </c>
      <c r="T278" s="29">
        <f t="shared" si="71"/>
        <v>0</v>
      </c>
    </row>
    <row r="279" spans="1:20" ht="13.5" hidden="1" customHeight="1">
      <c r="A279" s="78">
        <f t="shared" si="66"/>
        <v>265</v>
      </c>
      <c r="B279" s="108" t="s">
        <v>35</v>
      </c>
      <c r="C279" s="108"/>
      <c r="D279" s="109">
        <v>1</v>
      </c>
      <c r="E279" s="108" t="s">
        <v>476</v>
      </c>
      <c r="F279" s="108" t="s">
        <v>414</v>
      </c>
      <c r="G279" s="110" t="s">
        <v>129</v>
      </c>
      <c r="H279" s="108" t="s">
        <v>68</v>
      </c>
      <c r="I279" s="111">
        <v>7.87</v>
      </c>
      <c r="J279" s="112">
        <v>255</v>
      </c>
      <c r="K279" s="112" t="s">
        <v>132</v>
      </c>
      <c r="L279" s="113">
        <f>IF(VLOOKUP(K279,'2. BASIS INVULBLAD'!$D$10:$E$87,2,FALSE())=0,0,I279/VLOOKUP(K279,'2. BASIS INVULBLAD'!$D$10:$E$87,2,FALSE()))</f>
        <v>0</v>
      </c>
      <c r="M279" s="113">
        <f t="shared" si="67"/>
        <v>0</v>
      </c>
      <c r="N279" s="114">
        <f>'2. BASIS INVULBLAD'!$H$10</f>
        <v>0</v>
      </c>
      <c r="O279" s="115">
        <f t="shared" si="68"/>
        <v>0</v>
      </c>
      <c r="P279" s="116"/>
      <c r="Q279" s="117">
        <f t="shared" si="69"/>
        <v>0</v>
      </c>
      <c r="R279" s="29">
        <f>'2. BASIS INVULBLAD'!$H$11</f>
        <v>0</v>
      </c>
      <c r="S279" s="29">
        <f t="shared" si="70"/>
        <v>0</v>
      </c>
      <c r="T279" s="29">
        <f t="shared" si="71"/>
        <v>0</v>
      </c>
    </row>
    <row r="280" spans="1:20" ht="13.5" customHeight="1">
      <c r="A280" s="78">
        <f t="shared" si="66"/>
        <v>266</v>
      </c>
      <c r="B280" s="108" t="s">
        <v>35</v>
      </c>
      <c r="C280" s="108"/>
      <c r="D280" s="109">
        <v>1</v>
      </c>
      <c r="E280" s="108" t="s">
        <v>461</v>
      </c>
      <c r="F280" s="108" t="s">
        <v>462</v>
      </c>
      <c r="G280" s="110" t="s">
        <v>86</v>
      </c>
      <c r="H280" s="108" t="s">
        <v>93</v>
      </c>
      <c r="I280" s="111">
        <v>8.8800000000000008</v>
      </c>
      <c r="J280" s="112">
        <v>255</v>
      </c>
      <c r="K280" s="112" t="s">
        <v>94</v>
      </c>
      <c r="L280" s="113">
        <f>IF(VLOOKUP(K280,'2. BASIS INVULBLAD'!$D$10:$E$87,2,FALSE())=0,0,I280/VLOOKUP(K280,'2. BASIS INVULBLAD'!$D$10:$E$87,2,FALSE()))</f>
        <v>0</v>
      </c>
      <c r="M280" s="113">
        <f t="shared" si="67"/>
        <v>0</v>
      </c>
      <c r="N280" s="114">
        <f>'2. BASIS INVULBLAD'!$H$10</f>
        <v>0</v>
      </c>
      <c r="O280" s="115">
        <f t="shared" si="68"/>
        <v>0</v>
      </c>
      <c r="P280" s="116"/>
      <c r="Q280" s="117">
        <f t="shared" si="69"/>
        <v>0</v>
      </c>
      <c r="R280" s="29">
        <f>'2. BASIS INVULBLAD'!$H$11</f>
        <v>0</v>
      </c>
      <c r="S280" s="29">
        <f t="shared" si="70"/>
        <v>0</v>
      </c>
      <c r="T280" s="29">
        <f t="shared" si="71"/>
        <v>0</v>
      </c>
    </row>
    <row r="281" spans="1:20" ht="13.5" customHeight="1">
      <c r="A281" s="78">
        <f t="shared" si="66"/>
        <v>267</v>
      </c>
      <c r="B281" s="108" t="s">
        <v>35</v>
      </c>
      <c r="C281" s="108"/>
      <c r="D281" s="109">
        <v>1</v>
      </c>
      <c r="E281" s="108" t="s">
        <v>477</v>
      </c>
      <c r="F281" s="108" t="s">
        <v>199</v>
      </c>
      <c r="G281" s="110" t="s">
        <v>145</v>
      </c>
      <c r="H281" s="108" t="s">
        <v>93</v>
      </c>
      <c r="I281" s="111">
        <v>10.5</v>
      </c>
      <c r="J281" s="112">
        <v>255</v>
      </c>
      <c r="K281" s="112" t="s">
        <v>149</v>
      </c>
      <c r="L281" s="113">
        <f>IF(VLOOKUP(K281,'2. BASIS INVULBLAD'!$D$10:$E$87,2,FALSE())=0,0,I281/VLOOKUP(K281,'2. BASIS INVULBLAD'!$D$10:$E$87,2,FALSE()))</f>
        <v>0</v>
      </c>
      <c r="M281" s="113">
        <f t="shared" si="67"/>
        <v>0</v>
      </c>
      <c r="N281" s="114">
        <f>'2. BASIS INVULBLAD'!$H$10</f>
        <v>0</v>
      </c>
      <c r="O281" s="115">
        <f t="shared" si="68"/>
        <v>0</v>
      </c>
      <c r="P281" s="116"/>
      <c r="Q281" s="117">
        <f t="shared" si="69"/>
        <v>0</v>
      </c>
      <c r="R281" s="29">
        <f>'2. BASIS INVULBLAD'!$H$11</f>
        <v>0</v>
      </c>
      <c r="S281" s="29">
        <f t="shared" si="70"/>
        <v>0</v>
      </c>
      <c r="T281" s="29">
        <f t="shared" si="71"/>
        <v>0</v>
      </c>
    </row>
    <row r="282" spans="1:20" ht="13.5" customHeight="1">
      <c r="A282" s="78">
        <f t="shared" si="66"/>
        <v>268</v>
      </c>
      <c r="B282" s="108" t="s">
        <v>35</v>
      </c>
      <c r="C282" s="108"/>
      <c r="D282" s="109">
        <v>1</v>
      </c>
      <c r="E282" s="108" t="s">
        <v>478</v>
      </c>
      <c r="F282" s="108" t="s">
        <v>199</v>
      </c>
      <c r="G282" s="110" t="s">
        <v>145</v>
      </c>
      <c r="H282" s="108" t="s">
        <v>93</v>
      </c>
      <c r="I282" s="111">
        <v>10.5</v>
      </c>
      <c r="J282" s="112">
        <v>255</v>
      </c>
      <c r="K282" s="112" t="s">
        <v>149</v>
      </c>
      <c r="L282" s="113">
        <f>IF(VLOOKUP(K282,'2. BASIS INVULBLAD'!$D$10:$E$87,2,FALSE())=0,0,I282/VLOOKUP(K282,'2. BASIS INVULBLAD'!$D$10:$E$87,2,FALSE()))</f>
        <v>0</v>
      </c>
      <c r="M282" s="113">
        <f t="shared" si="67"/>
        <v>0</v>
      </c>
      <c r="N282" s="114">
        <f>'2. BASIS INVULBLAD'!$H$10</f>
        <v>0</v>
      </c>
      <c r="O282" s="115">
        <f t="shared" si="68"/>
        <v>0</v>
      </c>
      <c r="P282" s="116"/>
      <c r="Q282" s="117">
        <f t="shared" si="69"/>
        <v>0</v>
      </c>
      <c r="R282" s="29">
        <f>'2. BASIS INVULBLAD'!$H$11</f>
        <v>0</v>
      </c>
      <c r="S282" s="29">
        <f t="shared" si="70"/>
        <v>0</v>
      </c>
      <c r="T282" s="29">
        <f t="shared" si="71"/>
        <v>0</v>
      </c>
    </row>
    <row r="283" spans="1:20" ht="13.5" hidden="1" customHeight="1">
      <c r="A283" s="78">
        <f t="shared" si="66"/>
        <v>269</v>
      </c>
      <c r="B283" s="108" t="s">
        <v>35</v>
      </c>
      <c r="C283" s="108"/>
      <c r="D283" s="109" t="s">
        <v>212</v>
      </c>
      <c r="E283" s="108" t="s">
        <v>445</v>
      </c>
      <c r="F283" s="108" t="s">
        <v>207</v>
      </c>
      <c r="G283" s="110" t="s">
        <v>86</v>
      </c>
      <c r="H283" s="108" t="s">
        <v>73</v>
      </c>
      <c r="I283" s="111">
        <v>8.08</v>
      </c>
      <c r="J283" s="112">
        <v>255</v>
      </c>
      <c r="K283" s="112" t="s">
        <v>97</v>
      </c>
      <c r="L283" s="113">
        <f>IF(VLOOKUP(K283,'2. BASIS INVULBLAD'!$D$10:$E$87,2,FALSE())=0,0,I283/VLOOKUP(K283,'2. BASIS INVULBLAD'!$D$10:$E$87,2,FALSE()))</f>
        <v>0</v>
      </c>
      <c r="M283" s="113">
        <f t="shared" si="67"/>
        <v>0</v>
      </c>
      <c r="N283" s="114">
        <f>'2. BASIS INVULBLAD'!$H$10</f>
        <v>0</v>
      </c>
      <c r="O283" s="115">
        <f t="shared" si="68"/>
        <v>0</v>
      </c>
      <c r="P283" s="116"/>
      <c r="Q283" s="117">
        <f t="shared" si="69"/>
        <v>0</v>
      </c>
      <c r="R283" s="29">
        <f>'2. BASIS INVULBLAD'!$H$11</f>
        <v>0</v>
      </c>
      <c r="S283" s="29">
        <f t="shared" si="70"/>
        <v>0</v>
      </c>
      <c r="T283" s="29">
        <f t="shared" si="71"/>
        <v>0</v>
      </c>
    </row>
    <row r="284" spans="1:20" ht="13.5" hidden="1" customHeight="1">
      <c r="A284" s="78">
        <f t="shared" si="66"/>
        <v>270</v>
      </c>
      <c r="B284" s="108" t="s">
        <v>35</v>
      </c>
      <c r="C284" s="108"/>
      <c r="D284" s="109" t="s">
        <v>212</v>
      </c>
      <c r="E284" s="108" t="s">
        <v>475</v>
      </c>
      <c r="F284" s="108" t="s">
        <v>435</v>
      </c>
      <c r="G284" s="110" t="s">
        <v>156</v>
      </c>
      <c r="H284" s="108" t="s">
        <v>104</v>
      </c>
      <c r="I284" s="111">
        <v>27</v>
      </c>
      <c r="J284" s="112">
        <v>52</v>
      </c>
      <c r="K284" s="112" t="s">
        <v>159</v>
      </c>
      <c r="L284" s="113">
        <f>IF(VLOOKUP(K284,'2. BASIS INVULBLAD'!$D$10:$E$87,2,FALSE())=0,0,I284/VLOOKUP(K284,'2. BASIS INVULBLAD'!$D$10:$E$87,2,FALSE()))</f>
        <v>0</v>
      </c>
      <c r="M284" s="113">
        <f t="shared" si="67"/>
        <v>0</v>
      </c>
      <c r="N284" s="114">
        <f>'2. BASIS INVULBLAD'!$H$10</f>
        <v>0</v>
      </c>
      <c r="O284" s="115">
        <f t="shared" si="68"/>
        <v>0</v>
      </c>
      <c r="P284" s="116"/>
      <c r="Q284" s="117">
        <f t="shared" si="69"/>
        <v>0</v>
      </c>
      <c r="R284" s="29">
        <f>'2. BASIS INVULBLAD'!$H$11</f>
        <v>0</v>
      </c>
      <c r="S284" s="29">
        <f t="shared" si="70"/>
        <v>0</v>
      </c>
      <c r="T284" s="29">
        <f t="shared" si="71"/>
        <v>0</v>
      </c>
    </row>
    <row r="285" spans="1:20" ht="13.5" hidden="1" customHeight="1">
      <c r="A285" s="78">
        <f t="shared" si="66"/>
        <v>271</v>
      </c>
      <c r="B285" s="108" t="s">
        <v>35</v>
      </c>
      <c r="C285" s="108"/>
      <c r="D285" s="109">
        <v>1</v>
      </c>
      <c r="E285" s="108" t="s">
        <v>457</v>
      </c>
      <c r="F285" s="108" t="s">
        <v>278</v>
      </c>
      <c r="G285" s="110" t="s">
        <v>86</v>
      </c>
      <c r="H285" s="108" t="s">
        <v>80</v>
      </c>
      <c r="I285" s="111">
        <v>62.72</v>
      </c>
      <c r="J285" s="112">
        <v>255</v>
      </c>
      <c r="K285" s="112" t="s">
        <v>110</v>
      </c>
      <c r="L285" s="113">
        <f>IF(VLOOKUP(K285,'2. BASIS INVULBLAD'!$D$10:$E$87,2,FALSE())=0,0,I285/VLOOKUP(K285,'2. BASIS INVULBLAD'!$D$10:$E$87,2,FALSE()))</f>
        <v>0</v>
      </c>
      <c r="M285" s="113">
        <f t="shared" si="67"/>
        <v>0</v>
      </c>
      <c r="N285" s="114">
        <f>'2. BASIS INVULBLAD'!$H$10</f>
        <v>0</v>
      </c>
      <c r="O285" s="115">
        <f t="shared" si="68"/>
        <v>0</v>
      </c>
      <c r="P285" s="116"/>
      <c r="Q285" s="117">
        <f t="shared" si="69"/>
        <v>0</v>
      </c>
      <c r="R285" s="29">
        <f>'2. BASIS INVULBLAD'!$H$11</f>
        <v>0</v>
      </c>
      <c r="S285" s="29">
        <f t="shared" si="70"/>
        <v>0</v>
      </c>
      <c r="T285" s="29">
        <f t="shared" si="71"/>
        <v>0</v>
      </c>
    </row>
    <row r="286" spans="1:20" ht="13.5" hidden="1" customHeight="1">
      <c r="A286" s="78">
        <f t="shared" si="66"/>
        <v>272</v>
      </c>
      <c r="B286" s="108" t="s">
        <v>35</v>
      </c>
      <c r="C286" s="108"/>
      <c r="D286" s="109">
        <v>1</v>
      </c>
      <c r="E286" s="108" t="s">
        <v>459</v>
      </c>
      <c r="F286" s="108" t="s">
        <v>191</v>
      </c>
      <c r="G286" s="110" t="s">
        <v>62</v>
      </c>
      <c r="H286" s="108" t="s">
        <v>80</v>
      </c>
      <c r="I286" s="111">
        <v>60.97</v>
      </c>
      <c r="J286" s="112">
        <v>156</v>
      </c>
      <c r="K286" s="112" t="s">
        <v>81</v>
      </c>
      <c r="L286" s="113">
        <f>IF(VLOOKUP(K286,'2. BASIS INVULBLAD'!$D$10:$E$87,2,FALSE())=0,0,I286/VLOOKUP(K286,'2. BASIS INVULBLAD'!$D$10:$E$87,2,FALSE()))</f>
        <v>0</v>
      </c>
      <c r="M286" s="113">
        <f t="shared" si="67"/>
        <v>0</v>
      </c>
      <c r="N286" s="114">
        <f>'2. BASIS INVULBLAD'!$H$10</f>
        <v>0</v>
      </c>
      <c r="O286" s="115">
        <f t="shared" si="68"/>
        <v>0</v>
      </c>
      <c r="P286" s="116"/>
      <c r="Q286" s="117">
        <f t="shared" si="69"/>
        <v>0</v>
      </c>
      <c r="R286" s="29">
        <f>'2. BASIS INVULBLAD'!$H$11</f>
        <v>0</v>
      </c>
      <c r="S286" s="29">
        <f t="shared" si="70"/>
        <v>0</v>
      </c>
      <c r="T286" s="29">
        <f t="shared" si="71"/>
        <v>0</v>
      </c>
    </row>
    <row r="287" spans="1:20" ht="13.5" hidden="1" customHeight="1">
      <c r="A287" s="78">
        <f t="shared" si="66"/>
        <v>273</v>
      </c>
      <c r="B287" s="108" t="s">
        <v>35</v>
      </c>
      <c r="C287" s="108"/>
      <c r="D287" s="109">
        <v>1</v>
      </c>
      <c r="E287" s="108" t="s">
        <v>460</v>
      </c>
      <c r="F287" s="108" t="s">
        <v>191</v>
      </c>
      <c r="G287" s="110" t="s">
        <v>62</v>
      </c>
      <c r="H287" s="108" t="s">
        <v>80</v>
      </c>
      <c r="I287" s="111">
        <v>48.03</v>
      </c>
      <c r="J287" s="112">
        <v>156</v>
      </c>
      <c r="K287" s="112" t="s">
        <v>81</v>
      </c>
      <c r="L287" s="113">
        <f>IF(VLOOKUP(K287,'2. BASIS INVULBLAD'!$D$10:$E$87,2,FALSE())=0,0,I287/VLOOKUP(K287,'2. BASIS INVULBLAD'!$D$10:$E$87,2,FALSE()))</f>
        <v>0</v>
      </c>
      <c r="M287" s="113">
        <f t="shared" si="67"/>
        <v>0</v>
      </c>
      <c r="N287" s="114">
        <f>'2. BASIS INVULBLAD'!$H$10</f>
        <v>0</v>
      </c>
      <c r="O287" s="115">
        <f t="shared" si="68"/>
        <v>0</v>
      </c>
      <c r="P287" s="116"/>
      <c r="Q287" s="117">
        <f t="shared" si="69"/>
        <v>0</v>
      </c>
      <c r="R287" s="29">
        <f>'2. BASIS INVULBLAD'!$H$11</f>
        <v>0</v>
      </c>
      <c r="S287" s="29">
        <f t="shared" si="70"/>
        <v>0</v>
      </c>
      <c r="T287" s="29">
        <f t="shared" si="71"/>
        <v>0</v>
      </c>
    </row>
    <row r="288" spans="1:20" ht="13.5" hidden="1" customHeight="1">
      <c r="A288" s="78">
        <f t="shared" si="66"/>
        <v>274</v>
      </c>
      <c r="B288" s="108" t="s">
        <v>35</v>
      </c>
      <c r="C288" s="108"/>
      <c r="D288" s="109">
        <v>1</v>
      </c>
      <c r="E288" s="108" t="s">
        <v>465</v>
      </c>
      <c r="F288" s="108" t="s">
        <v>191</v>
      </c>
      <c r="G288" s="110" t="s">
        <v>62</v>
      </c>
      <c r="H288" s="108" t="s">
        <v>80</v>
      </c>
      <c r="I288" s="111">
        <v>90.16</v>
      </c>
      <c r="J288" s="112">
        <v>156</v>
      </c>
      <c r="K288" s="112" t="s">
        <v>81</v>
      </c>
      <c r="L288" s="113">
        <f>IF(VLOOKUP(K288,'2. BASIS INVULBLAD'!$D$10:$E$87,2,FALSE())=0,0,I288/VLOOKUP(K288,'2. BASIS INVULBLAD'!$D$10:$E$87,2,FALSE()))</f>
        <v>0</v>
      </c>
      <c r="M288" s="113">
        <f t="shared" si="67"/>
        <v>0</v>
      </c>
      <c r="N288" s="114">
        <f>'2. BASIS INVULBLAD'!$H$10</f>
        <v>0</v>
      </c>
      <c r="O288" s="115">
        <f t="shared" si="68"/>
        <v>0</v>
      </c>
      <c r="P288" s="116"/>
      <c r="Q288" s="117">
        <f t="shared" si="69"/>
        <v>0</v>
      </c>
      <c r="R288" s="29">
        <f>'2. BASIS INVULBLAD'!$H$11</f>
        <v>0</v>
      </c>
      <c r="S288" s="29">
        <f t="shared" si="70"/>
        <v>0</v>
      </c>
      <c r="T288" s="29">
        <f t="shared" si="71"/>
        <v>0</v>
      </c>
    </row>
    <row r="289" spans="1:20" ht="13.5" hidden="1" customHeight="1">
      <c r="A289" s="78">
        <f t="shared" si="66"/>
        <v>275</v>
      </c>
      <c r="B289" s="108" t="s">
        <v>35</v>
      </c>
      <c r="C289" s="108"/>
      <c r="D289" s="109">
        <v>1</v>
      </c>
      <c r="E289" s="108" t="s">
        <v>466</v>
      </c>
      <c r="F289" s="108" t="s">
        <v>229</v>
      </c>
      <c r="G289" s="110" t="s">
        <v>62</v>
      </c>
      <c r="H289" s="108" t="s">
        <v>80</v>
      </c>
      <c r="I289" s="111">
        <v>84.22</v>
      </c>
      <c r="J289" s="112">
        <v>156</v>
      </c>
      <c r="K289" s="112" t="s">
        <v>81</v>
      </c>
      <c r="L289" s="113">
        <f>IF(VLOOKUP(K289,'2. BASIS INVULBLAD'!$D$10:$E$87,2,FALSE())=0,0,I289/VLOOKUP(K289,'2. BASIS INVULBLAD'!$D$10:$E$87,2,FALSE()))</f>
        <v>0</v>
      </c>
      <c r="M289" s="113">
        <f t="shared" si="67"/>
        <v>0</v>
      </c>
      <c r="N289" s="114">
        <f>'2. BASIS INVULBLAD'!$H$10</f>
        <v>0</v>
      </c>
      <c r="O289" s="115">
        <f t="shared" si="68"/>
        <v>0</v>
      </c>
      <c r="P289" s="116"/>
      <c r="Q289" s="117">
        <f t="shared" si="69"/>
        <v>0</v>
      </c>
      <c r="R289" s="29">
        <f>'2. BASIS INVULBLAD'!$H$11</f>
        <v>0</v>
      </c>
      <c r="S289" s="29">
        <f t="shared" si="70"/>
        <v>0</v>
      </c>
      <c r="T289" s="29">
        <f t="shared" si="71"/>
        <v>0</v>
      </c>
    </row>
    <row r="290" spans="1:20" ht="13.5" hidden="1" customHeight="1">
      <c r="A290" s="78">
        <f t="shared" si="66"/>
        <v>276</v>
      </c>
      <c r="B290" s="108" t="s">
        <v>35</v>
      </c>
      <c r="C290" s="108"/>
      <c r="D290" s="109">
        <v>1</v>
      </c>
      <c r="E290" s="108" t="s">
        <v>481</v>
      </c>
      <c r="F290" s="108" t="s">
        <v>482</v>
      </c>
      <c r="G290" s="110" t="s">
        <v>156</v>
      </c>
      <c r="H290" s="108" t="s">
        <v>80</v>
      </c>
      <c r="I290" s="111">
        <v>8.35</v>
      </c>
      <c r="J290" s="112">
        <v>52</v>
      </c>
      <c r="K290" s="112" t="s">
        <v>160</v>
      </c>
      <c r="L290" s="113">
        <f>IF(VLOOKUP(K290,'2. BASIS INVULBLAD'!$D$10:$E$87,2,FALSE())=0,0,I290/VLOOKUP(K290,'2. BASIS INVULBLAD'!$D$10:$E$87,2,FALSE()))</f>
        <v>0</v>
      </c>
      <c r="M290" s="113">
        <f t="shared" si="67"/>
        <v>0</v>
      </c>
      <c r="N290" s="114">
        <f>'2. BASIS INVULBLAD'!$H$10</f>
        <v>0</v>
      </c>
      <c r="O290" s="115">
        <f t="shared" si="68"/>
        <v>0</v>
      </c>
      <c r="P290" s="116"/>
      <c r="Q290" s="117">
        <f t="shared" si="69"/>
        <v>0</v>
      </c>
      <c r="R290" s="29">
        <f>'2. BASIS INVULBLAD'!$H$11</f>
        <v>0</v>
      </c>
      <c r="S290" s="29">
        <f t="shared" si="70"/>
        <v>0</v>
      </c>
      <c r="T290" s="29">
        <f t="shared" si="71"/>
        <v>0</v>
      </c>
    </row>
    <row r="291" spans="1:20" ht="13.5" hidden="1" customHeight="1">
      <c r="A291" s="78">
        <f t="shared" si="66"/>
        <v>277</v>
      </c>
      <c r="B291" s="108" t="s">
        <v>35</v>
      </c>
      <c r="C291" s="108"/>
      <c r="D291" s="109">
        <v>1</v>
      </c>
      <c r="E291" s="108" t="s">
        <v>483</v>
      </c>
      <c r="F291" s="108" t="s">
        <v>482</v>
      </c>
      <c r="G291" s="110" t="s">
        <v>156</v>
      </c>
      <c r="H291" s="108" t="s">
        <v>80</v>
      </c>
      <c r="I291" s="111">
        <v>8.35</v>
      </c>
      <c r="J291" s="112">
        <v>52</v>
      </c>
      <c r="K291" s="112" t="s">
        <v>160</v>
      </c>
      <c r="L291" s="113">
        <f>IF(VLOOKUP(K291,'2. BASIS INVULBLAD'!$D$10:$E$87,2,FALSE())=0,0,I291/VLOOKUP(K291,'2. BASIS INVULBLAD'!$D$10:$E$87,2,FALSE()))</f>
        <v>0</v>
      </c>
      <c r="M291" s="113">
        <f t="shared" si="67"/>
        <v>0</v>
      </c>
      <c r="N291" s="114">
        <f>'2. BASIS INVULBLAD'!$H$10</f>
        <v>0</v>
      </c>
      <c r="O291" s="115">
        <f t="shared" si="68"/>
        <v>0</v>
      </c>
      <c r="P291" s="116"/>
      <c r="Q291" s="117">
        <f t="shared" si="69"/>
        <v>0</v>
      </c>
      <c r="R291" s="29">
        <f>'2. BASIS INVULBLAD'!$H$11</f>
        <v>0</v>
      </c>
      <c r="S291" s="29">
        <f t="shared" si="70"/>
        <v>0</v>
      </c>
      <c r="T291" s="29">
        <f t="shared" si="71"/>
        <v>0</v>
      </c>
    </row>
    <row r="292" spans="1:20" ht="13.5" hidden="1" customHeight="1">
      <c r="A292" s="78">
        <f t="shared" si="66"/>
        <v>278</v>
      </c>
      <c r="B292" s="108" t="s">
        <v>35</v>
      </c>
      <c r="C292" s="108"/>
      <c r="D292" s="109">
        <v>1</v>
      </c>
      <c r="E292" s="108" t="s">
        <v>484</v>
      </c>
      <c r="F292" s="108" t="s">
        <v>482</v>
      </c>
      <c r="G292" s="110" t="s">
        <v>156</v>
      </c>
      <c r="H292" s="108" t="s">
        <v>80</v>
      </c>
      <c r="I292" s="111">
        <v>7.96</v>
      </c>
      <c r="J292" s="112">
        <v>52</v>
      </c>
      <c r="K292" s="112" t="s">
        <v>160</v>
      </c>
      <c r="L292" s="113">
        <f>IF(VLOOKUP(K292,'2. BASIS INVULBLAD'!$D$10:$E$87,2,FALSE())=0,0,I292/VLOOKUP(K292,'2. BASIS INVULBLAD'!$D$10:$E$87,2,FALSE()))</f>
        <v>0</v>
      </c>
      <c r="M292" s="113">
        <f t="shared" si="67"/>
        <v>0</v>
      </c>
      <c r="N292" s="114">
        <f>'2. BASIS INVULBLAD'!$H$10</f>
        <v>0</v>
      </c>
      <c r="O292" s="115">
        <f t="shared" si="68"/>
        <v>0</v>
      </c>
      <c r="P292" s="116"/>
      <c r="Q292" s="117">
        <f t="shared" si="69"/>
        <v>0</v>
      </c>
      <c r="R292" s="29">
        <f>'2. BASIS INVULBLAD'!$H$11</f>
        <v>0</v>
      </c>
      <c r="S292" s="29">
        <f t="shared" si="70"/>
        <v>0</v>
      </c>
      <c r="T292" s="29">
        <f t="shared" si="71"/>
        <v>0</v>
      </c>
    </row>
    <row r="293" spans="1:20" ht="13.5" hidden="1" customHeight="1">
      <c r="A293" s="78">
        <f t="shared" si="66"/>
        <v>279</v>
      </c>
      <c r="B293" s="108" t="s">
        <v>35</v>
      </c>
      <c r="C293" s="108"/>
      <c r="D293" s="109" t="s">
        <v>212</v>
      </c>
      <c r="E293" s="108" t="s">
        <v>485</v>
      </c>
      <c r="F293" s="108" t="s">
        <v>486</v>
      </c>
      <c r="G293" s="110" t="s">
        <v>120</v>
      </c>
      <c r="H293" s="108" t="s">
        <v>80</v>
      </c>
      <c r="I293" s="111">
        <v>9.6999999999999993</v>
      </c>
      <c r="J293" s="112">
        <v>52</v>
      </c>
      <c r="K293" s="112" t="s">
        <v>127</v>
      </c>
      <c r="L293" s="113">
        <f>IF(VLOOKUP(K293,'2. BASIS INVULBLAD'!$D$10:$E$87,2,FALSE())=0,0,I293/VLOOKUP(K293,'2. BASIS INVULBLAD'!$D$10:$E$87,2,FALSE()))</f>
        <v>0</v>
      </c>
      <c r="M293" s="113">
        <f t="shared" si="67"/>
        <v>0</v>
      </c>
      <c r="N293" s="114">
        <f>'2. BASIS INVULBLAD'!$H$10</f>
        <v>0</v>
      </c>
      <c r="O293" s="115">
        <f t="shared" si="68"/>
        <v>0</v>
      </c>
      <c r="P293" s="116"/>
      <c r="Q293" s="117">
        <f t="shared" si="69"/>
        <v>0</v>
      </c>
      <c r="R293" s="29">
        <f>'2. BASIS INVULBLAD'!$H$11</f>
        <v>0</v>
      </c>
      <c r="S293" s="29">
        <f t="shared" si="70"/>
        <v>0</v>
      </c>
      <c r="T293" s="29">
        <f t="shared" si="71"/>
        <v>0</v>
      </c>
    </row>
    <row r="294" spans="1:20" ht="13.5" hidden="1" customHeight="1">
      <c r="A294" s="78">
        <f t="shared" si="66"/>
        <v>280</v>
      </c>
      <c r="B294" s="108" t="s">
        <v>35</v>
      </c>
      <c r="C294" s="108"/>
      <c r="D294" s="109">
        <v>1</v>
      </c>
      <c r="E294" s="108" t="s">
        <v>487</v>
      </c>
      <c r="F294" s="108" t="s">
        <v>488</v>
      </c>
      <c r="G294" s="110" t="s">
        <v>120</v>
      </c>
      <c r="H294" s="108" t="s">
        <v>80</v>
      </c>
      <c r="I294" s="111">
        <v>4.3</v>
      </c>
      <c r="J294" s="112">
        <v>52</v>
      </c>
      <c r="K294" s="112" t="s">
        <v>127</v>
      </c>
      <c r="L294" s="113">
        <f>IF(VLOOKUP(K294,'2. BASIS INVULBLAD'!$D$10:$E$87,2,FALSE())=0,0,I294/VLOOKUP(K294,'2. BASIS INVULBLAD'!$D$10:$E$87,2,FALSE()))</f>
        <v>0</v>
      </c>
      <c r="M294" s="113">
        <f t="shared" si="67"/>
        <v>0</v>
      </c>
      <c r="N294" s="114">
        <f>'2. BASIS INVULBLAD'!$H$10</f>
        <v>0</v>
      </c>
      <c r="O294" s="115">
        <f t="shared" si="68"/>
        <v>0</v>
      </c>
      <c r="P294" s="116"/>
      <c r="Q294" s="117">
        <f t="shared" si="69"/>
        <v>0</v>
      </c>
      <c r="R294" s="29">
        <f>'2. BASIS INVULBLAD'!$H$11</f>
        <v>0</v>
      </c>
      <c r="S294" s="29">
        <f t="shared" si="70"/>
        <v>0</v>
      </c>
      <c r="T294" s="29">
        <f t="shared" si="71"/>
        <v>0</v>
      </c>
    </row>
    <row r="295" spans="1:20" ht="13.5" hidden="1" customHeight="1">
      <c r="A295" s="78">
        <f t="shared" si="66"/>
        <v>281</v>
      </c>
      <c r="B295" s="108" t="s">
        <v>35</v>
      </c>
      <c r="C295" s="108"/>
      <c r="D295" s="109">
        <v>1</v>
      </c>
      <c r="E295" s="108" t="s">
        <v>458</v>
      </c>
      <c r="F295" s="108" t="s">
        <v>285</v>
      </c>
      <c r="G295" s="110" t="s">
        <v>115</v>
      </c>
      <c r="H295" s="108" t="s">
        <v>83</v>
      </c>
      <c r="I295" s="111">
        <v>1.3</v>
      </c>
      <c r="J295" s="112">
        <v>255</v>
      </c>
      <c r="K295" s="112" t="s">
        <v>119</v>
      </c>
      <c r="L295" s="113">
        <f>IF(VLOOKUP(K295,'2. BASIS INVULBLAD'!$D$10:$E$87,2,FALSE())=0,0,I295/VLOOKUP(K295,'2. BASIS INVULBLAD'!$D$10:$E$87,2,FALSE()))</f>
        <v>0</v>
      </c>
      <c r="M295" s="113">
        <f t="shared" si="67"/>
        <v>0</v>
      </c>
      <c r="N295" s="114">
        <f>'2. BASIS INVULBLAD'!$H$10</f>
        <v>0</v>
      </c>
      <c r="O295" s="115">
        <f t="shared" si="68"/>
        <v>0</v>
      </c>
      <c r="P295" s="116"/>
      <c r="Q295" s="117">
        <f t="shared" si="69"/>
        <v>0</v>
      </c>
      <c r="R295" s="29">
        <f>'2. BASIS INVULBLAD'!$H$11</f>
        <v>0</v>
      </c>
      <c r="S295" s="29">
        <f t="shared" si="70"/>
        <v>0</v>
      </c>
      <c r="T295" s="29">
        <f t="shared" si="71"/>
        <v>0</v>
      </c>
    </row>
    <row r="296" spans="1:20" ht="13.5" hidden="1" customHeight="1">
      <c r="A296" s="78">
        <f t="shared" si="66"/>
        <v>282</v>
      </c>
      <c r="B296" s="108" t="s">
        <v>35</v>
      </c>
      <c r="C296" s="108"/>
      <c r="D296" s="109" t="s">
        <v>468</v>
      </c>
      <c r="E296" s="108" t="s">
        <v>469</v>
      </c>
      <c r="F296" s="108" t="s">
        <v>207</v>
      </c>
      <c r="G296" s="110" t="s">
        <v>86</v>
      </c>
      <c r="H296" s="108" t="s">
        <v>83</v>
      </c>
      <c r="I296" s="111">
        <v>3.9</v>
      </c>
      <c r="J296" s="112">
        <v>255</v>
      </c>
      <c r="K296" s="112" t="s">
        <v>111</v>
      </c>
      <c r="L296" s="113">
        <f>IF(VLOOKUP(K296,'2. BASIS INVULBLAD'!$D$10:$E$87,2,FALSE())=0,0,I296/VLOOKUP(K296,'2. BASIS INVULBLAD'!$D$10:$E$87,2,FALSE()))</f>
        <v>0</v>
      </c>
      <c r="M296" s="113">
        <f t="shared" si="67"/>
        <v>0</v>
      </c>
      <c r="N296" s="114">
        <f>'2. BASIS INVULBLAD'!$H$10</f>
        <v>0</v>
      </c>
      <c r="O296" s="115">
        <f t="shared" si="68"/>
        <v>0</v>
      </c>
      <c r="P296" s="116"/>
      <c r="Q296" s="117">
        <f t="shared" si="69"/>
        <v>0</v>
      </c>
      <c r="R296" s="29">
        <f>'2. BASIS INVULBLAD'!$H$11</f>
        <v>0</v>
      </c>
      <c r="S296" s="29">
        <f t="shared" si="70"/>
        <v>0</v>
      </c>
      <c r="T296" s="29">
        <f t="shared" si="71"/>
        <v>0</v>
      </c>
    </row>
    <row r="297" spans="1:20" ht="13.5" hidden="1" customHeight="1">
      <c r="A297" s="78">
        <f t="shared" si="66"/>
        <v>283</v>
      </c>
      <c r="B297" s="108" t="s">
        <v>35</v>
      </c>
      <c r="C297" s="108"/>
      <c r="D297" s="109" t="s">
        <v>468</v>
      </c>
      <c r="E297" s="108" t="s">
        <v>470</v>
      </c>
      <c r="F297" s="108" t="s">
        <v>387</v>
      </c>
      <c r="G297" s="110" t="s">
        <v>62</v>
      </c>
      <c r="H297" s="108" t="s">
        <v>83</v>
      </c>
      <c r="I297" s="111">
        <v>9</v>
      </c>
      <c r="J297" s="112">
        <v>255</v>
      </c>
      <c r="K297" s="112" t="s">
        <v>85</v>
      </c>
      <c r="L297" s="113">
        <f>IF(VLOOKUP(K297,'2. BASIS INVULBLAD'!$D$10:$E$87,2,FALSE())=0,0,I297/VLOOKUP(K297,'2. BASIS INVULBLAD'!$D$10:$E$87,2,FALSE()))</f>
        <v>0</v>
      </c>
      <c r="M297" s="113">
        <f t="shared" si="67"/>
        <v>0</v>
      </c>
      <c r="N297" s="114">
        <f>'2. BASIS INVULBLAD'!$H$10</f>
        <v>0</v>
      </c>
      <c r="O297" s="115">
        <f t="shared" si="68"/>
        <v>0</v>
      </c>
      <c r="P297" s="116"/>
      <c r="Q297" s="117">
        <f t="shared" si="69"/>
        <v>0</v>
      </c>
      <c r="R297" s="29">
        <f>'2. BASIS INVULBLAD'!$H$11</f>
        <v>0</v>
      </c>
      <c r="S297" s="29">
        <f t="shared" si="70"/>
        <v>0</v>
      </c>
      <c r="T297" s="29">
        <f t="shared" si="71"/>
        <v>0</v>
      </c>
    </row>
    <row r="298" spans="1:20" ht="13.5" hidden="1" customHeight="1">
      <c r="A298" s="78">
        <f t="shared" si="66"/>
        <v>284</v>
      </c>
      <c r="B298" s="108" t="s">
        <v>35</v>
      </c>
      <c r="C298" s="108"/>
      <c r="D298" s="109" t="s">
        <v>468</v>
      </c>
      <c r="E298" s="108" t="s">
        <v>471</v>
      </c>
      <c r="F298" s="108" t="s">
        <v>229</v>
      </c>
      <c r="G298" s="110" t="s">
        <v>62</v>
      </c>
      <c r="H298" s="108" t="s">
        <v>83</v>
      </c>
      <c r="I298" s="111">
        <v>17.5</v>
      </c>
      <c r="J298" s="112">
        <v>156</v>
      </c>
      <c r="K298" s="112" t="s">
        <v>84</v>
      </c>
      <c r="L298" s="113">
        <f>IF(VLOOKUP(K298,'2. BASIS INVULBLAD'!$D$10:$E$87,2,FALSE())=0,0,I298/VLOOKUP(K298,'2. BASIS INVULBLAD'!$D$10:$E$87,2,FALSE()))</f>
        <v>0</v>
      </c>
      <c r="M298" s="113">
        <f t="shared" si="67"/>
        <v>0</v>
      </c>
      <c r="N298" s="114">
        <f>'2. BASIS INVULBLAD'!$H$10</f>
        <v>0</v>
      </c>
      <c r="O298" s="115">
        <f t="shared" si="68"/>
        <v>0</v>
      </c>
      <c r="P298" s="116"/>
      <c r="Q298" s="117">
        <f t="shared" si="69"/>
        <v>0</v>
      </c>
      <c r="R298" s="29">
        <f>'2. BASIS INVULBLAD'!$H$11</f>
        <v>0</v>
      </c>
      <c r="S298" s="29">
        <f t="shared" si="70"/>
        <v>0</v>
      </c>
      <c r="T298" s="29">
        <f t="shared" si="71"/>
        <v>0</v>
      </c>
    </row>
    <row r="299" spans="1:20" ht="13.5" hidden="1" customHeight="1">
      <c r="A299" s="78">
        <f t="shared" si="66"/>
        <v>285</v>
      </c>
      <c r="B299" s="108" t="s">
        <v>35</v>
      </c>
      <c r="C299" s="108"/>
      <c r="D299" s="109" t="s">
        <v>212</v>
      </c>
      <c r="E299" s="108" t="s">
        <v>479</v>
      </c>
      <c r="F299" s="108" t="s">
        <v>480</v>
      </c>
      <c r="G299" s="110" t="s">
        <v>139</v>
      </c>
      <c r="H299" s="108" t="s">
        <v>83</v>
      </c>
      <c r="I299" s="111">
        <v>121.92</v>
      </c>
      <c r="J299" s="112">
        <v>255</v>
      </c>
      <c r="K299" s="112" t="s">
        <v>142</v>
      </c>
      <c r="L299" s="113">
        <f>IF(VLOOKUP(K299,'2. BASIS INVULBLAD'!$D$10:$E$87,2,FALSE())=0,0,I299/VLOOKUP(K299,'2. BASIS INVULBLAD'!$D$10:$E$87,2,FALSE()))</f>
        <v>0</v>
      </c>
      <c r="M299" s="113">
        <f t="shared" si="67"/>
        <v>0</v>
      </c>
      <c r="N299" s="114">
        <f>'2. BASIS INVULBLAD'!$H$10</f>
        <v>0</v>
      </c>
      <c r="O299" s="115">
        <f t="shared" si="68"/>
        <v>0</v>
      </c>
      <c r="P299" s="116"/>
      <c r="Q299" s="117">
        <f t="shared" si="69"/>
        <v>0</v>
      </c>
      <c r="R299" s="29">
        <f>'2. BASIS INVULBLAD'!$H$11</f>
        <v>0</v>
      </c>
      <c r="S299" s="29">
        <f t="shared" si="70"/>
        <v>0</v>
      </c>
      <c r="T299" s="29">
        <f t="shared" si="71"/>
        <v>0</v>
      </c>
    </row>
    <row r="300" spans="1:20" ht="13.5" hidden="1" customHeight="1">
      <c r="A300" s="78">
        <f t="shared" si="66"/>
        <v>286</v>
      </c>
      <c r="B300" s="108" t="s">
        <v>35</v>
      </c>
      <c r="C300" s="108"/>
      <c r="D300" s="109" t="s">
        <v>212</v>
      </c>
      <c r="E300" s="108" t="s">
        <v>489</v>
      </c>
      <c r="F300" s="108" t="s">
        <v>412</v>
      </c>
      <c r="G300" s="110" t="s">
        <v>156</v>
      </c>
      <c r="H300" s="108" t="s">
        <v>83</v>
      </c>
      <c r="I300" s="111">
        <v>17.8</v>
      </c>
      <c r="J300" s="112">
        <v>52</v>
      </c>
      <c r="K300" s="112" t="s">
        <v>161</v>
      </c>
      <c r="L300" s="113">
        <f>IF(VLOOKUP(K300,'2. BASIS INVULBLAD'!$D$10:$E$87,2,FALSE())=0,0,I300/VLOOKUP(K300,'2. BASIS INVULBLAD'!$D$10:$E$87,2,FALSE()))</f>
        <v>0</v>
      </c>
      <c r="M300" s="113">
        <f t="shared" si="67"/>
        <v>0</v>
      </c>
      <c r="N300" s="114">
        <f>'2. BASIS INVULBLAD'!$H$10</f>
        <v>0</v>
      </c>
      <c r="O300" s="115">
        <f t="shared" si="68"/>
        <v>0</v>
      </c>
      <c r="P300" s="116"/>
      <c r="Q300" s="117">
        <f t="shared" si="69"/>
        <v>0</v>
      </c>
      <c r="R300" s="29">
        <f>'2. BASIS INVULBLAD'!$H$11</f>
        <v>0</v>
      </c>
      <c r="S300" s="29">
        <f t="shared" si="70"/>
        <v>0</v>
      </c>
      <c r="T300" s="29">
        <f t="shared" si="71"/>
        <v>0</v>
      </c>
    </row>
    <row r="301" spans="1:20" ht="13.5" hidden="1" customHeight="1">
      <c r="A301" s="78">
        <f t="shared" si="66"/>
        <v>287</v>
      </c>
      <c r="B301" s="108" t="s">
        <v>35</v>
      </c>
      <c r="C301" s="108"/>
      <c r="D301" s="109">
        <v>1</v>
      </c>
      <c r="E301" s="108" t="s">
        <v>467</v>
      </c>
      <c r="F301" s="108" t="s">
        <v>242</v>
      </c>
      <c r="G301" s="110" t="s">
        <v>243</v>
      </c>
      <c r="H301" s="108"/>
      <c r="I301" s="111">
        <v>2</v>
      </c>
      <c r="J301" s="112">
        <v>0</v>
      </c>
      <c r="K301" s="112"/>
      <c r="L301" s="113"/>
      <c r="M301" s="113"/>
      <c r="N301" s="114"/>
      <c r="O301" s="115"/>
      <c r="P301" s="116"/>
      <c r="Q301" s="117"/>
      <c r="R301" s="29"/>
      <c r="S301" s="29"/>
      <c r="T301" s="29"/>
    </row>
    <row r="302" spans="1:20" ht="13.5" hidden="1" customHeight="1">
      <c r="A302" s="78"/>
      <c r="B302" s="108"/>
      <c r="C302" s="108"/>
      <c r="D302" s="109"/>
      <c r="E302" s="108"/>
      <c r="F302" s="108"/>
      <c r="G302" s="110"/>
      <c r="H302" s="108"/>
      <c r="I302" s="111"/>
      <c r="J302" s="112"/>
      <c r="K302" s="112"/>
      <c r="L302" s="113"/>
      <c r="M302" s="113"/>
      <c r="N302" s="114"/>
      <c r="O302" s="115"/>
      <c r="P302" s="116"/>
      <c r="Q302" s="117"/>
      <c r="R302" s="29"/>
      <c r="S302" s="29"/>
      <c r="T302" s="29"/>
    </row>
    <row r="303" spans="1:20" ht="13.5" hidden="1" customHeight="1">
      <c r="A303" s="78">
        <f>A301+1</f>
        <v>288</v>
      </c>
      <c r="B303" s="107" t="s">
        <v>44</v>
      </c>
      <c r="C303" s="108"/>
      <c r="D303" s="109" t="s">
        <v>490</v>
      </c>
      <c r="E303" s="108"/>
      <c r="F303" s="107" t="s">
        <v>491</v>
      </c>
      <c r="G303" s="110" t="s">
        <v>62</v>
      </c>
      <c r="H303" s="108" t="s">
        <v>75</v>
      </c>
      <c r="I303" s="122">
        <v>20.309999999999999</v>
      </c>
      <c r="J303" s="112">
        <v>156</v>
      </c>
      <c r="K303" s="112" t="s">
        <v>77</v>
      </c>
      <c r="L303" s="113">
        <f>IF(VLOOKUP(K303,'2. BASIS INVULBLAD'!$D$10:$E$87,2,FALSE())=0,0,I303/VLOOKUP(K303,'2. BASIS INVULBLAD'!$D$10:$E$87,2,FALSE()))</f>
        <v>0</v>
      </c>
      <c r="M303" s="113">
        <f t="shared" ref="M303:M311" si="72">L303*J303</f>
        <v>0</v>
      </c>
      <c r="N303" s="114">
        <f>'2. BASIS INVULBLAD'!$H$10</f>
        <v>0</v>
      </c>
      <c r="O303" s="115">
        <f t="shared" ref="O303:O311" si="73">M303*N303</f>
        <v>0</v>
      </c>
      <c r="P303" s="116"/>
      <c r="Q303" s="117">
        <f t="shared" ref="Q303:Q311" si="74">M303*P303</f>
        <v>0</v>
      </c>
      <c r="R303" s="29">
        <f>'2. BASIS INVULBLAD'!$H$11</f>
        <v>0</v>
      </c>
      <c r="S303" s="29">
        <f t="shared" ref="S303:S311" si="75">Q303*R303</f>
        <v>0</v>
      </c>
      <c r="T303" s="29">
        <f t="shared" ref="T303:T311" si="76">O303+S303</f>
        <v>0</v>
      </c>
    </row>
    <row r="304" spans="1:20" ht="13.5" hidden="1" customHeight="1">
      <c r="A304" s="78">
        <f t="shared" ref="A304:A311" si="77">A303+1</f>
        <v>289</v>
      </c>
      <c r="B304" s="107" t="s">
        <v>44</v>
      </c>
      <c r="C304" s="108"/>
      <c r="D304" s="109" t="s">
        <v>490</v>
      </c>
      <c r="E304" s="108"/>
      <c r="F304" s="107" t="s">
        <v>492</v>
      </c>
      <c r="G304" s="110" t="s">
        <v>62</v>
      </c>
      <c r="H304" s="108" t="s">
        <v>75</v>
      </c>
      <c r="I304" s="122">
        <v>16.809999999999999</v>
      </c>
      <c r="J304" s="112">
        <v>156</v>
      </c>
      <c r="K304" s="112" t="s">
        <v>77</v>
      </c>
      <c r="L304" s="113">
        <f>IF(VLOOKUP(K304,'2. BASIS INVULBLAD'!$D$10:$E$87,2,FALSE())=0,0,I304/VLOOKUP(K304,'2. BASIS INVULBLAD'!$D$10:$E$87,2,FALSE()))</f>
        <v>0</v>
      </c>
      <c r="M304" s="113">
        <f t="shared" si="72"/>
        <v>0</v>
      </c>
      <c r="N304" s="114">
        <f>'2. BASIS INVULBLAD'!$H$10</f>
        <v>0</v>
      </c>
      <c r="O304" s="115">
        <f t="shared" si="73"/>
        <v>0</v>
      </c>
      <c r="P304" s="116"/>
      <c r="Q304" s="117">
        <f t="shared" si="74"/>
        <v>0</v>
      </c>
      <c r="R304" s="29">
        <f>'2. BASIS INVULBLAD'!$H$11</f>
        <v>0</v>
      </c>
      <c r="S304" s="29">
        <f t="shared" si="75"/>
        <v>0</v>
      </c>
      <c r="T304" s="29">
        <f t="shared" si="76"/>
        <v>0</v>
      </c>
    </row>
    <row r="305" spans="1:20" ht="13.5" hidden="1" customHeight="1">
      <c r="A305" s="78">
        <f t="shared" si="77"/>
        <v>290</v>
      </c>
      <c r="B305" s="107" t="s">
        <v>44</v>
      </c>
      <c r="C305" s="108"/>
      <c r="D305" s="109" t="s">
        <v>490</v>
      </c>
      <c r="E305" s="108"/>
      <c r="F305" s="107" t="s">
        <v>493</v>
      </c>
      <c r="G305" s="110" t="s">
        <v>62</v>
      </c>
      <c r="H305" s="108" t="s">
        <v>75</v>
      </c>
      <c r="I305" s="122">
        <v>9.59</v>
      </c>
      <c r="J305" s="112">
        <v>156</v>
      </c>
      <c r="K305" s="112" t="s">
        <v>77</v>
      </c>
      <c r="L305" s="113">
        <f>IF(VLOOKUP(K305,'2. BASIS INVULBLAD'!$D$10:$E$87,2,FALSE())=0,0,I305/VLOOKUP(K305,'2. BASIS INVULBLAD'!$D$10:$E$87,2,FALSE()))</f>
        <v>0</v>
      </c>
      <c r="M305" s="113">
        <f t="shared" si="72"/>
        <v>0</v>
      </c>
      <c r="N305" s="114">
        <f>'2. BASIS INVULBLAD'!$H$10</f>
        <v>0</v>
      </c>
      <c r="O305" s="115">
        <f t="shared" si="73"/>
        <v>0</v>
      </c>
      <c r="P305" s="116"/>
      <c r="Q305" s="117">
        <f t="shared" si="74"/>
        <v>0</v>
      </c>
      <c r="R305" s="29">
        <f>'2. BASIS INVULBLAD'!$H$11</f>
        <v>0</v>
      </c>
      <c r="S305" s="29">
        <f t="shared" si="75"/>
        <v>0</v>
      </c>
      <c r="T305" s="29">
        <f t="shared" si="76"/>
        <v>0</v>
      </c>
    </row>
    <row r="306" spans="1:20" ht="13.5" hidden="1" customHeight="1">
      <c r="A306" s="78">
        <f t="shared" si="77"/>
        <v>291</v>
      </c>
      <c r="B306" s="107" t="s">
        <v>44</v>
      </c>
      <c r="C306" s="108"/>
      <c r="D306" s="109" t="s">
        <v>490</v>
      </c>
      <c r="E306" s="108"/>
      <c r="F306" s="107" t="s">
        <v>207</v>
      </c>
      <c r="G306" s="107" t="s">
        <v>86</v>
      </c>
      <c r="H306" s="108" t="s">
        <v>75</v>
      </c>
      <c r="I306" s="122">
        <v>6.6</v>
      </c>
      <c r="J306" s="112">
        <v>156</v>
      </c>
      <c r="K306" s="112" t="s">
        <v>99</v>
      </c>
      <c r="L306" s="113">
        <f>IF(VLOOKUP(K306,'2. BASIS INVULBLAD'!$D$10:$E$87,2,FALSE())=0,0,I306/VLOOKUP(K306,'2. BASIS INVULBLAD'!$D$10:$E$87,2,FALSE()))</f>
        <v>0</v>
      </c>
      <c r="M306" s="113">
        <f t="shared" si="72"/>
        <v>0</v>
      </c>
      <c r="N306" s="114">
        <f>'2. BASIS INVULBLAD'!$H$10</f>
        <v>0</v>
      </c>
      <c r="O306" s="115">
        <f t="shared" si="73"/>
        <v>0</v>
      </c>
      <c r="P306" s="116"/>
      <c r="Q306" s="117">
        <f t="shared" si="74"/>
        <v>0</v>
      </c>
      <c r="R306" s="29">
        <f>'2. BASIS INVULBLAD'!$H$11</f>
        <v>0</v>
      </c>
      <c r="S306" s="29">
        <f t="shared" si="75"/>
        <v>0</v>
      </c>
      <c r="T306" s="29">
        <f t="shared" si="76"/>
        <v>0</v>
      </c>
    </row>
    <row r="307" spans="1:20" ht="13.5" hidden="1" customHeight="1">
      <c r="A307" s="78">
        <f t="shared" si="77"/>
        <v>292</v>
      </c>
      <c r="B307" s="107" t="s">
        <v>44</v>
      </c>
      <c r="C307" s="108"/>
      <c r="D307" s="109" t="s">
        <v>490</v>
      </c>
      <c r="E307" s="108"/>
      <c r="F307" s="107" t="s">
        <v>183</v>
      </c>
      <c r="G307" s="107" t="s">
        <v>494</v>
      </c>
      <c r="H307" s="108" t="s">
        <v>68</v>
      </c>
      <c r="I307" s="122">
        <v>8.2100000000000009</v>
      </c>
      <c r="J307" s="112">
        <v>156</v>
      </c>
      <c r="K307" s="112" t="s">
        <v>1314</v>
      </c>
      <c r="L307" s="113">
        <f>IF(VLOOKUP(K307,'2. BASIS INVULBLAD'!$D$10:$E$87,2,FALSE())=0,0,I307/VLOOKUP(K307,'2. BASIS INVULBLAD'!$D$10:$E$87,2,FALSE()))</f>
        <v>0</v>
      </c>
      <c r="M307" s="113">
        <f t="shared" si="72"/>
        <v>0</v>
      </c>
      <c r="N307" s="114">
        <f>'2. BASIS INVULBLAD'!$H$10</f>
        <v>0</v>
      </c>
      <c r="O307" s="115">
        <f t="shared" si="73"/>
        <v>0</v>
      </c>
      <c r="P307" s="116"/>
      <c r="Q307" s="117">
        <f t="shared" si="74"/>
        <v>0</v>
      </c>
      <c r="R307" s="29">
        <f>'2. BASIS INVULBLAD'!$H$11</f>
        <v>0</v>
      </c>
      <c r="S307" s="29">
        <f t="shared" si="75"/>
        <v>0</v>
      </c>
      <c r="T307" s="29">
        <f t="shared" si="76"/>
        <v>0</v>
      </c>
    </row>
    <row r="308" spans="1:20" ht="13.5" hidden="1" customHeight="1">
      <c r="A308" s="78">
        <f t="shared" si="77"/>
        <v>293</v>
      </c>
      <c r="B308" s="107" t="s">
        <v>44</v>
      </c>
      <c r="C308" s="108"/>
      <c r="D308" s="109" t="s">
        <v>490</v>
      </c>
      <c r="E308" s="108"/>
      <c r="F308" s="107" t="s">
        <v>188</v>
      </c>
      <c r="G308" s="107" t="s">
        <v>494</v>
      </c>
      <c r="H308" s="108" t="s">
        <v>68</v>
      </c>
      <c r="I308" s="122">
        <v>2.2000000000000002</v>
      </c>
      <c r="J308" s="112">
        <v>156</v>
      </c>
      <c r="K308" s="112" t="s">
        <v>1314</v>
      </c>
      <c r="L308" s="113">
        <f>IF(VLOOKUP(K308,'2. BASIS INVULBLAD'!$D$10:$E$87,2,FALSE())=0,0,I308/VLOOKUP(K308,'2. BASIS INVULBLAD'!$D$10:$E$87,2,FALSE()))</f>
        <v>0</v>
      </c>
      <c r="M308" s="113">
        <f t="shared" si="72"/>
        <v>0</v>
      </c>
      <c r="N308" s="114">
        <f>'2. BASIS INVULBLAD'!$H$10</f>
        <v>0</v>
      </c>
      <c r="O308" s="115">
        <f t="shared" si="73"/>
        <v>0</v>
      </c>
      <c r="P308" s="116"/>
      <c r="Q308" s="117">
        <f t="shared" si="74"/>
        <v>0</v>
      </c>
      <c r="R308" s="29">
        <f>'2. BASIS INVULBLAD'!$H$11</f>
        <v>0</v>
      </c>
      <c r="S308" s="29">
        <f t="shared" si="75"/>
        <v>0</v>
      </c>
      <c r="T308" s="29">
        <f t="shared" si="76"/>
        <v>0</v>
      </c>
    </row>
    <row r="309" spans="1:20" ht="13.5" hidden="1" customHeight="1">
      <c r="A309" s="78">
        <f t="shared" si="77"/>
        <v>294</v>
      </c>
      <c r="B309" s="107" t="s">
        <v>44</v>
      </c>
      <c r="C309" s="108"/>
      <c r="D309" s="109" t="s">
        <v>490</v>
      </c>
      <c r="E309" s="108"/>
      <c r="F309" s="107" t="s">
        <v>195</v>
      </c>
      <c r="G309" s="107" t="s">
        <v>494</v>
      </c>
      <c r="H309" s="108" t="s">
        <v>68</v>
      </c>
      <c r="I309" s="122">
        <v>1.9</v>
      </c>
      <c r="J309" s="112">
        <v>156</v>
      </c>
      <c r="K309" s="112" t="s">
        <v>1314</v>
      </c>
      <c r="L309" s="113">
        <f>IF(VLOOKUP(K309,'2. BASIS INVULBLAD'!$D$10:$E$87,2,FALSE())=0,0,I309/VLOOKUP(K309,'2. BASIS INVULBLAD'!$D$10:$E$87,2,FALSE()))</f>
        <v>0</v>
      </c>
      <c r="M309" s="113">
        <f t="shared" si="72"/>
        <v>0</v>
      </c>
      <c r="N309" s="114">
        <f>'2. BASIS INVULBLAD'!$H$10</f>
        <v>0</v>
      </c>
      <c r="O309" s="115">
        <f t="shared" si="73"/>
        <v>0</v>
      </c>
      <c r="P309" s="116"/>
      <c r="Q309" s="117">
        <f t="shared" si="74"/>
        <v>0</v>
      </c>
      <c r="R309" s="29">
        <f>'2. BASIS INVULBLAD'!$H$11</f>
        <v>0</v>
      </c>
      <c r="S309" s="29">
        <f t="shared" si="75"/>
        <v>0</v>
      </c>
      <c r="T309" s="29">
        <f t="shared" si="76"/>
        <v>0</v>
      </c>
    </row>
    <row r="310" spans="1:20" ht="13.5" hidden="1" customHeight="1">
      <c r="A310" s="78">
        <f t="shared" si="77"/>
        <v>295</v>
      </c>
      <c r="B310" s="107" t="s">
        <v>44</v>
      </c>
      <c r="C310" s="108"/>
      <c r="D310" s="109" t="s">
        <v>490</v>
      </c>
      <c r="E310" s="108"/>
      <c r="F310" s="107" t="s">
        <v>194</v>
      </c>
      <c r="G310" s="107" t="s">
        <v>494</v>
      </c>
      <c r="H310" s="108" t="s">
        <v>68</v>
      </c>
      <c r="I310" s="122">
        <v>1.2</v>
      </c>
      <c r="J310" s="112">
        <v>156</v>
      </c>
      <c r="K310" s="112" t="s">
        <v>1314</v>
      </c>
      <c r="L310" s="113">
        <f>IF(VLOOKUP(K310,'2. BASIS INVULBLAD'!$D$10:$E$87,2,FALSE())=0,0,I310/VLOOKUP(K310,'2. BASIS INVULBLAD'!$D$10:$E$87,2,FALSE()))</f>
        <v>0</v>
      </c>
      <c r="M310" s="113">
        <f t="shared" si="72"/>
        <v>0</v>
      </c>
      <c r="N310" s="114">
        <f>'2. BASIS INVULBLAD'!$H$10</f>
        <v>0</v>
      </c>
      <c r="O310" s="115">
        <f t="shared" si="73"/>
        <v>0</v>
      </c>
      <c r="P310" s="116"/>
      <c r="Q310" s="117">
        <f t="shared" si="74"/>
        <v>0</v>
      </c>
      <c r="R310" s="29">
        <f>'2. BASIS INVULBLAD'!$H$11</f>
        <v>0</v>
      </c>
      <c r="S310" s="29">
        <f t="shared" si="75"/>
        <v>0</v>
      </c>
      <c r="T310" s="29">
        <f t="shared" si="76"/>
        <v>0</v>
      </c>
    </row>
    <row r="311" spans="1:20" ht="13.5" hidden="1" customHeight="1">
      <c r="A311" s="78">
        <f t="shared" si="77"/>
        <v>296</v>
      </c>
      <c r="B311" s="107" t="s">
        <v>44</v>
      </c>
      <c r="C311" s="108"/>
      <c r="D311" s="109" t="s">
        <v>490</v>
      </c>
      <c r="E311" s="108"/>
      <c r="F311" s="107" t="s">
        <v>495</v>
      </c>
      <c r="G311" s="107" t="s">
        <v>86</v>
      </c>
      <c r="H311" s="108" t="s">
        <v>75</v>
      </c>
      <c r="I311" s="122">
        <v>44.23</v>
      </c>
      <c r="J311" s="112">
        <v>156</v>
      </c>
      <c r="K311" s="112" t="s">
        <v>99</v>
      </c>
      <c r="L311" s="113">
        <f>IF(VLOOKUP(K311,'2. BASIS INVULBLAD'!$D$10:$E$87,2,FALSE())=0,0,I311/VLOOKUP(K311,'2. BASIS INVULBLAD'!$D$10:$E$87,2,FALSE()))</f>
        <v>0</v>
      </c>
      <c r="M311" s="113">
        <f t="shared" si="72"/>
        <v>0</v>
      </c>
      <c r="N311" s="114">
        <f>'2. BASIS INVULBLAD'!$H$10</f>
        <v>0</v>
      </c>
      <c r="O311" s="115">
        <f t="shared" si="73"/>
        <v>0</v>
      </c>
      <c r="P311" s="116"/>
      <c r="Q311" s="117">
        <f t="shared" si="74"/>
        <v>0</v>
      </c>
      <c r="R311" s="29">
        <f>'2. BASIS INVULBLAD'!$H$11</f>
        <v>0</v>
      </c>
      <c r="S311" s="29">
        <f t="shared" si="75"/>
        <v>0</v>
      </c>
      <c r="T311" s="29">
        <f t="shared" si="76"/>
        <v>0</v>
      </c>
    </row>
    <row r="312" spans="1:20" ht="13.5" hidden="1" customHeight="1">
      <c r="A312" s="78"/>
      <c r="B312" s="107"/>
      <c r="C312" s="108"/>
      <c r="D312" s="109"/>
      <c r="E312" s="108"/>
      <c r="F312" s="107"/>
      <c r="G312" s="107"/>
      <c r="H312" s="107"/>
      <c r="I312" s="122"/>
      <c r="J312" s="112"/>
      <c r="K312" s="112"/>
      <c r="L312" s="113"/>
      <c r="M312" s="113"/>
      <c r="N312" s="114"/>
      <c r="O312" s="115"/>
      <c r="P312" s="116"/>
      <c r="Q312" s="117"/>
      <c r="R312" s="29"/>
      <c r="S312" s="29"/>
      <c r="T312" s="29"/>
    </row>
    <row r="313" spans="1:20" ht="13.5" hidden="1" customHeight="1">
      <c r="A313" s="78">
        <f t="shared" ref="A313:A323" si="78">A312+1</f>
        <v>1</v>
      </c>
      <c r="B313" s="108" t="s">
        <v>36</v>
      </c>
      <c r="C313" s="108"/>
      <c r="D313" s="109" t="s">
        <v>490</v>
      </c>
      <c r="E313" s="107"/>
      <c r="F313" s="107" t="s">
        <v>497</v>
      </c>
      <c r="G313" s="110" t="s">
        <v>144</v>
      </c>
      <c r="H313" s="108" t="s">
        <v>68</v>
      </c>
      <c r="I313" s="122">
        <v>3.36</v>
      </c>
      <c r="J313" s="112">
        <v>255</v>
      </c>
      <c r="K313" s="112" t="s">
        <v>1315</v>
      </c>
      <c r="L313" s="113">
        <f>IF(VLOOKUP(K313,'2. BASIS INVULBLAD'!$D$10:$E$87,2,FALSE())=0,0,I313/VLOOKUP(K313,'2. BASIS INVULBLAD'!$D$10:$E$87,2,FALSE()))</f>
        <v>0</v>
      </c>
      <c r="M313" s="113">
        <f t="shared" ref="M313:M341" si="79">L313*J313</f>
        <v>0</v>
      </c>
      <c r="N313" s="114">
        <f>'2. BASIS INVULBLAD'!$H$10</f>
        <v>0</v>
      </c>
      <c r="O313" s="115">
        <f t="shared" ref="O313:O341" si="80">M313*N313</f>
        <v>0</v>
      </c>
      <c r="P313" s="116"/>
      <c r="Q313" s="117">
        <f t="shared" ref="Q313:Q341" si="81">M313*P313</f>
        <v>0</v>
      </c>
      <c r="R313" s="29">
        <f>'2. BASIS INVULBLAD'!$H$11</f>
        <v>0</v>
      </c>
      <c r="S313" s="29">
        <f t="shared" ref="S313:S341" si="82">Q313*R313</f>
        <v>0</v>
      </c>
      <c r="T313" s="29">
        <f t="shared" ref="T313:T341" si="83">O313+S313</f>
        <v>0</v>
      </c>
    </row>
    <row r="314" spans="1:20" ht="13.5" hidden="1" customHeight="1">
      <c r="A314" s="78">
        <f t="shared" si="78"/>
        <v>2</v>
      </c>
      <c r="B314" s="108" t="s">
        <v>36</v>
      </c>
      <c r="C314" s="108"/>
      <c r="D314" s="109" t="s">
        <v>490</v>
      </c>
      <c r="E314" s="107"/>
      <c r="F314" s="123" t="s">
        <v>498</v>
      </c>
      <c r="G314" s="110" t="s">
        <v>144</v>
      </c>
      <c r="H314" s="108" t="s">
        <v>68</v>
      </c>
      <c r="I314" s="124">
        <v>1.01</v>
      </c>
      <c r="J314" s="112">
        <v>255</v>
      </c>
      <c r="K314" s="112" t="s">
        <v>1315</v>
      </c>
      <c r="L314" s="113">
        <f>IF(VLOOKUP(K314,'2. BASIS INVULBLAD'!$D$10:$E$87,2,FALSE())=0,0,I314/VLOOKUP(K314,'2. BASIS INVULBLAD'!$D$10:$E$87,2,FALSE()))</f>
        <v>0</v>
      </c>
      <c r="M314" s="113">
        <f t="shared" si="79"/>
        <v>0</v>
      </c>
      <c r="N314" s="114">
        <f>'2. BASIS INVULBLAD'!$H$10</f>
        <v>0</v>
      </c>
      <c r="O314" s="115">
        <f t="shared" si="80"/>
        <v>0</v>
      </c>
      <c r="P314" s="116"/>
      <c r="Q314" s="117">
        <f t="shared" si="81"/>
        <v>0</v>
      </c>
      <c r="R314" s="29">
        <f>'2. BASIS INVULBLAD'!$H$11</f>
        <v>0</v>
      </c>
      <c r="S314" s="29">
        <f t="shared" si="82"/>
        <v>0</v>
      </c>
      <c r="T314" s="29">
        <f t="shared" si="83"/>
        <v>0</v>
      </c>
    </row>
    <row r="315" spans="1:20" ht="13.5" hidden="1" customHeight="1">
      <c r="A315" s="78">
        <f t="shared" si="78"/>
        <v>3</v>
      </c>
      <c r="B315" s="108" t="s">
        <v>36</v>
      </c>
      <c r="C315" s="108"/>
      <c r="D315" s="109" t="s">
        <v>490</v>
      </c>
      <c r="E315" s="107"/>
      <c r="F315" s="107" t="s">
        <v>498</v>
      </c>
      <c r="G315" s="110" t="s">
        <v>144</v>
      </c>
      <c r="H315" s="108" t="s">
        <v>68</v>
      </c>
      <c r="I315" s="122">
        <v>1.01</v>
      </c>
      <c r="J315" s="112">
        <v>255</v>
      </c>
      <c r="K315" s="112" t="s">
        <v>1315</v>
      </c>
      <c r="L315" s="113">
        <f>IF(VLOOKUP(K315,'2. BASIS INVULBLAD'!$D$10:$E$87,2,FALSE())=0,0,I315/VLOOKUP(K315,'2. BASIS INVULBLAD'!$D$10:$E$87,2,FALSE()))</f>
        <v>0</v>
      </c>
      <c r="M315" s="113">
        <f t="shared" si="79"/>
        <v>0</v>
      </c>
      <c r="N315" s="114">
        <f>'2. BASIS INVULBLAD'!$H$10</f>
        <v>0</v>
      </c>
      <c r="O315" s="115">
        <f t="shared" si="80"/>
        <v>0</v>
      </c>
      <c r="P315" s="116"/>
      <c r="Q315" s="117">
        <f t="shared" si="81"/>
        <v>0</v>
      </c>
      <c r="R315" s="29">
        <f>'2. BASIS INVULBLAD'!$H$11</f>
        <v>0</v>
      </c>
      <c r="S315" s="29">
        <f t="shared" si="82"/>
        <v>0</v>
      </c>
      <c r="T315" s="29">
        <f t="shared" si="83"/>
        <v>0</v>
      </c>
    </row>
    <row r="316" spans="1:20" ht="13.5" hidden="1" customHeight="1">
      <c r="A316" s="78">
        <f t="shared" si="78"/>
        <v>4</v>
      </c>
      <c r="B316" s="108" t="s">
        <v>36</v>
      </c>
      <c r="C316" s="108"/>
      <c r="D316" s="109" t="s">
        <v>490</v>
      </c>
      <c r="E316" s="107"/>
      <c r="F316" s="107" t="s">
        <v>499</v>
      </c>
      <c r="G316" s="110" t="s">
        <v>144</v>
      </c>
      <c r="H316" s="108" t="s">
        <v>68</v>
      </c>
      <c r="I316" s="122">
        <v>3.36</v>
      </c>
      <c r="J316" s="112">
        <v>255</v>
      </c>
      <c r="K316" s="112" t="s">
        <v>1315</v>
      </c>
      <c r="L316" s="113">
        <f>IF(VLOOKUP(K316,'2. BASIS INVULBLAD'!$D$10:$E$87,2,FALSE())=0,0,I316/VLOOKUP(K316,'2. BASIS INVULBLAD'!$D$10:$E$87,2,FALSE()))</f>
        <v>0</v>
      </c>
      <c r="M316" s="113">
        <f t="shared" si="79"/>
        <v>0</v>
      </c>
      <c r="N316" s="114">
        <f>'2. BASIS INVULBLAD'!$H$10</f>
        <v>0</v>
      </c>
      <c r="O316" s="115">
        <f t="shared" si="80"/>
        <v>0</v>
      </c>
      <c r="P316" s="116"/>
      <c r="Q316" s="117">
        <f t="shared" si="81"/>
        <v>0</v>
      </c>
      <c r="R316" s="29">
        <f>'2. BASIS INVULBLAD'!$H$11</f>
        <v>0</v>
      </c>
      <c r="S316" s="29">
        <f t="shared" si="82"/>
        <v>0</v>
      </c>
      <c r="T316" s="29">
        <f t="shared" si="83"/>
        <v>0</v>
      </c>
    </row>
    <row r="317" spans="1:20" ht="13.5" hidden="1" customHeight="1">
      <c r="A317" s="78">
        <f t="shared" si="78"/>
        <v>5</v>
      </c>
      <c r="B317" s="108" t="s">
        <v>36</v>
      </c>
      <c r="C317" s="108"/>
      <c r="D317" s="109" t="s">
        <v>490</v>
      </c>
      <c r="E317" s="107"/>
      <c r="F317" s="107" t="s">
        <v>500</v>
      </c>
      <c r="G317" s="110" t="s">
        <v>144</v>
      </c>
      <c r="H317" s="108" t="s">
        <v>68</v>
      </c>
      <c r="I317" s="122">
        <v>1.01</v>
      </c>
      <c r="J317" s="112">
        <v>255</v>
      </c>
      <c r="K317" s="112" t="s">
        <v>1315</v>
      </c>
      <c r="L317" s="113">
        <f>IF(VLOOKUP(K317,'2. BASIS INVULBLAD'!$D$10:$E$87,2,FALSE())=0,0,I317/VLOOKUP(K317,'2. BASIS INVULBLAD'!$D$10:$E$87,2,FALSE()))</f>
        <v>0</v>
      </c>
      <c r="M317" s="113">
        <f t="shared" si="79"/>
        <v>0</v>
      </c>
      <c r="N317" s="114">
        <f>'2. BASIS INVULBLAD'!$H$10</f>
        <v>0</v>
      </c>
      <c r="O317" s="115">
        <f t="shared" si="80"/>
        <v>0</v>
      </c>
      <c r="P317" s="116"/>
      <c r="Q317" s="117">
        <f t="shared" si="81"/>
        <v>0</v>
      </c>
      <c r="R317" s="29">
        <f>'2. BASIS INVULBLAD'!$H$11</f>
        <v>0</v>
      </c>
      <c r="S317" s="29">
        <f t="shared" si="82"/>
        <v>0</v>
      </c>
      <c r="T317" s="29">
        <f t="shared" si="83"/>
        <v>0</v>
      </c>
    </row>
    <row r="318" spans="1:20" ht="13.5" hidden="1" customHeight="1">
      <c r="A318" s="78">
        <f t="shared" si="78"/>
        <v>6</v>
      </c>
      <c r="B318" s="108" t="s">
        <v>36</v>
      </c>
      <c r="C318" s="108"/>
      <c r="D318" s="109" t="s">
        <v>490</v>
      </c>
      <c r="E318" s="107"/>
      <c r="F318" s="107" t="s">
        <v>501</v>
      </c>
      <c r="G318" s="110" t="s">
        <v>144</v>
      </c>
      <c r="H318" s="108" t="s">
        <v>68</v>
      </c>
      <c r="I318" s="122">
        <v>1.01</v>
      </c>
      <c r="J318" s="112">
        <v>255</v>
      </c>
      <c r="K318" s="112" t="s">
        <v>1315</v>
      </c>
      <c r="L318" s="113">
        <f>IF(VLOOKUP(K318,'2. BASIS INVULBLAD'!$D$10:$E$87,2,FALSE())=0,0,I318/VLOOKUP(K318,'2. BASIS INVULBLAD'!$D$10:$E$87,2,FALSE()))</f>
        <v>0</v>
      </c>
      <c r="M318" s="113">
        <f t="shared" si="79"/>
        <v>0</v>
      </c>
      <c r="N318" s="114">
        <f>'2. BASIS INVULBLAD'!$H$10</f>
        <v>0</v>
      </c>
      <c r="O318" s="115">
        <f t="shared" si="80"/>
        <v>0</v>
      </c>
      <c r="P318" s="116"/>
      <c r="Q318" s="117">
        <f t="shared" si="81"/>
        <v>0</v>
      </c>
      <c r="R318" s="29">
        <f>'2. BASIS INVULBLAD'!$H$11</f>
        <v>0</v>
      </c>
      <c r="S318" s="29">
        <f t="shared" si="82"/>
        <v>0</v>
      </c>
      <c r="T318" s="29">
        <f t="shared" si="83"/>
        <v>0</v>
      </c>
    </row>
    <row r="319" spans="1:20" ht="13.5" hidden="1" customHeight="1">
      <c r="A319" s="78">
        <f t="shared" si="78"/>
        <v>7</v>
      </c>
      <c r="B319" s="108" t="s">
        <v>36</v>
      </c>
      <c r="C319" s="108"/>
      <c r="D319" s="109">
        <v>1</v>
      </c>
      <c r="E319" s="108"/>
      <c r="F319" s="108" t="s">
        <v>253</v>
      </c>
      <c r="G319" s="110" t="s">
        <v>144</v>
      </c>
      <c r="H319" s="108" t="s">
        <v>68</v>
      </c>
      <c r="I319" s="111">
        <v>14.4</v>
      </c>
      <c r="J319" s="112">
        <v>255</v>
      </c>
      <c r="K319" s="112" t="s">
        <v>1315</v>
      </c>
      <c r="L319" s="113">
        <f>IF(VLOOKUP(K319,'2. BASIS INVULBLAD'!$D$10:$E$87,2,FALSE())=0,0,I319/VLOOKUP(K319,'2. BASIS INVULBLAD'!$D$10:$E$87,2,FALSE()))</f>
        <v>0</v>
      </c>
      <c r="M319" s="113">
        <f t="shared" si="79"/>
        <v>0</v>
      </c>
      <c r="N319" s="114">
        <f>'2. BASIS INVULBLAD'!$H$10</f>
        <v>0</v>
      </c>
      <c r="O319" s="115">
        <f t="shared" si="80"/>
        <v>0</v>
      </c>
      <c r="P319" s="116"/>
      <c r="Q319" s="117">
        <f t="shared" si="81"/>
        <v>0</v>
      </c>
      <c r="R319" s="29">
        <f>'2. BASIS INVULBLAD'!$H$11</f>
        <v>0</v>
      </c>
      <c r="S319" s="29">
        <f t="shared" si="82"/>
        <v>0</v>
      </c>
      <c r="T319" s="29">
        <f t="shared" si="83"/>
        <v>0</v>
      </c>
    </row>
    <row r="320" spans="1:20" ht="13.5" hidden="1" customHeight="1">
      <c r="A320" s="78">
        <f t="shared" si="78"/>
        <v>8</v>
      </c>
      <c r="B320" s="108" t="s">
        <v>36</v>
      </c>
      <c r="C320" s="108"/>
      <c r="D320" s="109">
        <v>1</v>
      </c>
      <c r="E320" s="108"/>
      <c r="F320" s="108" t="s">
        <v>474</v>
      </c>
      <c r="G320" s="110" t="s">
        <v>129</v>
      </c>
      <c r="H320" s="108" t="s">
        <v>68</v>
      </c>
      <c r="I320" s="111">
        <v>2.1</v>
      </c>
      <c r="J320" s="112">
        <v>255</v>
      </c>
      <c r="K320" s="112" t="s">
        <v>132</v>
      </c>
      <c r="L320" s="113">
        <f>IF(VLOOKUP(K320,'2. BASIS INVULBLAD'!$D$10:$E$87,2,FALSE())=0,0,I320/VLOOKUP(K320,'2. BASIS INVULBLAD'!$D$10:$E$87,2,FALSE()))</f>
        <v>0</v>
      </c>
      <c r="M320" s="113">
        <f t="shared" si="79"/>
        <v>0</v>
      </c>
      <c r="N320" s="114">
        <f>'2. BASIS INVULBLAD'!$H$10</f>
        <v>0</v>
      </c>
      <c r="O320" s="115">
        <f t="shared" si="80"/>
        <v>0</v>
      </c>
      <c r="P320" s="116"/>
      <c r="Q320" s="117">
        <f t="shared" si="81"/>
        <v>0</v>
      </c>
      <c r="R320" s="29">
        <f>'2. BASIS INVULBLAD'!$H$11</f>
        <v>0</v>
      </c>
      <c r="S320" s="29">
        <f t="shared" si="82"/>
        <v>0</v>
      </c>
      <c r="T320" s="29">
        <f t="shared" si="83"/>
        <v>0</v>
      </c>
    </row>
    <row r="321" spans="1:20" ht="13.5" hidden="1" customHeight="1">
      <c r="A321" s="78">
        <f t="shared" si="78"/>
        <v>9</v>
      </c>
      <c r="B321" s="108" t="s">
        <v>36</v>
      </c>
      <c r="C321" s="108"/>
      <c r="D321" s="109">
        <v>2</v>
      </c>
      <c r="E321" s="107"/>
      <c r="F321" s="107" t="s">
        <v>400</v>
      </c>
      <c r="G321" s="110" t="s">
        <v>144</v>
      </c>
      <c r="H321" s="108" t="s">
        <v>68</v>
      </c>
      <c r="I321" s="122">
        <v>6.5</v>
      </c>
      <c r="J321" s="112">
        <v>255</v>
      </c>
      <c r="K321" s="112" t="s">
        <v>1315</v>
      </c>
      <c r="L321" s="113">
        <f>IF(VLOOKUP(K321,'2. BASIS INVULBLAD'!$D$10:$E$87,2,FALSE())=0,0,I321/VLOOKUP(K321,'2. BASIS INVULBLAD'!$D$10:$E$87,2,FALSE()))</f>
        <v>0</v>
      </c>
      <c r="M321" s="113">
        <f t="shared" si="79"/>
        <v>0</v>
      </c>
      <c r="N321" s="114">
        <f>'2. BASIS INVULBLAD'!$H$10</f>
        <v>0</v>
      </c>
      <c r="O321" s="115">
        <f t="shared" si="80"/>
        <v>0</v>
      </c>
      <c r="P321" s="116"/>
      <c r="Q321" s="117">
        <f t="shared" si="81"/>
        <v>0</v>
      </c>
      <c r="R321" s="29">
        <f>'2. BASIS INVULBLAD'!$H$11</f>
        <v>0</v>
      </c>
      <c r="S321" s="29">
        <f t="shared" si="82"/>
        <v>0</v>
      </c>
      <c r="T321" s="29">
        <f t="shared" si="83"/>
        <v>0</v>
      </c>
    </row>
    <row r="322" spans="1:20" ht="13.5" hidden="1" customHeight="1">
      <c r="A322" s="78">
        <f t="shared" si="78"/>
        <v>10</v>
      </c>
      <c r="B322" s="108" t="s">
        <v>36</v>
      </c>
      <c r="C322" s="108"/>
      <c r="D322" s="109">
        <v>2</v>
      </c>
      <c r="E322" s="107"/>
      <c r="F322" s="107" t="s">
        <v>253</v>
      </c>
      <c r="G322" s="110" t="s">
        <v>144</v>
      </c>
      <c r="H322" s="108" t="s">
        <v>68</v>
      </c>
      <c r="I322" s="122">
        <v>2.8</v>
      </c>
      <c r="J322" s="112">
        <v>255</v>
      </c>
      <c r="K322" s="112" t="s">
        <v>1315</v>
      </c>
      <c r="L322" s="113">
        <f>IF(VLOOKUP(K322,'2. BASIS INVULBLAD'!$D$10:$E$87,2,FALSE())=0,0,I322/VLOOKUP(K322,'2. BASIS INVULBLAD'!$D$10:$E$87,2,FALSE()))</f>
        <v>0</v>
      </c>
      <c r="M322" s="113">
        <f t="shared" si="79"/>
        <v>0</v>
      </c>
      <c r="N322" s="114">
        <f>'2. BASIS INVULBLAD'!$H$10</f>
        <v>0</v>
      </c>
      <c r="O322" s="115">
        <f t="shared" si="80"/>
        <v>0</v>
      </c>
      <c r="P322" s="116"/>
      <c r="Q322" s="117">
        <f t="shared" si="81"/>
        <v>0</v>
      </c>
      <c r="R322" s="29">
        <f>'2. BASIS INVULBLAD'!$H$11</f>
        <v>0</v>
      </c>
      <c r="S322" s="29">
        <f t="shared" si="82"/>
        <v>0</v>
      </c>
      <c r="T322" s="29">
        <f t="shared" si="83"/>
        <v>0</v>
      </c>
    </row>
    <row r="323" spans="1:20" ht="13.5" hidden="1" customHeight="1">
      <c r="A323" s="78">
        <f t="shared" si="78"/>
        <v>11</v>
      </c>
      <c r="B323" s="108" t="s">
        <v>36</v>
      </c>
      <c r="C323" s="108"/>
      <c r="D323" s="109">
        <v>2</v>
      </c>
      <c r="E323" s="107"/>
      <c r="F323" s="107" t="s">
        <v>253</v>
      </c>
      <c r="G323" s="110" t="s">
        <v>144</v>
      </c>
      <c r="H323" s="108" t="s">
        <v>68</v>
      </c>
      <c r="I323" s="122">
        <v>2.8</v>
      </c>
      <c r="J323" s="112">
        <v>255</v>
      </c>
      <c r="K323" s="112" t="s">
        <v>1315</v>
      </c>
      <c r="L323" s="113">
        <f>IF(VLOOKUP(K323,'2. BASIS INVULBLAD'!$D$10:$E$87,2,FALSE())=0,0,I323/VLOOKUP(K323,'2. BASIS INVULBLAD'!$D$10:$E$87,2,FALSE()))</f>
        <v>0</v>
      </c>
      <c r="M323" s="113">
        <f t="shared" si="79"/>
        <v>0</v>
      </c>
      <c r="N323" s="114">
        <f>'2. BASIS INVULBLAD'!$H$10</f>
        <v>0</v>
      </c>
      <c r="O323" s="115">
        <f t="shared" si="80"/>
        <v>0</v>
      </c>
      <c r="P323" s="116"/>
      <c r="Q323" s="117">
        <f t="shared" si="81"/>
        <v>0</v>
      </c>
      <c r="R323" s="29">
        <f>'2. BASIS INVULBLAD'!$H$11</f>
        <v>0</v>
      </c>
      <c r="S323" s="29">
        <f t="shared" si="82"/>
        <v>0</v>
      </c>
      <c r="T323" s="29">
        <f t="shared" si="83"/>
        <v>0</v>
      </c>
    </row>
    <row r="324" spans="1:20" ht="13.5" hidden="1" customHeight="1">
      <c r="A324" s="78">
        <f>A322+1</f>
        <v>11</v>
      </c>
      <c r="B324" s="108" t="s">
        <v>36</v>
      </c>
      <c r="C324" s="108"/>
      <c r="D324" s="109" t="s">
        <v>490</v>
      </c>
      <c r="E324" s="107"/>
      <c r="F324" s="107" t="s">
        <v>496</v>
      </c>
      <c r="G324" s="110" t="s">
        <v>129</v>
      </c>
      <c r="H324" s="107" t="s">
        <v>104</v>
      </c>
      <c r="I324" s="122">
        <v>13.9</v>
      </c>
      <c r="J324" s="112">
        <v>255</v>
      </c>
      <c r="K324" s="112" t="s">
        <v>137</v>
      </c>
      <c r="L324" s="113">
        <f>IF(VLOOKUP(K324,'2. BASIS INVULBLAD'!$D$10:$E$87,2,FALSE())=0,0,I324/VLOOKUP(K324,'2. BASIS INVULBLAD'!$D$10:$E$87,2,FALSE()))</f>
        <v>0</v>
      </c>
      <c r="M324" s="113">
        <f t="shared" si="79"/>
        <v>0</v>
      </c>
      <c r="N324" s="114">
        <f>'2. BASIS INVULBLAD'!$H$10</f>
        <v>0</v>
      </c>
      <c r="O324" s="115">
        <f t="shared" si="80"/>
        <v>0</v>
      </c>
      <c r="P324" s="116"/>
      <c r="Q324" s="117">
        <f t="shared" si="81"/>
        <v>0</v>
      </c>
      <c r="R324" s="29">
        <f>'2. BASIS INVULBLAD'!$H$11</f>
        <v>0</v>
      </c>
      <c r="S324" s="29">
        <f t="shared" si="82"/>
        <v>0</v>
      </c>
      <c r="T324" s="29">
        <f t="shared" si="83"/>
        <v>0</v>
      </c>
    </row>
    <row r="325" spans="1:20" ht="13.5" hidden="1" customHeight="1">
      <c r="A325" s="78">
        <f t="shared" ref="A325:A341" si="84">A324+1</f>
        <v>12</v>
      </c>
      <c r="B325" s="108" t="s">
        <v>36</v>
      </c>
      <c r="C325" s="108"/>
      <c r="D325" s="109" t="s">
        <v>490</v>
      </c>
      <c r="E325" s="107"/>
      <c r="F325" s="107" t="s">
        <v>504</v>
      </c>
      <c r="G325" s="110" t="s">
        <v>86</v>
      </c>
      <c r="H325" s="107" t="s">
        <v>104</v>
      </c>
      <c r="I325" s="122">
        <v>5.04</v>
      </c>
      <c r="J325" s="112">
        <v>255</v>
      </c>
      <c r="K325" s="112" t="s">
        <v>105</v>
      </c>
      <c r="L325" s="113">
        <f>IF(VLOOKUP(K325,'2. BASIS INVULBLAD'!$D$10:$E$87,2,FALSE())=0,0,I325/VLOOKUP(K325,'2. BASIS INVULBLAD'!$D$10:$E$87,2,FALSE()))</f>
        <v>0</v>
      </c>
      <c r="M325" s="113">
        <f t="shared" si="79"/>
        <v>0</v>
      </c>
      <c r="N325" s="114">
        <f>'2. BASIS INVULBLAD'!$H$10</f>
        <v>0</v>
      </c>
      <c r="O325" s="115">
        <f t="shared" si="80"/>
        <v>0</v>
      </c>
      <c r="P325" s="116"/>
      <c r="Q325" s="117">
        <f t="shared" si="81"/>
        <v>0</v>
      </c>
      <c r="R325" s="29">
        <f>'2. BASIS INVULBLAD'!$H$11</f>
        <v>0</v>
      </c>
      <c r="S325" s="29">
        <f t="shared" si="82"/>
        <v>0</v>
      </c>
      <c r="T325" s="29">
        <f t="shared" si="83"/>
        <v>0</v>
      </c>
    </row>
    <row r="326" spans="1:20" ht="13.5" hidden="1" customHeight="1">
      <c r="A326" s="78">
        <f t="shared" si="84"/>
        <v>13</v>
      </c>
      <c r="B326" s="108" t="s">
        <v>36</v>
      </c>
      <c r="C326" s="108"/>
      <c r="D326" s="109" t="s">
        <v>490</v>
      </c>
      <c r="E326" s="107"/>
      <c r="F326" s="107" t="s">
        <v>506</v>
      </c>
      <c r="G326" s="110" t="s">
        <v>129</v>
      </c>
      <c r="H326" s="107" t="s">
        <v>104</v>
      </c>
      <c r="I326" s="122">
        <v>12.32</v>
      </c>
      <c r="J326" s="112">
        <v>255</v>
      </c>
      <c r="K326" s="112" t="s">
        <v>137</v>
      </c>
      <c r="L326" s="113">
        <f>IF(VLOOKUP(K326,'2. BASIS INVULBLAD'!$D$10:$E$87,2,FALSE())=0,0,I326/VLOOKUP(K326,'2. BASIS INVULBLAD'!$D$10:$E$87,2,FALSE()))</f>
        <v>0</v>
      </c>
      <c r="M326" s="113">
        <f t="shared" si="79"/>
        <v>0</v>
      </c>
      <c r="N326" s="114">
        <f>'2. BASIS INVULBLAD'!$H$10</f>
        <v>0</v>
      </c>
      <c r="O326" s="115">
        <f t="shared" si="80"/>
        <v>0</v>
      </c>
      <c r="P326" s="116"/>
      <c r="Q326" s="117">
        <f t="shared" si="81"/>
        <v>0</v>
      </c>
      <c r="R326" s="29">
        <f>'2. BASIS INVULBLAD'!$H$11</f>
        <v>0</v>
      </c>
      <c r="S326" s="29">
        <f t="shared" si="82"/>
        <v>0</v>
      </c>
      <c r="T326" s="29">
        <f t="shared" si="83"/>
        <v>0</v>
      </c>
    </row>
    <row r="327" spans="1:20" ht="13.5" hidden="1" customHeight="1">
      <c r="A327" s="78">
        <f t="shared" si="84"/>
        <v>14</v>
      </c>
      <c r="B327" s="108" t="s">
        <v>36</v>
      </c>
      <c r="C327" s="108"/>
      <c r="D327" s="109" t="s">
        <v>490</v>
      </c>
      <c r="E327" s="107"/>
      <c r="F327" s="107" t="s">
        <v>508</v>
      </c>
      <c r="G327" s="110" t="s">
        <v>86</v>
      </c>
      <c r="H327" s="107" t="s">
        <v>104</v>
      </c>
      <c r="I327" s="122">
        <v>31.26</v>
      </c>
      <c r="J327" s="112">
        <v>255</v>
      </c>
      <c r="K327" s="112" t="s">
        <v>105</v>
      </c>
      <c r="L327" s="113">
        <f>IF(VLOOKUP(K327,'2. BASIS INVULBLAD'!$D$10:$E$87,2,FALSE())=0,0,I327/VLOOKUP(K327,'2. BASIS INVULBLAD'!$D$10:$E$87,2,FALSE()))</f>
        <v>0</v>
      </c>
      <c r="M327" s="113">
        <f t="shared" si="79"/>
        <v>0</v>
      </c>
      <c r="N327" s="114">
        <f>'2. BASIS INVULBLAD'!$H$10</f>
        <v>0</v>
      </c>
      <c r="O327" s="115">
        <f t="shared" si="80"/>
        <v>0</v>
      </c>
      <c r="P327" s="116"/>
      <c r="Q327" s="117">
        <f t="shared" si="81"/>
        <v>0</v>
      </c>
      <c r="R327" s="29">
        <f>'2. BASIS INVULBLAD'!$H$11</f>
        <v>0</v>
      </c>
      <c r="S327" s="29">
        <f t="shared" si="82"/>
        <v>0</v>
      </c>
      <c r="T327" s="29">
        <f t="shared" si="83"/>
        <v>0</v>
      </c>
    </row>
    <row r="328" spans="1:20" ht="13.5" hidden="1" customHeight="1">
      <c r="A328" s="78">
        <f t="shared" si="84"/>
        <v>15</v>
      </c>
      <c r="B328" s="108" t="s">
        <v>36</v>
      </c>
      <c r="C328" s="108"/>
      <c r="D328" s="109" t="s">
        <v>490</v>
      </c>
      <c r="E328" s="107"/>
      <c r="F328" s="107" t="s">
        <v>502</v>
      </c>
      <c r="G328" s="110" t="s">
        <v>62</v>
      </c>
      <c r="H328" s="107" t="s">
        <v>503</v>
      </c>
      <c r="I328" s="122">
        <v>35.08</v>
      </c>
      <c r="J328" s="112">
        <v>255</v>
      </c>
      <c r="K328" s="112" t="s">
        <v>82</v>
      </c>
      <c r="L328" s="113">
        <f>IF(VLOOKUP(K328,'2. BASIS INVULBLAD'!$D$10:$E$87,2,FALSE())=0,0,I328/VLOOKUP(K328,'2. BASIS INVULBLAD'!$D$10:$E$87,2,FALSE()))</f>
        <v>0</v>
      </c>
      <c r="M328" s="113">
        <f t="shared" si="79"/>
        <v>0</v>
      </c>
      <c r="N328" s="114">
        <f>'2. BASIS INVULBLAD'!$H$10</f>
        <v>0</v>
      </c>
      <c r="O328" s="115">
        <f t="shared" si="80"/>
        <v>0</v>
      </c>
      <c r="P328" s="116"/>
      <c r="Q328" s="117">
        <f t="shared" si="81"/>
        <v>0</v>
      </c>
      <c r="R328" s="29">
        <f>'2. BASIS INVULBLAD'!$H$11</f>
        <v>0</v>
      </c>
      <c r="S328" s="29">
        <f t="shared" si="82"/>
        <v>0</v>
      </c>
      <c r="T328" s="29">
        <f t="shared" si="83"/>
        <v>0</v>
      </c>
    </row>
    <row r="329" spans="1:20" ht="13.5" hidden="1" customHeight="1">
      <c r="A329" s="78">
        <f t="shared" si="84"/>
        <v>16</v>
      </c>
      <c r="B329" s="108" t="s">
        <v>36</v>
      </c>
      <c r="C329" s="108"/>
      <c r="D329" s="109" t="s">
        <v>490</v>
      </c>
      <c r="E329" s="107"/>
      <c r="F329" s="107" t="s">
        <v>505</v>
      </c>
      <c r="G329" s="110" t="s">
        <v>86</v>
      </c>
      <c r="H329" s="107" t="s">
        <v>503</v>
      </c>
      <c r="I329" s="122">
        <v>73.599999999999994</v>
      </c>
      <c r="J329" s="112">
        <v>255</v>
      </c>
      <c r="K329" s="112" t="s">
        <v>110</v>
      </c>
      <c r="L329" s="113">
        <f>IF(VLOOKUP(K329,'2. BASIS INVULBLAD'!$D$10:$E$87,2,FALSE())=0,0,I329/VLOOKUP(K329,'2. BASIS INVULBLAD'!$D$10:$E$87,2,FALSE()))</f>
        <v>0</v>
      </c>
      <c r="M329" s="113">
        <f t="shared" si="79"/>
        <v>0</v>
      </c>
      <c r="N329" s="114">
        <f>'2. BASIS INVULBLAD'!$H$10</f>
        <v>0</v>
      </c>
      <c r="O329" s="115">
        <f t="shared" si="80"/>
        <v>0</v>
      </c>
      <c r="P329" s="116"/>
      <c r="Q329" s="117">
        <f t="shared" si="81"/>
        <v>0</v>
      </c>
      <c r="R329" s="29">
        <f>'2. BASIS INVULBLAD'!$H$11</f>
        <v>0</v>
      </c>
      <c r="S329" s="29">
        <f t="shared" si="82"/>
        <v>0</v>
      </c>
      <c r="T329" s="29">
        <f t="shared" si="83"/>
        <v>0</v>
      </c>
    </row>
    <row r="330" spans="1:20" ht="13.5" hidden="1" customHeight="1">
      <c r="A330" s="78">
        <f t="shared" si="84"/>
        <v>17</v>
      </c>
      <c r="B330" s="108" t="s">
        <v>36</v>
      </c>
      <c r="C330" s="108"/>
      <c r="D330" s="109" t="s">
        <v>490</v>
      </c>
      <c r="E330" s="107"/>
      <c r="F330" s="107" t="s">
        <v>507</v>
      </c>
      <c r="G330" s="110" t="s">
        <v>86</v>
      </c>
      <c r="H330" s="107" t="s">
        <v>503</v>
      </c>
      <c r="I330" s="122">
        <v>61.29</v>
      </c>
      <c r="J330" s="112">
        <v>255</v>
      </c>
      <c r="K330" s="112" t="s">
        <v>110</v>
      </c>
      <c r="L330" s="113">
        <f>IF(VLOOKUP(K330,'2. BASIS INVULBLAD'!$D$10:$E$87,2,FALSE())=0,0,I330/VLOOKUP(K330,'2. BASIS INVULBLAD'!$D$10:$E$87,2,FALSE()))</f>
        <v>0</v>
      </c>
      <c r="M330" s="113">
        <f t="shared" si="79"/>
        <v>0</v>
      </c>
      <c r="N330" s="114">
        <f>'2. BASIS INVULBLAD'!$H$10</f>
        <v>0</v>
      </c>
      <c r="O330" s="115">
        <f t="shared" si="80"/>
        <v>0</v>
      </c>
      <c r="P330" s="116"/>
      <c r="Q330" s="117">
        <f t="shared" si="81"/>
        <v>0</v>
      </c>
      <c r="R330" s="29">
        <f>'2. BASIS INVULBLAD'!$H$11</f>
        <v>0</v>
      </c>
      <c r="S330" s="29">
        <f t="shared" si="82"/>
        <v>0</v>
      </c>
      <c r="T330" s="29">
        <f t="shared" si="83"/>
        <v>0</v>
      </c>
    </row>
    <row r="331" spans="1:20" ht="13.5" hidden="1" customHeight="1">
      <c r="A331" s="78">
        <f t="shared" si="84"/>
        <v>18</v>
      </c>
      <c r="B331" s="108" t="s">
        <v>36</v>
      </c>
      <c r="C331" s="108"/>
      <c r="D331" s="109" t="s">
        <v>490</v>
      </c>
      <c r="E331" s="107"/>
      <c r="F331" s="107" t="s">
        <v>509</v>
      </c>
      <c r="G331" s="110" t="s">
        <v>62</v>
      </c>
      <c r="H331" s="107" t="s">
        <v>503</v>
      </c>
      <c r="I331" s="122">
        <v>60.25</v>
      </c>
      <c r="J331" s="112">
        <v>255</v>
      </c>
      <c r="K331" s="112" t="s">
        <v>82</v>
      </c>
      <c r="L331" s="113">
        <f>IF(VLOOKUP(K331,'2. BASIS INVULBLAD'!$D$10:$E$87,2,FALSE())=0,0,I331/VLOOKUP(K331,'2. BASIS INVULBLAD'!$D$10:$E$87,2,FALSE()))</f>
        <v>0</v>
      </c>
      <c r="M331" s="113">
        <f t="shared" si="79"/>
        <v>0</v>
      </c>
      <c r="N331" s="114">
        <f>'2. BASIS INVULBLAD'!$H$10</f>
        <v>0</v>
      </c>
      <c r="O331" s="115">
        <f t="shared" si="80"/>
        <v>0</v>
      </c>
      <c r="P331" s="116"/>
      <c r="Q331" s="117">
        <f t="shared" si="81"/>
        <v>0</v>
      </c>
      <c r="R331" s="29">
        <f>'2. BASIS INVULBLAD'!$H$11</f>
        <v>0</v>
      </c>
      <c r="S331" s="29">
        <f t="shared" si="82"/>
        <v>0</v>
      </c>
      <c r="T331" s="29">
        <f t="shared" si="83"/>
        <v>0</v>
      </c>
    </row>
    <row r="332" spans="1:20" ht="13.5" hidden="1" customHeight="1">
      <c r="A332" s="78">
        <f t="shared" si="84"/>
        <v>19</v>
      </c>
      <c r="B332" s="108" t="s">
        <v>36</v>
      </c>
      <c r="C332" s="108"/>
      <c r="D332" s="109" t="s">
        <v>490</v>
      </c>
      <c r="E332" s="107"/>
      <c r="F332" s="107" t="s">
        <v>510</v>
      </c>
      <c r="G332" s="110" t="s">
        <v>62</v>
      </c>
      <c r="H332" s="107" t="s">
        <v>503</v>
      </c>
      <c r="I332" s="122">
        <v>60.25</v>
      </c>
      <c r="J332" s="112">
        <v>255</v>
      </c>
      <c r="K332" s="112" t="s">
        <v>82</v>
      </c>
      <c r="L332" s="113">
        <f>IF(VLOOKUP(K332,'2. BASIS INVULBLAD'!$D$10:$E$87,2,FALSE())=0,0,I332/VLOOKUP(K332,'2. BASIS INVULBLAD'!$D$10:$E$87,2,FALSE()))</f>
        <v>0</v>
      </c>
      <c r="M332" s="113">
        <f t="shared" si="79"/>
        <v>0</v>
      </c>
      <c r="N332" s="114">
        <f>'2. BASIS INVULBLAD'!$H$10</f>
        <v>0</v>
      </c>
      <c r="O332" s="115">
        <f t="shared" si="80"/>
        <v>0</v>
      </c>
      <c r="P332" s="116"/>
      <c r="Q332" s="117">
        <f t="shared" si="81"/>
        <v>0</v>
      </c>
      <c r="R332" s="29">
        <f>'2. BASIS INVULBLAD'!$H$11</f>
        <v>0</v>
      </c>
      <c r="S332" s="29">
        <f t="shared" si="82"/>
        <v>0</v>
      </c>
      <c r="T332" s="29">
        <f t="shared" si="83"/>
        <v>0</v>
      </c>
    </row>
    <row r="333" spans="1:20" ht="13.5" hidden="1" customHeight="1">
      <c r="A333" s="78">
        <f t="shared" si="84"/>
        <v>20</v>
      </c>
      <c r="B333" s="108" t="s">
        <v>36</v>
      </c>
      <c r="C333" s="108"/>
      <c r="D333" s="109" t="s">
        <v>490</v>
      </c>
      <c r="E333" s="107"/>
      <c r="F333" s="107" t="s">
        <v>511</v>
      </c>
      <c r="G333" s="110" t="s">
        <v>62</v>
      </c>
      <c r="H333" s="107" t="s">
        <v>503</v>
      </c>
      <c r="I333" s="122">
        <v>40.32</v>
      </c>
      <c r="J333" s="112">
        <v>255</v>
      </c>
      <c r="K333" s="112" t="s">
        <v>82</v>
      </c>
      <c r="L333" s="113">
        <f>IF(VLOOKUP(K333,'2. BASIS INVULBLAD'!$D$10:$E$87,2,FALSE())=0,0,I333/VLOOKUP(K333,'2. BASIS INVULBLAD'!$D$10:$E$87,2,FALSE()))</f>
        <v>0</v>
      </c>
      <c r="M333" s="113">
        <f t="shared" si="79"/>
        <v>0</v>
      </c>
      <c r="N333" s="114">
        <f>'2. BASIS INVULBLAD'!$H$10</f>
        <v>0</v>
      </c>
      <c r="O333" s="115">
        <f t="shared" si="80"/>
        <v>0</v>
      </c>
      <c r="P333" s="116"/>
      <c r="Q333" s="117">
        <f t="shared" si="81"/>
        <v>0</v>
      </c>
      <c r="R333" s="29">
        <f>'2. BASIS INVULBLAD'!$H$11</f>
        <v>0</v>
      </c>
      <c r="S333" s="29">
        <f t="shared" si="82"/>
        <v>0</v>
      </c>
      <c r="T333" s="29">
        <f t="shared" si="83"/>
        <v>0</v>
      </c>
    </row>
    <row r="334" spans="1:20" ht="13.5" hidden="1" customHeight="1">
      <c r="A334" s="78">
        <f t="shared" si="84"/>
        <v>21</v>
      </c>
      <c r="B334" s="108" t="s">
        <v>36</v>
      </c>
      <c r="C334" s="108"/>
      <c r="D334" s="109" t="s">
        <v>490</v>
      </c>
      <c r="E334" s="107"/>
      <c r="F334" s="107" t="s">
        <v>512</v>
      </c>
      <c r="G334" s="110" t="s">
        <v>62</v>
      </c>
      <c r="H334" s="107" t="s">
        <v>503</v>
      </c>
      <c r="I334" s="122">
        <v>40.32</v>
      </c>
      <c r="J334" s="112">
        <v>255</v>
      </c>
      <c r="K334" s="112" t="s">
        <v>82</v>
      </c>
      <c r="L334" s="113">
        <f>IF(VLOOKUP(K334,'2. BASIS INVULBLAD'!$D$10:$E$87,2,FALSE())=0,0,I334/VLOOKUP(K334,'2. BASIS INVULBLAD'!$D$10:$E$87,2,FALSE()))</f>
        <v>0</v>
      </c>
      <c r="M334" s="113">
        <f t="shared" si="79"/>
        <v>0</v>
      </c>
      <c r="N334" s="114">
        <f>'2. BASIS INVULBLAD'!$H$10</f>
        <v>0</v>
      </c>
      <c r="O334" s="115">
        <f t="shared" si="80"/>
        <v>0</v>
      </c>
      <c r="P334" s="116"/>
      <c r="Q334" s="117">
        <f t="shared" si="81"/>
        <v>0</v>
      </c>
      <c r="R334" s="29">
        <f>'2. BASIS INVULBLAD'!$H$11</f>
        <v>0</v>
      </c>
      <c r="S334" s="29">
        <f t="shared" si="82"/>
        <v>0</v>
      </c>
      <c r="T334" s="29">
        <f t="shared" si="83"/>
        <v>0</v>
      </c>
    </row>
    <row r="335" spans="1:20" ht="13.5" hidden="1" customHeight="1">
      <c r="A335" s="78">
        <f t="shared" si="84"/>
        <v>22</v>
      </c>
      <c r="B335" s="108" t="s">
        <v>36</v>
      </c>
      <c r="C335" s="108"/>
      <c r="D335" s="109">
        <v>1</v>
      </c>
      <c r="E335" s="108"/>
      <c r="F335" s="108" t="s">
        <v>229</v>
      </c>
      <c r="G335" s="110" t="s">
        <v>62</v>
      </c>
      <c r="H335" s="108" t="s">
        <v>80</v>
      </c>
      <c r="I335" s="111">
        <v>380</v>
      </c>
      <c r="J335" s="112">
        <v>156</v>
      </c>
      <c r="K335" s="112" t="s">
        <v>81</v>
      </c>
      <c r="L335" s="113">
        <f>IF(VLOOKUP(K335,'2. BASIS INVULBLAD'!$D$10:$E$87,2,FALSE())=0,0,I335/VLOOKUP(K335,'2. BASIS INVULBLAD'!$D$10:$E$87,2,FALSE()))</f>
        <v>0</v>
      </c>
      <c r="M335" s="113">
        <f t="shared" si="79"/>
        <v>0</v>
      </c>
      <c r="N335" s="114">
        <f>'2. BASIS INVULBLAD'!$H$10</f>
        <v>0</v>
      </c>
      <c r="O335" s="115">
        <f t="shared" si="80"/>
        <v>0</v>
      </c>
      <c r="P335" s="116"/>
      <c r="Q335" s="117">
        <f t="shared" si="81"/>
        <v>0</v>
      </c>
      <c r="R335" s="29">
        <f>'2. BASIS INVULBLAD'!$H$11</f>
        <v>0</v>
      </c>
      <c r="S335" s="29">
        <f t="shared" si="82"/>
        <v>0</v>
      </c>
      <c r="T335" s="29">
        <f t="shared" si="83"/>
        <v>0</v>
      </c>
    </row>
    <row r="336" spans="1:20" ht="13.5" hidden="1" customHeight="1">
      <c r="A336" s="78">
        <f t="shared" si="84"/>
        <v>23</v>
      </c>
      <c r="B336" s="108" t="s">
        <v>36</v>
      </c>
      <c r="C336" s="108"/>
      <c r="D336" s="109">
        <v>2</v>
      </c>
      <c r="E336" s="107"/>
      <c r="F336" s="107" t="s">
        <v>288</v>
      </c>
      <c r="G336" s="110" t="s">
        <v>86</v>
      </c>
      <c r="H336" s="107" t="s">
        <v>503</v>
      </c>
      <c r="I336" s="122">
        <v>11.4</v>
      </c>
      <c r="J336" s="112">
        <v>255</v>
      </c>
      <c r="K336" s="112" t="s">
        <v>110</v>
      </c>
      <c r="L336" s="113">
        <f>IF(VLOOKUP(K336,'2. BASIS INVULBLAD'!$D$10:$E$87,2,FALSE())=0,0,I336/VLOOKUP(K336,'2. BASIS INVULBLAD'!$D$10:$E$87,2,FALSE()))</f>
        <v>0</v>
      </c>
      <c r="M336" s="113">
        <f t="shared" si="79"/>
        <v>0</v>
      </c>
      <c r="N336" s="114">
        <f>'2. BASIS INVULBLAD'!$H$10</f>
        <v>0</v>
      </c>
      <c r="O336" s="115">
        <f t="shared" si="80"/>
        <v>0</v>
      </c>
      <c r="P336" s="116"/>
      <c r="Q336" s="117">
        <f t="shared" si="81"/>
        <v>0</v>
      </c>
      <c r="R336" s="29">
        <f>'2. BASIS INVULBLAD'!$H$11</f>
        <v>0</v>
      </c>
      <c r="S336" s="29">
        <f t="shared" si="82"/>
        <v>0</v>
      </c>
      <c r="T336" s="29">
        <f t="shared" si="83"/>
        <v>0</v>
      </c>
    </row>
    <row r="337" spans="1:20" ht="13.5" hidden="1" customHeight="1">
      <c r="A337" s="78">
        <f t="shared" si="84"/>
        <v>24</v>
      </c>
      <c r="B337" s="108" t="s">
        <v>36</v>
      </c>
      <c r="C337" s="108"/>
      <c r="D337" s="109">
        <v>2</v>
      </c>
      <c r="E337" s="107"/>
      <c r="F337" s="107" t="s">
        <v>229</v>
      </c>
      <c r="G337" s="110" t="s">
        <v>62</v>
      </c>
      <c r="H337" s="107" t="s">
        <v>503</v>
      </c>
      <c r="I337" s="122">
        <v>20.5</v>
      </c>
      <c r="J337" s="112">
        <v>255</v>
      </c>
      <c r="K337" s="112" t="s">
        <v>82</v>
      </c>
      <c r="L337" s="113">
        <f>IF(VLOOKUP(K337,'2. BASIS INVULBLAD'!$D$10:$E$87,2,FALSE())=0,0,I337/VLOOKUP(K337,'2. BASIS INVULBLAD'!$D$10:$E$87,2,FALSE()))</f>
        <v>0</v>
      </c>
      <c r="M337" s="113">
        <f t="shared" si="79"/>
        <v>0</v>
      </c>
      <c r="N337" s="114">
        <f>'2. BASIS INVULBLAD'!$H$10</f>
        <v>0</v>
      </c>
      <c r="O337" s="115">
        <f t="shared" si="80"/>
        <v>0</v>
      </c>
      <c r="P337" s="116"/>
      <c r="Q337" s="117">
        <f t="shared" si="81"/>
        <v>0</v>
      </c>
      <c r="R337" s="29">
        <f>'2. BASIS INVULBLAD'!$H$11</f>
        <v>0</v>
      </c>
      <c r="S337" s="29">
        <f t="shared" si="82"/>
        <v>0</v>
      </c>
      <c r="T337" s="29">
        <f t="shared" si="83"/>
        <v>0</v>
      </c>
    </row>
    <row r="338" spans="1:20" ht="13.5" hidden="1" customHeight="1">
      <c r="A338" s="78">
        <f t="shared" si="84"/>
        <v>25</v>
      </c>
      <c r="B338" s="108" t="s">
        <v>36</v>
      </c>
      <c r="C338" s="108"/>
      <c r="D338" s="109">
        <v>2</v>
      </c>
      <c r="E338" s="107"/>
      <c r="F338" s="107" t="s">
        <v>229</v>
      </c>
      <c r="G338" s="110" t="s">
        <v>62</v>
      </c>
      <c r="H338" s="107" t="s">
        <v>503</v>
      </c>
      <c r="I338" s="122">
        <v>60.6</v>
      </c>
      <c r="J338" s="112">
        <v>255</v>
      </c>
      <c r="K338" s="112" t="s">
        <v>82</v>
      </c>
      <c r="L338" s="113">
        <f>IF(VLOOKUP(K338,'2. BASIS INVULBLAD'!$D$10:$E$87,2,FALSE())=0,0,I338/VLOOKUP(K338,'2. BASIS INVULBLAD'!$D$10:$E$87,2,FALSE()))</f>
        <v>0</v>
      </c>
      <c r="M338" s="113">
        <f t="shared" si="79"/>
        <v>0</v>
      </c>
      <c r="N338" s="114">
        <f>'2. BASIS INVULBLAD'!$H$10</f>
        <v>0</v>
      </c>
      <c r="O338" s="115">
        <f t="shared" si="80"/>
        <v>0</v>
      </c>
      <c r="P338" s="116"/>
      <c r="Q338" s="117">
        <f t="shared" si="81"/>
        <v>0</v>
      </c>
      <c r="R338" s="29">
        <f>'2. BASIS INVULBLAD'!$H$11</f>
        <v>0</v>
      </c>
      <c r="S338" s="29">
        <f t="shared" si="82"/>
        <v>0</v>
      </c>
      <c r="T338" s="29">
        <f t="shared" si="83"/>
        <v>0</v>
      </c>
    </row>
    <row r="339" spans="1:20" ht="13.5" hidden="1" customHeight="1">
      <c r="A339" s="78">
        <f t="shared" si="84"/>
        <v>26</v>
      </c>
      <c r="B339" s="108" t="s">
        <v>36</v>
      </c>
      <c r="C339" s="108"/>
      <c r="D339" s="109">
        <v>2</v>
      </c>
      <c r="E339" s="107"/>
      <c r="F339" s="107" t="s">
        <v>229</v>
      </c>
      <c r="G339" s="110" t="s">
        <v>62</v>
      </c>
      <c r="H339" s="107" t="s">
        <v>503</v>
      </c>
      <c r="I339" s="122">
        <v>26.7</v>
      </c>
      <c r="J339" s="112">
        <v>255</v>
      </c>
      <c r="K339" s="112" t="s">
        <v>82</v>
      </c>
      <c r="L339" s="113">
        <f>IF(VLOOKUP(K339,'2. BASIS INVULBLAD'!$D$10:$E$87,2,FALSE())=0,0,I339/VLOOKUP(K339,'2. BASIS INVULBLAD'!$D$10:$E$87,2,FALSE()))</f>
        <v>0</v>
      </c>
      <c r="M339" s="113">
        <f t="shared" si="79"/>
        <v>0</v>
      </c>
      <c r="N339" s="114">
        <f>'2. BASIS INVULBLAD'!$H$10</f>
        <v>0</v>
      </c>
      <c r="O339" s="115">
        <f t="shared" si="80"/>
        <v>0</v>
      </c>
      <c r="P339" s="116"/>
      <c r="Q339" s="117">
        <f t="shared" si="81"/>
        <v>0</v>
      </c>
      <c r="R339" s="29">
        <f>'2. BASIS INVULBLAD'!$H$11</f>
        <v>0</v>
      </c>
      <c r="S339" s="29">
        <f t="shared" si="82"/>
        <v>0</v>
      </c>
      <c r="T339" s="29">
        <f t="shared" si="83"/>
        <v>0</v>
      </c>
    </row>
    <row r="340" spans="1:20" ht="13.5" hidden="1" customHeight="1">
      <c r="A340" s="78">
        <f t="shared" si="84"/>
        <v>27</v>
      </c>
      <c r="B340" s="108" t="s">
        <v>36</v>
      </c>
      <c r="C340" s="108"/>
      <c r="D340" s="109">
        <v>2</v>
      </c>
      <c r="E340" s="107"/>
      <c r="F340" s="107" t="s">
        <v>513</v>
      </c>
      <c r="G340" s="110" t="s">
        <v>86</v>
      </c>
      <c r="H340" s="107" t="s">
        <v>503</v>
      </c>
      <c r="I340" s="122">
        <v>6.2</v>
      </c>
      <c r="J340" s="112">
        <v>255</v>
      </c>
      <c r="K340" s="112" t="s">
        <v>110</v>
      </c>
      <c r="L340" s="113">
        <f>IF(VLOOKUP(K340,'2. BASIS INVULBLAD'!$D$10:$E$87,2,FALSE())=0,0,I340/VLOOKUP(K340,'2. BASIS INVULBLAD'!$D$10:$E$87,2,FALSE()))</f>
        <v>0</v>
      </c>
      <c r="M340" s="113">
        <f t="shared" si="79"/>
        <v>0</v>
      </c>
      <c r="N340" s="114">
        <f>'2. BASIS INVULBLAD'!$H$10</f>
        <v>0</v>
      </c>
      <c r="O340" s="115">
        <f t="shared" si="80"/>
        <v>0</v>
      </c>
      <c r="P340" s="116"/>
      <c r="Q340" s="117">
        <f t="shared" si="81"/>
        <v>0</v>
      </c>
      <c r="R340" s="29">
        <f>'2. BASIS INVULBLAD'!$H$11</f>
        <v>0</v>
      </c>
      <c r="S340" s="29">
        <f t="shared" si="82"/>
        <v>0</v>
      </c>
      <c r="T340" s="29">
        <f t="shared" si="83"/>
        <v>0</v>
      </c>
    </row>
    <row r="341" spans="1:20" ht="13.5" hidden="1" customHeight="1">
      <c r="A341" s="78">
        <f t="shared" si="84"/>
        <v>28</v>
      </c>
      <c r="B341" s="108" t="s">
        <v>36</v>
      </c>
      <c r="C341" s="108"/>
      <c r="D341" s="109">
        <v>2</v>
      </c>
      <c r="E341" s="107"/>
      <c r="F341" s="107" t="s">
        <v>514</v>
      </c>
      <c r="G341" s="110" t="s">
        <v>120</v>
      </c>
      <c r="H341" s="107" t="s">
        <v>503</v>
      </c>
      <c r="I341" s="122">
        <v>3.8</v>
      </c>
      <c r="J341" s="112">
        <v>12</v>
      </c>
      <c r="K341" s="112" t="s">
        <v>126</v>
      </c>
      <c r="L341" s="113">
        <f>IF(VLOOKUP(K341,'2. BASIS INVULBLAD'!$D$10:$E$87,2,FALSE())=0,0,I341/VLOOKUP(K341,'2. BASIS INVULBLAD'!$D$10:$E$87,2,FALSE()))</f>
        <v>0</v>
      </c>
      <c r="M341" s="113">
        <f t="shared" si="79"/>
        <v>0</v>
      </c>
      <c r="N341" s="114">
        <f>'2. BASIS INVULBLAD'!$H$10</f>
        <v>0</v>
      </c>
      <c r="O341" s="115">
        <f t="shared" si="80"/>
        <v>0</v>
      </c>
      <c r="P341" s="116"/>
      <c r="Q341" s="117">
        <f t="shared" si="81"/>
        <v>0</v>
      </c>
      <c r="R341" s="29">
        <f>'2. BASIS INVULBLAD'!$H$11</f>
        <v>0</v>
      </c>
      <c r="S341" s="29">
        <f t="shared" si="82"/>
        <v>0</v>
      </c>
      <c r="T341" s="29">
        <f t="shared" si="83"/>
        <v>0</v>
      </c>
    </row>
    <row r="342" spans="1:20" ht="13.5" hidden="1" customHeight="1">
      <c r="A342" s="78"/>
      <c r="B342" s="108"/>
      <c r="C342" s="108"/>
      <c r="D342" s="109"/>
      <c r="E342" s="107"/>
      <c r="F342" s="107"/>
      <c r="G342" s="110"/>
      <c r="H342" s="107"/>
      <c r="I342" s="122"/>
      <c r="J342" s="112"/>
      <c r="K342" s="112"/>
      <c r="L342" s="113"/>
      <c r="M342" s="113"/>
      <c r="N342" s="114"/>
      <c r="O342" s="115"/>
      <c r="P342" s="116"/>
      <c r="Q342" s="117"/>
      <c r="R342" s="29"/>
      <c r="S342" s="29"/>
      <c r="T342" s="29"/>
    </row>
    <row r="343" spans="1:20" ht="13.5" hidden="1" customHeight="1">
      <c r="A343" s="78">
        <f t="shared" ref="A343:A361" si="85">A342+1</f>
        <v>1</v>
      </c>
      <c r="B343" s="108" t="s">
        <v>37</v>
      </c>
      <c r="C343" s="108"/>
      <c r="D343" s="109" t="s">
        <v>490</v>
      </c>
      <c r="E343" s="108" t="s">
        <v>518</v>
      </c>
      <c r="F343" s="108" t="s">
        <v>240</v>
      </c>
      <c r="G343" s="110" t="s">
        <v>144</v>
      </c>
      <c r="H343" s="108" t="s">
        <v>68</v>
      </c>
      <c r="I343" s="111"/>
      <c r="J343" s="112">
        <v>255</v>
      </c>
      <c r="K343" s="112" t="s">
        <v>1315</v>
      </c>
      <c r="L343" s="113">
        <f>IF(VLOOKUP(K343,'2. BASIS INVULBLAD'!$D$10:$E$87,2,FALSE())=0,0,I343/VLOOKUP(K343,'2. BASIS INVULBLAD'!$D$10:$E$87,2,FALSE()))</f>
        <v>0</v>
      </c>
      <c r="M343" s="113">
        <f t="shared" ref="M343:M364" si="86">L343*J343</f>
        <v>0</v>
      </c>
      <c r="N343" s="114">
        <f>'2. BASIS INVULBLAD'!$H$10</f>
        <v>0</v>
      </c>
      <c r="O343" s="115">
        <f t="shared" ref="O343:O364" si="87">M343*N343</f>
        <v>0</v>
      </c>
      <c r="P343" s="116"/>
      <c r="Q343" s="117">
        <f t="shared" ref="Q343:Q364" si="88">M343*P343</f>
        <v>0</v>
      </c>
      <c r="R343" s="29">
        <f>'2. BASIS INVULBLAD'!$H$11</f>
        <v>0</v>
      </c>
      <c r="S343" s="29">
        <f t="shared" ref="S343:S364" si="89">Q343*R343</f>
        <v>0</v>
      </c>
      <c r="T343" s="29">
        <f t="shared" ref="T343:T364" si="90">O343+S343</f>
        <v>0</v>
      </c>
    </row>
    <row r="344" spans="1:20" ht="13.5" hidden="1" customHeight="1">
      <c r="A344" s="78">
        <f t="shared" si="85"/>
        <v>2</v>
      </c>
      <c r="B344" s="108" t="s">
        <v>37</v>
      </c>
      <c r="C344" s="108"/>
      <c r="D344" s="109" t="s">
        <v>490</v>
      </c>
      <c r="E344" s="108" t="s">
        <v>519</v>
      </c>
      <c r="F344" s="108" t="s">
        <v>253</v>
      </c>
      <c r="G344" s="110" t="s">
        <v>144</v>
      </c>
      <c r="H344" s="108" t="s">
        <v>68</v>
      </c>
      <c r="I344" s="111"/>
      <c r="J344" s="112">
        <v>255</v>
      </c>
      <c r="K344" s="112" t="s">
        <v>1315</v>
      </c>
      <c r="L344" s="113">
        <f>IF(VLOOKUP(K344,'2. BASIS INVULBLAD'!$D$10:$E$87,2,FALSE())=0,0,I344/VLOOKUP(K344,'2. BASIS INVULBLAD'!$D$10:$E$87,2,FALSE()))</f>
        <v>0</v>
      </c>
      <c r="M344" s="113">
        <f t="shared" si="86"/>
        <v>0</v>
      </c>
      <c r="N344" s="114">
        <f>'2. BASIS INVULBLAD'!$H$10</f>
        <v>0</v>
      </c>
      <c r="O344" s="115">
        <f t="shared" si="87"/>
        <v>0</v>
      </c>
      <c r="P344" s="116"/>
      <c r="Q344" s="117">
        <f t="shared" si="88"/>
        <v>0</v>
      </c>
      <c r="R344" s="29">
        <f>'2. BASIS INVULBLAD'!$H$11</f>
        <v>0</v>
      </c>
      <c r="S344" s="29">
        <f t="shared" si="89"/>
        <v>0</v>
      </c>
      <c r="T344" s="29">
        <f t="shared" si="90"/>
        <v>0</v>
      </c>
    </row>
    <row r="345" spans="1:20" ht="13.5" hidden="1" customHeight="1">
      <c r="A345" s="78">
        <f t="shared" si="85"/>
        <v>3</v>
      </c>
      <c r="B345" s="108" t="s">
        <v>37</v>
      </c>
      <c r="C345" s="108"/>
      <c r="D345" s="109" t="s">
        <v>490</v>
      </c>
      <c r="E345" s="108" t="s">
        <v>520</v>
      </c>
      <c r="F345" s="108" t="s">
        <v>253</v>
      </c>
      <c r="G345" s="110" t="s">
        <v>144</v>
      </c>
      <c r="H345" s="108" t="s">
        <v>68</v>
      </c>
      <c r="I345" s="111"/>
      <c r="J345" s="112">
        <v>255</v>
      </c>
      <c r="K345" s="112" t="s">
        <v>1315</v>
      </c>
      <c r="L345" s="113">
        <f>IF(VLOOKUP(K345,'2. BASIS INVULBLAD'!$D$10:$E$87,2,FALSE())=0,0,I345/VLOOKUP(K345,'2. BASIS INVULBLAD'!$D$10:$E$87,2,FALSE()))</f>
        <v>0</v>
      </c>
      <c r="M345" s="113">
        <f t="shared" si="86"/>
        <v>0</v>
      </c>
      <c r="N345" s="114">
        <f>'2. BASIS INVULBLAD'!$H$10</f>
        <v>0</v>
      </c>
      <c r="O345" s="115">
        <f t="shared" si="87"/>
        <v>0</v>
      </c>
      <c r="P345" s="116"/>
      <c r="Q345" s="117">
        <f t="shared" si="88"/>
        <v>0</v>
      </c>
      <c r="R345" s="29">
        <f>'2. BASIS INVULBLAD'!$H$11</f>
        <v>0</v>
      </c>
      <c r="S345" s="29">
        <f t="shared" si="89"/>
        <v>0</v>
      </c>
      <c r="T345" s="29">
        <f t="shared" si="90"/>
        <v>0</v>
      </c>
    </row>
    <row r="346" spans="1:20" ht="13.5" hidden="1" customHeight="1">
      <c r="A346" s="78">
        <f t="shared" si="85"/>
        <v>4</v>
      </c>
      <c r="B346" s="108" t="s">
        <v>37</v>
      </c>
      <c r="C346" s="108"/>
      <c r="D346" s="109" t="s">
        <v>490</v>
      </c>
      <c r="E346" s="108" t="s">
        <v>521</v>
      </c>
      <c r="F346" s="108" t="s">
        <v>253</v>
      </c>
      <c r="G346" s="110" t="s">
        <v>144</v>
      </c>
      <c r="H346" s="108" t="s">
        <v>68</v>
      </c>
      <c r="I346" s="111"/>
      <c r="J346" s="112">
        <v>255</v>
      </c>
      <c r="K346" s="112" t="s">
        <v>1315</v>
      </c>
      <c r="L346" s="113">
        <f>IF(VLOOKUP(K346,'2. BASIS INVULBLAD'!$D$10:$E$87,2,FALSE())=0,0,I346/VLOOKUP(K346,'2. BASIS INVULBLAD'!$D$10:$E$87,2,FALSE()))</f>
        <v>0</v>
      </c>
      <c r="M346" s="113">
        <f t="shared" si="86"/>
        <v>0</v>
      </c>
      <c r="N346" s="114">
        <f>'2. BASIS INVULBLAD'!$H$10</f>
        <v>0</v>
      </c>
      <c r="O346" s="115">
        <f t="shared" si="87"/>
        <v>0</v>
      </c>
      <c r="P346" s="116"/>
      <c r="Q346" s="117">
        <f t="shared" si="88"/>
        <v>0</v>
      </c>
      <c r="R346" s="29">
        <f>'2. BASIS INVULBLAD'!$H$11</f>
        <v>0</v>
      </c>
      <c r="S346" s="29">
        <f t="shared" si="89"/>
        <v>0</v>
      </c>
      <c r="T346" s="29">
        <f t="shared" si="90"/>
        <v>0</v>
      </c>
    </row>
    <row r="347" spans="1:20" ht="13.5" hidden="1" customHeight="1">
      <c r="A347" s="78">
        <f t="shared" si="85"/>
        <v>5</v>
      </c>
      <c r="B347" s="108" t="s">
        <v>37</v>
      </c>
      <c r="C347" s="108"/>
      <c r="D347" s="109" t="s">
        <v>490</v>
      </c>
      <c r="E347" s="108" t="s">
        <v>522</v>
      </c>
      <c r="F347" s="108" t="s">
        <v>253</v>
      </c>
      <c r="G347" s="110" t="s">
        <v>144</v>
      </c>
      <c r="H347" s="108" t="s">
        <v>68</v>
      </c>
      <c r="I347" s="111"/>
      <c r="J347" s="112">
        <v>255</v>
      </c>
      <c r="K347" s="112" t="s">
        <v>1315</v>
      </c>
      <c r="L347" s="113">
        <f>IF(VLOOKUP(K347,'2. BASIS INVULBLAD'!$D$10:$E$87,2,FALSE())=0,0,I347/VLOOKUP(K347,'2. BASIS INVULBLAD'!$D$10:$E$87,2,FALSE()))</f>
        <v>0</v>
      </c>
      <c r="M347" s="113">
        <f t="shared" si="86"/>
        <v>0</v>
      </c>
      <c r="N347" s="114">
        <f>'2. BASIS INVULBLAD'!$H$10</f>
        <v>0</v>
      </c>
      <c r="O347" s="115">
        <f t="shared" si="87"/>
        <v>0</v>
      </c>
      <c r="P347" s="116"/>
      <c r="Q347" s="117">
        <f t="shared" si="88"/>
        <v>0</v>
      </c>
      <c r="R347" s="29">
        <f>'2. BASIS INVULBLAD'!$H$11</f>
        <v>0</v>
      </c>
      <c r="S347" s="29">
        <f t="shared" si="89"/>
        <v>0</v>
      </c>
      <c r="T347" s="29">
        <f t="shared" si="90"/>
        <v>0</v>
      </c>
    </row>
    <row r="348" spans="1:20" ht="13.5" hidden="1" customHeight="1">
      <c r="A348" s="78">
        <f t="shared" si="85"/>
        <v>6</v>
      </c>
      <c r="B348" s="108" t="s">
        <v>37</v>
      </c>
      <c r="C348" s="108"/>
      <c r="D348" s="109" t="s">
        <v>490</v>
      </c>
      <c r="E348" s="108" t="s">
        <v>523</v>
      </c>
      <c r="F348" s="108" t="s">
        <v>240</v>
      </c>
      <c r="G348" s="110" t="s">
        <v>144</v>
      </c>
      <c r="H348" s="108" t="s">
        <v>68</v>
      </c>
      <c r="I348" s="111"/>
      <c r="J348" s="112">
        <v>255</v>
      </c>
      <c r="K348" s="112" t="s">
        <v>1315</v>
      </c>
      <c r="L348" s="113">
        <f>IF(VLOOKUP(K348,'2. BASIS INVULBLAD'!$D$10:$E$87,2,FALSE())=0,0,I348/VLOOKUP(K348,'2. BASIS INVULBLAD'!$D$10:$E$87,2,FALSE()))</f>
        <v>0</v>
      </c>
      <c r="M348" s="113">
        <f t="shared" si="86"/>
        <v>0</v>
      </c>
      <c r="N348" s="114">
        <f>'2. BASIS INVULBLAD'!$H$10</f>
        <v>0</v>
      </c>
      <c r="O348" s="115">
        <f t="shared" si="87"/>
        <v>0</v>
      </c>
      <c r="P348" s="116"/>
      <c r="Q348" s="117">
        <f t="shared" si="88"/>
        <v>0</v>
      </c>
      <c r="R348" s="29">
        <f>'2. BASIS INVULBLAD'!$H$11</f>
        <v>0</v>
      </c>
      <c r="S348" s="29">
        <f t="shared" si="89"/>
        <v>0</v>
      </c>
      <c r="T348" s="29">
        <f t="shared" si="90"/>
        <v>0</v>
      </c>
    </row>
    <row r="349" spans="1:20" ht="13.5" hidden="1" customHeight="1">
      <c r="A349" s="78">
        <f t="shared" si="85"/>
        <v>7</v>
      </c>
      <c r="B349" s="108" t="s">
        <v>37</v>
      </c>
      <c r="C349" s="108"/>
      <c r="D349" s="109">
        <v>1</v>
      </c>
      <c r="E349" s="108" t="s">
        <v>541</v>
      </c>
      <c r="F349" s="108" t="s">
        <v>240</v>
      </c>
      <c r="G349" s="110" t="s">
        <v>144</v>
      </c>
      <c r="H349" s="108" t="s">
        <v>68</v>
      </c>
      <c r="I349" s="111">
        <v>4</v>
      </c>
      <c r="J349" s="112">
        <v>255</v>
      </c>
      <c r="K349" s="112" t="s">
        <v>1315</v>
      </c>
      <c r="L349" s="113">
        <f>IF(VLOOKUP(K349,'2. BASIS INVULBLAD'!$D$10:$E$87,2,FALSE())=0,0,I349/VLOOKUP(K349,'2. BASIS INVULBLAD'!$D$10:$E$87,2,FALSE()))</f>
        <v>0</v>
      </c>
      <c r="M349" s="113">
        <f t="shared" si="86"/>
        <v>0</v>
      </c>
      <c r="N349" s="114">
        <f>'2. BASIS INVULBLAD'!$H$10</f>
        <v>0</v>
      </c>
      <c r="O349" s="115">
        <f t="shared" si="87"/>
        <v>0</v>
      </c>
      <c r="P349" s="116"/>
      <c r="Q349" s="117">
        <f t="shared" si="88"/>
        <v>0</v>
      </c>
      <c r="R349" s="29">
        <f>'2. BASIS INVULBLAD'!$H$11</f>
        <v>0</v>
      </c>
      <c r="S349" s="29">
        <f t="shared" si="89"/>
        <v>0</v>
      </c>
      <c r="T349" s="29">
        <f t="shared" si="90"/>
        <v>0</v>
      </c>
    </row>
    <row r="350" spans="1:20" ht="13.5" hidden="1" customHeight="1">
      <c r="A350" s="78">
        <f t="shared" si="85"/>
        <v>8</v>
      </c>
      <c r="B350" s="108" t="s">
        <v>37</v>
      </c>
      <c r="C350" s="108"/>
      <c r="D350" s="109">
        <v>1</v>
      </c>
      <c r="E350" s="108" t="s">
        <v>542</v>
      </c>
      <c r="F350" s="108" t="s">
        <v>253</v>
      </c>
      <c r="G350" s="110" t="s">
        <v>144</v>
      </c>
      <c r="H350" s="108" t="s">
        <v>68</v>
      </c>
      <c r="I350" s="111">
        <v>1.17</v>
      </c>
      <c r="J350" s="112">
        <v>255</v>
      </c>
      <c r="K350" s="112" t="s">
        <v>1315</v>
      </c>
      <c r="L350" s="113">
        <f>IF(VLOOKUP(K350,'2. BASIS INVULBLAD'!$D$10:$E$87,2,FALSE())=0,0,I350/VLOOKUP(K350,'2. BASIS INVULBLAD'!$D$10:$E$87,2,FALSE()))</f>
        <v>0</v>
      </c>
      <c r="M350" s="113">
        <f t="shared" si="86"/>
        <v>0</v>
      </c>
      <c r="N350" s="114">
        <f>'2. BASIS INVULBLAD'!$H$10</f>
        <v>0</v>
      </c>
      <c r="O350" s="115">
        <f t="shared" si="87"/>
        <v>0</v>
      </c>
      <c r="P350" s="116"/>
      <c r="Q350" s="117">
        <f t="shared" si="88"/>
        <v>0</v>
      </c>
      <c r="R350" s="29">
        <f>'2. BASIS INVULBLAD'!$H$11</f>
        <v>0</v>
      </c>
      <c r="S350" s="29">
        <f t="shared" si="89"/>
        <v>0</v>
      </c>
      <c r="T350" s="29">
        <f t="shared" si="90"/>
        <v>0</v>
      </c>
    </row>
    <row r="351" spans="1:20" ht="13.5" hidden="1" customHeight="1">
      <c r="A351" s="78">
        <f t="shared" si="85"/>
        <v>9</v>
      </c>
      <c r="B351" s="108" t="s">
        <v>37</v>
      </c>
      <c r="C351" s="108"/>
      <c r="D351" s="109">
        <v>1</v>
      </c>
      <c r="E351" s="108" t="s">
        <v>543</v>
      </c>
      <c r="F351" s="108" t="s">
        <v>253</v>
      </c>
      <c r="G351" s="110" t="s">
        <v>144</v>
      </c>
      <c r="H351" s="108" t="s">
        <v>68</v>
      </c>
      <c r="I351" s="111">
        <v>1.17</v>
      </c>
      <c r="J351" s="112">
        <v>255</v>
      </c>
      <c r="K351" s="112" t="s">
        <v>1315</v>
      </c>
      <c r="L351" s="113">
        <f>IF(VLOOKUP(K351,'2. BASIS INVULBLAD'!$D$10:$E$87,2,FALSE())=0,0,I351/VLOOKUP(K351,'2. BASIS INVULBLAD'!$D$10:$E$87,2,FALSE()))</f>
        <v>0</v>
      </c>
      <c r="M351" s="113">
        <f t="shared" si="86"/>
        <v>0</v>
      </c>
      <c r="N351" s="114">
        <f>'2. BASIS INVULBLAD'!$H$10</f>
        <v>0</v>
      </c>
      <c r="O351" s="115">
        <f t="shared" si="87"/>
        <v>0</v>
      </c>
      <c r="P351" s="116"/>
      <c r="Q351" s="117">
        <f t="shared" si="88"/>
        <v>0</v>
      </c>
      <c r="R351" s="29">
        <f>'2. BASIS INVULBLAD'!$H$11</f>
        <v>0</v>
      </c>
      <c r="S351" s="29">
        <f t="shared" si="89"/>
        <v>0</v>
      </c>
      <c r="T351" s="29">
        <f t="shared" si="90"/>
        <v>0</v>
      </c>
    </row>
    <row r="352" spans="1:20" ht="13.5" hidden="1" customHeight="1">
      <c r="A352" s="78">
        <f t="shared" si="85"/>
        <v>10</v>
      </c>
      <c r="B352" s="108" t="s">
        <v>37</v>
      </c>
      <c r="C352" s="108"/>
      <c r="D352" s="109">
        <v>1</v>
      </c>
      <c r="E352" s="108" t="s">
        <v>544</v>
      </c>
      <c r="F352" s="108" t="s">
        <v>253</v>
      </c>
      <c r="G352" s="110" t="s">
        <v>144</v>
      </c>
      <c r="H352" s="108" t="s">
        <v>68</v>
      </c>
      <c r="I352" s="111">
        <v>1.17</v>
      </c>
      <c r="J352" s="112">
        <v>255</v>
      </c>
      <c r="K352" s="112" t="s">
        <v>1315</v>
      </c>
      <c r="L352" s="113">
        <f>IF(VLOOKUP(K352,'2. BASIS INVULBLAD'!$D$10:$E$87,2,FALSE())=0,0,I352/VLOOKUP(K352,'2. BASIS INVULBLAD'!$D$10:$E$87,2,FALSE()))</f>
        <v>0</v>
      </c>
      <c r="M352" s="113">
        <f t="shared" si="86"/>
        <v>0</v>
      </c>
      <c r="N352" s="114">
        <f>'2. BASIS INVULBLAD'!$H$10</f>
        <v>0</v>
      </c>
      <c r="O352" s="115">
        <f t="shared" si="87"/>
        <v>0</v>
      </c>
      <c r="P352" s="116"/>
      <c r="Q352" s="117">
        <f t="shared" si="88"/>
        <v>0</v>
      </c>
      <c r="R352" s="29">
        <f>'2. BASIS INVULBLAD'!$H$11</f>
        <v>0</v>
      </c>
      <c r="S352" s="29">
        <f t="shared" si="89"/>
        <v>0</v>
      </c>
      <c r="T352" s="29">
        <f t="shared" si="90"/>
        <v>0</v>
      </c>
    </row>
    <row r="353" spans="1:20" ht="13.5" hidden="1" customHeight="1">
      <c r="A353" s="78">
        <f t="shared" si="85"/>
        <v>11</v>
      </c>
      <c r="B353" s="108" t="s">
        <v>37</v>
      </c>
      <c r="C353" s="108"/>
      <c r="D353" s="109">
        <v>1</v>
      </c>
      <c r="E353" s="108" t="s">
        <v>545</v>
      </c>
      <c r="F353" s="108" t="s">
        <v>253</v>
      </c>
      <c r="G353" s="110" t="s">
        <v>144</v>
      </c>
      <c r="H353" s="108" t="s">
        <v>68</v>
      </c>
      <c r="I353" s="111">
        <v>1.17</v>
      </c>
      <c r="J353" s="112">
        <v>255</v>
      </c>
      <c r="K353" s="112" t="s">
        <v>1315</v>
      </c>
      <c r="L353" s="113">
        <f>IF(VLOOKUP(K353,'2. BASIS INVULBLAD'!$D$10:$E$87,2,FALSE())=0,0,I353/VLOOKUP(K353,'2. BASIS INVULBLAD'!$D$10:$E$87,2,FALSE()))</f>
        <v>0</v>
      </c>
      <c r="M353" s="113">
        <f t="shared" si="86"/>
        <v>0</v>
      </c>
      <c r="N353" s="114">
        <f>'2. BASIS INVULBLAD'!$H$10</f>
        <v>0</v>
      </c>
      <c r="O353" s="115">
        <f t="shared" si="87"/>
        <v>0</v>
      </c>
      <c r="P353" s="116"/>
      <c r="Q353" s="117">
        <f t="shared" si="88"/>
        <v>0</v>
      </c>
      <c r="R353" s="29">
        <f>'2. BASIS INVULBLAD'!$H$11</f>
        <v>0</v>
      </c>
      <c r="S353" s="29">
        <f t="shared" si="89"/>
        <v>0</v>
      </c>
      <c r="T353" s="29">
        <f t="shared" si="90"/>
        <v>0</v>
      </c>
    </row>
    <row r="354" spans="1:20" ht="13.5" hidden="1" customHeight="1">
      <c r="A354" s="78">
        <f t="shared" si="85"/>
        <v>12</v>
      </c>
      <c r="B354" s="108" t="s">
        <v>37</v>
      </c>
      <c r="C354" s="108"/>
      <c r="D354" s="109">
        <v>1</v>
      </c>
      <c r="E354" s="108" t="s">
        <v>546</v>
      </c>
      <c r="F354" s="108" t="s">
        <v>240</v>
      </c>
      <c r="G354" s="110" t="s">
        <v>144</v>
      </c>
      <c r="H354" s="108" t="s">
        <v>68</v>
      </c>
      <c r="I354" s="111">
        <v>4</v>
      </c>
      <c r="J354" s="112">
        <v>255</v>
      </c>
      <c r="K354" s="112" t="s">
        <v>1315</v>
      </c>
      <c r="L354" s="113">
        <f>IF(VLOOKUP(K354,'2. BASIS INVULBLAD'!$D$10:$E$87,2,FALSE())=0,0,I354/VLOOKUP(K354,'2. BASIS INVULBLAD'!$D$10:$E$87,2,FALSE()))</f>
        <v>0</v>
      </c>
      <c r="M354" s="113">
        <f t="shared" si="86"/>
        <v>0</v>
      </c>
      <c r="N354" s="114">
        <f>'2. BASIS INVULBLAD'!$H$10</f>
        <v>0</v>
      </c>
      <c r="O354" s="115">
        <f t="shared" si="87"/>
        <v>0</v>
      </c>
      <c r="P354" s="116"/>
      <c r="Q354" s="117">
        <f t="shared" si="88"/>
        <v>0</v>
      </c>
      <c r="R354" s="29">
        <f>'2. BASIS INVULBLAD'!$H$11</f>
        <v>0</v>
      </c>
      <c r="S354" s="29">
        <f t="shared" si="89"/>
        <v>0</v>
      </c>
      <c r="T354" s="29">
        <f t="shared" si="90"/>
        <v>0</v>
      </c>
    </row>
    <row r="355" spans="1:20" ht="13.5" hidden="1" customHeight="1">
      <c r="A355" s="78">
        <f t="shared" si="85"/>
        <v>13</v>
      </c>
      <c r="B355" s="108" t="s">
        <v>37</v>
      </c>
      <c r="C355" s="108"/>
      <c r="D355" s="109">
        <v>2</v>
      </c>
      <c r="E355" s="108" t="s">
        <v>566</v>
      </c>
      <c r="F355" s="108" t="s">
        <v>240</v>
      </c>
      <c r="G355" s="110" t="s">
        <v>144</v>
      </c>
      <c r="H355" s="108" t="s">
        <v>68</v>
      </c>
      <c r="I355" s="111">
        <v>4</v>
      </c>
      <c r="J355" s="112">
        <v>255</v>
      </c>
      <c r="K355" s="112" t="s">
        <v>1315</v>
      </c>
      <c r="L355" s="113">
        <f>IF(VLOOKUP(K355,'2. BASIS INVULBLAD'!$D$10:$E$87,2,FALSE())=0,0,I355/VLOOKUP(K355,'2. BASIS INVULBLAD'!$D$10:$E$87,2,FALSE()))</f>
        <v>0</v>
      </c>
      <c r="M355" s="113">
        <f t="shared" si="86"/>
        <v>0</v>
      </c>
      <c r="N355" s="114">
        <f>'2. BASIS INVULBLAD'!$H$10</f>
        <v>0</v>
      </c>
      <c r="O355" s="115">
        <f t="shared" si="87"/>
        <v>0</v>
      </c>
      <c r="P355" s="116"/>
      <c r="Q355" s="117">
        <f t="shared" si="88"/>
        <v>0</v>
      </c>
      <c r="R355" s="29">
        <f>'2. BASIS INVULBLAD'!$H$11</f>
        <v>0</v>
      </c>
      <c r="S355" s="29">
        <f t="shared" si="89"/>
        <v>0</v>
      </c>
      <c r="T355" s="29">
        <f t="shared" si="90"/>
        <v>0</v>
      </c>
    </row>
    <row r="356" spans="1:20" ht="13.5" hidden="1" customHeight="1">
      <c r="A356" s="78">
        <f t="shared" si="85"/>
        <v>14</v>
      </c>
      <c r="B356" s="108" t="s">
        <v>37</v>
      </c>
      <c r="C356" s="108"/>
      <c r="D356" s="109">
        <v>2</v>
      </c>
      <c r="E356" s="108" t="s">
        <v>567</v>
      </c>
      <c r="F356" s="108" t="s">
        <v>253</v>
      </c>
      <c r="G356" s="110" t="s">
        <v>144</v>
      </c>
      <c r="H356" s="108" t="s">
        <v>68</v>
      </c>
      <c r="I356" s="111">
        <v>1.17</v>
      </c>
      <c r="J356" s="112">
        <v>255</v>
      </c>
      <c r="K356" s="112" t="s">
        <v>1315</v>
      </c>
      <c r="L356" s="113">
        <f>IF(VLOOKUP(K356,'2. BASIS INVULBLAD'!$D$10:$E$87,2,FALSE())=0,0,I356/VLOOKUP(K356,'2. BASIS INVULBLAD'!$D$10:$E$87,2,FALSE()))</f>
        <v>0</v>
      </c>
      <c r="M356" s="113">
        <f t="shared" si="86"/>
        <v>0</v>
      </c>
      <c r="N356" s="114">
        <f>'2. BASIS INVULBLAD'!$H$10</f>
        <v>0</v>
      </c>
      <c r="O356" s="115">
        <f t="shared" si="87"/>
        <v>0</v>
      </c>
      <c r="P356" s="116"/>
      <c r="Q356" s="117">
        <f t="shared" si="88"/>
        <v>0</v>
      </c>
      <c r="R356" s="29">
        <f>'2. BASIS INVULBLAD'!$H$11</f>
        <v>0</v>
      </c>
      <c r="S356" s="29">
        <f t="shared" si="89"/>
        <v>0</v>
      </c>
      <c r="T356" s="29">
        <f t="shared" si="90"/>
        <v>0</v>
      </c>
    </row>
    <row r="357" spans="1:20" ht="13.5" hidden="1" customHeight="1">
      <c r="A357" s="78">
        <f t="shared" si="85"/>
        <v>15</v>
      </c>
      <c r="B357" s="108" t="s">
        <v>37</v>
      </c>
      <c r="C357" s="108"/>
      <c r="D357" s="109">
        <v>2</v>
      </c>
      <c r="E357" s="108" t="s">
        <v>568</v>
      </c>
      <c r="F357" s="108" t="s">
        <v>253</v>
      </c>
      <c r="G357" s="110" t="s">
        <v>144</v>
      </c>
      <c r="H357" s="108" t="s">
        <v>68</v>
      </c>
      <c r="I357" s="111">
        <v>1.17</v>
      </c>
      <c r="J357" s="112">
        <v>255</v>
      </c>
      <c r="K357" s="112" t="s">
        <v>1315</v>
      </c>
      <c r="L357" s="113">
        <f>IF(VLOOKUP(K357,'2. BASIS INVULBLAD'!$D$10:$E$87,2,FALSE())=0,0,I357/VLOOKUP(K357,'2. BASIS INVULBLAD'!$D$10:$E$87,2,FALSE()))</f>
        <v>0</v>
      </c>
      <c r="M357" s="113">
        <f t="shared" si="86"/>
        <v>0</v>
      </c>
      <c r="N357" s="114">
        <f>'2. BASIS INVULBLAD'!$H$10</f>
        <v>0</v>
      </c>
      <c r="O357" s="115">
        <f t="shared" si="87"/>
        <v>0</v>
      </c>
      <c r="P357" s="116"/>
      <c r="Q357" s="117">
        <f t="shared" si="88"/>
        <v>0</v>
      </c>
      <c r="R357" s="29">
        <f>'2. BASIS INVULBLAD'!$H$11</f>
        <v>0</v>
      </c>
      <c r="S357" s="29">
        <f t="shared" si="89"/>
        <v>0</v>
      </c>
      <c r="T357" s="29">
        <f t="shared" si="90"/>
        <v>0</v>
      </c>
    </row>
    <row r="358" spans="1:20" ht="13.5" hidden="1" customHeight="1">
      <c r="A358" s="78">
        <f t="shared" si="85"/>
        <v>16</v>
      </c>
      <c r="B358" s="108" t="s">
        <v>37</v>
      </c>
      <c r="C358" s="108"/>
      <c r="D358" s="109">
        <v>2</v>
      </c>
      <c r="E358" s="108" t="s">
        <v>569</v>
      </c>
      <c r="F358" s="108" t="s">
        <v>253</v>
      </c>
      <c r="G358" s="110" t="s">
        <v>144</v>
      </c>
      <c r="H358" s="108" t="s">
        <v>68</v>
      </c>
      <c r="I358" s="111">
        <v>1.17</v>
      </c>
      <c r="J358" s="112">
        <v>255</v>
      </c>
      <c r="K358" s="112" t="s">
        <v>1315</v>
      </c>
      <c r="L358" s="113">
        <f>IF(VLOOKUP(K358,'2. BASIS INVULBLAD'!$D$10:$E$87,2,FALSE())=0,0,I358/VLOOKUP(K358,'2. BASIS INVULBLAD'!$D$10:$E$87,2,FALSE()))</f>
        <v>0</v>
      </c>
      <c r="M358" s="113">
        <f t="shared" si="86"/>
        <v>0</v>
      </c>
      <c r="N358" s="114">
        <f>'2. BASIS INVULBLAD'!$H$10</f>
        <v>0</v>
      </c>
      <c r="O358" s="115">
        <f t="shared" si="87"/>
        <v>0</v>
      </c>
      <c r="P358" s="116"/>
      <c r="Q358" s="117">
        <f t="shared" si="88"/>
        <v>0</v>
      </c>
      <c r="R358" s="29">
        <f>'2. BASIS INVULBLAD'!$H$11</f>
        <v>0</v>
      </c>
      <c r="S358" s="29">
        <f t="shared" si="89"/>
        <v>0</v>
      </c>
      <c r="T358" s="29">
        <f t="shared" si="90"/>
        <v>0</v>
      </c>
    </row>
    <row r="359" spans="1:20" ht="13.5" hidden="1" customHeight="1">
      <c r="A359" s="78">
        <f t="shared" si="85"/>
        <v>17</v>
      </c>
      <c r="B359" s="108" t="s">
        <v>37</v>
      </c>
      <c r="C359" s="108"/>
      <c r="D359" s="109">
        <v>2</v>
      </c>
      <c r="E359" s="108" t="s">
        <v>570</v>
      </c>
      <c r="F359" s="108" t="s">
        <v>253</v>
      </c>
      <c r="G359" s="110" t="s">
        <v>86</v>
      </c>
      <c r="H359" s="108" t="s">
        <v>68</v>
      </c>
      <c r="I359" s="111">
        <v>1.17</v>
      </c>
      <c r="J359" s="112">
        <v>255</v>
      </c>
      <c r="K359" s="112" t="s">
        <v>91</v>
      </c>
      <c r="L359" s="113">
        <f>IF(VLOOKUP(K359,'2. BASIS INVULBLAD'!$D$10:$E$87,2,FALSE())=0,0,I359/VLOOKUP(K359,'2. BASIS INVULBLAD'!$D$10:$E$87,2,FALSE()))</f>
        <v>0</v>
      </c>
      <c r="M359" s="113">
        <f t="shared" si="86"/>
        <v>0</v>
      </c>
      <c r="N359" s="114">
        <f>'2. BASIS INVULBLAD'!$H$10</f>
        <v>0</v>
      </c>
      <c r="O359" s="115">
        <f t="shared" si="87"/>
        <v>0</v>
      </c>
      <c r="P359" s="116"/>
      <c r="Q359" s="117">
        <f t="shared" si="88"/>
        <v>0</v>
      </c>
      <c r="R359" s="29">
        <f>'2. BASIS INVULBLAD'!$H$11</f>
        <v>0</v>
      </c>
      <c r="S359" s="29">
        <f t="shared" si="89"/>
        <v>0</v>
      </c>
      <c r="T359" s="29">
        <f t="shared" si="90"/>
        <v>0</v>
      </c>
    </row>
    <row r="360" spans="1:20" ht="13.5" hidden="1" customHeight="1">
      <c r="A360" s="78">
        <f t="shared" si="85"/>
        <v>18</v>
      </c>
      <c r="B360" s="108" t="s">
        <v>37</v>
      </c>
      <c r="C360" s="108"/>
      <c r="D360" s="109">
        <v>2</v>
      </c>
      <c r="E360" s="108" t="s">
        <v>571</v>
      </c>
      <c r="F360" s="108" t="s">
        <v>240</v>
      </c>
      <c r="G360" s="110" t="s">
        <v>86</v>
      </c>
      <c r="H360" s="108" t="s">
        <v>68</v>
      </c>
      <c r="I360" s="111">
        <v>4</v>
      </c>
      <c r="J360" s="112">
        <v>255</v>
      </c>
      <c r="K360" s="112" t="s">
        <v>91</v>
      </c>
      <c r="L360" s="113">
        <f>IF(VLOOKUP(K360,'2. BASIS INVULBLAD'!$D$10:$E$87,2,FALSE())=0,0,I360/VLOOKUP(K360,'2. BASIS INVULBLAD'!$D$10:$E$87,2,FALSE()))</f>
        <v>0</v>
      </c>
      <c r="M360" s="113">
        <f t="shared" si="86"/>
        <v>0</v>
      </c>
      <c r="N360" s="114">
        <f>'2. BASIS INVULBLAD'!$H$10</f>
        <v>0</v>
      </c>
      <c r="O360" s="115">
        <f t="shared" si="87"/>
        <v>0</v>
      </c>
      <c r="P360" s="116"/>
      <c r="Q360" s="117">
        <f t="shared" si="88"/>
        <v>0</v>
      </c>
      <c r="R360" s="29">
        <f>'2. BASIS INVULBLAD'!$H$11</f>
        <v>0</v>
      </c>
      <c r="S360" s="29">
        <f t="shared" si="89"/>
        <v>0</v>
      </c>
      <c r="T360" s="29">
        <f t="shared" si="90"/>
        <v>0</v>
      </c>
    </row>
    <row r="361" spans="1:20" ht="13.5" hidden="1" customHeight="1">
      <c r="A361" s="78">
        <f t="shared" si="85"/>
        <v>19</v>
      </c>
      <c r="B361" s="108" t="s">
        <v>37</v>
      </c>
      <c r="C361" s="108"/>
      <c r="D361" s="109" t="s">
        <v>490</v>
      </c>
      <c r="E361" s="108" t="s">
        <v>534</v>
      </c>
      <c r="F361" s="108" t="s">
        <v>231</v>
      </c>
      <c r="G361" s="110" t="s">
        <v>86</v>
      </c>
      <c r="H361" s="108" t="s">
        <v>104</v>
      </c>
      <c r="I361" s="111"/>
      <c r="J361" s="112">
        <v>255</v>
      </c>
      <c r="K361" s="112" t="s">
        <v>105</v>
      </c>
      <c r="L361" s="113">
        <f>IF(VLOOKUP(K361,'2. BASIS INVULBLAD'!$D$10:$E$87,2,FALSE())=0,0,I361/VLOOKUP(K361,'2. BASIS INVULBLAD'!$D$10:$E$87,2,FALSE()))</f>
        <v>0</v>
      </c>
      <c r="M361" s="113">
        <f t="shared" si="86"/>
        <v>0</v>
      </c>
      <c r="N361" s="114">
        <f>'2. BASIS INVULBLAD'!$H$10</f>
        <v>0</v>
      </c>
      <c r="O361" s="115">
        <f t="shared" si="87"/>
        <v>0</v>
      </c>
      <c r="P361" s="116"/>
      <c r="Q361" s="117">
        <f t="shared" si="88"/>
        <v>0</v>
      </c>
      <c r="R361" s="29">
        <f>'2. BASIS INVULBLAD'!$H$11</f>
        <v>0</v>
      </c>
      <c r="S361" s="29">
        <f t="shared" si="89"/>
        <v>0</v>
      </c>
      <c r="T361" s="29">
        <f t="shared" si="90"/>
        <v>0</v>
      </c>
    </row>
    <row r="362" spans="1:20" ht="13.5" hidden="1" customHeight="1">
      <c r="A362" s="78">
        <f>A360+1</f>
        <v>19</v>
      </c>
      <c r="B362" s="108" t="s">
        <v>37</v>
      </c>
      <c r="C362" s="108"/>
      <c r="D362" s="109" t="s">
        <v>490</v>
      </c>
      <c r="E362" s="108" t="s">
        <v>515</v>
      </c>
      <c r="F362" s="108" t="s">
        <v>387</v>
      </c>
      <c r="G362" s="110" t="s">
        <v>62</v>
      </c>
      <c r="H362" s="108" t="s">
        <v>80</v>
      </c>
      <c r="I362" s="111"/>
      <c r="J362" s="112">
        <v>255</v>
      </c>
      <c r="K362" s="112" t="s">
        <v>82</v>
      </c>
      <c r="L362" s="113">
        <f>IF(VLOOKUP(K362,'2. BASIS INVULBLAD'!$D$10:$E$87,2,FALSE())=0,0,I362/VLOOKUP(K362,'2. BASIS INVULBLAD'!$D$10:$E$87,2,FALSE()))</f>
        <v>0</v>
      </c>
      <c r="M362" s="113">
        <f t="shared" si="86"/>
        <v>0</v>
      </c>
      <c r="N362" s="114">
        <f>'2. BASIS INVULBLAD'!$H$10</f>
        <v>0</v>
      </c>
      <c r="O362" s="115">
        <f t="shared" si="87"/>
        <v>0</v>
      </c>
      <c r="P362" s="116"/>
      <c r="Q362" s="117">
        <f t="shared" si="88"/>
        <v>0</v>
      </c>
      <c r="R362" s="29">
        <f>'2. BASIS INVULBLAD'!$H$11</f>
        <v>0</v>
      </c>
      <c r="S362" s="29">
        <f t="shared" si="89"/>
        <v>0</v>
      </c>
      <c r="T362" s="29">
        <f t="shared" si="90"/>
        <v>0</v>
      </c>
    </row>
    <row r="363" spans="1:20" ht="13.5" hidden="1" customHeight="1">
      <c r="A363" s="78">
        <f t="shared" ref="A363:A400" si="91">A362+1</f>
        <v>20</v>
      </c>
      <c r="B363" s="108" t="s">
        <v>37</v>
      </c>
      <c r="C363" s="108"/>
      <c r="D363" s="109" t="s">
        <v>490</v>
      </c>
      <c r="E363" s="108" t="s">
        <v>516</v>
      </c>
      <c r="F363" s="108" t="s">
        <v>517</v>
      </c>
      <c r="G363" s="110" t="s">
        <v>86</v>
      </c>
      <c r="H363" s="108" t="s">
        <v>80</v>
      </c>
      <c r="I363" s="111"/>
      <c r="J363" s="112">
        <v>255</v>
      </c>
      <c r="K363" s="112" t="s">
        <v>110</v>
      </c>
      <c r="L363" s="113">
        <f>IF(VLOOKUP(K363,'2. BASIS INVULBLAD'!$D$10:$E$87,2,FALSE())=0,0,I363/VLOOKUP(K363,'2. BASIS INVULBLAD'!$D$10:$E$87,2,FALSE()))</f>
        <v>0</v>
      </c>
      <c r="M363" s="113">
        <f t="shared" si="86"/>
        <v>0</v>
      </c>
      <c r="N363" s="114">
        <f>'2. BASIS INVULBLAD'!$H$10</f>
        <v>0</v>
      </c>
      <c r="O363" s="115">
        <f t="shared" si="87"/>
        <v>0</v>
      </c>
      <c r="P363" s="116"/>
      <c r="Q363" s="117">
        <f t="shared" si="88"/>
        <v>0</v>
      </c>
      <c r="R363" s="29">
        <f>'2. BASIS INVULBLAD'!$H$11</f>
        <v>0</v>
      </c>
      <c r="S363" s="29">
        <f t="shared" si="89"/>
        <v>0</v>
      </c>
      <c r="T363" s="29">
        <f t="shared" si="90"/>
        <v>0</v>
      </c>
    </row>
    <row r="364" spans="1:20" ht="13.5" hidden="1" customHeight="1">
      <c r="A364" s="78">
        <f t="shared" si="91"/>
        <v>21</v>
      </c>
      <c r="B364" s="108" t="s">
        <v>37</v>
      </c>
      <c r="C364" s="108"/>
      <c r="D364" s="109" t="s">
        <v>490</v>
      </c>
      <c r="E364" s="108" t="s">
        <v>524</v>
      </c>
      <c r="F364" s="108" t="s">
        <v>525</v>
      </c>
      <c r="G364" s="110" t="s">
        <v>86</v>
      </c>
      <c r="H364" s="108" t="s">
        <v>80</v>
      </c>
      <c r="I364" s="111"/>
      <c r="J364" s="112">
        <v>255</v>
      </c>
      <c r="K364" s="112" t="s">
        <v>110</v>
      </c>
      <c r="L364" s="113">
        <f>IF(VLOOKUP(K364,'2. BASIS INVULBLAD'!$D$10:$E$87,2,FALSE())=0,0,I364/VLOOKUP(K364,'2. BASIS INVULBLAD'!$D$10:$E$87,2,FALSE()))</f>
        <v>0</v>
      </c>
      <c r="M364" s="113">
        <f t="shared" si="86"/>
        <v>0</v>
      </c>
      <c r="N364" s="114">
        <f>'2. BASIS INVULBLAD'!$H$10</f>
        <v>0</v>
      </c>
      <c r="O364" s="115">
        <f t="shared" si="87"/>
        <v>0</v>
      </c>
      <c r="P364" s="116"/>
      <c r="Q364" s="117">
        <f t="shared" si="88"/>
        <v>0</v>
      </c>
      <c r="R364" s="29">
        <f>'2. BASIS INVULBLAD'!$H$11</f>
        <v>0</v>
      </c>
      <c r="S364" s="29">
        <f t="shared" si="89"/>
        <v>0</v>
      </c>
      <c r="T364" s="29">
        <f t="shared" si="90"/>
        <v>0</v>
      </c>
    </row>
    <row r="365" spans="1:20" ht="13.5" hidden="1" customHeight="1">
      <c r="A365" s="78">
        <f t="shared" si="91"/>
        <v>22</v>
      </c>
      <c r="B365" s="108" t="s">
        <v>37</v>
      </c>
      <c r="C365" s="108"/>
      <c r="D365" s="109" t="s">
        <v>490</v>
      </c>
      <c r="E365" s="108" t="s">
        <v>526</v>
      </c>
      <c r="F365" s="108" t="s">
        <v>527</v>
      </c>
      <c r="G365" s="110" t="s">
        <v>243</v>
      </c>
      <c r="H365" s="108" t="s">
        <v>80</v>
      </c>
      <c r="I365" s="111"/>
      <c r="J365" s="112">
        <v>0</v>
      </c>
      <c r="K365" s="112"/>
      <c r="L365" s="113"/>
      <c r="M365" s="113"/>
      <c r="N365" s="114"/>
      <c r="O365" s="115"/>
      <c r="P365" s="116"/>
      <c r="Q365" s="117"/>
      <c r="R365" s="29"/>
      <c r="S365" s="29"/>
      <c r="T365" s="29"/>
    </row>
    <row r="366" spans="1:20" ht="13.5" hidden="1" customHeight="1">
      <c r="A366" s="78">
        <f t="shared" si="91"/>
        <v>23</v>
      </c>
      <c r="B366" s="108" t="s">
        <v>37</v>
      </c>
      <c r="C366" s="108"/>
      <c r="D366" s="109" t="s">
        <v>490</v>
      </c>
      <c r="E366" s="108" t="s">
        <v>528</v>
      </c>
      <c r="F366" s="108" t="s">
        <v>216</v>
      </c>
      <c r="G366" s="110" t="s">
        <v>86</v>
      </c>
      <c r="H366" s="108" t="s">
        <v>80</v>
      </c>
      <c r="I366" s="111"/>
      <c r="J366" s="112">
        <v>255</v>
      </c>
      <c r="K366" s="112" t="s">
        <v>110</v>
      </c>
      <c r="L366" s="113">
        <f>IF(VLOOKUP(K366,'2. BASIS INVULBLAD'!$D$10:$E$87,2,FALSE())=0,0,I366/VLOOKUP(K366,'2. BASIS INVULBLAD'!$D$10:$E$87,2,FALSE()))</f>
        <v>0</v>
      </c>
      <c r="M366" s="113">
        <f t="shared" ref="M366:M400" si="92">L366*J366</f>
        <v>0</v>
      </c>
      <c r="N366" s="114">
        <f>'2. BASIS INVULBLAD'!$H$10</f>
        <v>0</v>
      </c>
      <c r="O366" s="115">
        <f t="shared" ref="O366:O400" si="93">M366*N366</f>
        <v>0</v>
      </c>
      <c r="P366" s="116"/>
      <c r="Q366" s="117">
        <f t="shared" ref="Q366:Q400" si="94">M366*P366</f>
        <v>0</v>
      </c>
      <c r="R366" s="29">
        <f>'2. BASIS INVULBLAD'!$H$11</f>
        <v>0</v>
      </c>
      <c r="S366" s="29">
        <f t="shared" ref="S366:S400" si="95">Q366*R366</f>
        <v>0</v>
      </c>
      <c r="T366" s="29">
        <f t="shared" ref="T366:T400" si="96">O366+S366</f>
        <v>0</v>
      </c>
    </row>
    <row r="367" spans="1:20" ht="13.5" hidden="1" customHeight="1">
      <c r="A367" s="78">
        <f t="shared" si="91"/>
        <v>24</v>
      </c>
      <c r="B367" s="108" t="s">
        <v>37</v>
      </c>
      <c r="C367" s="108"/>
      <c r="D367" s="109" t="s">
        <v>490</v>
      </c>
      <c r="E367" s="108" t="s">
        <v>529</v>
      </c>
      <c r="F367" s="108" t="s">
        <v>229</v>
      </c>
      <c r="G367" s="110" t="s">
        <v>62</v>
      </c>
      <c r="H367" s="108" t="s">
        <v>80</v>
      </c>
      <c r="I367" s="111"/>
      <c r="J367" s="112">
        <v>156</v>
      </c>
      <c r="K367" s="112" t="s">
        <v>81</v>
      </c>
      <c r="L367" s="113">
        <f>IF(VLOOKUP(K367,'2. BASIS INVULBLAD'!$D$10:$E$87,2,FALSE())=0,0,I367/VLOOKUP(K367,'2. BASIS INVULBLAD'!$D$10:$E$87,2,FALSE()))</f>
        <v>0</v>
      </c>
      <c r="M367" s="113">
        <f t="shared" si="92"/>
        <v>0</v>
      </c>
      <c r="N367" s="114">
        <f>'2. BASIS INVULBLAD'!$H$10</f>
        <v>0</v>
      </c>
      <c r="O367" s="115">
        <f t="shared" si="93"/>
        <v>0</v>
      </c>
      <c r="P367" s="116"/>
      <c r="Q367" s="117">
        <f t="shared" si="94"/>
        <v>0</v>
      </c>
      <c r="R367" s="29">
        <f>'2. BASIS INVULBLAD'!$H$11</f>
        <v>0</v>
      </c>
      <c r="S367" s="29">
        <f t="shared" si="95"/>
        <v>0</v>
      </c>
      <c r="T367" s="29">
        <f t="shared" si="96"/>
        <v>0</v>
      </c>
    </row>
    <row r="368" spans="1:20" ht="13.5" hidden="1" customHeight="1">
      <c r="A368" s="78">
        <f t="shared" si="91"/>
        <v>25</v>
      </c>
      <c r="B368" s="108" t="s">
        <v>37</v>
      </c>
      <c r="C368" s="108"/>
      <c r="D368" s="109" t="s">
        <v>490</v>
      </c>
      <c r="E368" s="108" t="s">
        <v>530</v>
      </c>
      <c r="F368" s="108" t="s">
        <v>229</v>
      </c>
      <c r="G368" s="110" t="s">
        <v>62</v>
      </c>
      <c r="H368" s="108" t="s">
        <v>80</v>
      </c>
      <c r="I368" s="111"/>
      <c r="J368" s="112">
        <v>156</v>
      </c>
      <c r="K368" s="112" t="s">
        <v>81</v>
      </c>
      <c r="L368" s="113">
        <f>IF(VLOOKUP(K368,'2. BASIS INVULBLAD'!$D$10:$E$87,2,FALSE())=0,0,I368/VLOOKUP(K368,'2. BASIS INVULBLAD'!$D$10:$E$87,2,FALSE()))</f>
        <v>0</v>
      </c>
      <c r="M368" s="113">
        <f t="shared" si="92"/>
        <v>0</v>
      </c>
      <c r="N368" s="114">
        <f>'2. BASIS INVULBLAD'!$H$10</f>
        <v>0</v>
      </c>
      <c r="O368" s="115">
        <f t="shared" si="93"/>
        <v>0</v>
      </c>
      <c r="P368" s="116"/>
      <c r="Q368" s="117">
        <f t="shared" si="94"/>
        <v>0</v>
      </c>
      <c r="R368" s="29">
        <f>'2. BASIS INVULBLAD'!$H$11</f>
        <v>0</v>
      </c>
      <c r="S368" s="29">
        <f t="shared" si="95"/>
        <v>0</v>
      </c>
      <c r="T368" s="29">
        <f t="shared" si="96"/>
        <v>0</v>
      </c>
    </row>
    <row r="369" spans="1:20" ht="13.5" hidden="1" customHeight="1">
      <c r="A369" s="78">
        <f t="shared" si="91"/>
        <v>26</v>
      </c>
      <c r="B369" s="108" t="s">
        <v>37</v>
      </c>
      <c r="C369" s="108"/>
      <c r="D369" s="109" t="s">
        <v>490</v>
      </c>
      <c r="E369" s="108" t="s">
        <v>531</v>
      </c>
      <c r="F369" s="108" t="s">
        <v>229</v>
      </c>
      <c r="G369" s="110" t="s">
        <v>62</v>
      </c>
      <c r="H369" s="108" t="s">
        <v>80</v>
      </c>
      <c r="I369" s="111"/>
      <c r="J369" s="112">
        <v>156</v>
      </c>
      <c r="K369" s="112" t="s">
        <v>81</v>
      </c>
      <c r="L369" s="113">
        <f>IF(VLOOKUP(K369,'2. BASIS INVULBLAD'!$D$10:$E$87,2,FALSE())=0,0,I369/VLOOKUP(K369,'2. BASIS INVULBLAD'!$D$10:$E$87,2,FALSE()))</f>
        <v>0</v>
      </c>
      <c r="M369" s="113">
        <f t="shared" si="92"/>
        <v>0</v>
      </c>
      <c r="N369" s="114">
        <f>'2. BASIS INVULBLAD'!$H$10</f>
        <v>0</v>
      </c>
      <c r="O369" s="115">
        <f t="shared" si="93"/>
        <v>0</v>
      </c>
      <c r="P369" s="116"/>
      <c r="Q369" s="117">
        <f t="shared" si="94"/>
        <v>0</v>
      </c>
      <c r="R369" s="29">
        <f>'2. BASIS INVULBLAD'!$H$11</f>
        <v>0</v>
      </c>
      <c r="S369" s="29">
        <f t="shared" si="95"/>
        <v>0</v>
      </c>
      <c r="T369" s="29">
        <f t="shared" si="96"/>
        <v>0</v>
      </c>
    </row>
    <row r="370" spans="1:20" ht="13.5" hidden="1" customHeight="1">
      <c r="A370" s="78">
        <f t="shared" si="91"/>
        <v>27</v>
      </c>
      <c r="B370" s="108" t="s">
        <v>37</v>
      </c>
      <c r="C370" s="108"/>
      <c r="D370" s="109" t="s">
        <v>490</v>
      </c>
      <c r="E370" s="108" t="s">
        <v>532</v>
      </c>
      <c r="F370" s="108" t="s">
        <v>229</v>
      </c>
      <c r="G370" s="110" t="s">
        <v>62</v>
      </c>
      <c r="H370" s="108" t="s">
        <v>80</v>
      </c>
      <c r="I370" s="111"/>
      <c r="J370" s="112">
        <v>156</v>
      </c>
      <c r="K370" s="112" t="s">
        <v>81</v>
      </c>
      <c r="L370" s="113">
        <f>IF(VLOOKUP(K370,'2. BASIS INVULBLAD'!$D$10:$E$87,2,FALSE())=0,0,I370/VLOOKUP(K370,'2. BASIS INVULBLAD'!$D$10:$E$87,2,FALSE()))</f>
        <v>0</v>
      </c>
      <c r="M370" s="113">
        <f t="shared" si="92"/>
        <v>0</v>
      </c>
      <c r="N370" s="114">
        <f>'2. BASIS INVULBLAD'!$H$10</f>
        <v>0</v>
      </c>
      <c r="O370" s="115">
        <f t="shared" si="93"/>
        <v>0</v>
      </c>
      <c r="P370" s="116"/>
      <c r="Q370" s="117">
        <f t="shared" si="94"/>
        <v>0</v>
      </c>
      <c r="R370" s="29">
        <f>'2. BASIS INVULBLAD'!$H$11</f>
        <v>0</v>
      </c>
      <c r="S370" s="29">
        <f t="shared" si="95"/>
        <v>0</v>
      </c>
      <c r="T370" s="29">
        <f t="shared" si="96"/>
        <v>0</v>
      </c>
    </row>
    <row r="371" spans="1:20" ht="13.5" hidden="1" customHeight="1">
      <c r="A371" s="78">
        <f t="shared" si="91"/>
        <v>28</v>
      </c>
      <c r="B371" s="108" t="s">
        <v>37</v>
      </c>
      <c r="C371" s="108"/>
      <c r="D371" s="109" t="s">
        <v>490</v>
      </c>
      <c r="E371" s="108" t="s">
        <v>533</v>
      </c>
      <c r="F371" s="108" t="s">
        <v>229</v>
      </c>
      <c r="G371" s="110" t="s">
        <v>62</v>
      </c>
      <c r="H371" s="108" t="s">
        <v>80</v>
      </c>
      <c r="I371" s="111"/>
      <c r="J371" s="112">
        <v>156</v>
      </c>
      <c r="K371" s="112" t="s">
        <v>81</v>
      </c>
      <c r="L371" s="113">
        <f>IF(VLOOKUP(K371,'2. BASIS INVULBLAD'!$D$10:$E$87,2,FALSE())=0,0,I371/VLOOKUP(K371,'2. BASIS INVULBLAD'!$D$10:$E$87,2,FALSE()))</f>
        <v>0</v>
      </c>
      <c r="M371" s="113">
        <f t="shared" si="92"/>
        <v>0</v>
      </c>
      <c r="N371" s="114">
        <f>'2. BASIS INVULBLAD'!$H$10</f>
        <v>0</v>
      </c>
      <c r="O371" s="115">
        <f t="shared" si="93"/>
        <v>0</v>
      </c>
      <c r="P371" s="116"/>
      <c r="Q371" s="117">
        <f t="shared" si="94"/>
        <v>0</v>
      </c>
      <c r="R371" s="29">
        <f>'2. BASIS INVULBLAD'!$H$11</f>
        <v>0</v>
      </c>
      <c r="S371" s="29">
        <f t="shared" si="95"/>
        <v>0</v>
      </c>
      <c r="T371" s="29">
        <f t="shared" si="96"/>
        <v>0</v>
      </c>
    </row>
    <row r="372" spans="1:20" ht="13.5" hidden="1" customHeight="1">
      <c r="A372" s="78">
        <f t="shared" si="91"/>
        <v>29</v>
      </c>
      <c r="B372" s="108" t="s">
        <v>37</v>
      </c>
      <c r="C372" s="108"/>
      <c r="D372" s="109" t="s">
        <v>490</v>
      </c>
      <c r="E372" s="108" t="s">
        <v>535</v>
      </c>
      <c r="F372" s="108" t="s">
        <v>229</v>
      </c>
      <c r="G372" s="110" t="s">
        <v>62</v>
      </c>
      <c r="H372" s="108" t="s">
        <v>80</v>
      </c>
      <c r="I372" s="111"/>
      <c r="J372" s="112">
        <v>156</v>
      </c>
      <c r="K372" s="112" t="s">
        <v>81</v>
      </c>
      <c r="L372" s="113">
        <f>IF(VLOOKUP(K372,'2. BASIS INVULBLAD'!$D$10:$E$87,2,FALSE())=0,0,I372/VLOOKUP(K372,'2. BASIS INVULBLAD'!$D$10:$E$87,2,FALSE()))</f>
        <v>0</v>
      </c>
      <c r="M372" s="113">
        <f t="shared" si="92"/>
        <v>0</v>
      </c>
      <c r="N372" s="114">
        <f>'2. BASIS INVULBLAD'!$H$10</f>
        <v>0</v>
      </c>
      <c r="O372" s="115">
        <f t="shared" si="93"/>
        <v>0</v>
      </c>
      <c r="P372" s="116"/>
      <c r="Q372" s="117">
        <f t="shared" si="94"/>
        <v>0</v>
      </c>
      <c r="R372" s="29">
        <f>'2. BASIS INVULBLAD'!$H$11</f>
        <v>0</v>
      </c>
      <c r="S372" s="29">
        <f t="shared" si="95"/>
        <v>0</v>
      </c>
      <c r="T372" s="29">
        <f t="shared" si="96"/>
        <v>0</v>
      </c>
    </row>
    <row r="373" spans="1:20" ht="13.5" hidden="1" customHeight="1">
      <c r="A373" s="78">
        <f t="shared" si="91"/>
        <v>30</v>
      </c>
      <c r="B373" s="108" t="s">
        <v>37</v>
      </c>
      <c r="C373" s="108"/>
      <c r="D373" s="109">
        <v>1</v>
      </c>
      <c r="E373" s="108" t="s">
        <v>536</v>
      </c>
      <c r="F373" s="108" t="s">
        <v>537</v>
      </c>
      <c r="G373" s="110" t="s">
        <v>86</v>
      </c>
      <c r="H373" s="108" t="s">
        <v>80</v>
      </c>
      <c r="I373" s="111">
        <f>46.7+5.6</f>
        <v>52.300000000000004</v>
      </c>
      <c r="J373" s="112">
        <v>255</v>
      </c>
      <c r="K373" s="112" t="s">
        <v>110</v>
      </c>
      <c r="L373" s="113">
        <f>IF(VLOOKUP(K373,'2. BASIS INVULBLAD'!$D$10:$E$87,2,FALSE())=0,0,I373/VLOOKUP(K373,'2. BASIS INVULBLAD'!$D$10:$E$87,2,FALSE()))</f>
        <v>0</v>
      </c>
      <c r="M373" s="113">
        <f t="shared" si="92"/>
        <v>0</v>
      </c>
      <c r="N373" s="114">
        <f>'2. BASIS INVULBLAD'!$H$10</f>
        <v>0</v>
      </c>
      <c r="O373" s="115">
        <f t="shared" si="93"/>
        <v>0</v>
      </c>
      <c r="P373" s="116"/>
      <c r="Q373" s="117">
        <f t="shared" si="94"/>
        <v>0</v>
      </c>
      <c r="R373" s="29">
        <f>'2. BASIS INVULBLAD'!$H$11</f>
        <v>0</v>
      </c>
      <c r="S373" s="29">
        <f t="shared" si="95"/>
        <v>0</v>
      </c>
      <c r="T373" s="29">
        <f t="shared" si="96"/>
        <v>0</v>
      </c>
    </row>
    <row r="374" spans="1:20" ht="13.5" hidden="1" customHeight="1">
      <c r="A374" s="78">
        <f t="shared" si="91"/>
        <v>31</v>
      </c>
      <c r="B374" s="108" t="s">
        <v>37</v>
      </c>
      <c r="C374" s="108"/>
      <c r="D374" s="109">
        <v>1</v>
      </c>
      <c r="E374" s="108" t="s">
        <v>538</v>
      </c>
      <c r="F374" s="108" t="s">
        <v>517</v>
      </c>
      <c r="G374" s="110" t="s">
        <v>86</v>
      </c>
      <c r="H374" s="108" t="s">
        <v>80</v>
      </c>
      <c r="I374" s="111">
        <v>16</v>
      </c>
      <c r="J374" s="112">
        <v>255</v>
      </c>
      <c r="K374" s="112" t="s">
        <v>110</v>
      </c>
      <c r="L374" s="113">
        <f>IF(VLOOKUP(K374,'2. BASIS INVULBLAD'!$D$10:$E$87,2,FALSE())=0,0,I374/VLOOKUP(K374,'2. BASIS INVULBLAD'!$D$10:$E$87,2,FALSE()))</f>
        <v>0</v>
      </c>
      <c r="M374" s="113">
        <f t="shared" si="92"/>
        <v>0</v>
      </c>
      <c r="N374" s="114">
        <f>'2. BASIS INVULBLAD'!$H$10</f>
        <v>0</v>
      </c>
      <c r="O374" s="115">
        <f t="shared" si="93"/>
        <v>0</v>
      </c>
      <c r="P374" s="116"/>
      <c r="Q374" s="117">
        <f t="shared" si="94"/>
        <v>0</v>
      </c>
      <c r="R374" s="29">
        <f>'2. BASIS INVULBLAD'!$H$11</f>
        <v>0</v>
      </c>
      <c r="S374" s="29">
        <f t="shared" si="95"/>
        <v>0</v>
      </c>
      <c r="T374" s="29">
        <f t="shared" si="96"/>
        <v>0</v>
      </c>
    </row>
    <row r="375" spans="1:20" ht="13.5" hidden="1" customHeight="1">
      <c r="A375" s="78">
        <f t="shared" si="91"/>
        <v>32</v>
      </c>
      <c r="B375" s="108" t="s">
        <v>37</v>
      </c>
      <c r="C375" s="108"/>
      <c r="D375" s="109">
        <v>1</v>
      </c>
      <c r="E375" s="108" t="s">
        <v>539</v>
      </c>
      <c r="F375" s="108" t="s">
        <v>540</v>
      </c>
      <c r="G375" s="110" t="s">
        <v>86</v>
      </c>
      <c r="H375" s="108" t="s">
        <v>80</v>
      </c>
      <c r="I375" s="111">
        <f>47.4+3.5+3.5+21.2+7.2+7.2+13</f>
        <v>103</v>
      </c>
      <c r="J375" s="112">
        <v>255</v>
      </c>
      <c r="K375" s="112" t="s">
        <v>110</v>
      </c>
      <c r="L375" s="113">
        <f>IF(VLOOKUP(K375,'2. BASIS INVULBLAD'!$D$10:$E$87,2,FALSE())=0,0,I375/VLOOKUP(K375,'2. BASIS INVULBLAD'!$D$10:$E$87,2,FALSE()))</f>
        <v>0</v>
      </c>
      <c r="M375" s="113">
        <f t="shared" si="92"/>
        <v>0</v>
      </c>
      <c r="N375" s="114">
        <f>'2. BASIS INVULBLAD'!$H$10</f>
        <v>0</v>
      </c>
      <c r="O375" s="115">
        <f t="shared" si="93"/>
        <v>0</v>
      </c>
      <c r="P375" s="116"/>
      <c r="Q375" s="117">
        <f t="shared" si="94"/>
        <v>0</v>
      </c>
      <c r="R375" s="29">
        <f>'2. BASIS INVULBLAD'!$H$11</f>
        <v>0</v>
      </c>
      <c r="S375" s="29">
        <f t="shared" si="95"/>
        <v>0</v>
      </c>
      <c r="T375" s="29">
        <f t="shared" si="96"/>
        <v>0</v>
      </c>
    </row>
    <row r="376" spans="1:20" ht="13.5" hidden="1" customHeight="1">
      <c r="A376" s="78">
        <f t="shared" si="91"/>
        <v>33</v>
      </c>
      <c r="B376" s="108" t="s">
        <v>37</v>
      </c>
      <c r="C376" s="108"/>
      <c r="D376" s="109">
        <v>1</v>
      </c>
      <c r="E376" s="108" t="s">
        <v>547</v>
      </c>
      <c r="F376" s="108" t="s">
        <v>548</v>
      </c>
      <c r="G376" s="110" t="s">
        <v>62</v>
      </c>
      <c r="H376" s="108" t="s">
        <v>80</v>
      </c>
      <c r="I376" s="111">
        <v>18.82</v>
      </c>
      <c r="J376" s="112">
        <v>156</v>
      </c>
      <c r="K376" s="112" t="s">
        <v>81</v>
      </c>
      <c r="L376" s="113">
        <f>IF(VLOOKUP(K376,'2. BASIS INVULBLAD'!$D$10:$E$87,2,FALSE())=0,0,I376/VLOOKUP(K376,'2. BASIS INVULBLAD'!$D$10:$E$87,2,FALSE()))</f>
        <v>0</v>
      </c>
      <c r="M376" s="113">
        <f t="shared" si="92"/>
        <v>0</v>
      </c>
      <c r="N376" s="114">
        <f>'2. BASIS INVULBLAD'!$H$10</f>
        <v>0</v>
      </c>
      <c r="O376" s="115">
        <f t="shared" si="93"/>
        <v>0</v>
      </c>
      <c r="P376" s="116"/>
      <c r="Q376" s="117">
        <f t="shared" si="94"/>
        <v>0</v>
      </c>
      <c r="R376" s="29">
        <f>'2. BASIS INVULBLAD'!$H$11</f>
        <v>0</v>
      </c>
      <c r="S376" s="29">
        <f t="shared" si="95"/>
        <v>0</v>
      </c>
      <c r="T376" s="29">
        <f t="shared" si="96"/>
        <v>0</v>
      </c>
    </row>
    <row r="377" spans="1:20" ht="13.5" hidden="1" customHeight="1">
      <c r="A377" s="78">
        <f t="shared" si="91"/>
        <v>34</v>
      </c>
      <c r="B377" s="108" t="s">
        <v>37</v>
      </c>
      <c r="C377" s="108"/>
      <c r="D377" s="109">
        <v>1</v>
      </c>
      <c r="E377" s="108" t="s">
        <v>549</v>
      </c>
      <c r="F377" s="108" t="s">
        <v>550</v>
      </c>
      <c r="G377" s="110" t="s">
        <v>62</v>
      </c>
      <c r="H377" s="108" t="s">
        <v>80</v>
      </c>
      <c r="I377" s="111">
        <v>27.36</v>
      </c>
      <c r="J377" s="112">
        <v>156</v>
      </c>
      <c r="K377" s="112" t="s">
        <v>81</v>
      </c>
      <c r="L377" s="113">
        <f>IF(VLOOKUP(K377,'2. BASIS INVULBLAD'!$D$10:$E$87,2,FALSE())=0,0,I377/VLOOKUP(K377,'2. BASIS INVULBLAD'!$D$10:$E$87,2,FALSE()))</f>
        <v>0</v>
      </c>
      <c r="M377" s="113">
        <f t="shared" si="92"/>
        <v>0</v>
      </c>
      <c r="N377" s="114">
        <f>'2. BASIS INVULBLAD'!$H$10</f>
        <v>0</v>
      </c>
      <c r="O377" s="115">
        <f t="shared" si="93"/>
        <v>0</v>
      </c>
      <c r="P377" s="116"/>
      <c r="Q377" s="117">
        <f t="shared" si="94"/>
        <v>0</v>
      </c>
      <c r="R377" s="29">
        <f>'2. BASIS INVULBLAD'!$H$11</f>
        <v>0</v>
      </c>
      <c r="S377" s="29">
        <f t="shared" si="95"/>
        <v>0</v>
      </c>
      <c r="T377" s="29">
        <f t="shared" si="96"/>
        <v>0</v>
      </c>
    </row>
    <row r="378" spans="1:20" ht="13.5" hidden="1" customHeight="1">
      <c r="A378" s="78">
        <f t="shared" si="91"/>
        <v>35</v>
      </c>
      <c r="B378" s="108" t="s">
        <v>37</v>
      </c>
      <c r="C378" s="108"/>
      <c r="D378" s="109">
        <v>1</v>
      </c>
      <c r="E378" s="108" t="s">
        <v>551</v>
      </c>
      <c r="F378" s="108" t="s">
        <v>552</v>
      </c>
      <c r="G378" s="110" t="s">
        <v>62</v>
      </c>
      <c r="H378" s="108" t="s">
        <v>80</v>
      </c>
      <c r="I378" s="111">
        <v>33.9</v>
      </c>
      <c r="J378" s="112">
        <v>156</v>
      </c>
      <c r="K378" s="112" t="s">
        <v>81</v>
      </c>
      <c r="L378" s="113">
        <f>IF(VLOOKUP(K378,'2. BASIS INVULBLAD'!$D$10:$E$87,2,FALSE())=0,0,I378/VLOOKUP(K378,'2. BASIS INVULBLAD'!$D$10:$E$87,2,FALSE()))</f>
        <v>0</v>
      </c>
      <c r="M378" s="113">
        <f t="shared" si="92"/>
        <v>0</v>
      </c>
      <c r="N378" s="114">
        <f>'2. BASIS INVULBLAD'!$H$10</f>
        <v>0</v>
      </c>
      <c r="O378" s="115">
        <f t="shared" si="93"/>
        <v>0</v>
      </c>
      <c r="P378" s="116"/>
      <c r="Q378" s="117">
        <f t="shared" si="94"/>
        <v>0</v>
      </c>
      <c r="R378" s="29">
        <f>'2. BASIS INVULBLAD'!$H$11</f>
        <v>0</v>
      </c>
      <c r="S378" s="29">
        <f t="shared" si="95"/>
        <v>0</v>
      </c>
      <c r="T378" s="29">
        <f t="shared" si="96"/>
        <v>0</v>
      </c>
    </row>
    <row r="379" spans="1:20" ht="13.5" hidden="1" customHeight="1">
      <c r="A379" s="78">
        <f t="shared" si="91"/>
        <v>36</v>
      </c>
      <c r="B379" s="108" t="s">
        <v>37</v>
      </c>
      <c r="C379" s="108"/>
      <c r="D379" s="109">
        <v>1</v>
      </c>
      <c r="E379" s="108" t="s">
        <v>553</v>
      </c>
      <c r="F379" s="108" t="s">
        <v>552</v>
      </c>
      <c r="G379" s="110" t="s">
        <v>62</v>
      </c>
      <c r="H379" s="108" t="s">
        <v>80</v>
      </c>
      <c r="I379" s="111">
        <v>40.6</v>
      </c>
      <c r="J379" s="112">
        <v>156</v>
      </c>
      <c r="K379" s="112" t="s">
        <v>81</v>
      </c>
      <c r="L379" s="113">
        <f>IF(VLOOKUP(K379,'2. BASIS INVULBLAD'!$D$10:$E$87,2,FALSE())=0,0,I379/VLOOKUP(K379,'2. BASIS INVULBLAD'!$D$10:$E$87,2,FALSE()))</f>
        <v>0</v>
      </c>
      <c r="M379" s="113">
        <f t="shared" si="92"/>
        <v>0</v>
      </c>
      <c r="N379" s="114">
        <f>'2. BASIS INVULBLAD'!$H$10</f>
        <v>0</v>
      </c>
      <c r="O379" s="115">
        <f t="shared" si="93"/>
        <v>0</v>
      </c>
      <c r="P379" s="116"/>
      <c r="Q379" s="117">
        <f t="shared" si="94"/>
        <v>0</v>
      </c>
      <c r="R379" s="29">
        <f>'2. BASIS INVULBLAD'!$H$11</f>
        <v>0</v>
      </c>
      <c r="S379" s="29">
        <f t="shared" si="95"/>
        <v>0</v>
      </c>
      <c r="T379" s="29">
        <f t="shared" si="96"/>
        <v>0</v>
      </c>
    </row>
    <row r="380" spans="1:20" ht="13.5" hidden="1" customHeight="1">
      <c r="A380" s="78">
        <f t="shared" si="91"/>
        <v>37</v>
      </c>
      <c r="B380" s="108" t="s">
        <v>37</v>
      </c>
      <c r="C380" s="108"/>
      <c r="D380" s="109">
        <v>1</v>
      </c>
      <c r="E380" s="108" t="s">
        <v>554</v>
      </c>
      <c r="F380" s="108" t="s">
        <v>552</v>
      </c>
      <c r="G380" s="110" t="s">
        <v>62</v>
      </c>
      <c r="H380" s="108" t="s">
        <v>80</v>
      </c>
      <c r="I380" s="111">
        <v>26.9</v>
      </c>
      <c r="J380" s="112">
        <v>156</v>
      </c>
      <c r="K380" s="112" t="s">
        <v>81</v>
      </c>
      <c r="L380" s="113">
        <f>IF(VLOOKUP(K380,'2. BASIS INVULBLAD'!$D$10:$E$87,2,FALSE())=0,0,I380/VLOOKUP(K380,'2. BASIS INVULBLAD'!$D$10:$E$87,2,FALSE()))</f>
        <v>0</v>
      </c>
      <c r="M380" s="113">
        <f t="shared" si="92"/>
        <v>0</v>
      </c>
      <c r="N380" s="114">
        <f>'2. BASIS INVULBLAD'!$H$10</f>
        <v>0</v>
      </c>
      <c r="O380" s="115">
        <f t="shared" si="93"/>
        <v>0</v>
      </c>
      <c r="P380" s="116"/>
      <c r="Q380" s="117">
        <f t="shared" si="94"/>
        <v>0</v>
      </c>
      <c r="R380" s="29">
        <f>'2. BASIS INVULBLAD'!$H$11</f>
        <v>0</v>
      </c>
      <c r="S380" s="29">
        <f t="shared" si="95"/>
        <v>0</v>
      </c>
      <c r="T380" s="29">
        <f t="shared" si="96"/>
        <v>0</v>
      </c>
    </row>
    <row r="381" spans="1:20" ht="13.5" hidden="1" customHeight="1">
      <c r="A381" s="78">
        <f t="shared" si="91"/>
        <v>38</v>
      </c>
      <c r="B381" s="108" t="s">
        <v>37</v>
      </c>
      <c r="C381" s="108"/>
      <c r="D381" s="109">
        <v>1</v>
      </c>
      <c r="E381" s="108" t="s">
        <v>555</v>
      </c>
      <c r="F381" s="108" t="s">
        <v>552</v>
      </c>
      <c r="G381" s="110" t="s">
        <v>62</v>
      </c>
      <c r="H381" s="108" t="s">
        <v>80</v>
      </c>
      <c r="I381" s="111">
        <v>43.4</v>
      </c>
      <c r="J381" s="112">
        <v>156</v>
      </c>
      <c r="K381" s="112" t="s">
        <v>81</v>
      </c>
      <c r="L381" s="113">
        <f>IF(VLOOKUP(K381,'2. BASIS INVULBLAD'!$D$10:$E$87,2,FALSE())=0,0,I381/VLOOKUP(K381,'2. BASIS INVULBLAD'!$D$10:$E$87,2,FALSE()))</f>
        <v>0</v>
      </c>
      <c r="M381" s="113">
        <f t="shared" si="92"/>
        <v>0</v>
      </c>
      <c r="N381" s="114">
        <f>'2. BASIS INVULBLAD'!$H$10</f>
        <v>0</v>
      </c>
      <c r="O381" s="115">
        <f t="shared" si="93"/>
        <v>0</v>
      </c>
      <c r="P381" s="116"/>
      <c r="Q381" s="117">
        <f t="shared" si="94"/>
        <v>0</v>
      </c>
      <c r="R381" s="29">
        <f>'2. BASIS INVULBLAD'!$H$11</f>
        <v>0</v>
      </c>
      <c r="S381" s="29">
        <f t="shared" si="95"/>
        <v>0</v>
      </c>
      <c r="T381" s="29">
        <f t="shared" si="96"/>
        <v>0</v>
      </c>
    </row>
    <row r="382" spans="1:20" ht="13.5" hidden="1" customHeight="1">
      <c r="A382" s="78">
        <f t="shared" si="91"/>
        <v>39</v>
      </c>
      <c r="B382" s="108" t="s">
        <v>37</v>
      </c>
      <c r="C382" s="108"/>
      <c r="D382" s="109">
        <v>1</v>
      </c>
      <c r="E382" s="108" t="s">
        <v>556</v>
      </c>
      <c r="F382" s="108" t="s">
        <v>435</v>
      </c>
      <c r="G382" s="110" t="s">
        <v>62</v>
      </c>
      <c r="H382" s="108" t="s">
        <v>80</v>
      </c>
      <c r="I382" s="111">
        <v>41.4</v>
      </c>
      <c r="J382" s="112">
        <v>156</v>
      </c>
      <c r="K382" s="112" t="s">
        <v>81</v>
      </c>
      <c r="L382" s="113">
        <f>IF(VLOOKUP(K382,'2. BASIS INVULBLAD'!$D$10:$E$87,2,FALSE())=0,0,I382/VLOOKUP(K382,'2. BASIS INVULBLAD'!$D$10:$E$87,2,FALSE()))</f>
        <v>0</v>
      </c>
      <c r="M382" s="113">
        <f t="shared" si="92"/>
        <v>0</v>
      </c>
      <c r="N382" s="114">
        <f>'2. BASIS INVULBLAD'!$H$10</f>
        <v>0</v>
      </c>
      <c r="O382" s="115">
        <f t="shared" si="93"/>
        <v>0</v>
      </c>
      <c r="P382" s="116"/>
      <c r="Q382" s="117">
        <f t="shared" si="94"/>
        <v>0</v>
      </c>
      <c r="R382" s="29">
        <f>'2. BASIS INVULBLAD'!$H$11</f>
        <v>0</v>
      </c>
      <c r="S382" s="29">
        <f t="shared" si="95"/>
        <v>0</v>
      </c>
      <c r="T382" s="29">
        <f t="shared" si="96"/>
        <v>0</v>
      </c>
    </row>
    <row r="383" spans="1:20" ht="13.5" hidden="1" customHeight="1">
      <c r="A383" s="78">
        <f t="shared" si="91"/>
        <v>40</v>
      </c>
      <c r="B383" s="108" t="s">
        <v>37</v>
      </c>
      <c r="C383" s="108"/>
      <c r="D383" s="109">
        <v>1</v>
      </c>
      <c r="E383" s="108" t="s">
        <v>557</v>
      </c>
      <c r="F383" s="108" t="s">
        <v>435</v>
      </c>
      <c r="G383" s="110" t="s">
        <v>62</v>
      </c>
      <c r="H383" s="108" t="s">
        <v>80</v>
      </c>
      <c r="I383" s="111">
        <v>50</v>
      </c>
      <c r="J383" s="112">
        <v>156</v>
      </c>
      <c r="K383" s="112" t="s">
        <v>81</v>
      </c>
      <c r="L383" s="113">
        <f>IF(VLOOKUP(K383,'2. BASIS INVULBLAD'!$D$10:$E$87,2,FALSE())=0,0,I383/VLOOKUP(K383,'2. BASIS INVULBLAD'!$D$10:$E$87,2,FALSE()))</f>
        <v>0</v>
      </c>
      <c r="M383" s="113">
        <f t="shared" si="92"/>
        <v>0</v>
      </c>
      <c r="N383" s="114">
        <f>'2. BASIS INVULBLAD'!$H$10</f>
        <v>0</v>
      </c>
      <c r="O383" s="115">
        <f t="shared" si="93"/>
        <v>0</v>
      </c>
      <c r="P383" s="116"/>
      <c r="Q383" s="117">
        <f t="shared" si="94"/>
        <v>0</v>
      </c>
      <c r="R383" s="29">
        <f>'2. BASIS INVULBLAD'!$H$11</f>
        <v>0</v>
      </c>
      <c r="S383" s="29">
        <f t="shared" si="95"/>
        <v>0</v>
      </c>
      <c r="T383" s="29">
        <f t="shared" si="96"/>
        <v>0</v>
      </c>
    </row>
    <row r="384" spans="1:20" ht="13.5" hidden="1" customHeight="1">
      <c r="A384" s="78">
        <f t="shared" si="91"/>
        <v>41</v>
      </c>
      <c r="B384" s="108" t="s">
        <v>37</v>
      </c>
      <c r="C384" s="108"/>
      <c r="D384" s="109">
        <v>1</v>
      </c>
      <c r="E384" s="108" t="s">
        <v>558</v>
      </c>
      <c r="F384" s="108" t="s">
        <v>559</v>
      </c>
      <c r="G384" s="110" t="s">
        <v>62</v>
      </c>
      <c r="H384" s="108" t="s">
        <v>80</v>
      </c>
      <c r="I384" s="111">
        <v>5.4</v>
      </c>
      <c r="J384" s="112">
        <v>156</v>
      </c>
      <c r="K384" s="112" t="s">
        <v>81</v>
      </c>
      <c r="L384" s="113">
        <f>IF(VLOOKUP(K384,'2. BASIS INVULBLAD'!$D$10:$E$87,2,FALSE())=0,0,I384/VLOOKUP(K384,'2. BASIS INVULBLAD'!$D$10:$E$87,2,FALSE()))</f>
        <v>0</v>
      </c>
      <c r="M384" s="113">
        <f t="shared" si="92"/>
        <v>0</v>
      </c>
      <c r="N384" s="114">
        <f>'2. BASIS INVULBLAD'!$H$10</f>
        <v>0</v>
      </c>
      <c r="O384" s="115">
        <f t="shared" si="93"/>
        <v>0</v>
      </c>
      <c r="P384" s="116"/>
      <c r="Q384" s="117">
        <f t="shared" si="94"/>
        <v>0</v>
      </c>
      <c r="R384" s="29">
        <f>'2. BASIS INVULBLAD'!$H$11</f>
        <v>0</v>
      </c>
      <c r="S384" s="29">
        <f t="shared" si="95"/>
        <v>0</v>
      </c>
      <c r="T384" s="29">
        <f t="shared" si="96"/>
        <v>0</v>
      </c>
    </row>
    <row r="385" spans="1:20" ht="13.5" hidden="1" customHeight="1">
      <c r="A385" s="78">
        <f t="shared" si="91"/>
        <v>42</v>
      </c>
      <c r="B385" s="108" t="s">
        <v>37</v>
      </c>
      <c r="C385" s="108"/>
      <c r="D385" s="109">
        <v>1</v>
      </c>
      <c r="E385" s="108" t="s">
        <v>560</v>
      </c>
      <c r="F385" s="108" t="s">
        <v>559</v>
      </c>
      <c r="G385" s="110" t="s">
        <v>62</v>
      </c>
      <c r="H385" s="108" t="s">
        <v>80</v>
      </c>
      <c r="I385" s="111">
        <v>5.4</v>
      </c>
      <c r="J385" s="112">
        <v>156</v>
      </c>
      <c r="K385" s="112" t="s">
        <v>81</v>
      </c>
      <c r="L385" s="113">
        <f>IF(VLOOKUP(K385,'2. BASIS INVULBLAD'!$D$10:$E$87,2,FALSE())=0,0,I385/VLOOKUP(K385,'2. BASIS INVULBLAD'!$D$10:$E$87,2,FALSE()))</f>
        <v>0</v>
      </c>
      <c r="M385" s="113">
        <f t="shared" si="92"/>
        <v>0</v>
      </c>
      <c r="N385" s="114">
        <f>'2. BASIS INVULBLAD'!$H$10</f>
        <v>0</v>
      </c>
      <c r="O385" s="115">
        <f t="shared" si="93"/>
        <v>0</v>
      </c>
      <c r="P385" s="116"/>
      <c r="Q385" s="117">
        <f t="shared" si="94"/>
        <v>0</v>
      </c>
      <c r="R385" s="29">
        <f>'2. BASIS INVULBLAD'!$H$11</f>
        <v>0</v>
      </c>
      <c r="S385" s="29">
        <f t="shared" si="95"/>
        <v>0</v>
      </c>
      <c r="T385" s="29">
        <f t="shared" si="96"/>
        <v>0</v>
      </c>
    </row>
    <row r="386" spans="1:20" ht="13.5" hidden="1" customHeight="1">
      <c r="A386" s="78">
        <f t="shared" si="91"/>
        <v>43</v>
      </c>
      <c r="B386" s="108" t="s">
        <v>37</v>
      </c>
      <c r="C386" s="108"/>
      <c r="D386" s="109">
        <v>1</v>
      </c>
      <c r="E386" s="108" t="s">
        <v>561</v>
      </c>
      <c r="F386" s="108" t="s">
        <v>559</v>
      </c>
      <c r="G386" s="110" t="s">
        <v>62</v>
      </c>
      <c r="H386" s="108" t="s">
        <v>80</v>
      </c>
      <c r="I386" s="111">
        <v>5.4</v>
      </c>
      <c r="J386" s="112">
        <v>156</v>
      </c>
      <c r="K386" s="112" t="s">
        <v>81</v>
      </c>
      <c r="L386" s="113">
        <f>IF(VLOOKUP(K386,'2. BASIS INVULBLAD'!$D$10:$E$87,2,FALSE())=0,0,I386/VLOOKUP(K386,'2. BASIS INVULBLAD'!$D$10:$E$87,2,FALSE()))</f>
        <v>0</v>
      </c>
      <c r="M386" s="113">
        <f t="shared" si="92"/>
        <v>0</v>
      </c>
      <c r="N386" s="114">
        <f>'2. BASIS INVULBLAD'!$H$10</f>
        <v>0</v>
      </c>
      <c r="O386" s="115">
        <f t="shared" si="93"/>
        <v>0</v>
      </c>
      <c r="P386" s="116"/>
      <c r="Q386" s="117">
        <f t="shared" si="94"/>
        <v>0</v>
      </c>
      <c r="R386" s="29">
        <f>'2. BASIS INVULBLAD'!$H$11</f>
        <v>0</v>
      </c>
      <c r="S386" s="29">
        <f t="shared" si="95"/>
        <v>0</v>
      </c>
      <c r="T386" s="29">
        <f t="shared" si="96"/>
        <v>0</v>
      </c>
    </row>
    <row r="387" spans="1:20" ht="13.5" hidden="1" customHeight="1">
      <c r="A387" s="78">
        <f t="shared" si="91"/>
        <v>44</v>
      </c>
      <c r="B387" s="108" t="s">
        <v>37</v>
      </c>
      <c r="C387" s="108"/>
      <c r="D387" s="109">
        <v>2</v>
      </c>
      <c r="E387" s="108" t="s">
        <v>562</v>
      </c>
      <c r="F387" s="108" t="s">
        <v>537</v>
      </c>
      <c r="G387" s="110" t="s">
        <v>86</v>
      </c>
      <c r="H387" s="108" t="s">
        <v>80</v>
      </c>
      <c r="I387" s="111">
        <f>26.85+5.6</f>
        <v>32.450000000000003</v>
      </c>
      <c r="J387" s="112">
        <v>255</v>
      </c>
      <c r="K387" s="112" t="s">
        <v>110</v>
      </c>
      <c r="L387" s="113">
        <f>IF(VLOOKUP(K387,'2. BASIS INVULBLAD'!$D$10:$E$87,2,FALSE())=0,0,I387/VLOOKUP(K387,'2. BASIS INVULBLAD'!$D$10:$E$87,2,FALSE()))</f>
        <v>0</v>
      </c>
      <c r="M387" s="113">
        <f t="shared" si="92"/>
        <v>0</v>
      </c>
      <c r="N387" s="114">
        <f>'2. BASIS INVULBLAD'!$H$10</f>
        <v>0</v>
      </c>
      <c r="O387" s="115">
        <f t="shared" si="93"/>
        <v>0</v>
      </c>
      <c r="P387" s="116"/>
      <c r="Q387" s="117">
        <f t="shared" si="94"/>
        <v>0</v>
      </c>
      <c r="R387" s="29">
        <f>'2. BASIS INVULBLAD'!$H$11</f>
        <v>0</v>
      </c>
      <c r="S387" s="29">
        <f t="shared" si="95"/>
        <v>0</v>
      </c>
      <c r="T387" s="29">
        <f t="shared" si="96"/>
        <v>0</v>
      </c>
    </row>
    <row r="388" spans="1:20" ht="13.5" hidden="1" customHeight="1">
      <c r="A388" s="78">
        <f t="shared" si="91"/>
        <v>45</v>
      </c>
      <c r="B388" s="108" t="s">
        <v>37</v>
      </c>
      <c r="C388" s="108"/>
      <c r="D388" s="109">
        <v>2</v>
      </c>
      <c r="E388" s="108" t="s">
        <v>563</v>
      </c>
      <c r="F388" s="108" t="s">
        <v>564</v>
      </c>
      <c r="G388" s="110" t="s">
        <v>62</v>
      </c>
      <c r="H388" s="108" t="s">
        <v>80</v>
      </c>
      <c r="I388" s="111">
        <v>60</v>
      </c>
      <c r="J388" s="112">
        <v>156</v>
      </c>
      <c r="K388" s="112" t="s">
        <v>81</v>
      </c>
      <c r="L388" s="113">
        <f>IF(VLOOKUP(K388,'2. BASIS INVULBLAD'!$D$10:$E$87,2,FALSE())=0,0,I388/VLOOKUP(K388,'2. BASIS INVULBLAD'!$D$10:$E$87,2,FALSE()))</f>
        <v>0</v>
      </c>
      <c r="M388" s="113">
        <f t="shared" si="92"/>
        <v>0</v>
      </c>
      <c r="N388" s="114">
        <f>'2. BASIS INVULBLAD'!$H$10</f>
        <v>0</v>
      </c>
      <c r="O388" s="115">
        <f t="shared" si="93"/>
        <v>0</v>
      </c>
      <c r="P388" s="116"/>
      <c r="Q388" s="117">
        <f t="shared" si="94"/>
        <v>0</v>
      </c>
      <c r="R388" s="29">
        <f>'2. BASIS INVULBLAD'!$H$11</f>
        <v>0</v>
      </c>
      <c r="S388" s="29">
        <f t="shared" si="95"/>
        <v>0</v>
      </c>
      <c r="T388" s="29">
        <f t="shared" si="96"/>
        <v>0</v>
      </c>
    </row>
    <row r="389" spans="1:20" ht="13.5" hidden="1" customHeight="1">
      <c r="A389" s="78">
        <f t="shared" si="91"/>
        <v>46</v>
      </c>
      <c r="B389" s="108" t="s">
        <v>37</v>
      </c>
      <c r="C389" s="108"/>
      <c r="D389" s="109">
        <v>2</v>
      </c>
      <c r="E389" s="108" t="s">
        <v>565</v>
      </c>
      <c r="F389" s="108" t="s">
        <v>540</v>
      </c>
      <c r="G389" s="110" t="s">
        <v>86</v>
      </c>
      <c r="H389" s="108" t="s">
        <v>80</v>
      </c>
      <c r="I389" s="111">
        <f>50+3.6+3.6+25.6+3.9+3.9+31.7</f>
        <v>122.30000000000003</v>
      </c>
      <c r="J389" s="112">
        <v>255</v>
      </c>
      <c r="K389" s="112" t="s">
        <v>110</v>
      </c>
      <c r="L389" s="113">
        <f>IF(VLOOKUP(K389,'2. BASIS INVULBLAD'!$D$10:$E$87,2,FALSE())=0,0,I389/VLOOKUP(K389,'2. BASIS INVULBLAD'!$D$10:$E$87,2,FALSE()))</f>
        <v>0</v>
      </c>
      <c r="M389" s="113">
        <f t="shared" si="92"/>
        <v>0</v>
      </c>
      <c r="N389" s="114">
        <f>'2. BASIS INVULBLAD'!$H$10</f>
        <v>0</v>
      </c>
      <c r="O389" s="115">
        <f t="shared" si="93"/>
        <v>0</v>
      </c>
      <c r="P389" s="116"/>
      <c r="Q389" s="117">
        <f t="shared" si="94"/>
        <v>0</v>
      </c>
      <c r="R389" s="29">
        <f>'2. BASIS INVULBLAD'!$H$11</f>
        <v>0</v>
      </c>
      <c r="S389" s="29">
        <f t="shared" si="95"/>
        <v>0</v>
      </c>
      <c r="T389" s="29">
        <f t="shared" si="96"/>
        <v>0</v>
      </c>
    </row>
    <row r="390" spans="1:20" ht="13.5" hidden="1" customHeight="1">
      <c r="A390" s="78">
        <f t="shared" si="91"/>
        <v>47</v>
      </c>
      <c r="B390" s="108" t="s">
        <v>37</v>
      </c>
      <c r="C390" s="108"/>
      <c r="D390" s="109">
        <v>2</v>
      </c>
      <c r="E390" s="108" t="s">
        <v>572</v>
      </c>
      <c r="F390" s="108" t="s">
        <v>548</v>
      </c>
      <c r="G390" s="110" t="s">
        <v>62</v>
      </c>
      <c r="H390" s="108" t="s">
        <v>80</v>
      </c>
      <c r="I390" s="111">
        <v>18.82</v>
      </c>
      <c r="J390" s="112">
        <v>156</v>
      </c>
      <c r="K390" s="112" t="s">
        <v>81</v>
      </c>
      <c r="L390" s="113">
        <f>IF(VLOOKUP(K390,'2. BASIS INVULBLAD'!$D$10:$E$87,2,FALSE())=0,0,I390/VLOOKUP(K390,'2. BASIS INVULBLAD'!$D$10:$E$87,2,FALSE()))</f>
        <v>0</v>
      </c>
      <c r="M390" s="113">
        <f t="shared" si="92"/>
        <v>0</v>
      </c>
      <c r="N390" s="114">
        <f>'2. BASIS INVULBLAD'!$H$10</f>
        <v>0</v>
      </c>
      <c r="O390" s="115">
        <f t="shared" si="93"/>
        <v>0</v>
      </c>
      <c r="P390" s="116"/>
      <c r="Q390" s="117">
        <f t="shared" si="94"/>
        <v>0</v>
      </c>
      <c r="R390" s="29">
        <f>'2. BASIS INVULBLAD'!$H$11</f>
        <v>0</v>
      </c>
      <c r="S390" s="29">
        <f t="shared" si="95"/>
        <v>0</v>
      </c>
      <c r="T390" s="29">
        <f t="shared" si="96"/>
        <v>0</v>
      </c>
    </row>
    <row r="391" spans="1:20" ht="13.5" hidden="1" customHeight="1">
      <c r="A391" s="78">
        <f t="shared" si="91"/>
        <v>48</v>
      </c>
      <c r="B391" s="108" t="s">
        <v>37</v>
      </c>
      <c r="C391" s="108"/>
      <c r="D391" s="109">
        <v>2</v>
      </c>
      <c r="E391" s="108" t="s">
        <v>573</v>
      </c>
      <c r="F391" s="108" t="s">
        <v>548</v>
      </c>
      <c r="G391" s="110" t="s">
        <v>62</v>
      </c>
      <c r="H391" s="108" t="s">
        <v>80</v>
      </c>
      <c r="I391" s="111">
        <v>18.82</v>
      </c>
      <c r="J391" s="112">
        <v>156</v>
      </c>
      <c r="K391" s="112" t="s">
        <v>81</v>
      </c>
      <c r="L391" s="113">
        <f>IF(VLOOKUP(K391,'2. BASIS INVULBLAD'!$D$10:$E$87,2,FALSE())=0,0,I391/VLOOKUP(K391,'2. BASIS INVULBLAD'!$D$10:$E$87,2,FALSE()))</f>
        <v>0</v>
      </c>
      <c r="M391" s="113">
        <f t="shared" si="92"/>
        <v>0</v>
      </c>
      <c r="N391" s="114">
        <f>'2. BASIS INVULBLAD'!$H$10</f>
        <v>0</v>
      </c>
      <c r="O391" s="115">
        <f t="shared" si="93"/>
        <v>0</v>
      </c>
      <c r="P391" s="116"/>
      <c r="Q391" s="117">
        <f t="shared" si="94"/>
        <v>0</v>
      </c>
      <c r="R391" s="29">
        <f>'2. BASIS INVULBLAD'!$H$11</f>
        <v>0</v>
      </c>
      <c r="S391" s="29">
        <f t="shared" si="95"/>
        <v>0</v>
      </c>
      <c r="T391" s="29">
        <f t="shared" si="96"/>
        <v>0</v>
      </c>
    </row>
    <row r="392" spans="1:20" ht="13.5" hidden="1" customHeight="1">
      <c r="A392" s="78">
        <f t="shared" si="91"/>
        <v>49</v>
      </c>
      <c r="B392" s="108" t="s">
        <v>37</v>
      </c>
      <c r="C392" s="108"/>
      <c r="D392" s="109">
        <v>2</v>
      </c>
      <c r="E392" s="108" t="s">
        <v>574</v>
      </c>
      <c r="F392" s="108" t="s">
        <v>550</v>
      </c>
      <c r="G392" s="110" t="s">
        <v>62</v>
      </c>
      <c r="H392" s="108" t="s">
        <v>80</v>
      </c>
      <c r="I392" s="111">
        <v>24.9</v>
      </c>
      <c r="J392" s="112">
        <v>156</v>
      </c>
      <c r="K392" s="112" t="s">
        <v>81</v>
      </c>
      <c r="L392" s="113">
        <f>IF(VLOOKUP(K392,'2. BASIS INVULBLAD'!$D$10:$E$87,2,FALSE())=0,0,I392/VLOOKUP(K392,'2. BASIS INVULBLAD'!$D$10:$E$87,2,FALSE()))</f>
        <v>0</v>
      </c>
      <c r="M392" s="113">
        <f t="shared" si="92"/>
        <v>0</v>
      </c>
      <c r="N392" s="114">
        <f>'2. BASIS INVULBLAD'!$H$10</f>
        <v>0</v>
      </c>
      <c r="O392" s="115">
        <f t="shared" si="93"/>
        <v>0</v>
      </c>
      <c r="P392" s="116"/>
      <c r="Q392" s="117">
        <f t="shared" si="94"/>
        <v>0</v>
      </c>
      <c r="R392" s="29">
        <f>'2. BASIS INVULBLAD'!$H$11</f>
        <v>0</v>
      </c>
      <c r="S392" s="29">
        <f t="shared" si="95"/>
        <v>0</v>
      </c>
      <c r="T392" s="29">
        <f t="shared" si="96"/>
        <v>0</v>
      </c>
    </row>
    <row r="393" spans="1:20" ht="13.5" hidden="1" customHeight="1">
      <c r="A393" s="78">
        <f t="shared" si="91"/>
        <v>50</v>
      </c>
      <c r="B393" s="108" t="s">
        <v>37</v>
      </c>
      <c r="C393" s="108"/>
      <c r="D393" s="109">
        <v>2</v>
      </c>
      <c r="E393" s="108" t="s">
        <v>575</v>
      </c>
      <c r="F393" s="108" t="s">
        <v>552</v>
      </c>
      <c r="G393" s="110" t="s">
        <v>62</v>
      </c>
      <c r="H393" s="108" t="s">
        <v>80</v>
      </c>
      <c r="I393" s="111">
        <v>57.5</v>
      </c>
      <c r="J393" s="112">
        <v>156</v>
      </c>
      <c r="K393" s="112" t="s">
        <v>81</v>
      </c>
      <c r="L393" s="113">
        <f>IF(VLOOKUP(K393,'2. BASIS INVULBLAD'!$D$10:$E$87,2,FALSE())=0,0,I393/VLOOKUP(K393,'2. BASIS INVULBLAD'!$D$10:$E$87,2,FALSE()))</f>
        <v>0</v>
      </c>
      <c r="M393" s="113">
        <f t="shared" si="92"/>
        <v>0</v>
      </c>
      <c r="N393" s="114">
        <f>'2. BASIS INVULBLAD'!$H$10</f>
        <v>0</v>
      </c>
      <c r="O393" s="115">
        <f t="shared" si="93"/>
        <v>0</v>
      </c>
      <c r="P393" s="116"/>
      <c r="Q393" s="117">
        <f t="shared" si="94"/>
        <v>0</v>
      </c>
      <c r="R393" s="29">
        <f>'2. BASIS INVULBLAD'!$H$11</f>
        <v>0</v>
      </c>
      <c r="S393" s="29">
        <f t="shared" si="95"/>
        <v>0</v>
      </c>
      <c r="T393" s="29">
        <f t="shared" si="96"/>
        <v>0</v>
      </c>
    </row>
    <row r="394" spans="1:20" ht="13.5" hidden="1" customHeight="1">
      <c r="A394" s="78">
        <f t="shared" si="91"/>
        <v>51</v>
      </c>
      <c r="B394" s="108" t="s">
        <v>37</v>
      </c>
      <c r="C394" s="108"/>
      <c r="D394" s="109">
        <v>2</v>
      </c>
      <c r="E394" s="108" t="s">
        <v>576</v>
      </c>
      <c r="F394" s="108" t="s">
        <v>552</v>
      </c>
      <c r="G394" s="110" t="s">
        <v>62</v>
      </c>
      <c r="H394" s="108" t="s">
        <v>80</v>
      </c>
      <c r="I394" s="111">
        <v>39</v>
      </c>
      <c r="J394" s="112">
        <v>156</v>
      </c>
      <c r="K394" s="112" t="s">
        <v>81</v>
      </c>
      <c r="L394" s="113">
        <f>IF(VLOOKUP(K394,'2. BASIS INVULBLAD'!$D$10:$E$87,2,FALSE())=0,0,I394/VLOOKUP(K394,'2. BASIS INVULBLAD'!$D$10:$E$87,2,FALSE()))</f>
        <v>0</v>
      </c>
      <c r="M394" s="113">
        <f t="shared" si="92"/>
        <v>0</v>
      </c>
      <c r="N394" s="114">
        <f>'2. BASIS INVULBLAD'!$H$10</f>
        <v>0</v>
      </c>
      <c r="O394" s="115">
        <f t="shared" si="93"/>
        <v>0</v>
      </c>
      <c r="P394" s="116"/>
      <c r="Q394" s="117">
        <f t="shared" si="94"/>
        <v>0</v>
      </c>
      <c r="R394" s="29">
        <f>'2. BASIS INVULBLAD'!$H$11</f>
        <v>0</v>
      </c>
      <c r="S394" s="29">
        <f t="shared" si="95"/>
        <v>0</v>
      </c>
      <c r="T394" s="29">
        <f t="shared" si="96"/>
        <v>0</v>
      </c>
    </row>
    <row r="395" spans="1:20" ht="13.5" hidden="1" customHeight="1">
      <c r="A395" s="78">
        <f t="shared" si="91"/>
        <v>52</v>
      </c>
      <c r="B395" s="108" t="s">
        <v>37</v>
      </c>
      <c r="C395" s="108"/>
      <c r="D395" s="109">
        <v>2</v>
      </c>
      <c r="E395" s="108" t="s">
        <v>577</v>
      </c>
      <c r="F395" s="108" t="s">
        <v>552</v>
      </c>
      <c r="G395" s="110" t="s">
        <v>62</v>
      </c>
      <c r="H395" s="108" t="s">
        <v>80</v>
      </c>
      <c r="I395" s="111">
        <v>60</v>
      </c>
      <c r="J395" s="112">
        <v>156</v>
      </c>
      <c r="K395" s="112" t="s">
        <v>81</v>
      </c>
      <c r="L395" s="113">
        <f>IF(VLOOKUP(K395,'2. BASIS INVULBLAD'!$D$10:$E$87,2,FALSE())=0,0,I395/VLOOKUP(K395,'2. BASIS INVULBLAD'!$D$10:$E$87,2,FALSE()))</f>
        <v>0</v>
      </c>
      <c r="M395" s="113">
        <f t="shared" si="92"/>
        <v>0</v>
      </c>
      <c r="N395" s="114">
        <f>'2. BASIS INVULBLAD'!$H$10</f>
        <v>0</v>
      </c>
      <c r="O395" s="115">
        <f t="shared" si="93"/>
        <v>0</v>
      </c>
      <c r="P395" s="116"/>
      <c r="Q395" s="117">
        <f t="shared" si="94"/>
        <v>0</v>
      </c>
      <c r="R395" s="29">
        <f>'2. BASIS INVULBLAD'!$H$11</f>
        <v>0</v>
      </c>
      <c r="S395" s="29">
        <f t="shared" si="95"/>
        <v>0</v>
      </c>
      <c r="T395" s="29">
        <f t="shared" si="96"/>
        <v>0</v>
      </c>
    </row>
    <row r="396" spans="1:20" ht="13.5" hidden="1" customHeight="1">
      <c r="A396" s="78">
        <f t="shared" si="91"/>
        <v>53</v>
      </c>
      <c r="B396" s="108" t="s">
        <v>37</v>
      </c>
      <c r="C396" s="108"/>
      <c r="D396" s="109">
        <v>2</v>
      </c>
      <c r="E396" s="108" t="s">
        <v>578</v>
      </c>
      <c r="F396" s="108" t="s">
        <v>552</v>
      </c>
      <c r="G396" s="110" t="s">
        <v>62</v>
      </c>
      <c r="H396" s="108" t="s">
        <v>80</v>
      </c>
      <c r="I396" s="111">
        <v>28.3</v>
      </c>
      <c r="J396" s="112">
        <v>156</v>
      </c>
      <c r="K396" s="112" t="s">
        <v>81</v>
      </c>
      <c r="L396" s="113">
        <f>IF(VLOOKUP(K396,'2. BASIS INVULBLAD'!$D$10:$E$87,2,FALSE())=0,0,I396/VLOOKUP(K396,'2. BASIS INVULBLAD'!$D$10:$E$87,2,FALSE()))</f>
        <v>0</v>
      </c>
      <c r="M396" s="113">
        <f t="shared" si="92"/>
        <v>0</v>
      </c>
      <c r="N396" s="114">
        <f>'2. BASIS INVULBLAD'!$H$10</f>
        <v>0</v>
      </c>
      <c r="O396" s="115">
        <f t="shared" si="93"/>
        <v>0</v>
      </c>
      <c r="P396" s="116"/>
      <c r="Q396" s="117">
        <f t="shared" si="94"/>
        <v>0</v>
      </c>
      <c r="R396" s="29">
        <f>'2. BASIS INVULBLAD'!$H$11</f>
        <v>0</v>
      </c>
      <c r="S396" s="29">
        <f t="shared" si="95"/>
        <v>0</v>
      </c>
      <c r="T396" s="29">
        <f t="shared" si="96"/>
        <v>0</v>
      </c>
    </row>
    <row r="397" spans="1:20" ht="13.5" hidden="1" customHeight="1">
      <c r="A397" s="78">
        <f t="shared" si="91"/>
        <v>54</v>
      </c>
      <c r="B397" s="108" t="s">
        <v>37</v>
      </c>
      <c r="C397" s="108"/>
      <c r="D397" s="109">
        <v>2</v>
      </c>
      <c r="E397" s="108" t="s">
        <v>579</v>
      </c>
      <c r="F397" s="108" t="s">
        <v>435</v>
      </c>
      <c r="G397" s="110" t="s">
        <v>62</v>
      </c>
      <c r="H397" s="108" t="s">
        <v>80</v>
      </c>
      <c r="I397" s="111">
        <v>51</v>
      </c>
      <c r="J397" s="112">
        <v>156</v>
      </c>
      <c r="K397" s="112" t="s">
        <v>81</v>
      </c>
      <c r="L397" s="113">
        <f>IF(VLOOKUP(K397,'2. BASIS INVULBLAD'!$D$10:$E$87,2,FALSE())=0,0,I397/VLOOKUP(K397,'2. BASIS INVULBLAD'!$D$10:$E$87,2,FALSE()))</f>
        <v>0</v>
      </c>
      <c r="M397" s="113">
        <f t="shared" si="92"/>
        <v>0</v>
      </c>
      <c r="N397" s="114">
        <f>'2. BASIS INVULBLAD'!$H$10</f>
        <v>0</v>
      </c>
      <c r="O397" s="115">
        <f t="shared" si="93"/>
        <v>0</v>
      </c>
      <c r="P397" s="116"/>
      <c r="Q397" s="117">
        <f t="shared" si="94"/>
        <v>0</v>
      </c>
      <c r="R397" s="29">
        <f>'2. BASIS INVULBLAD'!$H$11</f>
        <v>0</v>
      </c>
      <c r="S397" s="29">
        <f t="shared" si="95"/>
        <v>0</v>
      </c>
      <c r="T397" s="29">
        <f t="shared" si="96"/>
        <v>0</v>
      </c>
    </row>
    <row r="398" spans="1:20" ht="13.5" hidden="1" customHeight="1">
      <c r="A398" s="78">
        <f t="shared" si="91"/>
        <v>55</v>
      </c>
      <c r="B398" s="108" t="s">
        <v>37</v>
      </c>
      <c r="C398" s="108"/>
      <c r="D398" s="109">
        <v>2</v>
      </c>
      <c r="E398" s="108" t="s">
        <v>580</v>
      </c>
      <c r="F398" s="108" t="s">
        <v>559</v>
      </c>
      <c r="G398" s="110" t="s">
        <v>62</v>
      </c>
      <c r="H398" s="108" t="s">
        <v>80</v>
      </c>
      <c r="I398" s="111">
        <v>5.4</v>
      </c>
      <c r="J398" s="112">
        <v>156</v>
      </c>
      <c r="K398" s="112" t="s">
        <v>81</v>
      </c>
      <c r="L398" s="113">
        <f>IF(VLOOKUP(K398,'2. BASIS INVULBLAD'!$D$10:$E$87,2,FALSE())=0,0,I398/VLOOKUP(K398,'2. BASIS INVULBLAD'!$D$10:$E$87,2,FALSE()))</f>
        <v>0</v>
      </c>
      <c r="M398" s="113">
        <f t="shared" si="92"/>
        <v>0</v>
      </c>
      <c r="N398" s="114">
        <f>'2. BASIS INVULBLAD'!$H$10</f>
        <v>0</v>
      </c>
      <c r="O398" s="115">
        <f t="shared" si="93"/>
        <v>0</v>
      </c>
      <c r="P398" s="116"/>
      <c r="Q398" s="117">
        <f t="shared" si="94"/>
        <v>0</v>
      </c>
      <c r="R398" s="29">
        <f>'2. BASIS INVULBLAD'!$H$11</f>
        <v>0</v>
      </c>
      <c r="S398" s="29">
        <f t="shared" si="95"/>
        <v>0</v>
      </c>
      <c r="T398" s="29">
        <f t="shared" si="96"/>
        <v>0</v>
      </c>
    </row>
    <row r="399" spans="1:20" ht="13.5" hidden="1" customHeight="1">
      <c r="A399" s="78">
        <f t="shared" si="91"/>
        <v>56</v>
      </c>
      <c r="B399" s="108" t="s">
        <v>37</v>
      </c>
      <c r="C399" s="108"/>
      <c r="D399" s="109">
        <v>2</v>
      </c>
      <c r="E399" s="108" t="s">
        <v>581</v>
      </c>
      <c r="F399" s="108" t="s">
        <v>559</v>
      </c>
      <c r="G399" s="110" t="s">
        <v>62</v>
      </c>
      <c r="H399" s="108" t="s">
        <v>80</v>
      </c>
      <c r="I399" s="111">
        <v>5.4</v>
      </c>
      <c r="J399" s="112">
        <v>156</v>
      </c>
      <c r="K399" s="112" t="s">
        <v>81</v>
      </c>
      <c r="L399" s="113">
        <f>IF(VLOOKUP(K399,'2. BASIS INVULBLAD'!$D$10:$E$87,2,FALSE())=0,0,I399/VLOOKUP(K399,'2. BASIS INVULBLAD'!$D$10:$E$87,2,FALSE()))</f>
        <v>0</v>
      </c>
      <c r="M399" s="113">
        <f t="shared" si="92"/>
        <v>0</v>
      </c>
      <c r="N399" s="114">
        <f>'2. BASIS INVULBLAD'!$H$10</f>
        <v>0</v>
      </c>
      <c r="O399" s="115">
        <f t="shared" si="93"/>
        <v>0</v>
      </c>
      <c r="P399" s="116"/>
      <c r="Q399" s="117">
        <f t="shared" si="94"/>
        <v>0</v>
      </c>
      <c r="R399" s="29">
        <f>'2. BASIS INVULBLAD'!$H$11</f>
        <v>0</v>
      </c>
      <c r="S399" s="29">
        <f t="shared" si="95"/>
        <v>0</v>
      </c>
      <c r="T399" s="29">
        <f t="shared" si="96"/>
        <v>0</v>
      </c>
    </row>
    <row r="400" spans="1:20" ht="13.5" hidden="1" customHeight="1">
      <c r="A400" s="78">
        <f t="shared" si="91"/>
        <v>57</v>
      </c>
      <c r="B400" s="108" t="s">
        <v>37</v>
      </c>
      <c r="C400" s="108"/>
      <c r="D400" s="109">
        <v>2</v>
      </c>
      <c r="E400" s="108" t="s">
        <v>582</v>
      </c>
      <c r="F400" s="108" t="s">
        <v>559</v>
      </c>
      <c r="G400" s="110" t="s">
        <v>62</v>
      </c>
      <c r="H400" s="108" t="s">
        <v>80</v>
      </c>
      <c r="I400" s="111">
        <v>5.4</v>
      </c>
      <c r="J400" s="112">
        <v>156</v>
      </c>
      <c r="K400" s="112" t="s">
        <v>81</v>
      </c>
      <c r="L400" s="113">
        <f>IF(VLOOKUP(K400,'2. BASIS INVULBLAD'!$D$10:$E$87,2,FALSE())=0,0,I400/VLOOKUP(K400,'2. BASIS INVULBLAD'!$D$10:$E$87,2,FALSE()))</f>
        <v>0</v>
      </c>
      <c r="M400" s="113">
        <f t="shared" si="92"/>
        <v>0</v>
      </c>
      <c r="N400" s="114">
        <f>'2. BASIS INVULBLAD'!$H$10</f>
        <v>0</v>
      </c>
      <c r="O400" s="115">
        <f t="shared" si="93"/>
        <v>0</v>
      </c>
      <c r="P400" s="116"/>
      <c r="Q400" s="117">
        <f t="shared" si="94"/>
        <v>0</v>
      </c>
      <c r="R400" s="29">
        <f>'2. BASIS INVULBLAD'!$H$11</f>
        <v>0</v>
      </c>
      <c r="S400" s="29">
        <f t="shared" si="95"/>
        <v>0</v>
      </c>
      <c r="T400" s="29">
        <f t="shared" si="96"/>
        <v>0</v>
      </c>
    </row>
    <row r="401" spans="1:20" ht="13.5" hidden="1" customHeight="1">
      <c r="A401" s="78"/>
      <c r="B401" s="108"/>
      <c r="C401" s="108"/>
      <c r="D401" s="109"/>
      <c r="E401" s="108"/>
      <c r="F401" s="108"/>
      <c r="G401" s="110"/>
      <c r="H401" s="108"/>
      <c r="I401" s="111"/>
      <c r="J401" s="112"/>
      <c r="K401" s="112"/>
      <c r="L401" s="113"/>
      <c r="M401" s="113"/>
      <c r="N401" s="114"/>
      <c r="O401" s="115"/>
      <c r="P401" s="116"/>
      <c r="Q401" s="117"/>
      <c r="R401" s="29"/>
      <c r="S401" s="29"/>
      <c r="T401" s="29"/>
    </row>
    <row r="402" spans="1:20" ht="13.5" hidden="1" customHeight="1">
      <c r="A402" s="78">
        <f>A400+1</f>
        <v>58</v>
      </c>
      <c r="B402" s="107" t="s">
        <v>49</v>
      </c>
      <c r="C402" s="108"/>
      <c r="D402" s="109"/>
      <c r="E402" s="108"/>
      <c r="F402" s="107" t="s">
        <v>583</v>
      </c>
      <c r="G402" s="110" t="s">
        <v>129</v>
      </c>
      <c r="H402" s="108" t="s">
        <v>68</v>
      </c>
      <c r="I402" s="111">
        <v>17</v>
      </c>
      <c r="J402" s="112">
        <v>52</v>
      </c>
      <c r="K402" s="112" t="s">
        <v>131</v>
      </c>
      <c r="L402" s="113">
        <f>IF(VLOOKUP(K402,'2. BASIS INVULBLAD'!$D$10:$E$87,2,FALSE())=0,0,I402/VLOOKUP(K402,'2. BASIS INVULBLAD'!$D$10:$E$87,2,FALSE()))</f>
        <v>0</v>
      </c>
      <c r="M402" s="113">
        <f>L402*J402</f>
        <v>0</v>
      </c>
      <c r="N402" s="114">
        <f>'2. BASIS INVULBLAD'!$H$10</f>
        <v>0</v>
      </c>
      <c r="O402" s="115">
        <f>M402*N402</f>
        <v>0</v>
      </c>
      <c r="P402" s="116"/>
      <c r="Q402" s="117">
        <f>M402*P402</f>
        <v>0</v>
      </c>
      <c r="R402" s="29">
        <f>'2. BASIS INVULBLAD'!$H$11</f>
        <v>0</v>
      </c>
      <c r="S402" s="29">
        <f>Q402*R402</f>
        <v>0</v>
      </c>
      <c r="T402" s="29">
        <f>O402+S402</f>
        <v>0</v>
      </c>
    </row>
    <row r="403" spans="1:20" ht="13.5" hidden="1" customHeight="1">
      <c r="A403" s="78">
        <f>A402+1</f>
        <v>59</v>
      </c>
      <c r="B403" s="107" t="s">
        <v>49</v>
      </c>
      <c r="C403" s="108"/>
      <c r="D403" s="109"/>
      <c r="E403" s="108"/>
      <c r="F403" s="107" t="s">
        <v>183</v>
      </c>
      <c r="G403" s="110" t="s">
        <v>144</v>
      </c>
      <c r="H403" s="108" t="s">
        <v>68</v>
      </c>
      <c r="I403" s="111">
        <v>2.42</v>
      </c>
      <c r="J403" s="112">
        <v>52</v>
      </c>
      <c r="K403" s="112" t="s">
        <v>1313</v>
      </c>
      <c r="L403" s="113">
        <f>IF(VLOOKUP(K403,'2. BASIS INVULBLAD'!$D$10:$E$87,2,FALSE())=0,0,I403/VLOOKUP(K403,'2. BASIS INVULBLAD'!$D$10:$E$87,2,FALSE()))</f>
        <v>0</v>
      </c>
      <c r="M403" s="113">
        <f>L403*J403</f>
        <v>0</v>
      </c>
      <c r="N403" s="114">
        <f>'2. BASIS INVULBLAD'!$H$10</f>
        <v>0</v>
      </c>
      <c r="O403" s="115">
        <f>M403*N403</f>
        <v>0</v>
      </c>
      <c r="P403" s="116"/>
      <c r="Q403" s="117">
        <f>M403*P403</f>
        <v>0</v>
      </c>
      <c r="R403" s="29">
        <f>'2. BASIS INVULBLAD'!$H$11</f>
        <v>0</v>
      </c>
      <c r="S403" s="29">
        <f>Q403*R403</f>
        <v>0</v>
      </c>
      <c r="T403" s="29">
        <f>O403+S403</f>
        <v>0</v>
      </c>
    </row>
    <row r="404" spans="1:20" ht="13.5" hidden="1" customHeight="1">
      <c r="A404" s="78">
        <f>A403+1</f>
        <v>60</v>
      </c>
      <c r="B404" s="107" t="s">
        <v>49</v>
      </c>
      <c r="C404" s="108"/>
      <c r="D404" s="109"/>
      <c r="E404" s="108"/>
      <c r="F404" s="107" t="s">
        <v>188</v>
      </c>
      <c r="G404" s="110" t="s">
        <v>144</v>
      </c>
      <c r="H404" s="108" t="s">
        <v>68</v>
      </c>
      <c r="I404" s="111">
        <v>2.5</v>
      </c>
      <c r="J404" s="112">
        <v>52</v>
      </c>
      <c r="K404" s="112" t="s">
        <v>1313</v>
      </c>
      <c r="L404" s="113">
        <f>IF(VLOOKUP(K404,'2. BASIS INVULBLAD'!$D$10:$E$87,2,FALSE())=0,0,I404/VLOOKUP(K404,'2. BASIS INVULBLAD'!$D$10:$E$87,2,FALSE()))</f>
        <v>0</v>
      </c>
      <c r="M404" s="113">
        <f>L404*J404</f>
        <v>0</v>
      </c>
      <c r="N404" s="114">
        <f>'2. BASIS INVULBLAD'!$H$10</f>
        <v>0</v>
      </c>
      <c r="O404" s="115">
        <f>M404*N404</f>
        <v>0</v>
      </c>
      <c r="P404" s="116"/>
      <c r="Q404" s="117">
        <f>M404*P404</f>
        <v>0</v>
      </c>
      <c r="R404" s="29">
        <f>'2. BASIS INVULBLAD'!$H$11</f>
        <v>0</v>
      </c>
      <c r="S404" s="29">
        <f>Q404*R404</f>
        <v>0</v>
      </c>
      <c r="T404" s="29">
        <f>O404+S404</f>
        <v>0</v>
      </c>
    </row>
    <row r="405" spans="1:20" ht="13.5" hidden="1" customHeight="1">
      <c r="A405" s="78">
        <f>A404+1</f>
        <v>61</v>
      </c>
      <c r="B405" s="107" t="s">
        <v>49</v>
      </c>
      <c r="C405" s="108"/>
      <c r="D405" s="109"/>
      <c r="E405" s="108"/>
      <c r="F405" s="107" t="s">
        <v>454</v>
      </c>
      <c r="G405" s="110" t="s">
        <v>144</v>
      </c>
      <c r="H405" s="108" t="s">
        <v>68</v>
      </c>
      <c r="I405" s="111">
        <v>1.26</v>
      </c>
      <c r="J405" s="112">
        <v>52</v>
      </c>
      <c r="K405" s="112" t="s">
        <v>1313</v>
      </c>
      <c r="L405" s="113">
        <f>IF(VLOOKUP(K405,'2. BASIS INVULBLAD'!$D$10:$E$87,2,FALSE())=0,0,I405/VLOOKUP(K405,'2. BASIS INVULBLAD'!$D$10:$E$87,2,FALSE()))</f>
        <v>0</v>
      </c>
      <c r="M405" s="113">
        <f>L405*J405</f>
        <v>0</v>
      </c>
      <c r="N405" s="114">
        <f>'2. BASIS INVULBLAD'!$H$10</f>
        <v>0</v>
      </c>
      <c r="O405" s="115">
        <f>M405*N405</f>
        <v>0</v>
      </c>
      <c r="P405" s="116"/>
      <c r="Q405" s="117">
        <f>M405*P405</f>
        <v>0</v>
      </c>
      <c r="R405" s="29">
        <f>'2. BASIS INVULBLAD'!$H$11</f>
        <v>0</v>
      </c>
      <c r="S405" s="29">
        <f>Q405*R405</f>
        <v>0</v>
      </c>
      <c r="T405" s="29">
        <f>O405+S405</f>
        <v>0</v>
      </c>
    </row>
    <row r="406" spans="1:20" ht="13.5" hidden="1" customHeight="1">
      <c r="A406" s="78"/>
      <c r="B406" s="107"/>
      <c r="C406" s="108"/>
      <c r="D406" s="109"/>
      <c r="E406" s="108"/>
      <c r="F406" s="107"/>
      <c r="G406" s="110"/>
      <c r="H406" s="108"/>
      <c r="I406" s="111"/>
      <c r="J406" s="112"/>
      <c r="K406" s="112"/>
      <c r="L406" s="113"/>
      <c r="M406" s="113"/>
      <c r="N406" s="114"/>
      <c r="O406" s="115"/>
      <c r="P406" s="116"/>
      <c r="Q406" s="117"/>
      <c r="R406" s="29"/>
      <c r="S406" s="29"/>
      <c r="T406" s="29"/>
    </row>
    <row r="407" spans="1:20" ht="13.5" hidden="1" customHeight="1">
      <c r="A407" s="78">
        <f>A405+1</f>
        <v>62</v>
      </c>
      <c r="B407" s="107" t="s">
        <v>50</v>
      </c>
      <c r="C407" s="108"/>
      <c r="D407" s="109"/>
      <c r="E407" s="108"/>
      <c r="F407" s="107" t="s">
        <v>495</v>
      </c>
      <c r="G407" s="110" t="s">
        <v>129</v>
      </c>
      <c r="H407" s="108" t="s">
        <v>75</v>
      </c>
      <c r="I407" s="111">
        <v>17.66</v>
      </c>
      <c r="J407" s="112">
        <v>52</v>
      </c>
      <c r="K407" s="112" t="s">
        <v>135</v>
      </c>
      <c r="L407" s="113">
        <f>IF(VLOOKUP(K407,'2. BASIS INVULBLAD'!$D$10:$E$87,2,FALSE())=0,0,I407/VLOOKUP(K407,'2. BASIS INVULBLAD'!$D$10:$E$87,2,FALSE()))</f>
        <v>0</v>
      </c>
      <c r="M407" s="113">
        <f>L407*J407</f>
        <v>0</v>
      </c>
      <c r="N407" s="114">
        <f>'2. BASIS INVULBLAD'!$H$10</f>
        <v>0</v>
      </c>
      <c r="O407" s="115">
        <f>M407*N407</f>
        <v>0</v>
      </c>
      <c r="P407" s="116"/>
      <c r="Q407" s="117">
        <f>M407*P407</f>
        <v>0</v>
      </c>
      <c r="R407" s="29">
        <f>'2. BASIS INVULBLAD'!$H$11</f>
        <v>0</v>
      </c>
      <c r="S407" s="29">
        <f>Q407*R407</f>
        <v>0</v>
      </c>
      <c r="T407" s="29">
        <f>O407+S407</f>
        <v>0</v>
      </c>
    </row>
    <row r="408" spans="1:20" ht="13.5" hidden="1" customHeight="1">
      <c r="A408" s="78"/>
      <c r="B408" s="107"/>
      <c r="C408" s="108"/>
      <c r="D408" s="109"/>
      <c r="E408" s="108"/>
      <c r="F408" s="107"/>
      <c r="G408" s="110"/>
      <c r="H408" s="108"/>
      <c r="I408" s="111"/>
      <c r="J408" s="112"/>
      <c r="K408" s="112"/>
      <c r="L408" s="113"/>
      <c r="M408" s="113"/>
      <c r="N408" s="114"/>
      <c r="O408" s="115"/>
      <c r="P408" s="116"/>
      <c r="Q408" s="117"/>
      <c r="R408" s="29"/>
      <c r="S408" s="29"/>
      <c r="T408" s="29"/>
    </row>
    <row r="409" spans="1:20" ht="13.5" hidden="1" customHeight="1">
      <c r="A409" s="78">
        <f>A407+1</f>
        <v>63</v>
      </c>
      <c r="B409" s="107" t="s">
        <v>43</v>
      </c>
      <c r="C409" s="108"/>
      <c r="D409" s="109"/>
      <c r="E409" s="108"/>
      <c r="F409" s="107" t="s">
        <v>584</v>
      </c>
      <c r="G409" s="110" t="s">
        <v>62</v>
      </c>
      <c r="H409" s="108" t="s">
        <v>75</v>
      </c>
      <c r="I409" s="122">
        <v>6.78</v>
      </c>
      <c r="J409" s="112">
        <v>52</v>
      </c>
      <c r="K409" s="112" t="s">
        <v>76</v>
      </c>
      <c r="L409" s="113">
        <f>IF(VLOOKUP(K409,'2. BASIS INVULBLAD'!$D$10:$E$87,2,FALSE())=0,0,I409/VLOOKUP(K409,'2. BASIS INVULBLAD'!$D$10:$E$87,2,FALSE()))</f>
        <v>0</v>
      </c>
      <c r="M409" s="113">
        <f>L409*J409</f>
        <v>0</v>
      </c>
      <c r="N409" s="114">
        <f>'2. BASIS INVULBLAD'!$H$10</f>
        <v>0</v>
      </c>
      <c r="O409" s="115">
        <f>M409*N409</f>
        <v>0</v>
      </c>
      <c r="P409" s="116"/>
      <c r="Q409" s="117">
        <f>M409*P409</f>
        <v>0</v>
      </c>
      <c r="R409" s="29">
        <f>'2. BASIS INVULBLAD'!$H$11</f>
        <v>0</v>
      </c>
      <c r="S409" s="29">
        <f>Q409*R409</f>
        <v>0</v>
      </c>
      <c r="T409" s="29">
        <f>O409+S409</f>
        <v>0</v>
      </c>
    </row>
    <row r="410" spans="1:20" ht="13.5" hidden="1" customHeight="1">
      <c r="A410" s="78">
        <f>A409+1</f>
        <v>64</v>
      </c>
      <c r="B410" s="107" t="s">
        <v>43</v>
      </c>
      <c r="C410" s="108"/>
      <c r="D410" s="109"/>
      <c r="E410" s="108"/>
      <c r="F410" s="107" t="s">
        <v>585</v>
      </c>
      <c r="G410" s="110" t="s">
        <v>86</v>
      </c>
      <c r="H410" s="108" t="s">
        <v>75</v>
      </c>
      <c r="I410" s="122">
        <v>4.4000000000000004</v>
      </c>
      <c r="J410" s="112">
        <v>52</v>
      </c>
      <c r="K410" s="112" t="s">
        <v>98</v>
      </c>
      <c r="L410" s="113">
        <f>IF(VLOOKUP(K410,'2. BASIS INVULBLAD'!$D$10:$E$87,2,FALSE())=0,0,I410/VLOOKUP(K410,'2. BASIS INVULBLAD'!$D$10:$E$87,2,FALSE()))</f>
        <v>0</v>
      </c>
      <c r="M410" s="113">
        <f>L410*J410</f>
        <v>0</v>
      </c>
      <c r="N410" s="114">
        <f>'2. BASIS INVULBLAD'!$H$10</f>
        <v>0</v>
      </c>
      <c r="O410" s="115">
        <f>M410*N410</f>
        <v>0</v>
      </c>
      <c r="P410" s="116"/>
      <c r="Q410" s="117">
        <f>M410*P410</f>
        <v>0</v>
      </c>
      <c r="R410" s="29">
        <f>'2. BASIS INVULBLAD'!$H$11</f>
        <v>0</v>
      </c>
      <c r="S410" s="29">
        <f>Q410*R410</f>
        <v>0</v>
      </c>
      <c r="T410" s="29">
        <f>O410+S410</f>
        <v>0</v>
      </c>
    </row>
    <row r="411" spans="1:20" ht="13.5" hidden="1" customHeight="1">
      <c r="A411" s="78">
        <f>A410+1</f>
        <v>65</v>
      </c>
      <c r="B411" s="107" t="s">
        <v>43</v>
      </c>
      <c r="C411" s="108"/>
      <c r="D411" s="109"/>
      <c r="E411" s="108"/>
      <c r="F411" s="107" t="s">
        <v>454</v>
      </c>
      <c r="G411" s="107" t="s">
        <v>494</v>
      </c>
      <c r="H411" s="108" t="s">
        <v>75</v>
      </c>
      <c r="I411" s="122">
        <v>1.01</v>
      </c>
      <c r="J411" s="112">
        <v>52</v>
      </c>
      <c r="K411" s="112" t="s">
        <v>1319</v>
      </c>
      <c r="L411" s="113">
        <f>IF(VLOOKUP(K411,'2. BASIS INVULBLAD'!$D$10:$E$87,2,FALSE())=0,0,I411/VLOOKUP(K411,'2. BASIS INVULBLAD'!$D$10:$E$87,2,FALSE()))</f>
        <v>0</v>
      </c>
      <c r="M411" s="113">
        <f>L411*J411</f>
        <v>0</v>
      </c>
      <c r="N411" s="114">
        <f>'2. BASIS INVULBLAD'!$H$10</f>
        <v>0</v>
      </c>
      <c r="O411" s="115">
        <f>M411*N411</f>
        <v>0</v>
      </c>
      <c r="P411" s="116"/>
      <c r="Q411" s="117">
        <f>M411*P411</f>
        <v>0</v>
      </c>
      <c r="R411" s="29">
        <f>'2. BASIS INVULBLAD'!$H$11</f>
        <v>0</v>
      </c>
      <c r="S411" s="29">
        <f>Q411*R411</f>
        <v>0</v>
      </c>
      <c r="T411" s="29">
        <f>O411+S411</f>
        <v>0</v>
      </c>
    </row>
    <row r="412" spans="1:20" ht="13.5" hidden="1" customHeight="1">
      <c r="A412" s="78">
        <f>A411+1</f>
        <v>66</v>
      </c>
      <c r="B412" s="107" t="s">
        <v>43</v>
      </c>
      <c r="C412" s="108"/>
      <c r="D412" s="109"/>
      <c r="E412" s="108"/>
      <c r="F412" s="107" t="s">
        <v>495</v>
      </c>
      <c r="G412" s="110" t="s">
        <v>86</v>
      </c>
      <c r="H412" s="108" t="s">
        <v>75</v>
      </c>
      <c r="I412" s="122">
        <v>14.83</v>
      </c>
      <c r="J412" s="112">
        <v>52</v>
      </c>
      <c r="K412" s="112" t="s">
        <v>98</v>
      </c>
      <c r="L412" s="113">
        <f>IF(VLOOKUP(K412,'2. BASIS INVULBLAD'!$D$10:$E$87,2,FALSE())=0,0,I412/VLOOKUP(K412,'2. BASIS INVULBLAD'!$D$10:$E$87,2,FALSE()))</f>
        <v>0</v>
      </c>
      <c r="M412" s="113">
        <f>L412*J412</f>
        <v>0</v>
      </c>
      <c r="N412" s="114">
        <f>'2. BASIS INVULBLAD'!$H$10</f>
        <v>0</v>
      </c>
      <c r="O412" s="115">
        <f>M412*N412</f>
        <v>0</v>
      </c>
      <c r="P412" s="116"/>
      <c r="Q412" s="117">
        <f>M412*P412</f>
        <v>0</v>
      </c>
      <c r="R412" s="29">
        <f>'2. BASIS INVULBLAD'!$H$11</f>
        <v>0</v>
      </c>
      <c r="S412" s="29">
        <f>Q412*R412</f>
        <v>0</v>
      </c>
      <c r="T412" s="29">
        <f>O412+S412</f>
        <v>0</v>
      </c>
    </row>
    <row r="413" spans="1:20" ht="13.5" hidden="1" customHeight="1">
      <c r="A413" s="78"/>
      <c r="B413" s="107"/>
      <c r="C413" s="108"/>
      <c r="D413" s="109"/>
      <c r="E413" s="108"/>
      <c r="F413" s="107"/>
      <c r="G413" s="107"/>
      <c r="H413" s="107"/>
      <c r="I413" s="122"/>
      <c r="J413" s="112"/>
      <c r="K413" s="112"/>
      <c r="L413" s="113"/>
      <c r="M413" s="113"/>
      <c r="N413" s="114"/>
      <c r="O413" s="115"/>
      <c r="P413" s="116"/>
      <c r="Q413" s="117"/>
      <c r="R413" s="29"/>
      <c r="S413" s="29"/>
      <c r="T413" s="29"/>
    </row>
    <row r="414" spans="1:20" ht="13.5" hidden="1" customHeight="1">
      <c r="A414" s="78">
        <f>A412+1</f>
        <v>67</v>
      </c>
      <c r="B414" s="107" t="s">
        <v>51</v>
      </c>
      <c r="C414" s="108"/>
      <c r="D414" s="109"/>
      <c r="E414" s="108"/>
      <c r="F414" s="107" t="s">
        <v>495</v>
      </c>
      <c r="G414" s="110" t="s">
        <v>129</v>
      </c>
      <c r="H414" s="108" t="s">
        <v>75</v>
      </c>
      <c r="I414" s="111">
        <v>18.46</v>
      </c>
      <c r="J414" s="112">
        <v>52</v>
      </c>
      <c r="K414" s="112" t="s">
        <v>135</v>
      </c>
      <c r="L414" s="113">
        <f>IF(VLOOKUP(K414,'2. BASIS INVULBLAD'!$D$10:$E$87,2,FALSE())=0,0,I414/VLOOKUP(K414,'2. BASIS INVULBLAD'!$D$10:$E$87,2,FALSE()))</f>
        <v>0</v>
      </c>
      <c r="M414" s="113">
        <f>L414*J414</f>
        <v>0</v>
      </c>
      <c r="N414" s="114">
        <f>'2. BASIS INVULBLAD'!$H$10</f>
        <v>0</v>
      </c>
      <c r="O414" s="115">
        <f>M414*N414</f>
        <v>0</v>
      </c>
      <c r="P414" s="116"/>
      <c r="Q414" s="117">
        <f>M414*P414</f>
        <v>0</v>
      </c>
      <c r="R414" s="29">
        <f>'2. BASIS INVULBLAD'!$H$11</f>
        <v>0</v>
      </c>
      <c r="S414" s="29">
        <f>Q414*R414</f>
        <v>0</v>
      </c>
      <c r="T414" s="29">
        <f>O414+S414</f>
        <v>0</v>
      </c>
    </row>
    <row r="415" spans="1:20" ht="13.5" hidden="1" customHeight="1">
      <c r="A415" s="78">
        <f>A414+1</f>
        <v>68</v>
      </c>
      <c r="B415" s="107" t="s">
        <v>51</v>
      </c>
      <c r="C415" s="108"/>
      <c r="D415" s="109"/>
      <c r="E415" s="108"/>
      <c r="F415" s="107" t="s">
        <v>454</v>
      </c>
      <c r="G415" s="110" t="s">
        <v>144</v>
      </c>
      <c r="H415" s="108" t="s">
        <v>68</v>
      </c>
      <c r="I415" s="111">
        <v>2.17</v>
      </c>
      <c r="J415" s="112">
        <v>52</v>
      </c>
      <c r="K415" s="112" t="s">
        <v>1313</v>
      </c>
      <c r="L415" s="113">
        <f>IF(VLOOKUP(K415,'2. BASIS INVULBLAD'!$D$10:$E$87,2,FALSE())=0,0,I415/VLOOKUP(K415,'2. BASIS INVULBLAD'!$D$10:$E$87,2,FALSE()))</f>
        <v>0</v>
      </c>
      <c r="M415" s="113">
        <f>L415*J415</f>
        <v>0</v>
      </c>
      <c r="N415" s="114">
        <f>'2. BASIS INVULBLAD'!$H$10</f>
        <v>0</v>
      </c>
      <c r="O415" s="115">
        <f>M415*N415</f>
        <v>0</v>
      </c>
      <c r="P415" s="116"/>
      <c r="Q415" s="117">
        <f>M415*P415</f>
        <v>0</v>
      </c>
      <c r="R415" s="29">
        <f>'2. BASIS INVULBLAD'!$H$11</f>
        <v>0</v>
      </c>
      <c r="S415" s="29">
        <f>Q415*R415</f>
        <v>0</v>
      </c>
      <c r="T415" s="29">
        <f>O415+S415</f>
        <v>0</v>
      </c>
    </row>
    <row r="416" spans="1:20" ht="13.5" hidden="1" customHeight="1">
      <c r="A416" s="78">
        <f>A415+1</f>
        <v>69</v>
      </c>
      <c r="B416" s="107" t="s">
        <v>52</v>
      </c>
      <c r="C416" s="108"/>
      <c r="D416" s="109"/>
      <c r="E416" s="108"/>
      <c r="F416" s="107" t="s">
        <v>495</v>
      </c>
      <c r="G416" s="110" t="s">
        <v>129</v>
      </c>
      <c r="H416" s="108" t="s">
        <v>75</v>
      </c>
      <c r="I416" s="111">
        <v>8.52</v>
      </c>
      <c r="J416" s="112">
        <v>52</v>
      </c>
      <c r="K416" s="112" t="s">
        <v>135</v>
      </c>
      <c r="L416" s="113">
        <f>IF(VLOOKUP(K416,'2. BASIS INVULBLAD'!$D$10:$E$87,2,FALSE())=0,0,I416/VLOOKUP(K416,'2. BASIS INVULBLAD'!$D$10:$E$87,2,FALSE()))</f>
        <v>0</v>
      </c>
      <c r="M416" s="113">
        <f>L416*J416</f>
        <v>0</v>
      </c>
      <c r="N416" s="114">
        <f>'2. BASIS INVULBLAD'!$H$10</f>
        <v>0</v>
      </c>
      <c r="O416" s="115">
        <f>M416*N416</f>
        <v>0</v>
      </c>
      <c r="P416" s="116"/>
      <c r="Q416" s="117">
        <f>M416*P416</f>
        <v>0</v>
      </c>
      <c r="R416" s="29">
        <f>'2. BASIS INVULBLAD'!$H$11</f>
        <v>0</v>
      </c>
      <c r="S416" s="29">
        <f>Q416*R416</f>
        <v>0</v>
      </c>
      <c r="T416" s="29">
        <f>O416+S416</f>
        <v>0</v>
      </c>
    </row>
    <row r="417" spans="1:20" ht="13.5" hidden="1" customHeight="1">
      <c r="A417" s="78"/>
      <c r="B417" s="107"/>
      <c r="C417" s="108"/>
      <c r="D417" s="109"/>
      <c r="E417" s="108"/>
      <c r="F417" s="107"/>
      <c r="G417" s="110"/>
      <c r="H417" s="108"/>
      <c r="I417" s="111"/>
      <c r="J417" s="112"/>
      <c r="K417" s="112"/>
      <c r="L417" s="113"/>
      <c r="M417" s="113"/>
      <c r="N417" s="114"/>
      <c r="O417" s="115"/>
      <c r="P417" s="116"/>
      <c r="Q417" s="117"/>
      <c r="R417" s="29"/>
      <c r="S417" s="29"/>
      <c r="T417" s="29"/>
    </row>
    <row r="418" spans="1:20" ht="13.5" hidden="1" customHeight="1">
      <c r="A418" s="78">
        <f t="shared" ref="A418:A429" si="97">A417+1</f>
        <v>1</v>
      </c>
      <c r="B418" s="107" t="s">
        <v>39</v>
      </c>
      <c r="C418" s="108" t="s">
        <v>349</v>
      </c>
      <c r="D418" s="109">
        <v>-2</v>
      </c>
      <c r="E418" s="108" t="s">
        <v>602</v>
      </c>
      <c r="F418" s="108" t="s">
        <v>199</v>
      </c>
      <c r="G418" s="110" t="s">
        <v>145</v>
      </c>
      <c r="H418" s="108" t="s">
        <v>87</v>
      </c>
      <c r="I418" s="111">
        <v>7</v>
      </c>
      <c r="J418" s="112">
        <v>255</v>
      </c>
      <c r="K418" s="112" t="s">
        <v>146</v>
      </c>
      <c r="L418" s="113">
        <f>IF(VLOOKUP(K418,'2. BASIS INVULBLAD'!$D$10:$E$87,2,FALSE())=0,0,I418/VLOOKUP(K418,'2. BASIS INVULBLAD'!$D$10:$E$87,2,FALSE()))</f>
        <v>0</v>
      </c>
      <c r="M418" s="113">
        <f>L418*J418</f>
        <v>0</v>
      </c>
      <c r="N418" s="114">
        <f>'2. BASIS INVULBLAD'!$H$10</f>
        <v>0</v>
      </c>
      <c r="O418" s="115">
        <f>M418*N418</f>
        <v>0</v>
      </c>
      <c r="P418" s="116"/>
      <c r="Q418" s="117">
        <f>M418*P418</f>
        <v>0</v>
      </c>
      <c r="R418" s="29">
        <f>'2. BASIS INVULBLAD'!$H$11</f>
        <v>0</v>
      </c>
      <c r="S418" s="29">
        <f>Q418*R418</f>
        <v>0</v>
      </c>
      <c r="T418" s="29">
        <f>O418+S418</f>
        <v>0</v>
      </c>
    </row>
    <row r="419" spans="1:20" ht="13.5" hidden="1" customHeight="1">
      <c r="A419" s="78">
        <f t="shared" si="97"/>
        <v>2</v>
      </c>
      <c r="B419" s="107" t="s">
        <v>39</v>
      </c>
      <c r="C419" s="122" t="s">
        <v>588</v>
      </c>
      <c r="D419" s="112">
        <v>-1</v>
      </c>
      <c r="E419" s="130" t="s">
        <v>626</v>
      </c>
      <c r="F419" s="107" t="s">
        <v>627</v>
      </c>
      <c r="G419" s="110" t="s">
        <v>120</v>
      </c>
      <c r="H419" s="108" t="s">
        <v>87</v>
      </c>
      <c r="I419" s="111">
        <v>48.03</v>
      </c>
      <c r="J419" s="112">
        <v>52</v>
      </c>
      <c r="K419" s="112" t="s">
        <v>121</v>
      </c>
      <c r="L419" s="113">
        <f>IF(VLOOKUP(K419,'2. BASIS INVULBLAD'!$D$10:$E$87,2,FALSE())=0,0,I419/VLOOKUP(K419,'2. BASIS INVULBLAD'!$D$10:$E$87,2,FALSE()))</f>
        <v>0</v>
      </c>
      <c r="M419" s="113">
        <f>L419*J419</f>
        <v>0</v>
      </c>
      <c r="N419" s="114">
        <f>'2. BASIS INVULBLAD'!$H$10</f>
        <v>0</v>
      </c>
      <c r="O419" s="115">
        <f>M419*N419</f>
        <v>0</v>
      </c>
      <c r="P419" s="116"/>
      <c r="Q419" s="117">
        <f>M419*P419</f>
        <v>0</v>
      </c>
      <c r="R419" s="29">
        <f>'2. BASIS INVULBLAD'!$H$11</f>
        <v>0</v>
      </c>
      <c r="S419" s="29">
        <f>Q419*R419</f>
        <v>0</v>
      </c>
      <c r="T419" s="29">
        <f>O419+S419</f>
        <v>0</v>
      </c>
    </row>
    <row r="420" spans="1:20" ht="13.5" hidden="1" customHeight="1">
      <c r="A420" s="78">
        <f t="shared" si="97"/>
        <v>3</v>
      </c>
      <c r="B420" s="107" t="s">
        <v>39</v>
      </c>
      <c r="C420" s="122" t="s">
        <v>588</v>
      </c>
      <c r="D420" s="112">
        <v>-1</v>
      </c>
      <c r="E420" s="130" t="s">
        <v>630</v>
      </c>
      <c r="F420" s="202" t="s">
        <v>631</v>
      </c>
      <c r="G420" s="110" t="s">
        <v>120</v>
      </c>
      <c r="H420" s="108" t="s">
        <v>87</v>
      </c>
      <c r="I420" s="111">
        <v>0.82</v>
      </c>
      <c r="J420" s="112">
        <v>52</v>
      </c>
      <c r="K420" s="112" t="s">
        <v>121</v>
      </c>
      <c r="L420" s="113">
        <f>IF(VLOOKUP(K420,'2. BASIS INVULBLAD'!$D$10:$E$87,2,FALSE())=0,0,I420/VLOOKUP(K420,'2. BASIS INVULBLAD'!$D$10:$E$87,2,FALSE()))</f>
        <v>0</v>
      </c>
      <c r="M420" s="113">
        <f>L420*J420</f>
        <v>0</v>
      </c>
      <c r="N420" s="114">
        <f>'2. BASIS INVULBLAD'!$H$10</f>
        <v>0</v>
      </c>
      <c r="O420" s="115">
        <f>M420*N420</f>
        <v>0</v>
      </c>
      <c r="P420" s="116"/>
      <c r="Q420" s="117">
        <f>M420*P420</f>
        <v>0</v>
      </c>
      <c r="R420" s="29">
        <f>'2. BASIS INVULBLAD'!$H$11</f>
        <v>0</v>
      </c>
      <c r="S420" s="29">
        <f>Q420*R420</f>
        <v>0</v>
      </c>
      <c r="T420" s="29">
        <f>O420+S420</f>
        <v>0</v>
      </c>
    </row>
    <row r="421" spans="1:20" ht="13.5" hidden="1" customHeight="1">
      <c r="A421" s="78">
        <f t="shared" si="97"/>
        <v>4</v>
      </c>
      <c r="B421" s="107" t="s">
        <v>39</v>
      </c>
      <c r="C421" s="122" t="s">
        <v>588</v>
      </c>
      <c r="D421" s="112">
        <v>-1</v>
      </c>
      <c r="E421" s="130" t="s">
        <v>632</v>
      </c>
      <c r="F421" s="107" t="s">
        <v>633</v>
      </c>
      <c r="G421" s="110" t="s">
        <v>120</v>
      </c>
      <c r="H421" s="108" t="s">
        <v>87</v>
      </c>
      <c r="I421" s="111">
        <v>10.44</v>
      </c>
      <c r="J421" s="112">
        <v>52</v>
      </c>
      <c r="K421" s="112" t="s">
        <v>121</v>
      </c>
      <c r="L421" s="113">
        <f>IF(VLOOKUP(K421,'2. BASIS INVULBLAD'!$D$10:$E$87,2,FALSE())=0,0,I421/VLOOKUP(K421,'2. BASIS INVULBLAD'!$D$10:$E$87,2,FALSE()))</f>
        <v>0</v>
      </c>
      <c r="M421" s="113">
        <f>L421*J421</f>
        <v>0</v>
      </c>
      <c r="N421" s="114">
        <f>'2. BASIS INVULBLAD'!$H$10</f>
        <v>0</v>
      </c>
      <c r="O421" s="115">
        <f>M421*N421</f>
        <v>0</v>
      </c>
      <c r="P421" s="116"/>
      <c r="Q421" s="117">
        <f>M421*P421</f>
        <v>0</v>
      </c>
      <c r="R421" s="29">
        <f>'2. BASIS INVULBLAD'!$H$11</f>
        <v>0</v>
      </c>
      <c r="S421" s="29">
        <f>Q421*R421</f>
        <v>0</v>
      </c>
      <c r="T421" s="29">
        <f>O421+S421</f>
        <v>0</v>
      </c>
    </row>
    <row r="422" spans="1:20" ht="13.5" hidden="1" customHeight="1">
      <c r="A422" s="78">
        <f t="shared" si="97"/>
        <v>5</v>
      </c>
      <c r="B422" s="107" t="s">
        <v>39</v>
      </c>
      <c r="C422" s="122" t="s">
        <v>588</v>
      </c>
      <c r="D422" s="112">
        <v>-1</v>
      </c>
      <c r="E422" s="130" t="s">
        <v>638</v>
      </c>
      <c r="F422" s="107" t="s">
        <v>639</v>
      </c>
      <c r="G422" s="110" t="s">
        <v>120</v>
      </c>
      <c r="H422" s="108" t="s">
        <v>87</v>
      </c>
      <c r="I422" s="111">
        <v>53.79</v>
      </c>
      <c r="J422" s="112">
        <v>52</v>
      </c>
      <c r="K422" s="112" t="s">
        <v>121</v>
      </c>
      <c r="L422" s="113">
        <f>IF(VLOOKUP(K422,'2. BASIS INVULBLAD'!$D$10:$E$87,2,FALSE())=0,0,I422/VLOOKUP(K422,'2. BASIS INVULBLAD'!$D$10:$E$87,2,FALSE()))</f>
        <v>0</v>
      </c>
      <c r="M422" s="113">
        <f>L422*J422</f>
        <v>0</v>
      </c>
      <c r="N422" s="114">
        <f>'2. BASIS INVULBLAD'!$H$10</f>
        <v>0</v>
      </c>
      <c r="O422" s="115">
        <f>M422*N422</f>
        <v>0</v>
      </c>
      <c r="P422" s="116"/>
      <c r="Q422" s="117">
        <f>M422*P422</f>
        <v>0</v>
      </c>
      <c r="R422" s="29">
        <f>'2. BASIS INVULBLAD'!$H$11</f>
        <v>0</v>
      </c>
      <c r="S422" s="29">
        <f>Q422*R422</f>
        <v>0</v>
      </c>
      <c r="T422" s="29">
        <f>O422+S422</f>
        <v>0</v>
      </c>
    </row>
    <row r="423" spans="1:20" ht="13.5" hidden="1" customHeight="1">
      <c r="A423" s="78">
        <f t="shared" si="97"/>
        <v>6</v>
      </c>
      <c r="B423" s="107" t="s">
        <v>39</v>
      </c>
      <c r="C423" s="108" t="s">
        <v>349</v>
      </c>
      <c r="D423" s="109">
        <v>5</v>
      </c>
      <c r="E423" s="108" t="s">
        <v>780</v>
      </c>
      <c r="F423" s="108" t="s">
        <v>682</v>
      </c>
      <c r="G423" s="110" t="s">
        <v>243</v>
      </c>
      <c r="H423" s="108" t="s">
        <v>87</v>
      </c>
      <c r="I423" s="111">
        <v>168.41</v>
      </c>
      <c r="J423" s="112">
        <v>0</v>
      </c>
      <c r="K423" s="112"/>
      <c r="L423" s="113"/>
      <c r="M423" s="113"/>
      <c r="N423" s="114"/>
      <c r="O423" s="115"/>
      <c r="P423" s="116"/>
      <c r="Q423" s="117"/>
      <c r="R423" s="29"/>
      <c r="S423" s="29"/>
      <c r="T423" s="29"/>
    </row>
    <row r="424" spans="1:20" ht="13.5" hidden="1" customHeight="1">
      <c r="A424" s="78">
        <f t="shared" si="97"/>
        <v>7</v>
      </c>
      <c r="B424" s="107" t="s">
        <v>39</v>
      </c>
      <c r="C424" s="122" t="s">
        <v>588</v>
      </c>
      <c r="D424" s="112">
        <v>-1</v>
      </c>
      <c r="E424" s="130" t="s">
        <v>943</v>
      </c>
      <c r="F424" s="131" t="s">
        <v>278</v>
      </c>
      <c r="G424" s="110" t="s">
        <v>86</v>
      </c>
      <c r="H424" s="108" t="s">
        <v>87</v>
      </c>
      <c r="I424" s="111">
        <v>8.51</v>
      </c>
      <c r="J424" s="112">
        <v>255</v>
      </c>
      <c r="K424" s="112" t="s">
        <v>88</v>
      </c>
      <c r="L424" s="113">
        <f>IF(VLOOKUP(K424,'2. BASIS INVULBLAD'!$D$10:$E$87,2,FALSE())=0,0,I424/VLOOKUP(K424,'2. BASIS INVULBLAD'!$D$10:$E$87,2,FALSE()))</f>
        <v>0</v>
      </c>
      <c r="M424" s="113">
        <f>L424*J424</f>
        <v>0</v>
      </c>
      <c r="N424" s="114">
        <f>'2. BASIS INVULBLAD'!$H$10</f>
        <v>0</v>
      </c>
      <c r="O424" s="115">
        <f>M424*N424</f>
        <v>0</v>
      </c>
      <c r="P424" s="116"/>
      <c r="Q424" s="117">
        <f>M424*P424</f>
        <v>0</v>
      </c>
      <c r="R424" s="29">
        <f>'2. BASIS INVULBLAD'!$H$11</f>
        <v>0</v>
      </c>
      <c r="S424" s="29">
        <f>Q424*R424</f>
        <v>0</v>
      </c>
      <c r="T424" s="29">
        <f>O424+S424</f>
        <v>0</v>
      </c>
    </row>
    <row r="425" spans="1:20" ht="13.5" hidden="1" customHeight="1">
      <c r="A425" s="78">
        <f t="shared" si="97"/>
        <v>8</v>
      </c>
      <c r="B425" s="107" t="s">
        <v>39</v>
      </c>
      <c r="C425" s="122" t="s">
        <v>588</v>
      </c>
      <c r="D425" s="112">
        <v>-1</v>
      </c>
      <c r="E425" s="130" t="s">
        <v>956</v>
      </c>
      <c r="F425" s="107" t="s">
        <v>682</v>
      </c>
      <c r="G425" s="110" t="s">
        <v>243</v>
      </c>
      <c r="H425" s="108" t="s">
        <v>87</v>
      </c>
      <c r="I425" s="111">
        <v>12.69</v>
      </c>
      <c r="J425" s="112">
        <v>0</v>
      </c>
      <c r="K425" s="112"/>
      <c r="L425" s="113"/>
      <c r="M425" s="113"/>
      <c r="N425" s="114"/>
      <c r="O425" s="115"/>
      <c r="P425" s="116"/>
      <c r="Q425" s="117"/>
      <c r="R425" s="29"/>
      <c r="S425" s="29"/>
      <c r="T425" s="29"/>
    </row>
    <row r="426" spans="1:20" ht="13.5" hidden="1" customHeight="1">
      <c r="A426" s="78">
        <f t="shared" si="97"/>
        <v>9</v>
      </c>
      <c r="B426" s="107" t="s">
        <v>39</v>
      </c>
      <c r="C426" s="122" t="s">
        <v>588</v>
      </c>
      <c r="D426" s="112">
        <v>-1</v>
      </c>
      <c r="E426" s="132" t="s">
        <v>958</v>
      </c>
      <c r="F426" s="280" t="s">
        <v>959</v>
      </c>
      <c r="G426" s="110" t="s">
        <v>243</v>
      </c>
      <c r="H426" s="108" t="s">
        <v>87</v>
      </c>
      <c r="I426" s="111">
        <v>6.78</v>
      </c>
      <c r="J426" s="112">
        <v>0</v>
      </c>
      <c r="K426" s="112"/>
      <c r="L426" s="113"/>
      <c r="M426" s="113"/>
      <c r="N426" s="114"/>
      <c r="O426" s="115"/>
      <c r="P426" s="116"/>
      <c r="Q426" s="117"/>
      <c r="R426" s="29"/>
      <c r="S426" s="29"/>
      <c r="T426" s="29"/>
    </row>
    <row r="427" spans="1:20" ht="13.5" hidden="1" customHeight="1">
      <c r="A427" s="78">
        <f t="shared" si="97"/>
        <v>10</v>
      </c>
      <c r="B427" s="107" t="s">
        <v>39</v>
      </c>
      <c r="C427" s="122" t="s">
        <v>588</v>
      </c>
      <c r="D427" s="112">
        <v>-1</v>
      </c>
      <c r="E427" s="132" t="s">
        <v>960</v>
      </c>
      <c r="F427" s="280" t="s">
        <v>959</v>
      </c>
      <c r="G427" s="110" t="s">
        <v>243</v>
      </c>
      <c r="H427" s="108" t="s">
        <v>87</v>
      </c>
      <c r="I427" s="111">
        <v>10.84</v>
      </c>
      <c r="J427" s="112">
        <v>0</v>
      </c>
      <c r="K427" s="112"/>
      <c r="L427" s="113"/>
      <c r="M427" s="113"/>
      <c r="N427" s="114"/>
      <c r="O427" s="115"/>
      <c r="P427" s="116"/>
      <c r="Q427" s="117"/>
      <c r="R427" s="29"/>
      <c r="S427" s="29"/>
      <c r="T427" s="29"/>
    </row>
    <row r="428" spans="1:20" ht="13.5" hidden="1" customHeight="1">
      <c r="A428" s="78">
        <f t="shared" si="97"/>
        <v>11</v>
      </c>
      <c r="B428" s="107" t="s">
        <v>39</v>
      </c>
      <c r="C428" s="108" t="s">
        <v>604</v>
      </c>
      <c r="D428" s="109">
        <v>1</v>
      </c>
      <c r="E428" s="108" t="s">
        <v>1034</v>
      </c>
      <c r="F428" s="108" t="s">
        <v>1035</v>
      </c>
      <c r="G428" s="110" t="s">
        <v>243</v>
      </c>
      <c r="H428" s="108" t="s">
        <v>87</v>
      </c>
      <c r="I428" s="111"/>
      <c r="J428" s="112">
        <v>0</v>
      </c>
      <c r="K428" s="112"/>
      <c r="L428" s="113"/>
      <c r="M428" s="113"/>
      <c r="N428" s="114"/>
      <c r="O428" s="115"/>
      <c r="P428" s="116"/>
      <c r="Q428" s="117"/>
      <c r="R428" s="29"/>
      <c r="S428" s="29"/>
      <c r="T428" s="29"/>
    </row>
    <row r="429" spans="1:20" ht="13.5" hidden="1" customHeight="1">
      <c r="A429" s="78">
        <f t="shared" si="97"/>
        <v>12</v>
      </c>
      <c r="B429" s="107" t="s">
        <v>39</v>
      </c>
      <c r="C429" s="108" t="s">
        <v>604</v>
      </c>
      <c r="D429" s="109">
        <v>1</v>
      </c>
      <c r="E429" s="108" t="s">
        <v>1036</v>
      </c>
      <c r="F429" s="108" t="s">
        <v>1035</v>
      </c>
      <c r="G429" s="110" t="s">
        <v>243</v>
      </c>
      <c r="H429" s="108" t="s">
        <v>87</v>
      </c>
      <c r="I429" s="111"/>
      <c r="J429" s="112">
        <v>0</v>
      </c>
      <c r="K429" s="112"/>
      <c r="L429" s="113"/>
      <c r="M429" s="113"/>
      <c r="N429" s="114"/>
      <c r="O429" s="115"/>
      <c r="P429" s="116"/>
      <c r="Q429" s="117"/>
      <c r="R429" s="29"/>
      <c r="S429" s="29"/>
      <c r="T429" s="29"/>
    </row>
    <row r="430" spans="1:20" ht="13.5" hidden="1" customHeight="1">
      <c r="A430" s="78">
        <f>A428+1</f>
        <v>12</v>
      </c>
      <c r="B430" s="107" t="s">
        <v>39</v>
      </c>
      <c r="C430" s="108" t="s">
        <v>349</v>
      </c>
      <c r="D430" s="125">
        <v>1</v>
      </c>
      <c r="E430" s="126" t="s">
        <v>586</v>
      </c>
      <c r="F430" s="127" t="s">
        <v>414</v>
      </c>
      <c r="G430" s="110" t="s">
        <v>129</v>
      </c>
      <c r="H430" s="127" t="s">
        <v>63</v>
      </c>
      <c r="I430" s="128">
        <f>0.7*2.4</f>
        <v>1.68</v>
      </c>
      <c r="J430" s="112">
        <v>255</v>
      </c>
      <c r="K430" s="112" t="s">
        <v>130</v>
      </c>
      <c r="L430" s="113">
        <f>IF(VLOOKUP(K430,'2. BASIS INVULBLAD'!$D$10:$E$87,2,FALSE())=0,0,I430/VLOOKUP(K430,'2. BASIS INVULBLAD'!$D$10:$E$87,2,FALSE()))</f>
        <v>0</v>
      </c>
      <c r="M430" s="113">
        <f t="shared" ref="M430:M461" si="98">L430*J430</f>
        <v>0</v>
      </c>
      <c r="N430" s="114">
        <f>'2. BASIS INVULBLAD'!$H$10</f>
        <v>0</v>
      </c>
      <c r="O430" s="115">
        <f t="shared" ref="O430:O461" si="99">M430*N430</f>
        <v>0</v>
      </c>
      <c r="P430" s="116"/>
      <c r="Q430" s="117">
        <f t="shared" ref="Q430:Q461" si="100">M430*P430</f>
        <v>0</v>
      </c>
      <c r="R430" s="29">
        <f>'2. BASIS INVULBLAD'!$H$11</f>
        <v>0</v>
      </c>
      <c r="S430" s="29">
        <f t="shared" ref="S430:S461" si="101">Q430*R430</f>
        <v>0</v>
      </c>
      <c r="T430" s="29">
        <f t="shared" ref="T430:T461" si="102">O430+S430</f>
        <v>0</v>
      </c>
    </row>
    <row r="431" spans="1:20" ht="13.5" hidden="1" customHeight="1">
      <c r="A431" s="78">
        <f t="shared" ref="A431:A494" si="103">A430+1</f>
        <v>13</v>
      </c>
      <c r="B431" s="107" t="s">
        <v>39</v>
      </c>
      <c r="C431" s="108" t="s">
        <v>349</v>
      </c>
      <c r="D431" s="125">
        <v>1</v>
      </c>
      <c r="E431" s="126" t="s">
        <v>587</v>
      </c>
      <c r="F431" s="129" t="s">
        <v>435</v>
      </c>
      <c r="G431" s="110" t="s">
        <v>156</v>
      </c>
      <c r="H431" s="127" t="s">
        <v>63</v>
      </c>
      <c r="I431" s="128">
        <f>2.95*3.9</f>
        <v>11.505000000000001</v>
      </c>
      <c r="J431" s="112">
        <v>52</v>
      </c>
      <c r="K431" s="112" t="s">
        <v>157</v>
      </c>
      <c r="L431" s="113">
        <f>IF(VLOOKUP(K431,'2. BASIS INVULBLAD'!$D$10:$E$87,2,FALSE())=0,0,I431/VLOOKUP(K431,'2. BASIS INVULBLAD'!$D$10:$E$87,2,FALSE()))</f>
        <v>0</v>
      </c>
      <c r="M431" s="113">
        <f t="shared" si="98"/>
        <v>0</v>
      </c>
      <c r="N431" s="114">
        <f>'2. BASIS INVULBLAD'!$H$10</f>
        <v>0</v>
      </c>
      <c r="O431" s="115">
        <f t="shared" si="99"/>
        <v>0</v>
      </c>
      <c r="P431" s="116"/>
      <c r="Q431" s="117">
        <f t="shared" si="100"/>
        <v>0</v>
      </c>
      <c r="R431" s="29">
        <f>'2. BASIS INVULBLAD'!$H$11</f>
        <v>0</v>
      </c>
      <c r="S431" s="29">
        <f t="shared" si="101"/>
        <v>0</v>
      </c>
      <c r="T431" s="29">
        <f t="shared" si="102"/>
        <v>0</v>
      </c>
    </row>
    <row r="432" spans="1:20" ht="13.5" hidden="1" customHeight="1">
      <c r="A432" s="78">
        <f t="shared" si="103"/>
        <v>14</v>
      </c>
      <c r="B432" s="107" t="s">
        <v>39</v>
      </c>
      <c r="C432" s="108" t="s">
        <v>349</v>
      </c>
      <c r="D432" s="125">
        <v>1</v>
      </c>
      <c r="E432" s="126" t="s">
        <v>591</v>
      </c>
      <c r="F432" s="129" t="s">
        <v>592</v>
      </c>
      <c r="G432" s="110" t="s">
        <v>156</v>
      </c>
      <c r="H432" s="127" t="s">
        <v>63</v>
      </c>
      <c r="I432" s="128">
        <f>1.8*2.4</f>
        <v>4.32</v>
      </c>
      <c r="J432" s="112">
        <v>52</v>
      </c>
      <c r="K432" s="112" t="s">
        <v>157</v>
      </c>
      <c r="L432" s="113">
        <f>IF(VLOOKUP(K432,'2. BASIS INVULBLAD'!$D$10:$E$87,2,FALSE())=0,0,I432/VLOOKUP(K432,'2. BASIS INVULBLAD'!$D$10:$E$87,2,FALSE()))</f>
        <v>0</v>
      </c>
      <c r="M432" s="113">
        <f t="shared" si="98"/>
        <v>0</v>
      </c>
      <c r="N432" s="114">
        <f>'2. BASIS INVULBLAD'!$H$10</f>
        <v>0</v>
      </c>
      <c r="O432" s="115">
        <f t="shared" si="99"/>
        <v>0</v>
      </c>
      <c r="P432" s="116"/>
      <c r="Q432" s="117">
        <f t="shared" si="100"/>
        <v>0</v>
      </c>
      <c r="R432" s="29">
        <f>'2. BASIS INVULBLAD'!$H$11</f>
        <v>0</v>
      </c>
      <c r="S432" s="29">
        <f t="shared" si="101"/>
        <v>0</v>
      </c>
      <c r="T432" s="29">
        <f t="shared" si="102"/>
        <v>0</v>
      </c>
    </row>
    <row r="433" spans="1:20" ht="13.5" hidden="1" customHeight="1">
      <c r="A433" s="78">
        <f t="shared" si="103"/>
        <v>15</v>
      </c>
      <c r="B433" s="107" t="s">
        <v>39</v>
      </c>
      <c r="C433" s="108" t="s">
        <v>349</v>
      </c>
      <c r="D433" s="125">
        <v>1</v>
      </c>
      <c r="E433" s="126" t="s">
        <v>593</v>
      </c>
      <c r="F433" s="127" t="s">
        <v>435</v>
      </c>
      <c r="G433" s="110" t="s">
        <v>156</v>
      </c>
      <c r="H433" s="127" t="s">
        <v>63</v>
      </c>
      <c r="I433" s="128">
        <f>4.75*3.9</f>
        <v>18.524999999999999</v>
      </c>
      <c r="J433" s="112">
        <v>52</v>
      </c>
      <c r="K433" s="112" t="s">
        <v>157</v>
      </c>
      <c r="L433" s="113">
        <f>IF(VLOOKUP(K433,'2. BASIS INVULBLAD'!$D$10:$E$87,2,FALSE())=0,0,I433/VLOOKUP(K433,'2. BASIS INVULBLAD'!$D$10:$E$87,2,FALSE()))</f>
        <v>0</v>
      </c>
      <c r="M433" s="113">
        <f t="shared" si="98"/>
        <v>0</v>
      </c>
      <c r="N433" s="114">
        <f>'2. BASIS INVULBLAD'!$H$10</f>
        <v>0</v>
      </c>
      <c r="O433" s="115">
        <f t="shared" si="99"/>
        <v>0</v>
      </c>
      <c r="P433" s="116"/>
      <c r="Q433" s="117">
        <f t="shared" si="100"/>
        <v>0</v>
      </c>
      <c r="R433" s="29">
        <f>'2. BASIS INVULBLAD'!$H$11</f>
        <v>0</v>
      </c>
      <c r="S433" s="29">
        <f t="shared" si="101"/>
        <v>0</v>
      </c>
      <c r="T433" s="29">
        <f t="shared" si="102"/>
        <v>0</v>
      </c>
    </row>
    <row r="434" spans="1:20" ht="13.5" hidden="1" customHeight="1">
      <c r="A434" s="78">
        <f t="shared" si="103"/>
        <v>16</v>
      </c>
      <c r="B434" s="107" t="s">
        <v>39</v>
      </c>
      <c r="C434" s="122" t="s">
        <v>209</v>
      </c>
      <c r="D434" s="109">
        <v>1</v>
      </c>
      <c r="E434" s="108" t="s">
        <v>594</v>
      </c>
      <c r="F434" s="107" t="s">
        <v>595</v>
      </c>
      <c r="G434" s="110" t="s">
        <v>129</v>
      </c>
      <c r="H434" s="107" t="s">
        <v>63</v>
      </c>
      <c r="I434" s="111">
        <v>41.33</v>
      </c>
      <c r="J434" s="112">
        <v>255</v>
      </c>
      <c r="K434" s="112" t="s">
        <v>130</v>
      </c>
      <c r="L434" s="113">
        <f>IF(VLOOKUP(K434,'2. BASIS INVULBLAD'!$D$10:$E$87,2,FALSE())=0,0,I434/VLOOKUP(K434,'2. BASIS INVULBLAD'!$D$10:$E$87,2,FALSE()))</f>
        <v>0</v>
      </c>
      <c r="M434" s="113">
        <f t="shared" si="98"/>
        <v>0</v>
      </c>
      <c r="N434" s="114">
        <f>'2. BASIS INVULBLAD'!$H$10</f>
        <v>0</v>
      </c>
      <c r="O434" s="115">
        <f t="shared" si="99"/>
        <v>0</v>
      </c>
      <c r="P434" s="116"/>
      <c r="Q434" s="117">
        <f t="shared" si="100"/>
        <v>0</v>
      </c>
      <c r="R434" s="29">
        <f>'2. BASIS INVULBLAD'!$H$11</f>
        <v>0</v>
      </c>
      <c r="S434" s="29">
        <f t="shared" si="101"/>
        <v>0</v>
      </c>
      <c r="T434" s="29">
        <f t="shared" si="102"/>
        <v>0</v>
      </c>
    </row>
    <row r="435" spans="1:20" ht="13.5" hidden="1" customHeight="1">
      <c r="A435" s="78">
        <f t="shared" si="103"/>
        <v>17</v>
      </c>
      <c r="B435" s="107" t="s">
        <v>39</v>
      </c>
      <c r="C435" s="122" t="s">
        <v>209</v>
      </c>
      <c r="D435" s="109">
        <v>1</v>
      </c>
      <c r="E435" s="108" t="s">
        <v>596</v>
      </c>
      <c r="F435" s="107" t="s">
        <v>597</v>
      </c>
      <c r="G435" s="110" t="s">
        <v>129</v>
      </c>
      <c r="H435" s="107" t="s">
        <v>63</v>
      </c>
      <c r="I435" s="111">
        <v>1.74</v>
      </c>
      <c r="J435" s="112">
        <v>255</v>
      </c>
      <c r="K435" s="112" t="s">
        <v>130</v>
      </c>
      <c r="L435" s="113">
        <f>IF(VLOOKUP(K435,'2. BASIS INVULBLAD'!$D$10:$E$87,2,FALSE())=0,0,I435/VLOOKUP(K435,'2. BASIS INVULBLAD'!$D$10:$E$87,2,FALSE()))</f>
        <v>0</v>
      </c>
      <c r="M435" s="113">
        <f t="shared" si="98"/>
        <v>0</v>
      </c>
      <c r="N435" s="114">
        <f>'2. BASIS INVULBLAD'!$H$10</f>
        <v>0</v>
      </c>
      <c r="O435" s="115">
        <f t="shared" si="99"/>
        <v>0</v>
      </c>
      <c r="P435" s="116"/>
      <c r="Q435" s="117">
        <f t="shared" si="100"/>
        <v>0</v>
      </c>
      <c r="R435" s="29">
        <f>'2. BASIS INVULBLAD'!$H$11</f>
        <v>0</v>
      </c>
      <c r="S435" s="29">
        <f t="shared" si="101"/>
        <v>0</v>
      </c>
      <c r="T435" s="29">
        <f t="shared" si="102"/>
        <v>0</v>
      </c>
    </row>
    <row r="436" spans="1:20" ht="13.5" hidden="1" customHeight="1">
      <c r="A436" s="78">
        <f t="shared" si="103"/>
        <v>18</v>
      </c>
      <c r="B436" s="107" t="s">
        <v>39</v>
      </c>
      <c r="C436" s="108" t="s">
        <v>349</v>
      </c>
      <c r="D436" s="125">
        <v>1</v>
      </c>
      <c r="E436" s="126" t="s">
        <v>598</v>
      </c>
      <c r="F436" s="127" t="s">
        <v>435</v>
      </c>
      <c r="G436" s="110" t="s">
        <v>156</v>
      </c>
      <c r="H436" s="127" t="s">
        <v>63</v>
      </c>
      <c r="I436" s="128">
        <f>4.2*3.4</f>
        <v>14.28</v>
      </c>
      <c r="J436" s="112">
        <v>52</v>
      </c>
      <c r="K436" s="112" t="s">
        <v>157</v>
      </c>
      <c r="L436" s="113">
        <f>IF(VLOOKUP(K436,'2. BASIS INVULBLAD'!$D$10:$E$87,2,FALSE())=0,0,I436/VLOOKUP(K436,'2. BASIS INVULBLAD'!$D$10:$E$87,2,FALSE()))</f>
        <v>0</v>
      </c>
      <c r="M436" s="113">
        <f t="shared" si="98"/>
        <v>0</v>
      </c>
      <c r="N436" s="114">
        <f>'2. BASIS INVULBLAD'!$H$10</f>
        <v>0</v>
      </c>
      <c r="O436" s="115">
        <f t="shared" si="99"/>
        <v>0</v>
      </c>
      <c r="P436" s="116"/>
      <c r="Q436" s="117">
        <f t="shared" si="100"/>
        <v>0</v>
      </c>
      <c r="R436" s="29">
        <f>'2. BASIS INVULBLAD'!$H$11</f>
        <v>0</v>
      </c>
      <c r="S436" s="29">
        <f t="shared" si="101"/>
        <v>0</v>
      </c>
      <c r="T436" s="29">
        <f t="shared" si="102"/>
        <v>0</v>
      </c>
    </row>
    <row r="437" spans="1:20" ht="13.5" hidden="1" customHeight="1">
      <c r="A437" s="78">
        <f t="shared" si="103"/>
        <v>19</v>
      </c>
      <c r="B437" s="107" t="s">
        <v>39</v>
      </c>
      <c r="C437" s="122" t="s">
        <v>209</v>
      </c>
      <c r="D437" s="109">
        <v>1</v>
      </c>
      <c r="E437" s="130" t="s">
        <v>599</v>
      </c>
      <c r="F437" s="107" t="s">
        <v>435</v>
      </c>
      <c r="G437" s="110" t="s">
        <v>156</v>
      </c>
      <c r="H437" s="107" t="s">
        <v>63</v>
      </c>
      <c r="I437" s="111">
        <v>22.61</v>
      </c>
      <c r="J437" s="112">
        <v>52</v>
      </c>
      <c r="K437" s="112" t="s">
        <v>157</v>
      </c>
      <c r="L437" s="113">
        <f>IF(VLOOKUP(K437,'2. BASIS INVULBLAD'!$D$10:$E$87,2,FALSE())=0,0,I437/VLOOKUP(K437,'2. BASIS INVULBLAD'!$D$10:$E$87,2,FALSE()))</f>
        <v>0</v>
      </c>
      <c r="M437" s="113">
        <f t="shared" si="98"/>
        <v>0</v>
      </c>
      <c r="N437" s="114">
        <f>'2. BASIS INVULBLAD'!$H$10</f>
        <v>0</v>
      </c>
      <c r="O437" s="115">
        <f t="shared" si="99"/>
        <v>0</v>
      </c>
      <c r="P437" s="116"/>
      <c r="Q437" s="117">
        <f t="shared" si="100"/>
        <v>0</v>
      </c>
      <c r="R437" s="29">
        <f>'2. BASIS INVULBLAD'!$H$11</f>
        <v>0</v>
      </c>
      <c r="S437" s="29">
        <f t="shared" si="101"/>
        <v>0</v>
      </c>
      <c r="T437" s="29">
        <f t="shared" si="102"/>
        <v>0</v>
      </c>
    </row>
    <row r="438" spans="1:20" ht="13.5" hidden="1" customHeight="1">
      <c r="A438" s="78">
        <f t="shared" si="103"/>
        <v>20</v>
      </c>
      <c r="B438" s="107" t="s">
        <v>39</v>
      </c>
      <c r="C438" s="122" t="s">
        <v>209</v>
      </c>
      <c r="D438" s="109">
        <v>1</v>
      </c>
      <c r="E438" s="130" t="s">
        <v>600</v>
      </c>
      <c r="F438" s="107" t="s">
        <v>435</v>
      </c>
      <c r="G438" s="110" t="s">
        <v>156</v>
      </c>
      <c r="H438" s="107" t="s">
        <v>63</v>
      </c>
      <c r="I438" s="111">
        <v>10.32</v>
      </c>
      <c r="J438" s="112">
        <v>52</v>
      </c>
      <c r="K438" s="112" t="s">
        <v>157</v>
      </c>
      <c r="L438" s="113">
        <f>IF(VLOOKUP(K438,'2. BASIS INVULBLAD'!$D$10:$E$87,2,FALSE())=0,0,I438/VLOOKUP(K438,'2. BASIS INVULBLAD'!$D$10:$E$87,2,FALSE()))</f>
        <v>0</v>
      </c>
      <c r="M438" s="113">
        <f t="shared" si="98"/>
        <v>0</v>
      </c>
      <c r="N438" s="114">
        <f>'2. BASIS INVULBLAD'!$H$10</f>
        <v>0</v>
      </c>
      <c r="O438" s="115">
        <f t="shared" si="99"/>
        <v>0</v>
      </c>
      <c r="P438" s="116"/>
      <c r="Q438" s="117">
        <f t="shared" si="100"/>
        <v>0</v>
      </c>
      <c r="R438" s="29">
        <f>'2. BASIS INVULBLAD'!$H$11</f>
        <v>0</v>
      </c>
      <c r="S438" s="29">
        <f t="shared" si="101"/>
        <v>0</v>
      </c>
      <c r="T438" s="29">
        <f t="shared" si="102"/>
        <v>0</v>
      </c>
    </row>
    <row r="439" spans="1:20" ht="13.5" hidden="1" customHeight="1">
      <c r="A439" s="78">
        <f t="shared" si="103"/>
        <v>21</v>
      </c>
      <c r="B439" s="107" t="s">
        <v>39</v>
      </c>
      <c r="C439" s="122" t="s">
        <v>209</v>
      </c>
      <c r="D439" s="109">
        <v>2</v>
      </c>
      <c r="E439" s="108" t="s">
        <v>601</v>
      </c>
      <c r="F439" s="107" t="s">
        <v>595</v>
      </c>
      <c r="G439" s="110" t="s">
        <v>129</v>
      </c>
      <c r="H439" s="107" t="s">
        <v>63</v>
      </c>
      <c r="I439" s="111">
        <v>41.33</v>
      </c>
      <c r="J439" s="112">
        <v>255</v>
      </c>
      <c r="K439" s="112" t="s">
        <v>130</v>
      </c>
      <c r="L439" s="113">
        <f>IF(VLOOKUP(K439,'2. BASIS INVULBLAD'!$D$10:$E$87,2,FALSE())=0,0,I439/VLOOKUP(K439,'2. BASIS INVULBLAD'!$D$10:$E$87,2,FALSE()))</f>
        <v>0</v>
      </c>
      <c r="M439" s="113">
        <f t="shared" si="98"/>
        <v>0</v>
      </c>
      <c r="N439" s="114">
        <f>'2. BASIS INVULBLAD'!$H$10</f>
        <v>0</v>
      </c>
      <c r="O439" s="115">
        <f t="shared" si="99"/>
        <v>0</v>
      </c>
      <c r="P439" s="116"/>
      <c r="Q439" s="117">
        <f t="shared" si="100"/>
        <v>0</v>
      </c>
      <c r="R439" s="29">
        <f>'2. BASIS INVULBLAD'!$H$11</f>
        <v>0</v>
      </c>
      <c r="S439" s="29">
        <f t="shared" si="101"/>
        <v>0</v>
      </c>
      <c r="T439" s="29">
        <f t="shared" si="102"/>
        <v>0</v>
      </c>
    </row>
    <row r="440" spans="1:20" ht="13.5" hidden="1" customHeight="1">
      <c r="A440" s="78">
        <f t="shared" si="103"/>
        <v>22</v>
      </c>
      <c r="B440" s="107" t="s">
        <v>39</v>
      </c>
      <c r="C440" s="122" t="s">
        <v>209</v>
      </c>
      <c r="D440" s="109">
        <v>2</v>
      </c>
      <c r="E440" s="108" t="s">
        <v>603</v>
      </c>
      <c r="F440" s="107" t="s">
        <v>597</v>
      </c>
      <c r="G440" s="110" t="s">
        <v>129</v>
      </c>
      <c r="H440" s="107" t="s">
        <v>63</v>
      </c>
      <c r="I440" s="111">
        <v>1.74</v>
      </c>
      <c r="J440" s="112">
        <v>255</v>
      </c>
      <c r="K440" s="112" t="s">
        <v>130</v>
      </c>
      <c r="L440" s="113">
        <f>IF(VLOOKUP(K440,'2. BASIS INVULBLAD'!$D$10:$E$87,2,FALSE())=0,0,I440/VLOOKUP(K440,'2. BASIS INVULBLAD'!$D$10:$E$87,2,FALSE()))</f>
        <v>0</v>
      </c>
      <c r="M440" s="113">
        <f t="shared" si="98"/>
        <v>0</v>
      </c>
      <c r="N440" s="114">
        <f>'2. BASIS INVULBLAD'!$H$10</f>
        <v>0</v>
      </c>
      <c r="O440" s="115">
        <f t="shared" si="99"/>
        <v>0</v>
      </c>
      <c r="P440" s="116"/>
      <c r="Q440" s="117">
        <f t="shared" si="100"/>
        <v>0</v>
      </c>
      <c r="R440" s="29">
        <f>'2. BASIS INVULBLAD'!$H$11</f>
        <v>0</v>
      </c>
      <c r="S440" s="29">
        <f t="shared" si="101"/>
        <v>0</v>
      </c>
      <c r="T440" s="29">
        <f t="shared" si="102"/>
        <v>0</v>
      </c>
    </row>
    <row r="441" spans="1:20" ht="13.5" hidden="1" customHeight="1">
      <c r="A441" s="78">
        <f t="shared" si="103"/>
        <v>23</v>
      </c>
      <c r="B441" s="107" t="s">
        <v>39</v>
      </c>
      <c r="C441" s="108" t="s">
        <v>604</v>
      </c>
      <c r="D441" s="109">
        <v>2</v>
      </c>
      <c r="E441" s="108" t="s">
        <v>605</v>
      </c>
      <c r="F441" s="108" t="s">
        <v>404</v>
      </c>
      <c r="G441" s="110" t="s">
        <v>145</v>
      </c>
      <c r="H441" s="107" t="s">
        <v>63</v>
      </c>
      <c r="I441" s="111">
        <v>3.52</v>
      </c>
      <c r="J441" s="112">
        <v>255</v>
      </c>
      <c r="K441" s="112" t="s">
        <v>147</v>
      </c>
      <c r="L441" s="113">
        <f>IF(VLOOKUP(K441,'2. BASIS INVULBLAD'!$D$10:$E$87,2,FALSE())=0,0,I441/VLOOKUP(K441,'2. BASIS INVULBLAD'!$D$10:$E$87,2,FALSE()))</f>
        <v>0</v>
      </c>
      <c r="M441" s="113">
        <f t="shared" si="98"/>
        <v>0</v>
      </c>
      <c r="N441" s="114">
        <f>'2. BASIS INVULBLAD'!$H$10</f>
        <v>0</v>
      </c>
      <c r="O441" s="115">
        <f t="shared" si="99"/>
        <v>0</v>
      </c>
      <c r="P441" s="116"/>
      <c r="Q441" s="117">
        <f t="shared" si="100"/>
        <v>0</v>
      </c>
      <c r="R441" s="29">
        <f>'2. BASIS INVULBLAD'!$H$11</f>
        <v>0</v>
      </c>
      <c r="S441" s="29">
        <f t="shared" si="101"/>
        <v>0</v>
      </c>
      <c r="T441" s="29">
        <f t="shared" si="102"/>
        <v>0</v>
      </c>
    </row>
    <row r="442" spans="1:20" ht="13.5" hidden="1" customHeight="1">
      <c r="A442" s="78">
        <f t="shared" si="103"/>
        <v>24</v>
      </c>
      <c r="B442" s="107" t="s">
        <v>39</v>
      </c>
      <c r="C442" s="122" t="s">
        <v>209</v>
      </c>
      <c r="D442" s="109">
        <v>2</v>
      </c>
      <c r="E442" s="130" t="s">
        <v>606</v>
      </c>
      <c r="F442" s="107" t="s">
        <v>435</v>
      </c>
      <c r="G442" s="110" t="s">
        <v>156</v>
      </c>
      <c r="H442" s="107" t="s">
        <v>63</v>
      </c>
      <c r="I442" s="111">
        <v>32.08</v>
      </c>
      <c r="J442" s="112">
        <v>52</v>
      </c>
      <c r="K442" s="112" t="s">
        <v>157</v>
      </c>
      <c r="L442" s="113">
        <f>IF(VLOOKUP(K442,'2. BASIS INVULBLAD'!$D$10:$E$87,2,FALSE())=0,0,I442/VLOOKUP(K442,'2. BASIS INVULBLAD'!$D$10:$E$87,2,FALSE()))</f>
        <v>0</v>
      </c>
      <c r="M442" s="113">
        <f t="shared" si="98"/>
        <v>0</v>
      </c>
      <c r="N442" s="114">
        <f>'2. BASIS INVULBLAD'!$H$10</f>
        <v>0</v>
      </c>
      <c r="O442" s="115">
        <f t="shared" si="99"/>
        <v>0</v>
      </c>
      <c r="P442" s="116"/>
      <c r="Q442" s="117">
        <f t="shared" si="100"/>
        <v>0</v>
      </c>
      <c r="R442" s="29">
        <f>'2. BASIS INVULBLAD'!$H$11</f>
        <v>0</v>
      </c>
      <c r="S442" s="29">
        <f t="shared" si="101"/>
        <v>0</v>
      </c>
      <c r="T442" s="29">
        <f t="shared" si="102"/>
        <v>0</v>
      </c>
    </row>
    <row r="443" spans="1:20" ht="13.5" hidden="1" customHeight="1">
      <c r="A443" s="78">
        <f t="shared" si="103"/>
        <v>25</v>
      </c>
      <c r="B443" s="107" t="s">
        <v>39</v>
      </c>
      <c r="C443" s="108" t="s">
        <v>604</v>
      </c>
      <c r="D443" s="109">
        <v>2</v>
      </c>
      <c r="E443" s="108" t="s">
        <v>607</v>
      </c>
      <c r="F443" s="108" t="s">
        <v>404</v>
      </c>
      <c r="G443" s="110" t="s">
        <v>145</v>
      </c>
      <c r="H443" s="107" t="s">
        <v>63</v>
      </c>
      <c r="I443" s="111">
        <v>3.9525000000000001</v>
      </c>
      <c r="J443" s="112">
        <v>255</v>
      </c>
      <c r="K443" s="112" t="s">
        <v>147</v>
      </c>
      <c r="L443" s="113">
        <f>IF(VLOOKUP(K443,'2. BASIS INVULBLAD'!$D$10:$E$87,2,FALSE())=0,0,I443/VLOOKUP(K443,'2. BASIS INVULBLAD'!$D$10:$E$87,2,FALSE()))</f>
        <v>0</v>
      </c>
      <c r="M443" s="113">
        <f t="shared" si="98"/>
        <v>0</v>
      </c>
      <c r="N443" s="114">
        <f>'2. BASIS INVULBLAD'!$H$10</f>
        <v>0</v>
      </c>
      <c r="O443" s="115">
        <f t="shared" si="99"/>
        <v>0</v>
      </c>
      <c r="P443" s="116"/>
      <c r="Q443" s="117">
        <f t="shared" si="100"/>
        <v>0</v>
      </c>
      <c r="R443" s="29">
        <f>'2. BASIS INVULBLAD'!$H$11</f>
        <v>0</v>
      </c>
      <c r="S443" s="29">
        <f t="shared" si="101"/>
        <v>0</v>
      </c>
      <c r="T443" s="29">
        <f t="shared" si="102"/>
        <v>0</v>
      </c>
    </row>
    <row r="444" spans="1:20" ht="13.5" hidden="1" customHeight="1">
      <c r="A444" s="78">
        <f t="shared" si="103"/>
        <v>26</v>
      </c>
      <c r="B444" s="107" t="s">
        <v>39</v>
      </c>
      <c r="C444" s="122" t="s">
        <v>209</v>
      </c>
      <c r="D444" s="109">
        <v>2</v>
      </c>
      <c r="E444" s="130" t="s">
        <v>609</v>
      </c>
      <c r="F444" s="107" t="s">
        <v>435</v>
      </c>
      <c r="G444" s="110" t="s">
        <v>156</v>
      </c>
      <c r="H444" s="107" t="s">
        <v>63</v>
      </c>
      <c r="I444" s="111">
        <v>30.39</v>
      </c>
      <c r="J444" s="112">
        <v>52</v>
      </c>
      <c r="K444" s="112" t="s">
        <v>157</v>
      </c>
      <c r="L444" s="113">
        <f>IF(VLOOKUP(K444,'2. BASIS INVULBLAD'!$D$10:$E$87,2,FALSE())=0,0,I444/VLOOKUP(K444,'2. BASIS INVULBLAD'!$D$10:$E$87,2,FALSE()))</f>
        <v>0</v>
      </c>
      <c r="M444" s="113">
        <f t="shared" si="98"/>
        <v>0</v>
      </c>
      <c r="N444" s="114">
        <f>'2. BASIS INVULBLAD'!$H$10</f>
        <v>0</v>
      </c>
      <c r="O444" s="115">
        <f t="shared" si="99"/>
        <v>0</v>
      </c>
      <c r="P444" s="116"/>
      <c r="Q444" s="117">
        <f t="shared" si="100"/>
        <v>0</v>
      </c>
      <c r="R444" s="29">
        <f>'2. BASIS INVULBLAD'!$H$11</f>
        <v>0</v>
      </c>
      <c r="S444" s="29">
        <f t="shared" si="101"/>
        <v>0</v>
      </c>
      <c r="T444" s="29">
        <f t="shared" si="102"/>
        <v>0</v>
      </c>
    </row>
    <row r="445" spans="1:20" ht="13.5" hidden="1" customHeight="1">
      <c r="A445" s="78">
        <f t="shared" si="103"/>
        <v>27</v>
      </c>
      <c r="B445" s="107" t="s">
        <v>39</v>
      </c>
      <c r="C445" s="122" t="s">
        <v>209</v>
      </c>
      <c r="D445" s="109">
        <v>2</v>
      </c>
      <c r="E445" s="130" t="s">
        <v>610</v>
      </c>
      <c r="F445" s="107" t="s">
        <v>435</v>
      </c>
      <c r="G445" s="110" t="s">
        <v>156</v>
      </c>
      <c r="H445" s="107" t="s">
        <v>63</v>
      </c>
      <c r="I445" s="111">
        <v>10.32</v>
      </c>
      <c r="J445" s="112">
        <v>52</v>
      </c>
      <c r="K445" s="112" t="s">
        <v>157</v>
      </c>
      <c r="L445" s="113">
        <f>IF(VLOOKUP(K445,'2. BASIS INVULBLAD'!$D$10:$E$87,2,FALSE())=0,0,I445/VLOOKUP(K445,'2. BASIS INVULBLAD'!$D$10:$E$87,2,FALSE()))</f>
        <v>0</v>
      </c>
      <c r="M445" s="113">
        <f t="shared" si="98"/>
        <v>0</v>
      </c>
      <c r="N445" s="114">
        <f>'2. BASIS INVULBLAD'!$H$10</f>
        <v>0</v>
      </c>
      <c r="O445" s="115">
        <f t="shared" si="99"/>
        <v>0</v>
      </c>
      <c r="P445" s="116"/>
      <c r="Q445" s="117">
        <f t="shared" si="100"/>
        <v>0</v>
      </c>
      <c r="R445" s="29">
        <f>'2. BASIS INVULBLAD'!$H$11</f>
        <v>0</v>
      </c>
      <c r="S445" s="29">
        <f t="shared" si="101"/>
        <v>0</v>
      </c>
      <c r="T445" s="29">
        <f t="shared" si="102"/>
        <v>0</v>
      </c>
    </row>
    <row r="446" spans="1:20" ht="13.5" hidden="1" customHeight="1">
      <c r="A446" s="78">
        <f t="shared" si="103"/>
        <v>28</v>
      </c>
      <c r="B446" s="107" t="s">
        <v>39</v>
      </c>
      <c r="C446" s="122" t="s">
        <v>209</v>
      </c>
      <c r="D446" s="109">
        <v>3</v>
      </c>
      <c r="E446" s="108" t="s">
        <v>612</v>
      </c>
      <c r="F446" s="107" t="s">
        <v>595</v>
      </c>
      <c r="G446" s="110" t="s">
        <v>129</v>
      </c>
      <c r="H446" s="107" t="s">
        <v>63</v>
      </c>
      <c r="I446" s="111">
        <v>41.33</v>
      </c>
      <c r="J446" s="112">
        <v>255</v>
      </c>
      <c r="K446" s="112" t="s">
        <v>130</v>
      </c>
      <c r="L446" s="113">
        <f>IF(VLOOKUP(K446,'2. BASIS INVULBLAD'!$D$10:$E$87,2,FALSE())=0,0,I446/VLOOKUP(K446,'2. BASIS INVULBLAD'!$D$10:$E$87,2,FALSE()))</f>
        <v>0</v>
      </c>
      <c r="M446" s="113">
        <f t="shared" si="98"/>
        <v>0</v>
      </c>
      <c r="N446" s="114">
        <f>'2. BASIS INVULBLAD'!$H$10</f>
        <v>0</v>
      </c>
      <c r="O446" s="115">
        <f t="shared" si="99"/>
        <v>0</v>
      </c>
      <c r="P446" s="116"/>
      <c r="Q446" s="117">
        <f t="shared" si="100"/>
        <v>0</v>
      </c>
      <c r="R446" s="29">
        <f>'2. BASIS INVULBLAD'!$H$11</f>
        <v>0</v>
      </c>
      <c r="S446" s="29">
        <f t="shared" si="101"/>
        <v>0</v>
      </c>
      <c r="T446" s="29">
        <f t="shared" si="102"/>
        <v>0</v>
      </c>
    </row>
    <row r="447" spans="1:20" ht="13.5" hidden="1" customHeight="1">
      <c r="A447" s="78">
        <f t="shared" si="103"/>
        <v>29</v>
      </c>
      <c r="B447" s="107" t="s">
        <v>39</v>
      </c>
      <c r="C447" s="122" t="s">
        <v>209</v>
      </c>
      <c r="D447" s="109">
        <v>3</v>
      </c>
      <c r="E447" s="130" t="s">
        <v>614</v>
      </c>
      <c r="F447" s="107" t="s">
        <v>435</v>
      </c>
      <c r="G447" s="110" t="s">
        <v>156</v>
      </c>
      <c r="H447" s="107" t="s">
        <v>63</v>
      </c>
      <c r="I447" s="111">
        <v>22.61</v>
      </c>
      <c r="J447" s="112">
        <v>52</v>
      </c>
      <c r="K447" s="112" t="s">
        <v>157</v>
      </c>
      <c r="L447" s="113">
        <f>IF(VLOOKUP(K447,'2. BASIS INVULBLAD'!$D$10:$E$87,2,FALSE())=0,0,I447/VLOOKUP(K447,'2. BASIS INVULBLAD'!$D$10:$E$87,2,FALSE()))</f>
        <v>0</v>
      </c>
      <c r="M447" s="113">
        <f t="shared" si="98"/>
        <v>0</v>
      </c>
      <c r="N447" s="114">
        <f>'2. BASIS INVULBLAD'!$H$10</f>
        <v>0</v>
      </c>
      <c r="O447" s="115">
        <f t="shared" si="99"/>
        <v>0</v>
      </c>
      <c r="P447" s="116"/>
      <c r="Q447" s="117">
        <f t="shared" si="100"/>
        <v>0</v>
      </c>
      <c r="R447" s="29">
        <f>'2. BASIS INVULBLAD'!$H$11</f>
        <v>0</v>
      </c>
      <c r="S447" s="29">
        <f t="shared" si="101"/>
        <v>0</v>
      </c>
      <c r="T447" s="29">
        <f t="shared" si="102"/>
        <v>0</v>
      </c>
    </row>
    <row r="448" spans="1:20" ht="13.5" hidden="1" customHeight="1">
      <c r="A448" s="78">
        <f t="shared" si="103"/>
        <v>30</v>
      </c>
      <c r="B448" s="107" t="s">
        <v>39</v>
      </c>
      <c r="C448" s="122" t="s">
        <v>209</v>
      </c>
      <c r="D448" s="109">
        <v>3</v>
      </c>
      <c r="E448" s="130" t="s">
        <v>615</v>
      </c>
      <c r="F448" s="107" t="s">
        <v>435</v>
      </c>
      <c r="G448" s="110" t="s">
        <v>156</v>
      </c>
      <c r="H448" s="107" t="s">
        <v>63</v>
      </c>
      <c r="I448" s="111">
        <v>10.32</v>
      </c>
      <c r="J448" s="112">
        <v>52</v>
      </c>
      <c r="K448" s="112" t="s">
        <v>157</v>
      </c>
      <c r="L448" s="113">
        <f>IF(VLOOKUP(K448,'2. BASIS INVULBLAD'!$D$10:$E$87,2,FALSE())=0,0,I448/VLOOKUP(K448,'2. BASIS INVULBLAD'!$D$10:$E$87,2,FALSE()))</f>
        <v>0</v>
      </c>
      <c r="M448" s="113">
        <f t="shared" si="98"/>
        <v>0</v>
      </c>
      <c r="N448" s="114">
        <f>'2. BASIS INVULBLAD'!$H$10</f>
        <v>0</v>
      </c>
      <c r="O448" s="115">
        <f t="shared" si="99"/>
        <v>0</v>
      </c>
      <c r="P448" s="116"/>
      <c r="Q448" s="117">
        <f t="shared" si="100"/>
        <v>0</v>
      </c>
      <c r="R448" s="29">
        <f>'2. BASIS INVULBLAD'!$H$11</f>
        <v>0</v>
      </c>
      <c r="S448" s="29">
        <f t="shared" si="101"/>
        <v>0</v>
      </c>
      <c r="T448" s="29">
        <f t="shared" si="102"/>
        <v>0</v>
      </c>
    </row>
    <row r="449" spans="1:20" ht="13.5" hidden="1" customHeight="1">
      <c r="A449" s="78">
        <f t="shared" si="103"/>
        <v>31</v>
      </c>
      <c r="B449" s="107" t="s">
        <v>39</v>
      </c>
      <c r="C449" s="122" t="s">
        <v>209</v>
      </c>
      <c r="D449" s="112" t="s">
        <v>490</v>
      </c>
      <c r="E449" s="130" t="s">
        <v>616</v>
      </c>
      <c r="F449" s="107" t="s">
        <v>435</v>
      </c>
      <c r="G449" s="110" t="s">
        <v>156</v>
      </c>
      <c r="H449" s="107" t="s">
        <v>63</v>
      </c>
      <c r="I449" s="111">
        <v>10.32</v>
      </c>
      <c r="J449" s="112">
        <v>52</v>
      </c>
      <c r="K449" s="112" t="s">
        <v>157</v>
      </c>
      <c r="L449" s="113">
        <f>IF(VLOOKUP(K449,'2. BASIS INVULBLAD'!$D$10:$E$87,2,FALSE())=0,0,I449/VLOOKUP(K449,'2. BASIS INVULBLAD'!$D$10:$E$87,2,FALSE()))</f>
        <v>0</v>
      </c>
      <c r="M449" s="113">
        <f t="shared" si="98"/>
        <v>0</v>
      </c>
      <c r="N449" s="114">
        <f>'2. BASIS INVULBLAD'!$H$10</f>
        <v>0</v>
      </c>
      <c r="O449" s="115">
        <f t="shared" si="99"/>
        <v>0</v>
      </c>
      <c r="P449" s="116"/>
      <c r="Q449" s="117">
        <f t="shared" si="100"/>
        <v>0</v>
      </c>
      <c r="R449" s="29">
        <f>'2. BASIS INVULBLAD'!$H$11</f>
        <v>0</v>
      </c>
      <c r="S449" s="29">
        <f t="shared" si="101"/>
        <v>0</v>
      </c>
      <c r="T449" s="29">
        <f t="shared" si="102"/>
        <v>0</v>
      </c>
    </row>
    <row r="450" spans="1:20" ht="13.5" hidden="1" customHeight="1">
      <c r="A450" s="78">
        <f t="shared" si="103"/>
        <v>32</v>
      </c>
      <c r="B450" s="107" t="s">
        <v>39</v>
      </c>
      <c r="C450" s="122" t="s">
        <v>209</v>
      </c>
      <c r="D450" s="109">
        <v>3</v>
      </c>
      <c r="E450" s="108" t="s">
        <v>617</v>
      </c>
      <c r="F450" s="107" t="s">
        <v>597</v>
      </c>
      <c r="G450" s="110" t="s">
        <v>129</v>
      </c>
      <c r="H450" s="107" t="s">
        <v>63</v>
      </c>
      <c r="I450" s="111">
        <v>1.74</v>
      </c>
      <c r="J450" s="112">
        <v>255</v>
      </c>
      <c r="K450" s="112" t="s">
        <v>130</v>
      </c>
      <c r="L450" s="113">
        <f>IF(VLOOKUP(K450,'2. BASIS INVULBLAD'!$D$10:$E$87,2,FALSE())=0,0,I450/VLOOKUP(K450,'2. BASIS INVULBLAD'!$D$10:$E$87,2,FALSE()))</f>
        <v>0</v>
      </c>
      <c r="M450" s="113">
        <f t="shared" si="98"/>
        <v>0</v>
      </c>
      <c r="N450" s="114">
        <f>'2. BASIS INVULBLAD'!$H$10</f>
        <v>0</v>
      </c>
      <c r="O450" s="115">
        <f t="shared" si="99"/>
        <v>0</v>
      </c>
      <c r="P450" s="116"/>
      <c r="Q450" s="117">
        <f t="shared" si="100"/>
        <v>0</v>
      </c>
      <c r="R450" s="29">
        <f>'2. BASIS INVULBLAD'!$H$11</f>
        <v>0</v>
      </c>
      <c r="S450" s="29">
        <f t="shared" si="101"/>
        <v>0</v>
      </c>
      <c r="T450" s="29">
        <f t="shared" si="102"/>
        <v>0</v>
      </c>
    </row>
    <row r="451" spans="1:20" ht="13.5" hidden="1" customHeight="1">
      <c r="A451" s="78">
        <f t="shared" si="103"/>
        <v>33</v>
      </c>
      <c r="B451" s="107" t="s">
        <v>39</v>
      </c>
      <c r="C451" s="122" t="s">
        <v>314</v>
      </c>
      <c r="D451" s="109">
        <v>1</v>
      </c>
      <c r="E451" s="130" t="s">
        <v>620</v>
      </c>
      <c r="F451" s="107" t="s">
        <v>435</v>
      </c>
      <c r="G451" s="110" t="s">
        <v>156</v>
      </c>
      <c r="H451" s="107" t="s">
        <v>63</v>
      </c>
      <c r="I451" s="111">
        <v>10.32</v>
      </c>
      <c r="J451" s="112">
        <v>52</v>
      </c>
      <c r="K451" s="112" t="s">
        <v>157</v>
      </c>
      <c r="L451" s="113">
        <f>IF(VLOOKUP(K451,'2. BASIS INVULBLAD'!$D$10:$E$87,2,FALSE())=0,0,I451/VLOOKUP(K451,'2. BASIS INVULBLAD'!$D$10:$E$87,2,FALSE()))</f>
        <v>0</v>
      </c>
      <c r="M451" s="113">
        <f t="shared" si="98"/>
        <v>0</v>
      </c>
      <c r="N451" s="114">
        <f>'2. BASIS INVULBLAD'!$H$10</f>
        <v>0</v>
      </c>
      <c r="O451" s="115">
        <f t="shared" si="99"/>
        <v>0</v>
      </c>
      <c r="P451" s="116"/>
      <c r="Q451" s="117">
        <f t="shared" si="100"/>
        <v>0</v>
      </c>
      <c r="R451" s="29">
        <f>'2. BASIS INVULBLAD'!$H$11</f>
        <v>0</v>
      </c>
      <c r="S451" s="29">
        <f t="shared" si="101"/>
        <v>0</v>
      </c>
      <c r="T451" s="29">
        <f t="shared" si="102"/>
        <v>0</v>
      </c>
    </row>
    <row r="452" spans="1:20" ht="13.5" hidden="1" customHeight="1">
      <c r="A452" s="78">
        <f t="shared" si="103"/>
        <v>34</v>
      </c>
      <c r="B452" s="107" t="s">
        <v>39</v>
      </c>
      <c r="C452" s="122" t="s">
        <v>314</v>
      </c>
      <c r="D452" s="109">
        <v>2</v>
      </c>
      <c r="E452" s="130" t="s">
        <v>621</v>
      </c>
      <c r="F452" s="107" t="s">
        <v>435</v>
      </c>
      <c r="G452" s="110" t="s">
        <v>156</v>
      </c>
      <c r="H452" s="107" t="s">
        <v>63</v>
      </c>
      <c r="I452" s="111">
        <v>10.32</v>
      </c>
      <c r="J452" s="112">
        <v>52</v>
      </c>
      <c r="K452" s="112" t="s">
        <v>157</v>
      </c>
      <c r="L452" s="113">
        <f>IF(VLOOKUP(K452,'2. BASIS INVULBLAD'!$D$10:$E$87,2,FALSE())=0,0,I452/VLOOKUP(K452,'2. BASIS INVULBLAD'!$D$10:$E$87,2,FALSE()))</f>
        <v>0</v>
      </c>
      <c r="M452" s="113">
        <f t="shared" si="98"/>
        <v>0</v>
      </c>
      <c r="N452" s="114">
        <f>'2. BASIS INVULBLAD'!$H$10</f>
        <v>0</v>
      </c>
      <c r="O452" s="115">
        <f t="shared" si="99"/>
        <v>0</v>
      </c>
      <c r="P452" s="116"/>
      <c r="Q452" s="117">
        <f t="shared" si="100"/>
        <v>0</v>
      </c>
      <c r="R452" s="29">
        <f>'2. BASIS INVULBLAD'!$H$11</f>
        <v>0</v>
      </c>
      <c r="S452" s="29">
        <f t="shared" si="101"/>
        <v>0</v>
      </c>
      <c r="T452" s="29">
        <f t="shared" si="102"/>
        <v>0</v>
      </c>
    </row>
    <row r="453" spans="1:20" ht="13.5" hidden="1" customHeight="1">
      <c r="A453" s="78">
        <f t="shared" si="103"/>
        <v>35</v>
      </c>
      <c r="B453" s="107" t="s">
        <v>39</v>
      </c>
      <c r="C453" s="122" t="s">
        <v>588</v>
      </c>
      <c r="D453" s="109">
        <v>1</v>
      </c>
      <c r="E453" s="130" t="s">
        <v>622</v>
      </c>
      <c r="F453" s="107" t="s">
        <v>412</v>
      </c>
      <c r="G453" s="110" t="s">
        <v>156</v>
      </c>
      <c r="H453" s="107" t="s">
        <v>63</v>
      </c>
      <c r="I453" s="111">
        <v>22.5</v>
      </c>
      <c r="J453" s="112">
        <v>52</v>
      </c>
      <c r="K453" s="112" t="s">
        <v>157</v>
      </c>
      <c r="L453" s="113">
        <f>IF(VLOOKUP(K453,'2. BASIS INVULBLAD'!$D$10:$E$87,2,FALSE())=0,0,I453/VLOOKUP(K453,'2. BASIS INVULBLAD'!$D$10:$E$87,2,FALSE()))</f>
        <v>0</v>
      </c>
      <c r="M453" s="113">
        <f t="shared" si="98"/>
        <v>0</v>
      </c>
      <c r="N453" s="114">
        <f>'2. BASIS INVULBLAD'!$H$10</f>
        <v>0</v>
      </c>
      <c r="O453" s="115">
        <f t="shared" si="99"/>
        <v>0</v>
      </c>
      <c r="P453" s="116"/>
      <c r="Q453" s="117">
        <f t="shared" si="100"/>
        <v>0</v>
      </c>
      <c r="R453" s="29">
        <f>'2. BASIS INVULBLAD'!$H$11</f>
        <v>0</v>
      </c>
      <c r="S453" s="29">
        <f t="shared" si="101"/>
        <v>0</v>
      </c>
      <c r="T453" s="29">
        <f t="shared" si="102"/>
        <v>0</v>
      </c>
    </row>
    <row r="454" spans="1:20" ht="13.5" hidden="1" customHeight="1">
      <c r="A454" s="78">
        <f t="shared" si="103"/>
        <v>36</v>
      </c>
      <c r="B454" s="107" t="s">
        <v>39</v>
      </c>
      <c r="C454" s="122" t="s">
        <v>209</v>
      </c>
      <c r="D454" s="112" t="s">
        <v>490</v>
      </c>
      <c r="E454" s="108" t="s">
        <v>623</v>
      </c>
      <c r="F454" s="107" t="s">
        <v>595</v>
      </c>
      <c r="G454" s="110" t="s">
        <v>129</v>
      </c>
      <c r="H454" s="107" t="s">
        <v>63</v>
      </c>
      <c r="I454" s="111">
        <v>35.909999999999997</v>
      </c>
      <c r="J454" s="112">
        <v>255</v>
      </c>
      <c r="K454" s="112" t="s">
        <v>130</v>
      </c>
      <c r="L454" s="113">
        <f>IF(VLOOKUP(K454,'2. BASIS INVULBLAD'!$D$10:$E$87,2,FALSE())=0,0,I454/VLOOKUP(K454,'2. BASIS INVULBLAD'!$D$10:$E$87,2,FALSE()))</f>
        <v>0</v>
      </c>
      <c r="M454" s="113">
        <f t="shared" si="98"/>
        <v>0</v>
      </c>
      <c r="N454" s="114">
        <f>'2. BASIS INVULBLAD'!$H$10</f>
        <v>0</v>
      </c>
      <c r="O454" s="115">
        <f t="shared" si="99"/>
        <v>0</v>
      </c>
      <c r="P454" s="116"/>
      <c r="Q454" s="117">
        <f t="shared" si="100"/>
        <v>0</v>
      </c>
      <c r="R454" s="29">
        <f>'2. BASIS INVULBLAD'!$H$11</f>
        <v>0</v>
      </c>
      <c r="S454" s="29">
        <f t="shared" si="101"/>
        <v>0</v>
      </c>
      <c r="T454" s="29">
        <f t="shared" si="102"/>
        <v>0</v>
      </c>
    </row>
    <row r="455" spans="1:20" ht="13.5" hidden="1" customHeight="1">
      <c r="A455" s="78">
        <f t="shared" si="103"/>
        <v>37</v>
      </c>
      <c r="B455" s="107" t="s">
        <v>39</v>
      </c>
      <c r="C455" s="122" t="s">
        <v>209</v>
      </c>
      <c r="D455" s="112" t="s">
        <v>490</v>
      </c>
      <c r="E455" s="108" t="s">
        <v>636</v>
      </c>
      <c r="F455" s="107" t="s">
        <v>597</v>
      </c>
      <c r="G455" s="110" t="s">
        <v>129</v>
      </c>
      <c r="H455" s="107" t="s">
        <v>63</v>
      </c>
      <c r="I455" s="111">
        <v>1.74</v>
      </c>
      <c r="J455" s="112">
        <v>255</v>
      </c>
      <c r="K455" s="112" t="s">
        <v>130</v>
      </c>
      <c r="L455" s="113">
        <f>IF(VLOOKUP(K455,'2. BASIS INVULBLAD'!$D$10:$E$87,2,FALSE())=0,0,I455/VLOOKUP(K455,'2. BASIS INVULBLAD'!$D$10:$E$87,2,FALSE()))</f>
        <v>0</v>
      </c>
      <c r="M455" s="113">
        <f t="shared" si="98"/>
        <v>0</v>
      </c>
      <c r="N455" s="114">
        <f>'2. BASIS INVULBLAD'!$H$10</f>
        <v>0</v>
      </c>
      <c r="O455" s="115">
        <f t="shared" si="99"/>
        <v>0</v>
      </c>
      <c r="P455" s="116"/>
      <c r="Q455" s="117">
        <f t="shared" si="100"/>
        <v>0</v>
      </c>
      <c r="R455" s="29">
        <f>'2. BASIS INVULBLAD'!$H$11</f>
        <v>0</v>
      </c>
      <c r="S455" s="29">
        <f t="shared" si="101"/>
        <v>0</v>
      </c>
      <c r="T455" s="29">
        <f t="shared" si="102"/>
        <v>0</v>
      </c>
    </row>
    <row r="456" spans="1:20" ht="13.5" hidden="1" customHeight="1">
      <c r="A456" s="78">
        <f t="shared" si="103"/>
        <v>38</v>
      </c>
      <c r="B456" s="107" t="s">
        <v>39</v>
      </c>
      <c r="C456" s="122" t="s">
        <v>588</v>
      </c>
      <c r="D456" s="109">
        <v>1</v>
      </c>
      <c r="E456" s="130" t="s">
        <v>637</v>
      </c>
      <c r="F456" s="107" t="s">
        <v>412</v>
      </c>
      <c r="G456" s="110" t="s">
        <v>156</v>
      </c>
      <c r="H456" s="107" t="s">
        <v>63</v>
      </c>
      <c r="I456" s="111">
        <v>11</v>
      </c>
      <c r="J456" s="112">
        <v>52</v>
      </c>
      <c r="K456" s="112" t="s">
        <v>157</v>
      </c>
      <c r="L456" s="113">
        <f>IF(VLOOKUP(K456,'2. BASIS INVULBLAD'!$D$10:$E$87,2,FALSE())=0,0,I456/VLOOKUP(K456,'2. BASIS INVULBLAD'!$D$10:$E$87,2,FALSE()))</f>
        <v>0</v>
      </c>
      <c r="M456" s="113">
        <f t="shared" si="98"/>
        <v>0</v>
      </c>
      <c r="N456" s="114">
        <f>'2. BASIS INVULBLAD'!$H$10</f>
        <v>0</v>
      </c>
      <c r="O456" s="115">
        <f t="shared" si="99"/>
        <v>0</v>
      </c>
      <c r="P456" s="116"/>
      <c r="Q456" s="117">
        <f t="shared" si="100"/>
        <v>0</v>
      </c>
      <c r="R456" s="29">
        <f>'2. BASIS INVULBLAD'!$H$11</f>
        <v>0</v>
      </c>
      <c r="S456" s="29">
        <f t="shared" si="101"/>
        <v>0</v>
      </c>
      <c r="T456" s="29">
        <f t="shared" si="102"/>
        <v>0</v>
      </c>
    </row>
    <row r="457" spans="1:20" ht="13.5" hidden="1" customHeight="1">
      <c r="A457" s="78">
        <f t="shared" si="103"/>
        <v>39</v>
      </c>
      <c r="B457" s="107" t="s">
        <v>39</v>
      </c>
      <c r="C457" s="122" t="s">
        <v>588</v>
      </c>
      <c r="D457" s="109">
        <v>1</v>
      </c>
      <c r="E457" s="130" t="s">
        <v>640</v>
      </c>
      <c r="F457" s="107" t="s">
        <v>412</v>
      </c>
      <c r="G457" s="110" t="s">
        <v>156</v>
      </c>
      <c r="H457" s="107" t="s">
        <v>63</v>
      </c>
      <c r="I457" s="111">
        <v>11</v>
      </c>
      <c r="J457" s="112">
        <v>52</v>
      </c>
      <c r="K457" s="112" t="s">
        <v>157</v>
      </c>
      <c r="L457" s="113">
        <f>IF(VLOOKUP(K457,'2. BASIS INVULBLAD'!$D$10:$E$87,2,FALSE())=0,0,I457/VLOOKUP(K457,'2. BASIS INVULBLAD'!$D$10:$E$87,2,FALSE()))</f>
        <v>0</v>
      </c>
      <c r="M457" s="113">
        <f t="shared" si="98"/>
        <v>0</v>
      </c>
      <c r="N457" s="114">
        <f>'2. BASIS INVULBLAD'!$H$10</f>
        <v>0</v>
      </c>
      <c r="O457" s="115">
        <f t="shared" si="99"/>
        <v>0</v>
      </c>
      <c r="P457" s="116"/>
      <c r="Q457" s="117">
        <f t="shared" si="100"/>
        <v>0</v>
      </c>
      <c r="R457" s="29">
        <f>'2. BASIS INVULBLAD'!$H$11</f>
        <v>0</v>
      </c>
      <c r="S457" s="29">
        <f t="shared" si="101"/>
        <v>0</v>
      </c>
      <c r="T457" s="29">
        <f t="shared" si="102"/>
        <v>0</v>
      </c>
    </row>
    <row r="458" spans="1:20" ht="13.5" hidden="1" customHeight="1">
      <c r="A458" s="78">
        <f t="shared" si="103"/>
        <v>40</v>
      </c>
      <c r="B458" s="107" t="s">
        <v>39</v>
      </c>
      <c r="C458" s="122" t="s">
        <v>588</v>
      </c>
      <c r="D458" s="109">
        <v>1</v>
      </c>
      <c r="E458" s="130" t="s">
        <v>641</v>
      </c>
      <c r="F458" s="107" t="s">
        <v>412</v>
      </c>
      <c r="G458" s="110" t="s">
        <v>156</v>
      </c>
      <c r="H458" s="107" t="s">
        <v>63</v>
      </c>
      <c r="I458" s="111">
        <v>33.64</v>
      </c>
      <c r="J458" s="112">
        <v>52</v>
      </c>
      <c r="K458" s="112" t="s">
        <v>157</v>
      </c>
      <c r="L458" s="113">
        <f>IF(VLOOKUP(K458,'2. BASIS INVULBLAD'!$D$10:$E$87,2,FALSE())=0,0,I458/VLOOKUP(K458,'2. BASIS INVULBLAD'!$D$10:$E$87,2,FALSE()))</f>
        <v>0</v>
      </c>
      <c r="M458" s="113">
        <f t="shared" si="98"/>
        <v>0</v>
      </c>
      <c r="N458" s="114">
        <f>'2. BASIS INVULBLAD'!$H$10</f>
        <v>0</v>
      </c>
      <c r="O458" s="115">
        <f t="shared" si="99"/>
        <v>0</v>
      </c>
      <c r="P458" s="116"/>
      <c r="Q458" s="117">
        <f t="shared" si="100"/>
        <v>0</v>
      </c>
      <c r="R458" s="29">
        <f>'2. BASIS INVULBLAD'!$H$11</f>
        <v>0</v>
      </c>
      <c r="S458" s="29">
        <f t="shared" si="101"/>
        <v>0</v>
      </c>
      <c r="T458" s="29">
        <f t="shared" si="102"/>
        <v>0</v>
      </c>
    </row>
    <row r="459" spans="1:20" ht="13.5" hidden="1" customHeight="1">
      <c r="A459" s="78">
        <f t="shared" si="103"/>
        <v>41</v>
      </c>
      <c r="B459" s="107" t="s">
        <v>39</v>
      </c>
      <c r="C459" s="122" t="s">
        <v>314</v>
      </c>
      <c r="D459" s="109">
        <v>1</v>
      </c>
      <c r="E459" s="130" t="s">
        <v>642</v>
      </c>
      <c r="F459" s="107" t="s">
        <v>595</v>
      </c>
      <c r="G459" s="110" t="s">
        <v>129</v>
      </c>
      <c r="H459" s="107" t="s">
        <v>63</v>
      </c>
      <c r="I459" s="111">
        <v>41.33</v>
      </c>
      <c r="J459" s="112">
        <v>255</v>
      </c>
      <c r="K459" s="112" t="s">
        <v>130</v>
      </c>
      <c r="L459" s="113">
        <f>IF(VLOOKUP(K459,'2. BASIS INVULBLAD'!$D$10:$E$87,2,FALSE())=0,0,I459/VLOOKUP(K459,'2. BASIS INVULBLAD'!$D$10:$E$87,2,FALSE()))</f>
        <v>0</v>
      </c>
      <c r="M459" s="113">
        <f t="shared" si="98"/>
        <v>0</v>
      </c>
      <c r="N459" s="114">
        <f>'2. BASIS INVULBLAD'!$H$10</f>
        <v>0</v>
      </c>
      <c r="O459" s="115">
        <f t="shared" si="99"/>
        <v>0</v>
      </c>
      <c r="P459" s="116"/>
      <c r="Q459" s="117">
        <f t="shared" si="100"/>
        <v>0</v>
      </c>
      <c r="R459" s="29">
        <f>'2. BASIS INVULBLAD'!$H$11</f>
        <v>0</v>
      </c>
      <c r="S459" s="29">
        <f t="shared" si="101"/>
        <v>0</v>
      </c>
      <c r="T459" s="29">
        <f t="shared" si="102"/>
        <v>0</v>
      </c>
    </row>
    <row r="460" spans="1:20" ht="13.5" hidden="1" customHeight="1">
      <c r="A460" s="78">
        <f t="shared" si="103"/>
        <v>42</v>
      </c>
      <c r="B460" s="107" t="s">
        <v>39</v>
      </c>
      <c r="C460" s="122" t="s">
        <v>588</v>
      </c>
      <c r="D460" s="109">
        <v>2</v>
      </c>
      <c r="E460" s="130" t="s">
        <v>644</v>
      </c>
      <c r="F460" s="107" t="s">
        <v>412</v>
      </c>
      <c r="G460" s="110" t="s">
        <v>156</v>
      </c>
      <c r="H460" s="107" t="s">
        <v>63</v>
      </c>
      <c r="I460" s="111">
        <v>22.5</v>
      </c>
      <c r="J460" s="112">
        <v>52</v>
      </c>
      <c r="K460" s="112" t="s">
        <v>157</v>
      </c>
      <c r="L460" s="113">
        <f>IF(VLOOKUP(K460,'2. BASIS INVULBLAD'!$D$10:$E$87,2,FALSE())=0,0,I460/VLOOKUP(K460,'2. BASIS INVULBLAD'!$D$10:$E$87,2,FALSE()))</f>
        <v>0</v>
      </c>
      <c r="M460" s="113">
        <f t="shared" si="98"/>
        <v>0</v>
      </c>
      <c r="N460" s="114">
        <f>'2. BASIS INVULBLAD'!$H$10</f>
        <v>0</v>
      </c>
      <c r="O460" s="115">
        <f t="shared" si="99"/>
        <v>0</v>
      </c>
      <c r="P460" s="116"/>
      <c r="Q460" s="117">
        <f t="shared" si="100"/>
        <v>0</v>
      </c>
      <c r="R460" s="29">
        <f>'2. BASIS INVULBLAD'!$H$11</f>
        <v>0</v>
      </c>
      <c r="S460" s="29">
        <f t="shared" si="101"/>
        <v>0</v>
      </c>
      <c r="T460" s="29">
        <f t="shared" si="102"/>
        <v>0</v>
      </c>
    </row>
    <row r="461" spans="1:20" ht="13.5" hidden="1" customHeight="1">
      <c r="A461" s="78">
        <f t="shared" si="103"/>
        <v>43</v>
      </c>
      <c r="B461" s="107" t="s">
        <v>39</v>
      </c>
      <c r="C461" s="122" t="s">
        <v>588</v>
      </c>
      <c r="D461" s="109">
        <v>2</v>
      </c>
      <c r="E461" s="130" t="s">
        <v>645</v>
      </c>
      <c r="F461" s="107" t="s">
        <v>412</v>
      </c>
      <c r="G461" s="110" t="s">
        <v>156</v>
      </c>
      <c r="H461" s="107" t="s">
        <v>63</v>
      </c>
      <c r="I461" s="111">
        <v>11</v>
      </c>
      <c r="J461" s="112">
        <v>52</v>
      </c>
      <c r="K461" s="112" t="s">
        <v>157</v>
      </c>
      <c r="L461" s="113">
        <f>IF(VLOOKUP(K461,'2. BASIS INVULBLAD'!$D$10:$E$87,2,FALSE())=0,0,I461/VLOOKUP(K461,'2. BASIS INVULBLAD'!$D$10:$E$87,2,FALSE()))</f>
        <v>0</v>
      </c>
      <c r="M461" s="113">
        <f t="shared" si="98"/>
        <v>0</v>
      </c>
      <c r="N461" s="114">
        <f>'2. BASIS INVULBLAD'!$H$10</f>
        <v>0</v>
      </c>
      <c r="O461" s="115">
        <f t="shared" si="99"/>
        <v>0</v>
      </c>
      <c r="P461" s="116"/>
      <c r="Q461" s="117">
        <f t="shared" si="100"/>
        <v>0</v>
      </c>
      <c r="R461" s="29">
        <f>'2. BASIS INVULBLAD'!$H$11</f>
        <v>0</v>
      </c>
      <c r="S461" s="29">
        <f t="shared" si="101"/>
        <v>0</v>
      </c>
      <c r="T461" s="29">
        <f t="shared" si="102"/>
        <v>0</v>
      </c>
    </row>
    <row r="462" spans="1:20" ht="13.5" hidden="1" customHeight="1">
      <c r="A462" s="78">
        <f t="shared" si="103"/>
        <v>44</v>
      </c>
      <c r="B462" s="107" t="s">
        <v>39</v>
      </c>
      <c r="C462" s="122" t="s">
        <v>314</v>
      </c>
      <c r="D462" s="109">
        <v>1</v>
      </c>
      <c r="E462" s="108" t="s">
        <v>647</v>
      </c>
      <c r="F462" s="107" t="s">
        <v>597</v>
      </c>
      <c r="G462" s="110" t="s">
        <v>129</v>
      </c>
      <c r="H462" s="107" t="s">
        <v>63</v>
      </c>
      <c r="I462" s="111">
        <v>1.74</v>
      </c>
      <c r="J462" s="112">
        <v>255</v>
      </c>
      <c r="K462" s="112" t="s">
        <v>130</v>
      </c>
      <c r="L462" s="113">
        <f>IF(VLOOKUP(K462,'2. BASIS INVULBLAD'!$D$10:$E$87,2,FALSE())=0,0,I462/VLOOKUP(K462,'2. BASIS INVULBLAD'!$D$10:$E$87,2,FALSE()))</f>
        <v>0</v>
      </c>
      <c r="M462" s="113">
        <f t="shared" ref="M462:M493" si="104">L462*J462</f>
        <v>0</v>
      </c>
      <c r="N462" s="114">
        <f>'2. BASIS INVULBLAD'!$H$10</f>
        <v>0</v>
      </c>
      <c r="O462" s="115">
        <f t="shared" ref="O462:O493" si="105">M462*N462</f>
        <v>0</v>
      </c>
      <c r="P462" s="116"/>
      <c r="Q462" s="117">
        <f t="shared" ref="Q462:Q493" si="106">M462*P462</f>
        <v>0</v>
      </c>
      <c r="R462" s="29">
        <f>'2. BASIS INVULBLAD'!$H$11</f>
        <v>0</v>
      </c>
      <c r="S462" s="29">
        <f t="shared" ref="S462:S493" si="107">Q462*R462</f>
        <v>0</v>
      </c>
      <c r="T462" s="29">
        <f t="shared" ref="T462:T493" si="108">O462+S462</f>
        <v>0</v>
      </c>
    </row>
    <row r="463" spans="1:20" ht="13.5" hidden="1" customHeight="1">
      <c r="A463" s="78">
        <f t="shared" si="103"/>
        <v>45</v>
      </c>
      <c r="B463" s="107" t="s">
        <v>39</v>
      </c>
      <c r="C463" s="122" t="s">
        <v>314</v>
      </c>
      <c r="D463" s="109">
        <v>2</v>
      </c>
      <c r="E463" s="130" t="s">
        <v>648</v>
      </c>
      <c r="F463" s="107" t="s">
        <v>595</v>
      </c>
      <c r="G463" s="110" t="s">
        <v>129</v>
      </c>
      <c r="H463" s="107" t="s">
        <v>63</v>
      </c>
      <c r="I463" s="111">
        <v>41.33</v>
      </c>
      <c r="J463" s="112">
        <v>255</v>
      </c>
      <c r="K463" s="112" t="s">
        <v>130</v>
      </c>
      <c r="L463" s="113">
        <f>IF(VLOOKUP(K463,'2. BASIS INVULBLAD'!$D$10:$E$87,2,FALSE())=0,0,I463/VLOOKUP(K463,'2. BASIS INVULBLAD'!$D$10:$E$87,2,FALSE()))</f>
        <v>0</v>
      </c>
      <c r="M463" s="113">
        <f t="shared" si="104"/>
        <v>0</v>
      </c>
      <c r="N463" s="114">
        <f>'2. BASIS INVULBLAD'!$H$10</f>
        <v>0</v>
      </c>
      <c r="O463" s="115">
        <f t="shared" si="105"/>
        <v>0</v>
      </c>
      <c r="P463" s="116"/>
      <c r="Q463" s="117">
        <f t="shared" si="106"/>
        <v>0</v>
      </c>
      <c r="R463" s="29">
        <f>'2. BASIS INVULBLAD'!$H$11</f>
        <v>0</v>
      </c>
      <c r="S463" s="29">
        <f t="shared" si="107"/>
        <v>0</v>
      </c>
      <c r="T463" s="29">
        <f t="shared" si="108"/>
        <v>0</v>
      </c>
    </row>
    <row r="464" spans="1:20" ht="13.5" hidden="1" customHeight="1">
      <c r="A464" s="78">
        <f t="shared" si="103"/>
        <v>46</v>
      </c>
      <c r="B464" s="107" t="s">
        <v>39</v>
      </c>
      <c r="C464" s="122" t="s">
        <v>314</v>
      </c>
      <c r="D464" s="109">
        <v>2</v>
      </c>
      <c r="E464" s="108" t="s">
        <v>649</v>
      </c>
      <c r="F464" s="107" t="s">
        <v>597</v>
      </c>
      <c r="G464" s="110" t="s">
        <v>129</v>
      </c>
      <c r="H464" s="107" t="s">
        <v>63</v>
      </c>
      <c r="I464" s="111">
        <v>1.74</v>
      </c>
      <c r="J464" s="112">
        <v>255</v>
      </c>
      <c r="K464" s="112" t="s">
        <v>130</v>
      </c>
      <c r="L464" s="113">
        <f>IF(VLOOKUP(K464,'2. BASIS INVULBLAD'!$D$10:$E$87,2,FALSE())=0,0,I464/VLOOKUP(K464,'2. BASIS INVULBLAD'!$D$10:$E$87,2,FALSE()))</f>
        <v>0</v>
      </c>
      <c r="M464" s="113">
        <f t="shared" si="104"/>
        <v>0</v>
      </c>
      <c r="N464" s="114">
        <f>'2. BASIS INVULBLAD'!$H$10</f>
        <v>0</v>
      </c>
      <c r="O464" s="115">
        <f t="shared" si="105"/>
        <v>0</v>
      </c>
      <c r="P464" s="116"/>
      <c r="Q464" s="117">
        <f t="shared" si="106"/>
        <v>0</v>
      </c>
      <c r="R464" s="29">
        <f>'2. BASIS INVULBLAD'!$H$11</f>
        <v>0</v>
      </c>
      <c r="S464" s="29">
        <f t="shared" si="107"/>
        <v>0</v>
      </c>
      <c r="T464" s="29">
        <f t="shared" si="108"/>
        <v>0</v>
      </c>
    </row>
    <row r="465" spans="1:20" ht="13.5" hidden="1" customHeight="1">
      <c r="A465" s="78">
        <f t="shared" si="103"/>
        <v>47</v>
      </c>
      <c r="B465" s="107" t="s">
        <v>39</v>
      </c>
      <c r="C465" s="122" t="s">
        <v>588</v>
      </c>
      <c r="D465" s="109">
        <v>1</v>
      </c>
      <c r="E465" s="130" t="s">
        <v>650</v>
      </c>
      <c r="F465" s="107" t="s">
        <v>474</v>
      </c>
      <c r="G465" s="110" t="s">
        <v>129</v>
      </c>
      <c r="H465" s="107" t="s">
        <v>63</v>
      </c>
      <c r="I465" s="111">
        <v>1.38</v>
      </c>
      <c r="J465" s="112">
        <v>255</v>
      </c>
      <c r="K465" s="112" t="s">
        <v>130</v>
      </c>
      <c r="L465" s="113">
        <f>IF(VLOOKUP(K465,'2. BASIS INVULBLAD'!$D$10:$E$87,2,FALSE())=0,0,I465/VLOOKUP(K465,'2. BASIS INVULBLAD'!$D$10:$E$87,2,FALSE()))</f>
        <v>0</v>
      </c>
      <c r="M465" s="113">
        <f t="shared" si="104"/>
        <v>0</v>
      </c>
      <c r="N465" s="114">
        <f>'2. BASIS INVULBLAD'!$H$10</f>
        <v>0</v>
      </c>
      <c r="O465" s="115">
        <f t="shared" si="105"/>
        <v>0</v>
      </c>
      <c r="P465" s="116"/>
      <c r="Q465" s="117">
        <f t="shared" si="106"/>
        <v>0</v>
      </c>
      <c r="R465" s="29">
        <f>'2. BASIS INVULBLAD'!$H$11</f>
        <v>0</v>
      </c>
      <c r="S465" s="29">
        <f t="shared" si="107"/>
        <v>0</v>
      </c>
      <c r="T465" s="29">
        <f t="shared" si="108"/>
        <v>0</v>
      </c>
    </row>
    <row r="466" spans="1:20" ht="13.5" hidden="1" customHeight="1">
      <c r="A466" s="78">
        <f t="shared" si="103"/>
        <v>48</v>
      </c>
      <c r="B466" s="107" t="s">
        <v>39</v>
      </c>
      <c r="C466" s="122" t="s">
        <v>588</v>
      </c>
      <c r="D466" s="109">
        <v>2</v>
      </c>
      <c r="E466" s="130" t="s">
        <v>651</v>
      </c>
      <c r="F466" s="107" t="s">
        <v>474</v>
      </c>
      <c r="G466" s="110" t="s">
        <v>129</v>
      </c>
      <c r="H466" s="107" t="s">
        <v>63</v>
      </c>
      <c r="I466" s="111">
        <v>1.38</v>
      </c>
      <c r="J466" s="112">
        <v>255</v>
      </c>
      <c r="K466" s="112" t="s">
        <v>130</v>
      </c>
      <c r="L466" s="113">
        <f>IF(VLOOKUP(K466,'2. BASIS INVULBLAD'!$D$10:$E$87,2,FALSE())=0,0,I466/VLOOKUP(K466,'2. BASIS INVULBLAD'!$D$10:$E$87,2,FALSE()))</f>
        <v>0</v>
      </c>
      <c r="M466" s="113">
        <f t="shared" si="104"/>
        <v>0</v>
      </c>
      <c r="N466" s="114">
        <f>'2. BASIS INVULBLAD'!$H$10</f>
        <v>0</v>
      </c>
      <c r="O466" s="115">
        <f t="shared" si="105"/>
        <v>0</v>
      </c>
      <c r="P466" s="116"/>
      <c r="Q466" s="117">
        <f t="shared" si="106"/>
        <v>0</v>
      </c>
      <c r="R466" s="29">
        <f>'2. BASIS INVULBLAD'!$H$11</f>
        <v>0</v>
      </c>
      <c r="S466" s="29">
        <f t="shared" si="107"/>
        <v>0</v>
      </c>
      <c r="T466" s="29">
        <f t="shared" si="108"/>
        <v>0</v>
      </c>
    </row>
    <row r="467" spans="1:20" ht="13.5" hidden="1" customHeight="1">
      <c r="A467" s="78">
        <f t="shared" si="103"/>
        <v>49</v>
      </c>
      <c r="B467" s="107" t="s">
        <v>39</v>
      </c>
      <c r="C467" s="122" t="s">
        <v>588</v>
      </c>
      <c r="D467" s="109">
        <v>2</v>
      </c>
      <c r="E467" s="130" t="s">
        <v>652</v>
      </c>
      <c r="F467" s="107" t="s">
        <v>412</v>
      </c>
      <c r="G467" s="110" t="s">
        <v>156</v>
      </c>
      <c r="H467" s="107" t="s">
        <v>63</v>
      </c>
      <c r="I467" s="111">
        <v>11</v>
      </c>
      <c r="J467" s="112">
        <v>52</v>
      </c>
      <c r="K467" s="112" t="s">
        <v>157</v>
      </c>
      <c r="L467" s="113">
        <f>IF(VLOOKUP(K467,'2. BASIS INVULBLAD'!$D$10:$E$87,2,FALSE())=0,0,I467/VLOOKUP(K467,'2. BASIS INVULBLAD'!$D$10:$E$87,2,FALSE()))</f>
        <v>0</v>
      </c>
      <c r="M467" s="113">
        <f t="shared" si="104"/>
        <v>0</v>
      </c>
      <c r="N467" s="114">
        <f>'2. BASIS INVULBLAD'!$H$10</f>
        <v>0</v>
      </c>
      <c r="O467" s="115">
        <f t="shared" si="105"/>
        <v>0</v>
      </c>
      <c r="P467" s="116"/>
      <c r="Q467" s="117">
        <f t="shared" si="106"/>
        <v>0</v>
      </c>
      <c r="R467" s="29">
        <f>'2. BASIS INVULBLAD'!$H$11</f>
        <v>0</v>
      </c>
      <c r="S467" s="29">
        <f t="shared" si="107"/>
        <v>0</v>
      </c>
      <c r="T467" s="29">
        <f t="shared" si="108"/>
        <v>0</v>
      </c>
    </row>
    <row r="468" spans="1:20" ht="13.5" hidden="1" customHeight="1">
      <c r="A468" s="78">
        <f t="shared" si="103"/>
        <v>50</v>
      </c>
      <c r="B468" s="107" t="s">
        <v>39</v>
      </c>
      <c r="C468" s="122" t="s">
        <v>588</v>
      </c>
      <c r="D468" s="109">
        <v>2</v>
      </c>
      <c r="E468" s="130" t="s">
        <v>653</v>
      </c>
      <c r="F468" s="107" t="s">
        <v>412</v>
      </c>
      <c r="G468" s="110" t="s">
        <v>156</v>
      </c>
      <c r="H468" s="107" t="s">
        <v>63</v>
      </c>
      <c r="I468" s="111">
        <v>33.64</v>
      </c>
      <c r="J468" s="112">
        <v>52</v>
      </c>
      <c r="K468" s="112" t="s">
        <v>157</v>
      </c>
      <c r="L468" s="113">
        <f>IF(VLOOKUP(K468,'2. BASIS INVULBLAD'!$D$10:$E$87,2,FALSE())=0,0,I468/VLOOKUP(K468,'2. BASIS INVULBLAD'!$D$10:$E$87,2,FALSE()))</f>
        <v>0</v>
      </c>
      <c r="M468" s="113">
        <f t="shared" si="104"/>
        <v>0</v>
      </c>
      <c r="N468" s="114">
        <f>'2. BASIS INVULBLAD'!$H$10</f>
        <v>0</v>
      </c>
      <c r="O468" s="115">
        <f t="shared" si="105"/>
        <v>0</v>
      </c>
      <c r="P468" s="116"/>
      <c r="Q468" s="117">
        <f t="shared" si="106"/>
        <v>0</v>
      </c>
      <c r="R468" s="29">
        <f>'2. BASIS INVULBLAD'!$H$11</f>
        <v>0</v>
      </c>
      <c r="S468" s="29">
        <f t="shared" si="107"/>
        <v>0</v>
      </c>
      <c r="T468" s="29">
        <f t="shared" si="108"/>
        <v>0</v>
      </c>
    </row>
    <row r="469" spans="1:20" ht="13.5" hidden="1" customHeight="1">
      <c r="A469" s="78">
        <f t="shared" si="103"/>
        <v>51</v>
      </c>
      <c r="B469" s="107" t="s">
        <v>39</v>
      </c>
      <c r="C469" s="108" t="s">
        <v>604</v>
      </c>
      <c r="D469" s="109">
        <v>2</v>
      </c>
      <c r="E469" s="108" t="s">
        <v>654</v>
      </c>
      <c r="F469" s="108" t="s">
        <v>412</v>
      </c>
      <c r="G469" s="110" t="s">
        <v>156</v>
      </c>
      <c r="H469" s="107" t="s">
        <v>63</v>
      </c>
      <c r="I469" s="111">
        <v>25.92</v>
      </c>
      <c r="J469" s="112">
        <v>52</v>
      </c>
      <c r="K469" s="112" t="s">
        <v>157</v>
      </c>
      <c r="L469" s="113">
        <f>IF(VLOOKUP(K469,'2. BASIS INVULBLAD'!$D$10:$E$87,2,FALSE())=0,0,I469/VLOOKUP(K469,'2. BASIS INVULBLAD'!$D$10:$E$87,2,FALSE()))</f>
        <v>0</v>
      </c>
      <c r="M469" s="113">
        <f t="shared" si="104"/>
        <v>0</v>
      </c>
      <c r="N469" s="114">
        <f>'2. BASIS INVULBLAD'!$H$10</f>
        <v>0</v>
      </c>
      <c r="O469" s="115">
        <f t="shared" si="105"/>
        <v>0</v>
      </c>
      <c r="P469" s="116"/>
      <c r="Q469" s="117">
        <f t="shared" si="106"/>
        <v>0</v>
      </c>
      <c r="R469" s="29">
        <f>'2. BASIS INVULBLAD'!$H$11</f>
        <v>0</v>
      </c>
      <c r="S469" s="29">
        <f t="shared" si="107"/>
        <v>0</v>
      </c>
      <c r="T469" s="29">
        <f t="shared" si="108"/>
        <v>0</v>
      </c>
    </row>
    <row r="470" spans="1:20" ht="13.5" hidden="1" customHeight="1">
      <c r="A470" s="78">
        <f t="shared" si="103"/>
        <v>52</v>
      </c>
      <c r="B470" s="107" t="s">
        <v>39</v>
      </c>
      <c r="C470" s="108" t="s">
        <v>604</v>
      </c>
      <c r="D470" s="109">
        <v>2</v>
      </c>
      <c r="E470" s="108" t="s">
        <v>655</v>
      </c>
      <c r="F470" s="108" t="s">
        <v>412</v>
      </c>
      <c r="G470" s="110" t="s">
        <v>156</v>
      </c>
      <c r="H470" s="107" t="s">
        <v>63</v>
      </c>
      <c r="I470" s="111">
        <v>18.29</v>
      </c>
      <c r="J470" s="112">
        <v>52</v>
      </c>
      <c r="K470" s="112" t="s">
        <v>157</v>
      </c>
      <c r="L470" s="113">
        <f>IF(VLOOKUP(K470,'2. BASIS INVULBLAD'!$D$10:$E$87,2,FALSE())=0,0,I470/VLOOKUP(K470,'2. BASIS INVULBLAD'!$D$10:$E$87,2,FALSE()))</f>
        <v>0</v>
      </c>
      <c r="M470" s="113">
        <f t="shared" si="104"/>
        <v>0</v>
      </c>
      <c r="N470" s="114">
        <f>'2. BASIS INVULBLAD'!$H$10</f>
        <v>0</v>
      </c>
      <c r="O470" s="115">
        <f t="shared" si="105"/>
        <v>0</v>
      </c>
      <c r="P470" s="116"/>
      <c r="Q470" s="117">
        <f t="shared" si="106"/>
        <v>0</v>
      </c>
      <c r="R470" s="29">
        <f>'2. BASIS INVULBLAD'!$H$11</f>
        <v>0</v>
      </c>
      <c r="S470" s="29">
        <f t="shared" si="107"/>
        <v>0</v>
      </c>
      <c r="T470" s="29">
        <f t="shared" si="108"/>
        <v>0</v>
      </c>
    </row>
    <row r="471" spans="1:20" ht="13.5" hidden="1" customHeight="1">
      <c r="A471" s="78">
        <f t="shared" si="103"/>
        <v>53</v>
      </c>
      <c r="B471" s="107" t="s">
        <v>39</v>
      </c>
      <c r="C471" s="108" t="s">
        <v>604</v>
      </c>
      <c r="D471" s="109">
        <v>2</v>
      </c>
      <c r="E471" s="108" t="s">
        <v>656</v>
      </c>
      <c r="F471" s="108" t="s">
        <v>474</v>
      </c>
      <c r="G471" s="110" t="s">
        <v>129</v>
      </c>
      <c r="H471" s="107" t="s">
        <v>63</v>
      </c>
      <c r="I471" s="111">
        <v>1.38</v>
      </c>
      <c r="J471" s="112">
        <v>255</v>
      </c>
      <c r="K471" s="112" t="s">
        <v>130</v>
      </c>
      <c r="L471" s="113">
        <f>IF(VLOOKUP(K471,'2. BASIS INVULBLAD'!$D$10:$E$87,2,FALSE())=0,0,I471/VLOOKUP(K471,'2. BASIS INVULBLAD'!$D$10:$E$87,2,FALSE()))</f>
        <v>0</v>
      </c>
      <c r="M471" s="113">
        <f t="shared" si="104"/>
        <v>0</v>
      </c>
      <c r="N471" s="114">
        <f>'2. BASIS INVULBLAD'!$H$10</f>
        <v>0</v>
      </c>
      <c r="O471" s="115">
        <f t="shared" si="105"/>
        <v>0</v>
      </c>
      <c r="P471" s="116"/>
      <c r="Q471" s="117">
        <f t="shared" si="106"/>
        <v>0</v>
      </c>
      <c r="R471" s="29">
        <f>'2. BASIS INVULBLAD'!$H$11</f>
        <v>0</v>
      </c>
      <c r="S471" s="29">
        <f t="shared" si="107"/>
        <v>0</v>
      </c>
      <c r="T471" s="29">
        <f t="shared" si="108"/>
        <v>0</v>
      </c>
    </row>
    <row r="472" spans="1:20" ht="13.5" hidden="1" customHeight="1">
      <c r="A472" s="78">
        <f t="shared" si="103"/>
        <v>54</v>
      </c>
      <c r="B472" s="107" t="s">
        <v>39</v>
      </c>
      <c r="C472" s="108" t="s">
        <v>604</v>
      </c>
      <c r="D472" s="109">
        <v>2</v>
      </c>
      <c r="E472" s="108" t="s">
        <v>657</v>
      </c>
      <c r="F472" s="108" t="s">
        <v>412</v>
      </c>
      <c r="G472" s="110" t="s">
        <v>156</v>
      </c>
      <c r="H472" s="107" t="s">
        <v>63</v>
      </c>
      <c r="I472" s="111">
        <v>8.41</v>
      </c>
      <c r="J472" s="112">
        <v>52</v>
      </c>
      <c r="K472" s="112" t="s">
        <v>157</v>
      </c>
      <c r="L472" s="113">
        <f>IF(VLOOKUP(K472,'2. BASIS INVULBLAD'!$D$10:$E$87,2,FALSE())=0,0,I472/VLOOKUP(K472,'2. BASIS INVULBLAD'!$D$10:$E$87,2,FALSE()))</f>
        <v>0</v>
      </c>
      <c r="M472" s="113">
        <f t="shared" si="104"/>
        <v>0</v>
      </c>
      <c r="N472" s="114">
        <f>'2. BASIS INVULBLAD'!$H$10</f>
        <v>0</v>
      </c>
      <c r="O472" s="115">
        <f t="shared" si="105"/>
        <v>0</v>
      </c>
      <c r="P472" s="116"/>
      <c r="Q472" s="117">
        <f t="shared" si="106"/>
        <v>0</v>
      </c>
      <c r="R472" s="29">
        <f>'2. BASIS INVULBLAD'!$H$11</f>
        <v>0</v>
      </c>
      <c r="S472" s="29">
        <f t="shared" si="107"/>
        <v>0</v>
      </c>
      <c r="T472" s="29">
        <f t="shared" si="108"/>
        <v>0</v>
      </c>
    </row>
    <row r="473" spans="1:20" ht="13.5" hidden="1" customHeight="1">
      <c r="A473" s="78">
        <f t="shared" si="103"/>
        <v>55</v>
      </c>
      <c r="B473" s="107" t="s">
        <v>39</v>
      </c>
      <c r="C473" s="108" t="s">
        <v>604</v>
      </c>
      <c r="D473" s="109">
        <v>2</v>
      </c>
      <c r="E473" s="108" t="s">
        <v>658</v>
      </c>
      <c r="F473" s="108" t="s">
        <v>412</v>
      </c>
      <c r="G473" s="110" t="s">
        <v>156</v>
      </c>
      <c r="H473" s="107" t="s">
        <v>63</v>
      </c>
      <c r="I473" s="111">
        <v>8.41</v>
      </c>
      <c r="J473" s="112">
        <v>52</v>
      </c>
      <c r="K473" s="112" t="s">
        <v>157</v>
      </c>
      <c r="L473" s="113">
        <f>IF(VLOOKUP(K473,'2. BASIS INVULBLAD'!$D$10:$E$87,2,FALSE())=0,0,I473/VLOOKUP(K473,'2. BASIS INVULBLAD'!$D$10:$E$87,2,FALSE()))</f>
        <v>0</v>
      </c>
      <c r="M473" s="113">
        <f t="shared" si="104"/>
        <v>0</v>
      </c>
      <c r="N473" s="114">
        <f>'2. BASIS INVULBLAD'!$H$10</f>
        <v>0</v>
      </c>
      <c r="O473" s="115">
        <f t="shared" si="105"/>
        <v>0</v>
      </c>
      <c r="P473" s="116"/>
      <c r="Q473" s="117">
        <f t="shared" si="106"/>
        <v>0</v>
      </c>
      <c r="R473" s="29">
        <f>'2. BASIS INVULBLAD'!$H$11</f>
        <v>0</v>
      </c>
      <c r="S473" s="29">
        <f t="shared" si="107"/>
        <v>0</v>
      </c>
      <c r="T473" s="29">
        <f t="shared" si="108"/>
        <v>0</v>
      </c>
    </row>
    <row r="474" spans="1:20" ht="13.5" hidden="1" customHeight="1">
      <c r="A474" s="78">
        <f t="shared" si="103"/>
        <v>56</v>
      </c>
      <c r="B474" s="107" t="s">
        <v>39</v>
      </c>
      <c r="C474" s="108" t="s">
        <v>349</v>
      </c>
      <c r="D474" s="125">
        <v>1</v>
      </c>
      <c r="E474" s="126" t="s">
        <v>425</v>
      </c>
      <c r="F474" s="129" t="s">
        <v>708</v>
      </c>
      <c r="G474" s="110" t="s">
        <v>62</v>
      </c>
      <c r="H474" s="127" t="s">
        <v>63</v>
      </c>
      <c r="I474" s="128">
        <v>95.12</v>
      </c>
      <c r="J474" s="112">
        <v>255</v>
      </c>
      <c r="K474" s="112" t="s">
        <v>66</v>
      </c>
      <c r="L474" s="113">
        <f>IF(VLOOKUP(K474,'2. BASIS INVULBLAD'!$D$10:$E$87,2,FALSE())=0,0,I474/VLOOKUP(K474,'2. BASIS INVULBLAD'!$D$10:$E$87,2,FALSE()))</f>
        <v>0</v>
      </c>
      <c r="M474" s="113">
        <f t="shared" si="104"/>
        <v>0</v>
      </c>
      <c r="N474" s="114">
        <f>'2. BASIS INVULBLAD'!$H$10</f>
        <v>0</v>
      </c>
      <c r="O474" s="115">
        <f t="shared" si="105"/>
        <v>0</v>
      </c>
      <c r="P474" s="116"/>
      <c r="Q474" s="117">
        <f t="shared" si="106"/>
        <v>0</v>
      </c>
      <c r="R474" s="29">
        <f>'2. BASIS INVULBLAD'!$H$11</f>
        <v>0</v>
      </c>
      <c r="S474" s="29">
        <f t="shared" si="107"/>
        <v>0</v>
      </c>
      <c r="T474" s="29">
        <f t="shared" si="108"/>
        <v>0</v>
      </c>
    </row>
    <row r="475" spans="1:20" ht="13.5" hidden="1" customHeight="1">
      <c r="A475" s="78">
        <f t="shared" si="103"/>
        <v>57</v>
      </c>
      <c r="B475" s="107" t="s">
        <v>39</v>
      </c>
      <c r="C475" s="108" t="s">
        <v>349</v>
      </c>
      <c r="D475" s="125">
        <v>1</v>
      </c>
      <c r="E475" s="126" t="s">
        <v>710</v>
      </c>
      <c r="F475" s="127" t="s">
        <v>711</v>
      </c>
      <c r="G475" s="110" t="s">
        <v>86</v>
      </c>
      <c r="H475" s="127" t="s">
        <v>63</v>
      </c>
      <c r="I475" s="128">
        <v>4.5</v>
      </c>
      <c r="J475" s="112">
        <v>255</v>
      </c>
      <c r="K475" s="112" t="s">
        <v>89</v>
      </c>
      <c r="L475" s="113">
        <f>IF(VLOOKUP(K475,'2. BASIS INVULBLAD'!$D$10:$E$87,2,FALSE())=0,0,I475/VLOOKUP(K475,'2. BASIS INVULBLAD'!$D$10:$E$87,2,FALSE()))</f>
        <v>0</v>
      </c>
      <c r="M475" s="113">
        <f t="shared" si="104"/>
        <v>0</v>
      </c>
      <c r="N475" s="114">
        <f>'2. BASIS INVULBLAD'!$H$10</f>
        <v>0</v>
      </c>
      <c r="O475" s="115">
        <f t="shared" si="105"/>
        <v>0</v>
      </c>
      <c r="P475" s="116"/>
      <c r="Q475" s="117">
        <f t="shared" si="106"/>
        <v>0</v>
      </c>
      <c r="R475" s="29">
        <f>'2. BASIS INVULBLAD'!$H$11</f>
        <v>0</v>
      </c>
      <c r="S475" s="29">
        <f t="shared" si="107"/>
        <v>0</v>
      </c>
      <c r="T475" s="29">
        <f t="shared" si="108"/>
        <v>0</v>
      </c>
    </row>
    <row r="476" spans="1:20" ht="13.5" hidden="1" customHeight="1">
      <c r="A476" s="78">
        <f t="shared" si="103"/>
        <v>58</v>
      </c>
      <c r="B476" s="107" t="s">
        <v>39</v>
      </c>
      <c r="C476" s="108" t="s">
        <v>349</v>
      </c>
      <c r="D476" s="125">
        <v>1</v>
      </c>
      <c r="E476" s="126" t="s">
        <v>381</v>
      </c>
      <c r="F476" s="127" t="s">
        <v>711</v>
      </c>
      <c r="G476" s="110" t="s">
        <v>86</v>
      </c>
      <c r="H476" s="127" t="s">
        <v>63</v>
      </c>
      <c r="I476" s="128">
        <v>23.67</v>
      </c>
      <c r="J476" s="112">
        <v>255</v>
      </c>
      <c r="K476" s="112" t="s">
        <v>89</v>
      </c>
      <c r="L476" s="113">
        <f>IF(VLOOKUP(K476,'2. BASIS INVULBLAD'!$D$10:$E$87,2,FALSE())=0,0,I476/VLOOKUP(K476,'2. BASIS INVULBLAD'!$D$10:$E$87,2,FALSE()))</f>
        <v>0</v>
      </c>
      <c r="M476" s="113">
        <f t="shared" si="104"/>
        <v>0</v>
      </c>
      <c r="N476" s="114">
        <f>'2. BASIS INVULBLAD'!$H$10</f>
        <v>0</v>
      </c>
      <c r="O476" s="115">
        <f t="shared" si="105"/>
        <v>0</v>
      </c>
      <c r="P476" s="116"/>
      <c r="Q476" s="117">
        <f t="shared" si="106"/>
        <v>0</v>
      </c>
      <c r="R476" s="29">
        <f>'2. BASIS INVULBLAD'!$H$11</f>
        <v>0</v>
      </c>
      <c r="S476" s="29">
        <f t="shared" si="107"/>
        <v>0</v>
      </c>
      <c r="T476" s="29">
        <f t="shared" si="108"/>
        <v>0</v>
      </c>
    </row>
    <row r="477" spans="1:20" ht="13.5" hidden="1" customHeight="1">
      <c r="A477" s="78">
        <f t="shared" si="103"/>
        <v>59</v>
      </c>
      <c r="B477" s="107" t="s">
        <v>39</v>
      </c>
      <c r="C477" s="108" t="s">
        <v>349</v>
      </c>
      <c r="D477" s="125">
        <v>1</v>
      </c>
      <c r="E477" s="126" t="s">
        <v>718</v>
      </c>
      <c r="F477" s="127" t="s">
        <v>584</v>
      </c>
      <c r="G477" s="110" t="s">
        <v>62</v>
      </c>
      <c r="H477" s="127" t="s">
        <v>63</v>
      </c>
      <c r="I477" s="128">
        <f>2.9*2.9</f>
        <v>8.41</v>
      </c>
      <c r="J477" s="112">
        <v>255</v>
      </c>
      <c r="K477" s="112" t="s">
        <v>66</v>
      </c>
      <c r="L477" s="113">
        <f>IF(VLOOKUP(K477,'2. BASIS INVULBLAD'!$D$10:$E$87,2,FALSE())=0,0,I477/VLOOKUP(K477,'2. BASIS INVULBLAD'!$D$10:$E$87,2,FALSE()))</f>
        <v>0</v>
      </c>
      <c r="M477" s="113">
        <f t="shared" si="104"/>
        <v>0</v>
      </c>
      <c r="N477" s="114">
        <f>'2. BASIS INVULBLAD'!$H$10</f>
        <v>0</v>
      </c>
      <c r="O477" s="115">
        <f t="shared" si="105"/>
        <v>0</v>
      </c>
      <c r="P477" s="116"/>
      <c r="Q477" s="117">
        <f t="shared" si="106"/>
        <v>0</v>
      </c>
      <c r="R477" s="29">
        <f>'2. BASIS INVULBLAD'!$H$11</f>
        <v>0</v>
      </c>
      <c r="S477" s="29">
        <f t="shared" si="107"/>
        <v>0</v>
      </c>
      <c r="T477" s="29">
        <f t="shared" si="108"/>
        <v>0</v>
      </c>
    </row>
    <row r="478" spans="1:20" ht="13.5" hidden="1" customHeight="1">
      <c r="A478" s="78">
        <f t="shared" si="103"/>
        <v>60</v>
      </c>
      <c r="B478" s="107" t="s">
        <v>39</v>
      </c>
      <c r="C478" s="122" t="s">
        <v>209</v>
      </c>
      <c r="D478" s="109">
        <v>1</v>
      </c>
      <c r="E478" s="130" t="s">
        <v>809</v>
      </c>
      <c r="F478" s="107" t="s">
        <v>708</v>
      </c>
      <c r="G478" s="110" t="s">
        <v>62</v>
      </c>
      <c r="H478" s="107" t="s">
        <v>63</v>
      </c>
      <c r="I478" s="111">
        <v>309.83</v>
      </c>
      <c r="J478" s="112">
        <v>255</v>
      </c>
      <c r="K478" s="112" t="s">
        <v>66</v>
      </c>
      <c r="L478" s="113">
        <f>IF(VLOOKUP(K478,'2. BASIS INVULBLAD'!$D$10:$E$87,2,FALSE())=0,0,I478/VLOOKUP(K478,'2. BASIS INVULBLAD'!$D$10:$E$87,2,FALSE()))</f>
        <v>0</v>
      </c>
      <c r="M478" s="113">
        <f t="shared" si="104"/>
        <v>0</v>
      </c>
      <c r="N478" s="114">
        <f>'2. BASIS INVULBLAD'!$H$10</f>
        <v>0</v>
      </c>
      <c r="O478" s="115">
        <f t="shared" si="105"/>
        <v>0</v>
      </c>
      <c r="P478" s="116"/>
      <c r="Q478" s="117">
        <f t="shared" si="106"/>
        <v>0</v>
      </c>
      <c r="R478" s="29">
        <f>'2. BASIS INVULBLAD'!$H$11</f>
        <v>0</v>
      </c>
      <c r="S478" s="29">
        <f t="shared" si="107"/>
        <v>0</v>
      </c>
      <c r="T478" s="29">
        <f t="shared" si="108"/>
        <v>0</v>
      </c>
    </row>
    <row r="479" spans="1:20" ht="13.5" hidden="1" customHeight="1">
      <c r="A479" s="78">
        <f t="shared" si="103"/>
        <v>61</v>
      </c>
      <c r="B479" s="107" t="s">
        <v>39</v>
      </c>
      <c r="C479" s="122" t="s">
        <v>209</v>
      </c>
      <c r="D479" s="109">
        <v>1</v>
      </c>
      <c r="E479" s="130" t="s">
        <v>810</v>
      </c>
      <c r="F479" s="107" t="s">
        <v>811</v>
      </c>
      <c r="G479" s="110" t="s">
        <v>62</v>
      </c>
      <c r="H479" s="107" t="s">
        <v>63</v>
      </c>
      <c r="I479" s="111">
        <v>5.09</v>
      </c>
      <c r="J479" s="112">
        <v>255</v>
      </c>
      <c r="K479" s="112" t="s">
        <v>66</v>
      </c>
      <c r="L479" s="113">
        <f>IF(VLOOKUP(K479,'2. BASIS INVULBLAD'!$D$10:$E$87,2,FALSE())=0,0,I479/VLOOKUP(K479,'2. BASIS INVULBLAD'!$D$10:$E$87,2,FALSE()))</f>
        <v>0</v>
      </c>
      <c r="M479" s="113">
        <f t="shared" si="104"/>
        <v>0</v>
      </c>
      <c r="N479" s="114">
        <f>'2. BASIS INVULBLAD'!$H$10</f>
        <v>0</v>
      </c>
      <c r="O479" s="115">
        <f t="shared" si="105"/>
        <v>0</v>
      </c>
      <c r="P479" s="116"/>
      <c r="Q479" s="117">
        <f t="shared" si="106"/>
        <v>0</v>
      </c>
      <c r="R479" s="29">
        <f>'2. BASIS INVULBLAD'!$H$11</f>
        <v>0</v>
      </c>
      <c r="S479" s="29">
        <f t="shared" si="107"/>
        <v>0</v>
      </c>
      <c r="T479" s="29">
        <f t="shared" si="108"/>
        <v>0</v>
      </c>
    </row>
    <row r="480" spans="1:20" ht="13.5" hidden="1" customHeight="1">
      <c r="A480" s="78">
        <f t="shared" si="103"/>
        <v>62</v>
      </c>
      <c r="B480" s="107" t="s">
        <v>39</v>
      </c>
      <c r="C480" s="122" t="s">
        <v>209</v>
      </c>
      <c r="D480" s="109">
        <v>1</v>
      </c>
      <c r="E480" s="130" t="s">
        <v>812</v>
      </c>
      <c r="F480" s="107" t="s">
        <v>811</v>
      </c>
      <c r="G480" s="110" t="s">
        <v>62</v>
      </c>
      <c r="H480" s="107" t="s">
        <v>63</v>
      </c>
      <c r="I480" s="111">
        <v>5.09</v>
      </c>
      <c r="J480" s="112">
        <v>255</v>
      </c>
      <c r="K480" s="112" t="s">
        <v>66</v>
      </c>
      <c r="L480" s="113">
        <f>IF(VLOOKUP(K480,'2. BASIS INVULBLAD'!$D$10:$E$87,2,FALSE())=0,0,I480/VLOOKUP(K480,'2. BASIS INVULBLAD'!$D$10:$E$87,2,FALSE()))</f>
        <v>0</v>
      </c>
      <c r="M480" s="113">
        <f t="shared" si="104"/>
        <v>0</v>
      </c>
      <c r="N480" s="114">
        <f>'2. BASIS INVULBLAD'!$H$10</f>
        <v>0</v>
      </c>
      <c r="O480" s="115">
        <f t="shared" si="105"/>
        <v>0</v>
      </c>
      <c r="P480" s="116"/>
      <c r="Q480" s="117">
        <f t="shared" si="106"/>
        <v>0</v>
      </c>
      <c r="R480" s="29">
        <f>'2. BASIS INVULBLAD'!$H$11</f>
        <v>0</v>
      </c>
      <c r="S480" s="29">
        <f t="shared" si="107"/>
        <v>0</v>
      </c>
      <c r="T480" s="29">
        <f t="shared" si="108"/>
        <v>0</v>
      </c>
    </row>
    <row r="481" spans="1:20" ht="13.5" hidden="1" customHeight="1">
      <c r="A481" s="78">
        <f t="shared" si="103"/>
        <v>63</v>
      </c>
      <c r="B481" s="107" t="s">
        <v>39</v>
      </c>
      <c r="C481" s="122" t="s">
        <v>209</v>
      </c>
      <c r="D481" s="109">
        <v>1</v>
      </c>
      <c r="E481" s="130" t="s">
        <v>813</v>
      </c>
      <c r="F481" s="107" t="s">
        <v>811</v>
      </c>
      <c r="G481" s="110" t="s">
        <v>62</v>
      </c>
      <c r="H481" s="107" t="s">
        <v>63</v>
      </c>
      <c r="I481" s="111">
        <v>5.09</v>
      </c>
      <c r="J481" s="112">
        <v>255</v>
      </c>
      <c r="K481" s="112" t="s">
        <v>66</v>
      </c>
      <c r="L481" s="113">
        <f>IF(VLOOKUP(K481,'2. BASIS INVULBLAD'!$D$10:$E$87,2,FALSE())=0,0,I481/VLOOKUP(K481,'2. BASIS INVULBLAD'!$D$10:$E$87,2,FALSE()))</f>
        <v>0</v>
      </c>
      <c r="M481" s="113">
        <f t="shared" si="104"/>
        <v>0</v>
      </c>
      <c r="N481" s="114">
        <f>'2. BASIS INVULBLAD'!$H$10</f>
        <v>0</v>
      </c>
      <c r="O481" s="115">
        <f t="shared" si="105"/>
        <v>0</v>
      </c>
      <c r="P481" s="116"/>
      <c r="Q481" s="117">
        <f t="shared" si="106"/>
        <v>0</v>
      </c>
      <c r="R481" s="29">
        <f>'2. BASIS INVULBLAD'!$H$11</f>
        <v>0</v>
      </c>
      <c r="S481" s="29">
        <f t="shared" si="107"/>
        <v>0</v>
      </c>
      <c r="T481" s="29">
        <f t="shared" si="108"/>
        <v>0</v>
      </c>
    </row>
    <row r="482" spans="1:20" ht="13.5" hidden="1" customHeight="1">
      <c r="A482" s="78">
        <f t="shared" si="103"/>
        <v>64</v>
      </c>
      <c r="B482" s="107" t="s">
        <v>39</v>
      </c>
      <c r="C482" s="122" t="s">
        <v>209</v>
      </c>
      <c r="D482" s="109">
        <v>1</v>
      </c>
      <c r="E482" s="130" t="s">
        <v>814</v>
      </c>
      <c r="F482" s="107" t="s">
        <v>811</v>
      </c>
      <c r="G482" s="110" t="s">
        <v>62</v>
      </c>
      <c r="H482" s="107" t="s">
        <v>63</v>
      </c>
      <c r="I482" s="111">
        <v>5.09</v>
      </c>
      <c r="J482" s="112">
        <v>255</v>
      </c>
      <c r="K482" s="112" t="s">
        <v>66</v>
      </c>
      <c r="L482" s="113">
        <f>IF(VLOOKUP(K482,'2. BASIS INVULBLAD'!$D$10:$E$87,2,FALSE())=0,0,I482/VLOOKUP(K482,'2. BASIS INVULBLAD'!$D$10:$E$87,2,FALSE()))</f>
        <v>0</v>
      </c>
      <c r="M482" s="113">
        <f t="shared" si="104"/>
        <v>0</v>
      </c>
      <c r="N482" s="114">
        <f>'2. BASIS INVULBLAD'!$H$10</f>
        <v>0</v>
      </c>
      <c r="O482" s="115">
        <f t="shared" si="105"/>
        <v>0</v>
      </c>
      <c r="P482" s="116"/>
      <c r="Q482" s="117">
        <f t="shared" si="106"/>
        <v>0</v>
      </c>
      <c r="R482" s="29">
        <f>'2. BASIS INVULBLAD'!$H$11</f>
        <v>0</v>
      </c>
      <c r="S482" s="29">
        <f t="shared" si="107"/>
        <v>0</v>
      </c>
      <c r="T482" s="29">
        <f t="shared" si="108"/>
        <v>0</v>
      </c>
    </row>
    <row r="483" spans="1:20" ht="13.5" hidden="1" customHeight="1">
      <c r="A483" s="78">
        <f t="shared" si="103"/>
        <v>65</v>
      </c>
      <c r="B483" s="107" t="s">
        <v>39</v>
      </c>
      <c r="C483" s="122" t="s">
        <v>209</v>
      </c>
      <c r="D483" s="109">
        <v>1</v>
      </c>
      <c r="E483" s="130" t="s">
        <v>815</v>
      </c>
      <c r="F483" s="107" t="s">
        <v>811</v>
      </c>
      <c r="G483" s="110" t="s">
        <v>62</v>
      </c>
      <c r="H483" s="107" t="s">
        <v>63</v>
      </c>
      <c r="I483" s="111">
        <v>5.09</v>
      </c>
      <c r="J483" s="112">
        <v>255</v>
      </c>
      <c r="K483" s="112" t="s">
        <v>66</v>
      </c>
      <c r="L483" s="113">
        <f>IF(VLOOKUP(K483,'2. BASIS INVULBLAD'!$D$10:$E$87,2,FALSE())=0,0,I483/VLOOKUP(K483,'2. BASIS INVULBLAD'!$D$10:$E$87,2,FALSE()))</f>
        <v>0</v>
      </c>
      <c r="M483" s="113">
        <f t="shared" si="104"/>
        <v>0</v>
      </c>
      <c r="N483" s="114">
        <f>'2. BASIS INVULBLAD'!$H$10</f>
        <v>0</v>
      </c>
      <c r="O483" s="115">
        <f t="shared" si="105"/>
        <v>0</v>
      </c>
      <c r="P483" s="116"/>
      <c r="Q483" s="117">
        <f t="shared" si="106"/>
        <v>0</v>
      </c>
      <c r="R483" s="29">
        <f>'2. BASIS INVULBLAD'!$H$11</f>
        <v>0</v>
      </c>
      <c r="S483" s="29">
        <f t="shared" si="107"/>
        <v>0</v>
      </c>
      <c r="T483" s="29">
        <f t="shared" si="108"/>
        <v>0</v>
      </c>
    </row>
    <row r="484" spans="1:20" ht="13.5" hidden="1" customHeight="1">
      <c r="A484" s="78">
        <f t="shared" si="103"/>
        <v>66</v>
      </c>
      <c r="B484" s="107" t="s">
        <v>39</v>
      </c>
      <c r="C484" s="122" t="s">
        <v>209</v>
      </c>
      <c r="D484" s="109">
        <v>1</v>
      </c>
      <c r="E484" s="130" t="s">
        <v>816</v>
      </c>
      <c r="F484" s="107" t="s">
        <v>811</v>
      </c>
      <c r="G484" s="110" t="s">
        <v>62</v>
      </c>
      <c r="H484" s="107" t="s">
        <v>63</v>
      </c>
      <c r="I484" s="111">
        <v>5.09</v>
      </c>
      <c r="J484" s="112">
        <v>255</v>
      </c>
      <c r="K484" s="112" t="s">
        <v>66</v>
      </c>
      <c r="L484" s="113">
        <f>IF(VLOOKUP(K484,'2. BASIS INVULBLAD'!$D$10:$E$87,2,FALSE())=0,0,I484/VLOOKUP(K484,'2. BASIS INVULBLAD'!$D$10:$E$87,2,FALSE()))</f>
        <v>0</v>
      </c>
      <c r="M484" s="113">
        <f t="shared" si="104"/>
        <v>0</v>
      </c>
      <c r="N484" s="114">
        <f>'2. BASIS INVULBLAD'!$H$10</f>
        <v>0</v>
      </c>
      <c r="O484" s="115">
        <f t="shared" si="105"/>
        <v>0</v>
      </c>
      <c r="P484" s="116"/>
      <c r="Q484" s="117">
        <f t="shared" si="106"/>
        <v>0</v>
      </c>
      <c r="R484" s="29">
        <f>'2. BASIS INVULBLAD'!$H$11</f>
        <v>0</v>
      </c>
      <c r="S484" s="29">
        <f t="shared" si="107"/>
        <v>0</v>
      </c>
      <c r="T484" s="29">
        <f t="shared" si="108"/>
        <v>0</v>
      </c>
    </row>
    <row r="485" spans="1:20" ht="13.5" hidden="1" customHeight="1">
      <c r="A485" s="78">
        <f t="shared" si="103"/>
        <v>67</v>
      </c>
      <c r="B485" s="107" t="s">
        <v>39</v>
      </c>
      <c r="C485" s="122" t="s">
        <v>209</v>
      </c>
      <c r="D485" s="109">
        <v>1</v>
      </c>
      <c r="E485" s="108" t="s">
        <v>817</v>
      </c>
      <c r="F485" s="107" t="s">
        <v>231</v>
      </c>
      <c r="G485" s="110" t="s">
        <v>86</v>
      </c>
      <c r="H485" s="107" t="s">
        <v>63</v>
      </c>
      <c r="I485" s="111">
        <v>1.74</v>
      </c>
      <c r="J485" s="112">
        <v>255</v>
      </c>
      <c r="K485" s="112" t="s">
        <v>89</v>
      </c>
      <c r="L485" s="113">
        <f>IF(VLOOKUP(K485,'2. BASIS INVULBLAD'!$D$10:$E$87,2,FALSE())=0,0,I485/VLOOKUP(K485,'2. BASIS INVULBLAD'!$D$10:$E$87,2,FALSE()))</f>
        <v>0</v>
      </c>
      <c r="M485" s="113">
        <f t="shared" si="104"/>
        <v>0</v>
      </c>
      <c r="N485" s="114">
        <f>'2. BASIS INVULBLAD'!$H$10</f>
        <v>0</v>
      </c>
      <c r="O485" s="115">
        <f t="shared" si="105"/>
        <v>0</v>
      </c>
      <c r="P485" s="116"/>
      <c r="Q485" s="117">
        <f t="shared" si="106"/>
        <v>0</v>
      </c>
      <c r="R485" s="29">
        <f>'2. BASIS INVULBLAD'!$H$11</f>
        <v>0</v>
      </c>
      <c r="S485" s="29">
        <f t="shared" si="107"/>
        <v>0</v>
      </c>
      <c r="T485" s="29">
        <f t="shared" si="108"/>
        <v>0</v>
      </c>
    </row>
    <row r="486" spans="1:20" ht="13.5" hidden="1" customHeight="1">
      <c r="A486" s="78">
        <f t="shared" si="103"/>
        <v>68</v>
      </c>
      <c r="B486" s="107" t="s">
        <v>39</v>
      </c>
      <c r="C486" s="122" t="s">
        <v>209</v>
      </c>
      <c r="D486" s="109">
        <v>1</v>
      </c>
      <c r="E486" s="108" t="s">
        <v>818</v>
      </c>
      <c r="F486" s="107" t="s">
        <v>744</v>
      </c>
      <c r="G486" s="110" t="s">
        <v>86</v>
      </c>
      <c r="H486" s="107" t="s">
        <v>63</v>
      </c>
      <c r="I486" s="111">
        <v>1.33</v>
      </c>
      <c r="J486" s="112">
        <v>255</v>
      </c>
      <c r="K486" s="112" t="s">
        <v>89</v>
      </c>
      <c r="L486" s="113">
        <f>IF(VLOOKUP(K486,'2. BASIS INVULBLAD'!$D$10:$E$87,2,FALSE())=0,0,I486/VLOOKUP(K486,'2. BASIS INVULBLAD'!$D$10:$E$87,2,FALSE()))</f>
        <v>0</v>
      </c>
      <c r="M486" s="113">
        <f t="shared" si="104"/>
        <v>0</v>
      </c>
      <c r="N486" s="114">
        <f>'2. BASIS INVULBLAD'!$H$10</f>
        <v>0</v>
      </c>
      <c r="O486" s="115">
        <f t="shared" si="105"/>
        <v>0</v>
      </c>
      <c r="P486" s="116"/>
      <c r="Q486" s="117">
        <f t="shared" si="106"/>
        <v>0</v>
      </c>
      <c r="R486" s="29">
        <f>'2. BASIS INVULBLAD'!$H$11</f>
        <v>0</v>
      </c>
      <c r="S486" s="29">
        <f t="shared" si="107"/>
        <v>0</v>
      </c>
      <c r="T486" s="29">
        <f t="shared" si="108"/>
        <v>0</v>
      </c>
    </row>
    <row r="487" spans="1:20" ht="13.5" hidden="1" customHeight="1">
      <c r="A487" s="78">
        <f t="shared" si="103"/>
        <v>69</v>
      </c>
      <c r="B487" s="107" t="s">
        <v>39</v>
      </c>
      <c r="C487" s="122" t="s">
        <v>209</v>
      </c>
      <c r="D487" s="109">
        <v>2</v>
      </c>
      <c r="E487" s="130" t="s">
        <v>832</v>
      </c>
      <c r="F487" s="107" t="s">
        <v>708</v>
      </c>
      <c r="G487" s="110" t="s">
        <v>62</v>
      </c>
      <c r="H487" s="107" t="s">
        <v>63</v>
      </c>
      <c r="I487" s="111">
        <v>355.08</v>
      </c>
      <c r="J487" s="112">
        <v>255</v>
      </c>
      <c r="K487" s="112" t="s">
        <v>66</v>
      </c>
      <c r="L487" s="113">
        <f>IF(VLOOKUP(K487,'2. BASIS INVULBLAD'!$D$10:$E$87,2,FALSE())=0,0,I487/VLOOKUP(K487,'2. BASIS INVULBLAD'!$D$10:$E$87,2,FALSE()))</f>
        <v>0</v>
      </c>
      <c r="M487" s="113">
        <f t="shared" si="104"/>
        <v>0</v>
      </c>
      <c r="N487" s="114">
        <f>'2. BASIS INVULBLAD'!$H$10</f>
        <v>0</v>
      </c>
      <c r="O487" s="115">
        <f t="shared" si="105"/>
        <v>0</v>
      </c>
      <c r="P487" s="116"/>
      <c r="Q487" s="117">
        <f t="shared" si="106"/>
        <v>0</v>
      </c>
      <c r="R487" s="29">
        <f>'2. BASIS INVULBLAD'!$H$11</f>
        <v>0</v>
      </c>
      <c r="S487" s="29">
        <f t="shared" si="107"/>
        <v>0</v>
      </c>
      <c r="T487" s="29">
        <f t="shared" si="108"/>
        <v>0</v>
      </c>
    </row>
    <row r="488" spans="1:20" ht="13.5" hidden="1" customHeight="1">
      <c r="A488" s="78">
        <f t="shared" si="103"/>
        <v>70</v>
      </c>
      <c r="B488" s="107" t="s">
        <v>39</v>
      </c>
      <c r="C488" s="122" t="s">
        <v>209</v>
      </c>
      <c r="D488" s="109">
        <v>2</v>
      </c>
      <c r="E488" s="130" t="s">
        <v>833</v>
      </c>
      <c r="F488" s="107" t="s">
        <v>191</v>
      </c>
      <c r="G488" s="110" t="s">
        <v>62</v>
      </c>
      <c r="H488" s="107" t="s">
        <v>63</v>
      </c>
      <c r="I488" s="111">
        <v>9.1999999999999993</v>
      </c>
      <c r="J488" s="112">
        <v>255</v>
      </c>
      <c r="K488" s="112" t="s">
        <v>66</v>
      </c>
      <c r="L488" s="113">
        <f>IF(VLOOKUP(K488,'2. BASIS INVULBLAD'!$D$10:$E$87,2,FALSE())=0,0,I488/VLOOKUP(K488,'2. BASIS INVULBLAD'!$D$10:$E$87,2,FALSE()))</f>
        <v>0</v>
      </c>
      <c r="M488" s="113">
        <f t="shared" si="104"/>
        <v>0</v>
      </c>
      <c r="N488" s="114">
        <f>'2. BASIS INVULBLAD'!$H$10</f>
        <v>0</v>
      </c>
      <c r="O488" s="115">
        <f t="shared" si="105"/>
        <v>0</v>
      </c>
      <c r="P488" s="116"/>
      <c r="Q488" s="117">
        <f t="shared" si="106"/>
        <v>0</v>
      </c>
      <c r="R488" s="29">
        <f>'2. BASIS INVULBLAD'!$H$11</f>
        <v>0</v>
      </c>
      <c r="S488" s="29">
        <f t="shared" si="107"/>
        <v>0</v>
      </c>
      <c r="T488" s="29">
        <f t="shared" si="108"/>
        <v>0</v>
      </c>
    </row>
    <row r="489" spans="1:20" ht="13.5" hidden="1" customHeight="1">
      <c r="A489" s="78">
        <f t="shared" si="103"/>
        <v>71</v>
      </c>
      <c r="B489" s="107" t="s">
        <v>39</v>
      </c>
      <c r="C489" s="122" t="s">
        <v>209</v>
      </c>
      <c r="D489" s="109">
        <v>2</v>
      </c>
      <c r="E489" s="130" t="s">
        <v>834</v>
      </c>
      <c r="F489" s="107" t="s">
        <v>191</v>
      </c>
      <c r="G489" s="110" t="s">
        <v>62</v>
      </c>
      <c r="H489" s="107" t="s">
        <v>63</v>
      </c>
      <c r="I489" s="111">
        <v>13.59</v>
      </c>
      <c r="J489" s="112">
        <v>255</v>
      </c>
      <c r="K489" s="112" t="s">
        <v>66</v>
      </c>
      <c r="L489" s="113">
        <f>IF(VLOOKUP(K489,'2. BASIS INVULBLAD'!$D$10:$E$87,2,FALSE())=0,0,I489/VLOOKUP(K489,'2. BASIS INVULBLAD'!$D$10:$E$87,2,FALSE()))</f>
        <v>0</v>
      </c>
      <c r="M489" s="113">
        <f t="shared" si="104"/>
        <v>0</v>
      </c>
      <c r="N489" s="114">
        <f>'2. BASIS INVULBLAD'!$H$10</f>
        <v>0</v>
      </c>
      <c r="O489" s="115">
        <f t="shared" si="105"/>
        <v>0</v>
      </c>
      <c r="P489" s="116"/>
      <c r="Q489" s="117">
        <f t="shared" si="106"/>
        <v>0</v>
      </c>
      <c r="R489" s="29">
        <f>'2. BASIS INVULBLAD'!$H$11</f>
        <v>0</v>
      </c>
      <c r="S489" s="29">
        <f t="shared" si="107"/>
        <v>0</v>
      </c>
      <c r="T489" s="29">
        <f t="shared" si="108"/>
        <v>0</v>
      </c>
    </row>
    <row r="490" spans="1:20" ht="13.5" hidden="1" customHeight="1">
      <c r="A490" s="78">
        <f t="shared" si="103"/>
        <v>72</v>
      </c>
      <c r="B490" s="107" t="s">
        <v>39</v>
      </c>
      <c r="C490" s="122" t="s">
        <v>209</v>
      </c>
      <c r="D490" s="109">
        <v>2</v>
      </c>
      <c r="E490" s="130" t="s">
        <v>835</v>
      </c>
      <c r="F490" s="107" t="s">
        <v>811</v>
      </c>
      <c r="G490" s="110" t="s">
        <v>62</v>
      </c>
      <c r="H490" s="107" t="s">
        <v>63</v>
      </c>
      <c r="I490" s="111">
        <v>5.09</v>
      </c>
      <c r="J490" s="112">
        <v>255</v>
      </c>
      <c r="K490" s="112" t="s">
        <v>66</v>
      </c>
      <c r="L490" s="113">
        <f>IF(VLOOKUP(K490,'2. BASIS INVULBLAD'!$D$10:$E$87,2,FALSE())=0,0,I490/VLOOKUP(K490,'2. BASIS INVULBLAD'!$D$10:$E$87,2,FALSE()))</f>
        <v>0</v>
      </c>
      <c r="M490" s="113">
        <f t="shared" si="104"/>
        <v>0</v>
      </c>
      <c r="N490" s="114">
        <f>'2. BASIS INVULBLAD'!$H$10</f>
        <v>0</v>
      </c>
      <c r="O490" s="115">
        <f t="shared" si="105"/>
        <v>0</v>
      </c>
      <c r="P490" s="116"/>
      <c r="Q490" s="117">
        <f t="shared" si="106"/>
        <v>0</v>
      </c>
      <c r="R490" s="29">
        <f>'2. BASIS INVULBLAD'!$H$11</f>
        <v>0</v>
      </c>
      <c r="S490" s="29">
        <f t="shared" si="107"/>
        <v>0</v>
      </c>
      <c r="T490" s="29">
        <f t="shared" si="108"/>
        <v>0</v>
      </c>
    </row>
    <row r="491" spans="1:20" ht="13.5" hidden="1" customHeight="1">
      <c r="A491" s="78">
        <f t="shared" si="103"/>
        <v>73</v>
      </c>
      <c r="B491" s="107" t="s">
        <v>39</v>
      </c>
      <c r="C491" s="122" t="s">
        <v>209</v>
      </c>
      <c r="D491" s="109">
        <v>2</v>
      </c>
      <c r="E491" s="130" t="s">
        <v>836</v>
      </c>
      <c r="F491" s="107" t="s">
        <v>811</v>
      </c>
      <c r="G491" s="110" t="s">
        <v>62</v>
      </c>
      <c r="H491" s="107" t="s">
        <v>63</v>
      </c>
      <c r="I491" s="111">
        <v>5.09</v>
      </c>
      <c r="J491" s="112">
        <v>255</v>
      </c>
      <c r="K491" s="112" t="s">
        <v>66</v>
      </c>
      <c r="L491" s="113">
        <f>IF(VLOOKUP(K491,'2. BASIS INVULBLAD'!$D$10:$E$87,2,FALSE())=0,0,I491/VLOOKUP(K491,'2. BASIS INVULBLAD'!$D$10:$E$87,2,FALSE()))</f>
        <v>0</v>
      </c>
      <c r="M491" s="113">
        <f t="shared" si="104"/>
        <v>0</v>
      </c>
      <c r="N491" s="114">
        <f>'2. BASIS INVULBLAD'!$H$10</f>
        <v>0</v>
      </c>
      <c r="O491" s="115">
        <f t="shared" si="105"/>
        <v>0</v>
      </c>
      <c r="P491" s="116"/>
      <c r="Q491" s="117">
        <f t="shared" si="106"/>
        <v>0</v>
      </c>
      <c r="R491" s="29">
        <f>'2. BASIS INVULBLAD'!$H$11</f>
        <v>0</v>
      </c>
      <c r="S491" s="29">
        <f t="shared" si="107"/>
        <v>0</v>
      </c>
      <c r="T491" s="29">
        <f t="shared" si="108"/>
        <v>0</v>
      </c>
    </row>
    <row r="492" spans="1:20" ht="13.5" hidden="1" customHeight="1">
      <c r="A492" s="78">
        <f t="shared" si="103"/>
        <v>74</v>
      </c>
      <c r="B492" s="107" t="s">
        <v>39</v>
      </c>
      <c r="C492" s="122" t="s">
        <v>209</v>
      </c>
      <c r="D492" s="109">
        <v>2</v>
      </c>
      <c r="E492" s="130" t="s">
        <v>837</v>
      </c>
      <c r="F492" s="107" t="s">
        <v>811</v>
      </c>
      <c r="G492" s="110" t="s">
        <v>62</v>
      </c>
      <c r="H492" s="107" t="s">
        <v>63</v>
      </c>
      <c r="I492" s="111">
        <v>5.09</v>
      </c>
      <c r="J492" s="112">
        <v>255</v>
      </c>
      <c r="K492" s="112" t="s">
        <v>66</v>
      </c>
      <c r="L492" s="113">
        <f>IF(VLOOKUP(K492,'2. BASIS INVULBLAD'!$D$10:$E$87,2,FALSE())=0,0,I492/VLOOKUP(K492,'2. BASIS INVULBLAD'!$D$10:$E$87,2,FALSE()))</f>
        <v>0</v>
      </c>
      <c r="M492" s="113">
        <f t="shared" si="104"/>
        <v>0</v>
      </c>
      <c r="N492" s="114">
        <f>'2. BASIS INVULBLAD'!$H$10</f>
        <v>0</v>
      </c>
      <c r="O492" s="115">
        <f t="shared" si="105"/>
        <v>0</v>
      </c>
      <c r="P492" s="116"/>
      <c r="Q492" s="117">
        <f t="shared" si="106"/>
        <v>0</v>
      </c>
      <c r="R492" s="29">
        <f>'2. BASIS INVULBLAD'!$H$11</f>
        <v>0</v>
      </c>
      <c r="S492" s="29">
        <f t="shared" si="107"/>
        <v>0</v>
      </c>
      <c r="T492" s="29">
        <f t="shared" si="108"/>
        <v>0</v>
      </c>
    </row>
    <row r="493" spans="1:20" ht="13.5" hidden="1" customHeight="1">
      <c r="A493" s="78">
        <f t="shared" si="103"/>
        <v>75</v>
      </c>
      <c r="B493" s="107" t="s">
        <v>39</v>
      </c>
      <c r="C493" s="122" t="s">
        <v>209</v>
      </c>
      <c r="D493" s="109">
        <v>2</v>
      </c>
      <c r="E493" s="130" t="s">
        <v>838</v>
      </c>
      <c r="F493" s="107" t="s">
        <v>811</v>
      </c>
      <c r="G493" s="110" t="s">
        <v>62</v>
      </c>
      <c r="H493" s="107" t="s">
        <v>63</v>
      </c>
      <c r="I493" s="111">
        <v>5.09</v>
      </c>
      <c r="J493" s="112">
        <v>255</v>
      </c>
      <c r="K493" s="112" t="s">
        <v>66</v>
      </c>
      <c r="L493" s="113">
        <f>IF(VLOOKUP(K493,'2. BASIS INVULBLAD'!$D$10:$E$87,2,FALSE())=0,0,I493/VLOOKUP(K493,'2. BASIS INVULBLAD'!$D$10:$E$87,2,FALSE()))</f>
        <v>0</v>
      </c>
      <c r="M493" s="113">
        <f t="shared" si="104"/>
        <v>0</v>
      </c>
      <c r="N493" s="114">
        <f>'2. BASIS INVULBLAD'!$H$10</f>
        <v>0</v>
      </c>
      <c r="O493" s="115">
        <f t="shared" si="105"/>
        <v>0</v>
      </c>
      <c r="P493" s="116"/>
      <c r="Q493" s="117">
        <f t="shared" si="106"/>
        <v>0</v>
      </c>
      <c r="R493" s="29">
        <f>'2. BASIS INVULBLAD'!$H$11</f>
        <v>0</v>
      </c>
      <c r="S493" s="29">
        <f t="shared" si="107"/>
        <v>0</v>
      </c>
      <c r="T493" s="29">
        <f t="shared" si="108"/>
        <v>0</v>
      </c>
    </row>
    <row r="494" spans="1:20" ht="13.5" hidden="1" customHeight="1">
      <c r="A494" s="78">
        <f t="shared" si="103"/>
        <v>76</v>
      </c>
      <c r="B494" s="107" t="s">
        <v>39</v>
      </c>
      <c r="C494" s="122" t="s">
        <v>209</v>
      </c>
      <c r="D494" s="109">
        <v>2</v>
      </c>
      <c r="E494" s="130" t="s">
        <v>839</v>
      </c>
      <c r="F494" s="107" t="s">
        <v>811</v>
      </c>
      <c r="G494" s="110" t="s">
        <v>62</v>
      </c>
      <c r="H494" s="107" t="s">
        <v>63</v>
      </c>
      <c r="I494" s="111">
        <v>5.09</v>
      </c>
      <c r="J494" s="112">
        <v>255</v>
      </c>
      <c r="K494" s="112" t="s">
        <v>66</v>
      </c>
      <c r="L494" s="113">
        <f>IF(VLOOKUP(K494,'2. BASIS INVULBLAD'!$D$10:$E$87,2,FALSE())=0,0,I494/VLOOKUP(K494,'2. BASIS INVULBLAD'!$D$10:$E$87,2,FALSE()))</f>
        <v>0</v>
      </c>
      <c r="M494" s="113">
        <f t="shared" ref="M494:M525" si="109">L494*J494</f>
        <v>0</v>
      </c>
      <c r="N494" s="114">
        <f>'2. BASIS INVULBLAD'!$H$10</f>
        <v>0</v>
      </c>
      <c r="O494" s="115">
        <f t="shared" ref="O494:O525" si="110">M494*N494</f>
        <v>0</v>
      </c>
      <c r="P494" s="116"/>
      <c r="Q494" s="117">
        <f t="shared" ref="Q494:Q525" si="111">M494*P494</f>
        <v>0</v>
      </c>
      <c r="R494" s="29">
        <f>'2. BASIS INVULBLAD'!$H$11</f>
        <v>0</v>
      </c>
      <c r="S494" s="29">
        <f t="shared" ref="S494:S525" si="112">Q494*R494</f>
        <v>0</v>
      </c>
      <c r="T494" s="29">
        <f t="shared" ref="T494:T525" si="113">O494+S494</f>
        <v>0</v>
      </c>
    </row>
    <row r="495" spans="1:20" ht="13.5" hidden="1" customHeight="1">
      <c r="A495" s="78">
        <f t="shared" ref="A495:A558" si="114">A494+1</f>
        <v>77</v>
      </c>
      <c r="B495" s="107" t="s">
        <v>39</v>
      </c>
      <c r="C495" s="122" t="s">
        <v>209</v>
      </c>
      <c r="D495" s="109">
        <v>2</v>
      </c>
      <c r="E495" s="130" t="s">
        <v>840</v>
      </c>
      <c r="F495" s="107" t="s">
        <v>811</v>
      </c>
      <c r="G495" s="110" t="s">
        <v>62</v>
      </c>
      <c r="H495" s="107" t="s">
        <v>63</v>
      </c>
      <c r="I495" s="111">
        <v>5.09</v>
      </c>
      <c r="J495" s="112">
        <v>255</v>
      </c>
      <c r="K495" s="112" t="s">
        <v>66</v>
      </c>
      <c r="L495" s="113">
        <f>IF(VLOOKUP(K495,'2. BASIS INVULBLAD'!$D$10:$E$87,2,FALSE())=0,0,I495/VLOOKUP(K495,'2. BASIS INVULBLAD'!$D$10:$E$87,2,FALSE()))</f>
        <v>0</v>
      </c>
      <c r="M495" s="113">
        <f t="shared" si="109"/>
        <v>0</v>
      </c>
      <c r="N495" s="114">
        <f>'2. BASIS INVULBLAD'!$H$10</f>
        <v>0</v>
      </c>
      <c r="O495" s="115">
        <f t="shared" si="110"/>
        <v>0</v>
      </c>
      <c r="P495" s="116"/>
      <c r="Q495" s="117">
        <f t="shared" si="111"/>
        <v>0</v>
      </c>
      <c r="R495" s="29">
        <f>'2. BASIS INVULBLAD'!$H$11</f>
        <v>0</v>
      </c>
      <c r="S495" s="29">
        <f t="shared" si="112"/>
        <v>0</v>
      </c>
      <c r="T495" s="29">
        <f t="shared" si="113"/>
        <v>0</v>
      </c>
    </row>
    <row r="496" spans="1:20" ht="13.5" hidden="1" customHeight="1">
      <c r="A496" s="78">
        <f t="shared" si="114"/>
        <v>78</v>
      </c>
      <c r="B496" s="107" t="s">
        <v>39</v>
      </c>
      <c r="C496" s="122" t="s">
        <v>209</v>
      </c>
      <c r="D496" s="109">
        <v>2</v>
      </c>
      <c r="E496" s="108" t="s">
        <v>841</v>
      </c>
      <c r="F496" s="107" t="s">
        <v>231</v>
      </c>
      <c r="G496" s="110" t="s">
        <v>86</v>
      </c>
      <c r="H496" s="107" t="s">
        <v>63</v>
      </c>
      <c r="I496" s="111">
        <v>1.74</v>
      </c>
      <c r="J496" s="112">
        <v>255</v>
      </c>
      <c r="K496" s="112" t="s">
        <v>89</v>
      </c>
      <c r="L496" s="113">
        <f>IF(VLOOKUP(K496,'2. BASIS INVULBLAD'!$D$10:$E$87,2,FALSE())=0,0,I496/VLOOKUP(K496,'2. BASIS INVULBLAD'!$D$10:$E$87,2,FALSE()))</f>
        <v>0</v>
      </c>
      <c r="M496" s="113">
        <f t="shared" si="109"/>
        <v>0</v>
      </c>
      <c r="N496" s="114">
        <f>'2. BASIS INVULBLAD'!$H$10</f>
        <v>0</v>
      </c>
      <c r="O496" s="115">
        <f t="shared" si="110"/>
        <v>0</v>
      </c>
      <c r="P496" s="116"/>
      <c r="Q496" s="117">
        <f t="shared" si="111"/>
        <v>0</v>
      </c>
      <c r="R496" s="29">
        <f>'2. BASIS INVULBLAD'!$H$11</f>
        <v>0</v>
      </c>
      <c r="S496" s="29">
        <f t="shared" si="112"/>
        <v>0</v>
      </c>
      <c r="T496" s="29">
        <f t="shared" si="113"/>
        <v>0</v>
      </c>
    </row>
    <row r="497" spans="1:20" ht="13.5" hidden="1" customHeight="1">
      <c r="A497" s="78">
        <f t="shared" si="114"/>
        <v>79</v>
      </c>
      <c r="B497" s="107" t="s">
        <v>39</v>
      </c>
      <c r="C497" s="122" t="s">
        <v>209</v>
      </c>
      <c r="D497" s="109">
        <v>2</v>
      </c>
      <c r="E497" s="108" t="s">
        <v>842</v>
      </c>
      <c r="F497" s="107" t="s">
        <v>744</v>
      </c>
      <c r="G497" s="110" t="s">
        <v>86</v>
      </c>
      <c r="H497" s="107" t="s">
        <v>63</v>
      </c>
      <c r="I497" s="111">
        <v>1.33</v>
      </c>
      <c r="J497" s="112">
        <v>255</v>
      </c>
      <c r="K497" s="112" t="s">
        <v>89</v>
      </c>
      <c r="L497" s="113">
        <f>IF(VLOOKUP(K497,'2. BASIS INVULBLAD'!$D$10:$E$87,2,FALSE())=0,0,I497/VLOOKUP(K497,'2. BASIS INVULBLAD'!$D$10:$E$87,2,FALSE()))</f>
        <v>0</v>
      </c>
      <c r="M497" s="113">
        <f t="shared" si="109"/>
        <v>0</v>
      </c>
      <c r="N497" s="114">
        <f>'2. BASIS INVULBLAD'!$H$10</f>
        <v>0</v>
      </c>
      <c r="O497" s="115">
        <f t="shared" si="110"/>
        <v>0</v>
      </c>
      <c r="P497" s="116"/>
      <c r="Q497" s="117">
        <f t="shared" si="111"/>
        <v>0</v>
      </c>
      <c r="R497" s="29">
        <f>'2. BASIS INVULBLAD'!$H$11</f>
        <v>0</v>
      </c>
      <c r="S497" s="29">
        <f t="shared" si="112"/>
        <v>0</v>
      </c>
      <c r="T497" s="29">
        <f t="shared" si="113"/>
        <v>0</v>
      </c>
    </row>
    <row r="498" spans="1:20" ht="13.5" hidden="1" customHeight="1">
      <c r="A498" s="78">
        <f t="shared" si="114"/>
        <v>80</v>
      </c>
      <c r="B498" s="107" t="s">
        <v>39</v>
      </c>
      <c r="C498" s="122" t="s">
        <v>209</v>
      </c>
      <c r="D498" s="109">
        <v>3</v>
      </c>
      <c r="E498" s="130" t="s">
        <v>856</v>
      </c>
      <c r="F498" s="107" t="s">
        <v>708</v>
      </c>
      <c r="G498" s="110" t="s">
        <v>62</v>
      </c>
      <c r="H498" s="107" t="s">
        <v>63</v>
      </c>
      <c r="I498" s="111">
        <v>309.83</v>
      </c>
      <c r="J498" s="112">
        <v>255</v>
      </c>
      <c r="K498" s="112" t="s">
        <v>66</v>
      </c>
      <c r="L498" s="113">
        <f>IF(VLOOKUP(K498,'2. BASIS INVULBLAD'!$D$10:$E$87,2,FALSE())=0,0,I498/VLOOKUP(K498,'2. BASIS INVULBLAD'!$D$10:$E$87,2,FALSE()))</f>
        <v>0</v>
      </c>
      <c r="M498" s="113">
        <f t="shared" si="109"/>
        <v>0</v>
      </c>
      <c r="N498" s="114">
        <f>'2. BASIS INVULBLAD'!$H$10</f>
        <v>0</v>
      </c>
      <c r="O498" s="115">
        <f t="shared" si="110"/>
        <v>0</v>
      </c>
      <c r="P498" s="116"/>
      <c r="Q498" s="117">
        <f t="shared" si="111"/>
        <v>0</v>
      </c>
      <c r="R498" s="29">
        <f>'2. BASIS INVULBLAD'!$H$11</f>
        <v>0</v>
      </c>
      <c r="S498" s="29">
        <f t="shared" si="112"/>
        <v>0</v>
      </c>
      <c r="T498" s="29">
        <f t="shared" si="113"/>
        <v>0</v>
      </c>
    </row>
    <row r="499" spans="1:20" ht="13.5" hidden="1" customHeight="1">
      <c r="A499" s="78">
        <f t="shared" si="114"/>
        <v>81</v>
      </c>
      <c r="B499" s="107" t="s">
        <v>39</v>
      </c>
      <c r="C499" s="122" t="s">
        <v>209</v>
      </c>
      <c r="D499" s="109">
        <v>3</v>
      </c>
      <c r="E499" s="130" t="s">
        <v>857</v>
      </c>
      <c r="F499" s="107" t="s">
        <v>811</v>
      </c>
      <c r="G499" s="110" t="s">
        <v>62</v>
      </c>
      <c r="H499" s="107" t="s">
        <v>63</v>
      </c>
      <c r="I499" s="111">
        <v>5.09</v>
      </c>
      <c r="J499" s="112">
        <v>255</v>
      </c>
      <c r="K499" s="112" t="s">
        <v>66</v>
      </c>
      <c r="L499" s="113">
        <f>IF(VLOOKUP(K499,'2. BASIS INVULBLAD'!$D$10:$E$87,2,FALSE())=0,0,I499/VLOOKUP(K499,'2. BASIS INVULBLAD'!$D$10:$E$87,2,FALSE()))</f>
        <v>0</v>
      </c>
      <c r="M499" s="113">
        <f t="shared" si="109"/>
        <v>0</v>
      </c>
      <c r="N499" s="114">
        <f>'2. BASIS INVULBLAD'!$H$10</f>
        <v>0</v>
      </c>
      <c r="O499" s="115">
        <f t="shared" si="110"/>
        <v>0</v>
      </c>
      <c r="P499" s="116"/>
      <c r="Q499" s="117">
        <f t="shared" si="111"/>
        <v>0</v>
      </c>
      <c r="R499" s="29">
        <f>'2. BASIS INVULBLAD'!$H$11</f>
        <v>0</v>
      </c>
      <c r="S499" s="29">
        <f t="shared" si="112"/>
        <v>0</v>
      </c>
      <c r="T499" s="29">
        <f t="shared" si="113"/>
        <v>0</v>
      </c>
    </row>
    <row r="500" spans="1:20" ht="13.5" hidden="1" customHeight="1">
      <c r="A500" s="78">
        <f t="shared" si="114"/>
        <v>82</v>
      </c>
      <c r="B500" s="107" t="s">
        <v>39</v>
      </c>
      <c r="C500" s="122" t="s">
        <v>209</v>
      </c>
      <c r="D500" s="109">
        <v>3</v>
      </c>
      <c r="E500" s="130" t="s">
        <v>858</v>
      </c>
      <c r="F500" s="107" t="s">
        <v>811</v>
      </c>
      <c r="G500" s="110" t="s">
        <v>62</v>
      </c>
      <c r="H500" s="107" t="s">
        <v>63</v>
      </c>
      <c r="I500" s="111">
        <v>5.09</v>
      </c>
      <c r="J500" s="112">
        <v>255</v>
      </c>
      <c r="K500" s="112" t="s">
        <v>66</v>
      </c>
      <c r="L500" s="113">
        <f>IF(VLOOKUP(K500,'2. BASIS INVULBLAD'!$D$10:$E$87,2,FALSE())=0,0,I500/VLOOKUP(K500,'2. BASIS INVULBLAD'!$D$10:$E$87,2,FALSE()))</f>
        <v>0</v>
      </c>
      <c r="M500" s="113">
        <f t="shared" si="109"/>
        <v>0</v>
      </c>
      <c r="N500" s="114">
        <f>'2. BASIS INVULBLAD'!$H$10</f>
        <v>0</v>
      </c>
      <c r="O500" s="115">
        <f t="shared" si="110"/>
        <v>0</v>
      </c>
      <c r="P500" s="116"/>
      <c r="Q500" s="117">
        <f t="shared" si="111"/>
        <v>0</v>
      </c>
      <c r="R500" s="29">
        <f>'2. BASIS INVULBLAD'!$H$11</f>
        <v>0</v>
      </c>
      <c r="S500" s="29">
        <f t="shared" si="112"/>
        <v>0</v>
      </c>
      <c r="T500" s="29">
        <f t="shared" si="113"/>
        <v>0</v>
      </c>
    </row>
    <row r="501" spans="1:20" ht="13.5" hidden="1" customHeight="1">
      <c r="A501" s="78">
        <f t="shared" si="114"/>
        <v>83</v>
      </c>
      <c r="B501" s="107" t="s">
        <v>39</v>
      </c>
      <c r="C501" s="122" t="s">
        <v>209</v>
      </c>
      <c r="D501" s="109">
        <v>3</v>
      </c>
      <c r="E501" s="130" t="s">
        <v>859</v>
      </c>
      <c r="F501" s="107" t="s">
        <v>811</v>
      </c>
      <c r="G501" s="110" t="s">
        <v>62</v>
      </c>
      <c r="H501" s="107" t="s">
        <v>63</v>
      </c>
      <c r="I501" s="111">
        <v>5.09</v>
      </c>
      <c r="J501" s="112">
        <v>255</v>
      </c>
      <c r="K501" s="112" t="s">
        <v>66</v>
      </c>
      <c r="L501" s="113">
        <f>IF(VLOOKUP(K501,'2. BASIS INVULBLAD'!$D$10:$E$87,2,FALSE())=0,0,I501/VLOOKUP(K501,'2. BASIS INVULBLAD'!$D$10:$E$87,2,FALSE()))</f>
        <v>0</v>
      </c>
      <c r="M501" s="113">
        <f t="shared" si="109"/>
        <v>0</v>
      </c>
      <c r="N501" s="114">
        <f>'2. BASIS INVULBLAD'!$H$10</f>
        <v>0</v>
      </c>
      <c r="O501" s="115">
        <f t="shared" si="110"/>
        <v>0</v>
      </c>
      <c r="P501" s="116"/>
      <c r="Q501" s="117">
        <f t="shared" si="111"/>
        <v>0</v>
      </c>
      <c r="R501" s="29">
        <f>'2. BASIS INVULBLAD'!$H$11</f>
        <v>0</v>
      </c>
      <c r="S501" s="29">
        <f t="shared" si="112"/>
        <v>0</v>
      </c>
      <c r="T501" s="29">
        <f t="shared" si="113"/>
        <v>0</v>
      </c>
    </row>
    <row r="502" spans="1:20" ht="13.5" hidden="1" customHeight="1">
      <c r="A502" s="78">
        <f t="shared" si="114"/>
        <v>84</v>
      </c>
      <c r="B502" s="107" t="s">
        <v>39</v>
      </c>
      <c r="C502" s="122" t="s">
        <v>209</v>
      </c>
      <c r="D502" s="109">
        <v>3</v>
      </c>
      <c r="E502" s="130" t="s">
        <v>860</v>
      </c>
      <c r="F502" s="107" t="s">
        <v>811</v>
      </c>
      <c r="G502" s="110" t="s">
        <v>62</v>
      </c>
      <c r="H502" s="107" t="s">
        <v>63</v>
      </c>
      <c r="I502" s="111">
        <v>5.09</v>
      </c>
      <c r="J502" s="112">
        <v>255</v>
      </c>
      <c r="K502" s="112" t="s">
        <v>66</v>
      </c>
      <c r="L502" s="113">
        <f>IF(VLOOKUP(K502,'2. BASIS INVULBLAD'!$D$10:$E$87,2,FALSE())=0,0,I502/VLOOKUP(K502,'2. BASIS INVULBLAD'!$D$10:$E$87,2,FALSE()))</f>
        <v>0</v>
      </c>
      <c r="M502" s="113">
        <f t="shared" si="109"/>
        <v>0</v>
      </c>
      <c r="N502" s="114">
        <f>'2. BASIS INVULBLAD'!$H$10</f>
        <v>0</v>
      </c>
      <c r="O502" s="115">
        <f t="shared" si="110"/>
        <v>0</v>
      </c>
      <c r="P502" s="116"/>
      <c r="Q502" s="117">
        <f t="shared" si="111"/>
        <v>0</v>
      </c>
      <c r="R502" s="29">
        <f>'2. BASIS INVULBLAD'!$H$11</f>
        <v>0</v>
      </c>
      <c r="S502" s="29">
        <f t="shared" si="112"/>
        <v>0</v>
      </c>
      <c r="T502" s="29">
        <f t="shared" si="113"/>
        <v>0</v>
      </c>
    </row>
    <row r="503" spans="1:20" ht="13.5" hidden="1" customHeight="1">
      <c r="A503" s="78">
        <f t="shared" si="114"/>
        <v>85</v>
      </c>
      <c r="B503" s="107" t="s">
        <v>39</v>
      </c>
      <c r="C503" s="122" t="s">
        <v>209</v>
      </c>
      <c r="D503" s="109">
        <v>3</v>
      </c>
      <c r="E503" s="130" t="s">
        <v>861</v>
      </c>
      <c r="F503" s="107" t="s">
        <v>811</v>
      </c>
      <c r="G503" s="110" t="s">
        <v>62</v>
      </c>
      <c r="H503" s="107" t="s">
        <v>63</v>
      </c>
      <c r="I503" s="111">
        <v>5.09</v>
      </c>
      <c r="J503" s="112">
        <v>255</v>
      </c>
      <c r="K503" s="112" t="s">
        <v>66</v>
      </c>
      <c r="L503" s="113">
        <f>IF(VLOOKUP(K503,'2. BASIS INVULBLAD'!$D$10:$E$87,2,FALSE())=0,0,I503/VLOOKUP(K503,'2. BASIS INVULBLAD'!$D$10:$E$87,2,FALSE()))</f>
        <v>0</v>
      </c>
      <c r="M503" s="113">
        <f t="shared" si="109"/>
        <v>0</v>
      </c>
      <c r="N503" s="114">
        <f>'2. BASIS INVULBLAD'!$H$10</f>
        <v>0</v>
      </c>
      <c r="O503" s="115">
        <f t="shared" si="110"/>
        <v>0</v>
      </c>
      <c r="P503" s="116"/>
      <c r="Q503" s="117">
        <f t="shared" si="111"/>
        <v>0</v>
      </c>
      <c r="R503" s="29">
        <f>'2. BASIS INVULBLAD'!$H$11</f>
        <v>0</v>
      </c>
      <c r="S503" s="29">
        <f t="shared" si="112"/>
        <v>0</v>
      </c>
      <c r="T503" s="29">
        <f t="shared" si="113"/>
        <v>0</v>
      </c>
    </row>
    <row r="504" spans="1:20" ht="13.5" hidden="1" customHeight="1">
      <c r="A504" s="78">
        <f t="shared" si="114"/>
        <v>86</v>
      </c>
      <c r="B504" s="107" t="s">
        <v>39</v>
      </c>
      <c r="C504" s="122" t="s">
        <v>209</v>
      </c>
      <c r="D504" s="109">
        <v>3</v>
      </c>
      <c r="E504" s="130" t="s">
        <v>862</v>
      </c>
      <c r="F504" s="107" t="s">
        <v>811</v>
      </c>
      <c r="G504" s="110" t="s">
        <v>62</v>
      </c>
      <c r="H504" s="107" t="s">
        <v>63</v>
      </c>
      <c r="I504" s="111">
        <v>5.09</v>
      </c>
      <c r="J504" s="112">
        <v>255</v>
      </c>
      <c r="K504" s="112" t="s">
        <v>66</v>
      </c>
      <c r="L504" s="113">
        <f>IF(VLOOKUP(K504,'2. BASIS INVULBLAD'!$D$10:$E$87,2,FALSE())=0,0,I504/VLOOKUP(K504,'2. BASIS INVULBLAD'!$D$10:$E$87,2,FALSE()))</f>
        <v>0</v>
      </c>
      <c r="M504" s="113">
        <f t="shared" si="109"/>
        <v>0</v>
      </c>
      <c r="N504" s="114">
        <f>'2. BASIS INVULBLAD'!$H$10</f>
        <v>0</v>
      </c>
      <c r="O504" s="115">
        <f t="shared" si="110"/>
        <v>0</v>
      </c>
      <c r="P504" s="116"/>
      <c r="Q504" s="117">
        <f t="shared" si="111"/>
        <v>0</v>
      </c>
      <c r="R504" s="29">
        <f>'2. BASIS INVULBLAD'!$H$11</f>
        <v>0</v>
      </c>
      <c r="S504" s="29">
        <f t="shared" si="112"/>
        <v>0</v>
      </c>
      <c r="T504" s="29">
        <f t="shared" si="113"/>
        <v>0</v>
      </c>
    </row>
    <row r="505" spans="1:20" ht="13.5" hidden="1" customHeight="1">
      <c r="A505" s="78">
        <f t="shared" si="114"/>
        <v>87</v>
      </c>
      <c r="B505" s="107" t="s">
        <v>39</v>
      </c>
      <c r="C505" s="122" t="s">
        <v>209</v>
      </c>
      <c r="D505" s="109">
        <v>3</v>
      </c>
      <c r="E505" s="108" t="s">
        <v>863</v>
      </c>
      <c r="F505" s="107" t="s">
        <v>231</v>
      </c>
      <c r="G505" s="110" t="s">
        <v>86</v>
      </c>
      <c r="H505" s="107" t="s">
        <v>63</v>
      </c>
      <c r="I505" s="111">
        <v>1.74</v>
      </c>
      <c r="J505" s="112">
        <v>255</v>
      </c>
      <c r="K505" s="112" t="s">
        <v>89</v>
      </c>
      <c r="L505" s="113">
        <f>IF(VLOOKUP(K505,'2. BASIS INVULBLAD'!$D$10:$E$87,2,FALSE())=0,0,I505/VLOOKUP(K505,'2. BASIS INVULBLAD'!$D$10:$E$87,2,FALSE()))</f>
        <v>0</v>
      </c>
      <c r="M505" s="113">
        <f t="shared" si="109"/>
        <v>0</v>
      </c>
      <c r="N505" s="114">
        <f>'2. BASIS INVULBLAD'!$H$10</f>
        <v>0</v>
      </c>
      <c r="O505" s="115">
        <f t="shared" si="110"/>
        <v>0</v>
      </c>
      <c r="P505" s="116"/>
      <c r="Q505" s="117">
        <f t="shared" si="111"/>
        <v>0</v>
      </c>
      <c r="R505" s="29">
        <f>'2. BASIS INVULBLAD'!$H$11</f>
        <v>0</v>
      </c>
      <c r="S505" s="29">
        <f t="shared" si="112"/>
        <v>0</v>
      </c>
      <c r="T505" s="29">
        <f t="shared" si="113"/>
        <v>0</v>
      </c>
    </row>
    <row r="506" spans="1:20" ht="13.5" hidden="1" customHeight="1">
      <c r="A506" s="78">
        <f t="shared" si="114"/>
        <v>88</v>
      </c>
      <c r="B506" s="107" t="s">
        <v>39</v>
      </c>
      <c r="C506" s="122" t="s">
        <v>209</v>
      </c>
      <c r="D506" s="109">
        <v>3</v>
      </c>
      <c r="E506" s="108" t="s">
        <v>864</v>
      </c>
      <c r="F506" s="107" t="s">
        <v>744</v>
      </c>
      <c r="G506" s="110" t="s">
        <v>86</v>
      </c>
      <c r="H506" s="107" t="s">
        <v>63</v>
      </c>
      <c r="I506" s="111">
        <v>1.33</v>
      </c>
      <c r="J506" s="112">
        <v>255</v>
      </c>
      <c r="K506" s="112" t="s">
        <v>89</v>
      </c>
      <c r="L506" s="113">
        <f>IF(VLOOKUP(K506,'2. BASIS INVULBLAD'!$D$10:$E$87,2,FALSE())=0,0,I506/VLOOKUP(K506,'2. BASIS INVULBLAD'!$D$10:$E$87,2,FALSE()))</f>
        <v>0</v>
      </c>
      <c r="M506" s="113">
        <f t="shared" si="109"/>
        <v>0</v>
      </c>
      <c r="N506" s="114">
        <f>'2. BASIS INVULBLAD'!$H$10</f>
        <v>0</v>
      </c>
      <c r="O506" s="115">
        <f t="shared" si="110"/>
        <v>0</v>
      </c>
      <c r="P506" s="116"/>
      <c r="Q506" s="117">
        <f t="shared" si="111"/>
        <v>0</v>
      </c>
      <c r="R506" s="29">
        <f>'2. BASIS INVULBLAD'!$H$11</f>
        <v>0</v>
      </c>
      <c r="S506" s="29">
        <f t="shared" si="112"/>
        <v>0</v>
      </c>
      <c r="T506" s="29">
        <f t="shared" si="113"/>
        <v>0</v>
      </c>
    </row>
    <row r="507" spans="1:20" ht="13.5" hidden="1" customHeight="1">
      <c r="A507" s="78">
        <f t="shared" si="114"/>
        <v>89</v>
      </c>
      <c r="B507" s="107" t="s">
        <v>39</v>
      </c>
      <c r="C507" s="122" t="s">
        <v>209</v>
      </c>
      <c r="D507" s="112" t="s">
        <v>490</v>
      </c>
      <c r="E507" s="130" t="s">
        <v>877</v>
      </c>
      <c r="F507" s="107" t="s">
        <v>708</v>
      </c>
      <c r="G507" s="110" t="s">
        <v>62</v>
      </c>
      <c r="H507" s="107" t="s">
        <v>63</v>
      </c>
      <c r="I507" s="111">
        <v>192.38</v>
      </c>
      <c r="J507" s="112">
        <v>255</v>
      </c>
      <c r="K507" s="112" t="s">
        <v>66</v>
      </c>
      <c r="L507" s="113">
        <f>IF(VLOOKUP(K507,'2. BASIS INVULBLAD'!$D$10:$E$87,2,FALSE())=0,0,I507/VLOOKUP(K507,'2. BASIS INVULBLAD'!$D$10:$E$87,2,FALSE()))</f>
        <v>0</v>
      </c>
      <c r="M507" s="113">
        <f t="shared" si="109"/>
        <v>0</v>
      </c>
      <c r="N507" s="114">
        <f>'2. BASIS INVULBLAD'!$H$10</f>
        <v>0</v>
      </c>
      <c r="O507" s="115">
        <f t="shared" si="110"/>
        <v>0</v>
      </c>
      <c r="P507" s="116"/>
      <c r="Q507" s="117">
        <f t="shared" si="111"/>
        <v>0</v>
      </c>
      <c r="R507" s="29">
        <f>'2. BASIS INVULBLAD'!$H$11</f>
        <v>0</v>
      </c>
      <c r="S507" s="29">
        <f t="shared" si="112"/>
        <v>0</v>
      </c>
      <c r="T507" s="29">
        <f t="shared" si="113"/>
        <v>0</v>
      </c>
    </row>
    <row r="508" spans="1:20" ht="13.5" hidden="1" customHeight="1">
      <c r="A508" s="78">
        <f t="shared" si="114"/>
        <v>90</v>
      </c>
      <c r="B508" s="107" t="s">
        <v>39</v>
      </c>
      <c r="C508" s="122" t="s">
        <v>209</v>
      </c>
      <c r="D508" s="112" t="s">
        <v>490</v>
      </c>
      <c r="E508" s="130" t="s">
        <v>878</v>
      </c>
      <c r="F508" s="107" t="s">
        <v>811</v>
      </c>
      <c r="G508" s="110" t="s">
        <v>62</v>
      </c>
      <c r="H508" s="107" t="s">
        <v>63</v>
      </c>
      <c r="I508" s="111">
        <v>5.09</v>
      </c>
      <c r="J508" s="112">
        <v>255</v>
      </c>
      <c r="K508" s="112" t="s">
        <v>66</v>
      </c>
      <c r="L508" s="113">
        <f>IF(VLOOKUP(K508,'2. BASIS INVULBLAD'!$D$10:$E$87,2,FALSE())=0,0,I508/VLOOKUP(K508,'2. BASIS INVULBLAD'!$D$10:$E$87,2,FALSE()))</f>
        <v>0</v>
      </c>
      <c r="M508" s="113">
        <f t="shared" si="109"/>
        <v>0</v>
      </c>
      <c r="N508" s="114">
        <f>'2. BASIS INVULBLAD'!$H$10</f>
        <v>0</v>
      </c>
      <c r="O508" s="115">
        <f t="shared" si="110"/>
        <v>0</v>
      </c>
      <c r="P508" s="116"/>
      <c r="Q508" s="117">
        <f t="shared" si="111"/>
        <v>0</v>
      </c>
      <c r="R508" s="29">
        <f>'2. BASIS INVULBLAD'!$H$11</f>
        <v>0</v>
      </c>
      <c r="S508" s="29">
        <f t="shared" si="112"/>
        <v>0</v>
      </c>
      <c r="T508" s="29">
        <f t="shared" si="113"/>
        <v>0</v>
      </c>
    </row>
    <row r="509" spans="1:20" ht="13.5" hidden="1" customHeight="1">
      <c r="A509" s="78">
        <f t="shared" si="114"/>
        <v>91</v>
      </c>
      <c r="B509" s="107" t="s">
        <v>39</v>
      </c>
      <c r="C509" s="122" t="s">
        <v>209</v>
      </c>
      <c r="D509" s="112" t="s">
        <v>490</v>
      </c>
      <c r="E509" s="130" t="s">
        <v>879</v>
      </c>
      <c r="F509" s="107" t="s">
        <v>811</v>
      </c>
      <c r="G509" s="110" t="s">
        <v>62</v>
      </c>
      <c r="H509" s="107" t="s">
        <v>63</v>
      </c>
      <c r="I509" s="111">
        <v>5.09</v>
      </c>
      <c r="J509" s="112">
        <v>255</v>
      </c>
      <c r="K509" s="112" t="s">
        <v>66</v>
      </c>
      <c r="L509" s="113">
        <f>IF(VLOOKUP(K509,'2. BASIS INVULBLAD'!$D$10:$E$87,2,FALSE())=0,0,I509/VLOOKUP(K509,'2. BASIS INVULBLAD'!$D$10:$E$87,2,FALSE()))</f>
        <v>0</v>
      </c>
      <c r="M509" s="113">
        <f t="shared" si="109"/>
        <v>0</v>
      </c>
      <c r="N509" s="114">
        <f>'2. BASIS INVULBLAD'!$H$10</f>
        <v>0</v>
      </c>
      <c r="O509" s="115">
        <f t="shared" si="110"/>
        <v>0</v>
      </c>
      <c r="P509" s="116"/>
      <c r="Q509" s="117">
        <f t="shared" si="111"/>
        <v>0</v>
      </c>
      <c r="R509" s="29">
        <f>'2. BASIS INVULBLAD'!$H$11</f>
        <v>0</v>
      </c>
      <c r="S509" s="29">
        <f t="shared" si="112"/>
        <v>0</v>
      </c>
      <c r="T509" s="29">
        <f t="shared" si="113"/>
        <v>0</v>
      </c>
    </row>
    <row r="510" spans="1:20" ht="13.5" hidden="1" customHeight="1">
      <c r="A510" s="78">
        <f t="shared" si="114"/>
        <v>92</v>
      </c>
      <c r="B510" s="107" t="s">
        <v>39</v>
      </c>
      <c r="C510" s="122" t="s">
        <v>209</v>
      </c>
      <c r="D510" s="112" t="s">
        <v>490</v>
      </c>
      <c r="E510" s="130" t="s">
        <v>880</v>
      </c>
      <c r="F510" s="107" t="s">
        <v>811</v>
      </c>
      <c r="G510" s="110" t="s">
        <v>62</v>
      </c>
      <c r="H510" s="107" t="s">
        <v>63</v>
      </c>
      <c r="I510" s="111">
        <v>5.09</v>
      </c>
      <c r="J510" s="112">
        <v>255</v>
      </c>
      <c r="K510" s="112" t="s">
        <v>66</v>
      </c>
      <c r="L510" s="113">
        <f>IF(VLOOKUP(K510,'2. BASIS INVULBLAD'!$D$10:$E$87,2,FALSE())=0,0,I510/VLOOKUP(K510,'2. BASIS INVULBLAD'!$D$10:$E$87,2,FALSE()))</f>
        <v>0</v>
      </c>
      <c r="M510" s="113">
        <f t="shared" si="109"/>
        <v>0</v>
      </c>
      <c r="N510" s="114">
        <f>'2. BASIS INVULBLAD'!$H$10</f>
        <v>0</v>
      </c>
      <c r="O510" s="115">
        <f t="shared" si="110"/>
        <v>0</v>
      </c>
      <c r="P510" s="116"/>
      <c r="Q510" s="117">
        <f t="shared" si="111"/>
        <v>0</v>
      </c>
      <c r="R510" s="29">
        <f>'2. BASIS INVULBLAD'!$H$11</f>
        <v>0</v>
      </c>
      <c r="S510" s="29">
        <f t="shared" si="112"/>
        <v>0</v>
      </c>
      <c r="T510" s="29">
        <f t="shared" si="113"/>
        <v>0</v>
      </c>
    </row>
    <row r="511" spans="1:20" ht="13.5" hidden="1" customHeight="1">
      <c r="A511" s="78">
        <f t="shared" si="114"/>
        <v>93</v>
      </c>
      <c r="B511" s="107" t="s">
        <v>39</v>
      </c>
      <c r="C511" s="122" t="s">
        <v>209</v>
      </c>
      <c r="D511" s="112" t="s">
        <v>490</v>
      </c>
      <c r="E511" s="130" t="s">
        <v>881</v>
      </c>
      <c r="F511" s="107" t="s">
        <v>811</v>
      </c>
      <c r="G511" s="110" t="s">
        <v>62</v>
      </c>
      <c r="H511" s="107" t="s">
        <v>63</v>
      </c>
      <c r="I511" s="111">
        <v>5.09</v>
      </c>
      <c r="J511" s="112">
        <v>255</v>
      </c>
      <c r="K511" s="112" t="s">
        <v>66</v>
      </c>
      <c r="L511" s="113">
        <f>IF(VLOOKUP(K511,'2. BASIS INVULBLAD'!$D$10:$E$87,2,FALSE())=0,0,I511/VLOOKUP(K511,'2. BASIS INVULBLAD'!$D$10:$E$87,2,FALSE()))</f>
        <v>0</v>
      </c>
      <c r="M511" s="113">
        <f t="shared" si="109"/>
        <v>0</v>
      </c>
      <c r="N511" s="114">
        <f>'2. BASIS INVULBLAD'!$H$10</f>
        <v>0</v>
      </c>
      <c r="O511" s="115">
        <f t="shared" si="110"/>
        <v>0</v>
      </c>
      <c r="P511" s="116"/>
      <c r="Q511" s="117">
        <f t="shared" si="111"/>
        <v>0</v>
      </c>
      <c r="R511" s="29">
        <f>'2. BASIS INVULBLAD'!$H$11</f>
        <v>0</v>
      </c>
      <c r="S511" s="29">
        <f t="shared" si="112"/>
        <v>0</v>
      </c>
      <c r="T511" s="29">
        <f t="shared" si="113"/>
        <v>0</v>
      </c>
    </row>
    <row r="512" spans="1:20" ht="13.5" hidden="1" customHeight="1">
      <c r="A512" s="78">
        <f t="shared" si="114"/>
        <v>94</v>
      </c>
      <c r="B512" s="107" t="s">
        <v>39</v>
      </c>
      <c r="C512" s="122" t="s">
        <v>209</v>
      </c>
      <c r="D512" s="112" t="s">
        <v>490</v>
      </c>
      <c r="E512" s="108" t="s">
        <v>882</v>
      </c>
      <c r="F512" s="107" t="s">
        <v>231</v>
      </c>
      <c r="G512" s="110" t="s">
        <v>86</v>
      </c>
      <c r="H512" s="107" t="s">
        <v>63</v>
      </c>
      <c r="I512" s="111">
        <v>1.74</v>
      </c>
      <c r="J512" s="112">
        <v>255</v>
      </c>
      <c r="K512" s="112" t="s">
        <v>89</v>
      </c>
      <c r="L512" s="113">
        <f>IF(VLOOKUP(K512,'2. BASIS INVULBLAD'!$D$10:$E$87,2,FALSE())=0,0,I512/VLOOKUP(K512,'2. BASIS INVULBLAD'!$D$10:$E$87,2,FALSE()))</f>
        <v>0</v>
      </c>
      <c r="M512" s="113">
        <f t="shared" si="109"/>
        <v>0</v>
      </c>
      <c r="N512" s="114">
        <f>'2. BASIS INVULBLAD'!$H$10</f>
        <v>0</v>
      </c>
      <c r="O512" s="115">
        <f t="shared" si="110"/>
        <v>0</v>
      </c>
      <c r="P512" s="116"/>
      <c r="Q512" s="117">
        <f t="shared" si="111"/>
        <v>0</v>
      </c>
      <c r="R512" s="29">
        <f>'2. BASIS INVULBLAD'!$H$11</f>
        <v>0</v>
      </c>
      <c r="S512" s="29">
        <f t="shared" si="112"/>
        <v>0</v>
      </c>
      <c r="T512" s="29">
        <f t="shared" si="113"/>
        <v>0</v>
      </c>
    </row>
    <row r="513" spans="1:20" ht="13.5" hidden="1" customHeight="1">
      <c r="A513" s="78">
        <f t="shared" si="114"/>
        <v>95</v>
      </c>
      <c r="B513" s="107" t="s">
        <v>39</v>
      </c>
      <c r="C513" s="122" t="s">
        <v>209</v>
      </c>
      <c r="D513" s="112" t="s">
        <v>490</v>
      </c>
      <c r="E513" s="108" t="s">
        <v>883</v>
      </c>
      <c r="F513" s="107" t="s">
        <v>744</v>
      </c>
      <c r="G513" s="110" t="s">
        <v>86</v>
      </c>
      <c r="H513" s="107" t="s">
        <v>63</v>
      </c>
      <c r="I513" s="111">
        <v>1.33</v>
      </c>
      <c r="J513" s="112">
        <v>255</v>
      </c>
      <c r="K513" s="112" t="s">
        <v>89</v>
      </c>
      <c r="L513" s="113">
        <f>IF(VLOOKUP(K513,'2. BASIS INVULBLAD'!$D$10:$E$87,2,FALSE())=0,0,I513/VLOOKUP(K513,'2. BASIS INVULBLAD'!$D$10:$E$87,2,FALSE()))</f>
        <v>0</v>
      </c>
      <c r="M513" s="113">
        <f t="shared" si="109"/>
        <v>0</v>
      </c>
      <c r="N513" s="114">
        <f>'2. BASIS INVULBLAD'!$H$10</f>
        <v>0</v>
      </c>
      <c r="O513" s="115">
        <f t="shared" si="110"/>
        <v>0</v>
      </c>
      <c r="P513" s="116"/>
      <c r="Q513" s="117">
        <f t="shared" si="111"/>
        <v>0</v>
      </c>
      <c r="R513" s="29">
        <f>'2. BASIS INVULBLAD'!$H$11</f>
        <v>0</v>
      </c>
      <c r="S513" s="29">
        <f t="shared" si="112"/>
        <v>0</v>
      </c>
      <c r="T513" s="29">
        <f t="shared" si="113"/>
        <v>0</v>
      </c>
    </row>
    <row r="514" spans="1:20" ht="13.5" hidden="1" customHeight="1">
      <c r="A514" s="78">
        <f t="shared" si="114"/>
        <v>96</v>
      </c>
      <c r="B514" s="107" t="s">
        <v>39</v>
      </c>
      <c r="C514" s="122" t="s">
        <v>314</v>
      </c>
      <c r="D514" s="109">
        <v>1</v>
      </c>
      <c r="E514" s="130" t="s">
        <v>900</v>
      </c>
      <c r="F514" s="107" t="s">
        <v>708</v>
      </c>
      <c r="G514" s="110" t="s">
        <v>62</v>
      </c>
      <c r="H514" s="107" t="s">
        <v>63</v>
      </c>
      <c r="I514" s="111">
        <v>288.36</v>
      </c>
      <c r="J514" s="112">
        <v>255</v>
      </c>
      <c r="K514" s="112" t="s">
        <v>66</v>
      </c>
      <c r="L514" s="113">
        <f>IF(VLOOKUP(K514,'2. BASIS INVULBLAD'!$D$10:$E$87,2,FALSE())=0,0,I514/VLOOKUP(K514,'2. BASIS INVULBLAD'!$D$10:$E$87,2,FALSE()))</f>
        <v>0</v>
      </c>
      <c r="M514" s="113">
        <f t="shared" si="109"/>
        <v>0</v>
      </c>
      <c r="N514" s="114">
        <f>'2. BASIS INVULBLAD'!$H$10</f>
        <v>0</v>
      </c>
      <c r="O514" s="115">
        <f t="shared" si="110"/>
        <v>0</v>
      </c>
      <c r="P514" s="116"/>
      <c r="Q514" s="117">
        <f t="shared" si="111"/>
        <v>0</v>
      </c>
      <c r="R514" s="29">
        <f>'2. BASIS INVULBLAD'!$H$11</f>
        <v>0</v>
      </c>
      <c r="S514" s="29">
        <f t="shared" si="112"/>
        <v>0</v>
      </c>
      <c r="T514" s="29">
        <f t="shared" si="113"/>
        <v>0</v>
      </c>
    </row>
    <row r="515" spans="1:20" ht="13.5" hidden="1" customHeight="1">
      <c r="A515" s="78">
        <f t="shared" si="114"/>
        <v>97</v>
      </c>
      <c r="B515" s="107" t="s">
        <v>39</v>
      </c>
      <c r="C515" s="122" t="s">
        <v>314</v>
      </c>
      <c r="D515" s="109">
        <v>1</v>
      </c>
      <c r="E515" s="130" t="s">
        <v>901</v>
      </c>
      <c r="F515" s="107" t="s">
        <v>811</v>
      </c>
      <c r="G515" s="110" t="s">
        <v>62</v>
      </c>
      <c r="H515" s="107" t="s">
        <v>63</v>
      </c>
      <c r="I515" s="111">
        <v>5.09</v>
      </c>
      <c r="J515" s="112">
        <v>255</v>
      </c>
      <c r="K515" s="112" t="s">
        <v>66</v>
      </c>
      <c r="L515" s="113">
        <f>IF(VLOOKUP(K515,'2. BASIS INVULBLAD'!$D$10:$E$87,2,FALSE())=0,0,I515/VLOOKUP(K515,'2. BASIS INVULBLAD'!$D$10:$E$87,2,FALSE()))</f>
        <v>0</v>
      </c>
      <c r="M515" s="113">
        <f t="shared" si="109"/>
        <v>0</v>
      </c>
      <c r="N515" s="114">
        <f>'2. BASIS INVULBLAD'!$H$10</f>
        <v>0</v>
      </c>
      <c r="O515" s="115">
        <f t="shared" si="110"/>
        <v>0</v>
      </c>
      <c r="P515" s="116"/>
      <c r="Q515" s="117">
        <f t="shared" si="111"/>
        <v>0</v>
      </c>
      <c r="R515" s="29">
        <f>'2. BASIS INVULBLAD'!$H$11</f>
        <v>0</v>
      </c>
      <c r="S515" s="29">
        <f t="shared" si="112"/>
        <v>0</v>
      </c>
      <c r="T515" s="29">
        <f t="shared" si="113"/>
        <v>0</v>
      </c>
    </row>
    <row r="516" spans="1:20" ht="13.5" hidden="1" customHeight="1">
      <c r="A516" s="78">
        <f t="shared" si="114"/>
        <v>98</v>
      </c>
      <c r="B516" s="107" t="s">
        <v>39</v>
      </c>
      <c r="C516" s="122" t="s">
        <v>314</v>
      </c>
      <c r="D516" s="109">
        <v>1</v>
      </c>
      <c r="E516" s="130" t="s">
        <v>902</v>
      </c>
      <c r="F516" s="107" t="s">
        <v>811</v>
      </c>
      <c r="G516" s="110" t="s">
        <v>62</v>
      </c>
      <c r="H516" s="107" t="s">
        <v>63</v>
      </c>
      <c r="I516" s="111">
        <v>5.09</v>
      </c>
      <c r="J516" s="112">
        <v>255</v>
      </c>
      <c r="K516" s="112" t="s">
        <v>66</v>
      </c>
      <c r="L516" s="113">
        <f>IF(VLOOKUP(K516,'2. BASIS INVULBLAD'!$D$10:$E$87,2,FALSE())=0,0,I516/VLOOKUP(K516,'2. BASIS INVULBLAD'!$D$10:$E$87,2,FALSE()))</f>
        <v>0</v>
      </c>
      <c r="M516" s="113">
        <f t="shared" si="109"/>
        <v>0</v>
      </c>
      <c r="N516" s="114">
        <f>'2. BASIS INVULBLAD'!$H$10</f>
        <v>0</v>
      </c>
      <c r="O516" s="115">
        <f t="shared" si="110"/>
        <v>0</v>
      </c>
      <c r="P516" s="116"/>
      <c r="Q516" s="117">
        <f t="shared" si="111"/>
        <v>0</v>
      </c>
      <c r="R516" s="29">
        <f>'2. BASIS INVULBLAD'!$H$11</f>
        <v>0</v>
      </c>
      <c r="S516" s="29">
        <f t="shared" si="112"/>
        <v>0</v>
      </c>
      <c r="T516" s="29">
        <f t="shared" si="113"/>
        <v>0</v>
      </c>
    </row>
    <row r="517" spans="1:20" ht="13.5" hidden="1" customHeight="1">
      <c r="A517" s="78">
        <f t="shared" si="114"/>
        <v>99</v>
      </c>
      <c r="B517" s="107" t="s">
        <v>39</v>
      </c>
      <c r="C517" s="122" t="s">
        <v>314</v>
      </c>
      <c r="D517" s="109">
        <v>1</v>
      </c>
      <c r="E517" s="130" t="s">
        <v>903</v>
      </c>
      <c r="F517" s="107" t="s">
        <v>811</v>
      </c>
      <c r="G517" s="110" t="s">
        <v>62</v>
      </c>
      <c r="H517" s="107" t="s">
        <v>63</v>
      </c>
      <c r="I517" s="111">
        <v>5.09</v>
      </c>
      <c r="J517" s="112">
        <v>255</v>
      </c>
      <c r="K517" s="112" t="s">
        <v>66</v>
      </c>
      <c r="L517" s="113">
        <f>IF(VLOOKUP(K517,'2. BASIS INVULBLAD'!$D$10:$E$87,2,FALSE())=0,0,I517/VLOOKUP(K517,'2. BASIS INVULBLAD'!$D$10:$E$87,2,FALSE()))</f>
        <v>0</v>
      </c>
      <c r="M517" s="113">
        <f t="shared" si="109"/>
        <v>0</v>
      </c>
      <c r="N517" s="114">
        <f>'2. BASIS INVULBLAD'!$H$10</f>
        <v>0</v>
      </c>
      <c r="O517" s="115">
        <f t="shared" si="110"/>
        <v>0</v>
      </c>
      <c r="P517" s="116"/>
      <c r="Q517" s="117">
        <f t="shared" si="111"/>
        <v>0</v>
      </c>
      <c r="R517" s="29">
        <f>'2. BASIS INVULBLAD'!$H$11</f>
        <v>0</v>
      </c>
      <c r="S517" s="29">
        <f t="shared" si="112"/>
        <v>0</v>
      </c>
      <c r="T517" s="29">
        <f t="shared" si="113"/>
        <v>0</v>
      </c>
    </row>
    <row r="518" spans="1:20" ht="13.5" hidden="1" customHeight="1">
      <c r="A518" s="78">
        <f t="shared" si="114"/>
        <v>100</v>
      </c>
      <c r="B518" s="107" t="s">
        <v>39</v>
      </c>
      <c r="C518" s="122" t="s">
        <v>314</v>
      </c>
      <c r="D518" s="109">
        <v>1</v>
      </c>
      <c r="E518" s="130" t="s">
        <v>904</v>
      </c>
      <c r="F518" s="107" t="s">
        <v>811</v>
      </c>
      <c r="G518" s="110" t="s">
        <v>62</v>
      </c>
      <c r="H518" s="107" t="s">
        <v>63</v>
      </c>
      <c r="I518" s="111">
        <v>5.09</v>
      </c>
      <c r="J518" s="112">
        <v>255</v>
      </c>
      <c r="K518" s="112" t="s">
        <v>66</v>
      </c>
      <c r="L518" s="113">
        <f>IF(VLOOKUP(K518,'2. BASIS INVULBLAD'!$D$10:$E$87,2,FALSE())=0,0,I518/VLOOKUP(K518,'2. BASIS INVULBLAD'!$D$10:$E$87,2,FALSE()))</f>
        <v>0</v>
      </c>
      <c r="M518" s="113">
        <f t="shared" si="109"/>
        <v>0</v>
      </c>
      <c r="N518" s="114">
        <f>'2. BASIS INVULBLAD'!$H$10</f>
        <v>0</v>
      </c>
      <c r="O518" s="115">
        <f t="shared" si="110"/>
        <v>0</v>
      </c>
      <c r="P518" s="116"/>
      <c r="Q518" s="117">
        <f t="shared" si="111"/>
        <v>0</v>
      </c>
      <c r="R518" s="29">
        <f>'2. BASIS INVULBLAD'!$H$11</f>
        <v>0</v>
      </c>
      <c r="S518" s="29">
        <f t="shared" si="112"/>
        <v>0</v>
      </c>
      <c r="T518" s="29">
        <f t="shared" si="113"/>
        <v>0</v>
      </c>
    </row>
    <row r="519" spans="1:20" ht="13.5" hidden="1" customHeight="1">
      <c r="A519" s="78">
        <f t="shared" si="114"/>
        <v>101</v>
      </c>
      <c r="B519" s="107" t="s">
        <v>39</v>
      </c>
      <c r="C519" s="122" t="s">
        <v>314</v>
      </c>
      <c r="D519" s="109">
        <v>1</v>
      </c>
      <c r="E519" s="130" t="s">
        <v>905</v>
      </c>
      <c r="F519" s="107" t="s">
        <v>744</v>
      </c>
      <c r="G519" s="110" t="s">
        <v>86</v>
      </c>
      <c r="H519" s="107" t="s">
        <v>63</v>
      </c>
      <c r="I519" s="111">
        <v>1.33</v>
      </c>
      <c r="J519" s="112">
        <v>255</v>
      </c>
      <c r="K519" s="112" t="s">
        <v>89</v>
      </c>
      <c r="L519" s="113">
        <f>IF(VLOOKUP(K519,'2. BASIS INVULBLAD'!$D$10:$E$87,2,FALSE())=0,0,I519/VLOOKUP(K519,'2. BASIS INVULBLAD'!$D$10:$E$87,2,FALSE()))</f>
        <v>0</v>
      </c>
      <c r="M519" s="113">
        <f t="shared" si="109"/>
        <v>0</v>
      </c>
      <c r="N519" s="114">
        <f>'2. BASIS INVULBLAD'!$H$10</f>
        <v>0</v>
      </c>
      <c r="O519" s="115">
        <f t="shared" si="110"/>
        <v>0</v>
      </c>
      <c r="P519" s="116"/>
      <c r="Q519" s="117">
        <f t="shared" si="111"/>
        <v>0</v>
      </c>
      <c r="R519" s="29">
        <f>'2. BASIS INVULBLAD'!$H$11</f>
        <v>0</v>
      </c>
      <c r="S519" s="29">
        <f t="shared" si="112"/>
        <v>0</v>
      </c>
      <c r="T519" s="29">
        <f t="shared" si="113"/>
        <v>0</v>
      </c>
    </row>
    <row r="520" spans="1:20" ht="13.5" hidden="1" customHeight="1">
      <c r="A520" s="78">
        <f t="shared" si="114"/>
        <v>102</v>
      </c>
      <c r="B520" s="107" t="s">
        <v>39</v>
      </c>
      <c r="C520" s="122" t="s">
        <v>314</v>
      </c>
      <c r="D520" s="109">
        <v>1</v>
      </c>
      <c r="E520" s="108" t="s">
        <v>906</v>
      </c>
      <c r="F520" s="131" t="s">
        <v>231</v>
      </c>
      <c r="G520" s="110" t="s">
        <v>86</v>
      </c>
      <c r="H520" s="107" t="s">
        <v>63</v>
      </c>
      <c r="I520" s="111">
        <v>1.74</v>
      </c>
      <c r="J520" s="112">
        <v>255</v>
      </c>
      <c r="K520" s="112" t="s">
        <v>89</v>
      </c>
      <c r="L520" s="113">
        <f>IF(VLOOKUP(K520,'2. BASIS INVULBLAD'!$D$10:$E$87,2,FALSE())=0,0,I520/VLOOKUP(K520,'2. BASIS INVULBLAD'!$D$10:$E$87,2,FALSE()))</f>
        <v>0</v>
      </c>
      <c r="M520" s="113">
        <f t="shared" si="109"/>
        <v>0</v>
      </c>
      <c r="N520" s="114">
        <f>'2. BASIS INVULBLAD'!$H$10</f>
        <v>0</v>
      </c>
      <c r="O520" s="115">
        <f t="shared" si="110"/>
        <v>0</v>
      </c>
      <c r="P520" s="116"/>
      <c r="Q520" s="117">
        <f t="shared" si="111"/>
        <v>0</v>
      </c>
      <c r="R520" s="29">
        <f>'2. BASIS INVULBLAD'!$H$11</f>
        <v>0</v>
      </c>
      <c r="S520" s="29">
        <f t="shared" si="112"/>
        <v>0</v>
      </c>
      <c r="T520" s="29">
        <f t="shared" si="113"/>
        <v>0</v>
      </c>
    </row>
    <row r="521" spans="1:20" ht="13.5" hidden="1" customHeight="1">
      <c r="A521" s="78">
        <f t="shared" si="114"/>
        <v>103</v>
      </c>
      <c r="B521" s="107" t="s">
        <v>39</v>
      </c>
      <c r="C521" s="122" t="s">
        <v>314</v>
      </c>
      <c r="D521" s="109">
        <v>2</v>
      </c>
      <c r="E521" s="130" t="s">
        <v>919</v>
      </c>
      <c r="F521" s="107" t="s">
        <v>708</v>
      </c>
      <c r="G521" s="110" t="s">
        <v>62</v>
      </c>
      <c r="H521" s="107" t="s">
        <v>63</v>
      </c>
      <c r="I521" s="111">
        <v>288.36</v>
      </c>
      <c r="J521" s="112">
        <v>156</v>
      </c>
      <c r="K521" s="112" t="s">
        <v>64</v>
      </c>
      <c r="L521" s="113">
        <f>IF(VLOOKUP(K521,'2. BASIS INVULBLAD'!$D$10:$E$87,2,FALSE())=0,0,I521/VLOOKUP(K521,'2. BASIS INVULBLAD'!$D$10:$E$87,2,FALSE()))</f>
        <v>0</v>
      </c>
      <c r="M521" s="113">
        <f t="shared" si="109"/>
        <v>0</v>
      </c>
      <c r="N521" s="114">
        <f>'2. BASIS INVULBLAD'!$H$10</f>
        <v>0</v>
      </c>
      <c r="O521" s="115">
        <f t="shared" si="110"/>
        <v>0</v>
      </c>
      <c r="P521" s="116"/>
      <c r="Q521" s="117">
        <f t="shared" si="111"/>
        <v>0</v>
      </c>
      <c r="R521" s="29">
        <f>'2. BASIS INVULBLAD'!$H$11</f>
        <v>0</v>
      </c>
      <c r="S521" s="29">
        <f t="shared" si="112"/>
        <v>0</v>
      </c>
      <c r="T521" s="29">
        <f t="shared" si="113"/>
        <v>0</v>
      </c>
    </row>
    <row r="522" spans="1:20" ht="13.5" hidden="1" customHeight="1">
      <c r="A522" s="78">
        <f t="shared" si="114"/>
        <v>104</v>
      </c>
      <c r="B522" s="107" t="s">
        <v>39</v>
      </c>
      <c r="C522" s="122" t="s">
        <v>314</v>
      </c>
      <c r="D522" s="109">
        <v>2</v>
      </c>
      <c r="E522" s="132" t="s">
        <v>920</v>
      </c>
      <c r="F522" s="123" t="s">
        <v>811</v>
      </c>
      <c r="G522" s="110" t="s">
        <v>62</v>
      </c>
      <c r="H522" s="107" t="s">
        <v>63</v>
      </c>
      <c r="I522" s="111">
        <v>5.09</v>
      </c>
      <c r="J522" s="112">
        <v>255</v>
      </c>
      <c r="K522" s="112" t="s">
        <v>66</v>
      </c>
      <c r="L522" s="113">
        <f>IF(VLOOKUP(K522,'2. BASIS INVULBLAD'!$D$10:$E$87,2,FALSE())=0,0,I522/VLOOKUP(K522,'2. BASIS INVULBLAD'!$D$10:$E$87,2,FALSE()))</f>
        <v>0</v>
      </c>
      <c r="M522" s="113">
        <f t="shared" si="109"/>
        <v>0</v>
      </c>
      <c r="N522" s="114">
        <f>'2. BASIS INVULBLAD'!$H$10</f>
        <v>0</v>
      </c>
      <c r="O522" s="115">
        <f t="shared" si="110"/>
        <v>0</v>
      </c>
      <c r="P522" s="116"/>
      <c r="Q522" s="117">
        <f t="shared" si="111"/>
        <v>0</v>
      </c>
      <c r="R522" s="29">
        <f>'2. BASIS INVULBLAD'!$H$11</f>
        <v>0</v>
      </c>
      <c r="S522" s="29">
        <f t="shared" si="112"/>
        <v>0</v>
      </c>
      <c r="T522" s="29">
        <f t="shared" si="113"/>
        <v>0</v>
      </c>
    </row>
    <row r="523" spans="1:20" ht="13.5" hidden="1" customHeight="1">
      <c r="A523" s="78">
        <f t="shared" si="114"/>
        <v>105</v>
      </c>
      <c r="B523" s="107" t="s">
        <v>39</v>
      </c>
      <c r="C523" s="122" t="s">
        <v>314</v>
      </c>
      <c r="D523" s="109">
        <v>2</v>
      </c>
      <c r="E523" s="132" t="s">
        <v>921</v>
      </c>
      <c r="F523" s="123" t="s">
        <v>811</v>
      </c>
      <c r="G523" s="110" t="s">
        <v>62</v>
      </c>
      <c r="H523" s="107" t="s">
        <v>63</v>
      </c>
      <c r="I523" s="111">
        <v>5.09</v>
      </c>
      <c r="J523" s="112">
        <v>255</v>
      </c>
      <c r="K523" s="112" t="s">
        <v>66</v>
      </c>
      <c r="L523" s="113">
        <f>IF(VLOOKUP(K523,'2. BASIS INVULBLAD'!$D$10:$E$87,2,FALSE())=0,0,I523/VLOOKUP(K523,'2. BASIS INVULBLAD'!$D$10:$E$87,2,FALSE()))</f>
        <v>0</v>
      </c>
      <c r="M523" s="113">
        <f t="shared" si="109"/>
        <v>0</v>
      </c>
      <c r="N523" s="114">
        <f>'2. BASIS INVULBLAD'!$H$10</f>
        <v>0</v>
      </c>
      <c r="O523" s="115">
        <f t="shared" si="110"/>
        <v>0</v>
      </c>
      <c r="P523" s="116"/>
      <c r="Q523" s="117">
        <f t="shared" si="111"/>
        <v>0</v>
      </c>
      <c r="R523" s="29">
        <f>'2. BASIS INVULBLAD'!$H$11</f>
        <v>0</v>
      </c>
      <c r="S523" s="29">
        <f t="shared" si="112"/>
        <v>0</v>
      </c>
      <c r="T523" s="29">
        <f t="shared" si="113"/>
        <v>0</v>
      </c>
    </row>
    <row r="524" spans="1:20" ht="13.5" hidden="1" customHeight="1">
      <c r="A524" s="78">
        <f t="shared" si="114"/>
        <v>106</v>
      </c>
      <c r="B524" s="107" t="s">
        <v>39</v>
      </c>
      <c r="C524" s="122" t="s">
        <v>314</v>
      </c>
      <c r="D524" s="109">
        <v>2</v>
      </c>
      <c r="E524" s="130" t="s">
        <v>922</v>
      </c>
      <c r="F524" s="107" t="s">
        <v>811</v>
      </c>
      <c r="G524" s="110" t="s">
        <v>62</v>
      </c>
      <c r="H524" s="107" t="s">
        <v>63</v>
      </c>
      <c r="I524" s="111">
        <v>5.09</v>
      </c>
      <c r="J524" s="112">
        <v>255</v>
      </c>
      <c r="K524" s="112" t="s">
        <v>66</v>
      </c>
      <c r="L524" s="113">
        <f>IF(VLOOKUP(K524,'2. BASIS INVULBLAD'!$D$10:$E$87,2,FALSE())=0,0,I524/VLOOKUP(K524,'2. BASIS INVULBLAD'!$D$10:$E$87,2,FALSE()))</f>
        <v>0</v>
      </c>
      <c r="M524" s="113">
        <f t="shared" si="109"/>
        <v>0</v>
      </c>
      <c r="N524" s="114">
        <f>'2. BASIS INVULBLAD'!$H$10</f>
        <v>0</v>
      </c>
      <c r="O524" s="115">
        <f t="shared" si="110"/>
        <v>0</v>
      </c>
      <c r="P524" s="116"/>
      <c r="Q524" s="117">
        <f t="shared" si="111"/>
        <v>0</v>
      </c>
      <c r="R524" s="29">
        <f>'2. BASIS INVULBLAD'!$H$11</f>
        <v>0</v>
      </c>
      <c r="S524" s="29">
        <f t="shared" si="112"/>
        <v>0</v>
      </c>
      <c r="T524" s="29">
        <f t="shared" si="113"/>
        <v>0</v>
      </c>
    </row>
    <row r="525" spans="1:20" ht="13.5" hidden="1" customHeight="1">
      <c r="A525" s="78">
        <f t="shared" si="114"/>
        <v>107</v>
      </c>
      <c r="B525" s="107" t="s">
        <v>39</v>
      </c>
      <c r="C525" s="122" t="s">
        <v>314</v>
      </c>
      <c r="D525" s="109">
        <v>2</v>
      </c>
      <c r="E525" s="130" t="s">
        <v>923</v>
      </c>
      <c r="F525" s="107" t="s">
        <v>811</v>
      </c>
      <c r="G525" s="110" t="s">
        <v>62</v>
      </c>
      <c r="H525" s="107" t="s">
        <v>63</v>
      </c>
      <c r="I525" s="111">
        <v>5.09</v>
      </c>
      <c r="J525" s="112">
        <v>255</v>
      </c>
      <c r="K525" s="112" t="s">
        <v>66</v>
      </c>
      <c r="L525" s="113">
        <f>IF(VLOOKUP(K525,'2. BASIS INVULBLAD'!$D$10:$E$87,2,FALSE())=0,0,I525/VLOOKUP(K525,'2. BASIS INVULBLAD'!$D$10:$E$87,2,FALSE()))</f>
        <v>0</v>
      </c>
      <c r="M525" s="113">
        <f t="shared" si="109"/>
        <v>0</v>
      </c>
      <c r="N525" s="114">
        <f>'2. BASIS INVULBLAD'!$H$10</f>
        <v>0</v>
      </c>
      <c r="O525" s="115">
        <f t="shared" si="110"/>
        <v>0</v>
      </c>
      <c r="P525" s="116"/>
      <c r="Q525" s="117">
        <f t="shared" si="111"/>
        <v>0</v>
      </c>
      <c r="R525" s="29">
        <f>'2. BASIS INVULBLAD'!$H$11</f>
        <v>0</v>
      </c>
      <c r="S525" s="29">
        <f t="shared" si="112"/>
        <v>0</v>
      </c>
      <c r="T525" s="29">
        <f t="shared" si="113"/>
        <v>0</v>
      </c>
    </row>
    <row r="526" spans="1:20" ht="13.5" hidden="1" customHeight="1">
      <c r="A526" s="78">
        <f t="shared" si="114"/>
        <v>108</v>
      </c>
      <c r="B526" s="107" t="s">
        <v>39</v>
      </c>
      <c r="C526" s="122" t="s">
        <v>314</v>
      </c>
      <c r="D526" s="109">
        <v>2</v>
      </c>
      <c r="E526" s="130" t="s">
        <v>924</v>
      </c>
      <c r="F526" s="107" t="s">
        <v>744</v>
      </c>
      <c r="G526" s="110" t="s">
        <v>86</v>
      </c>
      <c r="H526" s="107" t="s">
        <v>63</v>
      </c>
      <c r="I526" s="111">
        <v>1.33</v>
      </c>
      <c r="J526" s="112">
        <v>255</v>
      </c>
      <c r="K526" s="112" t="s">
        <v>89</v>
      </c>
      <c r="L526" s="113">
        <f>IF(VLOOKUP(K526,'2. BASIS INVULBLAD'!$D$10:$E$87,2,FALSE())=0,0,I526/VLOOKUP(K526,'2. BASIS INVULBLAD'!$D$10:$E$87,2,FALSE()))</f>
        <v>0</v>
      </c>
      <c r="M526" s="113">
        <f t="shared" ref="M526:M557" si="115">L526*J526</f>
        <v>0</v>
      </c>
      <c r="N526" s="114">
        <f>'2. BASIS INVULBLAD'!$H$10</f>
        <v>0</v>
      </c>
      <c r="O526" s="115">
        <f t="shared" ref="O526:O557" si="116">M526*N526</f>
        <v>0</v>
      </c>
      <c r="P526" s="116"/>
      <c r="Q526" s="117">
        <f t="shared" ref="Q526:Q557" si="117">M526*P526</f>
        <v>0</v>
      </c>
      <c r="R526" s="29">
        <f>'2. BASIS INVULBLAD'!$H$11</f>
        <v>0</v>
      </c>
      <c r="S526" s="29">
        <f t="shared" ref="S526:S557" si="118">Q526*R526</f>
        <v>0</v>
      </c>
      <c r="T526" s="29">
        <f t="shared" ref="T526:T557" si="119">O526+S526</f>
        <v>0</v>
      </c>
    </row>
    <row r="527" spans="1:20" ht="13.5" hidden="1" customHeight="1">
      <c r="A527" s="78">
        <f t="shared" si="114"/>
        <v>109</v>
      </c>
      <c r="B527" s="107" t="s">
        <v>39</v>
      </c>
      <c r="C527" s="122" t="s">
        <v>314</v>
      </c>
      <c r="D527" s="109">
        <v>2</v>
      </c>
      <c r="E527" s="108" t="s">
        <v>925</v>
      </c>
      <c r="F527" s="107" t="s">
        <v>231</v>
      </c>
      <c r="G527" s="110" t="s">
        <v>86</v>
      </c>
      <c r="H527" s="107" t="s">
        <v>63</v>
      </c>
      <c r="I527" s="111">
        <v>1.74</v>
      </c>
      <c r="J527" s="112">
        <v>255</v>
      </c>
      <c r="K527" s="112" t="s">
        <v>89</v>
      </c>
      <c r="L527" s="113">
        <f>IF(VLOOKUP(K527,'2. BASIS INVULBLAD'!$D$10:$E$87,2,FALSE())=0,0,I527/VLOOKUP(K527,'2. BASIS INVULBLAD'!$D$10:$E$87,2,FALSE()))</f>
        <v>0</v>
      </c>
      <c r="M527" s="113">
        <f t="shared" si="115"/>
        <v>0</v>
      </c>
      <c r="N527" s="114">
        <f>'2. BASIS INVULBLAD'!$H$10</f>
        <v>0</v>
      </c>
      <c r="O527" s="115">
        <f t="shared" si="116"/>
        <v>0</v>
      </c>
      <c r="P527" s="116"/>
      <c r="Q527" s="117">
        <f t="shared" si="117"/>
        <v>0</v>
      </c>
      <c r="R527" s="29">
        <f>'2. BASIS INVULBLAD'!$H$11</f>
        <v>0</v>
      </c>
      <c r="S527" s="29">
        <f t="shared" si="118"/>
        <v>0</v>
      </c>
      <c r="T527" s="29">
        <f t="shared" si="119"/>
        <v>0</v>
      </c>
    </row>
    <row r="528" spans="1:20" ht="13.5" hidden="1" customHeight="1">
      <c r="A528" s="78">
        <f t="shared" si="114"/>
        <v>110</v>
      </c>
      <c r="B528" s="107" t="s">
        <v>39</v>
      </c>
      <c r="C528" s="122" t="s">
        <v>588</v>
      </c>
      <c r="D528" s="109">
        <v>1</v>
      </c>
      <c r="E528" s="130" t="s">
        <v>961</v>
      </c>
      <c r="F528" s="107" t="s">
        <v>191</v>
      </c>
      <c r="G528" s="110" t="s">
        <v>62</v>
      </c>
      <c r="H528" s="107" t="s">
        <v>63</v>
      </c>
      <c r="I528" s="111">
        <v>5.25</v>
      </c>
      <c r="J528" s="112">
        <v>156</v>
      </c>
      <c r="K528" s="112" t="s">
        <v>64</v>
      </c>
      <c r="L528" s="113">
        <f>IF(VLOOKUP(K528,'2. BASIS INVULBLAD'!$D$10:$E$87,2,FALSE())=0,0,I528/VLOOKUP(K528,'2. BASIS INVULBLAD'!$D$10:$E$87,2,FALSE()))</f>
        <v>0</v>
      </c>
      <c r="M528" s="113">
        <f t="shared" si="115"/>
        <v>0</v>
      </c>
      <c r="N528" s="114">
        <f>'2. BASIS INVULBLAD'!$H$10</f>
        <v>0</v>
      </c>
      <c r="O528" s="115">
        <f t="shared" si="116"/>
        <v>0</v>
      </c>
      <c r="P528" s="116"/>
      <c r="Q528" s="117">
        <f t="shared" si="117"/>
        <v>0</v>
      </c>
      <c r="R528" s="29">
        <f>'2. BASIS INVULBLAD'!$H$11</f>
        <v>0</v>
      </c>
      <c r="S528" s="29">
        <f t="shared" si="118"/>
        <v>0</v>
      </c>
      <c r="T528" s="29">
        <f t="shared" si="119"/>
        <v>0</v>
      </c>
    </row>
    <row r="529" spans="1:20" ht="13.5" hidden="1" customHeight="1">
      <c r="A529" s="78">
        <f t="shared" si="114"/>
        <v>111</v>
      </c>
      <c r="B529" s="107" t="s">
        <v>39</v>
      </c>
      <c r="C529" s="122" t="s">
        <v>588</v>
      </c>
      <c r="D529" s="109">
        <v>1</v>
      </c>
      <c r="E529" s="130" t="s">
        <v>962</v>
      </c>
      <c r="F529" s="107" t="s">
        <v>191</v>
      </c>
      <c r="G529" s="110" t="s">
        <v>62</v>
      </c>
      <c r="H529" s="107" t="s">
        <v>63</v>
      </c>
      <c r="I529" s="111">
        <v>5.25</v>
      </c>
      <c r="J529" s="112">
        <v>156</v>
      </c>
      <c r="K529" s="112" t="s">
        <v>64</v>
      </c>
      <c r="L529" s="113">
        <f>IF(VLOOKUP(K529,'2. BASIS INVULBLAD'!$D$10:$E$87,2,FALSE())=0,0,I529/VLOOKUP(K529,'2. BASIS INVULBLAD'!$D$10:$E$87,2,FALSE()))</f>
        <v>0</v>
      </c>
      <c r="M529" s="113">
        <f t="shared" si="115"/>
        <v>0</v>
      </c>
      <c r="N529" s="114">
        <f>'2. BASIS INVULBLAD'!$H$10</f>
        <v>0</v>
      </c>
      <c r="O529" s="115">
        <f t="shared" si="116"/>
        <v>0</v>
      </c>
      <c r="P529" s="116"/>
      <c r="Q529" s="117">
        <f t="shared" si="117"/>
        <v>0</v>
      </c>
      <c r="R529" s="29">
        <f>'2. BASIS INVULBLAD'!$H$11</f>
        <v>0</v>
      </c>
      <c r="S529" s="29">
        <f t="shared" si="118"/>
        <v>0</v>
      </c>
      <c r="T529" s="29">
        <f t="shared" si="119"/>
        <v>0</v>
      </c>
    </row>
    <row r="530" spans="1:20" ht="13.5" hidden="1" customHeight="1">
      <c r="A530" s="78">
        <f t="shared" si="114"/>
        <v>112</v>
      </c>
      <c r="B530" s="107" t="s">
        <v>39</v>
      </c>
      <c r="C530" s="122" t="s">
        <v>588</v>
      </c>
      <c r="D530" s="109">
        <v>1</v>
      </c>
      <c r="E530" s="130" t="s">
        <v>963</v>
      </c>
      <c r="F530" s="107" t="s">
        <v>191</v>
      </c>
      <c r="G530" s="110" t="s">
        <v>62</v>
      </c>
      <c r="H530" s="107" t="s">
        <v>63</v>
      </c>
      <c r="I530" s="111">
        <v>60.1</v>
      </c>
      <c r="J530" s="112">
        <v>156</v>
      </c>
      <c r="K530" s="112" t="s">
        <v>64</v>
      </c>
      <c r="L530" s="113">
        <f>IF(VLOOKUP(K530,'2. BASIS INVULBLAD'!$D$10:$E$87,2,FALSE())=0,0,I530/VLOOKUP(K530,'2. BASIS INVULBLAD'!$D$10:$E$87,2,FALSE()))</f>
        <v>0</v>
      </c>
      <c r="M530" s="113">
        <f t="shared" si="115"/>
        <v>0</v>
      </c>
      <c r="N530" s="114">
        <f>'2. BASIS INVULBLAD'!$H$10</f>
        <v>0</v>
      </c>
      <c r="O530" s="115">
        <f t="shared" si="116"/>
        <v>0</v>
      </c>
      <c r="P530" s="116"/>
      <c r="Q530" s="117">
        <f t="shared" si="117"/>
        <v>0</v>
      </c>
      <c r="R530" s="29">
        <f>'2. BASIS INVULBLAD'!$H$11</f>
        <v>0</v>
      </c>
      <c r="S530" s="29">
        <f t="shared" si="118"/>
        <v>0</v>
      </c>
      <c r="T530" s="29">
        <f t="shared" si="119"/>
        <v>0</v>
      </c>
    </row>
    <row r="531" spans="1:20" ht="13.5" hidden="1" customHeight="1">
      <c r="A531" s="78">
        <f t="shared" si="114"/>
        <v>113</v>
      </c>
      <c r="B531" s="107" t="s">
        <v>39</v>
      </c>
      <c r="C531" s="122" t="s">
        <v>588</v>
      </c>
      <c r="D531" s="109">
        <v>1</v>
      </c>
      <c r="E531" s="130" t="s">
        <v>964</v>
      </c>
      <c r="F531" s="107" t="s">
        <v>191</v>
      </c>
      <c r="G531" s="110" t="s">
        <v>62</v>
      </c>
      <c r="H531" s="107" t="s">
        <v>63</v>
      </c>
      <c r="I531" s="111">
        <v>52.59</v>
      </c>
      <c r="J531" s="112">
        <v>156</v>
      </c>
      <c r="K531" s="112" t="s">
        <v>64</v>
      </c>
      <c r="L531" s="113">
        <f>IF(VLOOKUP(K531,'2. BASIS INVULBLAD'!$D$10:$E$87,2,FALSE())=0,0,I531/VLOOKUP(K531,'2. BASIS INVULBLAD'!$D$10:$E$87,2,FALSE()))</f>
        <v>0</v>
      </c>
      <c r="M531" s="113">
        <f t="shared" si="115"/>
        <v>0</v>
      </c>
      <c r="N531" s="114">
        <f>'2. BASIS INVULBLAD'!$H$10</f>
        <v>0</v>
      </c>
      <c r="O531" s="115">
        <f t="shared" si="116"/>
        <v>0</v>
      </c>
      <c r="P531" s="116"/>
      <c r="Q531" s="117">
        <f t="shared" si="117"/>
        <v>0</v>
      </c>
      <c r="R531" s="29">
        <f>'2. BASIS INVULBLAD'!$H$11</f>
        <v>0</v>
      </c>
      <c r="S531" s="29">
        <f t="shared" si="118"/>
        <v>0</v>
      </c>
      <c r="T531" s="29">
        <f t="shared" si="119"/>
        <v>0</v>
      </c>
    </row>
    <row r="532" spans="1:20" ht="13.5" hidden="1" customHeight="1">
      <c r="A532" s="78">
        <f t="shared" si="114"/>
        <v>114</v>
      </c>
      <c r="B532" s="107" t="s">
        <v>39</v>
      </c>
      <c r="C532" s="122" t="s">
        <v>588</v>
      </c>
      <c r="D532" s="109">
        <v>1</v>
      </c>
      <c r="E532" s="130" t="s">
        <v>965</v>
      </c>
      <c r="F532" s="107" t="s">
        <v>191</v>
      </c>
      <c r="G532" s="110" t="s">
        <v>62</v>
      </c>
      <c r="H532" s="107" t="s">
        <v>63</v>
      </c>
      <c r="I532" s="111">
        <v>5.25</v>
      </c>
      <c r="J532" s="112">
        <v>156</v>
      </c>
      <c r="K532" s="112" t="s">
        <v>64</v>
      </c>
      <c r="L532" s="113">
        <f>IF(VLOOKUP(K532,'2. BASIS INVULBLAD'!$D$10:$E$87,2,FALSE())=0,0,I532/VLOOKUP(K532,'2. BASIS INVULBLAD'!$D$10:$E$87,2,FALSE()))</f>
        <v>0</v>
      </c>
      <c r="M532" s="113">
        <f t="shared" si="115"/>
        <v>0</v>
      </c>
      <c r="N532" s="114">
        <f>'2. BASIS INVULBLAD'!$H$10</f>
        <v>0</v>
      </c>
      <c r="O532" s="115">
        <f t="shared" si="116"/>
        <v>0</v>
      </c>
      <c r="P532" s="116"/>
      <c r="Q532" s="117">
        <f t="shared" si="117"/>
        <v>0</v>
      </c>
      <c r="R532" s="29">
        <f>'2. BASIS INVULBLAD'!$H$11</f>
        <v>0</v>
      </c>
      <c r="S532" s="29">
        <f t="shared" si="118"/>
        <v>0</v>
      </c>
      <c r="T532" s="29">
        <f t="shared" si="119"/>
        <v>0</v>
      </c>
    </row>
    <row r="533" spans="1:20" ht="13.5" hidden="1" customHeight="1">
      <c r="A533" s="78">
        <f t="shared" si="114"/>
        <v>115</v>
      </c>
      <c r="B533" s="107" t="s">
        <v>39</v>
      </c>
      <c r="C533" s="122" t="s">
        <v>588</v>
      </c>
      <c r="D533" s="109">
        <v>1</v>
      </c>
      <c r="E533" s="130" t="s">
        <v>966</v>
      </c>
      <c r="F533" s="107" t="s">
        <v>191</v>
      </c>
      <c r="G533" s="110" t="s">
        <v>62</v>
      </c>
      <c r="H533" s="107" t="s">
        <v>63</v>
      </c>
      <c r="I533" s="111">
        <v>5.25</v>
      </c>
      <c r="J533" s="112">
        <v>156</v>
      </c>
      <c r="K533" s="112" t="s">
        <v>64</v>
      </c>
      <c r="L533" s="113">
        <f>IF(VLOOKUP(K533,'2. BASIS INVULBLAD'!$D$10:$E$87,2,FALSE())=0,0,I533/VLOOKUP(K533,'2. BASIS INVULBLAD'!$D$10:$E$87,2,FALSE()))</f>
        <v>0</v>
      </c>
      <c r="M533" s="113">
        <f t="shared" si="115"/>
        <v>0</v>
      </c>
      <c r="N533" s="114">
        <f>'2. BASIS INVULBLAD'!$H$10</f>
        <v>0</v>
      </c>
      <c r="O533" s="115">
        <f t="shared" si="116"/>
        <v>0</v>
      </c>
      <c r="P533" s="116"/>
      <c r="Q533" s="117">
        <f t="shared" si="117"/>
        <v>0</v>
      </c>
      <c r="R533" s="29">
        <f>'2. BASIS INVULBLAD'!$H$11</f>
        <v>0</v>
      </c>
      <c r="S533" s="29">
        <f t="shared" si="118"/>
        <v>0</v>
      </c>
      <c r="T533" s="29">
        <f t="shared" si="119"/>
        <v>0</v>
      </c>
    </row>
    <row r="534" spans="1:20" ht="13.5" hidden="1" customHeight="1">
      <c r="A534" s="78">
        <f t="shared" si="114"/>
        <v>116</v>
      </c>
      <c r="B534" s="107" t="s">
        <v>39</v>
      </c>
      <c r="C534" s="122" t="s">
        <v>588</v>
      </c>
      <c r="D534" s="109">
        <v>1</v>
      </c>
      <c r="E534" s="130" t="s">
        <v>967</v>
      </c>
      <c r="F534" s="107" t="s">
        <v>191</v>
      </c>
      <c r="G534" s="110" t="s">
        <v>62</v>
      </c>
      <c r="H534" s="107" t="s">
        <v>63</v>
      </c>
      <c r="I534" s="111">
        <v>5.25</v>
      </c>
      <c r="J534" s="112">
        <v>156</v>
      </c>
      <c r="K534" s="112" t="s">
        <v>64</v>
      </c>
      <c r="L534" s="113">
        <f>IF(VLOOKUP(K534,'2. BASIS INVULBLAD'!$D$10:$E$87,2,FALSE())=0,0,I534/VLOOKUP(K534,'2. BASIS INVULBLAD'!$D$10:$E$87,2,FALSE()))</f>
        <v>0</v>
      </c>
      <c r="M534" s="113">
        <f t="shared" si="115"/>
        <v>0</v>
      </c>
      <c r="N534" s="114">
        <f>'2. BASIS INVULBLAD'!$H$10</f>
        <v>0</v>
      </c>
      <c r="O534" s="115">
        <f t="shared" si="116"/>
        <v>0</v>
      </c>
      <c r="P534" s="116"/>
      <c r="Q534" s="117">
        <f t="shared" si="117"/>
        <v>0</v>
      </c>
      <c r="R534" s="29">
        <f>'2. BASIS INVULBLAD'!$H$11</f>
        <v>0</v>
      </c>
      <c r="S534" s="29">
        <f t="shared" si="118"/>
        <v>0</v>
      </c>
      <c r="T534" s="29">
        <f t="shared" si="119"/>
        <v>0</v>
      </c>
    </row>
    <row r="535" spans="1:20" ht="13.5" hidden="1" customHeight="1">
      <c r="A535" s="78">
        <f t="shared" si="114"/>
        <v>117</v>
      </c>
      <c r="B535" s="107" t="s">
        <v>39</v>
      </c>
      <c r="C535" s="122" t="s">
        <v>588</v>
      </c>
      <c r="D535" s="109">
        <v>1</v>
      </c>
      <c r="E535" s="130" t="s">
        <v>968</v>
      </c>
      <c r="F535" s="107" t="s">
        <v>191</v>
      </c>
      <c r="G535" s="110" t="s">
        <v>62</v>
      </c>
      <c r="H535" s="107" t="s">
        <v>63</v>
      </c>
      <c r="I535" s="111">
        <v>5.25</v>
      </c>
      <c r="J535" s="112">
        <v>156</v>
      </c>
      <c r="K535" s="112" t="s">
        <v>64</v>
      </c>
      <c r="L535" s="113">
        <f>IF(VLOOKUP(K535,'2. BASIS INVULBLAD'!$D$10:$E$87,2,FALSE())=0,0,I535/VLOOKUP(K535,'2. BASIS INVULBLAD'!$D$10:$E$87,2,FALSE()))</f>
        <v>0</v>
      </c>
      <c r="M535" s="113">
        <f t="shared" si="115"/>
        <v>0</v>
      </c>
      <c r="N535" s="114">
        <f>'2. BASIS INVULBLAD'!$H$10</f>
        <v>0</v>
      </c>
      <c r="O535" s="115">
        <f t="shared" si="116"/>
        <v>0</v>
      </c>
      <c r="P535" s="116"/>
      <c r="Q535" s="117">
        <f t="shared" si="117"/>
        <v>0</v>
      </c>
      <c r="R535" s="29">
        <f>'2. BASIS INVULBLAD'!$H$11</f>
        <v>0</v>
      </c>
      <c r="S535" s="29">
        <f t="shared" si="118"/>
        <v>0</v>
      </c>
      <c r="T535" s="29">
        <f t="shared" si="119"/>
        <v>0</v>
      </c>
    </row>
    <row r="536" spans="1:20" ht="13.5" hidden="1" customHeight="1">
      <c r="A536" s="78">
        <f t="shared" si="114"/>
        <v>118</v>
      </c>
      <c r="B536" s="107" t="s">
        <v>39</v>
      </c>
      <c r="C536" s="122" t="s">
        <v>588</v>
      </c>
      <c r="D536" s="109">
        <v>1</v>
      </c>
      <c r="E536" s="130" t="s">
        <v>969</v>
      </c>
      <c r="F536" s="107" t="s">
        <v>191</v>
      </c>
      <c r="G536" s="110" t="s">
        <v>62</v>
      </c>
      <c r="H536" s="107" t="s">
        <v>63</v>
      </c>
      <c r="I536" s="111">
        <v>44.256</v>
      </c>
      <c r="J536" s="112">
        <v>156</v>
      </c>
      <c r="K536" s="112" t="s">
        <v>64</v>
      </c>
      <c r="L536" s="113">
        <f>IF(VLOOKUP(K536,'2. BASIS INVULBLAD'!$D$10:$E$87,2,FALSE())=0,0,I536/VLOOKUP(K536,'2. BASIS INVULBLAD'!$D$10:$E$87,2,FALSE()))</f>
        <v>0</v>
      </c>
      <c r="M536" s="113">
        <f t="shared" si="115"/>
        <v>0</v>
      </c>
      <c r="N536" s="114">
        <f>'2. BASIS INVULBLAD'!$H$10</f>
        <v>0</v>
      </c>
      <c r="O536" s="115">
        <f t="shared" si="116"/>
        <v>0</v>
      </c>
      <c r="P536" s="116"/>
      <c r="Q536" s="117">
        <f t="shared" si="117"/>
        <v>0</v>
      </c>
      <c r="R536" s="29">
        <f>'2. BASIS INVULBLAD'!$H$11</f>
        <v>0</v>
      </c>
      <c r="S536" s="29">
        <f t="shared" si="118"/>
        <v>0</v>
      </c>
      <c r="T536" s="29">
        <f t="shared" si="119"/>
        <v>0</v>
      </c>
    </row>
    <row r="537" spans="1:20" ht="13.5" hidden="1" customHeight="1">
      <c r="A537" s="78">
        <f t="shared" si="114"/>
        <v>119</v>
      </c>
      <c r="B537" s="107" t="s">
        <v>39</v>
      </c>
      <c r="C537" s="122" t="s">
        <v>588</v>
      </c>
      <c r="D537" s="109">
        <v>1</v>
      </c>
      <c r="E537" s="130" t="s">
        <v>970</v>
      </c>
      <c r="F537" s="107" t="s">
        <v>191</v>
      </c>
      <c r="G537" s="110" t="s">
        <v>62</v>
      </c>
      <c r="H537" s="107" t="s">
        <v>63</v>
      </c>
      <c r="I537" s="111">
        <v>61.44</v>
      </c>
      <c r="J537" s="112">
        <v>156</v>
      </c>
      <c r="K537" s="112" t="s">
        <v>64</v>
      </c>
      <c r="L537" s="113">
        <f>IF(VLOOKUP(K537,'2. BASIS INVULBLAD'!$D$10:$E$87,2,FALSE())=0,0,I537/VLOOKUP(K537,'2. BASIS INVULBLAD'!$D$10:$E$87,2,FALSE()))</f>
        <v>0</v>
      </c>
      <c r="M537" s="113">
        <f t="shared" si="115"/>
        <v>0</v>
      </c>
      <c r="N537" s="114">
        <f>'2. BASIS INVULBLAD'!$H$10</f>
        <v>0</v>
      </c>
      <c r="O537" s="115">
        <f t="shared" si="116"/>
        <v>0</v>
      </c>
      <c r="P537" s="116"/>
      <c r="Q537" s="117">
        <f t="shared" si="117"/>
        <v>0</v>
      </c>
      <c r="R537" s="29">
        <f>'2. BASIS INVULBLAD'!$H$11</f>
        <v>0</v>
      </c>
      <c r="S537" s="29">
        <f t="shared" si="118"/>
        <v>0</v>
      </c>
      <c r="T537" s="29">
        <f t="shared" si="119"/>
        <v>0</v>
      </c>
    </row>
    <row r="538" spans="1:20" ht="13.5" hidden="1" customHeight="1">
      <c r="A538" s="78">
        <f t="shared" si="114"/>
        <v>120</v>
      </c>
      <c r="B538" s="107" t="s">
        <v>39</v>
      </c>
      <c r="C538" s="122" t="s">
        <v>588</v>
      </c>
      <c r="D538" s="109">
        <v>1</v>
      </c>
      <c r="E538" s="130" t="s">
        <v>971</v>
      </c>
      <c r="F538" s="107" t="s">
        <v>191</v>
      </c>
      <c r="G538" s="110" t="s">
        <v>62</v>
      </c>
      <c r="H538" s="107" t="s">
        <v>63</v>
      </c>
      <c r="I538" s="111">
        <v>30.24</v>
      </c>
      <c r="J538" s="112">
        <v>156</v>
      </c>
      <c r="K538" s="112" t="s">
        <v>64</v>
      </c>
      <c r="L538" s="113">
        <f>IF(VLOOKUP(K538,'2. BASIS INVULBLAD'!$D$10:$E$87,2,FALSE())=0,0,I538/VLOOKUP(K538,'2. BASIS INVULBLAD'!$D$10:$E$87,2,FALSE()))</f>
        <v>0</v>
      </c>
      <c r="M538" s="113">
        <f t="shared" si="115"/>
        <v>0</v>
      </c>
      <c r="N538" s="114">
        <f>'2. BASIS INVULBLAD'!$H$10</f>
        <v>0</v>
      </c>
      <c r="O538" s="115">
        <f t="shared" si="116"/>
        <v>0</v>
      </c>
      <c r="P538" s="116"/>
      <c r="Q538" s="117">
        <f t="shared" si="117"/>
        <v>0</v>
      </c>
      <c r="R538" s="29">
        <f>'2. BASIS INVULBLAD'!$H$11</f>
        <v>0</v>
      </c>
      <c r="S538" s="29">
        <f t="shared" si="118"/>
        <v>0</v>
      </c>
      <c r="T538" s="29">
        <f t="shared" si="119"/>
        <v>0</v>
      </c>
    </row>
    <row r="539" spans="1:20" ht="13.5" hidden="1" customHeight="1">
      <c r="A539" s="78">
        <f t="shared" si="114"/>
        <v>121</v>
      </c>
      <c r="B539" s="107" t="s">
        <v>39</v>
      </c>
      <c r="C539" s="122" t="s">
        <v>588</v>
      </c>
      <c r="D539" s="109">
        <v>1</v>
      </c>
      <c r="E539" s="130" t="s">
        <v>972</v>
      </c>
      <c r="F539" s="107" t="s">
        <v>191</v>
      </c>
      <c r="G539" s="110" t="s">
        <v>62</v>
      </c>
      <c r="H539" s="107" t="s">
        <v>63</v>
      </c>
      <c r="I539" s="111">
        <v>22.128</v>
      </c>
      <c r="J539" s="112">
        <v>156</v>
      </c>
      <c r="K539" s="112" t="s">
        <v>64</v>
      </c>
      <c r="L539" s="113">
        <f>IF(VLOOKUP(K539,'2. BASIS INVULBLAD'!$D$10:$E$87,2,FALSE())=0,0,I539/VLOOKUP(K539,'2. BASIS INVULBLAD'!$D$10:$E$87,2,FALSE()))</f>
        <v>0</v>
      </c>
      <c r="M539" s="113">
        <f t="shared" si="115"/>
        <v>0</v>
      </c>
      <c r="N539" s="114">
        <f>'2. BASIS INVULBLAD'!$H$10</f>
        <v>0</v>
      </c>
      <c r="O539" s="115">
        <f t="shared" si="116"/>
        <v>0</v>
      </c>
      <c r="P539" s="116"/>
      <c r="Q539" s="117">
        <f t="shared" si="117"/>
        <v>0</v>
      </c>
      <c r="R539" s="29">
        <f>'2. BASIS INVULBLAD'!$H$11</f>
        <v>0</v>
      </c>
      <c r="S539" s="29">
        <f t="shared" si="118"/>
        <v>0</v>
      </c>
      <c r="T539" s="29">
        <f t="shared" si="119"/>
        <v>0</v>
      </c>
    </row>
    <row r="540" spans="1:20" ht="13.5" hidden="1" customHeight="1">
      <c r="A540" s="78">
        <f t="shared" si="114"/>
        <v>122</v>
      </c>
      <c r="B540" s="107" t="s">
        <v>39</v>
      </c>
      <c r="C540" s="122" t="s">
        <v>588</v>
      </c>
      <c r="D540" s="109">
        <v>1</v>
      </c>
      <c r="E540" s="130" t="s">
        <v>973</v>
      </c>
      <c r="F540" s="107" t="s">
        <v>974</v>
      </c>
      <c r="G540" s="110" t="s">
        <v>86</v>
      </c>
      <c r="H540" s="107" t="s">
        <v>63</v>
      </c>
      <c r="I540" s="111">
        <v>7.8</v>
      </c>
      <c r="J540" s="112">
        <v>255</v>
      </c>
      <c r="K540" s="112" t="s">
        <v>89</v>
      </c>
      <c r="L540" s="113">
        <f>IF(VLOOKUP(K540,'2. BASIS INVULBLAD'!$D$10:$E$87,2,FALSE())=0,0,I540/VLOOKUP(K540,'2. BASIS INVULBLAD'!$D$10:$E$87,2,FALSE()))</f>
        <v>0</v>
      </c>
      <c r="M540" s="113">
        <f t="shared" si="115"/>
        <v>0</v>
      </c>
      <c r="N540" s="114">
        <f>'2. BASIS INVULBLAD'!$H$10</f>
        <v>0</v>
      </c>
      <c r="O540" s="115">
        <f t="shared" si="116"/>
        <v>0</v>
      </c>
      <c r="P540" s="116"/>
      <c r="Q540" s="117">
        <f t="shared" si="117"/>
        <v>0</v>
      </c>
      <c r="R540" s="29">
        <f>'2. BASIS INVULBLAD'!$H$11</f>
        <v>0</v>
      </c>
      <c r="S540" s="29">
        <f t="shared" si="118"/>
        <v>0</v>
      </c>
      <c r="T540" s="29">
        <f t="shared" si="119"/>
        <v>0</v>
      </c>
    </row>
    <row r="541" spans="1:20" ht="13.5" hidden="1" customHeight="1">
      <c r="A541" s="78">
        <f t="shared" si="114"/>
        <v>123</v>
      </c>
      <c r="B541" s="107" t="s">
        <v>39</v>
      </c>
      <c r="C541" s="122" t="s">
        <v>588</v>
      </c>
      <c r="D541" s="109">
        <v>1</v>
      </c>
      <c r="E541" s="130" t="s">
        <v>975</v>
      </c>
      <c r="F541" s="107" t="s">
        <v>976</v>
      </c>
      <c r="G541" s="110" t="s">
        <v>86</v>
      </c>
      <c r="H541" s="107" t="s">
        <v>63</v>
      </c>
      <c r="I541" s="111">
        <v>1.2</v>
      </c>
      <c r="J541" s="112">
        <v>255</v>
      </c>
      <c r="K541" s="112" t="s">
        <v>89</v>
      </c>
      <c r="L541" s="113">
        <f>IF(VLOOKUP(K541,'2. BASIS INVULBLAD'!$D$10:$E$87,2,FALSE())=0,0,I541/VLOOKUP(K541,'2. BASIS INVULBLAD'!$D$10:$E$87,2,FALSE()))</f>
        <v>0</v>
      </c>
      <c r="M541" s="113">
        <f t="shared" si="115"/>
        <v>0</v>
      </c>
      <c r="N541" s="114">
        <f>'2. BASIS INVULBLAD'!$H$10</f>
        <v>0</v>
      </c>
      <c r="O541" s="115">
        <f t="shared" si="116"/>
        <v>0</v>
      </c>
      <c r="P541" s="116"/>
      <c r="Q541" s="117">
        <f t="shared" si="117"/>
        <v>0</v>
      </c>
      <c r="R541" s="29">
        <f>'2. BASIS INVULBLAD'!$H$11</f>
        <v>0</v>
      </c>
      <c r="S541" s="29">
        <f t="shared" si="118"/>
        <v>0</v>
      </c>
      <c r="T541" s="29">
        <f t="shared" si="119"/>
        <v>0</v>
      </c>
    </row>
    <row r="542" spans="1:20" ht="13.5" hidden="1" customHeight="1">
      <c r="A542" s="78">
        <f t="shared" si="114"/>
        <v>124</v>
      </c>
      <c r="B542" s="107" t="s">
        <v>39</v>
      </c>
      <c r="C542" s="122" t="s">
        <v>588</v>
      </c>
      <c r="D542" s="109">
        <v>1</v>
      </c>
      <c r="E542" s="130" t="s">
        <v>977</v>
      </c>
      <c r="F542" s="107" t="s">
        <v>976</v>
      </c>
      <c r="G542" s="110" t="s">
        <v>86</v>
      </c>
      <c r="H542" s="107" t="s">
        <v>63</v>
      </c>
      <c r="I542" s="111">
        <v>1.2</v>
      </c>
      <c r="J542" s="112">
        <v>255</v>
      </c>
      <c r="K542" s="112" t="s">
        <v>89</v>
      </c>
      <c r="L542" s="113">
        <f>IF(VLOOKUP(K542,'2. BASIS INVULBLAD'!$D$10:$E$87,2,FALSE())=0,0,I542/VLOOKUP(K542,'2. BASIS INVULBLAD'!$D$10:$E$87,2,FALSE()))</f>
        <v>0</v>
      </c>
      <c r="M542" s="113">
        <f t="shared" si="115"/>
        <v>0</v>
      </c>
      <c r="N542" s="114">
        <f>'2. BASIS INVULBLAD'!$H$10</f>
        <v>0</v>
      </c>
      <c r="O542" s="115">
        <f t="shared" si="116"/>
        <v>0</v>
      </c>
      <c r="P542" s="116"/>
      <c r="Q542" s="117">
        <f t="shared" si="117"/>
        <v>0</v>
      </c>
      <c r="R542" s="29">
        <f>'2. BASIS INVULBLAD'!$H$11</f>
        <v>0</v>
      </c>
      <c r="S542" s="29">
        <f t="shared" si="118"/>
        <v>0</v>
      </c>
      <c r="T542" s="29">
        <f t="shared" si="119"/>
        <v>0</v>
      </c>
    </row>
    <row r="543" spans="1:20" ht="13.5" hidden="1" customHeight="1">
      <c r="A543" s="78">
        <f t="shared" si="114"/>
        <v>125</v>
      </c>
      <c r="B543" s="107" t="s">
        <v>39</v>
      </c>
      <c r="C543" s="122" t="s">
        <v>588</v>
      </c>
      <c r="D543" s="109">
        <v>1</v>
      </c>
      <c r="E543" s="130" t="s">
        <v>978</v>
      </c>
      <c r="F543" s="107" t="s">
        <v>191</v>
      </c>
      <c r="G543" s="110" t="s">
        <v>62</v>
      </c>
      <c r="H543" s="107" t="s">
        <v>63</v>
      </c>
      <c r="I543" s="111">
        <v>21.962039999999998</v>
      </c>
      <c r="J543" s="112">
        <v>156</v>
      </c>
      <c r="K543" s="112" t="s">
        <v>64</v>
      </c>
      <c r="L543" s="113">
        <f>IF(VLOOKUP(K543,'2. BASIS INVULBLAD'!$D$10:$E$87,2,FALSE())=0,0,I543/VLOOKUP(K543,'2. BASIS INVULBLAD'!$D$10:$E$87,2,FALSE()))</f>
        <v>0</v>
      </c>
      <c r="M543" s="113">
        <f t="shared" si="115"/>
        <v>0</v>
      </c>
      <c r="N543" s="114">
        <f>'2. BASIS INVULBLAD'!$H$10</f>
        <v>0</v>
      </c>
      <c r="O543" s="115">
        <f t="shared" si="116"/>
        <v>0</v>
      </c>
      <c r="P543" s="116"/>
      <c r="Q543" s="117">
        <f t="shared" si="117"/>
        <v>0</v>
      </c>
      <c r="R543" s="29">
        <f>'2. BASIS INVULBLAD'!$H$11</f>
        <v>0</v>
      </c>
      <c r="S543" s="29">
        <f t="shared" si="118"/>
        <v>0</v>
      </c>
      <c r="T543" s="29">
        <f t="shared" si="119"/>
        <v>0</v>
      </c>
    </row>
    <row r="544" spans="1:20" ht="13.5" hidden="1" customHeight="1">
      <c r="A544" s="78">
        <f t="shared" si="114"/>
        <v>126</v>
      </c>
      <c r="B544" s="107" t="s">
        <v>39</v>
      </c>
      <c r="C544" s="122" t="s">
        <v>588</v>
      </c>
      <c r="D544" s="109">
        <v>1</v>
      </c>
      <c r="E544" s="130" t="s">
        <v>979</v>
      </c>
      <c r="F544" s="107" t="s">
        <v>974</v>
      </c>
      <c r="G544" s="110" t="s">
        <v>86</v>
      </c>
      <c r="H544" s="107" t="s">
        <v>63</v>
      </c>
      <c r="I544" s="111">
        <v>11.552</v>
      </c>
      <c r="J544" s="112">
        <v>255</v>
      </c>
      <c r="K544" s="112" t="s">
        <v>89</v>
      </c>
      <c r="L544" s="113">
        <f>IF(VLOOKUP(K544,'2. BASIS INVULBLAD'!$D$10:$E$87,2,FALSE())=0,0,I544/VLOOKUP(K544,'2. BASIS INVULBLAD'!$D$10:$E$87,2,FALSE()))</f>
        <v>0</v>
      </c>
      <c r="M544" s="113">
        <f t="shared" si="115"/>
        <v>0</v>
      </c>
      <c r="N544" s="114">
        <f>'2. BASIS INVULBLAD'!$H$10</f>
        <v>0</v>
      </c>
      <c r="O544" s="115">
        <f t="shared" si="116"/>
        <v>0</v>
      </c>
      <c r="P544" s="116"/>
      <c r="Q544" s="117">
        <f t="shared" si="117"/>
        <v>0</v>
      </c>
      <c r="R544" s="29">
        <f>'2. BASIS INVULBLAD'!$H$11</f>
        <v>0</v>
      </c>
      <c r="S544" s="29">
        <f t="shared" si="118"/>
        <v>0</v>
      </c>
      <c r="T544" s="29">
        <f t="shared" si="119"/>
        <v>0</v>
      </c>
    </row>
    <row r="545" spans="1:20" ht="13.5" hidden="1" customHeight="1">
      <c r="A545" s="78">
        <f t="shared" si="114"/>
        <v>127</v>
      </c>
      <c r="B545" s="107" t="s">
        <v>39</v>
      </c>
      <c r="C545" s="122" t="s">
        <v>588</v>
      </c>
      <c r="D545" s="109">
        <v>1</v>
      </c>
      <c r="E545" s="130" t="s">
        <v>980</v>
      </c>
      <c r="F545" s="107" t="s">
        <v>278</v>
      </c>
      <c r="G545" s="110" t="s">
        <v>86</v>
      </c>
      <c r="H545" s="107" t="s">
        <v>63</v>
      </c>
      <c r="I545" s="111">
        <v>57.36</v>
      </c>
      <c r="J545" s="112">
        <v>255</v>
      </c>
      <c r="K545" s="112" t="s">
        <v>89</v>
      </c>
      <c r="L545" s="113">
        <f>IF(VLOOKUP(K545,'2. BASIS INVULBLAD'!$D$10:$E$87,2,FALSE())=0,0,I545/VLOOKUP(K545,'2. BASIS INVULBLAD'!$D$10:$E$87,2,FALSE()))</f>
        <v>0</v>
      </c>
      <c r="M545" s="113">
        <f t="shared" si="115"/>
        <v>0</v>
      </c>
      <c r="N545" s="114">
        <f>'2. BASIS INVULBLAD'!$H$10</f>
        <v>0</v>
      </c>
      <c r="O545" s="115">
        <f t="shared" si="116"/>
        <v>0</v>
      </c>
      <c r="P545" s="116"/>
      <c r="Q545" s="117">
        <f t="shared" si="117"/>
        <v>0</v>
      </c>
      <c r="R545" s="29">
        <f>'2. BASIS INVULBLAD'!$H$11</f>
        <v>0</v>
      </c>
      <c r="S545" s="29">
        <f t="shared" si="118"/>
        <v>0</v>
      </c>
      <c r="T545" s="29">
        <f t="shared" si="119"/>
        <v>0</v>
      </c>
    </row>
    <row r="546" spans="1:20" ht="13.5" hidden="1" customHeight="1">
      <c r="A546" s="78">
        <f t="shared" si="114"/>
        <v>128</v>
      </c>
      <c r="B546" s="107" t="s">
        <v>39</v>
      </c>
      <c r="C546" s="122" t="s">
        <v>588</v>
      </c>
      <c r="D546" s="109">
        <v>1</v>
      </c>
      <c r="E546" s="130" t="s">
        <v>981</v>
      </c>
      <c r="F546" s="107" t="s">
        <v>278</v>
      </c>
      <c r="G546" s="110" t="s">
        <v>86</v>
      </c>
      <c r="H546" s="107" t="s">
        <v>63</v>
      </c>
      <c r="I546" s="111">
        <v>74.94</v>
      </c>
      <c r="J546" s="112">
        <v>255</v>
      </c>
      <c r="K546" s="112" t="s">
        <v>89</v>
      </c>
      <c r="L546" s="113">
        <f>IF(VLOOKUP(K546,'2. BASIS INVULBLAD'!$D$10:$E$87,2,FALSE())=0,0,I546/VLOOKUP(K546,'2. BASIS INVULBLAD'!$D$10:$E$87,2,FALSE()))</f>
        <v>0</v>
      </c>
      <c r="M546" s="113">
        <f t="shared" si="115"/>
        <v>0</v>
      </c>
      <c r="N546" s="114">
        <f>'2. BASIS INVULBLAD'!$H$10</f>
        <v>0</v>
      </c>
      <c r="O546" s="115">
        <f t="shared" si="116"/>
        <v>0</v>
      </c>
      <c r="P546" s="116"/>
      <c r="Q546" s="117">
        <f t="shared" si="117"/>
        <v>0</v>
      </c>
      <c r="R546" s="29">
        <f>'2. BASIS INVULBLAD'!$H$11</f>
        <v>0</v>
      </c>
      <c r="S546" s="29">
        <f t="shared" si="118"/>
        <v>0</v>
      </c>
      <c r="T546" s="29">
        <f t="shared" si="119"/>
        <v>0</v>
      </c>
    </row>
    <row r="547" spans="1:20" ht="13.5" hidden="1" customHeight="1">
      <c r="A547" s="78">
        <f t="shared" si="114"/>
        <v>129</v>
      </c>
      <c r="B547" s="107" t="s">
        <v>39</v>
      </c>
      <c r="C547" s="122" t="s">
        <v>588</v>
      </c>
      <c r="D547" s="109">
        <v>1</v>
      </c>
      <c r="E547" s="130" t="s">
        <v>982</v>
      </c>
      <c r="F547" s="107" t="s">
        <v>278</v>
      </c>
      <c r="G547" s="110" t="s">
        <v>86</v>
      </c>
      <c r="H547" s="107" t="s">
        <v>63</v>
      </c>
      <c r="I547" s="111">
        <v>9</v>
      </c>
      <c r="J547" s="112">
        <v>255</v>
      </c>
      <c r="K547" s="112" t="s">
        <v>89</v>
      </c>
      <c r="L547" s="113">
        <f>IF(VLOOKUP(K547,'2. BASIS INVULBLAD'!$D$10:$E$87,2,FALSE())=0,0,I547/VLOOKUP(K547,'2. BASIS INVULBLAD'!$D$10:$E$87,2,FALSE()))</f>
        <v>0</v>
      </c>
      <c r="M547" s="113">
        <f t="shared" si="115"/>
        <v>0</v>
      </c>
      <c r="N547" s="114">
        <f>'2. BASIS INVULBLAD'!$H$10</f>
        <v>0</v>
      </c>
      <c r="O547" s="115">
        <f t="shared" si="116"/>
        <v>0</v>
      </c>
      <c r="P547" s="116"/>
      <c r="Q547" s="117">
        <f t="shared" si="117"/>
        <v>0</v>
      </c>
      <c r="R547" s="29">
        <f>'2. BASIS INVULBLAD'!$H$11</f>
        <v>0</v>
      </c>
      <c r="S547" s="29">
        <f t="shared" si="118"/>
        <v>0</v>
      </c>
      <c r="T547" s="29">
        <f t="shared" si="119"/>
        <v>0</v>
      </c>
    </row>
    <row r="548" spans="1:20" ht="13.5" hidden="1" customHeight="1">
      <c r="A548" s="78">
        <f t="shared" si="114"/>
        <v>130</v>
      </c>
      <c r="B548" s="107" t="s">
        <v>39</v>
      </c>
      <c r="C548" s="122" t="s">
        <v>588</v>
      </c>
      <c r="D548" s="109">
        <v>1</v>
      </c>
      <c r="E548" s="130" t="s">
        <v>983</v>
      </c>
      <c r="F548" s="107" t="s">
        <v>984</v>
      </c>
      <c r="G548" s="110" t="s">
        <v>86</v>
      </c>
      <c r="H548" s="107" t="s">
        <v>63</v>
      </c>
      <c r="I548" s="111">
        <v>1.76</v>
      </c>
      <c r="J548" s="112">
        <v>255</v>
      </c>
      <c r="K548" s="112" t="s">
        <v>89</v>
      </c>
      <c r="L548" s="113">
        <f>IF(VLOOKUP(K548,'2. BASIS INVULBLAD'!$D$10:$E$87,2,FALSE())=0,0,I548/VLOOKUP(K548,'2. BASIS INVULBLAD'!$D$10:$E$87,2,FALSE()))</f>
        <v>0</v>
      </c>
      <c r="M548" s="113">
        <f t="shared" si="115"/>
        <v>0</v>
      </c>
      <c r="N548" s="114">
        <f>'2. BASIS INVULBLAD'!$H$10</f>
        <v>0</v>
      </c>
      <c r="O548" s="115">
        <f t="shared" si="116"/>
        <v>0</v>
      </c>
      <c r="P548" s="116"/>
      <c r="Q548" s="117">
        <f t="shared" si="117"/>
        <v>0</v>
      </c>
      <c r="R548" s="29">
        <f>'2. BASIS INVULBLAD'!$H$11</f>
        <v>0</v>
      </c>
      <c r="S548" s="29">
        <f t="shared" si="118"/>
        <v>0</v>
      </c>
      <c r="T548" s="29">
        <f t="shared" si="119"/>
        <v>0</v>
      </c>
    </row>
    <row r="549" spans="1:20" ht="13.5" hidden="1" customHeight="1">
      <c r="A549" s="78">
        <f t="shared" si="114"/>
        <v>131</v>
      </c>
      <c r="B549" s="107" t="s">
        <v>39</v>
      </c>
      <c r="C549" s="122" t="s">
        <v>588</v>
      </c>
      <c r="D549" s="109">
        <v>2</v>
      </c>
      <c r="E549" s="130" t="s">
        <v>987</v>
      </c>
      <c r="F549" s="107" t="s">
        <v>191</v>
      </c>
      <c r="G549" s="110" t="s">
        <v>62</v>
      </c>
      <c r="H549" s="107" t="s">
        <v>63</v>
      </c>
      <c r="I549" s="111">
        <v>5.25</v>
      </c>
      <c r="J549" s="112">
        <v>156</v>
      </c>
      <c r="K549" s="112" t="s">
        <v>64</v>
      </c>
      <c r="L549" s="113">
        <f>IF(VLOOKUP(K549,'2. BASIS INVULBLAD'!$D$10:$E$87,2,FALSE())=0,0,I549/VLOOKUP(K549,'2. BASIS INVULBLAD'!$D$10:$E$87,2,FALSE()))</f>
        <v>0</v>
      </c>
      <c r="M549" s="113">
        <f t="shared" si="115"/>
        <v>0</v>
      </c>
      <c r="N549" s="114">
        <f>'2. BASIS INVULBLAD'!$H$10</f>
        <v>0</v>
      </c>
      <c r="O549" s="115">
        <f t="shared" si="116"/>
        <v>0</v>
      </c>
      <c r="P549" s="116"/>
      <c r="Q549" s="117">
        <f t="shared" si="117"/>
        <v>0</v>
      </c>
      <c r="R549" s="29">
        <f>'2. BASIS INVULBLAD'!$H$11</f>
        <v>0</v>
      </c>
      <c r="S549" s="29">
        <f t="shared" si="118"/>
        <v>0</v>
      </c>
      <c r="T549" s="29">
        <f t="shared" si="119"/>
        <v>0</v>
      </c>
    </row>
    <row r="550" spans="1:20" ht="13.5" hidden="1" customHeight="1">
      <c r="A550" s="78">
        <f t="shared" si="114"/>
        <v>132</v>
      </c>
      <c r="B550" s="107" t="s">
        <v>39</v>
      </c>
      <c r="C550" s="122" t="s">
        <v>588</v>
      </c>
      <c r="D550" s="109">
        <v>2</v>
      </c>
      <c r="E550" s="130" t="s">
        <v>988</v>
      </c>
      <c r="F550" s="107" t="s">
        <v>191</v>
      </c>
      <c r="G550" s="110" t="s">
        <v>62</v>
      </c>
      <c r="H550" s="107" t="s">
        <v>63</v>
      </c>
      <c r="I550" s="111">
        <v>5.25</v>
      </c>
      <c r="J550" s="112">
        <v>156</v>
      </c>
      <c r="K550" s="112" t="s">
        <v>64</v>
      </c>
      <c r="L550" s="113">
        <f>IF(VLOOKUP(K550,'2. BASIS INVULBLAD'!$D$10:$E$87,2,FALSE())=0,0,I550/VLOOKUP(K550,'2. BASIS INVULBLAD'!$D$10:$E$87,2,FALSE()))</f>
        <v>0</v>
      </c>
      <c r="M550" s="113">
        <f t="shared" si="115"/>
        <v>0</v>
      </c>
      <c r="N550" s="114">
        <f>'2. BASIS INVULBLAD'!$H$10</f>
        <v>0</v>
      </c>
      <c r="O550" s="115">
        <f t="shared" si="116"/>
        <v>0</v>
      </c>
      <c r="P550" s="116"/>
      <c r="Q550" s="117">
        <f t="shared" si="117"/>
        <v>0</v>
      </c>
      <c r="R550" s="29">
        <f>'2. BASIS INVULBLAD'!$H$11</f>
        <v>0</v>
      </c>
      <c r="S550" s="29">
        <f t="shared" si="118"/>
        <v>0</v>
      </c>
      <c r="T550" s="29">
        <f t="shared" si="119"/>
        <v>0</v>
      </c>
    </row>
    <row r="551" spans="1:20" ht="13.5" hidden="1" customHeight="1">
      <c r="A551" s="78">
        <f t="shared" si="114"/>
        <v>133</v>
      </c>
      <c r="B551" s="107" t="s">
        <v>39</v>
      </c>
      <c r="C551" s="122" t="s">
        <v>588</v>
      </c>
      <c r="D551" s="109">
        <v>2</v>
      </c>
      <c r="E551" s="130" t="s">
        <v>989</v>
      </c>
      <c r="F551" s="107" t="s">
        <v>191</v>
      </c>
      <c r="G551" s="110" t="s">
        <v>62</v>
      </c>
      <c r="H551" s="107" t="s">
        <v>63</v>
      </c>
      <c r="I551" s="111">
        <v>60.1</v>
      </c>
      <c r="J551" s="112">
        <v>156</v>
      </c>
      <c r="K551" s="112" t="s">
        <v>64</v>
      </c>
      <c r="L551" s="113">
        <f>IF(VLOOKUP(K551,'2. BASIS INVULBLAD'!$D$10:$E$87,2,FALSE())=0,0,I551/VLOOKUP(K551,'2. BASIS INVULBLAD'!$D$10:$E$87,2,FALSE()))</f>
        <v>0</v>
      </c>
      <c r="M551" s="113">
        <f t="shared" si="115"/>
        <v>0</v>
      </c>
      <c r="N551" s="114">
        <f>'2. BASIS INVULBLAD'!$H$10</f>
        <v>0</v>
      </c>
      <c r="O551" s="115">
        <f t="shared" si="116"/>
        <v>0</v>
      </c>
      <c r="P551" s="116"/>
      <c r="Q551" s="117">
        <f t="shared" si="117"/>
        <v>0</v>
      </c>
      <c r="R551" s="29">
        <f>'2. BASIS INVULBLAD'!$H$11</f>
        <v>0</v>
      </c>
      <c r="S551" s="29">
        <f t="shared" si="118"/>
        <v>0</v>
      </c>
      <c r="T551" s="29">
        <f t="shared" si="119"/>
        <v>0</v>
      </c>
    </row>
    <row r="552" spans="1:20" ht="13.5" hidden="1" customHeight="1">
      <c r="A552" s="78">
        <f t="shared" si="114"/>
        <v>134</v>
      </c>
      <c r="B552" s="107" t="s">
        <v>39</v>
      </c>
      <c r="C552" s="122" t="s">
        <v>588</v>
      </c>
      <c r="D552" s="109">
        <v>2</v>
      </c>
      <c r="E552" s="130" t="s">
        <v>990</v>
      </c>
      <c r="F552" s="107" t="s">
        <v>191</v>
      </c>
      <c r="G552" s="110" t="s">
        <v>62</v>
      </c>
      <c r="H552" s="107" t="s">
        <v>63</v>
      </c>
      <c r="I552" s="111">
        <v>52.59</v>
      </c>
      <c r="J552" s="112">
        <v>156</v>
      </c>
      <c r="K552" s="112" t="s">
        <v>64</v>
      </c>
      <c r="L552" s="113">
        <f>IF(VLOOKUP(K552,'2. BASIS INVULBLAD'!$D$10:$E$87,2,FALSE())=0,0,I552/VLOOKUP(K552,'2. BASIS INVULBLAD'!$D$10:$E$87,2,FALSE()))</f>
        <v>0</v>
      </c>
      <c r="M552" s="113">
        <f t="shared" si="115"/>
        <v>0</v>
      </c>
      <c r="N552" s="114">
        <f>'2. BASIS INVULBLAD'!$H$10</f>
        <v>0</v>
      </c>
      <c r="O552" s="115">
        <f t="shared" si="116"/>
        <v>0</v>
      </c>
      <c r="P552" s="116"/>
      <c r="Q552" s="117">
        <f t="shared" si="117"/>
        <v>0</v>
      </c>
      <c r="R552" s="29">
        <f>'2. BASIS INVULBLAD'!$H$11</f>
        <v>0</v>
      </c>
      <c r="S552" s="29">
        <f t="shared" si="118"/>
        <v>0</v>
      </c>
      <c r="T552" s="29">
        <f t="shared" si="119"/>
        <v>0</v>
      </c>
    </row>
    <row r="553" spans="1:20" ht="13.5" hidden="1" customHeight="1">
      <c r="A553" s="78">
        <f t="shared" si="114"/>
        <v>135</v>
      </c>
      <c r="B553" s="107" t="s">
        <v>39</v>
      </c>
      <c r="C553" s="122" t="s">
        <v>588</v>
      </c>
      <c r="D553" s="109">
        <v>2</v>
      </c>
      <c r="E553" s="130" t="s">
        <v>991</v>
      </c>
      <c r="F553" s="107" t="s">
        <v>191</v>
      </c>
      <c r="G553" s="110" t="s">
        <v>62</v>
      </c>
      <c r="H553" s="107" t="s">
        <v>63</v>
      </c>
      <c r="I553" s="111">
        <v>5.25</v>
      </c>
      <c r="J553" s="112">
        <v>156</v>
      </c>
      <c r="K553" s="112" t="s">
        <v>64</v>
      </c>
      <c r="L553" s="113">
        <f>IF(VLOOKUP(K553,'2. BASIS INVULBLAD'!$D$10:$E$87,2,FALSE())=0,0,I553/VLOOKUP(K553,'2. BASIS INVULBLAD'!$D$10:$E$87,2,FALSE()))</f>
        <v>0</v>
      </c>
      <c r="M553" s="113">
        <f t="shared" si="115"/>
        <v>0</v>
      </c>
      <c r="N553" s="114">
        <f>'2. BASIS INVULBLAD'!$H$10</f>
        <v>0</v>
      </c>
      <c r="O553" s="115">
        <f t="shared" si="116"/>
        <v>0</v>
      </c>
      <c r="P553" s="116"/>
      <c r="Q553" s="117">
        <f t="shared" si="117"/>
        <v>0</v>
      </c>
      <c r="R553" s="29">
        <f>'2. BASIS INVULBLAD'!$H$11</f>
        <v>0</v>
      </c>
      <c r="S553" s="29">
        <f t="shared" si="118"/>
        <v>0</v>
      </c>
      <c r="T553" s="29">
        <f t="shared" si="119"/>
        <v>0</v>
      </c>
    </row>
    <row r="554" spans="1:20" ht="13.5" hidden="1" customHeight="1">
      <c r="A554" s="78">
        <f t="shared" si="114"/>
        <v>136</v>
      </c>
      <c r="B554" s="107" t="s">
        <v>39</v>
      </c>
      <c r="C554" s="122" t="s">
        <v>588</v>
      </c>
      <c r="D554" s="109">
        <v>2</v>
      </c>
      <c r="E554" s="130" t="s">
        <v>992</v>
      </c>
      <c r="F554" s="107" t="s">
        <v>191</v>
      </c>
      <c r="G554" s="110" t="s">
        <v>62</v>
      </c>
      <c r="H554" s="107" t="s">
        <v>63</v>
      </c>
      <c r="I554" s="111">
        <v>5.25</v>
      </c>
      <c r="J554" s="112">
        <v>156</v>
      </c>
      <c r="K554" s="112" t="s">
        <v>64</v>
      </c>
      <c r="L554" s="113">
        <f>IF(VLOOKUP(K554,'2. BASIS INVULBLAD'!$D$10:$E$87,2,FALSE())=0,0,I554/VLOOKUP(K554,'2. BASIS INVULBLAD'!$D$10:$E$87,2,FALSE()))</f>
        <v>0</v>
      </c>
      <c r="M554" s="113">
        <f t="shared" si="115"/>
        <v>0</v>
      </c>
      <c r="N554" s="114">
        <f>'2. BASIS INVULBLAD'!$H$10</f>
        <v>0</v>
      </c>
      <c r="O554" s="115">
        <f t="shared" si="116"/>
        <v>0</v>
      </c>
      <c r="P554" s="116"/>
      <c r="Q554" s="117">
        <f t="shared" si="117"/>
        <v>0</v>
      </c>
      <c r="R554" s="29">
        <f>'2. BASIS INVULBLAD'!$H$11</f>
        <v>0</v>
      </c>
      <c r="S554" s="29">
        <f t="shared" si="118"/>
        <v>0</v>
      </c>
      <c r="T554" s="29">
        <f t="shared" si="119"/>
        <v>0</v>
      </c>
    </row>
    <row r="555" spans="1:20" ht="13.5" hidden="1" customHeight="1">
      <c r="A555" s="78">
        <f t="shared" si="114"/>
        <v>137</v>
      </c>
      <c r="B555" s="107" t="s">
        <v>39</v>
      </c>
      <c r="C555" s="122" t="s">
        <v>588</v>
      </c>
      <c r="D555" s="109">
        <v>2</v>
      </c>
      <c r="E555" s="130" t="s">
        <v>994</v>
      </c>
      <c r="F555" s="107" t="s">
        <v>191</v>
      </c>
      <c r="G555" s="110" t="s">
        <v>62</v>
      </c>
      <c r="H555" s="107" t="s">
        <v>63</v>
      </c>
      <c r="I555" s="111">
        <v>5.25</v>
      </c>
      <c r="J555" s="112">
        <v>156</v>
      </c>
      <c r="K555" s="112" t="s">
        <v>64</v>
      </c>
      <c r="L555" s="113">
        <f>IF(VLOOKUP(K555,'2. BASIS INVULBLAD'!$D$10:$E$87,2,FALSE())=0,0,I555/VLOOKUP(K555,'2. BASIS INVULBLAD'!$D$10:$E$87,2,FALSE()))</f>
        <v>0</v>
      </c>
      <c r="M555" s="113">
        <f t="shared" si="115"/>
        <v>0</v>
      </c>
      <c r="N555" s="114">
        <f>'2. BASIS INVULBLAD'!$H$10</f>
        <v>0</v>
      </c>
      <c r="O555" s="115">
        <f t="shared" si="116"/>
        <v>0</v>
      </c>
      <c r="P555" s="116"/>
      <c r="Q555" s="117">
        <f t="shared" si="117"/>
        <v>0</v>
      </c>
      <c r="R555" s="29">
        <f>'2. BASIS INVULBLAD'!$H$11</f>
        <v>0</v>
      </c>
      <c r="S555" s="29">
        <f t="shared" si="118"/>
        <v>0</v>
      </c>
      <c r="T555" s="29">
        <f t="shared" si="119"/>
        <v>0</v>
      </c>
    </row>
    <row r="556" spans="1:20" ht="13.5" hidden="1" customHeight="1">
      <c r="A556" s="78">
        <f t="shared" si="114"/>
        <v>138</v>
      </c>
      <c r="B556" s="107" t="s">
        <v>39</v>
      </c>
      <c r="C556" s="122" t="s">
        <v>588</v>
      </c>
      <c r="D556" s="109">
        <v>2</v>
      </c>
      <c r="E556" s="130" t="s">
        <v>995</v>
      </c>
      <c r="F556" s="107" t="s">
        <v>191</v>
      </c>
      <c r="G556" s="110" t="s">
        <v>62</v>
      </c>
      <c r="H556" s="107" t="s">
        <v>63</v>
      </c>
      <c r="I556" s="111">
        <v>5.25</v>
      </c>
      <c r="J556" s="112">
        <v>156</v>
      </c>
      <c r="K556" s="112" t="s">
        <v>64</v>
      </c>
      <c r="L556" s="113">
        <f>IF(VLOOKUP(K556,'2. BASIS INVULBLAD'!$D$10:$E$87,2,FALSE())=0,0,I556/VLOOKUP(K556,'2. BASIS INVULBLAD'!$D$10:$E$87,2,FALSE()))</f>
        <v>0</v>
      </c>
      <c r="M556" s="113">
        <f t="shared" si="115"/>
        <v>0</v>
      </c>
      <c r="N556" s="114">
        <f>'2. BASIS INVULBLAD'!$H$10</f>
        <v>0</v>
      </c>
      <c r="O556" s="115">
        <f t="shared" si="116"/>
        <v>0</v>
      </c>
      <c r="P556" s="116"/>
      <c r="Q556" s="117">
        <f t="shared" si="117"/>
        <v>0</v>
      </c>
      <c r="R556" s="29">
        <f>'2. BASIS INVULBLAD'!$H$11</f>
        <v>0</v>
      </c>
      <c r="S556" s="29">
        <f t="shared" si="118"/>
        <v>0</v>
      </c>
      <c r="T556" s="29">
        <f t="shared" si="119"/>
        <v>0</v>
      </c>
    </row>
    <row r="557" spans="1:20" ht="13.5" hidden="1" customHeight="1">
      <c r="A557" s="78">
        <f t="shared" si="114"/>
        <v>139</v>
      </c>
      <c r="B557" s="107" t="s">
        <v>39</v>
      </c>
      <c r="C557" s="122" t="s">
        <v>588</v>
      </c>
      <c r="D557" s="109">
        <v>2</v>
      </c>
      <c r="E557" s="130" t="s">
        <v>996</v>
      </c>
      <c r="F557" s="107" t="s">
        <v>191</v>
      </c>
      <c r="G557" s="110" t="s">
        <v>62</v>
      </c>
      <c r="H557" s="107" t="s">
        <v>63</v>
      </c>
      <c r="I557" s="111">
        <v>44.256</v>
      </c>
      <c r="J557" s="112">
        <v>156</v>
      </c>
      <c r="K557" s="112" t="s">
        <v>64</v>
      </c>
      <c r="L557" s="113">
        <f>IF(VLOOKUP(K557,'2. BASIS INVULBLAD'!$D$10:$E$87,2,FALSE())=0,0,I557/VLOOKUP(K557,'2. BASIS INVULBLAD'!$D$10:$E$87,2,FALSE()))</f>
        <v>0</v>
      </c>
      <c r="M557" s="113">
        <f t="shared" si="115"/>
        <v>0</v>
      </c>
      <c r="N557" s="114">
        <f>'2. BASIS INVULBLAD'!$H$10</f>
        <v>0</v>
      </c>
      <c r="O557" s="115">
        <f t="shared" si="116"/>
        <v>0</v>
      </c>
      <c r="P557" s="116"/>
      <c r="Q557" s="117">
        <f t="shared" si="117"/>
        <v>0</v>
      </c>
      <c r="R557" s="29">
        <f>'2. BASIS INVULBLAD'!$H$11</f>
        <v>0</v>
      </c>
      <c r="S557" s="29">
        <f t="shared" si="118"/>
        <v>0</v>
      </c>
      <c r="T557" s="29">
        <f t="shared" si="119"/>
        <v>0</v>
      </c>
    </row>
    <row r="558" spans="1:20" ht="13.5" hidden="1" customHeight="1">
      <c r="A558" s="78">
        <f t="shared" si="114"/>
        <v>140</v>
      </c>
      <c r="B558" s="107" t="s">
        <v>39</v>
      </c>
      <c r="C558" s="122" t="s">
        <v>588</v>
      </c>
      <c r="D558" s="109">
        <v>2</v>
      </c>
      <c r="E558" s="130" t="s">
        <v>997</v>
      </c>
      <c r="F558" s="107" t="s">
        <v>191</v>
      </c>
      <c r="G558" s="110" t="s">
        <v>62</v>
      </c>
      <c r="H558" s="107" t="s">
        <v>63</v>
      </c>
      <c r="I558" s="111">
        <v>61.44</v>
      </c>
      <c r="J558" s="112">
        <v>156</v>
      </c>
      <c r="K558" s="112" t="s">
        <v>64</v>
      </c>
      <c r="L558" s="113">
        <f>IF(VLOOKUP(K558,'2. BASIS INVULBLAD'!$D$10:$E$87,2,FALSE())=0,0,I558/VLOOKUP(K558,'2. BASIS INVULBLAD'!$D$10:$E$87,2,FALSE()))</f>
        <v>0</v>
      </c>
      <c r="M558" s="113">
        <f t="shared" ref="M558:M589" si="120">L558*J558</f>
        <v>0</v>
      </c>
      <c r="N558" s="114">
        <f>'2. BASIS INVULBLAD'!$H$10</f>
        <v>0</v>
      </c>
      <c r="O558" s="115">
        <f t="shared" ref="O558:O589" si="121">M558*N558</f>
        <v>0</v>
      </c>
      <c r="P558" s="116"/>
      <c r="Q558" s="117">
        <f t="shared" ref="Q558:Q589" si="122">M558*P558</f>
        <v>0</v>
      </c>
      <c r="R558" s="29">
        <f>'2. BASIS INVULBLAD'!$H$11</f>
        <v>0</v>
      </c>
      <c r="S558" s="29">
        <f t="shared" ref="S558:S589" si="123">Q558*R558</f>
        <v>0</v>
      </c>
      <c r="T558" s="29">
        <f t="shared" ref="T558:T589" si="124">O558+S558</f>
        <v>0</v>
      </c>
    </row>
    <row r="559" spans="1:20" ht="13.5" hidden="1" customHeight="1">
      <c r="A559" s="78">
        <f t="shared" ref="A559:A622" si="125">A558+1</f>
        <v>141</v>
      </c>
      <c r="B559" s="107" t="s">
        <v>39</v>
      </c>
      <c r="C559" s="122" t="s">
        <v>588</v>
      </c>
      <c r="D559" s="109">
        <v>2</v>
      </c>
      <c r="E559" s="130" t="s">
        <v>998</v>
      </c>
      <c r="F559" s="107" t="s">
        <v>191</v>
      </c>
      <c r="G559" s="110" t="s">
        <v>62</v>
      </c>
      <c r="H559" s="107" t="s">
        <v>63</v>
      </c>
      <c r="I559" s="111">
        <v>30.24</v>
      </c>
      <c r="J559" s="112">
        <v>156</v>
      </c>
      <c r="K559" s="112" t="s">
        <v>64</v>
      </c>
      <c r="L559" s="113">
        <f>IF(VLOOKUP(K559,'2. BASIS INVULBLAD'!$D$10:$E$87,2,FALSE())=0,0,I559/VLOOKUP(K559,'2. BASIS INVULBLAD'!$D$10:$E$87,2,FALSE()))</f>
        <v>0</v>
      </c>
      <c r="M559" s="113">
        <f t="shared" si="120"/>
        <v>0</v>
      </c>
      <c r="N559" s="114">
        <f>'2. BASIS INVULBLAD'!$H$10</f>
        <v>0</v>
      </c>
      <c r="O559" s="115">
        <f t="shared" si="121"/>
        <v>0</v>
      </c>
      <c r="P559" s="116"/>
      <c r="Q559" s="117">
        <f t="shared" si="122"/>
        <v>0</v>
      </c>
      <c r="R559" s="29">
        <f>'2. BASIS INVULBLAD'!$H$11</f>
        <v>0</v>
      </c>
      <c r="S559" s="29">
        <f t="shared" si="123"/>
        <v>0</v>
      </c>
      <c r="T559" s="29">
        <f t="shared" si="124"/>
        <v>0</v>
      </c>
    </row>
    <row r="560" spans="1:20" ht="13.5" hidden="1" customHeight="1">
      <c r="A560" s="78">
        <f t="shared" si="125"/>
        <v>142</v>
      </c>
      <c r="B560" s="107" t="s">
        <v>39</v>
      </c>
      <c r="C560" s="122" t="s">
        <v>588</v>
      </c>
      <c r="D560" s="109">
        <v>2</v>
      </c>
      <c r="E560" s="130" t="s">
        <v>999</v>
      </c>
      <c r="F560" s="107" t="s">
        <v>191</v>
      </c>
      <c r="G560" s="110" t="s">
        <v>62</v>
      </c>
      <c r="H560" s="107" t="s">
        <v>63</v>
      </c>
      <c r="I560" s="111">
        <v>22.128</v>
      </c>
      <c r="J560" s="112">
        <v>156</v>
      </c>
      <c r="K560" s="112" t="s">
        <v>64</v>
      </c>
      <c r="L560" s="113">
        <f>IF(VLOOKUP(K560,'2. BASIS INVULBLAD'!$D$10:$E$87,2,FALSE())=0,0,I560/VLOOKUP(K560,'2. BASIS INVULBLAD'!$D$10:$E$87,2,FALSE()))</f>
        <v>0</v>
      </c>
      <c r="M560" s="113">
        <f t="shared" si="120"/>
        <v>0</v>
      </c>
      <c r="N560" s="114">
        <f>'2. BASIS INVULBLAD'!$H$10</f>
        <v>0</v>
      </c>
      <c r="O560" s="115">
        <f t="shared" si="121"/>
        <v>0</v>
      </c>
      <c r="P560" s="116"/>
      <c r="Q560" s="117">
        <f t="shared" si="122"/>
        <v>0</v>
      </c>
      <c r="R560" s="29">
        <f>'2. BASIS INVULBLAD'!$H$11</f>
        <v>0</v>
      </c>
      <c r="S560" s="29">
        <f t="shared" si="123"/>
        <v>0</v>
      </c>
      <c r="T560" s="29">
        <f t="shared" si="124"/>
        <v>0</v>
      </c>
    </row>
    <row r="561" spans="1:20" ht="13.5" hidden="1" customHeight="1">
      <c r="A561" s="78">
        <f t="shared" si="125"/>
        <v>143</v>
      </c>
      <c r="B561" s="107" t="s">
        <v>39</v>
      </c>
      <c r="C561" s="122" t="s">
        <v>588</v>
      </c>
      <c r="D561" s="109">
        <v>2</v>
      </c>
      <c r="E561" s="130" t="s">
        <v>1000</v>
      </c>
      <c r="F561" s="107" t="s">
        <v>974</v>
      </c>
      <c r="G561" s="110" t="s">
        <v>86</v>
      </c>
      <c r="H561" s="107" t="s">
        <v>63</v>
      </c>
      <c r="I561" s="111">
        <v>7.8</v>
      </c>
      <c r="J561" s="112">
        <v>255</v>
      </c>
      <c r="K561" s="112" t="s">
        <v>89</v>
      </c>
      <c r="L561" s="113">
        <f>IF(VLOOKUP(K561,'2. BASIS INVULBLAD'!$D$10:$E$87,2,FALSE())=0,0,I561/VLOOKUP(K561,'2. BASIS INVULBLAD'!$D$10:$E$87,2,FALSE()))</f>
        <v>0</v>
      </c>
      <c r="M561" s="113">
        <f t="shared" si="120"/>
        <v>0</v>
      </c>
      <c r="N561" s="114">
        <f>'2. BASIS INVULBLAD'!$H$10</f>
        <v>0</v>
      </c>
      <c r="O561" s="115">
        <f t="shared" si="121"/>
        <v>0</v>
      </c>
      <c r="P561" s="116"/>
      <c r="Q561" s="117">
        <f t="shared" si="122"/>
        <v>0</v>
      </c>
      <c r="R561" s="29">
        <f>'2. BASIS INVULBLAD'!$H$11</f>
        <v>0</v>
      </c>
      <c r="S561" s="29">
        <f t="shared" si="123"/>
        <v>0</v>
      </c>
      <c r="T561" s="29">
        <f t="shared" si="124"/>
        <v>0</v>
      </c>
    </row>
    <row r="562" spans="1:20" ht="13.5" hidden="1" customHeight="1">
      <c r="A562" s="78">
        <f t="shared" si="125"/>
        <v>144</v>
      </c>
      <c r="B562" s="107" t="s">
        <v>39</v>
      </c>
      <c r="C562" s="122" t="s">
        <v>588</v>
      </c>
      <c r="D562" s="109">
        <v>2</v>
      </c>
      <c r="E562" s="130" t="s">
        <v>1001</v>
      </c>
      <c r="F562" s="107" t="s">
        <v>976</v>
      </c>
      <c r="G562" s="110" t="s">
        <v>86</v>
      </c>
      <c r="H562" s="107" t="s">
        <v>63</v>
      </c>
      <c r="I562" s="111">
        <v>1.2</v>
      </c>
      <c r="J562" s="112">
        <v>255</v>
      </c>
      <c r="K562" s="112" t="s">
        <v>89</v>
      </c>
      <c r="L562" s="113">
        <f>IF(VLOOKUP(K562,'2. BASIS INVULBLAD'!$D$10:$E$87,2,FALSE())=0,0,I562/VLOOKUP(K562,'2. BASIS INVULBLAD'!$D$10:$E$87,2,FALSE()))</f>
        <v>0</v>
      </c>
      <c r="M562" s="113">
        <f t="shared" si="120"/>
        <v>0</v>
      </c>
      <c r="N562" s="114">
        <f>'2. BASIS INVULBLAD'!$H$10</f>
        <v>0</v>
      </c>
      <c r="O562" s="115">
        <f t="shared" si="121"/>
        <v>0</v>
      </c>
      <c r="P562" s="116"/>
      <c r="Q562" s="117">
        <f t="shared" si="122"/>
        <v>0</v>
      </c>
      <c r="R562" s="29">
        <f>'2. BASIS INVULBLAD'!$H$11</f>
        <v>0</v>
      </c>
      <c r="S562" s="29">
        <f t="shared" si="123"/>
        <v>0</v>
      </c>
      <c r="T562" s="29">
        <f t="shared" si="124"/>
        <v>0</v>
      </c>
    </row>
    <row r="563" spans="1:20" ht="13.5" hidden="1" customHeight="1">
      <c r="A563" s="78">
        <f t="shared" si="125"/>
        <v>145</v>
      </c>
      <c r="B563" s="107" t="s">
        <v>39</v>
      </c>
      <c r="C563" s="122" t="s">
        <v>588</v>
      </c>
      <c r="D563" s="109">
        <v>2</v>
      </c>
      <c r="E563" s="130" t="s">
        <v>1002</v>
      </c>
      <c r="F563" s="107" t="s">
        <v>976</v>
      </c>
      <c r="G563" s="110" t="s">
        <v>86</v>
      </c>
      <c r="H563" s="107" t="s">
        <v>63</v>
      </c>
      <c r="I563" s="111">
        <v>1.2</v>
      </c>
      <c r="J563" s="112">
        <v>255</v>
      </c>
      <c r="K563" s="112" t="s">
        <v>89</v>
      </c>
      <c r="L563" s="113">
        <f>IF(VLOOKUP(K563,'2. BASIS INVULBLAD'!$D$10:$E$87,2,FALSE())=0,0,I563/VLOOKUP(K563,'2. BASIS INVULBLAD'!$D$10:$E$87,2,FALSE()))</f>
        <v>0</v>
      </c>
      <c r="M563" s="113">
        <f t="shared" si="120"/>
        <v>0</v>
      </c>
      <c r="N563" s="114">
        <f>'2. BASIS INVULBLAD'!$H$10</f>
        <v>0</v>
      </c>
      <c r="O563" s="115">
        <f t="shared" si="121"/>
        <v>0</v>
      </c>
      <c r="P563" s="116"/>
      <c r="Q563" s="117">
        <f t="shared" si="122"/>
        <v>0</v>
      </c>
      <c r="R563" s="29">
        <f>'2. BASIS INVULBLAD'!$H$11</f>
        <v>0</v>
      </c>
      <c r="S563" s="29">
        <f t="shared" si="123"/>
        <v>0</v>
      </c>
      <c r="T563" s="29">
        <f t="shared" si="124"/>
        <v>0</v>
      </c>
    </row>
    <row r="564" spans="1:20" ht="13.5" hidden="1" customHeight="1">
      <c r="A564" s="78">
        <f t="shared" si="125"/>
        <v>146</v>
      </c>
      <c r="B564" s="107" t="s">
        <v>39</v>
      </c>
      <c r="C564" s="122" t="s">
        <v>588</v>
      </c>
      <c r="D564" s="109">
        <v>2</v>
      </c>
      <c r="E564" s="130" t="s">
        <v>1004</v>
      </c>
      <c r="F564" s="107" t="s">
        <v>191</v>
      </c>
      <c r="G564" s="110" t="s">
        <v>62</v>
      </c>
      <c r="H564" s="107" t="s">
        <v>63</v>
      </c>
      <c r="I564" s="111">
        <v>21.962039999999998</v>
      </c>
      <c r="J564" s="112">
        <v>156</v>
      </c>
      <c r="K564" s="112" t="s">
        <v>64</v>
      </c>
      <c r="L564" s="113">
        <f>IF(VLOOKUP(K564,'2. BASIS INVULBLAD'!$D$10:$E$87,2,FALSE())=0,0,I564/VLOOKUP(K564,'2. BASIS INVULBLAD'!$D$10:$E$87,2,FALSE()))</f>
        <v>0</v>
      </c>
      <c r="M564" s="113">
        <f t="shared" si="120"/>
        <v>0</v>
      </c>
      <c r="N564" s="114">
        <f>'2. BASIS INVULBLAD'!$H$10</f>
        <v>0</v>
      </c>
      <c r="O564" s="115">
        <f t="shared" si="121"/>
        <v>0</v>
      </c>
      <c r="P564" s="116"/>
      <c r="Q564" s="117">
        <f t="shared" si="122"/>
        <v>0</v>
      </c>
      <c r="R564" s="29">
        <f>'2. BASIS INVULBLAD'!$H$11</f>
        <v>0</v>
      </c>
      <c r="S564" s="29">
        <f t="shared" si="123"/>
        <v>0</v>
      </c>
      <c r="T564" s="29">
        <f t="shared" si="124"/>
        <v>0</v>
      </c>
    </row>
    <row r="565" spans="1:20" ht="13.5" hidden="1" customHeight="1">
      <c r="A565" s="78">
        <f t="shared" si="125"/>
        <v>147</v>
      </c>
      <c r="B565" s="107" t="s">
        <v>39</v>
      </c>
      <c r="C565" s="122" t="s">
        <v>588</v>
      </c>
      <c r="D565" s="109">
        <v>2</v>
      </c>
      <c r="E565" s="130" t="s">
        <v>1005</v>
      </c>
      <c r="F565" s="107" t="s">
        <v>974</v>
      </c>
      <c r="G565" s="110" t="s">
        <v>86</v>
      </c>
      <c r="H565" s="107" t="s">
        <v>63</v>
      </c>
      <c r="I565" s="111">
        <v>11.552</v>
      </c>
      <c r="J565" s="112">
        <v>255</v>
      </c>
      <c r="K565" s="112" t="s">
        <v>89</v>
      </c>
      <c r="L565" s="113">
        <f>IF(VLOOKUP(K565,'2. BASIS INVULBLAD'!$D$10:$E$87,2,FALSE())=0,0,I565/VLOOKUP(K565,'2. BASIS INVULBLAD'!$D$10:$E$87,2,FALSE()))</f>
        <v>0</v>
      </c>
      <c r="M565" s="113">
        <f t="shared" si="120"/>
        <v>0</v>
      </c>
      <c r="N565" s="114">
        <f>'2. BASIS INVULBLAD'!$H$10</f>
        <v>0</v>
      </c>
      <c r="O565" s="115">
        <f t="shared" si="121"/>
        <v>0</v>
      </c>
      <c r="P565" s="116"/>
      <c r="Q565" s="117">
        <f t="shared" si="122"/>
        <v>0</v>
      </c>
      <c r="R565" s="29">
        <f>'2. BASIS INVULBLAD'!$H$11</f>
        <v>0</v>
      </c>
      <c r="S565" s="29">
        <f t="shared" si="123"/>
        <v>0</v>
      </c>
      <c r="T565" s="29">
        <f t="shared" si="124"/>
        <v>0</v>
      </c>
    </row>
    <row r="566" spans="1:20" ht="13.5" hidden="1" customHeight="1">
      <c r="A566" s="78">
        <f t="shared" si="125"/>
        <v>148</v>
      </c>
      <c r="B566" s="107" t="s">
        <v>39</v>
      </c>
      <c r="C566" s="122" t="s">
        <v>588</v>
      </c>
      <c r="D566" s="109">
        <v>2</v>
      </c>
      <c r="E566" s="130" t="s">
        <v>1006</v>
      </c>
      <c r="F566" s="107" t="s">
        <v>278</v>
      </c>
      <c r="G566" s="110" t="s">
        <v>86</v>
      </c>
      <c r="H566" s="107" t="s">
        <v>63</v>
      </c>
      <c r="I566" s="111">
        <v>57.36</v>
      </c>
      <c r="J566" s="112">
        <v>255</v>
      </c>
      <c r="K566" s="112" t="s">
        <v>89</v>
      </c>
      <c r="L566" s="113">
        <f>IF(VLOOKUP(K566,'2. BASIS INVULBLAD'!$D$10:$E$87,2,FALSE())=0,0,I566/VLOOKUP(K566,'2. BASIS INVULBLAD'!$D$10:$E$87,2,FALSE()))</f>
        <v>0</v>
      </c>
      <c r="M566" s="113">
        <f t="shared" si="120"/>
        <v>0</v>
      </c>
      <c r="N566" s="114">
        <f>'2. BASIS INVULBLAD'!$H$10</f>
        <v>0</v>
      </c>
      <c r="O566" s="115">
        <f t="shared" si="121"/>
        <v>0</v>
      </c>
      <c r="P566" s="116"/>
      <c r="Q566" s="117">
        <f t="shared" si="122"/>
        <v>0</v>
      </c>
      <c r="R566" s="29">
        <f>'2. BASIS INVULBLAD'!$H$11</f>
        <v>0</v>
      </c>
      <c r="S566" s="29">
        <f t="shared" si="123"/>
        <v>0</v>
      </c>
      <c r="T566" s="29">
        <f t="shared" si="124"/>
        <v>0</v>
      </c>
    </row>
    <row r="567" spans="1:20" ht="13.5" hidden="1" customHeight="1">
      <c r="A567" s="78">
        <f t="shared" si="125"/>
        <v>149</v>
      </c>
      <c r="B567" s="107" t="s">
        <v>39</v>
      </c>
      <c r="C567" s="122" t="s">
        <v>588</v>
      </c>
      <c r="D567" s="109">
        <v>2</v>
      </c>
      <c r="E567" s="130" t="s">
        <v>1007</v>
      </c>
      <c r="F567" s="107" t="s">
        <v>278</v>
      </c>
      <c r="G567" s="110" t="s">
        <v>86</v>
      </c>
      <c r="H567" s="107" t="s">
        <v>63</v>
      </c>
      <c r="I567" s="111">
        <v>74.94</v>
      </c>
      <c r="J567" s="112">
        <v>255</v>
      </c>
      <c r="K567" s="112" t="s">
        <v>89</v>
      </c>
      <c r="L567" s="113">
        <f>IF(VLOOKUP(K567,'2. BASIS INVULBLAD'!$D$10:$E$87,2,FALSE())=0,0,I567/VLOOKUP(K567,'2. BASIS INVULBLAD'!$D$10:$E$87,2,FALSE()))</f>
        <v>0</v>
      </c>
      <c r="M567" s="113">
        <f t="shared" si="120"/>
        <v>0</v>
      </c>
      <c r="N567" s="114">
        <f>'2. BASIS INVULBLAD'!$H$10</f>
        <v>0</v>
      </c>
      <c r="O567" s="115">
        <f t="shared" si="121"/>
        <v>0</v>
      </c>
      <c r="P567" s="116"/>
      <c r="Q567" s="117">
        <f t="shared" si="122"/>
        <v>0</v>
      </c>
      <c r="R567" s="29">
        <f>'2. BASIS INVULBLAD'!$H$11</f>
        <v>0</v>
      </c>
      <c r="S567" s="29">
        <f t="shared" si="123"/>
        <v>0</v>
      </c>
      <c r="T567" s="29">
        <f t="shared" si="124"/>
        <v>0</v>
      </c>
    </row>
    <row r="568" spans="1:20" ht="13.5" hidden="1" customHeight="1">
      <c r="A568" s="78">
        <f t="shared" si="125"/>
        <v>150</v>
      </c>
      <c r="B568" s="107" t="s">
        <v>39</v>
      </c>
      <c r="C568" s="122" t="s">
        <v>588</v>
      </c>
      <c r="D568" s="109">
        <v>2</v>
      </c>
      <c r="E568" s="130" t="s">
        <v>1008</v>
      </c>
      <c r="F568" s="107" t="s">
        <v>984</v>
      </c>
      <c r="G568" s="110" t="s">
        <v>86</v>
      </c>
      <c r="H568" s="107" t="s">
        <v>63</v>
      </c>
      <c r="I568" s="111">
        <v>1.76</v>
      </c>
      <c r="J568" s="112">
        <v>255</v>
      </c>
      <c r="K568" s="112" t="s">
        <v>89</v>
      </c>
      <c r="L568" s="113">
        <f>IF(VLOOKUP(K568,'2. BASIS INVULBLAD'!$D$10:$E$87,2,FALSE())=0,0,I568/VLOOKUP(K568,'2. BASIS INVULBLAD'!$D$10:$E$87,2,FALSE()))</f>
        <v>0</v>
      </c>
      <c r="M568" s="113">
        <f t="shared" si="120"/>
        <v>0</v>
      </c>
      <c r="N568" s="114">
        <f>'2. BASIS INVULBLAD'!$H$10</f>
        <v>0</v>
      </c>
      <c r="O568" s="115">
        <f t="shared" si="121"/>
        <v>0</v>
      </c>
      <c r="P568" s="116"/>
      <c r="Q568" s="117">
        <f t="shared" si="122"/>
        <v>0</v>
      </c>
      <c r="R568" s="29">
        <f>'2. BASIS INVULBLAD'!$H$11</f>
        <v>0</v>
      </c>
      <c r="S568" s="29">
        <f t="shared" si="123"/>
        <v>0</v>
      </c>
      <c r="T568" s="29">
        <f t="shared" si="124"/>
        <v>0</v>
      </c>
    </row>
    <row r="569" spans="1:20" ht="13.5" hidden="1" customHeight="1">
      <c r="A569" s="78">
        <f t="shared" si="125"/>
        <v>151</v>
      </c>
      <c r="B569" s="107" t="s">
        <v>39</v>
      </c>
      <c r="C569" s="108" t="s">
        <v>604</v>
      </c>
      <c r="D569" s="109">
        <v>2</v>
      </c>
      <c r="E569" s="108" t="s">
        <v>1048</v>
      </c>
      <c r="F569" s="108" t="s">
        <v>984</v>
      </c>
      <c r="G569" s="110" t="s">
        <v>86</v>
      </c>
      <c r="H569" s="107" t="s">
        <v>63</v>
      </c>
      <c r="I569" s="111">
        <v>1.76</v>
      </c>
      <c r="J569" s="112">
        <v>255</v>
      </c>
      <c r="K569" s="112" t="s">
        <v>89</v>
      </c>
      <c r="L569" s="113">
        <f>IF(VLOOKUP(K569,'2. BASIS INVULBLAD'!$D$10:$E$87,2,FALSE())=0,0,I569/VLOOKUP(K569,'2. BASIS INVULBLAD'!$D$10:$E$87,2,FALSE()))</f>
        <v>0</v>
      </c>
      <c r="M569" s="113">
        <f t="shared" si="120"/>
        <v>0</v>
      </c>
      <c r="N569" s="114">
        <f>'2. BASIS INVULBLAD'!$H$10</f>
        <v>0</v>
      </c>
      <c r="O569" s="115">
        <f t="shared" si="121"/>
        <v>0</v>
      </c>
      <c r="P569" s="116"/>
      <c r="Q569" s="117">
        <f t="shared" si="122"/>
        <v>0</v>
      </c>
      <c r="R569" s="29">
        <f>'2. BASIS INVULBLAD'!$H$11</f>
        <v>0</v>
      </c>
      <c r="S569" s="29">
        <f t="shared" si="123"/>
        <v>0</v>
      </c>
      <c r="T569" s="29">
        <f t="shared" si="124"/>
        <v>0</v>
      </c>
    </row>
    <row r="570" spans="1:20" ht="13.5" hidden="1" customHeight="1">
      <c r="A570" s="78">
        <f t="shared" si="125"/>
        <v>152</v>
      </c>
      <c r="B570" s="107" t="s">
        <v>39</v>
      </c>
      <c r="C570" s="108" t="s">
        <v>604</v>
      </c>
      <c r="D570" s="109">
        <v>2</v>
      </c>
      <c r="E570" s="108" t="s">
        <v>1049</v>
      </c>
      <c r="F570" s="108" t="s">
        <v>976</v>
      </c>
      <c r="G570" s="110" t="s">
        <v>86</v>
      </c>
      <c r="H570" s="107" t="s">
        <v>63</v>
      </c>
      <c r="I570" s="111">
        <v>1.2</v>
      </c>
      <c r="J570" s="112">
        <v>255</v>
      </c>
      <c r="K570" s="112" t="s">
        <v>89</v>
      </c>
      <c r="L570" s="113">
        <f>IF(VLOOKUP(K570,'2. BASIS INVULBLAD'!$D$10:$E$87,2,FALSE())=0,0,I570/VLOOKUP(K570,'2. BASIS INVULBLAD'!$D$10:$E$87,2,FALSE()))</f>
        <v>0</v>
      </c>
      <c r="M570" s="113">
        <f t="shared" si="120"/>
        <v>0</v>
      </c>
      <c r="N570" s="114">
        <f>'2. BASIS INVULBLAD'!$H$10</f>
        <v>0</v>
      </c>
      <c r="O570" s="115">
        <f t="shared" si="121"/>
        <v>0</v>
      </c>
      <c r="P570" s="116"/>
      <c r="Q570" s="117">
        <f t="shared" si="122"/>
        <v>0</v>
      </c>
      <c r="R570" s="29">
        <f>'2. BASIS INVULBLAD'!$H$11</f>
        <v>0</v>
      </c>
      <c r="S570" s="29">
        <f t="shared" si="123"/>
        <v>0</v>
      </c>
      <c r="T570" s="29">
        <f t="shared" si="124"/>
        <v>0</v>
      </c>
    </row>
    <row r="571" spans="1:20" ht="13.5" hidden="1" customHeight="1">
      <c r="A571" s="78">
        <f t="shared" si="125"/>
        <v>153</v>
      </c>
      <c r="B571" s="107" t="s">
        <v>39</v>
      </c>
      <c r="C571" s="108" t="s">
        <v>604</v>
      </c>
      <c r="D571" s="109">
        <v>2</v>
      </c>
      <c r="E571" s="108" t="s">
        <v>1050</v>
      </c>
      <c r="F571" s="108" t="s">
        <v>191</v>
      </c>
      <c r="G571" s="110" t="s">
        <v>62</v>
      </c>
      <c r="H571" s="107" t="s">
        <v>63</v>
      </c>
      <c r="I571" s="111">
        <v>25.92</v>
      </c>
      <c r="J571" s="112">
        <v>156</v>
      </c>
      <c r="K571" s="112" t="s">
        <v>64</v>
      </c>
      <c r="L571" s="113">
        <f>IF(VLOOKUP(K571,'2. BASIS INVULBLAD'!$D$10:$E$87,2,FALSE())=0,0,I571/VLOOKUP(K571,'2. BASIS INVULBLAD'!$D$10:$E$87,2,FALSE()))</f>
        <v>0</v>
      </c>
      <c r="M571" s="113">
        <f t="shared" si="120"/>
        <v>0</v>
      </c>
      <c r="N571" s="114">
        <f>'2. BASIS INVULBLAD'!$H$10</f>
        <v>0</v>
      </c>
      <c r="O571" s="115">
        <f t="shared" si="121"/>
        <v>0</v>
      </c>
      <c r="P571" s="116"/>
      <c r="Q571" s="117">
        <f t="shared" si="122"/>
        <v>0</v>
      </c>
      <c r="R571" s="29">
        <f>'2. BASIS INVULBLAD'!$H$11</f>
        <v>0</v>
      </c>
      <c r="S571" s="29">
        <f t="shared" si="123"/>
        <v>0</v>
      </c>
      <c r="T571" s="29">
        <f t="shared" si="124"/>
        <v>0</v>
      </c>
    </row>
    <row r="572" spans="1:20" ht="13.5" hidden="1" customHeight="1">
      <c r="A572" s="78">
        <f t="shared" si="125"/>
        <v>154</v>
      </c>
      <c r="B572" s="107" t="s">
        <v>39</v>
      </c>
      <c r="C572" s="108" t="s">
        <v>604</v>
      </c>
      <c r="D572" s="109">
        <v>2</v>
      </c>
      <c r="E572" s="108" t="s">
        <v>1051</v>
      </c>
      <c r="F572" s="108" t="s">
        <v>1052</v>
      </c>
      <c r="G572" s="110" t="s">
        <v>62</v>
      </c>
      <c r="H572" s="107" t="s">
        <v>63</v>
      </c>
      <c r="I572" s="111">
        <v>5.25</v>
      </c>
      <c r="J572" s="112">
        <v>156</v>
      </c>
      <c r="K572" s="112" t="s">
        <v>64</v>
      </c>
      <c r="L572" s="113">
        <f>IF(VLOOKUP(K572,'2. BASIS INVULBLAD'!$D$10:$E$87,2,FALSE())=0,0,I572/VLOOKUP(K572,'2. BASIS INVULBLAD'!$D$10:$E$87,2,FALSE()))</f>
        <v>0</v>
      </c>
      <c r="M572" s="113">
        <f t="shared" si="120"/>
        <v>0</v>
      </c>
      <c r="N572" s="114">
        <f>'2. BASIS INVULBLAD'!$H$10</f>
        <v>0</v>
      </c>
      <c r="O572" s="115">
        <f t="shared" si="121"/>
        <v>0</v>
      </c>
      <c r="P572" s="116"/>
      <c r="Q572" s="117">
        <f t="shared" si="122"/>
        <v>0</v>
      </c>
      <c r="R572" s="29">
        <f>'2. BASIS INVULBLAD'!$H$11</f>
        <v>0</v>
      </c>
      <c r="S572" s="29">
        <f t="shared" si="123"/>
        <v>0</v>
      </c>
      <c r="T572" s="29">
        <f t="shared" si="124"/>
        <v>0</v>
      </c>
    </row>
    <row r="573" spans="1:20" ht="13.5" hidden="1" customHeight="1">
      <c r="A573" s="78">
        <f t="shared" si="125"/>
        <v>155</v>
      </c>
      <c r="B573" s="107" t="s">
        <v>39</v>
      </c>
      <c r="C573" s="108" t="s">
        <v>604</v>
      </c>
      <c r="D573" s="109">
        <v>2</v>
      </c>
      <c r="E573" s="108" t="s">
        <v>1053</v>
      </c>
      <c r="F573" s="108" t="s">
        <v>1052</v>
      </c>
      <c r="G573" s="110" t="s">
        <v>62</v>
      </c>
      <c r="H573" s="107" t="s">
        <v>63</v>
      </c>
      <c r="I573" s="111">
        <v>5.25</v>
      </c>
      <c r="J573" s="112">
        <v>156</v>
      </c>
      <c r="K573" s="112" t="s">
        <v>64</v>
      </c>
      <c r="L573" s="113">
        <f>IF(VLOOKUP(K573,'2. BASIS INVULBLAD'!$D$10:$E$87,2,FALSE())=0,0,I573/VLOOKUP(K573,'2. BASIS INVULBLAD'!$D$10:$E$87,2,FALSE()))</f>
        <v>0</v>
      </c>
      <c r="M573" s="113">
        <f t="shared" si="120"/>
        <v>0</v>
      </c>
      <c r="N573" s="114">
        <f>'2. BASIS INVULBLAD'!$H$10</f>
        <v>0</v>
      </c>
      <c r="O573" s="115">
        <f t="shared" si="121"/>
        <v>0</v>
      </c>
      <c r="P573" s="116"/>
      <c r="Q573" s="117">
        <f t="shared" si="122"/>
        <v>0</v>
      </c>
      <c r="R573" s="29">
        <f>'2. BASIS INVULBLAD'!$H$11</f>
        <v>0</v>
      </c>
      <c r="S573" s="29">
        <f t="shared" si="123"/>
        <v>0</v>
      </c>
      <c r="T573" s="29">
        <f t="shared" si="124"/>
        <v>0</v>
      </c>
    </row>
    <row r="574" spans="1:20" ht="13.5" hidden="1" customHeight="1">
      <c r="A574" s="78">
        <f t="shared" si="125"/>
        <v>156</v>
      </c>
      <c r="B574" s="107" t="s">
        <v>39</v>
      </c>
      <c r="C574" s="108" t="s">
        <v>604</v>
      </c>
      <c r="D574" s="109">
        <v>2</v>
      </c>
      <c r="E574" s="108" t="s">
        <v>1054</v>
      </c>
      <c r="F574" s="108" t="s">
        <v>191</v>
      </c>
      <c r="G574" s="110" t="s">
        <v>62</v>
      </c>
      <c r="H574" s="107" t="s">
        <v>63</v>
      </c>
      <c r="I574" s="111">
        <v>33.5</v>
      </c>
      <c r="J574" s="112">
        <v>156</v>
      </c>
      <c r="K574" s="112" t="s">
        <v>64</v>
      </c>
      <c r="L574" s="113">
        <f>IF(VLOOKUP(K574,'2. BASIS INVULBLAD'!$D$10:$E$87,2,FALSE())=0,0,I574/VLOOKUP(K574,'2. BASIS INVULBLAD'!$D$10:$E$87,2,FALSE()))</f>
        <v>0</v>
      </c>
      <c r="M574" s="113">
        <f t="shared" si="120"/>
        <v>0</v>
      </c>
      <c r="N574" s="114">
        <f>'2. BASIS INVULBLAD'!$H$10</f>
        <v>0</v>
      </c>
      <c r="O574" s="115">
        <f t="shared" si="121"/>
        <v>0</v>
      </c>
      <c r="P574" s="116"/>
      <c r="Q574" s="117">
        <f t="shared" si="122"/>
        <v>0</v>
      </c>
      <c r="R574" s="29">
        <f>'2. BASIS INVULBLAD'!$H$11</f>
        <v>0</v>
      </c>
      <c r="S574" s="29">
        <f t="shared" si="123"/>
        <v>0</v>
      </c>
      <c r="T574" s="29">
        <f t="shared" si="124"/>
        <v>0</v>
      </c>
    </row>
    <row r="575" spans="1:20" ht="13.5" hidden="1" customHeight="1">
      <c r="A575" s="78">
        <f t="shared" si="125"/>
        <v>157</v>
      </c>
      <c r="B575" s="107" t="s">
        <v>39</v>
      </c>
      <c r="C575" s="108" t="s">
        <v>604</v>
      </c>
      <c r="D575" s="109">
        <v>2</v>
      </c>
      <c r="E575" s="108" t="s">
        <v>1055</v>
      </c>
      <c r="F575" s="108" t="s">
        <v>191</v>
      </c>
      <c r="G575" s="110" t="s">
        <v>62</v>
      </c>
      <c r="H575" s="107" t="s">
        <v>63</v>
      </c>
      <c r="I575" s="111">
        <v>33.5</v>
      </c>
      <c r="J575" s="112">
        <v>156</v>
      </c>
      <c r="K575" s="112" t="s">
        <v>64</v>
      </c>
      <c r="L575" s="113">
        <f>IF(VLOOKUP(K575,'2. BASIS INVULBLAD'!$D$10:$E$87,2,FALSE())=0,0,I575/VLOOKUP(K575,'2. BASIS INVULBLAD'!$D$10:$E$87,2,FALSE()))</f>
        <v>0</v>
      </c>
      <c r="M575" s="113">
        <f t="shared" si="120"/>
        <v>0</v>
      </c>
      <c r="N575" s="114">
        <f>'2. BASIS INVULBLAD'!$H$10</f>
        <v>0</v>
      </c>
      <c r="O575" s="115">
        <f t="shared" si="121"/>
        <v>0</v>
      </c>
      <c r="P575" s="116"/>
      <c r="Q575" s="117">
        <f t="shared" si="122"/>
        <v>0</v>
      </c>
      <c r="R575" s="29">
        <f>'2. BASIS INVULBLAD'!$H$11</f>
        <v>0</v>
      </c>
      <c r="S575" s="29">
        <f t="shared" si="123"/>
        <v>0</v>
      </c>
      <c r="T575" s="29">
        <f t="shared" si="124"/>
        <v>0</v>
      </c>
    </row>
    <row r="576" spans="1:20" ht="13.5" hidden="1" customHeight="1">
      <c r="A576" s="78">
        <f t="shared" si="125"/>
        <v>158</v>
      </c>
      <c r="B576" s="107" t="s">
        <v>39</v>
      </c>
      <c r="C576" s="108" t="s">
        <v>604</v>
      </c>
      <c r="D576" s="109">
        <v>2</v>
      </c>
      <c r="E576" s="108" t="s">
        <v>1056</v>
      </c>
      <c r="F576" s="108" t="s">
        <v>191</v>
      </c>
      <c r="G576" s="110" t="s">
        <v>62</v>
      </c>
      <c r="H576" s="107" t="s">
        <v>63</v>
      </c>
      <c r="I576" s="111">
        <v>33.5</v>
      </c>
      <c r="J576" s="112">
        <v>156</v>
      </c>
      <c r="K576" s="112" t="s">
        <v>64</v>
      </c>
      <c r="L576" s="113">
        <f>IF(VLOOKUP(K576,'2. BASIS INVULBLAD'!$D$10:$E$87,2,FALSE())=0,0,I576/VLOOKUP(K576,'2. BASIS INVULBLAD'!$D$10:$E$87,2,FALSE()))</f>
        <v>0</v>
      </c>
      <c r="M576" s="113">
        <f t="shared" si="120"/>
        <v>0</v>
      </c>
      <c r="N576" s="114">
        <f>'2. BASIS INVULBLAD'!$H$10</f>
        <v>0</v>
      </c>
      <c r="O576" s="115">
        <f t="shared" si="121"/>
        <v>0</v>
      </c>
      <c r="P576" s="116"/>
      <c r="Q576" s="117">
        <f t="shared" si="122"/>
        <v>0</v>
      </c>
      <c r="R576" s="29">
        <f>'2. BASIS INVULBLAD'!$H$11</f>
        <v>0</v>
      </c>
      <c r="S576" s="29">
        <f t="shared" si="123"/>
        <v>0</v>
      </c>
      <c r="T576" s="29">
        <f t="shared" si="124"/>
        <v>0</v>
      </c>
    </row>
    <row r="577" spans="1:20" ht="13.5" hidden="1" customHeight="1">
      <c r="A577" s="78">
        <f t="shared" si="125"/>
        <v>159</v>
      </c>
      <c r="B577" s="107" t="s">
        <v>39</v>
      </c>
      <c r="C577" s="108" t="s">
        <v>604</v>
      </c>
      <c r="D577" s="109">
        <v>2</v>
      </c>
      <c r="E577" s="108" t="s">
        <v>1057</v>
      </c>
      <c r="F577" s="108" t="s">
        <v>191</v>
      </c>
      <c r="G577" s="110" t="s">
        <v>62</v>
      </c>
      <c r="H577" s="107" t="s">
        <v>63</v>
      </c>
      <c r="I577" s="111">
        <v>7.58</v>
      </c>
      <c r="J577" s="112">
        <v>156</v>
      </c>
      <c r="K577" s="112" t="s">
        <v>64</v>
      </c>
      <c r="L577" s="113">
        <f>IF(VLOOKUP(K577,'2. BASIS INVULBLAD'!$D$10:$E$87,2,FALSE())=0,0,I577/VLOOKUP(K577,'2. BASIS INVULBLAD'!$D$10:$E$87,2,FALSE()))</f>
        <v>0</v>
      </c>
      <c r="M577" s="113">
        <f t="shared" si="120"/>
        <v>0</v>
      </c>
      <c r="N577" s="114">
        <f>'2. BASIS INVULBLAD'!$H$10</f>
        <v>0</v>
      </c>
      <c r="O577" s="115">
        <f t="shared" si="121"/>
        <v>0</v>
      </c>
      <c r="P577" s="116"/>
      <c r="Q577" s="117">
        <f t="shared" si="122"/>
        <v>0</v>
      </c>
      <c r="R577" s="29">
        <f>'2. BASIS INVULBLAD'!$H$11</f>
        <v>0</v>
      </c>
      <c r="S577" s="29">
        <f t="shared" si="123"/>
        <v>0</v>
      </c>
      <c r="T577" s="29">
        <f t="shared" si="124"/>
        <v>0</v>
      </c>
    </row>
    <row r="578" spans="1:20" ht="13.5" hidden="1" customHeight="1">
      <c r="A578" s="78">
        <f t="shared" si="125"/>
        <v>160</v>
      </c>
      <c r="B578" s="107" t="s">
        <v>39</v>
      </c>
      <c r="C578" s="108" t="s">
        <v>604</v>
      </c>
      <c r="D578" s="109">
        <v>2</v>
      </c>
      <c r="E578" s="108" t="s">
        <v>1061</v>
      </c>
      <c r="F578" s="108" t="s">
        <v>592</v>
      </c>
      <c r="G578" s="110" t="s">
        <v>62</v>
      </c>
      <c r="H578" s="107" t="s">
        <v>63</v>
      </c>
      <c r="I578" s="111">
        <v>5.67</v>
      </c>
      <c r="J578" s="112">
        <v>156</v>
      </c>
      <c r="K578" s="112" t="s">
        <v>64</v>
      </c>
      <c r="L578" s="113">
        <f>IF(VLOOKUP(K578,'2. BASIS INVULBLAD'!$D$10:$E$87,2,FALSE())=0,0,I578/VLOOKUP(K578,'2. BASIS INVULBLAD'!$D$10:$E$87,2,FALSE()))</f>
        <v>0</v>
      </c>
      <c r="M578" s="113">
        <f t="shared" si="120"/>
        <v>0</v>
      </c>
      <c r="N578" s="114">
        <f>'2. BASIS INVULBLAD'!$H$10</f>
        <v>0</v>
      </c>
      <c r="O578" s="115">
        <f t="shared" si="121"/>
        <v>0</v>
      </c>
      <c r="P578" s="116"/>
      <c r="Q578" s="117">
        <f t="shared" si="122"/>
        <v>0</v>
      </c>
      <c r="R578" s="29">
        <f>'2. BASIS INVULBLAD'!$H$11</f>
        <v>0</v>
      </c>
      <c r="S578" s="29">
        <f t="shared" si="123"/>
        <v>0</v>
      </c>
      <c r="T578" s="29">
        <f t="shared" si="124"/>
        <v>0</v>
      </c>
    </row>
    <row r="579" spans="1:20" ht="13.5" hidden="1" customHeight="1">
      <c r="A579" s="78">
        <f t="shared" si="125"/>
        <v>161</v>
      </c>
      <c r="B579" s="107" t="s">
        <v>39</v>
      </c>
      <c r="C579" s="108" t="s">
        <v>604</v>
      </c>
      <c r="D579" s="109">
        <v>2</v>
      </c>
      <c r="E579" s="108" t="s">
        <v>1063</v>
      </c>
      <c r="F579" s="108" t="s">
        <v>1064</v>
      </c>
      <c r="G579" s="110" t="s">
        <v>86</v>
      </c>
      <c r="H579" s="107" t="s">
        <v>63</v>
      </c>
      <c r="I579" s="111">
        <v>34.56</v>
      </c>
      <c r="J579" s="112">
        <v>255</v>
      </c>
      <c r="K579" s="112" t="s">
        <v>89</v>
      </c>
      <c r="L579" s="113">
        <f>IF(VLOOKUP(K579,'2. BASIS INVULBLAD'!$D$10:$E$87,2,FALSE())=0,0,I579/VLOOKUP(K579,'2. BASIS INVULBLAD'!$D$10:$E$87,2,FALSE()))</f>
        <v>0</v>
      </c>
      <c r="M579" s="113">
        <f t="shared" si="120"/>
        <v>0</v>
      </c>
      <c r="N579" s="114">
        <f>'2. BASIS INVULBLAD'!$H$10</f>
        <v>0</v>
      </c>
      <c r="O579" s="115">
        <f t="shared" si="121"/>
        <v>0</v>
      </c>
      <c r="P579" s="116"/>
      <c r="Q579" s="117">
        <f t="shared" si="122"/>
        <v>0</v>
      </c>
      <c r="R579" s="29">
        <f>'2. BASIS INVULBLAD'!$H$11</f>
        <v>0</v>
      </c>
      <c r="S579" s="29">
        <f t="shared" si="123"/>
        <v>0</v>
      </c>
      <c r="T579" s="29">
        <f t="shared" si="124"/>
        <v>0</v>
      </c>
    </row>
    <row r="580" spans="1:20" ht="13.5" hidden="1" customHeight="1">
      <c r="A580" s="78">
        <f t="shared" si="125"/>
        <v>162</v>
      </c>
      <c r="B580" s="107" t="s">
        <v>39</v>
      </c>
      <c r="C580" s="108" t="s">
        <v>604</v>
      </c>
      <c r="D580" s="109">
        <v>2</v>
      </c>
      <c r="E580" s="108" t="s">
        <v>1065</v>
      </c>
      <c r="F580" s="108" t="s">
        <v>278</v>
      </c>
      <c r="G580" s="110" t="s">
        <v>86</v>
      </c>
      <c r="H580" s="107" t="s">
        <v>63</v>
      </c>
      <c r="I580" s="111">
        <v>66.67</v>
      </c>
      <c r="J580" s="112">
        <v>255</v>
      </c>
      <c r="K580" s="112" t="s">
        <v>89</v>
      </c>
      <c r="L580" s="113">
        <f>IF(VLOOKUP(K580,'2. BASIS INVULBLAD'!$D$10:$E$87,2,FALSE())=0,0,I580/VLOOKUP(K580,'2. BASIS INVULBLAD'!$D$10:$E$87,2,FALSE()))</f>
        <v>0</v>
      </c>
      <c r="M580" s="113">
        <f t="shared" si="120"/>
        <v>0</v>
      </c>
      <c r="N580" s="114">
        <f>'2. BASIS INVULBLAD'!$H$10</f>
        <v>0</v>
      </c>
      <c r="O580" s="115">
        <f t="shared" si="121"/>
        <v>0</v>
      </c>
      <c r="P580" s="116"/>
      <c r="Q580" s="117">
        <f t="shared" si="122"/>
        <v>0</v>
      </c>
      <c r="R580" s="29">
        <f>'2. BASIS INVULBLAD'!$H$11</f>
        <v>0</v>
      </c>
      <c r="S580" s="29">
        <f t="shared" si="123"/>
        <v>0</v>
      </c>
      <c r="T580" s="29">
        <f t="shared" si="124"/>
        <v>0</v>
      </c>
    </row>
    <row r="581" spans="1:20" ht="13.5" hidden="1" customHeight="1">
      <c r="A581" s="78">
        <f t="shared" si="125"/>
        <v>163</v>
      </c>
      <c r="B581" s="107" t="s">
        <v>39</v>
      </c>
      <c r="C581" s="108" t="s">
        <v>604</v>
      </c>
      <c r="D581" s="109">
        <v>2</v>
      </c>
      <c r="E581" s="108" t="s">
        <v>1066</v>
      </c>
      <c r="F581" s="108" t="s">
        <v>278</v>
      </c>
      <c r="G581" s="110" t="s">
        <v>86</v>
      </c>
      <c r="H581" s="107" t="s">
        <v>63</v>
      </c>
      <c r="I581" s="111">
        <v>12.21</v>
      </c>
      <c r="J581" s="112">
        <v>255</v>
      </c>
      <c r="K581" s="112" t="s">
        <v>89</v>
      </c>
      <c r="L581" s="113">
        <f>IF(VLOOKUP(K581,'2. BASIS INVULBLAD'!$D$10:$E$87,2,FALSE())=0,0,I581/VLOOKUP(K581,'2. BASIS INVULBLAD'!$D$10:$E$87,2,FALSE()))</f>
        <v>0</v>
      </c>
      <c r="M581" s="113">
        <f t="shared" si="120"/>
        <v>0</v>
      </c>
      <c r="N581" s="114">
        <f>'2. BASIS INVULBLAD'!$H$10</f>
        <v>0</v>
      </c>
      <c r="O581" s="115">
        <f t="shared" si="121"/>
        <v>0</v>
      </c>
      <c r="P581" s="116"/>
      <c r="Q581" s="117">
        <f t="shared" si="122"/>
        <v>0</v>
      </c>
      <c r="R581" s="29">
        <f>'2. BASIS INVULBLAD'!$H$11</f>
        <v>0</v>
      </c>
      <c r="S581" s="29">
        <f t="shared" si="123"/>
        <v>0</v>
      </c>
      <c r="T581" s="29">
        <f t="shared" si="124"/>
        <v>0</v>
      </c>
    </row>
    <row r="582" spans="1:20" ht="13.5" hidden="1" customHeight="1">
      <c r="A582" s="78">
        <f t="shared" si="125"/>
        <v>164</v>
      </c>
      <c r="B582" s="107" t="s">
        <v>39</v>
      </c>
      <c r="C582" s="108" t="s">
        <v>604</v>
      </c>
      <c r="D582" s="109" t="s">
        <v>490</v>
      </c>
      <c r="E582" s="108" t="s">
        <v>1073</v>
      </c>
      <c r="F582" s="108" t="s">
        <v>1072</v>
      </c>
      <c r="G582" s="110" t="s">
        <v>62</v>
      </c>
      <c r="H582" s="107" t="s">
        <v>63</v>
      </c>
      <c r="I582" s="111">
        <v>1.74</v>
      </c>
      <c r="J582" s="112">
        <v>156</v>
      </c>
      <c r="K582" s="112" t="s">
        <v>64</v>
      </c>
      <c r="L582" s="113">
        <f>IF(VLOOKUP(K582,'2. BASIS INVULBLAD'!$D$10:$E$87,2,FALSE())=0,0,I582/VLOOKUP(K582,'2. BASIS INVULBLAD'!$D$10:$E$87,2,FALSE()))</f>
        <v>0</v>
      </c>
      <c r="M582" s="113">
        <f t="shared" si="120"/>
        <v>0</v>
      </c>
      <c r="N582" s="114">
        <f>'2. BASIS INVULBLAD'!$H$10</f>
        <v>0</v>
      </c>
      <c r="O582" s="115">
        <f t="shared" si="121"/>
        <v>0</v>
      </c>
      <c r="P582" s="116"/>
      <c r="Q582" s="117">
        <f t="shared" si="122"/>
        <v>0</v>
      </c>
      <c r="R582" s="29">
        <f>'2. BASIS INVULBLAD'!$H$11</f>
        <v>0</v>
      </c>
      <c r="S582" s="29">
        <f t="shared" si="123"/>
        <v>0</v>
      </c>
      <c r="T582" s="29">
        <f t="shared" si="124"/>
        <v>0</v>
      </c>
    </row>
    <row r="583" spans="1:20" ht="13.5" hidden="1" customHeight="1">
      <c r="A583" s="78">
        <f t="shared" si="125"/>
        <v>165</v>
      </c>
      <c r="B583" s="107" t="s">
        <v>39</v>
      </c>
      <c r="C583" s="108" t="s">
        <v>349</v>
      </c>
      <c r="D583" s="109" t="s">
        <v>212</v>
      </c>
      <c r="E583" s="108" t="s">
        <v>608</v>
      </c>
      <c r="F583" s="108" t="s">
        <v>199</v>
      </c>
      <c r="G583" s="110" t="s">
        <v>145</v>
      </c>
      <c r="H583" s="108" t="s">
        <v>68</v>
      </c>
      <c r="I583" s="111">
        <v>12</v>
      </c>
      <c r="J583" s="112">
        <v>255</v>
      </c>
      <c r="K583" s="112" t="s">
        <v>148</v>
      </c>
      <c r="L583" s="113">
        <f>IF(VLOOKUP(K583,'2. BASIS INVULBLAD'!$D$10:$E$87,2,FALSE())=0,0,I583/VLOOKUP(K583,'2. BASIS INVULBLAD'!$D$10:$E$87,2,FALSE()))</f>
        <v>0</v>
      </c>
      <c r="M583" s="113">
        <f t="shared" si="120"/>
        <v>0</v>
      </c>
      <c r="N583" s="114">
        <f>'2. BASIS INVULBLAD'!$H$10</f>
        <v>0</v>
      </c>
      <c r="O583" s="115">
        <f t="shared" si="121"/>
        <v>0</v>
      </c>
      <c r="P583" s="116"/>
      <c r="Q583" s="117">
        <f t="shared" si="122"/>
        <v>0</v>
      </c>
      <c r="R583" s="29">
        <f>'2. BASIS INVULBLAD'!$H$11</f>
        <v>0</v>
      </c>
      <c r="S583" s="29">
        <f t="shared" si="123"/>
        <v>0</v>
      </c>
      <c r="T583" s="29">
        <f t="shared" si="124"/>
        <v>0</v>
      </c>
    </row>
    <row r="584" spans="1:20" ht="13.5" hidden="1" customHeight="1">
      <c r="A584" s="78">
        <f t="shared" si="125"/>
        <v>166</v>
      </c>
      <c r="B584" s="107" t="s">
        <v>39</v>
      </c>
      <c r="C584" s="108" t="s">
        <v>349</v>
      </c>
      <c r="D584" s="109" t="s">
        <v>212</v>
      </c>
      <c r="E584" s="108" t="s">
        <v>611</v>
      </c>
      <c r="F584" s="108" t="s">
        <v>214</v>
      </c>
      <c r="G584" s="110" t="s">
        <v>145</v>
      </c>
      <c r="H584" s="108" t="s">
        <v>68</v>
      </c>
      <c r="I584" s="111">
        <v>20</v>
      </c>
      <c r="J584" s="112">
        <v>255</v>
      </c>
      <c r="K584" s="112" t="s">
        <v>148</v>
      </c>
      <c r="L584" s="113">
        <f>IF(VLOOKUP(K584,'2. BASIS INVULBLAD'!$D$10:$E$87,2,FALSE())=0,0,I584/VLOOKUP(K584,'2. BASIS INVULBLAD'!$D$10:$E$87,2,FALSE()))</f>
        <v>0</v>
      </c>
      <c r="M584" s="113">
        <f t="shared" si="120"/>
        <v>0</v>
      </c>
      <c r="N584" s="114">
        <f>'2. BASIS INVULBLAD'!$H$10</f>
        <v>0</v>
      </c>
      <c r="O584" s="115">
        <f t="shared" si="121"/>
        <v>0</v>
      </c>
      <c r="P584" s="116"/>
      <c r="Q584" s="117">
        <f t="shared" si="122"/>
        <v>0</v>
      </c>
      <c r="R584" s="29">
        <f>'2. BASIS INVULBLAD'!$H$11</f>
        <v>0</v>
      </c>
      <c r="S584" s="29">
        <f t="shared" si="123"/>
        <v>0</v>
      </c>
      <c r="T584" s="29">
        <f t="shared" si="124"/>
        <v>0</v>
      </c>
    </row>
    <row r="585" spans="1:20" ht="13.5" hidden="1" customHeight="1">
      <c r="A585" s="78">
        <f t="shared" si="125"/>
        <v>167</v>
      </c>
      <c r="B585" s="107" t="s">
        <v>39</v>
      </c>
      <c r="C585" s="108" t="s">
        <v>349</v>
      </c>
      <c r="D585" s="109">
        <v>2</v>
      </c>
      <c r="E585" s="108" t="s">
        <v>613</v>
      </c>
      <c r="F585" s="108" t="s">
        <v>214</v>
      </c>
      <c r="G585" s="110" t="s">
        <v>145</v>
      </c>
      <c r="H585" s="108" t="s">
        <v>68</v>
      </c>
      <c r="I585" s="111">
        <v>7.5</v>
      </c>
      <c r="J585" s="112">
        <v>255</v>
      </c>
      <c r="K585" s="112" t="s">
        <v>148</v>
      </c>
      <c r="L585" s="113">
        <f>IF(VLOOKUP(K585,'2. BASIS INVULBLAD'!$D$10:$E$87,2,FALSE())=0,0,I585/VLOOKUP(K585,'2. BASIS INVULBLAD'!$D$10:$E$87,2,FALSE()))</f>
        <v>0</v>
      </c>
      <c r="M585" s="113">
        <f t="shared" si="120"/>
        <v>0</v>
      </c>
      <c r="N585" s="114">
        <f>'2. BASIS INVULBLAD'!$H$10</f>
        <v>0</v>
      </c>
      <c r="O585" s="115">
        <f t="shared" si="121"/>
        <v>0</v>
      </c>
      <c r="P585" s="116"/>
      <c r="Q585" s="117">
        <f t="shared" si="122"/>
        <v>0</v>
      </c>
      <c r="R585" s="29">
        <f>'2. BASIS INVULBLAD'!$H$11</f>
        <v>0</v>
      </c>
      <c r="S585" s="29">
        <f t="shared" si="123"/>
        <v>0</v>
      </c>
      <c r="T585" s="29">
        <f t="shared" si="124"/>
        <v>0</v>
      </c>
    </row>
    <row r="586" spans="1:20" ht="13.5" hidden="1" customHeight="1">
      <c r="A586" s="78">
        <f t="shared" si="125"/>
        <v>168</v>
      </c>
      <c r="B586" s="107" t="s">
        <v>39</v>
      </c>
      <c r="C586" s="108" t="s">
        <v>349</v>
      </c>
      <c r="D586" s="109">
        <v>2</v>
      </c>
      <c r="E586" s="108" t="s">
        <v>618</v>
      </c>
      <c r="F586" s="108" t="s">
        <v>214</v>
      </c>
      <c r="G586" s="110" t="s">
        <v>145</v>
      </c>
      <c r="H586" s="108" t="s">
        <v>68</v>
      </c>
      <c r="I586" s="111">
        <v>20</v>
      </c>
      <c r="J586" s="112">
        <v>255</v>
      </c>
      <c r="K586" s="112" t="s">
        <v>148</v>
      </c>
      <c r="L586" s="113">
        <f>IF(VLOOKUP(K586,'2. BASIS INVULBLAD'!$D$10:$E$87,2,FALSE())=0,0,I586/VLOOKUP(K586,'2. BASIS INVULBLAD'!$D$10:$E$87,2,FALSE()))</f>
        <v>0</v>
      </c>
      <c r="M586" s="113">
        <f t="shared" si="120"/>
        <v>0</v>
      </c>
      <c r="N586" s="114">
        <f>'2. BASIS INVULBLAD'!$H$10</f>
        <v>0</v>
      </c>
      <c r="O586" s="115">
        <f t="shared" si="121"/>
        <v>0</v>
      </c>
      <c r="P586" s="116"/>
      <c r="Q586" s="117">
        <f t="shared" si="122"/>
        <v>0</v>
      </c>
      <c r="R586" s="29">
        <f>'2. BASIS INVULBLAD'!$H$11</f>
        <v>0</v>
      </c>
      <c r="S586" s="29">
        <f t="shared" si="123"/>
        <v>0</v>
      </c>
      <c r="T586" s="29">
        <f t="shared" si="124"/>
        <v>0</v>
      </c>
    </row>
    <row r="587" spans="1:20" ht="13.5" hidden="1" customHeight="1">
      <c r="A587" s="78">
        <f t="shared" si="125"/>
        <v>169</v>
      </c>
      <c r="B587" s="107" t="s">
        <v>39</v>
      </c>
      <c r="C587" s="108" t="s">
        <v>349</v>
      </c>
      <c r="D587" s="109">
        <v>3</v>
      </c>
      <c r="E587" s="108" t="s">
        <v>619</v>
      </c>
      <c r="F587" s="108" t="s">
        <v>214</v>
      </c>
      <c r="G587" s="110" t="s">
        <v>145</v>
      </c>
      <c r="H587" s="108" t="s">
        <v>68</v>
      </c>
      <c r="I587" s="111">
        <v>7.5</v>
      </c>
      <c r="J587" s="112">
        <v>255</v>
      </c>
      <c r="K587" s="112" t="s">
        <v>148</v>
      </c>
      <c r="L587" s="113">
        <f>IF(VLOOKUP(K587,'2. BASIS INVULBLAD'!$D$10:$E$87,2,FALSE())=0,0,I587/VLOOKUP(K587,'2. BASIS INVULBLAD'!$D$10:$E$87,2,FALSE()))</f>
        <v>0</v>
      </c>
      <c r="M587" s="113">
        <f t="shared" si="120"/>
        <v>0</v>
      </c>
      <c r="N587" s="114">
        <f>'2. BASIS INVULBLAD'!$H$10</f>
        <v>0</v>
      </c>
      <c r="O587" s="115">
        <f t="shared" si="121"/>
        <v>0</v>
      </c>
      <c r="P587" s="116"/>
      <c r="Q587" s="117">
        <f t="shared" si="122"/>
        <v>0</v>
      </c>
      <c r="R587" s="29">
        <f>'2. BASIS INVULBLAD'!$H$11</f>
        <v>0</v>
      </c>
      <c r="S587" s="29">
        <f t="shared" si="123"/>
        <v>0</v>
      </c>
      <c r="T587" s="29">
        <f t="shared" si="124"/>
        <v>0</v>
      </c>
    </row>
    <row r="588" spans="1:20" ht="13.5" hidden="1" customHeight="1">
      <c r="A588" s="78">
        <f t="shared" si="125"/>
        <v>170</v>
      </c>
      <c r="B588" s="107" t="s">
        <v>39</v>
      </c>
      <c r="C588" s="108" t="s">
        <v>349</v>
      </c>
      <c r="D588" s="109">
        <v>3</v>
      </c>
      <c r="E588" s="108" t="s">
        <v>624</v>
      </c>
      <c r="F588" s="108" t="s">
        <v>214</v>
      </c>
      <c r="G588" s="110" t="s">
        <v>145</v>
      </c>
      <c r="H588" s="108" t="s">
        <v>68</v>
      </c>
      <c r="I588" s="111">
        <v>20</v>
      </c>
      <c r="J588" s="112">
        <v>255</v>
      </c>
      <c r="K588" s="112" t="s">
        <v>148</v>
      </c>
      <c r="L588" s="113">
        <f>IF(VLOOKUP(K588,'2. BASIS INVULBLAD'!$D$10:$E$87,2,FALSE())=0,0,I588/VLOOKUP(K588,'2. BASIS INVULBLAD'!$D$10:$E$87,2,FALSE()))</f>
        <v>0</v>
      </c>
      <c r="M588" s="113">
        <f t="shared" si="120"/>
        <v>0</v>
      </c>
      <c r="N588" s="114">
        <f>'2. BASIS INVULBLAD'!$H$10</f>
        <v>0</v>
      </c>
      <c r="O588" s="115">
        <f t="shared" si="121"/>
        <v>0</v>
      </c>
      <c r="P588" s="116"/>
      <c r="Q588" s="117">
        <f t="shared" si="122"/>
        <v>0</v>
      </c>
      <c r="R588" s="29">
        <f>'2. BASIS INVULBLAD'!$H$11</f>
        <v>0</v>
      </c>
      <c r="S588" s="29">
        <f t="shared" si="123"/>
        <v>0</v>
      </c>
      <c r="T588" s="29">
        <f t="shared" si="124"/>
        <v>0</v>
      </c>
    </row>
    <row r="589" spans="1:20" ht="13.5" hidden="1" customHeight="1">
      <c r="A589" s="78">
        <f t="shared" si="125"/>
        <v>171</v>
      </c>
      <c r="B589" s="107" t="s">
        <v>39</v>
      </c>
      <c r="C589" s="108" t="s">
        <v>349</v>
      </c>
      <c r="D589" s="109">
        <v>4</v>
      </c>
      <c r="E589" s="108" t="s">
        <v>625</v>
      </c>
      <c r="F589" s="108" t="s">
        <v>214</v>
      </c>
      <c r="G589" s="110" t="s">
        <v>145</v>
      </c>
      <c r="H589" s="108" t="s">
        <v>68</v>
      </c>
      <c r="I589" s="111">
        <v>10</v>
      </c>
      <c r="J589" s="112">
        <v>255</v>
      </c>
      <c r="K589" s="112" t="s">
        <v>148</v>
      </c>
      <c r="L589" s="113">
        <f>IF(VLOOKUP(K589,'2. BASIS INVULBLAD'!$D$10:$E$87,2,FALSE())=0,0,I589/VLOOKUP(K589,'2. BASIS INVULBLAD'!$D$10:$E$87,2,FALSE()))</f>
        <v>0</v>
      </c>
      <c r="M589" s="113">
        <f t="shared" si="120"/>
        <v>0</v>
      </c>
      <c r="N589" s="114">
        <f>'2. BASIS INVULBLAD'!$H$10</f>
        <v>0</v>
      </c>
      <c r="O589" s="115">
        <f t="shared" si="121"/>
        <v>0</v>
      </c>
      <c r="P589" s="116"/>
      <c r="Q589" s="117">
        <f t="shared" si="122"/>
        <v>0</v>
      </c>
      <c r="R589" s="29">
        <f>'2. BASIS INVULBLAD'!$H$11</f>
        <v>0</v>
      </c>
      <c r="S589" s="29">
        <f t="shared" si="123"/>
        <v>0</v>
      </c>
      <c r="T589" s="29">
        <f t="shared" si="124"/>
        <v>0</v>
      </c>
    </row>
    <row r="590" spans="1:20" ht="13.5" hidden="1" customHeight="1">
      <c r="A590" s="78">
        <f t="shared" si="125"/>
        <v>172</v>
      </c>
      <c r="B590" s="107" t="s">
        <v>39</v>
      </c>
      <c r="C590" s="108" t="s">
        <v>349</v>
      </c>
      <c r="D590" s="109">
        <v>4</v>
      </c>
      <c r="E590" s="108" t="s">
        <v>628</v>
      </c>
      <c r="F590" s="108" t="s">
        <v>214</v>
      </c>
      <c r="G590" s="110" t="s">
        <v>145</v>
      </c>
      <c r="H590" s="108" t="s">
        <v>68</v>
      </c>
      <c r="I590" s="111">
        <v>7.5</v>
      </c>
      <c r="J590" s="112">
        <v>255</v>
      </c>
      <c r="K590" s="112" t="s">
        <v>148</v>
      </c>
      <c r="L590" s="113">
        <f>IF(VLOOKUP(K590,'2. BASIS INVULBLAD'!$D$10:$E$87,2,FALSE())=0,0,I590/VLOOKUP(K590,'2. BASIS INVULBLAD'!$D$10:$E$87,2,FALSE()))</f>
        <v>0</v>
      </c>
      <c r="M590" s="113">
        <f t="shared" ref="M590:M597" si="126">L590*J590</f>
        <v>0</v>
      </c>
      <c r="N590" s="114">
        <f>'2. BASIS INVULBLAD'!$H$10</f>
        <v>0</v>
      </c>
      <c r="O590" s="115">
        <f t="shared" ref="O590:O597" si="127">M590*N590</f>
        <v>0</v>
      </c>
      <c r="P590" s="116"/>
      <c r="Q590" s="117">
        <f t="shared" ref="Q590:Q597" si="128">M590*P590</f>
        <v>0</v>
      </c>
      <c r="R590" s="29">
        <f>'2. BASIS INVULBLAD'!$H$11</f>
        <v>0</v>
      </c>
      <c r="S590" s="29">
        <f t="shared" ref="S590:S597" si="129">Q590*R590</f>
        <v>0</v>
      </c>
      <c r="T590" s="29">
        <f t="shared" ref="T590:T597" si="130">O590+S590</f>
        <v>0</v>
      </c>
    </row>
    <row r="591" spans="1:20" ht="13.5" hidden="1" customHeight="1">
      <c r="A591" s="78">
        <f t="shared" si="125"/>
        <v>173</v>
      </c>
      <c r="B591" s="107" t="s">
        <v>39</v>
      </c>
      <c r="C591" s="108" t="s">
        <v>349</v>
      </c>
      <c r="D591" s="109">
        <v>5</v>
      </c>
      <c r="E591" s="108" t="s">
        <v>629</v>
      </c>
      <c r="F591" s="108" t="s">
        <v>214</v>
      </c>
      <c r="G591" s="110" t="s">
        <v>145</v>
      </c>
      <c r="H591" s="108" t="s">
        <v>68</v>
      </c>
      <c r="I591" s="111">
        <v>15.95</v>
      </c>
      <c r="J591" s="112">
        <v>255</v>
      </c>
      <c r="K591" s="112" t="s">
        <v>148</v>
      </c>
      <c r="L591" s="113">
        <f>IF(VLOOKUP(K591,'2. BASIS INVULBLAD'!$D$10:$E$87,2,FALSE())=0,0,I591/VLOOKUP(K591,'2. BASIS INVULBLAD'!$D$10:$E$87,2,FALSE()))</f>
        <v>0</v>
      </c>
      <c r="M591" s="113">
        <f t="shared" si="126"/>
        <v>0</v>
      </c>
      <c r="N591" s="114">
        <f>'2. BASIS INVULBLAD'!$H$10</f>
        <v>0</v>
      </c>
      <c r="O591" s="115">
        <f t="shared" si="127"/>
        <v>0</v>
      </c>
      <c r="P591" s="116"/>
      <c r="Q591" s="117">
        <f t="shared" si="128"/>
        <v>0</v>
      </c>
      <c r="R591" s="29">
        <f>'2. BASIS INVULBLAD'!$H$11</f>
        <v>0</v>
      </c>
      <c r="S591" s="29">
        <f t="shared" si="129"/>
        <v>0</v>
      </c>
      <c r="T591" s="29">
        <f t="shared" si="130"/>
        <v>0</v>
      </c>
    </row>
    <row r="592" spans="1:20" ht="13.5" hidden="1" customHeight="1">
      <c r="A592" s="78">
        <f t="shared" si="125"/>
        <v>174</v>
      </c>
      <c r="B592" s="107" t="s">
        <v>39</v>
      </c>
      <c r="C592" s="108" t="s">
        <v>349</v>
      </c>
      <c r="D592" s="109" t="s">
        <v>212</v>
      </c>
      <c r="E592" s="108" t="s">
        <v>608</v>
      </c>
      <c r="F592" s="108" t="s">
        <v>199</v>
      </c>
      <c r="G592" s="110" t="s">
        <v>145</v>
      </c>
      <c r="H592" s="108" t="s">
        <v>68</v>
      </c>
      <c r="I592" s="111">
        <v>12</v>
      </c>
      <c r="J592" s="112">
        <v>255</v>
      </c>
      <c r="K592" s="112" t="s">
        <v>148</v>
      </c>
      <c r="L592" s="113">
        <f>IF(VLOOKUP(K592,'2. BASIS INVULBLAD'!$D$10:$E$87,2,FALSE())=0,0,I592/VLOOKUP(K592,'2. BASIS INVULBLAD'!$D$10:$E$87,2,FALSE()))</f>
        <v>0</v>
      </c>
      <c r="M592" s="113">
        <f t="shared" si="126"/>
        <v>0</v>
      </c>
      <c r="N592" s="114">
        <f>'2. BASIS INVULBLAD'!$H$10</f>
        <v>0</v>
      </c>
      <c r="O592" s="115">
        <f t="shared" si="127"/>
        <v>0</v>
      </c>
      <c r="P592" s="116"/>
      <c r="Q592" s="117">
        <f t="shared" si="128"/>
        <v>0</v>
      </c>
      <c r="R592" s="29">
        <f>'2. BASIS INVULBLAD'!$H$11</f>
        <v>0</v>
      </c>
      <c r="S592" s="29">
        <f t="shared" si="129"/>
        <v>0</v>
      </c>
      <c r="T592" s="29">
        <f t="shared" si="130"/>
        <v>0</v>
      </c>
    </row>
    <row r="593" spans="1:20" ht="13.5" hidden="1" customHeight="1">
      <c r="A593" s="78">
        <f t="shared" si="125"/>
        <v>175</v>
      </c>
      <c r="B593" s="107" t="s">
        <v>39</v>
      </c>
      <c r="C593" s="108" t="s">
        <v>349</v>
      </c>
      <c r="D593" s="109" t="s">
        <v>212</v>
      </c>
      <c r="E593" s="108" t="s">
        <v>611</v>
      </c>
      <c r="F593" s="108" t="s">
        <v>214</v>
      </c>
      <c r="G593" s="110" t="s">
        <v>145</v>
      </c>
      <c r="H593" s="108" t="s">
        <v>68</v>
      </c>
      <c r="I593" s="111">
        <v>20</v>
      </c>
      <c r="J593" s="112">
        <v>255</v>
      </c>
      <c r="K593" s="112" t="s">
        <v>148</v>
      </c>
      <c r="L593" s="113">
        <f>IF(VLOOKUP(K593,'2. BASIS INVULBLAD'!$D$10:$E$87,2,FALSE())=0,0,I593/VLOOKUP(K593,'2. BASIS INVULBLAD'!$D$10:$E$87,2,FALSE()))</f>
        <v>0</v>
      </c>
      <c r="M593" s="113">
        <f t="shared" si="126"/>
        <v>0</v>
      </c>
      <c r="N593" s="114">
        <f>'2. BASIS INVULBLAD'!$H$10</f>
        <v>0</v>
      </c>
      <c r="O593" s="115">
        <f t="shared" si="127"/>
        <v>0</v>
      </c>
      <c r="P593" s="116"/>
      <c r="Q593" s="117">
        <f t="shared" si="128"/>
        <v>0</v>
      </c>
      <c r="R593" s="29">
        <f>'2. BASIS INVULBLAD'!$H$11</f>
        <v>0</v>
      </c>
      <c r="S593" s="29">
        <f t="shared" si="129"/>
        <v>0</v>
      </c>
      <c r="T593" s="29">
        <f t="shared" si="130"/>
        <v>0</v>
      </c>
    </row>
    <row r="594" spans="1:20" ht="13.5" hidden="1" customHeight="1">
      <c r="A594" s="78">
        <f t="shared" si="125"/>
        <v>176</v>
      </c>
      <c r="B594" s="107" t="s">
        <v>39</v>
      </c>
      <c r="C594" s="108" t="s">
        <v>349</v>
      </c>
      <c r="D594" s="109">
        <v>-1</v>
      </c>
      <c r="E594" s="108" t="s">
        <v>643</v>
      </c>
      <c r="F594" s="108" t="s">
        <v>488</v>
      </c>
      <c r="G594" s="110" t="s">
        <v>120</v>
      </c>
      <c r="H594" s="108" t="s">
        <v>68</v>
      </c>
      <c r="I594" s="111">
        <v>4.57</v>
      </c>
      <c r="J594" s="112">
        <v>52</v>
      </c>
      <c r="K594" s="112" t="s">
        <v>123</v>
      </c>
      <c r="L594" s="113">
        <f>IF(VLOOKUP(K594,'2. BASIS INVULBLAD'!$D$10:$E$87,2,FALSE())=0,0,I594/VLOOKUP(K594,'2. BASIS INVULBLAD'!$D$10:$E$87,2,FALSE()))</f>
        <v>0</v>
      </c>
      <c r="M594" s="113">
        <f t="shared" si="126"/>
        <v>0</v>
      </c>
      <c r="N594" s="114">
        <f>'2. BASIS INVULBLAD'!$H$10</f>
        <v>0</v>
      </c>
      <c r="O594" s="115">
        <f t="shared" si="127"/>
        <v>0</v>
      </c>
      <c r="P594" s="116"/>
      <c r="Q594" s="117">
        <f t="shared" si="128"/>
        <v>0</v>
      </c>
      <c r="R594" s="29">
        <f>'2. BASIS INVULBLAD'!$H$11</f>
        <v>0</v>
      </c>
      <c r="S594" s="29">
        <f t="shared" si="129"/>
        <v>0</v>
      </c>
      <c r="T594" s="29">
        <f t="shared" si="130"/>
        <v>0</v>
      </c>
    </row>
    <row r="595" spans="1:20" ht="13.5" hidden="1" customHeight="1">
      <c r="A595" s="78">
        <f t="shared" si="125"/>
        <v>177</v>
      </c>
      <c r="B595" s="107" t="s">
        <v>39</v>
      </c>
      <c r="C595" s="108" t="s">
        <v>604</v>
      </c>
      <c r="D595" s="109" t="s">
        <v>490</v>
      </c>
      <c r="E595" s="108" t="s">
        <v>646</v>
      </c>
      <c r="F595" s="108" t="s">
        <v>404</v>
      </c>
      <c r="G595" s="110" t="s">
        <v>145</v>
      </c>
      <c r="H595" s="108" t="s">
        <v>68</v>
      </c>
      <c r="I595" s="111">
        <v>8.9</v>
      </c>
      <c r="J595" s="112">
        <v>255</v>
      </c>
      <c r="K595" s="112" t="s">
        <v>148</v>
      </c>
      <c r="L595" s="113">
        <f>IF(VLOOKUP(K595,'2. BASIS INVULBLAD'!$D$10:$E$87,2,FALSE())=0,0,I595/VLOOKUP(K595,'2. BASIS INVULBLAD'!$D$10:$E$87,2,FALSE()))</f>
        <v>0</v>
      </c>
      <c r="M595" s="113">
        <f t="shared" si="126"/>
        <v>0</v>
      </c>
      <c r="N595" s="114">
        <f>'2. BASIS INVULBLAD'!$H$10</f>
        <v>0</v>
      </c>
      <c r="O595" s="115">
        <f t="shared" si="127"/>
        <v>0</v>
      </c>
      <c r="P595" s="116"/>
      <c r="Q595" s="117">
        <f t="shared" si="128"/>
        <v>0</v>
      </c>
      <c r="R595" s="29">
        <f>'2. BASIS INVULBLAD'!$H$11</f>
        <v>0</v>
      </c>
      <c r="S595" s="29">
        <f t="shared" si="129"/>
        <v>0</v>
      </c>
      <c r="T595" s="29">
        <f t="shared" si="130"/>
        <v>0</v>
      </c>
    </row>
    <row r="596" spans="1:20" ht="13.5" hidden="1" customHeight="1">
      <c r="A596" s="78">
        <f t="shared" si="125"/>
        <v>178</v>
      </c>
      <c r="B596" s="107" t="s">
        <v>39</v>
      </c>
      <c r="C596" s="108" t="s">
        <v>349</v>
      </c>
      <c r="D596" s="109">
        <v>-1</v>
      </c>
      <c r="E596" s="108" t="s">
        <v>661</v>
      </c>
      <c r="F596" s="108" t="s">
        <v>662</v>
      </c>
      <c r="G596" s="110" t="s">
        <v>129</v>
      </c>
      <c r="H596" s="108" t="s">
        <v>68</v>
      </c>
      <c r="I596" s="111">
        <v>20.22</v>
      </c>
      <c r="J596" s="112">
        <v>255</v>
      </c>
      <c r="K596" s="112" t="s">
        <v>132</v>
      </c>
      <c r="L596" s="113">
        <f>IF(VLOOKUP(K596,'2. BASIS INVULBLAD'!$D$10:$E$87,2,FALSE())=0,0,I596/VLOOKUP(K596,'2. BASIS INVULBLAD'!$D$10:$E$87,2,FALSE()))</f>
        <v>0</v>
      </c>
      <c r="M596" s="113">
        <f t="shared" si="126"/>
        <v>0</v>
      </c>
      <c r="N596" s="114">
        <f>'2. BASIS INVULBLAD'!$H$10</f>
        <v>0</v>
      </c>
      <c r="O596" s="115">
        <f t="shared" si="127"/>
        <v>0</v>
      </c>
      <c r="P596" s="116"/>
      <c r="Q596" s="117">
        <f t="shared" si="128"/>
        <v>0</v>
      </c>
      <c r="R596" s="29">
        <f>'2. BASIS INVULBLAD'!$H$11</f>
        <v>0</v>
      </c>
      <c r="S596" s="29">
        <f t="shared" si="129"/>
        <v>0</v>
      </c>
      <c r="T596" s="29">
        <f t="shared" si="130"/>
        <v>0</v>
      </c>
    </row>
    <row r="597" spans="1:20" ht="13.5" hidden="1" customHeight="1">
      <c r="A597" s="78">
        <f t="shared" si="125"/>
        <v>179</v>
      </c>
      <c r="B597" s="107" t="s">
        <v>39</v>
      </c>
      <c r="C597" s="108" t="s">
        <v>349</v>
      </c>
      <c r="D597" s="109">
        <v>-2</v>
      </c>
      <c r="E597" s="108" t="s">
        <v>675</v>
      </c>
      <c r="F597" s="108" t="s">
        <v>278</v>
      </c>
      <c r="G597" s="110" t="s">
        <v>86</v>
      </c>
      <c r="H597" s="108" t="s">
        <v>68</v>
      </c>
      <c r="I597" s="111">
        <v>17.5</v>
      </c>
      <c r="J597" s="112">
        <v>255</v>
      </c>
      <c r="K597" s="112" t="s">
        <v>91</v>
      </c>
      <c r="L597" s="113">
        <f>IF(VLOOKUP(K597,'2. BASIS INVULBLAD'!$D$10:$E$87,2,FALSE())=0,0,I597/VLOOKUP(K597,'2. BASIS INVULBLAD'!$D$10:$E$87,2,FALSE()))</f>
        <v>0</v>
      </c>
      <c r="M597" s="113">
        <f t="shared" si="126"/>
        <v>0</v>
      </c>
      <c r="N597" s="114">
        <f>'2. BASIS INVULBLAD'!$H$10</f>
        <v>0</v>
      </c>
      <c r="O597" s="115">
        <f t="shared" si="127"/>
        <v>0</v>
      </c>
      <c r="P597" s="116"/>
      <c r="Q597" s="117">
        <f t="shared" si="128"/>
        <v>0</v>
      </c>
      <c r="R597" s="29">
        <f>'2. BASIS INVULBLAD'!$H$11</f>
        <v>0</v>
      </c>
      <c r="S597" s="29">
        <f t="shared" si="129"/>
        <v>0</v>
      </c>
      <c r="T597" s="29">
        <f t="shared" si="130"/>
        <v>0</v>
      </c>
    </row>
    <row r="598" spans="1:20" ht="13.5" hidden="1" customHeight="1">
      <c r="A598" s="78">
        <f t="shared" si="125"/>
        <v>180</v>
      </c>
      <c r="B598" s="107" t="s">
        <v>39</v>
      </c>
      <c r="C598" s="108" t="s">
        <v>349</v>
      </c>
      <c r="D598" s="109">
        <v>-1</v>
      </c>
      <c r="E598" s="108" t="s">
        <v>681</v>
      </c>
      <c r="F598" s="108" t="s">
        <v>682</v>
      </c>
      <c r="G598" s="110" t="s">
        <v>243</v>
      </c>
      <c r="H598" s="108" t="s">
        <v>68</v>
      </c>
      <c r="I598" s="111">
        <v>2.4500000000000002</v>
      </c>
      <c r="J598" s="112">
        <v>0</v>
      </c>
      <c r="K598" s="112"/>
      <c r="L598" s="113"/>
      <c r="M598" s="113"/>
      <c r="N598" s="114"/>
      <c r="O598" s="115"/>
      <c r="P598" s="116"/>
      <c r="Q598" s="117"/>
      <c r="R598" s="29"/>
      <c r="S598" s="29"/>
      <c r="T598" s="29"/>
    </row>
    <row r="599" spans="1:20" ht="13.5" hidden="1" customHeight="1">
      <c r="A599" s="78">
        <f t="shared" si="125"/>
        <v>181</v>
      </c>
      <c r="B599" s="107" t="s">
        <v>39</v>
      </c>
      <c r="C599" s="108" t="s">
        <v>349</v>
      </c>
      <c r="D599" s="109">
        <v>-1</v>
      </c>
      <c r="E599" s="108" t="s">
        <v>683</v>
      </c>
      <c r="F599" s="108" t="s">
        <v>684</v>
      </c>
      <c r="G599" s="110" t="s">
        <v>129</v>
      </c>
      <c r="H599" s="108" t="s">
        <v>68</v>
      </c>
      <c r="I599" s="111">
        <v>26.33</v>
      </c>
      <c r="J599" s="112">
        <v>255</v>
      </c>
      <c r="K599" s="112" t="s">
        <v>132</v>
      </c>
      <c r="L599" s="113">
        <f>IF(VLOOKUP(K599,'2. BASIS INVULBLAD'!$D$10:$E$87,2,FALSE())=0,0,I599/VLOOKUP(K599,'2. BASIS INVULBLAD'!$D$10:$E$87,2,FALSE()))</f>
        <v>0</v>
      </c>
      <c r="M599" s="113">
        <f>L599*J599</f>
        <v>0</v>
      </c>
      <c r="N599" s="114">
        <f>'2. BASIS INVULBLAD'!$H$10</f>
        <v>0</v>
      </c>
      <c r="O599" s="115">
        <f>M599*N599</f>
        <v>0</v>
      </c>
      <c r="P599" s="116"/>
      <c r="Q599" s="117">
        <f>M599*P599</f>
        <v>0</v>
      </c>
      <c r="R599" s="29">
        <f>'2. BASIS INVULBLAD'!$H$11</f>
        <v>0</v>
      </c>
      <c r="S599" s="29">
        <f>Q599*R599</f>
        <v>0</v>
      </c>
      <c r="T599" s="29">
        <f>O599+S599</f>
        <v>0</v>
      </c>
    </row>
    <row r="600" spans="1:20" ht="13.5" hidden="1" customHeight="1">
      <c r="A600" s="78">
        <f t="shared" si="125"/>
        <v>182</v>
      </c>
      <c r="B600" s="107" t="s">
        <v>39</v>
      </c>
      <c r="C600" s="108" t="s">
        <v>349</v>
      </c>
      <c r="D600" s="109">
        <v>-1</v>
      </c>
      <c r="E600" s="108" t="s">
        <v>685</v>
      </c>
      <c r="F600" s="108" t="s">
        <v>513</v>
      </c>
      <c r="G600" s="110" t="s">
        <v>86</v>
      </c>
      <c r="H600" s="108" t="s">
        <v>68</v>
      </c>
      <c r="I600" s="111">
        <v>11.54</v>
      </c>
      <c r="J600" s="112">
        <v>255</v>
      </c>
      <c r="K600" s="112" t="s">
        <v>91</v>
      </c>
      <c r="L600" s="113">
        <f>IF(VLOOKUP(K600,'2. BASIS INVULBLAD'!$D$10:$E$87,2,FALSE())=0,0,I600/VLOOKUP(K600,'2. BASIS INVULBLAD'!$D$10:$E$87,2,FALSE()))</f>
        <v>0</v>
      </c>
      <c r="M600" s="113">
        <f>L600*J600</f>
        <v>0</v>
      </c>
      <c r="N600" s="114">
        <f>'2. BASIS INVULBLAD'!$H$10</f>
        <v>0</v>
      </c>
      <c r="O600" s="115">
        <f>M600*N600</f>
        <v>0</v>
      </c>
      <c r="P600" s="116"/>
      <c r="Q600" s="117">
        <f>M600*P600</f>
        <v>0</v>
      </c>
      <c r="R600" s="29">
        <f>'2. BASIS INVULBLAD'!$H$11</f>
        <v>0</v>
      </c>
      <c r="S600" s="29">
        <f>Q600*R600</f>
        <v>0</v>
      </c>
      <c r="T600" s="29">
        <f>O600+S600</f>
        <v>0</v>
      </c>
    </row>
    <row r="601" spans="1:20" ht="13.5" hidden="1" customHeight="1">
      <c r="A601" s="78">
        <f t="shared" si="125"/>
        <v>183</v>
      </c>
      <c r="B601" s="107" t="s">
        <v>39</v>
      </c>
      <c r="C601" s="108" t="s">
        <v>349</v>
      </c>
      <c r="D601" s="109">
        <v>-1</v>
      </c>
      <c r="E601" s="108" t="s">
        <v>686</v>
      </c>
      <c r="F601" s="108" t="s">
        <v>687</v>
      </c>
      <c r="G601" s="110" t="s">
        <v>243</v>
      </c>
      <c r="H601" s="108" t="s">
        <v>68</v>
      </c>
      <c r="I601" s="111">
        <v>6.8</v>
      </c>
      <c r="J601" s="112">
        <v>0</v>
      </c>
      <c r="K601" s="112"/>
      <c r="L601" s="113"/>
      <c r="M601" s="113"/>
      <c r="N601" s="114"/>
      <c r="O601" s="115"/>
      <c r="P601" s="116"/>
      <c r="Q601" s="117"/>
      <c r="R601" s="29"/>
      <c r="S601" s="29"/>
      <c r="T601" s="29"/>
    </row>
    <row r="602" spans="1:20" ht="13.5" hidden="1" customHeight="1">
      <c r="A602" s="78">
        <f t="shared" si="125"/>
        <v>184</v>
      </c>
      <c r="B602" s="107" t="s">
        <v>39</v>
      </c>
      <c r="C602" s="108" t="s">
        <v>349</v>
      </c>
      <c r="D602" s="109">
        <v>-1</v>
      </c>
      <c r="E602" s="108" t="s">
        <v>691</v>
      </c>
      <c r="F602" s="108" t="s">
        <v>398</v>
      </c>
      <c r="G602" s="110" t="s">
        <v>112</v>
      </c>
      <c r="H602" s="108" t="s">
        <v>68</v>
      </c>
      <c r="I602" s="111">
        <v>4.5999999999999996</v>
      </c>
      <c r="J602" s="112">
        <v>255</v>
      </c>
      <c r="K602" s="112" t="s">
        <v>113</v>
      </c>
      <c r="L602" s="113">
        <f>IF(VLOOKUP(K602,'2. BASIS INVULBLAD'!$D$10:$E$87,2,FALSE())=0,0,I602/VLOOKUP(K602,'2. BASIS INVULBLAD'!$D$10:$E$87,2,FALSE()))</f>
        <v>0</v>
      </c>
      <c r="M602" s="113">
        <f t="shared" ref="M602:M630" si="131">L602*J602</f>
        <v>0</v>
      </c>
      <c r="N602" s="114">
        <f>'2. BASIS INVULBLAD'!$H$10</f>
        <v>0</v>
      </c>
      <c r="O602" s="115">
        <f t="shared" ref="O602:O630" si="132">M602*N602</f>
        <v>0</v>
      </c>
      <c r="P602" s="116"/>
      <c r="Q602" s="117">
        <f t="shared" ref="Q602:Q630" si="133">M602*P602</f>
        <v>0</v>
      </c>
      <c r="R602" s="29">
        <f>'2. BASIS INVULBLAD'!$H$11</f>
        <v>0</v>
      </c>
      <c r="S602" s="29">
        <f t="shared" ref="S602:S630" si="134">Q602*R602</f>
        <v>0</v>
      </c>
      <c r="T602" s="29">
        <f t="shared" ref="T602:T630" si="135">O602+S602</f>
        <v>0</v>
      </c>
    </row>
    <row r="603" spans="1:20" ht="13.5" hidden="1" customHeight="1">
      <c r="A603" s="78">
        <f t="shared" si="125"/>
        <v>185</v>
      </c>
      <c r="B603" s="107" t="s">
        <v>39</v>
      </c>
      <c r="C603" s="108" t="s">
        <v>349</v>
      </c>
      <c r="D603" s="109">
        <v>2</v>
      </c>
      <c r="E603" s="108" t="s">
        <v>692</v>
      </c>
      <c r="F603" s="108" t="s">
        <v>474</v>
      </c>
      <c r="G603" s="110" t="s">
        <v>129</v>
      </c>
      <c r="H603" s="108" t="s">
        <v>68</v>
      </c>
      <c r="I603" s="111">
        <v>2.87</v>
      </c>
      <c r="J603" s="112">
        <v>255</v>
      </c>
      <c r="K603" s="112" t="s">
        <v>132</v>
      </c>
      <c r="L603" s="113">
        <f>IF(VLOOKUP(K603,'2. BASIS INVULBLAD'!$D$10:$E$87,2,FALSE())=0,0,I603/VLOOKUP(K603,'2. BASIS INVULBLAD'!$D$10:$E$87,2,FALSE()))</f>
        <v>0</v>
      </c>
      <c r="M603" s="113">
        <f t="shared" si="131"/>
        <v>0</v>
      </c>
      <c r="N603" s="114">
        <f>'2. BASIS INVULBLAD'!$H$10</f>
        <v>0</v>
      </c>
      <c r="O603" s="115">
        <f t="shared" si="132"/>
        <v>0</v>
      </c>
      <c r="P603" s="116"/>
      <c r="Q603" s="117">
        <f t="shared" si="133"/>
        <v>0</v>
      </c>
      <c r="R603" s="29">
        <f>'2. BASIS INVULBLAD'!$H$11</f>
        <v>0</v>
      </c>
      <c r="S603" s="29">
        <f t="shared" si="134"/>
        <v>0</v>
      </c>
      <c r="T603" s="29">
        <f t="shared" si="135"/>
        <v>0</v>
      </c>
    </row>
    <row r="604" spans="1:20" ht="13.5" hidden="1" customHeight="1">
      <c r="A604" s="78">
        <f t="shared" si="125"/>
        <v>186</v>
      </c>
      <c r="B604" s="107" t="s">
        <v>39</v>
      </c>
      <c r="C604" s="108" t="s">
        <v>349</v>
      </c>
      <c r="D604" s="109">
        <v>-1</v>
      </c>
      <c r="E604" s="108" t="s">
        <v>694</v>
      </c>
      <c r="F604" s="108" t="s">
        <v>183</v>
      </c>
      <c r="G604" s="110" t="s">
        <v>144</v>
      </c>
      <c r="H604" s="108" t="s">
        <v>68</v>
      </c>
      <c r="I604" s="111">
        <v>6.7</v>
      </c>
      <c r="J604" s="112">
        <v>255</v>
      </c>
      <c r="K604" s="112" t="s">
        <v>1315</v>
      </c>
      <c r="L604" s="113">
        <f>IF(VLOOKUP(K604,'2. BASIS INVULBLAD'!$D$10:$E$87,2,FALSE())=0,0,I604/VLOOKUP(K604,'2. BASIS INVULBLAD'!$D$10:$E$87,2,FALSE()))</f>
        <v>0</v>
      </c>
      <c r="M604" s="113">
        <f t="shared" si="131"/>
        <v>0</v>
      </c>
      <c r="N604" s="114">
        <f>'2. BASIS INVULBLAD'!$H$10</f>
        <v>0</v>
      </c>
      <c r="O604" s="115">
        <f t="shared" si="132"/>
        <v>0</v>
      </c>
      <c r="P604" s="116"/>
      <c r="Q604" s="117">
        <f t="shared" si="133"/>
        <v>0</v>
      </c>
      <c r="R604" s="29">
        <f>'2. BASIS INVULBLAD'!$H$11</f>
        <v>0</v>
      </c>
      <c r="S604" s="29">
        <f t="shared" si="134"/>
        <v>0</v>
      </c>
      <c r="T604" s="29">
        <f t="shared" si="135"/>
        <v>0</v>
      </c>
    </row>
    <row r="605" spans="1:20" ht="13.5" hidden="1" customHeight="1">
      <c r="A605" s="78">
        <f t="shared" si="125"/>
        <v>187</v>
      </c>
      <c r="B605" s="107" t="s">
        <v>39</v>
      </c>
      <c r="C605" s="108" t="s">
        <v>349</v>
      </c>
      <c r="D605" s="109">
        <v>-1</v>
      </c>
      <c r="E605" s="108" t="s">
        <v>695</v>
      </c>
      <c r="F605" s="108" t="s">
        <v>183</v>
      </c>
      <c r="G605" s="110" t="s">
        <v>144</v>
      </c>
      <c r="H605" s="108" t="s">
        <v>68</v>
      </c>
      <c r="I605" s="111">
        <v>7.06</v>
      </c>
      <c r="J605" s="112">
        <v>255</v>
      </c>
      <c r="K605" s="112" t="s">
        <v>1315</v>
      </c>
      <c r="L605" s="113">
        <f>IF(VLOOKUP(K605,'2. BASIS INVULBLAD'!$D$10:$E$87,2,FALSE())=0,0,I605/VLOOKUP(K605,'2. BASIS INVULBLAD'!$D$10:$E$87,2,FALSE()))</f>
        <v>0</v>
      </c>
      <c r="M605" s="113">
        <f t="shared" si="131"/>
        <v>0</v>
      </c>
      <c r="N605" s="114">
        <f>'2. BASIS INVULBLAD'!$H$10</f>
        <v>0</v>
      </c>
      <c r="O605" s="115">
        <f t="shared" si="132"/>
        <v>0</v>
      </c>
      <c r="P605" s="116"/>
      <c r="Q605" s="117">
        <f t="shared" si="133"/>
        <v>0</v>
      </c>
      <c r="R605" s="29">
        <f>'2. BASIS INVULBLAD'!$H$11</f>
        <v>0</v>
      </c>
      <c r="S605" s="29">
        <f t="shared" si="134"/>
        <v>0</v>
      </c>
      <c r="T605" s="29">
        <f t="shared" si="135"/>
        <v>0</v>
      </c>
    </row>
    <row r="606" spans="1:20" ht="13.5" hidden="1" customHeight="1">
      <c r="A606" s="78">
        <f t="shared" si="125"/>
        <v>188</v>
      </c>
      <c r="B606" s="107" t="s">
        <v>39</v>
      </c>
      <c r="C606" s="108" t="s">
        <v>349</v>
      </c>
      <c r="D606" s="109">
        <v>-1</v>
      </c>
      <c r="E606" s="108" t="s">
        <v>696</v>
      </c>
      <c r="F606" s="108" t="s">
        <v>218</v>
      </c>
      <c r="G606" s="110" t="s">
        <v>144</v>
      </c>
      <c r="H606" s="108" t="s">
        <v>68</v>
      </c>
      <c r="I606" s="111">
        <v>0.95</v>
      </c>
      <c r="J606" s="112">
        <v>255</v>
      </c>
      <c r="K606" s="112" t="s">
        <v>1315</v>
      </c>
      <c r="L606" s="113">
        <f>IF(VLOOKUP(K606,'2. BASIS INVULBLAD'!$D$10:$E$87,2,FALSE())=0,0,I606/VLOOKUP(K606,'2. BASIS INVULBLAD'!$D$10:$E$87,2,FALSE()))</f>
        <v>0</v>
      </c>
      <c r="M606" s="113">
        <f t="shared" si="131"/>
        <v>0</v>
      </c>
      <c r="N606" s="114">
        <f>'2. BASIS INVULBLAD'!$H$10</f>
        <v>0</v>
      </c>
      <c r="O606" s="115">
        <f t="shared" si="132"/>
        <v>0</v>
      </c>
      <c r="P606" s="116"/>
      <c r="Q606" s="117">
        <f t="shared" si="133"/>
        <v>0</v>
      </c>
      <c r="R606" s="29">
        <f>'2. BASIS INVULBLAD'!$H$11</f>
        <v>0</v>
      </c>
      <c r="S606" s="29">
        <f t="shared" si="134"/>
        <v>0</v>
      </c>
      <c r="T606" s="29">
        <f t="shared" si="135"/>
        <v>0</v>
      </c>
    </row>
    <row r="607" spans="1:20" ht="13.5" hidden="1" customHeight="1">
      <c r="A607" s="78">
        <f t="shared" si="125"/>
        <v>189</v>
      </c>
      <c r="B607" s="107" t="s">
        <v>39</v>
      </c>
      <c r="C607" s="108" t="s">
        <v>349</v>
      </c>
      <c r="D607" s="109">
        <v>-1</v>
      </c>
      <c r="E607" s="108" t="s">
        <v>697</v>
      </c>
      <c r="F607" s="108" t="s">
        <v>218</v>
      </c>
      <c r="G607" s="110" t="s">
        <v>144</v>
      </c>
      <c r="H607" s="108" t="s">
        <v>68</v>
      </c>
      <c r="I607" s="111">
        <v>0.95</v>
      </c>
      <c r="J607" s="112">
        <v>255</v>
      </c>
      <c r="K607" s="112" t="s">
        <v>1315</v>
      </c>
      <c r="L607" s="113">
        <f>IF(VLOOKUP(K607,'2. BASIS INVULBLAD'!$D$10:$E$87,2,FALSE())=0,0,I607/VLOOKUP(K607,'2. BASIS INVULBLAD'!$D$10:$E$87,2,FALSE()))</f>
        <v>0</v>
      </c>
      <c r="M607" s="113">
        <f t="shared" si="131"/>
        <v>0</v>
      </c>
      <c r="N607" s="114">
        <f>'2. BASIS INVULBLAD'!$H$10</f>
        <v>0</v>
      </c>
      <c r="O607" s="115">
        <f t="shared" si="132"/>
        <v>0</v>
      </c>
      <c r="P607" s="116"/>
      <c r="Q607" s="117">
        <f t="shared" si="133"/>
        <v>0</v>
      </c>
      <c r="R607" s="29">
        <f>'2. BASIS INVULBLAD'!$H$11</f>
        <v>0</v>
      </c>
      <c r="S607" s="29">
        <f t="shared" si="134"/>
        <v>0</v>
      </c>
      <c r="T607" s="29">
        <f t="shared" si="135"/>
        <v>0</v>
      </c>
    </row>
    <row r="608" spans="1:20" ht="13.5" hidden="1" customHeight="1">
      <c r="A608" s="78">
        <f t="shared" si="125"/>
        <v>190</v>
      </c>
      <c r="B608" s="107" t="s">
        <v>39</v>
      </c>
      <c r="C608" s="108" t="s">
        <v>349</v>
      </c>
      <c r="D608" s="109">
        <v>-1</v>
      </c>
      <c r="E608" s="108" t="s">
        <v>698</v>
      </c>
      <c r="F608" s="108" t="s">
        <v>218</v>
      </c>
      <c r="G608" s="110" t="s">
        <v>144</v>
      </c>
      <c r="H608" s="108" t="s">
        <v>68</v>
      </c>
      <c r="I608" s="111">
        <v>0.95</v>
      </c>
      <c r="J608" s="112">
        <v>255</v>
      </c>
      <c r="K608" s="112" t="s">
        <v>1315</v>
      </c>
      <c r="L608" s="113">
        <f>IF(VLOOKUP(K608,'2. BASIS INVULBLAD'!$D$10:$E$87,2,FALSE())=0,0,I608/VLOOKUP(K608,'2. BASIS INVULBLAD'!$D$10:$E$87,2,FALSE()))</f>
        <v>0</v>
      </c>
      <c r="M608" s="113">
        <f t="shared" si="131"/>
        <v>0</v>
      </c>
      <c r="N608" s="114">
        <f>'2. BASIS INVULBLAD'!$H$10</f>
        <v>0</v>
      </c>
      <c r="O608" s="115">
        <f t="shared" si="132"/>
        <v>0</v>
      </c>
      <c r="P608" s="116"/>
      <c r="Q608" s="117">
        <f t="shared" si="133"/>
        <v>0</v>
      </c>
      <c r="R608" s="29">
        <f>'2. BASIS INVULBLAD'!$H$11</f>
        <v>0</v>
      </c>
      <c r="S608" s="29">
        <f t="shared" si="134"/>
        <v>0</v>
      </c>
      <c r="T608" s="29">
        <f t="shared" si="135"/>
        <v>0</v>
      </c>
    </row>
    <row r="609" spans="1:20" ht="13.5" hidden="1" customHeight="1">
      <c r="A609" s="78">
        <f t="shared" si="125"/>
        <v>191</v>
      </c>
      <c r="B609" s="107" t="s">
        <v>39</v>
      </c>
      <c r="C609" s="108" t="s">
        <v>349</v>
      </c>
      <c r="D609" s="109" t="s">
        <v>212</v>
      </c>
      <c r="E609" s="108" t="s">
        <v>385</v>
      </c>
      <c r="F609" s="108" t="s">
        <v>258</v>
      </c>
      <c r="G609" s="110" t="s">
        <v>86</v>
      </c>
      <c r="H609" s="108" t="s">
        <v>68</v>
      </c>
      <c r="I609" s="111">
        <f>162.05+7.13+5.05+0.3+24.73</f>
        <v>199.26000000000002</v>
      </c>
      <c r="J609" s="112">
        <v>255</v>
      </c>
      <c r="K609" s="112" t="s">
        <v>91</v>
      </c>
      <c r="L609" s="113">
        <f>IF(VLOOKUP(K609,'2. BASIS INVULBLAD'!$D$10:$E$87,2,FALSE())=0,0,I609/VLOOKUP(K609,'2. BASIS INVULBLAD'!$D$10:$E$87,2,FALSE()))</f>
        <v>0</v>
      </c>
      <c r="M609" s="113">
        <f t="shared" si="131"/>
        <v>0</v>
      </c>
      <c r="N609" s="114">
        <f>'2. BASIS INVULBLAD'!$H$10</f>
        <v>0</v>
      </c>
      <c r="O609" s="115">
        <f t="shared" si="132"/>
        <v>0</v>
      </c>
      <c r="P609" s="116"/>
      <c r="Q609" s="117">
        <f t="shared" si="133"/>
        <v>0</v>
      </c>
      <c r="R609" s="29">
        <f>'2. BASIS INVULBLAD'!$H$11</f>
        <v>0</v>
      </c>
      <c r="S609" s="29">
        <f t="shared" si="134"/>
        <v>0</v>
      </c>
      <c r="T609" s="29">
        <f t="shared" si="135"/>
        <v>0</v>
      </c>
    </row>
    <row r="610" spans="1:20" ht="13.5" hidden="1" customHeight="1">
      <c r="A610" s="78">
        <f t="shared" si="125"/>
        <v>192</v>
      </c>
      <c r="B610" s="107" t="s">
        <v>39</v>
      </c>
      <c r="C610" s="108" t="s">
        <v>349</v>
      </c>
      <c r="D610" s="109" t="s">
        <v>212</v>
      </c>
      <c r="E610" s="108" t="s">
        <v>700</v>
      </c>
      <c r="F610" s="108" t="s">
        <v>258</v>
      </c>
      <c r="G610" s="110" t="s">
        <v>86</v>
      </c>
      <c r="H610" s="108" t="s">
        <v>68</v>
      </c>
      <c r="I610" s="111">
        <f>7.35+21.71+6.7+5.05+0.3+5.05</f>
        <v>46.16</v>
      </c>
      <c r="J610" s="112">
        <v>255</v>
      </c>
      <c r="K610" s="112" t="s">
        <v>91</v>
      </c>
      <c r="L610" s="113">
        <f>IF(VLOOKUP(K610,'2. BASIS INVULBLAD'!$D$10:$E$87,2,FALSE())=0,0,I610/VLOOKUP(K610,'2. BASIS INVULBLAD'!$D$10:$E$87,2,FALSE()))</f>
        <v>0</v>
      </c>
      <c r="M610" s="113">
        <f t="shared" si="131"/>
        <v>0</v>
      </c>
      <c r="N610" s="114">
        <f>'2. BASIS INVULBLAD'!$H$10</f>
        <v>0</v>
      </c>
      <c r="O610" s="115">
        <f t="shared" si="132"/>
        <v>0</v>
      </c>
      <c r="P610" s="116"/>
      <c r="Q610" s="117">
        <f t="shared" si="133"/>
        <v>0</v>
      </c>
      <c r="R610" s="29">
        <f>'2. BASIS INVULBLAD'!$H$11</f>
        <v>0</v>
      </c>
      <c r="S610" s="29">
        <f t="shared" si="134"/>
        <v>0</v>
      </c>
      <c r="T610" s="29">
        <f t="shared" si="135"/>
        <v>0</v>
      </c>
    </row>
    <row r="611" spans="1:20" ht="13.5" hidden="1" customHeight="1">
      <c r="A611" s="78">
        <f t="shared" si="125"/>
        <v>193</v>
      </c>
      <c r="B611" s="107" t="s">
        <v>39</v>
      </c>
      <c r="C611" s="108" t="s">
        <v>349</v>
      </c>
      <c r="D611" s="109" t="s">
        <v>212</v>
      </c>
      <c r="E611" s="108" t="s">
        <v>705</v>
      </c>
      <c r="F611" s="108" t="s">
        <v>216</v>
      </c>
      <c r="G611" s="110" t="s">
        <v>86</v>
      </c>
      <c r="H611" s="108" t="s">
        <v>68</v>
      </c>
      <c r="I611" s="111">
        <v>7.5</v>
      </c>
      <c r="J611" s="112">
        <v>255</v>
      </c>
      <c r="K611" s="112" t="s">
        <v>91</v>
      </c>
      <c r="L611" s="113">
        <f>IF(VLOOKUP(K611,'2. BASIS INVULBLAD'!$D$10:$E$87,2,FALSE())=0,0,I611/VLOOKUP(K611,'2. BASIS INVULBLAD'!$D$10:$E$87,2,FALSE()))</f>
        <v>0</v>
      </c>
      <c r="M611" s="113">
        <f t="shared" si="131"/>
        <v>0</v>
      </c>
      <c r="N611" s="114">
        <f>'2. BASIS INVULBLAD'!$H$10</f>
        <v>0</v>
      </c>
      <c r="O611" s="115">
        <f t="shared" si="132"/>
        <v>0</v>
      </c>
      <c r="P611" s="116"/>
      <c r="Q611" s="117">
        <f t="shared" si="133"/>
        <v>0</v>
      </c>
      <c r="R611" s="29">
        <f>'2. BASIS INVULBLAD'!$H$11</f>
        <v>0</v>
      </c>
      <c r="S611" s="29">
        <f t="shared" si="134"/>
        <v>0</v>
      </c>
      <c r="T611" s="29">
        <f t="shared" si="135"/>
        <v>0</v>
      </c>
    </row>
    <row r="612" spans="1:20" ht="13.5" hidden="1" customHeight="1">
      <c r="A612" s="78">
        <f t="shared" si="125"/>
        <v>194</v>
      </c>
      <c r="B612" s="107" t="s">
        <v>39</v>
      </c>
      <c r="C612" s="108" t="s">
        <v>604</v>
      </c>
      <c r="D612" s="109">
        <v>1</v>
      </c>
      <c r="E612" s="108" t="s">
        <v>709</v>
      </c>
      <c r="F612" s="108" t="s">
        <v>474</v>
      </c>
      <c r="G612" s="110" t="s">
        <v>129</v>
      </c>
      <c r="H612" s="108" t="s">
        <v>68</v>
      </c>
      <c r="I612" s="111">
        <v>8.26</v>
      </c>
      <c r="J612" s="112">
        <v>255</v>
      </c>
      <c r="K612" s="112" t="s">
        <v>132</v>
      </c>
      <c r="L612" s="113">
        <f>IF(VLOOKUP(K612,'2. BASIS INVULBLAD'!$D$10:$E$87,2,FALSE())=0,0,I612/VLOOKUP(K612,'2. BASIS INVULBLAD'!$D$10:$E$87,2,FALSE()))</f>
        <v>0</v>
      </c>
      <c r="M612" s="113">
        <f t="shared" si="131"/>
        <v>0</v>
      </c>
      <c r="N612" s="114">
        <f>'2. BASIS INVULBLAD'!$H$10</f>
        <v>0</v>
      </c>
      <c r="O612" s="115">
        <f t="shared" si="132"/>
        <v>0</v>
      </c>
      <c r="P612" s="116"/>
      <c r="Q612" s="117">
        <f t="shared" si="133"/>
        <v>0</v>
      </c>
      <c r="R612" s="29">
        <f>'2. BASIS INVULBLAD'!$H$11</f>
        <v>0</v>
      </c>
      <c r="S612" s="29">
        <f t="shared" si="134"/>
        <v>0</v>
      </c>
      <c r="T612" s="29">
        <f t="shared" si="135"/>
        <v>0</v>
      </c>
    </row>
    <row r="613" spans="1:20" ht="13.5" hidden="1" customHeight="1">
      <c r="A613" s="78">
        <f t="shared" si="125"/>
        <v>195</v>
      </c>
      <c r="B613" s="107" t="s">
        <v>39</v>
      </c>
      <c r="C613" s="108" t="s">
        <v>349</v>
      </c>
      <c r="D613" s="125">
        <v>1</v>
      </c>
      <c r="E613" s="126" t="s">
        <v>712</v>
      </c>
      <c r="F613" s="127" t="s">
        <v>183</v>
      </c>
      <c r="G613" s="110" t="s">
        <v>144</v>
      </c>
      <c r="H613" s="127" t="s">
        <v>68</v>
      </c>
      <c r="I613" s="128">
        <v>6.7</v>
      </c>
      <c r="J613" s="112">
        <v>255</v>
      </c>
      <c r="K613" s="112" t="s">
        <v>1315</v>
      </c>
      <c r="L613" s="113">
        <f>IF(VLOOKUP(K613,'2. BASIS INVULBLAD'!$D$10:$E$87,2,FALSE())=0,0,I613/VLOOKUP(K613,'2. BASIS INVULBLAD'!$D$10:$E$87,2,FALSE()))</f>
        <v>0</v>
      </c>
      <c r="M613" s="113">
        <f t="shared" si="131"/>
        <v>0</v>
      </c>
      <c r="N613" s="114">
        <f>'2. BASIS INVULBLAD'!$H$10</f>
        <v>0</v>
      </c>
      <c r="O613" s="115">
        <f t="shared" si="132"/>
        <v>0</v>
      </c>
      <c r="P613" s="116"/>
      <c r="Q613" s="117">
        <f t="shared" si="133"/>
        <v>0</v>
      </c>
      <c r="R613" s="29">
        <f>'2. BASIS INVULBLAD'!$H$11</f>
        <v>0</v>
      </c>
      <c r="S613" s="29">
        <f t="shared" si="134"/>
        <v>0</v>
      </c>
      <c r="T613" s="29">
        <f t="shared" si="135"/>
        <v>0</v>
      </c>
    </row>
    <row r="614" spans="1:20" ht="13.5" hidden="1" customHeight="1">
      <c r="A614" s="78">
        <f t="shared" si="125"/>
        <v>196</v>
      </c>
      <c r="B614" s="107" t="s">
        <v>39</v>
      </c>
      <c r="C614" s="108" t="s">
        <v>349</v>
      </c>
      <c r="D614" s="125">
        <v>1</v>
      </c>
      <c r="E614" s="126" t="s">
        <v>713</v>
      </c>
      <c r="F614" s="127" t="s">
        <v>253</v>
      </c>
      <c r="G614" s="110" t="s">
        <v>144</v>
      </c>
      <c r="H614" s="127" t="s">
        <v>68</v>
      </c>
      <c r="I614" s="128">
        <f>1.2*1.2</f>
        <v>1.44</v>
      </c>
      <c r="J614" s="112">
        <v>255</v>
      </c>
      <c r="K614" s="112" t="s">
        <v>1315</v>
      </c>
      <c r="L614" s="113">
        <f>IF(VLOOKUP(K614,'2. BASIS INVULBLAD'!$D$10:$E$87,2,FALSE())=0,0,I614/VLOOKUP(K614,'2. BASIS INVULBLAD'!$D$10:$E$87,2,FALSE()))</f>
        <v>0</v>
      </c>
      <c r="M614" s="113">
        <f t="shared" si="131"/>
        <v>0</v>
      </c>
      <c r="N614" s="114">
        <f>'2. BASIS INVULBLAD'!$H$10</f>
        <v>0</v>
      </c>
      <c r="O614" s="115">
        <f t="shared" si="132"/>
        <v>0</v>
      </c>
      <c r="P614" s="116"/>
      <c r="Q614" s="117">
        <f t="shared" si="133"/>
        <v>0</v>
      </c>
      <c r="R614" s="29">
        <f>'2. BASIS INVULBLAD'!$H$11</f>
        <v>0</v>
      </c>
      <c r="S614" s="29">
        <f t="shared" si="134"/>
        <v>0</v>
      </c>
      <c r="T614" s="29">
        <f t="shared" si="135"/>
        <v>0</v>
      </c>
    </row>
    <row r="615" spans="1:20" ht="13.5" hidden="1" customHeight="1">
      <c r="A615" s="78">
        <f t="shared" si="125"/>
        <v>197</v>
      </c>
      <c r="B615" s="107" t="s">
        <v>39</v>
      </c>
      <c r="C615" s="108" t="s">
        <v>349</v>
      </c>
      <c r="D615" s="125">
        <v>1</v>
      </c>
      <c r="E615" s="126" t="s">
        <v>714</v>
      </c>
      <c r="F615" s="127" t="s">
        <v>253</v>
      </c>
      <c r="G615" s="110" t="s">
        <v>144</v>
      </c>
      <c r="H615" s="127" t="s">
        <v>68</v>
      </c>
      <c r="I615" s="128">
        <v>0.95</v>
      </c>
      <c r="J615" s="112">
        <v>255</v>
      </c>
      <c r="K615" s="112" t="s">
        <v>1315</v>
      </c>
      <c r="L615" s="113">
        <f>IF(VLOOKUP(K615,'2. BASIS INVULBLAD'!$D$10:$E$87,2,FALSE())=0,0,I615/VLOOKUP(K615,'2. BASIS INVULBLAD'!$D$10:$E$87,2,FALSE()))</f>
        <v>0</v>
      </c>
      <c r="M615" s="113">
        <f t="shared" si="131"/>
        <v>0</v>
      </c>
      <c r="N615" s="114">
        <f>'2. BASIS INVULBLAD'!$H$10</f>
        <v>0</v>
      </c>
      <c r="O615" s="115">
        <f t="shared" si="132"/>
        <v>0</v>
      </c>
      <c r="P615" s="116"/>
      <c r="Q615" s="117">
        <f t="shared" si="133"/>
        <v>0</v>
      </c>
      <c r="R615" s="29">
        <f>'2. BASIS INVULBLAD'!$H$11</f>
        <v>0</v>
      </c>
      <c r="S615" s="29">
        <f t="shared" si="134"/>
        <v>0</v>
      </c>
      <c r="T615" s="29">
        <f t="shared" si="135"/>
        <v>0</v>
      </c>
    </row>
    <row r="616" spans="1:20" ht="13.5" hidden="1" customHeight="1">
      <c r="A616" s="78">
        <f t="shared" si="125"/>
        <v>198</v>
      </c>
      <c r="B616" s="107" t="s">
        <v>39</v>
      </c>
      <c r="C616" s="108" t="s">
        <v>349</v>
      </c>
      <c r="D616" s="125">
        <v>1</v>
      </c>
      <c r="E616" s="126" t="s">
        <v>715</v>
      </c>
      <c r="F616" s="127" t="s">
        <v>253</v>
      </c>
      <c r="G616" s="110" t="s">
        <v>144</v>
      </c>
      <c r="H616" s="127" t="s">
        <v>68</v>
      </c>
      <c r="I616" s="128">
        <v>0.95</v>
      </c>
      <c r="J616" s="112">
        <v>255</v>
      </c>
      <c r="K616" s="112" t="s">
        <v>1315</v>
      </c>
      <c r="L616" s="113">
        <f>IF(VLOOKUP(K616,'2. BASIS INVULBLAD'!$D$10:$E$87,2,FALSE())=0,0,I616/VLOOKUP(K616,'2. BASIS INVULBLAD'!$D$10:$E$87,2,FALSE()))</f>
        <v>0</v>
      </c>
      <c r="M616" s="113">
        <f t="shared" si="131"/>
        <v>0</v>
      </c>
      <c r="N616" s="114">
        <f>'2. BASIS INVULBLAD'!$H$10</f>
        <v>0</v>
      </c>
      <c r="O616" s="115">
        <f t="shared" si="132"/>
        <v>0</v>
      </c>
      <c r="P616" s="116"/>
      <c r="Q616" s="117">
        <f t="shared" si="133"/>
        <v>0</v>
      </c>
      <c r="R616" s="29">
        <f>'2. BASIS INVULBLAD'!$H$11</f>
        <v>0</v>
      </c>
      <c r="S616" s="29">
        <f t="shared" si="134"/>
        <v>0</v>
      </c>
      <c r="T616" s="29">
        <f t="shared" si="135"/>
        <v>0</v>
      </c>
    </row>
    <row r="617" spans="1:20" ht="13.5" hidden="1" customHeight="1">
      <c r="A617" s="78">
        <f t="shared" si="125"/>
        <v>199</v>
      </c>
      <c r="B617" s="107" t="s">
        <v>39</v>
      </c>
      <c r="C617" s="108" t="s">
        <v>349</v>
      </c>
      <c r="D617" s="125">
        <v>1</v>
      </c>
      <c r="E617" s="126" t="s">
        <v>716</v>
      </c>
      <c r="F617" s="127" t="s">
        <v>253</v>
      </c>
      <c r="G617" s="110" t="s">
        <v>144</v>
      </c>
      <c r="H617" s="127" t="s">
        <v>68</v>
      </c>
      <c r="I617" s="128">
        <v>0.95</v>
      </c>
      <c r="J617" s="112">
        <v>255</v>
      </c>
      <c r="K617" s="112" t="s">
        <v>1315</v>
      </c>
      <c r="L617" s="113">
        <f>IF(VLOOKUP(K617,'2. BASIS INVULBLAD'!$D$10:$E$87,2,FALSE())=0,0,I617/VLOOKUP(K617,'2. BASIS INVULBLAD'!$D$10:$E$87,2,FALSE()))</f>
        <v>0</v>
      </c>
      <c r="M617" s="113">
        <f t="shared" si="131"/>
        <v>0</v>
      </c>
      <c r="N617" s="114">
        <f>'2. BASIS INVULBLAD'!$H$10</f>
        <v>0</v>
      </c>
      <c r="O617" s="115">
        <f t="shared" si="132"/>
        <v>0</v>
      </c>
      <c r="P617" s="116"/>
      <c r="Q617" s="117">
        <f t="shared" si="133"/>
        <v>0</v>
      </c>
      <c r="R617" s="29">
        <f>'2. BASIS INVULBLAD'!$H$11</f>
        <v>0</v>
      </c>
      <c r="S617" s="29">
        <f t="shared" si="134"/>
        <v>0</v>
      </c>
      <c r="T617" s="29">
        <f t="shared" si="135"/>
        <v>0</v>
      </c>
    </row>
    <row r="618" spans="1:20" ht="13.5" hidden="1" customHeight="1">
      <c r="A618" s="78">
        <f t="shared" si="125"/>
        <v>200</v>
      </c>
      <c r="B618" s="107" t="s">
        <v>39</v>
      </c>
      <c r="C618" s="108" t="s">
        <v>349</v>
      </c>
      <c r="D618" s="125">
        <v>1</v>
      </c>
      <c r="E618" s="126" t="s">
        <v>717</v>
      </c>
      <c r="F618" s="127" t="s">
        <v>183</v>
      </c>
      <c r="G618" s="110" t="s">
        <v>144</v>
      </c>
      <c r="H618" s="127" t="s">
        <v>68</v>
      </c>
      <c r="I618" s="128">
        <v>7.6</v>
      </c>
      <c r="J618" s="112">
        <v>255</v>
      </c>
      <c r="K618" s="112" t="s">
        <v>1315</v>
      </c>
      <c r="L618" s="113">
        <f>IF(VLOOKUP(K618,'2. BASIS INVULBLAD'!$D$10:$E$87,2,FALSE())=0,0,I618/VLOOKUP(K618,'2. BASIS INVULBLAD'!$D$10:$E$87,2,FALSE()))</f>
        <v>0</v>
      </c>
      <c r="M618" s="113">
        <f t="shared" si="131"/>
        <v>0</v>
      </c>
      <c r="N618" s="114">
        <f>'2. BASIS INVULBLAD'!$H$10</f>
        <v>0</v>
      </c>
      <c r="O618" s="115">
        <f t="shared" si="132"/>
        <v>0</v>
      </c>
      <c r="P618" s="116"/>
      <c r="Q618" s="117">
        <f t="shared" si="133"/>
        <v>0</v>
      </c>
      <c r="R618" s="29">
        <f>'2. BASIS INVULBLAD'!$H$11</f>
        <v>0</v>
      </c>
      <c r="S618" s="29">
        <f t="shared" si="134"/>
        <v>0</v>
      </c>
      <c r="T618" s="29">
        <f t="shared" si="135"/>
        <v>0</v>
      </c>
    </row>
    <row r="619" spans="1:20" ht="13.5" hidden="1" customHeight="1">
      <c r="A619" s="78">
        <f t="shared" si="125"/>
        <v>201</v>
      </c>
      <c r="B619" s="107" t="s">
        <v>39</v>
      </c>
      <c r="C619" s="108" t="s">
        <v>349</v>
      </c>
      <c r="D619" s="109">
        <v>2</v>
      </c>
      <c r="E619" s="108" t="s">
        <v>734</v>
      </c>
      <c r="F619" s="108" t="s">
        <v>240</v>
      </c>
      <c r="G619" s="110" t="s">
        <v>144</v>
      </c>
      <c r="H619" s="108" t="s">
        <v>68</v>
      </c>
      <c r="I619" s="111">
        <v>6.53</v>
      </c>
      <c r="J619" s="112">
        <v>255</v>
      </c>
      <c r="K619" s="112" t="s">
        <v>1315</v>
      </c>
      <c r="L619" s="113">
        <f>IF(VLOOKUP(K619,'2. BASIS INVULBLAD'!$D$10:$E$87,2,FALSE())=0,0,I619/VLOOKUP(K619,'2. BASIS INVULBLAD'!$D$10:$E$87,2,FALSE()))</f>
        <v>0</v>
      </c>
      <c r="M619" s="113">
        <f t="shared" si="131"/>
        <v>0</v>
      </c>
      <c r="N619" s="114">
        <f>'2. BASIS INVULBLAD'!$H$10</f>
        <v>0</v>
      </c>
      <c r="O619" s="115">
        <f t="shared" si="132"/>
        <v>0</v>
      </c>
      <c r="P619" s="116"/>
      <c r="Q619" s="117">
        <f t="shared" si="133"/>
        <v>0</v>
      </c>
      <c r="R619" s="29">
        <f>'2. BASIS INVULBLAD'!$H$11</f>
        <v>0</v>
      </c>
      <c r="S619" s="29">
        <f t="shared" si="134"/>
        <v>0</v>
      </c>
      <c r="T619" s="29">
        <f t="shared" si="135"/>
        <v>0</v>
      </c>
    </row>
    <row r="620" spans="1:20" ht="13.5" hidden="1" customHeight="1">
      <c r="A620" s="78">
        <f t="shared" si="125"/>
        <v>202</v>
      </c>
      <c r="B620" s="107" t="s">
        <v>39</v>
      </c>
      <c r="C620" s="108" t="s">
        <v>349</v>
      </c>
      <c r="D620" s="109">
        <v>2</v>
      </c>
      <c r="E620" s="108" t="s">
        <v>735</v>
      </c>
      <c r="F620" s="108" t="s">
        <v>183</v>
      </c>
      <c r="G620" s="110" t="s">
        <v>144</v>
      </c>
      <c r="H620" s="108" t="s">
        <v>68</v>
      </c>
      <c r="I620" s="111">
        <v>2.75</v>
      </c>
      <c r="J620" s="112">
        <v>255</v>
      </c>
      <c r="K620" s="112" t="s">
        <v>1315</v>
      </c>
      <c r="L620" s="113">
        <f>IF(VLOOKUP(K620,'2. BASIS INVULBLAD'!$D$10:$E$87,2,FALSE())=0,0,I620/VLOOKUP(K620,'2. BASIS INVULBLAD'!$D$10:$E$87,2,FALSE()))</f>
        <v>0</v>
      </c>
      <c r="M620" s="113">
        <f t="shared" si="131"/>
        <v>0</v>
      </c>
      <c r="N620" s="114">
        <f>'2. BASIS INVULBLAD'!$H$10</f>
        <v>0</v>
      </c>
      <c r="O620" s="115">
        <f t="shared" si="132"/>
        <v>0</v>
      </c>
      <c r="P620" s="116"/>
      <c r="Q620" s="117">
        <f t="shared" si="133"/>
        <v>0</v>
      </c>
      <c r="R620" s="29">
        <f>'2. BASIS INVULBLAD'!$H$11</f>
        <v>0</v>
      </c>
      <c r="S620" s="29">
        <f t="shared" si="134"/>
        <v>0</v>
      </c>
      <c r="T620" s="29">
        <f t="shared" si="135"/>
        <v>0</v>
      </c>
    </row>
    <row r="621" spans="1:20" ht="13.5" hidden="1" customHeight="1">
      <c r="A621" s="78">
        <f t="shared" si="125"/>
        <v>203</v>
      </c>
      <c r="B621" s="107" t="s">
        <v>39</v>
      </c>
      <c r="C621" s="108" t="s">
        <v>349</v>
      </c>
      <c r="D621" s="109">
        <v>2</v>
      </c>
      <c r="E621" s="108" t="s">
        <v>736</v>
      </c>
      <c r="F621" s="108" t="s">
        <v>253</v>
      </c>
      <c r="G621" s="110" t="s">
        <v>144</v>
      </c>
      <c r="H621" s="108" t="s">
        <v>68</v>
      </c>
      <c r="I621" s="111">
        <v>1.42</v>
      </c>
      <c r="J621" s="112">
        <v>255</v>
      </c>
      <c r="K621" s="112" t="s">
        <v>1315</v>
      </c>
      <c r="L621" s="113">
        <f>IF(VLOOKUP(K621,'2. BASIS INVULBLAD'!$D$10:$E$87,2,FALSE())=0,0,I621/VLOOKUP(K621,'2. BASIS INVULBLAD'!$D$10:$E$87,2,FALSE()))</f>
        <v>0</v>
      </c>
      <c r="M621" s="113">
        <f t="shared" si="131"/>
        <v>0</v>
      </c>
      <c r="N621" s="114">
        <f>'2. BASIS INVULBLAD'!$H$10</f>
        <v>0</v>
      </c>
      <c r="O621" s="115">
        <f t="shared" si="132"/>
        <v>0</v>
      </c>
      <c r="P621" s="116"/>
      <c r="Q621" s="117">
        <f t="shared" si="133"/>
        <v>0</v>
      </c>
      <c r="R621" s="29">
        <f>'2. BASIS INVULBLAD'!$H$11</f>
        <v>0</v>
      </c>
      <c r="S621" s="29">
        <f t="shared" si="134"/>
        <v>0</v>
      </c>
      <c r="T621" s="29">
        <f t="shared" si="135"/>
        <v>0</v>
      </c>
    </row>
    <row r="622" spans="1:20" ht="13.5" hidden="1" customHeight="1">
      <c r="A622" s="78">
        <f t="shared" si="125"/>
        <v>204</v>
      </c>
      <c r="B622" s="107" t="s">
        <v>39</v>
      </c>
      <c r="C622" s="108" t="s">
        <v>349</v>
      </c>
      <c r="D622" s="109">
        <v>2</v>
      </c>
      <c r="E622" s="108" t="s">
        <v>737</v>
      </c>
      <c r="F622" s="108" t="s">
        <v>253</v>
      </c>
      <c r="G622" s="110" t="s">
        <v>144</v>
      </c>
      <c r="H622" s="108" t="s">
        <v>68</v>
      </c>
      <c r="I622" s="111">
        <v>0.95</v>
      </c>
      <c r="J622" s="112">
        <v>255</v>
      </c>
      <c r="K622" s="112" t="s">
        <v>1315</v>
      </c>
      <c r="L622" s="113">
        <f>IF(VLOOKUP(K622,'2. BASIS INVULBLAD'!$D$10:$E$87,2,FALSE())=0,0,I622/VLOOKUP(K622,'2. BASIS INVULBLAD'!$D$10:$E$87,2,FALSE()))</f>
        <v>0</v>
      </c>
      <c r="M622" s="113">
        <f t="shared" si="131"/>
        <v>0</v>
      </c>
      <c r="N622" s="114">
        <f>'2. BASIS INVULBLAD'!$H$10</f>
        <v>0</v>
      </c>
      <c r="O622" s="115">
        <f t="shared" si="132"/>
        <v>0</v>
      </c>
      <c r="P622" s="116"/>
      <c r="Q622" s="117">
        <f t="shared" si="133"/>
        <v>0</v>
      </c>
      <c r="R622" s="29">
        <f>'2. BASIS INVULBLAD'!$H$11</f>
        <v>0</v>
      </c>
      <c r="S622" s="29">
        <f t="shared" si="134"/>
        <v>0</v>
      </c>
      <c r="T622" s="29">
        <f t="shared" si="135"/>
        <v>0</v>
      </c>
    </row>
    <row r="623" spans="1:20" ht="13.5" hidden="1" customHeight="1">
      <c r="A623" s="78">
        <f t="shared" ref="A623:A686" si="136">A622+1</f>
        <v>205</v>
      </c>
      <c r="B623" s="107" t="s">
        <v>39</v>
      </c>
      <c r="C623" s="108" t="s">
        <v>349</v>
      </c>
      <c r="D623" s="109">
        <v>2</v>
      </c>
      <c r="E623" s="108" t="s">
        <v>738</v>
      </c>
      <c r="F623" s="108" t="s">
        <v>253</v>
      </c>
      <c r="G623" s="110" t="s">
        <v>144</v>
      </c>
      <c r="H623" s="108" t="s">
        <v>68</v>
      </c>
      <c r="I623" s="111">
        <v>0.95</v>
      </c>
      <c r="J623" s="112">
        <v>255</v>
      </c>
      <c r="K623" s="112" t="s">
        <v>1315</v>
      </c>
      <c r="L623" s="113">
        <f>IF(VLOOKUP(K623,'2. BASIS INVULBLAD'!$D$10:$E$87,2,FALSE())=0,0,I623/VLOOKUP(K623,'2. BASIS INVULBLAD'!$D$10:$E$87,2,FALSE()))</f>
        <v>0</v>
      </c>
      <c r="M623" s="113">
        <f t="shared" si="131"/>
        <v>0</v>
      </c>
      <c r="N623" s="114">
        <f>'2. BASIS INVULBLAD'!$H$10</f>
        <v>0</v>
      </c>
      <c r="O623" s="115">
        <f t="shared" si="132"/>
        <v>0</v>
      </c>
      <c r="P623" s="116"/>
      <c r="Q623" s="117">
        <f t="shared" si="133"/>
        <v>0</v>
      </c>
      <c r="R623" s="29">
        <f>'2. BASIS INVULBLAD'!$H$11</f>
        <v>0</v>
      </c>
      <c r="S623" s="29">
        <f t="shared" si="134"/>
        <v>0</v>
      </c>
      <c r="T623" s="29">
        <f t="shared" si="135"/>
        <v>0</v>
      </c>
    </row>
    <row r="624" spans="1:20" ht="13.5" hidden="1" customHeight="1">
      <c r="A624" s="78">
        <f t="shared" si="136"/>
        <v>206</v>
      </c>
      <c r="B624" s="107" t="s">
        <v>39</v>
      </c>
      <c r="C624" s="108" t="s">
        <v>349</v>
      </c>
      <c r="D624" s="109">
        <v>2</v>
      </c>
      <c r="E624" s="108" t="s">
        <v>739</v>
      </c>
      <c r="F624" s="108" t="s">
        <v>253</v>
      </c>
      <c r="G624" s="110" t="s">
        <v>144</v>
      </c>
      <c r="H624" s="108" t="s">
        <v>68</v>
      </c>
      <c r="I624" s="111">
        <v>0.95</v>
      </c>
      <c r="J624" s="112">
        <v>255</v>
      </c>
      <c r="K624" s="112" t="s">
        <v>1315</v>
      </c>
      <c r="L624" s="113">
        <f>IF(VLOOKUP(K624,'2. BASIS INVULBLAD'!$D$10:$E$87,2,FALSE())=0,0,I624/VLOOKUP(K624,'2. BASIS INVULBLAD'!$D$10:$E$87,2,FALSE()))</f>
        <v>0</v>
      </c>
      <c r="M624" s="113">
        <f t="shared" si="131"/>
        <v>0</v>
      </c>
      <c r="N624" s="114">
        <f>'2. BASIS INVULBLAD'!$H$10</f>
        <v>0</v>
      </c>
      <c r="O624" s="115">
        <f t="shared" si="132"/>
        <v>0</v>
      </c>
      <c r="P624" s="116"/>
      <c r="Q624" s="117">
        <f t="shared" si="133"/>
        <v>0</v>
      </c>
      <c r="R624" s="29">
        <f>'2. BASIS INVULBLAD'!$H$11</f>
        <v>0</v>
      </c>
      <c r="S624" s="29">
        <f t="shared" si="134"/>
        <v>0</v>
      </c>
      <c r="T624" s="29">
        <f t="shared" si="135"/>
        <v>0</v>
      </c>
    </row>
    <row r="625" spans="1:20" ht="13.5" hidden="1" customHeight="1">
      <c r="A625" s="78">
        <f t="shared" si="136"/>
        <v>207</v>
      </c>
      <c r="B625" s="107" t="s">
        <v>39</v>
      </c>
      <c r="C625" s="108" t="s">
        <v>349</v>
      </c>
      <c r="D625" s="109">
        <v>3</v>
      </c>
      <c r="E625" s="108" t="s">
        <v>747</v>
      </c>
      <c r="F625" s="108" t="s">
        <v>183</v>
      </c>
      <c r="G625" s="110" t="s">
        <v>144</v>
      </c>
      <c r="H625" s="108" t="s">
        <v>68</v>
      </c>
      <c r="I625" s="111">
        <v>8.09</v>
      </c>
      <c r="J625" s="112">
        <v>255</v>
      </c>
      <c r="K625" s="112" t="s">
        <v>1315</v>
      </c>
      <c r="L625" s="113">
        <f>IF(VLOOKUP(K625,'2. BASIS INVULBLAD'!$D$10:$E$87,2,FALSE())=0,0,I625/VLOOKUP(K625,'2. BASIS INVULBLAD'!$D$10:$E$87,2,FALSE()))</f>
        <v>0</v>
      </c>
      <c r="M625" s="113">
        <f t="shared" si="131"/>
        <v>0</v>
      </c>
      <c r="N625" s="114">
        <f>'2. BASIS INVULBLAD'!$H$10</f>
        <v>0</v>
      </c>
      <c r="O625" s="115">
        <f t="shared" si="132"/>
        <v>0</v>
      </c>
      <c r="P625" s="116"/>
      <c r="Q625" s="117">
        <f t="shared" si="133"/>
        <v>0</v>
      </c>
      <c r="R625" s="29">
        <f>'2. BASIS INVULBLAD'!$H$11</f>
        <v>0</v>
      </c>
      <c r="S625" s="29">
        <f t="shared" si="134"/>
        <v>0</v>
      </c>
      <c r="T625" s="29">
        <f t="shared" si="135"/>
        <v>0</v>
      </c>
    </row>
    <row r="626" spans="1:20" ht="13.5" hidden="1" customHeight="1">
      <c r="A626" s="78">
        <f t="shared" si="136"/>
        <v>208</v>
      </c>
      <c r="B626" s="107" t="s">
        <v>39</v>
      </c>
      <c r="C626" s="108" t="s">
        <v>349</v>
      </c>
      <c r="D626" s="109">
        <v>3</v>
      </c>
      <c r="E626" s="108" t="s">
        <v>748</v>
      </c>
      <c r="F626" s="108" t="s">
        <v>183</v>
      </c>
      <c r="G626" s="110" t="s">
        <v>144</v>
      </c>
      <c r="H626" s="108" t="s">
        <v>68</v>
      </c>
      <c r="I626" s="111">
        <v>7.05</v>
      </c>
      <c r="J626" s="112">
        <v>255</v>
      </c>
      <c r="K626" s="112" t="s">
        <v>1315</v>
      </c>
      <c r="L626" s="113">
        <f>IF(VLOOKUP(K626,'2. BASIS INVULBLAD'!$D$10:$E$87,2,FALSE())=0,0,I626/VLOOKUP(K626,'2. BASIS INVULBLAD'!$D$10:$E$87,2,FALSE()))</f>
        <v>0</v>
      </c>
      <c r="M626" s="113">
        <f t="shared" si="131"/>
        <v>0</v>
      </c>
      <c r="N626" s="114">
        <f>'2. BASIS INVULBLAD'!$H$10</f>
        <v>0</v>
      </c>
      <c r="O626" s="115">
        <f t="shared" si="132"/>
        <v>0</v>
      </c>
      <c r="P626" s="116"/>
      <c r="Q626" s="117">
        <f t="shared" si="133"/>
        <v>0</v>
      </c>
      <c r="R626" s="29">
        <f>'2. BASIS INVULBLAD'!$H$11</f>
        <v>0</v>
      </c>
      <c r="S626" s="29">
        <f t="shared" si="134"/>
        <v>0</v>
      </c>
      <c r="T626" s="29">
        <f t="shared" si="135"/>
        <v>0</v>
      </c>
    </row>
    <row r="627" spans="1:20" ht="13.5" hidden="1" customHeight="1">
      <c r="A627" s="78">
        <f t="shared" si="136"/>
        <v>209</v>
      </c>
      <c r="B627" s="107" t="s">
        <v>39</v>
      </c>
      <c r="C627" s="108" t="s">
        <v>349</v>
      </c>
      <c r="D627" s="109">
        <v>3</v>
      </c>
      <c r="E627" s="108" t="s">
        <v>749</v>
      </c>
      <c r="F627" s="108" t="s">
        <v>280</v>
      </c>
      <c r="G627" s="110" t="s">
        <v>144</v>
      </c>
      <c r="H627" s="108" t="s">
        <v>68</v>
      </c>
      <c r="I627" s="111">
        <v>3.6</v>
      </c>
      <c r="J627" s="112">
        <v>255</v>
      </c>
      <c r="K627" s="112" t="s">
        <v>1315</v>
      </c>
      <c r="L627" s="113">
        <f>IF(VLOOKUP(K627,'2. BASIS INVULBLAD'!$D$10:$E$87,2,FALSE())=0,0,I627/VLOOKUP(K627,'2. BASIS INVULBLAD'!$D$10:$E$87,2,FALSE()))</f>
        <v>0</v>
      </c>
      <c r="M627" s="113">
        <f t="shared" si="131"/>
        <v>0</v>
      </c>
      <c r="N627" s="114">
        <f>'2. BASIS INVULBLAD'!$H$10</f>
        <v>0</v>
      </c>
      <c r="O627" s="115">
        <f t="shared" si="132"/>
        <v>0</v>
      </c>
      <c r="P627" s="116"/>
      <c r="Q627" s="117">
        <f t="shared" si="133"/>
        <v>0</v>
      </c>
      <c r="R627" s="29">
        <f>'2. BASIS INVULBLAD'!$H$11</f>
        <v>0</v>
      </c>
      <c r="S627" s="29">
        <f t="shared" si="134"/>
        <v>0</v>
      </c>
      <c r="T627" s="29">
        <f t="shared" si="135"/>
        <v>0</v>
      </c>
    </row>
    <row r="628" spans="1:20" ht="13.5" hidden="1" customHeight="1">
      <c r="A628" s="78">
        <f t="shared" si="136"/>
        <v>210</v>
      </c>
      <c r="B628" s="107" t="s">
        <v>39</v>
      </c>
      <c r="C628" s="108" t="s">
        <v>349</v>
      </c>
      <c r="D628" s="109">
        <v>3</v>
      </c>
      <c r="E628" s="108" t="s">
        <v>750</v>
      </c>
      <c r="F628" s="108" t="s">
        <v>253</v>
      </c>
      <c r="G628" s="110" t="s">
        <v>144</v>
      </c>
      <c r="H628" s="108" t="s">
        <v>68</v>
      </c>
      <c r="I628" s="111">
        <v>0.95</v>
      </c>
      <c r="J628" s="112">
        <v>255</v>
      </c>
      <c r="K628" s="112" t="s">
        <v>1315</v>
      </c>
      <c r="L628" s="113">
        <f>IF(VLOOKUP(K628,'2. BASIS INVULBLAD'!$D$10:$E$87,2,FALSE())=0,0,I628/VLOOKUP(K628,'2. BASIS INVULBLAD'!$D$10:$E$87,2,FALSE()))</f>
        <v>0</v>
      </c>
      <c r="M628" s="113">
        <f t="shared" si="131"/>
        <v>0</v>
      </c>
      <c r="N628" s="114">
        <f>'2. BASIS INVULBLAD'!$H$10</f>
        <v>0</v>
      </c>
      <c r="O628" s="115">
        <f t="shared" si="132"/>
        <v>0</v>
      </c>
      <c r="P628" s="116"/>
      <c r="Q628" s="117">
        <f t="shared" si="133"/>
        <v>0</v>
      </c>
      <c r="R628" s="29">
        <f>'2. BASIS INVULBLAD'!$H$11</f>
        <v>0</v>
      </c>
      <c r="S628" s="29">
        <f t="shared" si="134"/>
        <v>0</v>
      </c>
      <c r="T628" s="29">
        <f t="shared" si="135"/>
        <v>0</v>
      </c>
    </row>
    <row r="629" spans="1:20" ht="13.5" hidden="1" customHeight="1">
      <c r="A629" s="78">
        <f t="shared" si="136"/>
        <v>211</v>
      </c>
      <c r="B629" s="107" t="s">
        <v>39</v>
      </c>
      <c r="C629" s="108" t="s">
        <v>349</v>
      </c>
      <c r="D629" s="109">
        <v>3</v>
      </c>
      <c r="E629" s="108" t="s">
        <v>751</v>
      </c>
      <c r="F629" s="108" t="s">
        <v>253</v>
      </c>
      <c r="G629" s="110" t="s">
        <v>144</v>
      </c>
      <c r="H629" s="108" t="s">
        <v>68</v>
      </c>
      <c r="I629" s="111">
        <v>1.41</v>
      </c>
      <c r="J629" s="112">
        <v>255</v>
      </c>
      <c r="K629" s="112" t="s">
        <v>1315</v>
      </c>
      <c r="L629" s="113">
        <f>IF(VLOOKUP(K629,'2. BASIS INVULBLAD'!$D$10:$E$87,2,FALSE())=0,0,I629/VLOOKUP(K629,'2. BASIS INVULBLAD'!$D$10:$E$87,2,FALSE()))</f>
        <v>0</v>
      </c>
      <c r="M629" s="113">
        <f t="shared" si="131"/>
        <v>0</v>
      </c>
      <c r="N629" s="114">
        <f>'2. BASIS INVULBLAD'!$H$10</f>
        <v>0</v>
      </c>
      <c r="O629" s="115">
        <f t="shared" si="132"/>
        <v>0</v>
      </c>
      <c r="P629" s="116"/>
      <c r="Q629" s="117">
        <f t="shared" si="133"/>
        <v>0</v>
      </c>
      <c r="R629" s="29">
        <f>'2. BASIS INVULBLAD'!$H$11</f>
        <v>0</v>
      </c>
      <c r="S629" s="29">
        <f t="shared" si="134"/>
        <v>0</v>
      </c>
      <c r="T629" s="29">
        <f t="shared" si="135"/>
        <v>0</v>
      </c>
    </row>
    <row r="630" spans="1:20" ht="13.5" hidden="1" customHeight="1">
      <c r="A630" s="78">
        <f t="shared" si="136"/>
        <v>212</v>
      </c>
      <c r="B630" s="107" t="s">
        <v>39</v>
      </c>
      <c r="C630" s="108" t="s">
        <v>349</v>
      </c>
      <c r="D630" s="109">
        <v>4</v>
      </c>
      <c r="E630" s="108" t="s">
        <v>773</v>
      </c>
      <c r="F630" s="108" t="s">
        <v>183</v>
      </c>
      <c r="G630" s="110" t="s">
        <v>144</v>
      </c>
      <c r="H630" s="108" t="s">
        <v>68</v>
      </c>
      <c r="I630" s="111">
        <v>8.09</v>
      </c>
      <c r="J630" s="112">
        <v>255</v>
      </c>
      <c r="K630" s="112" t="s">
        <v>1315</v>
      </c>
      <c r="L630" s="113">
        <f>IF(VLOOKUP(K630,'2. BASIS INVULBLAD'!$D$10:$E$87,2,FALSE())=0,0,I630/VLOOKUP(K630,'2. BASIS INVULBLAD'!$D$10:$E$87,2,FALSE()))</f>
        <v>0</v>
      </c>
      <c r="M630" s="113">
        <f t="shared" si="131"/>
        <v>0</v>
      </c>
      <c r="N630" s="114">
        <f>'2. BASIS INVULBLAD'!$H$10</f>
        <v>0</v>
      </c>
      <c r="O630" s="115">
        <f t="shared" si="132"/>
        <v>0</v>
      </c>
      <c r="P630" s="116"/>
      <c r="Q630" s="117">
        <f t="shared" si="133"/>
        <v>0</v>
      </c>
      <c r="R630" s="29">
        <f>'2. BASIS INVULBLAD'!$H$11</f>
        <v>0</v>
      </c>
      <c r="S630" s="29">
        <f t="shared" si="134"/>
        <v>0</v>
      </c>
      <c r="T630" s="29">
        <f t="shared" si="135"/>
        <v>0</v>
      </c>
    </row>
    <row r="631" spans="1:20" ht="13.5" hidden="1" customHeight="1">
      <c r="A631" s="78">
        <f t="shared" si="136"/>
        <v>213</v>
      </c>
      <c r="B631" s="107" t="s">
        <v>39</v>
      </c>
      <c r="C631" s="108" t="s">
        <v>349</v>
      </c>
      <c r="D631" s="109">
        <v>4</v>
      </c>
      <c r="E631" s="108" t="s">
        <v>774</v>
      </c>
      <c r="F631" s="108" t="s">
        <v>452</v>
      </c>
      <c r="G631" s="110" t="s">
        <v>243</v>
      </c>
      <c r="H631" s="108" t="s">
        <v>68</v>
      </c>
      <c r="I631" s="111">
        <v>2.25</v>
      </c>
      <c r="J631" s="112">
        <v>0</v>
      </c>
      <c r="K631" s="112"/>
      <c r="L631" s="113"/>
      <c r="M631" s="113"/>
      <c r="N631" s="114"/>
      <c r="O631" s="115"/>
      <c r="P631" s="116"/>
      <c r="Q631" s="117"/>
      <c r="R631" s="29"/>
      <c r="S631" s="29"/>
      <c r="T631" s="29"/>
    </row>
    <row r="632" spans="1:20" ht="13.5" hidden="1" customHeight="1">
      <c r="A632" s="78">
        <f t="shared" si="136"/>
        <v>214</v>
      </c>
      <c r="B632" s="107" t="s">
        <v>39</v>
      </c>
      <c r="C632" s="108" t="s">
        <v>349</v>
      </c>
      <c r="D632" s="109">
        <v>4</v>
      </c>
      <c r="E632" s="108" t="s">
        <v>775</v>
      </c>
      <c r="F632" s="108" t="s">
        <v>218</v>
      </c>
      <c r="G632" s="110" t="s">
        <v>144</v>
      </c>
      <c r="H632" s="108" t="s">
        <v>68</v>
      </c>
      <c r="I632" s="111">
        <v>0.95</v>
      </c>
      <c r="J632" s="112">
        <v>255</v>
      </c>
      <c r="K632" s="112" t="s">
        <v>1315</v>
      </c>
      <c r="L632" s="113">
        <f>IF(VLOOKUP(K632,'2. BASIS INVULBLAD'!$D$10:$E$87,2,FALSE())=0,0,I632/VLOOKUP(K632,'2. BASIS INVULBLAD'!$D$10:$E$87,2,FALSE()))</f>
        <v>0</v>
      </c>
      <c r="M632" s="113">
        <f t="shared" ref="M632:M663" si="137">L632*J632</f>
        <v>0</v>
      </c>
      <c r="N632" s="114">
        <f>'2. BASIS INVULBLAD'!$H$10</f>
        <v>0</v>
      </c>
      <c r="O632" s="115">
        <f t="shared" ref="O632:O663" si="138">M632*N632</f>
        <v>0</v>
      </c>
      <c r="P632" s="116"/>
      <c r="Q632" s="117">
        <f t="shared" ref="Q632:Q663" si="139">M632*P632</f>
        <v>0</v>
      </c>
      <c r="R632" s="29">
        <f>'2. BASIS INVULBLAD'!$H$11</f>
        <v>0</v>
      </c>
      <c r="S632" s="29">
        <f t="shared" ref="S632:S663" si="140">Q632*R632</f>
        <v>0</v>
      </c>
      <c r="T632" s="29">
        <f t="shared" ref="T632:T663" si="141">O632+S632</f>
        <v>0</v>
      </c>
    </row>
    <row r="633" spans="1:20" ht="13.5" hidden="1" customHeight="1">
      <c r="A633" s="78">
        <f t="shared" si="136"/>
        <v>215</v>
      </c>
      <c r="B633" s="107" t="s">
        <v>39</v>
      </c>
      <c r="C633" s="108" t="s">
        <v>349</v>
      </c>
      <c r="D633" s="109">
        <v>4</v>
      </c>
      <c r="E633" s="108" t="s">
        <v>776</v>
      </c>
      <c r="F633" s="108" t="s">
        <v>183</v>
      </c>
      <c r="G633" s="110" t="s">
        <v>144</v>
      </c>
      <c r="H633" s="108" t="s">
        <v>68</v>
      </c>
      <c r="I633" s="111">
        <v>7.05</v>
      </c>
      <c r="J633" s="112">
        <v>255</v>
      </c>
      <c r="K633" s="112" t="s">
        <v>1315</v>
      </c>
      <c r="L633" s="113">
        <f>IF(VLOOKUP(K633,'2. BASIS INVULBLAD'!$D$10:$E$87,2,FALSE())=0,0,I633/VLOOKUP(K633,'2. BASIS INVULBLAD'!$D$10:$E$87,2,FALSE()))</f>
        <v>0</v>
      </c>
      <c r="M633" s="113">
        <f t="shared" si="137"/>
        <v>0</v>
      </c>
      <c r="N633" s="114">
        <f>'2. BASIS INVULBLAD'!$H$10</f>
        <v>0</v>
      </c>
      <c r="O633" s="115">
        <f t="shared" si="138"/>
        <v>0</v>
      </c>
      <c r="P633" s="116"/>
      <c r="Q633" s="117">
        <f t="shared" si="139"/>
        <v>0</v>
      </c>
      <c r="R633" s="29">
        <f>'2. BASIS INVULBLAD'!$H$11</f>
        <v>0</v>
      </c>
      <c r="S633" s="29">
        <f t="shared" si="140"/>
        <v>0</v>
      </c>
      <c r="T633" s="29">
        <f t="shared" si="141"/>
        <v>0</v>
      </c>
    </row>
    <row r="634" spans="1:20" ht="13.5" hidden="1" customHeight="1">
      <c r="A634" s="78">
        <f t="shared" si="136"/>
        <v>216</v>
      </c>
      <c r="B634" s="107" t="s">
        <v>39</v>
      </c>
      <c r="C634" s="108" t="s">
        <v>349</v>
      </c>
      <c r="D634" s="109">
        <v>4</v>
      </c>
      <c r="E634" s="108" t="s">
        <v>777</v>
      </c>
      <c r="F634" s="108" t="s">
        <v>218</v>
      </c>
      <c r="G634" s="110" t="s">
        <v>144</v>
      </c>
      <c r="H634" s="108" t="s">
        <v>68</v>
      </c>
      <c r="I634" s="111">
        <v>1.41</v>
      </c>
      <c r="J634" s="112">
        <v>255</v>
      </c>
      <c r="K634" s="112" t="s">
        <v>1315</v>
      </c>
      <c r="L634" s="113">
        <f>IF(VLOOKUP(K634,'2. BASIS INVULBLAD'!$D$10:$E$87,2,FALSE())=0,0,I634/VLOOKUP(K634,'2. BASIS INVULBLAD'!$D$10:$E$87,2,FALSE()))</f>
        <v>0</v>
      </c>
      <c r="M634" s="113">
        <f t="shared" si="137"/>
        <v>0</v>
      </c>
      <c r="N634" s="114">
        <f>'2. BASIS INVULBLAD'!$H$10</f>
        <v>0</v>
      </c>
      <c r="O634" s="115">
        <f t="shared" si="138"/>
        <v>0</v>
      </c>
      <c r="P634" s="116"/>
      <c r="Q634" s="117">
        <f t="shared" si="139"/>
        <v>0</v>
      </c>
      <c r="R634" s="29">
        <f>'2. BASIS INVULBLAD'!$H$11</f>
        <v>0</v>
      </c>
      <c r="S634" s="29">
        <f t="shared" si="140"/>
        <v>0</v>
      </c>
      <c r="T634" s="29">
        <f t="shared" si="141"/>
        <v>0</v>
      </c>
    </row>
    <row r="635" spans="1:20" ht="13.5" hidden="1" customHeight="1">
      <c r="A635" s="78">
        <f t="shared" si="136"/>
        <v>217</v>
      </c>
      <c r="B635" s="107" t="s">
        <v>39</v>
      </c>
      <c r="C635" s="108" t="s">
        <v>349</v>
      </c>
      <c r="D635" s="109">
        <v>4</v>
      </c>
      <c r="E635" s="108" t="s">
        <v>778</v>
      </c>
      <c r="F635" s="108" t="s">
        <v>218</v>
      </c>
      <c r="G635" s="110" t="s">
        <v>144</v>
      </c>
      <c r="H635" s="108" t="s">
        <v>68</v>
      </c>
      <c r="I635" s="111">
        <v>0.95</v>
      </c>
      <c r="J635" s="112">
        <v>255</v>
      </c>
      <c r="K635" s="112" t="s">
        <v>1315</v>
      </c>
      <c r="L635" s="113">
        <f>IF(VLOOKUP(K635,'2. BASIS INVULBLAD'!$D$10:$E$87,2,FALSE())=0,0,I635/VLOOKUP(K635,'2. BASIS INVULBLAD'!$D$10:$E$87,2,FALSE()))</f>
        <v>0</v>
      </c>
      <c r="M635" s="113">
        <f t="shared" si="137"/>
        <v>0</v>
      </c>
      <c r="N635" s="114">
        <f>'2. BASIS INVULBLAD'!$H$10</f>
        <v>0</v>
      </c>
      <c r="O635" s="115">
        <f t="shared" si="138"/>
        <v>0</v>
      </c>
      <c r="P635" s="116"/>
      <c r="Q635" s="117">
        <f t="shared" si="139"/>
        <v>0</v>
      </c>
      <c r="R635" s="29">
        <f>'2. BASIS INVULBLAD'!$H$11</f>
        <v>0</v>
      </c>
      <c r="S635" s="29">
        <f t="shared" si="140"/>
        <v>0</v>
      </c>
      <c r="T635" s="29">
        <f t="shared" si="141"/>
        <v>0</v>
      </c>
    </row>
    <row r="636" spans="1:20" ht="13.5" hidden="1" customHeight="1">
      <c r="A636" s="78">
        <f t="shared" si="136"/>
        <v>218</v>
      </c>
      <c r="B636" s="107" t="s">
        <v>39</v>
      </c>
      <c r="C636" s="108" t="s">
        <v>349</v>
      </c>
      <c r="D636" s="109">
        <v>5</v>
      </c>
      <c r="E636" s="108" t="s">
        <v>781</v>
      </c>
      <c r="F636" s="108" t="s">
        <v>216</v>
      </c>
      <c r="G636" s="110" t="s">
        <v>86</v>
      </c>
      <c r="H636" s="108" t="s">
        <v>68</v>
      </c>
      <c r="I636" s="111">
        <v>27.06</v>
      </c>
      <c r="J636" s="112">
        <v>255</v>
      </c>
      <c r="K636" s="112" t="s">
        <v>91</v>
      </c>
      <c r="L636" s="113">
        <f>IF(VLOOKUP(K636,'2. BASIS INVULBLAD'!$D$10:$E$87,2,FALSE())=0,0,I636/VLOOKUP(K636,'2. BASIS INVULBLAD'!$D$10:$E$87,2,FALSE()))</f>
        <v>0</v>
      </c>
      <c r="M636" s="113">
        <f t="shared" si="137"/>
        <v>0</v>
      </c>
      <c r="N636" s="114">
        <f>'2. BASIS INVULBLAD'!$H$10</f>
        <v>0</v>
      </c>
      <c r="O636" s="115">
        <f t="shared" si="138"/>
        <v>0</v>
      </c>
      <c r="P636" s="116"/>
      <c r="Q636" s="117">
        <f t="shared" si="139"/>
        <v>0</v>
      </c>
      <c r="R636" s="29">
        <f>'2. BASIS INVULBLAD'!$H$11</f>
        <v>0</v>
      </c>
      <c r="S636" s="29">
        <f t="shared" si="140"/>
        <v>0</v>
      </c>
      <c r="T636" s="29">
        <f t="shared" si="141"/>
        <v>0</v>
      </c>
    </row>
    <row r="637" spans="1:20" ht="13.5" hidden="1" customHeight="1">
      <c r="A637" s="78">
        <f t="shared" si="136"/>
        <v>219</v>
      </c>
      <c r="B637" s="107" t="s">
        <v>39</v>
      </c>
      <c r="C637" s="108" t="s">
        <v>349</v>
      </c>
      <c r="D637" s="109" t="s">
        <v>212</v>
      </c>
      <c r="E637" s="108" t="s">
        <v>385</v>
      </c>
      <c r="F637" s="108" t="s">
        <v>258</v>
      </c>
      <c r="G637" s="110" t="s">
        <v>86</v>
      </c>
      <c r="H637" s="108" t="s">
        <v>68</v>
      </c>
      <c r="I637" s="111">
        <v>199.26</v>
      </c>
      <c r="J637" s="112">
        <v>255</v>
      </c>
      <c r="K637" s="112" t="s">
        <v>91</v>
      </c>
      <c r="L637" s="113">
        <f>IF(VLOOKUP(K637,'2. BASIS INVULBLAD'!$D$10:$E$87,2,FALSE())=0,0,I637/VLOOKUP(K637,'2. BASIS INVULBLAD'!$D$10:$E$87,2,FALSE()))</f>
        <v>0</v>
      </c>
      <c r="M637" s="113">
        <f t="shared" si="137"/>
        <v>0</v>
      </c>
      <c r="N637" s="114">
        <f>'2. BASIS INVULBLAD'!$H$10</f>
        <v>0</v>
      </c>
      <c r="O637" s="115">
        <f t="shared" si="138"/>
        <v>0</v>
      </c>
      <c r="P637" s="116"/>
      <c r="Q637" s="117">
        <f t="shared" si="139"/>
        <v>0</v>
      </c>
      <c r="R637" s="29">
        <f>'2. BASIS INVULBLAD'!$H$11</f>
        <v>0</v>
      </c>
      <c r="S637" s="29">
        <f t="shared" si="140"/>
        <v>0</v>
      </c>
      <c r="T637" s="29">
        <f t="shared" si="141"/>
        <v>0</v>
      </c>
    </row>
    <row r="638" spans="1:20" ht="13.5" hidden="1" customHeight="1">
      <c r="A638" s="78">
        <f t="shared" si="136"/>
        <v>220</v>
      </c>
      <c r="B638" s="107" t="s">
        <v>39</v>
      </c>
      <c r="C638" s="108" t="s">
        <v>349</v>
      </c>
      <c r="D638" s="109" t="s">
        <v>212</v>
      </c>
      <c r="E638" s="108" t="s">
        <v>700</v>
      </c>
      <c r="F638" s="108" t="s">
        <v>258</v>
      </c>
      <c r="G638" s="110" t="s">
        <v>86</v>
      </c>
      <c r="H638" s="108" t="s">
        <v>68</v>
      </c>
      <c r="I638" s="111">
        <v>46.16</v>
      </c>
      <c r="J638" s="112">
        <v>255</v>
      </c>
      <c r="K638" s="112" t="s">
        <v>91</v>
      </c>
      <c r="L638" s="113">
        <f>IF(VLOOKUP(K638,'2. BASIS INVULBLAD'!$D$10:$E$87,2,FALSE())=0,0,I638/VLOOKUP(K638,'2. BASIS INVULBLAD'!$D$10:$E$87,2,FALSE()))</f>
        <v>0</v>
      </c>
      <c r="M638" s="113">
        <f t="shared" si="137"/>
        <v>0</v>
      </c>
      <c r="N638" s="114">
        <f>'2. BASIS INVULBLAD'!$H$10</f>
        <v>0</v>
      </c>
      <c r="O638" s="115">
        <f t="shared" si="138"/>
        <v>0</v>
      </c>
      <c r="P638" s="116"/>
      <c r="Q638" s="117">
        <f t="shared" si="139"/>
        <v>0</v>
      </c>
      <c r="R638" s="29">
        <f>'2. BASIS INVULBLAD'!$H$11</f>
        <v>0</v>
      </c>
      <c r="S638" s="29">
        <f t="shared" si="140"/>
        <v>0</v>
      </c>
      <c r="T638" s="29">
        <f t="shared" si="141"/>
        <v>0</v>
      </c>
    </row>
    <row r="639" spans="1:20" ht="13.5" hidden="1" customHeight="1">
      <c r="A639" s="78">
        <f t="shared" si="136"/>
        <v>221</v>
      </c>
      <c r="B639" s="107" t="s">
        <v>39</v>
      </c>
      <c r="C639" s="108" t="s">
        <v>349</v>
      </c>
      <c r="D639" s="109" t="s">
        <v>212</v>
      </c>
      <c r="E639" s="108" t="s">
        <v>705</v>
      </c>
      <c r="F639" s="108" t="s">
        <v>216</v>
      </c>
      <c r="G639" s="110" t="s">
        <v>86</v>
      </c>
      <c r="H639" s="108" t="s">
        <v>68</v>
      </c>
      <c r="I639" s="111">
        <v>7.5</v>
      </c>
      <c r="J639" s="112">
        <v>255</v>
      </c>
      <c r="K639" s="112" t="s">
        <v>91</v>
      </c>
      <c r="L639" s="113">
        <f>IF(VLOOKUP(K639,'2. BASIS INVULBLAD'!$D$10:$E$87,2,FALSE())=0,0,I639/VLOOKUP(K639,'2. BASIS INVULBLAD'!$D$10:$E$87,2,FALSE()))</f>
        <v>0</v>
      </c>
      <c r="M639" s="113">
        <f t="shared" si="137"/>
        <v>0</v>
      </c>
      <c r="N639" s="114">
        <f>'2. BASIS INVULBLAD'!$H$10</f>
        <v>0</v>
      </c>
      <c r="O639" s="115">
        <f t="shared" si="138"/>
        <v>0</v>
      </c>
      <c r="P639" s="116"/>
      <c r="Q639" s="117">
        <f t="shared" si="139"/>
        <v>0</v>
      </c>
      <c r="R639" s="29">
        <f>'2. BASIS INVULBLAD'!$H$11</f>
        <v>0</v>
      </c>
      <c r="S639" s="29">
        <f t="shared" si="140"/>
        <v>0</v>
      </c>
      <c r="T639" s="29">
        <f t="shared" si="141"/>
        <v>0</v>
      </c>
    </row>
    <row r="640" spans="1:20" ht="13.5" hidden="1" customHeight="1">
      <c r="A640" s="78">
        <f t="shared" si="136"/>
        <v>222</v>
      </c>
      <c r="B640" s="107" t="s">
        <v>39</v>
      </c>
      <c r="C640" s="122" t="s">
        <v>209</v>
      </c>
      <c r="D640" s="109">
        <v>1</v>
      </c>
      <c r="E640" s="130" t="s">
        <v>802</v>
      </c>
      <c r="F640" s="107" t="s">
        <v>454</v>
      </c>
      <c r="G640" s="110" t="s">
        <v>144</v>
      </c>
      <c r="H640" s="108" t="s">
        <v>68</v>
      </c>
      <c r="I640" s="111">
        <v>1.05</v>
      </c>
      <c r="J640" s="112">
        <v>255</v>
      </c>
      <c r="K640" s="112" t="s">
        <v>1315</v>
      </c>
      <c r="L640" s="113">
        <f>IF(VLOOKUP(K640,'2. BASIS INVULBLAD'!$D$10:$E$87,2,FALSE())=0,0,I640/VLOOKUP(K640,'2. BASIS INVULBLAD'!$D$10:$E$87,2,FALSE()))</f>
        <v>0</v>
      </c>
      <c r="M640" s="113">
        <f t="shared" si="137"/>
        <v>0</v>
      </c>
      <c r="N640" s="114">
        <f>'2. BASIS INVULBLAD'!$H$10</f>
        <v>0</v>
      </c>
      <c r="O640" s="115">
        <f t="shared" si="138"/>
        <v>0</v>
      </c>
      <c r="P640" s="116"/>
      <c r="Q640" s="117">
        <f t="shared" si="139"/>
        <v>0</v>
      </c>
      <c r="R640" s="29">
        <f>'2. BASIS INVULBLAD'!$H$11</f>
        <v>0</v>
      </c>
      <c r="S640" s="29">
        <f t="shared" si="140"/>
        <v>0</v>
      </c>
      <c r="T640" s="29">
        <f t="shared" si="141"/>
        <v>0</v>
      </c>
    </row>
    <row r="641" spans="1:20" ht="13.5" hidden="1" customHeight="1">
      <c r="A641" s="78">
        <f t="shared" si="136"/>
        <v>223</v>
      </c>
      <c r="B641" s="107" t="s">
        <v>39</v>
      </c>
      <c r="C641" s="122" t="s">
        <v>209</v>
      </c>
      <c r="D641" s="109">
        <v>1</v>
      </c>
      <c r="E641" s="130" t="s">
        <v>803</v>
      </c>
      <c r="F641" s="107" t="s">
        <v>454</v>
      </c>
      <c r="G641" s="110" t="s">
        <v>144</v>
      </c>
      <c r="H641" s="108" t="s">
        <v>68</v>
      </c>
      <c r="I641" s="111">
        <v>1.05</v>
      </c>
      <c r="J641" s="112">
        <v>255</v>
      </c>
      <c r="K641" s="112" t="s">
        <v>1315</v>
      </c>
      <c r="L641" s="113">
        <f>IF(VLOOKUP(K641,'2. BASIS INVULBLAD'!$D$10:$E$87,2,FALSE())=0,0,I641/VLOOKUP(K641,'2. BASIS INVULBLAD'!$D$10:$E$87,2,FALSE()))</f>
        <v>0</v>
      </c>
      <c r="M641" s="113">
        <f t="shared" si="137"/>
        <v>0</v>
      </c>
      <c r="N641" s="114">
        <f>'2. BASIS INVULBLAD'!$H$10</f>
        <v>0</v>
      </c>
      <c r="O641" s="115">
        <f t="shared" si="138"/>
        <v>0</v>
      </c>
      <c r="P641" s="116"/>
      <c r="Q641" s="117">
        <f t="shared" si="139"/>
        <v>0</v>
      </c>
      <c r="R641" s="29">
        <f>'2. BASIS INVULBLAD'!$H$11</f>
        <v>0</v>
      </c>
      <c r="S641" s="29">
        <f t="shared" si="140"/>
        <v>0</v>
      </c>
      <c r="T641" s="29">
        <f t="shared" si="141"/>
        <v>0</v>
      </c>
    </row>
    <row r="642" spans="1:20" ht="13.5" hidden="1" customHeight="1">
      <c r="A642" s="78">
        <f t="shared" si="136"/>
        <v>224</v>
      </c>
      <c r="B642" s="107" t="s">
        <v>39</v>
      </c>
      <c r="C642" s="122" t="s">
        <v>209</v>
      </c>
      <c r="D642" s="109">
        <v>1</v>
      </c>
      <c r="E642" s="130" t="s">
        <v>804</v>
      </c>
      <c r="F642" s="107" t="s">
        <v>454</v>
      </c>
      <c r="G642" s="110" t="s">
        <v>144</v>
      </c>
      <c r="H642" s="108" t="s">
        <v>68</v>
      </c>
      <c r="I642" s="111">
        <v>1.05</v>
      </c>
      <c r="J642" s="112">
        <v>255</v>
      </c>
      <c r="K642" s="112" t="s">
        <v>1315</v>
      </c>
      <c r="L642" s="113">
        <f>IF(VLOOKUP(K642,'2. BASIS INVULBLAD'!$D$10:$E$87,2,FALSE())=0,0,I642/VLOOKUP(K642,'2. BASIS INVULBLAD'!$D$10:$E$87,2,FALSE()))</f>
        <v>0</v>
      </c>
      <c r="M642" s="113">
        <f t="shared" si="137"/>
        <v>0</v>
      </c>
      <c r="N642" s="114">
        <f>'2. BASIS INVULBLAD'!$H$10</f>
        <v>0</v>
      </c>
      <c r="O642" s="115">
        <f t="shared" si="138"/>
        <v>0</v>
      </c>
      <c r="P642" s="116"/>
      <c r="Q642" s="117">
        <f t="shared" si="139"/>
        <v>0</v>
      </c>
      <c r="R642" s="29">
        <f>'2. BASIS INVULBLAD'!$H$11</f>
        <v>0</v>
      </c>
      <c r="S642" s="29">
        <f t="shared" si="140"/>
        <v>0</v>
      </c>
      <c r="T642" s="29">
        <f t="shared" si="141"/>
        <v>0</v>
      </c>
    </row>
    <row r="643" spans="1:20" ht="13.5" hidden="1" customHeight="1">
      <c r="A643" s="78">
        <f t="shared" si="136"/>
        <v>225</v>
      </c>
      <c r="B643" s="107" t="s">
        <v>39</v>
      </c>
      <c r="C643" s="122" t="s">
        <v>209</v>
      </c>
      <c r="D643" s="109">
        <v>1</v>
      </c>
      <c r="E643" s="130" t="s">
        <v>805</v>
      </c>
      <c r="F643" s="107" t="s">
        <v>454</v>
      </c>
      <c r="G643" s="110" t="s">
        <v>144</v>
      </c>
      <c r="H643" s="108" t="s">
        <v>68</v>
      </c>
      <c r="I643" s="111">
        <v>1.05</v>
      </c>
      <c r="J643" s="112">
        <v>255</v>
      </c>
      <c r="K643" s="112" t="s">
        <v>1315</v>
      </c>
      <c r="L643" s="113">
        <f>IF(VLOOKUP(K643,'2. BASIS INVULBLAD'!$D$10:$E$87,2,FALSE())=0,0,I643/VLOOKUP(K643,'2. BASIS INVULBLAD'!$D$10:$E$87,2,FALSE()))</f>
        <v>0</v>
      </c>
      <c r="M643" s="113">
        <f t="shared" si="137"/>
        <v>0</v>
      </c>
      <c r="N643" s="114">
        <f>'2. BASIS INVULBLAD'!$H$10</f>
        <v>0</v>
      </c>
      <c r="O643" s="115">
        <f t="shared" si="138"/>
        <v>0</v>
      </c>
      <c r="P643" s="116"/>
      <c r="Q643" s="117">
        <f t="shared" si="139"/>
        <v>0</v>
      </c>
      <c r="R643" s="29">
        <f>'2. BASIS INVULBLAD'!$H$11</f>
        <v>0</v>
      </c>
      <c r="S643" s="29">
        <f t="shared" si="140"/>
        <v>0</v>
      </c>
      <c r="T643" s="29">
        <f t="shared" si="141"/>
        <v>0</v>
      </c>
    </row>
    <row r="644" spans="1:20" ht="13.5" hidden="1" customHeight="1">
      <c r="A644" s="78">
        <f t="shared" si="136"/>
        <v>226</v>
      </c>
      <c r="B644" s="107" t="s">
        <v>39</v>
      </c>
      <c r="C644" s="122" t="s">
        <v>209</v>
      </c>
      <c r="D644" s="109">
        <v>1</v>
      </c>
      <c r="E644" s="130" t="s">
        <v>806</v>
      </c>
      <c r="F644" s="107" t="s">
        <v>807</v>
      </c>
      <c r="G644" s="110" t="s">
        <v>144</v>
      </c>
      <c r="H644" s="108" t="s">
        <v>68</v>
      </c>
      <c r="I644" s="111">
        <v>4.79</v>
      </c>
      <c r="J644" s="112">
        <v>255</v>
      </c>
      <c r="K644" s="112" t="s">
        <v>1315</v>
      </c>
      <c r="L644" s="113">
        <f>IF(VLOOKUP(K644,'2. BASIS INVULBLAD'!$D$10:$E$87,2,FALSE())=0,0,I644/VLOOKUP(K644,'2. BASIS INVULBLAD'!$D$10:$E$87,2,FALSE()))</f>
        <v>0</v>
      </c>
      <c r="M644" s="113">
        <f t="shared" si="137"/>
        <v>0</v>
      </c>
      <c r="N644" s="114">
        <f>'2. BASIS INVULBLAD'!$H$10</f>
        <v>0</v>
      </c>
      <c r="O644" s="115">
        <f t="shared" si="138"/>
        <v>0</v>
      </c>
      <c r="P644" s="116"/>
      <c r="Q644" s="117">
        <f t="shared" si="139"/>
        <v>0</v>
      </c>
      <c r="R644" s="29">
        <f>'2. BASIS INVULBLAD'!$H$11</f>
        <v>0</v>
      </c>
      <c r="S644" s="29">
        <f t="shared" si="140"/>
        <v>0</v>
      </c>
      <c r="T644" s="29">
        <f t="shared" si="141"/>
        <v>0</v>
      </c>
    </row>
    <row r="645" spans="1:20" ht="13.5" hidden="1" customHeight="1">
      <c r="A645" s="78">
        <f t="shared" si="136"/>
        <v>227</v>
      </c>
      <c r="B645" s="107" t="s">
        <v>39</v>
      </c>
      <c r="C645" s="122" t="s">
        <v>209</v>
      </c>
      <c r="D645" s="109">
        <v>1</v>
      </c>
      <c r="E645" s="130" t="s">
        <v>808</v>
      </c>
      <c r="F645" s="107" t="s">
        <v>807</v>
      </c>
      <c r="G645" s="110" t="s">
        <v>144</v>
      </c>
      <c r="H645" s="108" t="s">
        <v>68</v>
      </c>
      <c r="I645" s="111">
        <v>4.79</v>
      </c>
      <c r="J645" s="112">
        <v>255</v>
      </c>
      <c r="K645" s="112" t="s">
        <v>1315</v>
      </c>
      <c r="L645" s="113">
        <f>IF(VLOOKUP(K645,'2. BASIS INVULBLAD'!$D$10:$E$87,2,FALSE())=0,0,I645/VLOOKUP(K645,'2. BASIS INVULBLAD'!$D$10:$E$87,2,FALSE()))</f>
        <v>0</v>
      </c>
      <c r="M645" s="113">
        <f t="shared" si="137"/>
        <v>0</v>
      </c>
      <c r="N645" s="114">
        <f>'2. BASIS INVULBLAD'!$H$10</f>
        <v>0</v>
      </c>
      <c r="O645" s="115">
        <f t="shared" si="138"/>
        <v>0</v>
      </c>
      <c r="P645" s="116"/>
      <c r="Q645" s="117">
        <f t="shared" si="139"/>
        <v>0</v>
      </c>
      <c r="R645" s="29">
        <f>'2. BASIS INVULBLAD'!$H$11</f>
        <v>0</v>
      </c>
      <c r="S645" s="29">
        <f t="shared" si="140"/>
        <v>0</v>
      </c>
      <c r="T645" s="29">
        <f t="shared" si="141"/>
        <v>0</v>
      </c>
    </row>
    <row r="646" spans="1:20" ht="13.5" hidden="1" customHeight="1">
      <c r="A646" s="78">
        <f t="shared" si="136"/>
        <v>228</v>
      </c>
      <c r="B646" s="107" t="s">
        <v>39</v>
      </c>
      <c r="C646" s="122" t="s">
        <v>209</v>
      </c>
      <c r="D646" s="109">
        <v>2</v>
      </c>
      <c r="E646" s="130" t="s">
        <v>826</v>
      </c>
      <c r="F646" s="107" t="s">
        <v>454</v>
      </c>
      <c r="G646" s="110" t="s">
        <v>144</v>
      </c>
      <c r="H646" s="108" t="s">
        <v>68</v>
      </c>
      <c r="I646" s="111">
        <v>1.05</v>
      </c>
      <c r="J646" s="112">
        <v>255</v>
      </c>
      <c r="K646" s="112" t="s">
        <v>1315</v>
      </c>
      <c r="L646" s="113">
        <f>IF(VLOOKUP(K646,'2. BASIS INVULBLAD'!$D$10:$E$87,2,FALSE())=0,0,I646/VLOOKUP(K646,'2. BASIS INVULBLAD'!$D$10:$E$87,2,FALSE()))</f>
        <v>0</v>
      </c>
      <c r="M646" s="113">
        <f t="shared" si="137"/>
        <v>0</v>
      </c>
      <c r="N646" s="114">
        <f>'2. BASIS INVULBLAD'!$H$10</f>
        <v>0</v>
      </c>
      <c r="O646" s="115">
        <f t="shared" si="138"/>
        <v>0</v>
      </c>
      <c r="P646" s="116"/>
      <c r="Q646" s="117">
        <f t="shared" si="139"/>
        <v>0</v>
      </c>
      <c r="R646" s="29">
        <f>'2. BASIS INVULBLAD'!$H$11</f>
        <v>0</v>
      </c>
      <c r="S646" s="29">
        <f t="shared" si="140"/>
        <v>0</v>
      </c>
      <c r="T646" s="29">
        <f t="shared" si="141"/>
        <v>0</v>
      </c>
    </row>
    <row r="647" spans="1:20" ht="13.5" hidden="1" customHeight="1">
      <c r="A647" s="78">
        <f t="shared" si="136"/>
        <v>229</v>
      </c>
      <c r="B647" s="107" t="s">
        <v>39</v>
      </c>
      <c r="C647" s="122" t="s">
        <v>209</v>
      </c>
      <c r="D647" s="109">
        <v>2</v>
      </c>
      <c r="E647" s="130" t="s">
        <v>827</v>
      </c>
      <c r="F647" s="107" t="s">
        <v>454</v>
      </c>
      <c r="G647" s="110" t="s">
        <v>144</v>
      </c>
      <c r="H647" s="108" t="s">
        <v>68</v>
      </c>
      <c r="I647" s="111">
        <v>1.05</v>
      </c>
      <c r="J647" s="112">
        <v>255</v>
      </c>
      <c r="K647" s="112" t="s">
        <v>1315</v>
      </c>
      <c r="L647" s="113">
        <f>IF(VLOOKUP(K647,'2. BASIS INVULBLAD'!$D$10:$E$87,2,FALSE())=0,0,I647/VLOOKUP(K647,'2. BASIS INVULBLAD'!$D$10:$E$87,2,FALSE()))</f>
        <v>0</v>
      </c>
      <c r="M647" s="113">
        <f t="shared" si="137"/>
        <v>0</v>
      </c>
      <c r="N647" s="114">
        <f>'2. BASIS INVULBLAD'!$H$10</f>
        <v>0</v>
      </c>
      <c r="O647" s="115">
        <f t="shared" si="138"/>
        <v>0</v>
      </c>
      <c r="P647" s="116"/>
      <c r="Q647" s="117">
        <f t="shared" si="139"/>
        <v>0</v>
      </c>
      <c r="R647" s="29">
        <f>'2. BASIS INVULBLAD'!$H$11</f>
        <v>0</v>
      </c>
      <c r="S647" s="29">
        <f t="shared" si="140"/>
        <v>0</v>
      </c>
      <c r="T647" s="29">
        <f t="shared" si="141"/>
        <v>0</v>
      </c>
    </row>
    <row r="648" spans="1:20" ht="13.5" hidden="1" customHeight="1">
      <c r="A648" s="78">
        <f t="shared" si="136"/>
        <v>230</v>
      </c>
      <c r="B648" s="107" t="s">
        <v>39</v>
      </c>
      <c r="C648" s="122" t="s">
        <v>209</v>
      </c>
      <c r="D648" s="109">
        <v>2</v>
      </c>
      <c r="E648" s="130" t="s">
        <v>828</v>
      </c>
      <c r="F648" s="107" t="s">
        <v>454</v>
      </c>
      <c r="G648" s="110" t="s">
        <v>144</v>
      </c>
      <c r="H648" s="108" t="s">
        <v>68</v>
      </c>
      <c r="I648" s="111">
        <v>1.05</v>
      </c>
      <c r="J648" s="112">
        <v>255</v>
      </c>
      <c r="K648" s="112" t="s">
        <v>1315</v>
      </c>
      <c r="L648" s="113">
        <f>IF(VLOOKUP(K648,'2. BASIS INVULBLAD'!$D$10:$E$87,2,FALSE())=0,0,I648/VLOOKUP(K648,'2. BASIS INVULBLAD'!$D$10:$E$87,2,FALSE()))</f>
        <v>0</v>
      </c>
      <c r="M648" s="113">
        <f t="shared" si="137"/>
        <v>0</v>
      </c>
      <c r="N648" s="114">
        <f>'2. BASIS INVULBLAD'!$H$10</f>
        <v>0</v>
      </c>
      <c r="O648" s="115">
        <f t="shared" si="138"/>
        <v>0</v>
      </c>
      <c r="P648" s="116"/>
      <c r="Q648" s="117">
        <f t="shared" si="139"/>
        <v>0</v>
      </c>
      <c r="R648" s="29">
        <f>'2. BASIS INVULBLAD'!$H$11</f>
        <v>0</v>
      </c>
      <c r="S648" s="29">
        <f t="shared" si="140"/>
        <v>0</v>
      </c>
      <c r="T648" s="29">
        <f t="shared" si="141"/>
        <v>0</v>
      </c>
    </row>
    <row r="649" spans="1:20" ht="13.5" hidden="1" customHeight="1">
      <c r="A649" s="78">
        <f t="shared" si="136"/>
        <v>231</v>
      </c>
      <c r="B649" s="107" t="s">
        <v>39</v>
      </c>
      <c r="C649" s="122" t="s">
        <v>209</v>
      </c>
      <c r="D649" s="109">
        <v>2</v>
      </c>
      <c r="E649" s="130" t="s">
        <v>829</v>
      </c>
      <c r="F649" s="107" t="s">
        <v>454</v>
      </c>
      <c r="G649" s="110" t="s">
        <v>144</v>
      </c>
      <c r="H649" s="108" t="s">
        <v>68</v>
      </c>
      <c r="I649" s="111">
        <v>1.05</v>
      </c>
      <c r="J649" s="112">
        <v>255</v>
      </c>
      <c r="K649" s="112" t="s">
        <v>1315</v>
      </c>
      <c r="L649" s="113">
        <f>IF(VLOOKUP(K649,'2. BASIS INVULBLAD'!$D$10:$E$87,2,FALSE())=0,0,I649/VLOOKUP(K649,'2. BASIS INVULBLAD'!$D$10:$E$87,2,FALSE()))</f>
        <v>0</v>
      </c>
      <c r="M649" s="113">
        <f t="shared" si="137"/>
        <v>0</v>
      </c>
      <c r="N649" s="114">
        <f>'2. BASIS INVULBLAD'!$H$10</f>
        <v>0</v>
      </c>
      <c r="O649" s="115">
        <f t="shared" si="138"/>
        <v>0</v>
      </c>
      <c r="P649" s="116"/>
      <c r="Q649" s="117">
        <f t="shared" si="139"/>
        <v>0</v>
      </c>
      <c r="R649" s="29">
        <f>'2. BASIS INVULBLAD'!$H$11</f>
        <v>0</v>
      </c>
      <c r="S649" s="29">
        <f t="shared" si="140"/>
        <v>0</v>
      </c>
      <c r="T649" s="29">
        <f t="shared" si="141"/>
        <v>0</v>
      </c>
    </row>
    <row r="650" spans="1:20" ht="13.5" hidden="1" customHeight="1">
      <c r="A650" s="78">
        <f t="shared" si="136"/>
        <v>232</v>
      </c>
      <c r="B650" s="107" t="s">
        <v>39</v>
      </c>
      <c r="C650" s="122" t="s">
        <v>209</v>
      </c>
      <c r="D650" s="109">
        <v>2</v>
      </c>
      <c r="E650" s="130" t="s">
        <v>830</v>
      </c>
      <c r="F650" s="107" t="s">
        <v>807</v>
      </c>
      <c r="G650" s="110" t="s">
        <v>144</v>
      </c>
      <c r="H650" s="108" t="s">
        <v>68</v>
      </c>
      <c r="I650" s="111">
        <v>4.79</v>
      </c>
      <c r="J650" s="112">
        <v>255</v>
      </c>
      <c r="K650" s="112" t="s">
        <v>1315</v>
      </c>
      <c r="L650" s="113">
        <f>IF(VLOOKUP(K650,'2. BASIS INVULBLAD'!$D$10:$E$87,2,FALSE())=0,0,I650/VLOOKUP(K650,'2. BASIS INVULBLAD'!$D$10:$E$87,2,FALSE()))</f>
        <v>0</v>
      </c>
      <c r="M650" s="113">
        <f t="shared" si="137"/>
        <v>0</v>
      </c>
      <c r="N650" s="114">
        <f>'2. BASIS INVULBLAD'!$H$10</f>
        <v>0</v>
      </c>
      <c r="O650" s="115">
        <f t="shared" si="138"/>
        <v>0</v>
      </c>
      <c r="P650" s="116"/>
      <c r="Q650" s="117">
        <f t="shared" si="139"/>
        <v>0</v>
      </c>
      <c r="R650" s="29">
        <f>'2. BASIS INVULBLAD'!$H$11</f>
        <v>0</v>
      </c>
      <c r="S650" s="29">
        <f t="shared" si="140"/>
        <v>0</v>
      </c>
      <c r="T650" s="29">
        <f t="shared" si="141"/>
        <v>0</v>
      </c>
    </row>
    <row r="651" spans="1:20" ht="13.5" hidden="1" customHeight="1">
      <c r="A651" s="78">
        <f t="shared" si="136"/>
        <v>233</v>
      </c>
      <c r="B651" s="107" t="s">
        <v>39</v>
      </c>
      <c r="C651" s="122" t="s">
        <v>209</v>
      </c>
      <c r="D651" s="109">
        <v>2</v>
      </c>
      <c r="E651" s="130" t="s">
        <v>831</v>
      </c>
      <c r="F651" s="107" t="s">
        <v>807</v>
      </c>
      <c r="G651" s="110" t="s">
        <v>144</v>
      </c>
      <c r="H651" s="108" t="s">
        <v>68</v>
      </c>
      <c r="I651" s="111">
        <v>4.79</v>
      </c>
      <c r="J651" s="112">
        <v>255</v>
      </c>
      <c r="K651" s="112" t="s">
        <v>1315</v>
      </c>
      <c r="L651" s="113">
        <f>IF(VLOOKUP(K651,'2. BASIS INVULBLAD'!$D$10:$E$87,2,FALSE())=0,0,I651/VLOOKUP(K651,'2. BASIS INVULBLAD'!$D$10:$E$87,2,FALSE()))</f>
        <v>0</v>
      </c>
      <c r="M651" s="113">
        <f t="shared" si="137"/>
        <v>0</v>
      </c>
      <c r="N651" s="114">
        <f>'2. BASIS INVULBLAD'!$H$10</f>
        <v>0</v>
      </c>
      <c r="O651" s="115">
        <f t="shared" si="138"/>
        <v>0</v>
      </c>
      <c r="P651" s="116"/>
      <c r="Q651" s="117">
        <f t="shared" si="139"/>
        <v>0</v>
      </c>
      <c r="R651" s="29">
        <f>'2. BASIS INVULBLAD'!$H$11</f>
        <v>0</v>
      </c>
      <c r="S651" s="29">
        <f t="shared" si="140"/>
        <v>0</v>
      </c>
      <c r="T651" s="29">
        <f t="shared" si="141"/>
        <v>0</v>
      </c>
    </row>
    <row r="652" spans="1:20" ht="13.5" hidden="1" customHeight="1">
      <c r="A652" s="78">
        <f t="shared" si="136"/>
        <v>234</v>
      </c>
      <c r="B652" s="107" t="s">
        <v>39</v>
      </c>
      <c r="C652" s="122" t="s">
        <v>209</v>
      </c>
      <c r="D652" s="109">
        <v>3</v>
      </c>
      <c r="E652" s="130" t="s">
        <v>850</v>
      </c>
      <c r="F652" s="107" t="s">
        <v>454</v>
      </c>
      <c r="G652" s="110" t="s">
        <v>144</v>
      </c>
      <c r="H652" s="108" t="s">
        <v>68</v>
      </c>
      <c r="I652" s="111">
        <v>1.05</v>
      </c>
      <c r="J652" s="112">
        <v>255</v>
      </c>
      <c r="K652" s="112" t="s">
        <v>1315</v>
      </c>
      <c r="L652" s="113">
        <f>IF(VLOOKUP(K652,'2. BASIS INVULBLAD'!$D$10:$E$87,2,FALSE())=0,0,I652/VLOOKUP(K652,'2. BASIS INVULBLAD'!$D$10:$E$87,2,FALSE()))</f>
        <v>0</v>
      </c>
      <c r="M652" s="113">
        <f t="shared" si="137"/>
        <v>0</v>
      </c>
      <c r="N652" s="114">
        <f>'2. BASIS INVULBLAD'!$H$10</f>
        <v>0</v>
      </c>
      <c r="O652" s="115">
        <f t="shared" si="138"/>
        <v>0</v>
      </c>
      <c r="P652" s="116"/>
      <c r="Q652" s="117">
        <f t="shared" si="139"/>
        <v>0</v>
      </c>
      <c r="R652" s="29">
        <f>'2. BASIS INVULBLAD'!$H$11</f>
        <v>0</v>
      </c>
      <c r="S652" s="29">
        <f t="shared" si="140"/>
        <v>0</v>
      </c>
      <c r="T652" s="29">
        <f t="shared" si="141"/>
        <v>0</v>
      </c>
    </row>
    <row r="653" spans="1:20" ht="13.5" hidden="1" customHeight="1">
      <c r="A653" s="78">
        <f t="shared" si="136"/>
        <v>235</v>
      </c>
      <c r="B653" s="107" t="s">
        <v>39</v>
      </c>
      <c r="C653" s="122" t="s">
        <v>209</v>
      </c>
      <c r="D653" s="109">
        <v>3</v>
      </c>
      <c r="E653" s="130" t="s">
        <v>851</v>
      </c>
      <c r="F653" s="107" t="s">
        <v>454</v>
      </c>
      <c r="G653" s="110" t="s">
        <v>144</v>
      </c>
      <c r="H653" s="108" t="s">
        <v>68</v>
      </c>
      <c r="I653" s="111">
        <v>1.05</v>
      </c>
      <c r="J653" s="112">
        <v>255</v>
      </c>
      <c r="K653" s="112" t="s">
        <v>1315</v>
      </c>
      <c r="L653" s="113">
        <f>IF(VLOOKUP(K653,'2. BASIS INVULBLAD'!$D$10:$E$87,2,FALSE())=0,0,I653/VLOOKUP(K653,'2. BASIS INVULBLAD'!$D$10:$E$87,2,FALSE()))</f>
        <v>0</v>
      </c>
      <c r="M653" s="113">
        <f t="shared" si="137"/>
        <v>0</v>
      </c>
      <c r="N653" s="114">
        <f>'2. BASIS INVULBLAD'!$H$10</f>
        <v>0</v>
      </c>
      <c r="O653" s="115">
        <f t="shared" si="138"/>
        <v>0</v>
      </c>
      <c r="P653" s="116"/>
      <c r="Q653" s="117">
        <f t="shared" si="139"/>
        <v>0</v>
      </c>
      <c r="R653" s="29">
        <f>'2. BASIS INVULBLAD'!$H$11</f>
        <v>0</v>
      </c>
      <c r="S653" s="29">
        <f t="shared" si="140"/>
        <v>0</v>
      </c>
      <c r="T653" s="29">
        <f t="shared" si="141"/>
        <v>0</v>
      </c>
    </row>
    <row r="654" spans="1:20" ht="13.5" hidden="1" customHeight="1">
      <c r="A654" s="78">
        <f t="shared" si="136"/>
        <v>236</v>
      </c>
      <c r="B654" s="107" t="s">
        <v>39</v>
      </c>
      <c r="C654" s="122" t="s">
        <v>209</v>
      </c>
      <c r="D654" s="109">
        <v>3</v>
      </c>
      <c r="E654" s="130" t="s">
        <v>852</v>
      </c>
      <c r="F654" s="107" t="s">
        <v>454</v>
      </c>
      <c r="G654" s="110" t="s">
        <v>144</v>
      </c>
      <c r="H654" s="108" t="s">
        <v>68</v>
      </c>
      <c r="I654" s="111">
        <v>1.05</v>
      </c>
      <c r="J654" s="112">
        <v>255</v>
      </c>
      <c r="K654" s="112" t="s">
        <v>1315</v>
      </c>
      <c r="L654" s="113">
        <f>IF(VLOOKUP(K654,'2. BASIS INVULBLAD'!$D$10:$E$87,2,FALSE())=0,0,I654/VLOOKUP(K654,'2. BASIS INVULBLAD'!$D$10:$E$87,2,FALSE()))</f>
        <v>0</v>
      </c>
      <c r="M654" s="113">
        <f t="shared" si="137"/>
        <v>0</v>
      </c>
      <c r="N654" s="114">
        <f>'2. BASIS INVULBLAD'!$H$10</f>
        <v>0</v>
      </c>
      <c r="O654" s="115">
        <f t="shared" si="138"/>
        <v>0</v>
      </c>
      <c r="P654" s="116"/>
      <c r="Q654" s="117">
        <f t="shared" si="139"/>
        <v>0</v>
      </c>
      <c r="R654" s="29">
        <f>'2. BASIS INVULBLAD'!$H$11</f>
        <v>0</v>
      </c>
      <c r="S654" s="29">
        <f t="shared" si="140"/>
        <v>0</v>
      </c>
      <c r="T654" s="29">
        <f t="shared" si="141"/>
        <v>0</v>
      </c>
    </row>
    <row r="655" spans="1:20" ht="13.5" hidden="1" customHeight="1">
      <c r="A655" s="78">
        <f t="shared" si="136"/>
        <v>237</v>
      </c>
      <c r="B655" s="107" t="s">
        <v>39</v>
      </c>
      <c r="C655" s="122" t="s">
        <v>209</v>
      </c>
      <c r="D655" s="109">
        <v>3</v>
      </c>
      <c r="E655" s="130" t="s">
        <v>853</v>
      </c>
      <c r="F655" s="107" t="s">
        <v>454</v>
      </c>
      <c r="G655" s="110" t="s">
        <v>144</v>
      </c>
      <c r="H655" s="108" t="s">
        <v>68</v>
      </c>
      <c r="I655" s="111">
        <v>1.05</v>
      </c>
      <c r="J655" s="112">
        <v>255</v>
      </c>
      <c r="K655" s="112" t="s">
        <v>1315</v>
      </c>
      <c r="L655" s="113">
        <f>IF(VLOOKUP(K655,'2. BASIS INVULBLAD'!$D$10:$E$87,2,FALSE())=0,0,I655/VLOOKUP(K655,'2. BASIS INVULBLAD'!$D$10:$E$87,2,FALSE()))</f>
        <v>0</v>
      </c>
      <c r="M655" s="113">
        <f t="shared" si="137"/>
        <v>0</v>
      </c>
      <c r="N655" s="114">
        <f>'2. BASIS INVULBLAD'!$H$10</f>
        <v>0</v>
      </c>
      <c r="O655" s="115">
        <f t="shared" si="138"/>
        <v>0</v>
      </c>
      <c r="P655" s="116"/>
      <c r="Q655" s="117">
        <f t="shared" si="139"/>
        <v>0</v>
      </c>
      <c r="R655" s="29">
        <f>'2. BASIS INVULBLAD'!$H$11</f>
        <v>0</v>
      </c>
      <c r="S655" s="29">
        <f t="shared" si="140"/>
        <v>0</v>
      </c>
      <c r="T655" s="29">
        <f t="shared" si="141"/>
        <v>0</v>
      </c>
    </row>
    <row r="656" spans="1:20" ht="13.5" hidden="1" customHeight="1">
      <c r="A656" s="78">
        <f t="shared" si="136"/>
        <v>238</v>
      </c>
      <c r="B656" s="107" t="s">
        <v>39</v>
      </c>
      <c r="C656" s="122" t="s">
        <v>209</v>
      </c>
      <c r="D656" s="109">
        <v>3</v>
      </c>
      <c r="E656" s="130" t="s">
        <v>854</v>
      </c>
      <c r="F656" s="107" t="s">
        <v>807</v>
      </c>
      <c r="G656" s="110" t="s">
        <v>144</v>
      </c>
      <c r="H656" s="108" t="s">
        <v>68</v>
      </c>
      <c r="I656" s="111">
        <v>4.79</v>
      </c>
      <c r="J656" s="112">
        <v>255</v>
      </c>
      <c r="K656" s="112" t="s">
        <v>1315</v>
      </c>
      <c r="L656" s="113">
        <f>IF(VLOOKUP(K656,'2. BASIS INVULBLAD'!$D$10:$E$87,2,FALSE())=0,0,I656/VLOOKUP(K656,'2. BASIS INVULBLAD'!$D$10:$E$87,2,FALSE()))</f>
        <v>0</v>
      </c>
      <c r="M656" s="113">
        <f t="shared" si="137"/>
        <v>0</v>
      </c>
      <c r="N656" s="114">
        <f>'2. BASIS INVULBLAD'!$H$10</f>
        <v>0</v>
      </c>
      <c r="O656" s="115">
        <f t="shared" si="138"/>
        <v>0</v>
      </c>
      <c r="P656" s="116"/>
      <c r="Q656" s="117">
        <f t="shared" si="139"/>
        <v>0</v>
      </c>
      <c r="R656" s="29">
        <f>'2. BASIS INVULBLAD'!$H$11</f>
        <v>0</v>
      </c>
      <c r="S656" s="29">
        <f t="shared" si="140"/>
        <v>0</v>
      </c>
      <c r="T656" s="29">
        <f t="shared" si="141"/>
        <v>0</v>
      </c>
    </row>
    <row r="657" spans="1:20" ht="13.5" hidden="1" customHeight="1">
      <c r="A657" s="78">
        <f t="shared" si="136"/>
        <v>239</v>
      </c>
      <c r="B657" s="107" t="s">
        <v>39</v>
      </c>
      <c r="C657" s="122" t="s">
        <v>209</v>
      </c>
      <c r="D657" s="109">
        <v>3</v>
      </c>
      <c r="E657" s="130" t="s">
        <v>855</v>
      </c>
      <c r="F657" s="107" t="s">
        <v>807</v>
      </c>
      <c r="G657" s="110" t="s">
        <v>144</v>
      </c>
      <c r="H657" s="108" t="s">
        <v>68</v>
      </c>
      <c r="I657" s="111">
        <v>4.79</v>
      </c>
      <c r="J657" s="112">
        <v>255</v>
      </c>
      <c r="K657" s="112" t="s">
        <v>1315</v>
      </c>
      <c r="L657" s="113">
        <f>IF(VLOOKUP(K657,'2. BASIS INVULBLAD'!$D$10:$E$87,2,FALSE())=0,0,I657/VLOOKUP(K657,'2. BASIS INVULBLAD'!$D$10:$E$87,2,FALSE()))</f>
        <v>0</v>
      </c>
      <c r="M657" s="113">
        <f t="shared" si="137"/>
        <v>0</v>
      </c>
      <c r="N657" s="114">
        <f>'2. BASIS INVULBLAD'!$H$10</f>
        <v>0</v>
      </c>
      <c r="O657" s="115">
        <f t="shared" si="138"/>
        <v>0</v>
      </c>
      <c r="P657" s="116"/>
      <c r="Q657" s="117">
        <f t="shared" si="139"/>
        <v>0</v>
      </c>
      <c r="R657" s="29">
        <f>'2. BASIS INVULBLAD'!$H$11</f>
        <v>0</v>
      </c>
      <c r="S657" s="29">
        <f t="shared" si="140"/>
        <v>0</v>
      </c>
      <c r="T657" s="29">
        <f t="shared" si="141"/>
        <v>0</v>
      </c>
    </row>
    <row r="658" spans="1:20" ht="13.5" hidden="1" customHeight="1">
      <c r="A658" s="78">
        <f t="shared" si="136"/>
        <v>240</v>
      </c>
      <c r="B658" s="107" t="s">
        <v>39</v>
      </c>
      <c r="C658" s="122" t="s">
        <v>209</v>
      </c>
      <c r="D658" s="112" t="s">
        <v>490</v>
      </c>
      <c r="E658" s="130" t="s">
        <v>866</v>
      </c>
      <c r="F658" s="107" t="s">
        <v>278</v>
      </c>
      <c r="G658" s="110" t="s">
        <v>86</v>
      </c>
      <c r="H658" s="108" t="s">
        <v>68</v>
      </c>
      <c r="I658" s="111">
        <v>11.14</v>
      </c>
      <c r="J658" s="112">
        <v>255</v>
      </c>
      <c r="K658" s="112" t="s">
        <v>91</v>
      </c>
      <c r="L658" s="113">
        <f>IF(VLOOKUP(K658,'2. BASIS INVULBLAD'!$D$10:$E$87,2,FALSE())=0,0,I658/VLOOKUP(K658,'2. BASIS INVULBLAD'!$D$10:$E$87,2,FALSE()))</f>
        <v>0</v>
      </c>
      <c r="M658" s="113">
        <f t="shared" si="137"/>
        <v>0</v>
      </c>
      <c r="N658" s="114">
        <f>'2. BASIS INVULBLAD'!$H$10</f>
        <v>0</v>
      </c>
      <c r="O658" s="115">
        <f t="shared" si="138"/>
        <v>0</v>
      </c>
      <c r="P658" s="116"/>
      <c r="Q658" s="117">
        <f t="shared" si="139"/>
        <v>0</v>
      </c>
      <c r="R658" s="29">
        <f>'2. BASIS INVULBLAD'!$H$11</f>
        <v>0</v>
      </c>
      <c r="S658" s="29">
        <f t="shared" si="140"/>
        <v>0</v>
      </c>
      <c r="T658" s="29">
        <f t="shared" si="141"/>
        <v>0</v>
      </c>
    </row>
    <row r="659" spans="1:20" ht="13.5" hidden="1" customHeight="1">
      <c r="A659" s="78">
        <f t="shared" si="136"/>
        <v>241</v>
      </c>
      <c r="B659" s="107" t="s">
        <v>39</v>
      </c>
      <c r="C659" s="122" t="s">
        <v>209</v>
      </c>
      <c r="D659" s="112" t="s">
        <v>490</v>
      </c>
      <c r="E659" s="130" t="s">
        <v>871</v>
      </c>
      <c r="F659" s="107" t="s">
        <v>454</v>
      </c>
      <c r="G659" s="110" t="s">
        <v>144</v>
      </c>
      <c r="H659" s="108" t="s">
        <v>68</v>
      </c>
      <c r="I659" s="111">
        <v>1.05</v>
      </c>
      <c r="J659" s="112">
        <v>255</v>
      </c>
      <c r="K659" s="112" t="s">
        <v>1315</v>
      </c>
      <c r="L659" s="113">
        <f>IF(VLOOKUP(K659,'2. BASIS INVULBLAD'!$D$10:$E$87,2,FALSE())=0,0,I659/VLOOKUP(K659,'2. BASIS INVULBLAD'!$D$10:$E$87,2,FALSE()))</f>
        <v>0</v>
      </c>
      <c r="M659" s="113">
        <f t="shared" si="137"/>
        <v>0</v>
      </c>
      <c r="N659" s="114">
        <f>'2. BASIS INVULBLAD'!$H$10</f>
        <v>0</v>
      </c>
      <c r="O659" s="115">
        <f t="shared" si="138"/>
        <v>0</v>
      </c>
      <c r="P659" s="116"/>
      <c r="Q659" s="117">
        <f t="shared" si="139"/>
        <v>0</v>
      </c>
      <c r="R659" s="29">
        <f>'2. BASIS INVULBLAD'!$H$11</f>
        <v>0</v>
      </c>
      <c r="S659" s="29">
        <f t="shared" si="140"/>
        <v>0</v>
      </c>
      <c r="T659" s="29">
        <f t="shared" si="141"/>
        <v>0</v>
      </c>
    </row>
    <row r="660" spans="1:20" ht="13.5" hidden="1" customHeight="1">
      <c r="A660" s="78">
        <f t="shared" si="136"/>
        <v>242</v>
      </c>
      <c r="B660" s="107" t="s">
        <v>39</v>
      </c>
      <c r="C660" s="122" t="s">
        <v>209</v>
      </c>
      <c r="D660" s="112" t="s">
        <v>490</v>
      </c>
      <c r="E660" s="130" t="s">
        <v>872</v>
      </c>
      <c r="F660" s="107" t="s">
        <v>454</v>
      </c>
      <c r="G660" s="110" t="s">
        <v>144</v>
      </c>
      <c r="H660" s="108" t="s">
        <v>68</v>
      </c>
      <c r="I660" s="111">
        <v>1.05</v>
      </c>
      <c r="J660" s="112">
        <v>255</v>
      </c>
      <c r="K660" s="112" t="s">
        <v>1315</v>
      </c>
      <c r="L660" s="113">
        <f>IF(VLOOKUP(K660,'2. BASIS INVULBLAD'!$D$10:$E$87,2,FALSE())=0,0,I660/VLOOKUP(K660,'2. BASIS INVULBLAD'!$D$10:$E$87,2,FALSE()))</f>
        <v>0</v>
      </c>
      <c r="M660" s="113">
        <f t="shared" si="137"/>
        <v>0</v>
      </c>
      <c r="N660" s="114">
        <f>'2. BASIS INVULBLAD'!$H$10</f>
        <v>0</v>
      </c>
      <c r="O660" s="115">
        <f t="shared" si="138"/>
        <v>0</v>
      </c>
      <c r="P660" s="116"/>
      <c r="Q660" s="117">
        <f t="shared" si="139"/>
        <v>0</v>
      </c>
      <c r="R660" s="29">
        <f>'2. BASIS INVULBLAD'!$H$11</f>
        <v>0</v>
      </c>
      <c r="S660" s="29">
        <f t="shared" si="140"/>
        <v>0</v>
      </c>
      <c r="T660" s="29">
        <f t="shared" si="141"/>
        <v>0</v>
      </c>
    </row>
    <row r="661" spans="1:20" ht="13.5" hidden="1" customHeight="1">
      <c r="A661" s="78">
        <f t="shared" si="136"/>
        <v>243</v>
      </c>
      <c r="B661" s="107" t="s">
        <v>39</v>
      </c>
      <c r="C661" s="122" t="s">
        <v>209</v>
      </c>
      <c r="D661" s="112" t="s">
        <v>490</v>
      </c>
      <c r="E661" s="130" t="s">
        <v>873</v>
      </c>
      <c r="F661" s="107" t="s">
        <v>454</v>
      </c>
      <c r="G661" s="110" t="s">
        <v>144</v>
      </c>
      <c r="H661" s="108" t="s">
        <v>68</v>
      </c>
      <c r="I661" s="111">
        <v>1.05</v>
      </c>
      <c r="J661" s="112">
        <v>255</v>
      </c>
      <c r="K661" s="112" t="s">
        <v>1315</v>
      </c>
      <c r="L661" s="113">
        <f>IF(VLOOKUP(K661,'2. BASIS INVULBLAD'!$D$10:$E$87,2,FALSE())=0,0,I661/VLOOKUP(K661,'2. BASIS INVULBLAD'!$D$10:$E$87,2,FALSE()))</f>
        <v>0</v>
      </c>
      <c r="M661" s="113">
        <f t="shared" si="137"/>
        <v>0</v>
      </c>
      <c r="N661" s="114">
        <f>'2. BASIS INVULBLAD'!$H$10</f>
        <v>0</v>
      </c>
      <c r="O661" s="115">
        <f t="shared" si="138"/>
        <v>0</v>
      </c>
      <c r="P661" s="116"/>
      <c r="Q661" s="117">
        <f t="shared" si="139"/>
        <v>0</v>
      </c>
      <c r="R661" s="29">
        <f>'2. BASIS INVULBLAD'!$H$11</f>
        <v>0</v>
      </c>
      <c r="S661" s="29">
        <f t="shared" si="140"/>
        <v>0</v>
      </c>
      <c r="T661" s="29">
        <f t="shared" si="141"/>
        <v>0</v>
      </c>
    </row>
    <row r="662" spans="1:20" ht="13.5" hidden="1" customHeight="1">
      <c r="A662" s="78">
        <f t="shared" si="136"/>
        <v>244</v>
      </c>
      <c r="B662" s="107" t="s">
        <v>39</v>
      </c>
      <c r="C662" s="122" t="s">
        <v>209</v>
      </c>
      <c r="D662" s="112" t="s">
        <v>490</v>
      </c>
      <c r="E662" s="130" t="s">
        <v>874</v>
      </c>
      <c r="F662" s="107" t="s">
        <v>454</v>
      </c>
      <c r="G662" s="110" t="s">
        <v>144</v>
      </c>
      <c r="H662" s="108" t="s">
        <v>68</v>
      </c>
      <c r="I662" s="111">
        <v>1.05</v>
      </c>
      <c r="J662" s="112">
        <v>255</v>
      </c>
      <c r="K662" s="112" t="s">
        <v>1315</v>
      </c>
      <c r="L662" s="113">
        <f>IF(VLOOKUP(K662,'2. BASIS INVULBLAD'!$D$10:$E$87,2,FALSE())=0,0,I662/VLOOKUP(K662,'2. BASIS INVULBLAD'!$D$10:$E$87,2,FALSE()))</f>
        <v>0</v>
      </c>
      <c r="M662" s="113">
        <f t="shared" si="137"/>
        <v>0</v>
      </c>
      <c r="N662" s="114">
        <f>'2. BASIS INVULBLAD'!$H$10</f>
        <v>0</v>
      </c>
      <c r="O662" s="115">
        <f t="shared" si="138"/>
        <v>0</v>
      </c>
      <c r="P662" s="116"/>
      <c r="Q662" s="117">
        <f t="shared" si="139"/>
        <v>0</v>
      </c>
      <c r="R662" s="29">
        <f>'2. BASIS INVULBLAD'!$H$11</f>
        <v>0</v>
      </c>
      <c r="S662" s="29">
        <f t="shared" si="140"/>
        <v>0</v>
      </c>
      <c r="T662" s="29">
        <f t="shared" si="141"/>
        <v>0</v>
      </c>
    </row>
    <row r="663" spans="1:20" ht="13.5" hidden="1" customHeight="1">
      <c r="A663" s="78">
        <f t="shared" si="136"/>
        <v>245</v>
      </c>
      <c r="B663" s="107" t="s">
        <v>39</v>
      </c>
      <c r="C663" s="122" t="s">
        <v>209</v>
      </c>
      <c r="D663" s="112" t="s">
        <v>490</v>
      </c>
      <c r="E663" s="130" t="s">
        <v>875</v>
      </c>
      <c r="F663" s="107" t="s">
        <v>807</v>
      </c>
      <c r="G663" s="110" t="s">
        <v>144</v>
      </c>
      <c r="H663" s="108" t="s">
        <v>68</v>
      </c>
      <c r="I663" s="111">
        <v>4.79</v>
      </c>
      <c r="J663" s="112">
        <v>255</v>
      </c>
      <c r="K663" s="112" t="s">
        <v>1315</v>
      </c>
      <c r="L663" s="113">
        <f>IF(VLOOKUP(K663,'2. BASIS INVULBLAD'!$D$10:$E$87,2,FALSE())=0,0,I663/VLOOKUP(K663,'2. BASIS INVULBLAD'!$D$10:$E$87,2,FALSE()))</f>
        <v>0</v>
      </c>
      <c r="M663" s="113">
        <f t="shared" si="137"/>
        <v>0</v>
      </c>
      <c r="N663" s="114">
        <f>'2. BASIS INVULBLAD'!$H$10</f>
        <v>0</v>
      </c>
      <c r="O663" s="115">
        <f t="shared" si="138"/>
        <v>0</v>
      </c>
      <c r="P663" s="116"/>
      <c r="Q663" s="117">
        <f t="shared" si="139"/>
        <v>0</v>
      </c>
      <c r="R663" s="29">
        <f>'2. BASIS INVULBLAD'!$H$11</f>
        <v>0</v>
      </c>
      <c r="S663" s="29">
        <f t="shared" si="140"/>
        <v>0</v>
      </c>
      <c r="T663" s="29">
        <f t="shared" si="141"/>
        <v>0</v>
      </c>
    </row>
    <row r="664" spans="1:20" ht="13.5" hidden="1" customHeight="1">
      <c r="A664" s="78">
        <f t="shared" si="136"/>
        <v>246</v>
      </c>
      <c r="B664" s="107" t="s">
        <v>39</v>
      </c>
      <c r="C664" s="122" t="s">
        <v>209</v>
      </c>
      <c r="D664" s="112" t="s">
        <v>490</v>
      </c>
      <c r="E664" s="130" t="s">
        <v>876</v>
      </c>
      <c r="F664" s="107" t="s">
        <v>807</v>
      </c>
      <c r="G664" s="110" t="s">
        <v>144</v>
      </c>
      <c r="H664" s="108" t="s">
        <v>68</v>
      </c>
      <c r="I664" s="111">
        <v>4.79</v>
      </c>
      <c r="J664" s="112">
        <v>255</v>
      </c>
      <c r="K664" s="112" t="s">
        <v>1315</v>
      </c>
      <c r="L664" s="113">
        <f>IF(VLOOKUP(K664,'2. BASIS INVULBLAD'!$D$10:$E$87,2,FALSE())=0,0,I664/VLOOKUP(K664,'2. BASIS INVULBLAD'!$D$10:$E$87,2,FALSE()))</f>
        <v>0</v>
      </c>
      <c r="M664" s="113">
        <f t="shared" ref="M664:M682" si="142">L664*J664</f>
        <v>0</v>
      </c>
      <c r="N664" s="114">
        <f>'2. BASIS INVULBLAD'!$H$10</f>
        <v>0</v>
      </c>
      <c r="O664" s="115">
        <f t="shared" ref="O664:O682" si="143">M664*N664</f>
        <v>0</v>
      </c>
      <c r="P664" s="116"/>
      <c r="Q664" s="117">
        <f t="shared" ref="Q664:Q682" si="144">M664*P664</f>
        <v>0</v>
      </c>
      <c r="R664" s="29">
        <f>'2. BASIS INVULBLAD'!$H$11</f>
        <v>0</v>
      </c>
      <c r="S664" s="29">
        <f t="shared" ref="S664:S682" si="145">Q664*R664</f>
        <v>0</v>
      </c>
      <c r="T664" s="29">
        <f t="shared" ref="T664:T682" si="146">O664+S664</f>
        <v>0</v>
      </c>
    </row>
    <row r="665" spans="1:20" ht="13.5" hidden="1" customHeight="1">
      <c r="A665" s="78">
        <f t="shared" si="136"/>
        <v>247</v>
      </c>
      <c r="B665" s="107" t="s">
        <v>39</v>
      </c>
      <c r="C665" s="122" t="s">
        <v>314</v>
      </c>
      <c r="D665" s="109">
        <v>1</v>
      </c>
      <c r="E665" s="130" t="s">
        <v>894</v>
      </c>
      <c r="F665" s="107" t="s">
        <v>454</v>
      </c>
      <c r="G665" s="110" t="s">
        <v>144</v>
      </c>
      <c r="H665" s="108" t="s">
        <v>68</v>
      </c>
      <c r="I665" s="111">
        <v>1.05</v>
      </c>
      <c r="J665" s="112">
        <v>255</v>
      </c>
      <c r="K665" s="112" t="s">
        <v>1315</v>
      </c>
      <c r="L665" s="113">
        <f>IF(VLOOKUP(K665,'2. BASIS INVULBLAD'!$D$10:$E$87,2,FALSE())=0,0,I665/VLOOKUP(K665,'2. BASIS INVULBLAD'!$D$10:$E$87,2,FALSE()))</f>
        <v>0</v>
      </c>
      <c r="M665" s="113">
        <f t="shared" si="142"/>
        <v>0</v>
      </c>
      <c r="N665" s="114">
        <f>'2. BASIS INVULBLAD'!$H$10</f>
        <v>0</v>
      </c>
      <c r="O665" s="115">
        <f t="shared" si="143"/>
        <v>0</v>
      </c>
      <c r="P665" s="116"/>
      <c r="Q665" s="117">
        <f t="shared" si="144"/>
        <v>0</v>
      </c>
      <c r="R665" s="29">
        <f>'2. BASIS INVULBLAD'!$H$11</f>
        <v>0</v>
      </c>
      <c r="S665" s="29">
        <f t="shared" si="145"/>
        <v>0</v>
      </c>
      <c r="T665" s="29">
        <f t="shared" si="146"/>
        <v>0</v>
      </c>
    </row>
    <row r="666" spans="1:20" ht="13.5" hidden="1" customHeight="1">
      <c r="A666" s="78">
        <f t="shared" si="136"/>
        <v>248</v>
      </c>
      <c r="B666" s="107" t="s">
        <v>39</v>
      </c>
      <c r="C666" s="122" t="s">
        <v>314</v>
      </c>
      <c r="D666" s="109">
        <v>1</v>
      </c>
      <c r="E666" s="130" t="s">
        <v>895</v>
      </c>
      <c r="F666" s="107" t="s">
        <v>454</v>
      </c>
      <c r="G666" s="110" t="s">
        <v>144</v>
      </c>
      <c r="H666" s="108" t="s">
        <v>68</v>
      </c>
      <c r="I666" s="111">
        <v>1.05</v>
      </c>
      <c r="J666" s="112">
        <v>255</v>
      </c>
      <c r="K666" s="112" t="s">
        <v>1315</v>
      </c>
      <c r="L666" s="113">
        <f>IF(VLOOKUP(K666,'2. BASIS INVULBLAD'!$D$10:$E$87,2,FALSE())=0,0,I666/VLOOKUP(K666,'2. BASIS INVULBLAD'!$D$10:$E$87,2,FALSE()))</f>
        <v>0</v>
      </c>
      <c r="M666" s="113">
        <f t="shared" si="142"/>
        <v>0</v>
      </c>
      <c r="N666" s="114">
        <f>'2. BASIS INVULBLAD'!$H$10</f>
        <v>0</v>
      </c>
      <c r="O666" s="115">
        <f t="shared" si="143"/>
        <v>0</v>
      </c>
      <c r="P666" s="116"/>
      <c r="Q666" s="117">
        <f t="shared" si="144"/>
        <v>0</v>
      </c>
      <c r="R666" s="29">
        <f>'2. BASIS INVULBLAD'!$H$11</f>
        <v>0</v>
      </c>
      <c r="S666" s="29">
        <f t="shared" si="145"/>
        <v>0</v>
      </c>
      <c r="T666" s="29">
        <f t="shared" si="146"/>
        <v>0</v>
      </c>
    </row>
    <row r="667" spans="1:20" ht="13.5" hidden="1" customHeight="1">
      <c r="A667" s="78">
        <f t="shared" si="136"/>
        <v>249</v>
      </c>
      <c r="B667" s="107" t="s">
        <v>39</v>
      </c>
      <c r="C667" s="122" t="s">
        <v>314</v>
      </c>
      <c r="D667" s="109">
        <v>1</v>
      </c>
      <c r="E667" s="130" t="s">
        <v>896</v>
      </c>
      <c r="F667" s="107" t="s">
        <v>454</v>
      </c>
      <c r="G667" s="110" t="s">
        <v>144</v>
      </c>
      <c r="H667" s="108" t="s">
        <v>68</v>
      </c>
      <c r="I667" s="111">
        <v>1.05</v>
      </c>
      <c r="J667" s="112">
        <v>255</v>
      </c>
      <c r="K667" s="112" t="s">
        <v>1315</v>
      </c>
      <c r="L667" s="113">
        <f>IF(VLOOKUP(K667,'2. BASIS INVULBLAD'!$D$10:$E$87,2,FALSE())=0,0,I667/VLOOKUP(K667,'2. BASIS INVULBLAD'!$D$10:$E$87,2,FALSE()))</f>
        <v>0</v>
      </c>
      <c r="M667" s="113">
        <f t="shared" si="142"/>
        <v>0</v>
      </c>
      <c r="N667" s="114">
        <f>'2. BASIS INVULBLAD'!$H$10</f>
        <v>0</v>
      </c>
      <c r="O667" s="115">
        <f t="shared" si="143"/>
        <v>0</v>
      </c>
      <c r="P667" s="116"/>
      <c r="Q667" s="117">
        <f t="shared" si="144"/>
        <v>0</v>
      </c>
      <c r="R667" s="29">
        <f>'2. BASIS INVULBLAD'!$H$11</f>
        <v>0</v>
      </c>
      <c r="S667" s="29">
        <f t="shared" si="145"/>
        <v>0</v>
      </c>
      <c r="T667" s="29">
        <f t="shared" si="146"/>
        <v>0</v>
      </c>
    </row>
    <row r="668" spans="1:20" ht="13.5" hidden="1" customHeight="1">
      <c r="A668" s="78">
        <f t="shared" si="136"/>
        <v>250</v>
      </c>
      <c r="B668" s="107" t="s">
        <v>39</v>
      </c>
      <c r="C668" s="122" t="s">
        <v>314</v>
      </c>
      <c r="D668" s="109">
        <v>1</v>
      </c>
      <c r="E668" s="130" t="s">
        <v>897</v>
      </c>
      <c r="F668" s="107" t="s">
        <v>454</v>
      </c>
      <c r="G668" s="110" t="s">
        <v>144</v>
      </c>
      <c r="H668" s="108" t="s">
        <v>68</v>
      </c>
      <c r="I668" s="111">
        <v>1.05</v>
      </c>
      <c r="J668" s="112">
        <v>255</v>
      </c>
      <c r="K668" s="112" t="s">
        <v>1315</v>
      </c>
      <c r="L668" s="113">
        <f>IF(VLOOKUP(K668,'2. BASIS INVULBLAD'!$D$10:$E$87,2,FALSE())=0,0,I668/VLOOKUP(K668,'2. BASIS INVULBLAD'!$D$10:$E$87,2,FALSE()))</f>
        <v>0</v>
      </c>
      <c r="M668" s="113">
        <f t="shared" si="142"/>
        <v>0</v>
      </c>
      <c r="N668" s="114">
        <f>'2. BASIS INVULBLAD'!$H$10</f>
        <v>0</v>
      </c>
      <c r="O668" s="115">
        <f t="shared" si="143"/>
        <v>0</v>
      </c>
      <c r="P668" s="116"/>
      <c r="Q668" s="117">
        <f t="shared" si="144"/>
        <v>0</v>
      </c>
      <c r="R668" s="29">
        <f>'2. BASIS INVULBLAD'!$H$11</f>
        <v>0</v>
      </c>
      <c r="S668" s="29">
        <f t="shared" si="145"/>
        <v>0</v>
      </c>
      <c r="T668" s="29">
        <f t="shared" si="146"/>
        <v>0</v>
      </c>
    </row>
    <row r="669" spans="1:20" ht="13.5" hidden="1" customHeight="1">
      <c r="A669" s="78">
        <f t="shared" si="136"/>
        <v>251</v>
      </c>
      <c r="B669" s="107" t="s">
        <v>39</v>
      </c>
      <c r="C669" s="122" t="s">
        <v>314</v>
      </c>
      <c r="D669" s="109">
        <v>1</v>
      </c>
      <c r="E669" s="130" t="s">
        <v>898</v>
      </c>
      <c r="F669" s="107" t="s">
        <v>807</v>
      </c>
      <c r="G669" s="110" t="s">
        <v>144</v>
      </c>
      <c r="H669" s="108" t="s">
        <v>68</v>
      </c>
      <c r="I669" s="111">
        <v>4.79</v>
      </c>
      <c r="J669" s="112">
        <v>255</v>
      </c>
      <c r="K669" s="112" t="s">
        <v>1315</v>
      </c>
      <c r="L669" s="113">
        <f>IF(VLOOKUP(K669,'2. BASIS INVULBLAD'!$D$10:$E$87,2,FALSE())=0,0,I669/VLOOKUP(K669,'2. BASIS INVULBLAD'!$D$10:$E$87,2,FALSE()))</f>
        <v>0</v>
      </c>
      <c r="M669" s="113">
        <f t="shared" si="142"/>
        <v>0</v>
      </c>
      <c r="N669" s="114">
        <f>'2. BASIS INVULBLAD'!$H$10</f>
        <v>0</v>
      </c>
      <c r="O669" s="115">
        <f t="shared" si="143"/>
        <v>0</v>
      </c>
      <c r="P669" s="116"/>
      <c r="Q669" s="117">
        <f t="shared" si="144"/>
        <v>0</v>
      </c>
      <c r="R669" s="29">
        <f>'2. BASIS INVULBLAD'!$H$11</f>
        <v>0</v>
      </c>
      <c r="S669" s="29">
        <f t="shared" si="145"/>
        <v>0</v>
      </c>
      <c r="T669" s="29">
        <f t="shared" si="146"/>
        <v>0</v>
      </c>
    </row>
    <row r="670" spans="1:20" ht="13.5" hidden="1" customHeight="1">
      <c r="A670" s="78">
        <f t="shared" si="136"/>
        <v>252</v>
      </c>
      <c r="B670" s="107" t="s">
        <v>39</v>
      </c>
      <c r="C670" s="122" t="s">
        <v>314</v>
      </c>
      <c r="D670" s="109">
        <v>1</v>
      </c>
      <c r="E670" s="130" t="s">
        <v>899</v>
      </c>
      <c r="F670" s="107" t="s">
        <v>807</v>
      </c>
      <c r="G670" s="110" t="s">
        <v>144</v>
      </c>
      <c r="H670" s="108" t="s">
        <v>68</v>
      </c>
      <c r="I670" s="111">
        <v>4.79</v>
      </c>
      <c r="J670" s="112">
        <v>255</v>
      </c>
      <c r="K670" s="112" t="s">
        <v>1315</v>
      </c>
      <c r="L670" s="113">
        <f>IF(VLOOKUP(K670,'2. BASIS INVULBLAD'!$D$10:$E$87,2,FALSE())=0,0,I670/VLOOKUP(K670,'2. BASIS INVULBLAD'!$D$10:$E$87,2,FALSE()))</f>
        <v>0</v>
      </c>
      <c r="M670" s="113">
        <f t="shared" si="142"/>
        <v>0</v>
      </c>
      <c r="N670" s="114">
        <f>'2. BASIS INVULBLAD'!$H$10</f>
        <v>0</v>
      </c>
      <c r="O670" s="115">
        <f t="shared" si="143"/>
        <v>0</v>
      </c>
      <c r="P670" s="116"/>
      <c r="Q670" s="117">
        <f t="shared" si="144"/>
        <v>0</v>
      </c>
      <c r="R670" s="29">
        <f>'2. BASIS INVULBLAD'!$H$11</f>
        <v>0</v>
      </c>
      <c r="S670" s="29">
        <f t="shared" si="145"/>
        <v>0</v>
      </c>
      <c r="T670" s="29">
        <f t="shared" si="146"/>
        <v>0</v>
      </c>
    </row>
    <row r="671" spans="1:20" ht="13.5" hidden="1" customHeight="1">
      <c r="A671" s="78">
        <f t="shared" si="136"/>
        <v>253</v>
      </c>
      <c r="B671" s="107" t="s">
        <v>39</v>
      </c>
      <c r="C671" s="122" t="s">
        <v>314</v>
      </c>
      <c r="D671" s="109">
        <v>2</v>
      </c>
      <c r="E671" s="130" t="s">
        <v>913</v>
      </c>
      <c r="F671" s="107" t="s">
        <v>454</v>
      </c>
      <c r="G671" s="110" t="s">
        <v>144</v>
      </c>
      <c r="H671" s="108" t="s">
        <v>68</v>
      </c>
      <c r="I671" s="111">
        <v>1.05</v>
      </c>
      <c r="J671" s="112">
        <v>255</v>
      </c>
      <c r="K671" s="112" t="s">
        <v>1315</v>
      </c>
      <c r="L671" s="113">
        <f>IF(VLOOKUP(K671,'2. BASIS INVULBLAD'!$D$10:$E$87,2,FALSE())=0,0,I671/VLOOKUP(K671,'2. BASIS INVULBLAD'!$D$10:$E$87,2,FALSE()))</f>
        <v>0</v>
      </c>
      <c r="M671" s="113">
        <f t="shared" si="142"/>
        <v>0</v>
      </c>
      <c r="N671" s="114">
        <f>'2. BASIS INVULBLAD'!$H$10</f>
        <v>0</v>
      </c>
      <c r="O671" s="115">
        <f t="shared" si="143"/>
        <v>0</v>
      </c>
      <c r="P671" s="116"/>
      <c r="Q671" s="117">
        <f t="shared" si="144"/>
        <v>0</v>
      </c>
      <c r="R671" s="29">
        <f>'2. BASIS INVULBLAD'!$H$11</f>
        <v>0</v>
      </c>
      <c r="S671" s="29">
        <f t="shared" si="145"/>
        <v>0</v>
      </c>
      <c r="T671" s="29">
        <f t="shared" si="146"/>
        <v>0</v>
      </c>
    </row>
    <row r="672" spans="1:20" ht="13.5" hidden="1" customHeight="1">
      <c r="A672" s="78">
        <f t="shared" si="136"/>
        <v>254</v>
      </c>
      <c r="B672" s="107" t="s">
        <v>39</v>
      </c>
      <c r="C672" s="122" t="s">
        <v>314</v>
      </c>
      <c r="D672" s="109">
        <v>2</v>
      </c>
      <c r="E672" s="130" t="s">
        <v>914</v>
      </c>
      <c r="F672" s="107" t="s">
        <v>454</v>
      </c>
      <c r="G672" s="110" t="s">
        <v>144</v>
      </c>
      <c r="H672" s="108" t="s">
        <v>68</v>
      </c>
      <c r="I672" s="111">
        <v>1.05</v>
      </c>
      <c r="J672" s="112">
        <v>255</v>
      </c>
      <c r="K672" s="112" t="s">
        <v>1315</v>
      </c>
      <c r="L672" s="113">
        <f>IF(VLOOKUP(K672,'2. BASIS INVULBLAD'!$D$10:$E$87,2,FALSE())=0,0,I672/VLOOKUP(K672,'2. BASIS INVULBLAD'!$D$10:$E$87,2,FALSE()))</f>
        <v>0</v>
      </c>
      <c r="M672" s="113">
        <f t="shared" si="142"/>
        <v>0</v>
      </c>
      <c r="N672" s="114">
        <f>'2. BASIS INVULBLAD'!$H$10</f>
        <v>0</v>
      </c>
      <c r="O672" s="115">
        <f t="shared" si="143"/>
        <v>0</v>
      </c>
      <c r="P672" s="116"/>
      <c r="Q672" s="117">
        <f t="shared" si="144"/>
        <v>0</v>
      </c>
      <c r="R672" s="29">
        <f>'2. BASIS INVULBLAD'!$H$11</f>
        <v>0</v>
      </c>
      <c r="S672" s="29">
        <f t="shared" si="145"/>
        <v>0</v>
      </c>
      <c r="T672" s="29">
        <f t="shared" si="146"/>
        <v>0</v>
      </c>
    </row>
    <row r="673" spans="1:20" ht="13.5" hidden="1" customHeight="1">
      <c r="A673" s="78">
        <f t="shared" si="136"/>
        <v>255</v>
      </c>
      <c r="B673" s="107" t="s">
        <v>39</v>
      </c>
      <c r="C673" s="122" t="s">
        <v>314</v>
      </c>
      <c r="D673" s="109">
        <v>2</v>
      </c>
      <c r="E673" s="130" t="s">
        <v>915</v>
      </c>
      <c r="F673" s="107" t="s">
        <v>454</v>
      </c>
      <c r="G673" s="110" t="s">
        <v>144</v>
      </c>
      <c r="H673" s="108" t="s">
        <v>68</v>
      </c>
      <c r="I673" s="111">
        <v>1.05</v>
      </c>
      <c r="J673" s="112">
        <v>255</v>
      </c>
      <c r="K673" s="112" t="s">
        <v>1315</v>
      </c>
      <c r="L673" s="113">
        <f>IF(VLOOKUP(K673,'2. BASIS INVULBLAD'!$D$10:$E$87,2,FALSE())=0,0,I673/VLOOKUP(K673,'2. BASIS INVULBLAD'!$D$10:$E$87,2,FALSE()))</f>
        <v>0</v>
      </c>
      <c r="M673" s="113">
        <f t="shared" si="142"/>
        <v>0</v>
      </c>
      <c r="N673" s="114">
        <f>'2. BASIS INVULBLAD'!$H$10</f>
        <v>0</v>
      </c>
      <c r="O673" s="115">
        <f t="shared" si="143"/>
        <v>0</v>
      </c>
      <c r="P673" s="116"/>
      <c r="Q673" s="117">
        <f t="shared" si="144"/>
        <v>0</v>
      </c>
      <c r="R673" s="29">
        <f>'2. BASIS INVULBLAD'!$H$11</f>
        <v>0</v>
      </c>
      <c r="S673" s="29">
        <f t="shared" si="145"/>
        <v>0</v>
      </c>
      <c r="T673" s="29">
        <f t="shared" si="146"/>
        <v>0</v>
      </c>
    </row>
    <row r="674" spans="1:20" ht="13.5" hidden="1" customHeight="1">
      <c r="A674" s="78">
        <f t="shared" si="136"/>
        <v>256</v>
      </c>
      <c r="B674" s="107" t="s">
        <v>39</v>
      </c>
      <c r="C674" s="122" t="s">
        <v>314</v>
      </c>
      <c r="D674" s="109">
        <v>2</v>
      </c>
      <c r="E674" s="130" t="s">
        <v>916</v>
      </c>
      <c r="F674" s="107" t="s">
        <v>454</v>
      </c>
      <c r="G674" s="110" t="s">
        <v>144</v>
      </c>
      <c r="H674" s="108" t="s">
        <v>68</v>
      </c>
      <c r="I674" s="111">
        <v>1.05</v>
      </c>
      <c r="J674" s="112">
        <v>255</v>
      </c>
      <c r="K674" s="112" t="s">
        <v>1315</v>
      </c>
      <c r="L674" s="113">
        <f>IF(VLOOKUP(K674,'2. BASIS INVULBLAD'!$D$10:$E$87,2,FALSE())=0,0,I674/VLOOKUP(K674,'2. BASIS INVULBLAD'!$D$10:$E$87,2,FALSE()))</f>
        <v>0</v>
      </c>
      <c r="M674" s="113">
        <f t="shared" si="142"/>
        <v>0</v>
      </c>
      <c r="N674" s="114">
        <f>'2. BASIS INVULBLAD'!$H$10</f>
        <v>0</v>
      </c>
      <c r="O674" s="115">
        <f t="shared" si="143"/>
        <v>0</v>
      </c>
      <c r="P674" s="116"/>
      <c r="Q674" s="117">
        <f t="shared" si="144"/>
        <v>0</v>
      </c>
      <c r="R674" s="29">
        <f>'2. BASIS INVULBLAD'!$H$11</f>
        <v>0</v>
      </c>
      <c r="S674" s="29">
        <f t="shared" si="145"/>
        <v>0</v>
      </c>
      <c r="T674" s="29">
        <f t="shared" si="146"/>
        <v>0</v>
      </c>
    </row>
    <row r="675" spans="1:20" ht="13.5" hidden="1" customHeight="1">
      <c r="A675" s="78">
        <f t="shared" si="136"/>
        <v>257</v>
      </c>
      <c r="B675" s="107" t="s">
        <v>39</v>
      </c>
      <c r="C675" s="122" t="s">
        <v>314</v>
      </c>
      <c r="D675" s="109">
        <v>2</v>
      </c>
      <c r="E675" s="130" t="s">
        <v>917</v>
      </c>
      <c r="F675" s="107" t="s">
        <v>807</v>
      </c>
      <c r="G675" s="110" t="s">
        <v>144</v>
      </c>
      <c r="H675" s="108" t="s">
        <v>68</v>
      </c>
      <c r="I675" s="111">
        <v>4.79</v>
      </c>
      <c r="J675" s="112">
        <v>255</v>
      </c>
      <c r="K675" s="112" t="s">
        <v>1315</v>
      </c>
      <c r="L675" s="113">
        <f>IF(VLOOKUP(K675,'2. BASIS INVULBLAD'!$D$10:$E$87,2,FALSE())=0,0,I675/VLOOKUP(K675,'2. BASIS INVULBLAD'!$D$10:$E$87,2,FALSE()))</f>
        <v>0</v>
      </c>
      <c r="M675" s="113">
        <f t="shared" si="142"/>
        <v>0</v>
      </c>
      <c r="N675" s="114">
        <f>'2. BASIS INVULBLAD'!$H$10</f>
        <v>0</v>
      </c>
      <c r="O675" s="115">
        <f t="shared" si="143"/>
        <v>0</v>
      </c>
      <c r="P675" s="116"/>
      <c r="Q675" s="117">
        <f t="shared" si="144"/>
        <v>0</v>
      </c>
      <c r="R675" s="29">
        <f>'2. BASIS INVULBLAD'!$H$11</f>
        <v>0</v>
      </c>
      <c r="S675" s="29">
        <f t="shared" si="145"/>
        <v>0</v>
      </c>
      <c r="T675" s="29">
        <f t="shared" si="146"/>
        <v>0</v>
      </c>
    </row>
    <row r="676" spans="1:20" ht="13.5" hidden="1" customHeight="1">
      <c r="A676" s="78">
        <f t="shared" si="136"/>
        <v>258</v>
      </c>
      <c r="B676" s="107" t="s">
        <v>39</v>
      </c>
      <c r="C676" s="122" t="s">
        <v>314</v>
      </c>
      <c r="D676" s="109">
        <v>2</v>
      </c>
      <c r="E676" s="130" t="s">
        <v>918</v>
      </c>
      <c r="F676" s="107" t="s">
        <v>807</v>
      </c>
      <c r="G676" s="110" t="s">
        <v>144</v>
      </c>
      <c r="H676" s="108" t="s">
        <v>68</v>
      </c>
      <c r="I676" s="111">
        <v>4.79</v>
      </c>
      <c r="J676" s="112">
        <v>255</v>
      </c>
      <c r="K676" s="112" t="s">
        <v>1315</v>
      </c>
      <c r="L676" s="113">
        <f>IF(VLOOKUP(K676,'2. BASIS INVULBLAD'!$D$10:$E$87,2,FALSE())=0,0,I676/VLOOKUP(K676,'2. BASIS INVULBLAD'!$D$10:$E$87,2,FALSE()))</f>
        <v>0</v>
      </c>
      <c r="M676" s="113">
        <f t="shared" si="142"/>
        <v>0</v>
      </c>
      <c r="N676" s="114">
        <f>'2. BASIS INVULBLAD'!$H$10</f>
        <v>0</v>
      </c>
      <c r="O676" s="115">
        <f t="shared" si="143"/>
        <v>0</v>
      </c>
      <c r="P676" s="116"/>
      <c r="Q676" s="117">
        <f t="shared" si="144"/>
        <v>0</v>
      </c>
      <c r="R676" s="29">
        <f>'2. BASIS INVULBLAD'!$H$11</f>
        <v>0</v>
      </c>
      <c r="S676" s="29">
        <f t="shared" si="145"/>
        <v>0</v>
      </c>
      <c r="T676" s="29">
        <f t="shared" si="146"/>
        <v>0</v>
      </c>
    </row>
    <row r="677" spans="1:20" ht="13.5" hidden="1" customHeight="1">
      <c r="A677" s="78">
        <f t="shared" si="136"/>
        <v>259</v>
      </c>
      <c r="B677" s="107" t="s">
        <v>39</v>
      </c>
      <c r="C677" s="122" t="s">
        <v>588</v>
      </c>
      <c r="D677" s="112">
        <v>-1</v>
      </c>
      <c r="E677" s="130" t="s">
        <v>932</v>
      </c>
      <c r="F677" s="107" t="s">
        <v>454</v>
      </c>
      <c r="G677" s="110" t="s">
        <v>144</v>
      </c>
      <c r="H677" s="108" t="s">
        <v>68</v>
      </c>
      <c r="I677" s="111">
        <v>1.1299999999999999</v>
      </c>
      <c r="J677" s="112">
        <v>255</v>
      </c>
      <c r="K677" s="112" t="s">
        <v>1315</v>
      </c>
      <c r="L677" s="113">
        <f>IF(VLOOKUP(K677,'2. BASIS INVULBLAD'!$D$10:$E$87,2,FALSE())=0,0,I677/VLOOKUP(K677,'2. BASIS INVULBLAD'!$D$10:$E$87,2,FALSE()))</f>
        <v>0</v>
      </c>
      <c r="M677" s="113">
        <f t="shared" si="142"/>
        <v>0</v>
      </c>
      <c r="N677" s="114">
        <f>'2. BASIS INVULBLAD'!$H$10</f>
        <v>0</v>
      </c>
      <c r="O677" s="115">
        <f t="shared" si="143"/>
        <v>0</v>
      </c>
      <c r="P677" s="116"/>
      <c r="Q677" s="117">
        <f t="shared" si="144"/>
        <v>0</v>
      </c>
      <c r="R677" s="29">
        <f>'2. BASIS INVULBLAD'!$H$11</f>
        <v>0</v>
      </c>
      <c r="S677" s="29">
        <f t="shared" si="145"/>
        <v>0</v>
      </c>
      <c r="T677" s="29">
        <f t="shared" si="146"/>
        <v>0</v>
      </c>
    </row>
    <row r="678" spans="1:20" ht="13.5" hidden="1" customHeight="1">
      <c r="A678" s="78">
        <f t="shared" si="136"/>
        <v>260</v>
      </c>
      <c r="B678" s="107" t="s">
        <v>39</v>
      </c>
      <c r="C678" s="122" t="s">
        <v>588</v>
      </c>
      <c r="D678" s="112">
        <v>-1</v>
      </c>
      <c r="E678" s="130" t="s">
        <v>933</v>
      </c>
      <c r="F678" s="107" t="s">
        <v>454</v>
      </c>
      <c r="G678" s="110" t="s">
        <v>144</v>
      </c>
      <c r="H678" s="108" t="s">
        <v>68</v>
      </c>
      <c r="I678" s="111">
        <v>1.1299999999999999</v>
      </c>
      <c r="J678" s="112">
        <v>255</v>
      </c>
      <c r="K678" s="112" t="s">
        <v>1315</v>
      </c>
      <c r="L678" s="113">
        <f>IF(VLOOKUP(K678,'2. BASIS INVULBLAD'!$D$10:$E$87,2,FALSE())=0,0,I678/VLOOKUP(K678,'2. BASIS INVULBLAD'!$D$10:$E$87,2,FALSE()))</f>
        <v>0</v>
      </c>
      <c r="M678" s="113">
        <f t="shared" si="142"/>
        <v>0</v>
      </c>
      <c r="N678" s="114">
        <f>'2. BASIS INVULBLAD'!$H$10</f>
        <v>0</v>
      </c>
      <c r="O678" s="115">
        <f t="shared" si="143"/>
        <v>0</v>
      </c>
      <c r="P678" s="116"/>
      <c r="Q678" s="117">
        <f t="shared" si="144"/>
        <v>0</v>
      </c>
      <c r="R678" s="29">
        <f>'2. BASIS INVULBLAD'!$H$11</f>
        <v>0</v>
      </c>
      <c r="S678" s="29">
        <f t="shared" si="145"/>
        <v>0</v>
      </c>
      <c r="T678" s="29">
        <f t="shared" si="146"/>
        <v>0</v>
      </c>
    </row>
    <row r="679" spans="1:20" ht="13.5" hidden="1" customHeight="1">
      <c r="A679" s="78">
        <f t="shared" si="136"/>
        <v>261</v>
      </c>
      <c r="B679" s="107" t="s">
        <v>39</v>
      </c>
      <c r="C679" s="122" t="s">
        <v>588</v>
      </c>
      <c r="D679" s="112">
        <v>-1</v>
      </c>
      <c r="E679" s="130" t="s">
        <v>934</v>
      </c>
      <c r="F679" s="107" t="s">
        <v>454</v>
      </c>
      <c r="G679" s="110" t="s">
        <v>144</v>
      </c>
      <c r="H679" s="108" t="s">
        <v>68</v>
      </c>
      <c r="I679" s="111">
        <v>1.1299999999999999</v>
      </c>
      <c r="J679" s="112">
        <v>255</v>
      </c>
      <c r="K679" s="112" t="s">
        <v>1315</v>
      </c>
      <c r="L679" s="113">
        <f>IF(VLOOKUP(K679,'2. BASIS INVULBLAD'!$D$10:$E$87,2,FALSE())=0,0,I679/VLOOKUP(K679,'2. BASIS INVULBLAD'!$D$10:$E$87,2,FALSE()))</f>
        <v>0</v>
      </c>
      <c r="M679" s="113">
        <f t="shared" si="142"/>
        <v>0</v>
      </c>
      <c r="N679" s="114">
        <f>'2. BASIS INVULBLAD'!$H$10</f>
        <v>0</v>
      </c>
      <c r="O679" s="115">
        <f t="shared" si="143"/>
        <v>0</v>
      </c>
      <c r="P679" s="116"/>
      <c r="Q679" s="117">
        <f t="shared" si="144"/>
        <v>0</v>
      </c>
      <c r="R679" s="29">
        <f>'2. BASIS INVULBLAD'!$H$11</f>
        <v>0</v>
      </c>
      <c r="S679" s="29">
        <f t="shared" si="145"/>
        <v>0</v>
      </c>
      <c r="T679" s="29">
        <f t="shared" si="146"/>
        <v>0</v>
      </c>
    </row>
    <row r="680" spans="1:20" ht="13.5" hidden="1" customHeight="1">
      <c r="A680" s="78">
        <f t="shared" si="136"/>
        <v>262</v>
      </c>
      <c r="B680" s="107" t="s">
        <v>39</v>
      </c>
      <c r="C680" s="122" t="s">
        <v>588</v>
      </c>
      <c r="D680" s="112">
        <v>-1</v>
      </c>
      <c r="E680" s="130" t="s">
        <v>935</v>
      </c>
      <c r="F680" s="107" t="s">
        <v>454</v>
      </c>
      <c r="G680" s="110" t="s">
        <v>144</v>
      </c>
      <c r="H680" s="108" t="s">
        <v>68</v>
      </c>
      <c r="I680" s="111">
        <v>1.1299999999999999</v>
      </c>
      <c r="J680" s="112">
        <v>255</v>
      </c>
      <c r="K680" s="112" t="s">
        <v>1315</v>
      </c>
      <c r="L680" s="113">
        <f>IF(VLOOKUP(K680,'2. BASIS INVULBLAD'!$D$10:$E$87,2,FALSE())=0,0,I680/VLOOKUP(K680,'2. BASIS INVULBLAD'!$D$10:$E$87,2,FALSE()))</f>
        <v>0</v>
      </c>
      <c r="M680" s="113">
        <f t="shared" si="142"/>
        <v>0</v>
      </c>
      <c r="N680" s="114">
        <f>'2. BASIS INVULBLAD'!$H$10</f>
        <v>0</v>
      </c>
      <c r="O680" s="115">
        <f t="shared" si="143"/>
        <v>0</v>
      </c>
      <c r="P680" s="116"/>
      <c r="Q680" s="117">
        <f t="shared" si="144"/>
        <v>0</v>
      </c>
      <c r="R680" s="29">
        <f>'2. BASIS INVULBLAD'!$H$11</f>
        <v>0</v>
      </c>
      <c r="S680" s="29">
        <f t="shared" si="145"/>
        <v>0</v>
      </c>
      <c r="T680" s="29">
        <f t="shared" si="146"/>
        <v>0</v>
      </c>
    </row>
    <row r="681" spans="1:20" ht="13.5" hidden="1" customHeight="1">
      <c r="A681" s="78">
        <f t="shared" si="136"/>
        <v>263</v>
      </c>
      <c r="B681" s="107" t="s">
        <v>39</v>
      </c>
      <c r="C681" s="122" t="s">
        <v>588</v>
      </c>
      <c r="D681" s="112">
        <v>-1</v>
      </c>
      <c r="E681" s="130" t="s">
        <v>936</v>
      </c>
      <c r="F681" s="107" t="s">
        <v>807</v>
      </c>
      <c r="G681" s="110" t="s">
        <v>144</v>
      </c>
      <c r="H681" s="108" t="s">
        <v>68</v>
      </c>
      <c r="I681" s="111">
        <v>5.51</v>
      </c>
      <c r="J681" s="112">
        <v>255</v>
      </c>
      <c r="K681" s="112" t="s">
        <v>1315</v>
      </c>
      <c r="L681" s="113">
        <f>IF(VLOOKUP(K681,'2. BASIS INVULBLAD'!$D$10:$E$87,2,FALSE())=0,0,I681/VLOOKUP(K681,'2. BASIS INVULBLAD'!$D$10:$E$87,2,FALSE()))</f>
        <v>0</v>
      </c>
      <c r="M681" s="113">
        <f t="shared" si="142"/>
        <v>0</v>
      </c>
      <c r="N681" s="114">
        <f>'2. BASIS INVULBLAD'!$H$10</f>
        <v>0</v>
      </c>
      <c r="O681" s="115">
        <f t="shared" si="143"/>
        <v>0</v>
      </c>
      <c r="P681" s="116"/>
      <c r="Q681" s="117">
        <f t="shared" si="144"/>
        <v>0</v>
      </c>
      <c r="R681" s="29">
        <f>'2. BASIS INVULBLAD'!$H$11</f>
        <v>0</v>
      </c>
      <c r="S681" s="29">
        <f t="shared" si="145"/>
        <v>0</v>
      </c>
      <c r="T681" s="29">
        <f t="shared" si="146"/>
        <v>0</v>
      </c>
    </row>
    <row r="682" spans="1:20" ht="13.5" hidden="1" customHeight="1">
      <c r="A682" s="78">
        <f t="shared" si="136"/>
        <v>264</v>
      </c>
      <c r="B682" s="107" t="s">
        <v>39</v>
      </c>
      <c r="C682" s="122" t="s">
        <v>588</v>
      </c>
      <c r="D682" s="112">
        <v>-1</v>
      </c>
      <c r="E682" s="130" t="s">
        <v>937</v>
      </c>
      <c r="F682" s="107" t="s">
        <v>807</v>
      </c>
      <c r="G682" s="110" t="s">
        <v>144</v>
      </c>
      <c r="H682" s="108" t="s">
        <v>68</v>
      </c>
      <c r="I682" s="111">
        <v>5.51</v>
      </c>
      <c r="J682" s="112">
        <v>255</v>
      </c>
      <c r="K682" s="112" t="s">
        <v>1315</v>
      </c>
      <c r="L682" s="113">
        <f>IF(VLOOKUP(K682,'2. BASIS INVULBLAD'!$D$10:$E$87,2,FALSE())=0,0,I682/VLOOKUP(K682,'2. BASIS INVULBLAD'!$D$10:$E$87,2,FALSE()))</f>
        <v>0</v>
      </c>
      <c r="M682" s="113">
        <f t="shared" si="142"/>
        <v>0</v>
      </c>
      <c r="N682" s="114">
        <f>'2. BASIS INVULBLAD'!$H$10</f>
        <v>0</v>
      </c>
      <c r="O682" s="115">
        <f t="shared" si="143"/>
        <v>0</v>
      </c>
      <c r="P682" s="116"/>
      <c r="Q682" s="117">
        <f t="shared" si="144"/>
        <v>0</v>
      </c>
      <c r="R682" s="29">
        <f>'2. BASIS INVULBLAD'!$H$11</f>
        <v>0</v>
      </c>
      <c r="S682" s="29">
        <f t="shared" si="145"/>
        <v>0</v>
      </c>
      <c r="T682" s="29">
        <f t="shared" si="146"/>
        <v>0</v>
      </c>
    </row>
    <row r="683" spans="1:20" ht="13.5" hidden="1" customHeight="1">
      <c r="A683" s="78">
        <f t="shared" si="136"/>
        <v>265</v>
      </c>
      <c r="B683" s="107" t="s">
        <v>39</v>
      </c>
      <c r="C683" s="122" t="s">
        <v>588</v>
      </c>
      <c r="D683" s="112">
        <v>-1</v>
      </c>
      <c r="E683" s="130" t="s">
        <v>939</v>
      </c>
      <c r="F683" s="107" t="s">
        <v>452</v>
      </c>
      <c r="G683" s="110" t="s">
        <v>243</v>
      </c>
      <c r="H683" s="108" t="s">
        <v>68</v>
      </c>
      <c r="I683" s="111">
        <v>4.54</v>
      </c>
      <c r="J683" s="112">
        <v>0</v>
      </c>
      <c r="K683" s="112"/>
      <c r="L683" s="113"/>
      <c r="M683" s="113"/>
      <c r="N683" s="114"/>
      <c r="O683" s="115"/>
      <c r="P683" s="116"/>
      <c r="Q683" s="117"/>
      <c r="R683" s="29"/>
      <c r="S683" s="29"/>
      <c r="T683" s="29"/>
    </row>
    <row r="684" spans="1:20" ht="13.5" hidden="1" customHeight="1">
      <c r="A684" s="78">
        <f t="shared" si="136"/>
        <v>266</v>
      </c>
      <c r="B684" s="107" t="s">
        <v>39</v>
      </c>
      <c r="C684" s="122" t="s">
        <v>588</v>
      </c>
      <c r="D684" s="112">
        <v>-1</v>
      </c>
      <c r="E684" s="130" t="s">
        <v>944</v>
      </c>
      <c r="F684" s="107" t="s">
        <v>945</v>
      </c>
      <c r="G684" s="110" t="s">
        <v>144</v>
      </c>
      <c r="H684" s="108" t="s">
        <v>68</v>
      </c>
      <c r="I684" s="111">
        <v>3.92</v>
      </c>
      <c r="J684" s="112">
        <v>255</v>
      </c>
      <c r="K684" s="112" t="s">
        <v>1315</v>
      </c>
      <c r="L684" s="113">
        <f>IF(VLOOKUP(K684,'2. BASIS INVULBLAD'!$D$10:$E$87,2,FALSE())=0,0,I684/VLOOKUP(K684,'2. BASIS INVULBLAD'!$D$10:$E$87,2,FALSE()))</f>
        <v>0</v>
      </c>
      <c r="M684" s="113">
        <f t="shared" ref="M684:M715" si="147">L684*J684</f>
        <v>0</v>
      </c>
      <c r="N684" s="114">
        <f>'2. BASIS INVULBLAD'!$H$10</f>
        <v>0</v>
      </c>
      <c r="O684" s="115">
        <f t="shared" ref="O684:O715" si="148">M684*N684</f>
        <v>0</v>
      </c>
      <c r="P684" s="116"/>
      <c r="Q684" s="117">
        <f t="shared" ref="Q684:Q715" si="149">M684*P684</f>
        <v>0</v>
      </c>
      <c r="R684" s="29">
        <f>'2. BASIS INVULBLAD'!$H$11</f>
        <v>0</v>
      </c>
      <c r="S684" s="29">
        <f t="shared" ref="S684:S715" si="150">Q684*R684</f>
        <v>0</v>
      </c>
      <c r="T684" s="29">
        <f t="shared" ref="T684:T715" si="151">O684+S684</f>
        <v>0</v>
      </c>
    </row>
    <row r="685" spans="1:20" ht="13.5" hidden="1" customHeight="1">
      <c r="A685" s="78">
        <f t="shared" si="136"/>
        <v>267</v>
      </c>
      <c r="B685" s="107" t="s">
        <v>39</v>
      </c>
      <c r="C685" s="122" t="s">
        <v>588</v>
      </c>
      <c r="D685" s="112" t="s">
        <v>490</v>
      </c>
      <c r="E685" s="130" t="s">
        <v>1013</v>
      </c>
      <c r="F685" s="107" t="s">
        <v>1014</v>
      </c>
      <c r="G685" s="110" t="s">
        <v>144</v>
      </c>
      <c r="H685" s="108" t="s">
        <v>68</v>
      </c>
      <c r="I685" s="111">
        <v>3.91</v>
      </c>
      <c r="J685" s="112">
        <v>255</v>
      </c>
      <c r="K685" s="112" t="s">
        <v>1315</v>
      </c>
      <c r="L685" s="113">
        <f>IF(VLOOKUP(K685,'2. BASIS INVULBLAD'!$D$10:$E$87,2,FALSE())=0,0,I685/VLOOKUP(K685,'2. BASIS INVULBLAD'!$D$10:$E$87,2,FALSE()))</f>
        <v>0</v>
      </c>
      <c r="M685" s="113">
        <f t="shared" si="147"/>
        <v>0</v>
      </c>
      <c r="N685" s="114">
        <f>'2. BASIS INVULBLAD'!$H$10</f>
        <v>0</v>
      </c>
      <c r="O685" s="115">
        <f t="shared" si="148"/>
        <v>0</v>
      </c>
      <c r="P685" s="116"/>
      <c r="Q685" s="117">
        <f t="shared" si="149"/>
        <v>0</v>
      </c>
      <c r="R685" s="29">
        <f>'2. BASIS INVULBLAD'!$H$11</f>
        <v>0</v>
      </c>
      <c r="S685" s="29">
        <f t="shared" si="150"/>
        <v>0</v>
      </c>
      <c r="T685" s="29">
        <f t="shared" si="151"/>
        <v>0</v>
      </c>
    </row>
    <row r="686" spans="1:20" ht="13.5" hidden="1" customHeight="1">
      <c r="A686" s="78">
        <f t="shared" si="136"/>
        <v>268</v>
      </c>
      <c r="B686" s="107" t="s">
        <v>39</v>
      </c>
      <c r="C686" s="122" t="s">
        <v>588</v>
      </c>
      <c r="D686" s="112" t="s">
        <v>490</v>
      </c>
      <c r="E686" s="130" t="s">
        <v>1015</v>
      </c>
      <c r="F686" s="107" t="s">
        <v>454</v>
      </c>
      <c r="G686" s="110" t="s">
        <v>144</v>
      </c>
      <c r="H686" s="108" t="s">
        <v>68</v>
      </c>
      <c r="I686" s="111">
        <v>1.1499999999999999</v>
      </c>
      <c r="J686" s="112">
        <v>255</v>
      </c>
      <c r="K686" s="112" t="s">
        <v>1315</v>
      </c>
      <c r="L686" s="113">
        <f>IF(VLOOKUP(K686,'2. BASIS INVULBLAD'!$D$10:$E$87,2,FALSE())=0,0,I686/VLOOKUP(K686,'2. BASIS INVULBLAD'!$D$10:$E$87,2,FALSE()))</f>
        <v>0</v>
      </c>
      <c r="M686" s="113">
        <f t="shared" si="147"/>
        <v>0</v>
      </c>
      <c r="N686" s="114">
        <f>'2. BASIS INVULBLAD'!$H$10</f>
        <v>0</v>
      </c>
      <c r="O686" s="115">
        <f t="shared" si="148"/>
        <v>0</v>
      </c>
      <c r="P686" s="116"/>
      <c r="Q686" s="117">
        <f t="shared" si="149"/>
        <v>0</v>
      </c>
      <c r="R686" s="29">
        <f>'2. BASIS INVULBLAD'!$H$11</f>
        <v>0</v>
      </c>
      <c r="S686" s="29">
        <f t="shared" si="150"/>
        <v>0</v>
      </c>
      <c r="T686" s="29">
        <f t="shared" si="151"/>
        <v>0</v>
      </c>
    </row>
    <row r="687" spans="1:20" ht="13.5" hidden="1" customHeight="1">
      <c r="A687" s="78">
        <f t="shared" ref="A687:A750" si="152">A686+1</f>
        <v>269</v>
      </c>
      <c r="B687" s="107" t="s">
        <v>39</v>
      </c>
      <c r="C687" s="122" t="s">
        <v>588</v>
      </c>
      <c r="D687" s="112" t="s">
        <v>490</v>
      </c>
      <c r="E687" s="130" t="s">
        <v>1016</v>
      </c>
      <c r="F687" s="107" t="s">
        <v>454</v>
      </c>
      <c r="G687" s="110" t="s">
        <v>144</v>
      </c>
      <c r="H687" s="108" t="s">
        <v>68</v>
      </c>
      <c r="I687" s="111">
        <v>1.1499999999999999</v>
      </c>
      <c r="J687" s="112">
        <v>255</v>
      </c>
      <c r="K687" s="112" t="s">
        <v>1315</v>
      </c>
      <c r="L687" s="113">
        <f>IF(VLOOKUP(K687,'2. BASIS INVULBLAD'!$D$10:$E$87,2,FALSE())=0,0,I687/VLOOKUP(K687,'2. BASIS INVULBLAD'!$D$10:$E$87,2,FALSE()))</f>
        <v>0</v>
      </c>
      <c r="M687" s="113">
        <f t="shared" si="147"/>
        <v>0</v>
      </c>
      <c r="N687" s="114">
        <f>'2. BASIS INVULBLAD'!$H$10</f>
        <v>0</v>
      </c>
      <c r="O687" s="115">
        <f t="shared" si="148"/>
        <v>0</v>
      </c>
      <c r="P687" s="116"/>
      <c r="Q687" s="117">
        <f t="shared" si="149"/>
        <v>0</v>
      </c>
      <c r="R687" s="29">
        <f>'2. BASIS INVULBLAD'!$H$11</f>
        <v>0</v>
      </c>
      <c r="S687" s="29">
        <f t="shared" si="150"/>
        <v>0</v>
      </c>
      <c r="T687" s="29">
        <f t="shared" si="151"/>
        <v>0</v>
      </c>
    </row>
    <row r="688" spans="1:20" ht="13.5" hidden="1" customHeight="1">
      <c r="A688" s="78">
        <f t="shared" si="152"/>
        <v>270</v>
      </c>
      <c r="B688" s="107" t="s">
        <v>39</v>
      </c>
      <c r="C688" s="122" t="s">
        <v>588</v>
      </c>
      <c r="D688" s="112" t="s">
        <v>490</v>
      </c>
      <c r="E688" s="130" t="s">
        <v>1017</v>
      </c>
      <c r="F688" s="107" t="s">
        <v>454</v>
      </c>
      <c r="G688" s="110" t="s">
        <v>144</v>
      </c>
      <c r="H688" s="108" t="s">
        <v>68</v>
      </c>
      <c r="I688" s="111">
        <v>1.1499999999999999</v>
      </c>
      <c r="J688" s="112">
        <v>255</v>
      </c>
      <c r="K688" s="112" t="s">
        <v>1315</v>
      </c>
      <c r="L688" s="113">
        <f>IF(VLOOKUP(K688,'2. BASIS INVULBLAD'!$D$10:$E$87,2,FALSE())=0,0,I688/VLOOKUP(K688,'2. BASIS INVULBLAD'!$D$10:$E$87,2,FALSE()))</f>
        <v>0</v>
      </c>
      <c r="M688" s="113">
        <f t="shared" si="147"/>
        <v>0</v>
      </c>
      <c r="N688" s="114">
        <f>'2. BASIS INVULBLAD'!$H$10</f>
        <v>0</v>
      </c>
      <c r="O688" s="115">
        <f t="shared" si="148"/>
        <v>0</v>
      </c>
      <c r="P688" s="116"/>
      <c r="Q688" s="117">
        <f t="shared" si="149"/>
        <v>0</v>
      </c>
      <c r="R688" s="29">
        <f>'2. BASIS INVULBLAD'!$H$11</f>
        <v>0</v>
      </c>
      <c r="S688" s="29">
        <f t="shared" si="150"/>
        <v>0</v>
      </c>
      <c r="T688" s="29">
        <f t="shared" si="151"/>
        <v>0</v>
      </c>
    </row>
    <row r="689" spans="1:20" ht="13.5" hidden="1" customHeight="1">
      <c r="A689" s="78">
        <f t="shared" si="152"/>
        <v>271</v>
      </c>
      <c r="B689" s="107" t="s">
        <v>39</v>
      </c>
      <c r="C689" s="122" t="s">
        <v>588</v>
      </c>
      <c r="D689" s="112" t="s">
        <v>490</v>
      </c>
      <c r="E689" s="130" t="s">
        <v>1018</v>
      </c>
      <c r="F689" s="107" t="s">
        <v>454</v>
      </c>
      <c r="G689" s="110" t="s">
        <v>144</v>
      </c>
      <c r="H689" s="108" t="s">
        <v>68</v>
      </c>
      <c r="I689" s="111">
        <v>1.1499999999999999</v>
      </c>
      <c r="J689" s="112">
        <v>255</v>
      </c>
      <c r="K689" s="112" t="s">
        <v>1315</v>
      </c>
      <c r="L689" s="113">
        <f>IF(VLOOKUP(K689,'2. BASIS INVULBLAD'!$D$10:$E$87,2,FALSE())=0,0,I689/VLOOKUP(K689,'2. BASIS INVULBLAD'!$D$10:$E$87,2,FALSE()))</f>
        <v>0</v>
      </c>
      <c r="M689" s="113">
        <f t="shared" si="147"/>
        <v>0</v>
      </c>
      <c r="N689" s="114">
        <f>'2. BASIS INVULBLAD'!$H$10</f>
        <v>0</v>
      </c>
      <c r="O689" s="115">
        <f t="shared" si="148"/>
        <v>0</v>
      </c>
      <c r="P689" s="116"/>
      <c r="Q689" s="117">
        <f t="shared" si="149"/>
        <v>0</v>
      </c>
      <c r="R689" s="29">
        <f>'2. BASIS INVULBLAD'!$H$11</f>
        <v>0</v>
      </c>
      <c r="S689" s="29">
        <f t="shared" si="150"/>
        <v>0</v>
      </c>
      <c r="T689" s="29">
        <f t="shared" si="151"/>
        <v>0</v>
      </c>
    </row>
    <row r="690" spans="1:20" ht="13.5" hidden="1" customHeight="1">
      <c r="A690" s="78">
        <f t="shared" si="152"/>
        <v>272</v>
      </c>
      <c r="B690" s="107" t="s">
        <v>39</v>
      </c>
      <c r="C690" s="122" t="s">
        <v>588</v>
      </c>
      <c r="D690" s="112" t="s">
        <v>490</v>
      </c>
      <c r="E690" s="130" t="s">
        <v>1019</v>
      </c>
      <c r="F690" s="107" t="s">
        <v>807</v>
      </c>
      <c r="G690" s="110" t="s">
        <v>144</v>
      </c>
      <c r="H690" s="108" t="s">
        <v>68</v>
      </c>
      <c r="I690" s="111">
        <v>4.8</v>
      </c>
      <c r="J690" s="112">
        <v>255</v>
      </c>
      <c r="K690" s="112" t="s">
        <v>1315</v>
      </c>
      <c r="L690" s="113">
        <f>IF(VLOOKUP(K690,'2. BASIS INVULBLAD'!$D$10:$E$87,2,FALSE())=0,0,I690/VLOOKUP(K690,'2. BASIS INVULBLAD'!$D$10:$E$87,2,FALSE()))</f>
        <v>0</v>
      </c>
      <c r="M690" s="113">
        <f t="shared" si="147"/>
        <v>0</v>
      </c>
      <c r="N690" s="114">
        <f>'2. BASIS INVULBLAD'!$H$10</f>
        <v>0</v>
      </c>
      <c r="O690" s="115">
        <f t="shared" si="148"/>
        <v>0</v>
      </c>
      <c r="P690" s="116"/>
      <c r="Q690" s="117">
        <f t="shared" si="149"/>
        <v>0</v>
      </c>
      <c r="R690" s="29">
        <f>'2. BASIS INVULBLAD'!$H$11</f>
        <v>0</v>
      </c>
      <c r="S690" s="29">
        <f t="shared" si="150"/>
        <v>0</v>
      </c>
      <c r="T690" s="29">
        <f t="shared" si="151"/>
        <v>0</v>
      </c>
    </row>
    <row r="691" spans="1:20" ht="13.5" hidden="1" customHeight="1">
      <c r="A691" s="78">
        <f t="shared" si="152"/>
        <v>273</v>
      </c>
      <c r="B691" s="107" t="s">
        <v>39</v>
      </c>
      <c r="C691" s="122" t="s">
        <v>588</v>
      </c>
      <c r="D691" s="112" t="s">
        <v>490</v>
      </c>
      <c r="E691" s="130" t="s">
        <v>1020</v>
      </c>
      <c r="F691" s="107" t="s">
        <v>807</v>
      </c>
      <c r="G691" s="110" t="s">
        <v>144</v>
      </c>
      <c r="H691" s="108" t="s">
        <v>68</v>
      </c>
      <c r="I691" s="111">
        <v>4.4800000000000004</v>
      </c>
      <c r="J691" s="112">
        <v>255</v>
      </c>
      <c r="K691" s="112" t="s">
        <v>1315</v>
      </c>
      <c r="L691" s="113">
        <f>IF(VLOOKUP(K691,'2. BASIS INVULBLAD'!$D$10:$E$87,2,FALSE())=0,0,I691/VLOOKUP(K691,'2. BASIS INVULBLAD'!$D$10:$E$87,2,FALSE()))</f>
        <v>0</v>
      </c>
      <c r="M691" s="113">
        <f t="shared" si="147"/>
        <v>0</v>
      </c>
      <c r="N691" s="114">
        <f>'2. BASIS INVULBLAD'!$H$10</f>
        <v>0</v>
      </c>
      <c r="O691" s="115">
        <f t="shared" si="148"/>
        <v>0</v>
      </c>
      <c r="P691" s="116"/>
      <c r="Q691" s="117">
        <f t="shared" si="149"/>
        <v>0</v>
      </c>
      <c r="R691" s="29">
        <f>'2. BASIS INVULBLAD'!$H$11</f>
        <v>0</v>
      </c>
      <c r="S691" s="29">
        <f t="shared" si="150"/>
        <v>0</v>
      </c>
      <c r="T691" s="29">
        <f t="shared" si="151"/>
        <v>0</v>
      </c>
    </row>
    <row r="692" spans="1:20" ht="13.5" hidden="1" customHeight="1">
      <c r="A692" s="78">
        <f t="shared" si="152"/>
        <v>274</v>
      </c>
      <c r="B692" s="107" t="s">
        <v>39</v>
      </c>
      <c r="C692" s="108" t="s">
        <v>604</v>
      </c>
      <c r="D692" s="109">
        <v>1</v>
      </c>
      <c r="E692" s="108" t="s">
        <v>1030</v>
      </c>
      <c r="F692" s="108" t="s">
        <v>216</v>
      </c>
      <c r="G692" s="110" t="s">
        <v>86</v>
      </c>
      <c r="H692" s="108" t="s">
        <v>68</v>
      </c>
      <c r="I692" s="111">
        <v>10.5</v>
      </c>
      <c r="J692" s="112">
        <v>255</v>
      </c>
      <c r="K692" s="112" t="s">
        <v>91</v>
      </c>
      <c r="L692" s="113">
        <f>IF(VLOOKUP(K692,'2. BASIS INVULBLAD'!$D$10:$E$87,2,FALSE())=0,0,I692/VLOOKUP(K692,'2. BASIS INVULBLAD'!$D$10:$E$87,2,FALSE()))</f>
        <v>0</v>
      </c>
      <c r="M692" s="113">
        <f t="shared" si="147"/>
        <v>0</v>
      </c>
      <c r="N692" s="114">
        <f>'2. BASIS INVULBLAD'!$H$10</f>
        <v>0</v>
      </c>
      <c r="O692" s="115">
        <f t="shared" si="148"/>
        <v>0</v>
      </c>
      <c r="P692" s="116"/>
      <c r="Q692" s="117">
        <f t="shared" si="149"/>
        <v>0</v>
      </c>
      <c r="R692" s="29">
        <f>'2. BASIS INVULBLAD'!$H$11</f>
        <v>0</v>
      </c>
      <c r="S692" s="29">
        <f t="shared" si="150"/>
        <v>0</v>
      </c>
      <c r="T692" s="29">
        <f t="shared" si="151"/>
        <v>0</v>
      </c>
    </row>
    <row r="693" spans="1:20" ht="13.5" hidden="1" customHeight="1">
      <c r="A693" s="78">
        <f t="shared" si="152"/>
        <v>275</v>
      </c>
      <c r="B693" s="107" t="s">
        <v>39</v>
      </c>
      <c r="C693" s="108" t="s">
        <v>604</v>
      </c>
      <c r="D693" s="109">
        <v>1</v>
      </c>
      <c r="E693" s="108" t="s">
        <v>1033</v>
      </c>
      <c r="F693" s="108" t="s">
        <v>216</v>
      </c>
      <c r="G693" s="110" t="s">
        <v>86</v>
      </c>
      <c r="H693" s="108" t="s">
        <v>68</v>
      </c>
      <c r="I693" s="111">
        <v>16.5</v>
      </c>
      <c r="J693" s="112">
        <v>255</v>
      </c>
      <c r="K693" s="112" t="s">
        <v>91</v>
      </c>
      <c r="L693" s="113">
        <f>IF(VLOOKUP(K693,'2. BASIS INVULBLAD'!$D$10:$E$87,2,FALSE())=0,0,I693/VLOOKUP(K693,'2. BASIS INVULBLAD'!$D$10:$E$87,2,FALSE()))</f>
        <v>0</v>
      </c>
      <c r="M693" s="113">
        <f t="shared" si="147"/>
        <v>0</v>
      </c>
      <c r="N693" s="114">
        <f>'2. BASIS INVULBLAD'!$H$10</f>
        <v>0</v>
      </c>
      <c r="O693" s="115">
        <f t="shared" si="148"/>
        <v>0</v>
      </c>
      <c r="P693" s="116"/>
      <c r="Q693" s="117">
        <f t="shared" si="149"/>
        <v>0</v>
      </c>
      <c r="R693" s="29">
        <f>'2. BASIS INVULBLAD'!$H$11</f>
        <v>0</v>
      </c>
      <c r="S693" s="29">
        <f t="shared" si="150"/>
        <v>0</v>
      </c>
      <c r="T693" s="29">
        <f t="shared" si="151"/>
        <v>0</v>
      </c>
    </row>
    <row r="694" spans="1:20" ht="13.5" hidden="1" customHeight="1">
      <c r="A694" s="78">
        <f t="shared" si="152"/>
        <v>276</v>
      </c>
      <c r="B694" s="107" t="s">
        <v>39</v>
      </c>
      <c r="C694" s="108" t="s">
        <v>604</v>
      </c>
      <c r="D694" s="109">
        <v>1</v>
      </c>
      <c r="E694" s="108" t="s">
        <v>1037</v>
      </c>
      <c r="F694" s="108" t="s">
        <v>1038</v>
      </c>
      <c r="G694" s="110" t="s">
        <v>144</v>
      </c>
      <c r="H694" s="108" t="s">
        <v>68</v>
      </c>
      <c r="I694" s="111">
        <v>6.52</v>
      </c>
      <c r="J694" s="112">
        <v>255</v>
      </c>
      <c r="K694" s="112" t="s">
        <v>1315</v>
      </c>
      <c r="L694" s="113">
        <f>IF(VLOOKUP(K694,'2. BASIS INVULBLAD'!$D$10:$E$87,2,FALSE())=0,0,I694/VLOOKUP(K694,'2. BASIS INVULBLAD'!$D$10:$E$87,2,FALSE()))</f>
        <v>0</v>
      </c>
      <c r="M694" s="113">
        <f t="shared" si="147"/>
        <v>0</v>
      </c>
      <c r="N694" s="114">
        <f>'2. BASIS INVULBLAD'!$H$10</f>
        <v>0</v>
      </c>
      <c r="O694" s="115">
        <f t="shared" si="148"/>
        <v>0</v>
      </c>
      <c r="P694" s="116"/>
      <c r="Q694" s="117">
        <f t="shared" si="149"/>
        <v>0</v>
      </c>
      <c r="R694" s="29">
        <f>'2. BASIS INVULBLAD'!$H$11</f>
        <v>0</v>
      </c>
      <c r="S694" s="29">
        <f t="shared" si="150"/>
        <v>0</v>
      </c>
      <c r="T694" s="29">
        <f t="shared" si="151"/>
        <v>0</v>
      </c>
    </row>
    <row r="695" spans="1:20" ht="13.5" hidden="1" customHeight="1">
      <c r="A695" s="78">
        <f t="shared" si="152"/>
        <v>277</v>
      </c>
      <c r="B695" s="107" t="s">
        <v>39</v>
      </c>
      <c r="C695" s="108" t="s">
        <v>604</v>
      </c>
      <c r="D695" s="109">
        <v>1</v>
      </c>
      <c r="E695" s="108" t="s">
        <v>1040</v>
      </c>
      <c r="F695" s="108" t="s">
        <v>240</v>
      </c>
      <c r="G695" s="110" t="s">
        <v>144</v>
      </c>
      <c r="H695" s="108" t="s">
        <v>68</v>
      </c>
      <c r="I695" s="111">
        <v>6.75</v>
      </c>
      <c r="J695" s="112">
        <v>255</v>
      </c>
      <c r="K695" s="112" t="s">
        <v>1315</v>
      </c>
      <c r="L695" s="113">
        <f>IF(VLOOKUP(K695,'2. BASIS INVULBLAD'!$D$10:$E$87,2,FALSE())=0,0,I695/VLOOKUP(K695,'2. BASIS INVULBLAD'!$D$10:$E$87,2,FALSE()))</f>
        <v>0</v>
      </c>
      <c r="M695" s="113">
        <f t="shared" si="147"/>
        <v>0</v>
      </c>
      <c r="N695" s="114">
        <f>'2. BASIS INVULBLAD'!$H$10</f>
        <v>0</v>
      </c>
      <c r="O695" s="115">
        <f t="shared" si="148"/>
        <v>0</v>
      </c>
      <c r="P695" s="116"/>
      <c r="Q695" s="117">
        <f t="shared" si="149"/>
        <v>0</v>
      </c>
      <c r="R695" s="29">
        <f>'2. BASIS INVULBLAD'!$H$11</f>
        <v>0</v>
      </c>
      <c r="S695" s="29">
        <f t="shared" si="150"/>
        <v>0</v>
      </c>
      <c r="T695" s="29">
        <f t="shared" si="151"/>
        <v>0</v>
      </c>
    </row>
    <row r="696" spans="1:20" ht="13.5" hidden="1" customHeight="1">
      <c r="A696" s="78">
        <f t="shared" si="152"/>
        <v>278</v>
      </c>
      <c r="B696" s="107" t="s">
        <v>39</v>
      </c>
      <c r="C696" s="108" t="s">
        <v>604</v>
      </c>
      <c r="D696" s="109">
        <v>1</v>
      </c>
      <c r="E696" s="108" t="s">
        <v>1041</v>
      </c>
      <c r="F696" s="108" t="s">
        <v>218</v>
      </c>
      <c r="G696" s="110" t="s">
        <v>144</v>
      </c>
      <c r="H696" s="108" t="s">
        <v>68</v>
      </c>
      <c r="I696" s="111">
        <v>0.95</v>
      </c>
      <c r="J696" s="112">
        <v>255</v>
      </c>
      <c r="K696" s="112" t="s">
        <v>1315</v>
      </c>
      <c r="L696" s="113">
        <f>IF(VLOOKUP(K696,'2. BASIS INVULBLAD'!$D$10:$E$87,2,FALSE())=0,0,I696/VLOOKUP(K696,'2. BASIS INVULBLAD'!$D$10:$E$87,2,FALSE()))</f>
        <v>0</v>
      </c>
      <c r="M696" s="113">
        <f t="shared" si="147"/>
        <v>0</v>
      </c>
      <c r="N696" s="114">
        <f>'2. BASIS INVULBLAD'!$H$10</f>
        <v>0</v>
      </c>
      <c r="O696" s="115">
        <f t="shared" si="148"/>
        <v>0</v>
      </c>
      <c r="P696" s="116"/>
      <c r="Q696" s="117">
        <f t="shared" si="149"/>
        <v>0</v>
      </c>
      <c r="R696" s="29">
        <f>'2. BASIS INVULBLAD'!$H$11</f>
        <v>0</v>
      </c>
      <c r="S696" s="29">
        <f t="shared" si="150"/>
        <v>0</v>
      </c>
      <c r="T696" s="29">
        <f t="shared" si="151"/>
        <v>0</v>
      </c>
    </row>
    <row r="697" spans="1:20" ht="13.5" hidden="1" customHeight="1">
      <c r="A697" s="78">
        <f t="shared" si="152"/>
        <v>279</v>
      </c>
      <c r="B697" s="107" t="s">
        <v>39</v>
      </c>
      <c r="C697" s="108" t="s">
        <v>604</v>
      </c>
      <c r="D697" s="109">
        <v>1</v>
      </c>
      <c r="E697" s="108" t="s">
        <v>1042</v>
      </c>
      <c r="F697" s="108" t="s">
        <v>218</v>
      </c>
      <c r="G697" s="110" t="s">
        <v>144</v>
      </c>
      <c r="H697" s="108" t="s">
        <v>68</v>
      </c>
      <c r="I697" s="111">
        <v>0.95</v>
      </c>
      <c r="J697" s="112">
        <v>255</v>
      </c>
      <c r="K697" s="112" t="s">
        <v>1315</v>
      </c>
      <c r="L697" s="113">
        <f>IF(VLOOKUP(K697,'2. BASIS INVULBLAD'!$D$10:$E$87,2,FALSE())=0,0,I697/VLOOKUP(K697,'2. BASIS INVULBLAD'!$D$10:$E$87,2,FALSE()))</f>
        <v>0</v>
      </c>
      <c r="M697" s="113">
        <f t="shared" si="147"/>
        <v>0</v>
      </c>
      <c r="N697" s="114">
        <f>'2. BASIS INVULBLAD'!$H$10</f>
        <v>0</v>
      </c>
      <c r="O697" s="115">
        <f t="shared" si="148"/>
        <v>0</v>
      </c>
      <c r="P697" s="116"/>
      <c r="Q697" s="117">
        <f t="shared" si="149"/>
        <v>0</v>
      </c>
      <c r="R697" s="29">
        <f>'2. BASIS INVULBLAD'!$H$11</f>
        <v>0</v>
      </c>
      <c r="S697" s="29">
        <f t="shared" si="150"/>
        <v>0</v>
      </c>
      <c r="T697" s="29">
        <f t="shared" si="151"/>
        <v>0</v>
      </c>
    </row>
    <row r="698" spans="1:20" ht="13.5" hidden="1" customHeight="1">
      <c r="A698" s="78">
        <f t="shared" si="152"/>
        <v>280</v>
      </c>
      <c r="B698" s="107" t="s">
        <v>39</v>
      </c>
      <c r="C698" s="108" t="s">
        <v>604</v>
      </c>
      <c r="D698" s="109">
        <v>1</v>
      </c>
      <c r="E698" s="108" t="s">
        <v>1043</v>
      </c>
      <c r="F698" s="108" t="s">
        <v>240</v>
      </c>
      <c r="G698" s="110" t="s">
        <v>144</v>
      </c>
      <c r="H698" s="108" t="s">
        <v>68</v>
      </c>
      <c r="I698" s="111">
        <v>2.25</v>
      </c>
      <c r="J698" s="112">
        <v>255</v>
      </c>
      <c r="K698" s="112" t="s">
        <v>1315</v>
      </c>
      <c r="L698" s="113">
        <f>IF(VLOOKUP(K698,'2. BASIS INVULBLAD'!$D$10:$E$87,2,FALSE())=0,0,I698/VLOOKUP(K698,'2. BASIS INVULBLAD'!$D$10:$E$87,2,FALSE()))</f>
        <v>0</v>
      </c>
      <c r="M698" s="113">
        <f t="shared" si="147"/>
        <v>0</v>
      </c>
      <c r="N698" s="114">
        <f>'2. BASIS INVULBLAD'!$H$10</f>
        <v>0</v>
      </c>
      <c r="O698" s="115">
        <f t="shared" si="148"/>
        <v>0</v>
      </c>
      <c r="P698" s="116"/>
      <c r="Q698" s="117">
        <f t="shared" si="149"/>
        <v>0</v>
      </c>
      <c r="R698" s="29">
        <f>'2. BASIS INVULBLAD'!$H$11</f>
        <v>0</v>
      </c>
      <c r="S698" s="29">
        <f t="shared" si="150"/>
        <v>0</v>
      </c>
      <c r="T698" s="29">
        <f t="shared" si="151"/>
        <v>0</v>
      </c>
    </row>
    <row r="699" spans="1:20" ht="13.5" hidden="1" customHeight="1">
      <c r="A699" s="78">
        <f t="shared" si="152"/>
        <v>281</v>
      </c>
      <c r="B699" s="107" t="s">
        <v>39</v>
      </c>
      <c r="C699" s="108" t="s">
        <v>604</v>
      </c>
      <c r="D699" s="109">
        <v>1</v>
      </c>
      <c r="E699" s="108" t="s">
        <v>1044</v>
      </c>
      <c r="F699" s="108" t="s">
        <v>218</v>
      </c>
      <c r="G699" s="110" t="s">
        <v>144</v>
      </c>
      <c r="H699" s="108" t="s">
        <v>68</v>
      </c>
      <c r="I699" s="111">
        <v>0.95</v>
      </c>
      <c r="J699" s="112">
        <v>255</v>
      </c>
      <c r="K699" s="112" t="s">
        <v>1315</v>
      </c>
      <c r="L699" s="113">
        <f>IF(VLOOKUP(K699,'2. BASIS INVULBLAD'!$D$10:$E$87,2,FALSE())=0,0,I699/VLOOKUP(K699,'2. BASIS INVULBLAD'!$D$10:$E$87,2,FALSE()))</f>
        <v>0</v>
      </c>
      <c r="M699" s="113">
        <f t="shared" si="147"/>
        <v>0</v>
      </c>
      <c r="N699" s="114">
        <f>'2. BASIS INVULBLAD'!$H$10</f>
        <v>0</v>
      </c>
      <c r="O699" s="115">
        <f t="shared" si="148"/>
        <v>0</v>
      </c>
      <c r="P699" s="116"/>
      <c r="Q699" s="117">
        <f t="shared" si="149"/>
        <v>0</v>
      </c>
      <c r="R699" s="29">
        <f>'2. BASIS INVULBLAD'!$H$11</f>
        <v>0</v>
      </c>
      <c r="S699" s="29">
        <f t="shared" si="150"/>
        <v>0</v>
      </c>
      <c r="T699" s="29">
        <f t="shared" si="151"/>
        <v>0</v>
      </c>
    </row>
    <row r="700" spans="1:20" ht="13.5" hidden="1" customHeight="1">
      <c r="A700" s="78">
        <f t="shared" si="152"/>
        <v>282</v>
      </c>
      <c r="B700" s="107" t="s">
        <v>39</v>
      </c>
      <c r="C700" s="108" t="s">
        <v>604</v>
      </c>
      <c r="D700" s="109">
        <v>1</v>
      </c>
      <c r="E700" s="108" t="s">
        <v>1045</v>
      </c>
      <c r="F700" s="108" t="s">
        <v>218</v>
      </c>
      <c r="G700" s="110" t="s">
        <v>144</v>
      </c>
      <c r="H700" s="108" t="s">
        <v>68</v>
      </c>
      <c r="I700" s="111">
        <v>1.76</v>
      </c>
      <c r="J700" s="112">
        <v>255</v>
      </c>
      <c r="K700" s="112" t="s">
        <v>1315</v>
      </c>
      <c r="L700" s="113">
        <f>IF(VLOOKUP(K700,'2. BASIS INVULBLAD'!$D$10:$E$87,2,FALSE())=0,0,I700/VLOOKUP(K700,'2. BASIS INVULBLAD'!$D$10:$E$87,2,FALSE()))</f>
        <v>0</v>
      </c>
      <c r="M700" s="113">
        <f t="shared" si="147"/>
        <v>0</v>
      </c>
      <c r="N700" s="114">
        <f>'2. BASIS INVULBLAD'!$H$10</f>
        <v>0</v>
      </c>
      <c r="O700" s="115">
        <f t="shared" si="148"/>
        <v>0</v>
      </c>
      <c r="P700" s="116"/>
      <c r="Q700" s="117">
        <f t="shared" si="149"/>
        <v>0</v>
      </c>
      <c r="R700" s="29">
        <f>'2. BASIS INVULBLAD'!$H$11</f>
        <v>0</v>
      </c>
      <c r="S700" s="29">
        <f t="shared" si="150"/>
        <v>0</v>
      </c>
      <c r="T700" s="29">
        <f t="shared" si="151"/>
        <v>0</v>
      </c>
    </row>
    <row r="701" spans="1:20" ht="13.5" hidden="1" customHeight="1">
      <c r="A701" s="78">
        <f t="shared" si="152"/>
        <v>283</v>
      </c>
      <c r="B701" s="107" t="s">
        <v>39</v>
      </c>
      <c r="C701" s="108" t="s">
        <v>604</v>
      </c>
      <c r="D701" s="109" t="s">
        <v>490</v>
      </c>
      <c r="E701" s="108" t="s">
        <v>1085</v>
      </c>
      <c r="F701" s="108" t="s">
        <v>280</v>
      </c>
      <c r="G701" s="110" t="s">
        <v>144</v>
      </c>
      <c r="H701" s="108" t="s">
        <v>68</v>
      </c>
      <c r="I701" s="111">
        <v>3.73</v>
      </c>
      <c r="J701" s="112">
        <v>255</v>
      </c>
      <c r="K701" s="112" t="s">
        <v>1315</v>
      </c>
      <c r="L701" s="113">
        <f>IF(VLOOKUP(K701,'2. BASIS INVULBLAD'!$D$10:$E$87,2,FALSE())=0,0,I701/VLOOKUP(K701,'2. BASIS INVULBLAD'!$D$10:$E$87,2,FALSE()))</f>
        <v>0</v>
      </c>
      <c r="M701" s="113">
        <f t="shared" si="147"/>
        <v>0</v>
      </c>
      <c r="N701" s="114">
        <f>'2. BASIS INVULBLAD'!$H$10</f>
        <v>0</v>
      </c>
      <c r="O701" s="115">
        <f t="shared" si="148"/>
        <v>0</v>
      </c>
      <c r="P701" s="116"/>
      <c r="Q701" s="117">
        <f t="shared" si="149"/>
        <v>0</v>
      </c>
      <c r="R701" s="29">
        <f>'2. BASIS INVULBLAD'!$H$11</f>
        <v>0</v>
      </c>
      <c r="S701" s="29">
        <f t="shared" si="150"/>
        <v>0</v>
      </c>
      <c r="T701" s="29">
        <f t="shared" si="151"/>
        <v>0</v>
      </c>
    </row>
    <row r="702" spans="1:20" ht="13.5" hidden="1" customHeight="1">
      <c r="A702" s="78">
        <f t="shared" si="152"/>
        <v>284</v>
      </c>
      <c r="B702" s="107" t="s">
        <v>39</v>
      </c>
      <c r="C702" s="108" t="s">
        <v>604</v>
      </c>
      <c r="D702" s="109" t="s">
        <v>490</v>
      </c>
      <c r="E702" s="108" t="s">
        <v>1088</v>
      </c>
      <c r="F702" s="108" t="s">
        <v>240</v>
      </c>
      <c r="G702" s="110" t="s">
        <v>144</v>
      </c>
      <c r="H702" s="108" t="s">
        <v>68</v>
      </c>
      <c r="I702" s="111">
        <v>2.0099999999999998</v>
      </c>
      <c r="J702" s="112">
        <v>255</v>
      </c>
      <c r="K702" s="112" t="s">
        <v>1315</v>
      </c>
      <c r="L702" s="113">
        <f>IF(VLOOKUP(K702,'2. BASIS INVULBLAD'!$D$10:$E$87,2,FALSE())=0,0,I702/VLOOKUP(K702,'2. BASIS INVULBLAD'!$D$10:$E$87,2,FALSE()))</f>
        <v>0</v>
      </c>
      <c r="M702" s="113">
        <f t="shared" si="147"/>
        <v>0</v>
      </c>
      <c r="N702" s="114">
        <f>'2. BASIS INVULBLAD'!$H$10</f>
        <v>0</v>
      </c>
      <c r="O702" s="115">
        <f t="shared" si="148"/>
        <v>0</v>
      </c>
      <c r="P702" s="116"/>
      <c r="Q702" s="117">
        <f t="shared" si="149"/>
        <v>0</v>
      </c>
      <c r="R702" s="29">
        <f>'2. BASIS INVULBLAD'!$H$11</f>
        <v>0</v>
      </c>
      <c r="S702" s="29">
        <f t="shared" si="150"/>
        <v>0</v>
      </c>
      <c r="T702" s="29">
        <f t="shared" si="151"/>
        <v>0</v>
      </c>
    </row>
    <row r="703" spans="1:20" ht="13.5" hidden="1" customHeight="1">
      <c r="A703" s="78">
        <f t="shared" si="152"/>
        <v>285</v>
      </c>
      <c r="B703" s="107" t="s">
        <v>39</v>
      </c>
      <c r="C703" s="108" t="s">
        <v>604</v>
      </c>
      <c r="D703" s="125" t="s">
        <v>212</v>
      </c>
      <c r="E703" s="108" t="s">
        <v>1090</v>
      </c>
      <c r="F703" s="108" t="s">
        <v>278</v>
      </c>
      <c r="G703" s="110" t="s">
        <v>86</v>
      </c>
      <c r="H703" s="108" t="s">
        <v>68</v>
      </c>
      <c r="I703" s="111">
        <v>15.35</v>
      </c>
      <c r="J703" s="112">
        <v>255</v>
      </c>
      <c r="K703" s="112" t="s">
        <v>91</v>
      </c>
      <c r="L703" s="113">
        <f>IF(VLOOKUP(K703,'2. BASIS INVULBLAD'!$D$10:$E$87,2,FALSE())=0,0,I703/VLOOKUP(K703,'2. BASIS INVULBLAD'!$D$10:$E$87,2,FALSE()))</f>
        <v>0</v>
      </c>
      <c r="M703" s="113">
        <f t="shared" si="147"/>
        <v>0</v>
      </c>
      <c r="N703" s="114">
        <f>'2. BASIS INVULBLAD'!$H$10</f>
        <v>0</v>
      </c>
      <c r="O703" s="115">
        <f t="shared" si="148"/>
        <v>0</v>
      </c>
      <c r="P703" s="116"/>
      <c r="Q703" s="117">
        <f t="shared" si="149"/>
        <v>0</v>
      </c>
      <c r="R703" s="29">
        <f>'2. BASIS INVULBLAD'!$H$11</f>
        <v>0</v>
      </c>
      <c r="S703" s="29">
        <f t="shared" si="150"/>
        <v>0</v>
      </c>
      <c r="T703" s="29">
        <f t="shared" si="151"/>
        <v>0</v>
      </c>
    </row>
    <row r="704" spans="1:20" ht="13.5" hidden="1" customHeight="1">
      <c r="A704" s="78">
        <f t="shared" si="152"/>
        <v>286</v>
      </c>
      <c r="B704" s="107" t="s">
        <v>39</v>
      </c>
      <c r="C704" s="108" t="s">
        <v>604</v>
      </c>
      <c r="D704" s="125" t="s">
        <v>212</v>
      </c>
      <c r="E704" s="126" t="s">
        <v>1091</v>
      </c>
      <c r="F704" s="127" t="s">
        <v>253</v>
      </c>
      <c r="G704" s="110" t="s">
        <v>144</v>
      </c>
      <c r="H704" s="127" t="s">
        <v>68</v>
      </c>
      <c r="I704" s="128">
        <f>3.8+4.2</f>
        <v>8</v>
      </c>
      <c r="J704" s="112">
        <v>255</v>
      </c>
      <c r="K704" s="112" t="s">
        <v>1315</v>
      </c>
      <c r="L704" s="113">
        <f>IF(VLOOKUP(K704,'2. BASIS INVULBLAD'!$D$10:$E$87,2,FALSE())=0,0,I704/VLOOKUP(K704,'2. BASIS INVULBLAD'!$D$10:$E$87,2,FALSE()))</f>
        <v>0</v>
      </c>
      <c r="M704" s="113">
        <f t="shared" si="147"/>
        <v>0</v>
      </c>
      <c r="N704" s="114">
        <f>'2. BASIS INVULBLAD'!$H$10</f>
        <v>0</v>
      </c>
      <c r="O704" s="115">
        <f t="shared" si="148"/>
        <v>0</v>
      </c>
      <c r="P704" s="116"/>
      <c r="Q704" s="117">
        <f t="shared" si="149"/>
        <v>0</v>
      </c>
      <c r="R704" s="29">
        <f>'2. BASIS INVULBLAD'!$H$11</f>
        <v>0</v>
      </c>
      <c r="S704" s="29">
        <f t="shared" si="150"/>
        <v>0</v>
      </c>
      <c r="T704" s="29">
        <f t="shared" si="151"/>
        <v>0</v>
      </c>
    </row>
    <row r="705" spans="1:20" ht="13.5" hidden="1" customHeight="1">
      <c r="A705" s="78">
        <f t="shared" si="152"/>
        <v>287</v>
      </c>
      <c r="B705" s="107" t="s">
        <v>39</v>
      </c>
      <c r="C705" s="108" t="s">
        <v>349</v>
      </c>
      <c r="D705" s="109">
        <v>3</v>
      </c>
      <c r="E705" s="108" t="s">
        <v>740</v>
      </c>
      <c r="F705" s="108" t="s">
        <v>662</v>
      </c>
      <c r="G705" s="110" t="s">
        <v>129</v>
      </c>
      <c r="H705" s="108" t="s">
        <v>133</v>
      </c>
      <c r="I705" s="111">
        <v>19.07</v>
      </c>
      <c r="J705" s="112">
        <v>255</v>
      </c>
      <c r="K705" s="112" t="s">
        <v>134</v>
      </c>
      <c r="L705" s="113">
        <f>IF(VLOOKUP(K705,'2. BASIS INVULBLAD'!$D$10:$E$87,2,FALSE())=0,0,I705/VLOOKUP(K705,'2. BASIS INVULBLAD'!$D$10:$E$87,2,FALSE()))</f>
        <v>0</v>
      </c>
      <c r="M705" s="113">
        <f t="shared" si="147"/>
        <v>0</v>
      </c>
      <c r="N705" s="114">
        <f>'2. BASIS INVULBLAD'!$H$10</f>
        <v>0</v>
      </c>
      <c r="O705" s="115">
        <f t="shared" si="148"/>
        <v>0</v>
      </c>
      <c r="P705" s="116"/>
      <c r="Q705" s="117">
        <f t="shared" si="149"/>
        <v>0</v>
      </c>
      <c r="R705" s="29">
        <f>'2. BASIS INVULBLAD'!$H$11</f>
        <v>0</v>
      </c>
      <c r="S705" s="29">
        <f t="shared" si="150"/>
        <v>0</v>
      </c>
      <c r="T705" s="29">
        <f t="shared" si="151"/>
        <v>0</v>
      </c>
    </row>
    <row r="706" spans="1:20" ht="13.5" customHeight="1">
      <c r="A706" s="78">
        <f t="shared" si="152"/>
        <v>288</v>
      </c>
      <c r="B706" s="107" t="s">
        <v>39</v>
      </c>
      <c r="C706" s="122" t="s">
        <v>588</v>
      </c>
      <c r="D706" s="112">
        <v>-1</v>
      </c>
      <c r="E706" s="130" t="s">
        <v>752</v>
      </c>
      <c r="F706" s="107" t="s">
        <v>199</v>
      </c>
      <c r="G706" s="110" t="s">
        <v>145</v>
      </c>
      <c r="H706" s="108" t="s">
        <v>93</v>
      </c>
      <c r="I706" s="111">
        <v>2.67</v>
      </c>
      <c r="J706" s="112">
        <v>255</v>
      </c>
      <c r="K706" s="112" t="s">
        <v>149</v>
      </c>
      <c r="L706" s="113">
        <f>IF(VLOOKUP(K706,'2. BASIS INVULBLAD'!$D$10:$E$87,2,FALSE())=0,0,I706/VLOOKUP(K706,'2. BASIS INVULBLAD'!$D$10:$E$87,2,FALSE()))</f>
        <v>0</v>
      </c>
      <c r="M706" s="113">
        <f t="shared" si="147"/>
        <v>0</v>
      </c>
      <c r="N706" s="114">
        <f>'2. BASIS INVULBLAD'!$H$10</f>
        <v>0</v>
      </c>
      <c r="O706" s="115">
        <f t="shared" si="148"/>
        <v>0</v>
      </c>
      <c r="P706" s="116"/>
      <c r="Q706" s="117">
        <f t="shared" si="149"/>
        <v>0</v>
      </c>
      <c r="R706" s="29">
        <f>'2. BASIS INVULBLAD'!$H$11</f>
        <v>0</v>
      </c>
      <c r="S706" s="29">
        <f t="shared" si="150"/>
        <v>0</v>
      </c>
      <c r="T706" s="29">
        <f t="shared" si="151"/>
        <v>0</v>
      </c>
    </row>
    <row r="707" spans="1:20" ht="13.5" customHeight="1">
      <c r="A707" s="78">
        <f t="shared" si="152"/>
        <v>289</v>
      </c>
      <c r="B707" s="107" t="s">
        <v>39</v>
      </c>
      <c r="C707" s="122" t="s">
        <v>588</v>
      </c>
      <c r="D707" s="112" t="s">
        <v>490</v>
      </c>
      <c r="E707" s="130" t="s">
        <v>779</v>
      </c>
      <c r="F707" s="107" t="s">
        <v>199</v>
      </c>
      <c r="G707" s="110" t="s">
        <v>145</v>
      </c>
      <c r="H707" s="108" t="s">
        <v>93</v>
      </c>
      <c r="I707" s="111">
        <v>3.58</v>
      </c>
      <c r="J707" s="112">
        <v>255</v>
      </c>
      <c r="K707" s="112" t="s">
        <v>149</v>
      </c>
      <c r="L707" s="113">
        <f>IF(VLOOKUP(K707,'2. BASIS INVULBLAD'!$D$10:$E$87,2,FALSE())=0,0,I707/VLOOKUP(K707,'2. BASIS INVULBLAD'!$D$10:$E$87,2,FALSE()))</f>
        <v>0</v>
      </c>
      <c r="M707" s="113">
        <f t="shared" si="147"/>
        <v>0</v>
      </c>
      <c r="N707" s="114">
        <f>'2. BASIS INVULBLAD'!$H$10</f>
        <v>0</v>
      </c>
      <c r="O707" s="115">
        <f t="shared" si="148"/>
        <v>0</v>
      </c>
      <c r="P707" s="116"/>
      <c r="Q707" s="117">
        <f t="shared" si="149"/>
        <v>0</v>
      </c>
      <c r="R707" s="29">
        <f>'2. BASIS INVULBLAD'!$H$11</f>
        <v>0</v>
      </c>
      <c r="S707" s="29">
        <f t="shared" si="150"/>
        <v>0</v>
      </c>
      <c r="T707" s="29">
        <f t="shared" si="151"/>
        <v>0</v>
      </c>
    </row>
    <row r="708" spans="1:20" ht="13.5" hidden="1" customHeight="1">
      <c r="A708" s="78">
        <f t="shared" si="152"/>
        <v>290</v>
      </c>
      <c r="B708" s="107" t="s">
        <v>39</v>
      </c>
      <c r="C708" s="108" t="s">
        <v>349</v>
      </c>
      <c r="D708" s="109" t="s">
        <v>212</v>
      </c>
      <c r="E708" s="108" t="s">
        <v>699</v>
      </c>
      <c r="F708" s="108" t="s">
        <v>258</v>
      </c>
      <c r="G708" s="110" t="s">
        <v>86</v>
      </c>
      <c r="H708" s="108" t="s">
        <v>95</v>
      </c>
      <c r="I708" s="111">
        <v>97.57</v>
      </c>
      <c r="J708" s="112">
        <v>255</v>
      </c>
      <c r="K708" s="112" t="s">
        <v>96</v>
      </c>
      <c r="L708" s="113">
        <f>IF(VLOOKUP(K708,'2. BASIS INVULBLAD'!$D$10:$E$87,2,FALSE())=0,0,I708/VLOOKUP(K708,'2. BASIS INVULBLAD'!$D$10:$E$87,2,FALSE()))</f>
        <v>0</v>
      </c>
      <c r="M708" s="113">
        <f t="shared" si="147"/>
        <v>0</v>
      </c>
      <c r="N708" s="114">
        <f>'2. BASIS INVULBLAD'!$H$10</f>
        <v>0</v>
      </c>
      <c r="O708" s="115">
        <f t="shared" si="148"/>
        <v>0</v>
      </c>
      <c r="P708" s="116"/>
      <c r="Q708" s="117">
        <f t="shared" si="149"/>
        <v>0</v>
      </c>
      <c r="R708" s="29">
        <f>'2. BASIS INVULBLAD'!$H$11</f>
        <v>0</v>
      </c>
      <c r="S708" s="29">
        <f t="shared" si="150"/>
        <v>0</v>
      </c>
      <c r="T708" s="29">
        <f t="shared" si="151"/>
        <v>0</v>
      </c>
    </row>
    <row r="709" spans="1:20" ht="13.5" hidden="1" customHeight="1">
      <c r="A709" s="78">
        <f t="shared" si="152"/>
        <v>291</v>
      </c>
      <c r="B709" s="107" t="s">
        <v>39</v>
      </c>
      <c r="C709" s="108" t="s">
        <v>349</v>
      </c>
      <c r="D709" s="109" t="s">
        <v>212</v>
      </c>
      <c r="E709" s="108" t="s">
        <v>699</v>
      </c>
      <c r="F709" s="108" t="s">
        <v>258</v>
      </c>
      <c r="G709" s="110" t="s">
        <v>86</v>
      </c>
      <c r="H709" s="108" t="s">
        <v>95</v>
      </c>
      <c r="I709" s="111">
        <v>97.57</v>
      </c>
      <c r="J709" s="112">
        <v>255</v>
      </c>
      <c r="K709" s="112" t="s">
        <v>96</v>
      </c>
      <c r="L709" s="113">
        <f>IF(VLOOKUP(K709,'2. BASIS INVULBLAD'!$D$10:$E$87,2,FALSE())=0,0,I709/VLOOKUP(K709,'2. BASIS INVULBLAD'!$D$10:$E$87,2,FALSE()))</f>
        <v>0</v>
      </c>
      <c r="M709" s="113">
        <f t="shared" si="147"/>
        <v>0</v>
      </c>
      <c r="N709" s="114">
        <f>'2. BASIS INVULBLAD'!$H$10</f>
        <v>0</v>
      </c>
      <c r="O709" s="115">
        <f t="shared" si="148"/>
        <v>0</v>
      </c>
      <c r="P709" s="116"/>
      <c r="Q709" s="117">
        <f t="shared" si="149"/>
        <v>0</v>
      </c>
      <c r="R709" s="29">
        <f>'2. BASIS INVULBLAD'!$H$11</f>
        <v>0</v>
      </c>
      <c r="S709" s="29">
        <f t="shared" si="150"/>
        <v>0</v>
      </c>
      <c r="T709" s="29">
        <f t="shared" si="151"/>
        <v>0</v>
      </c>
    </row>
    <row r="710" spans="1:20" ht="13.5" hidden="1" customHeight="1">
      <c r="A710" s="78">
        <f t="shared" si="152"/>
        <v>292</v>
      </c>
      <c r="B710" s="107" t="s">
        <v>39</v>
      </c>
      <c r="C710" s="108" t="s">
        <v>349</v>
      </c>
      <c r="D710" s="109">
        <v>-1</v>
      </c>
      <c r="E710" s="108" t="s">
        <v>679</v>
      </c>
      <c r="F710" s="108" t="s">
        <v>680</v>
      </c>
      <c r="G710" s="110" t="s">
        <v>86</v>
      </c>
      <c r="H710" s="108" t="s">
        <v>73</v>
      </c>
      <c r="I710" s="111">
        <v>5.76</v>
      </c>
      <c r="J710" s="112">
        <v>255</v>
      </c>
      <c r="K710" s="112" t="s">
        <v>97</v>
      </c>
      <c r="L710" s="113">
        <f>IF(VLOOKUP(K710,'2. BASIS INVULBLAD'!$D$10:$E$87,2,FALSE())=0,0,I710/VLOOKUP(K710,'2. BASIS INVULBLAD'!$D$10:$E$87,2,FALSE()))</f>
        <v>0</v>
      </c>
      <c r="M710" s="113">
        <f t="shared" si="147"/>
        <v>0</v>
      </c>
      <c r="N710" s="114">
        <f>'2. BASIS INVULBLAD'!$H$10</f>
        <v>0</v>
      </c>
      <c r="O710" s="115">
        <f t="shared" si="148"/>
        <v>0</v>
      </c>
      <c r="P710" s="116"/>
      <c r="Q710" s="117">
        <f t="shared" si="149"/>
        <v>0</v>
      </c>
      <c r="R710" s="29">
        <f>'2. BASIS INVULBLAD'!$H$11</f>
        <v>0</v>
      </c>
      <c r="S710" s="29">
        <f t="shared" si="150"/>
        <v>0</v>
      </c>
      <c r="T710" s="29">
        <f t="shared" si="151"/>
        <v>0</v>
      </c>
    </row>
    <row r="711" spans="1:20" ht="13.5" hidden="1" customHeight="1">
      <c r="A711" s="78">
        <f t="shared" si="152"/>
        <v>293</v>
      </c>
      <c r="B711" s="107" t="s">
        <v>39</v>
      </c>
      <c r="C711" s="122" t="s">
        <v>209</v>
      </c>
      <c r="D711" s="112" t="s">
        <v>490</v>
      </c>
      <c r="E711" s="130" t="s">
        <v>865</v>
      </c>
      <c r="F711" s="107" t="s">
        <v>207</v>
      </c>
      <c r="G711" s="110" t="s">
        <v>86</v>
      </c>
      <c r="H711" s="108" t="s">
        <v>73</v>
      </c>
      <c r="I711" s="111">
        <v>8.84</v>
      </c>
      <c r="J711" s="112">
        <v>255</v>
      </c>
      <c r="K711" s="112" t="s">
        <v>97</v>
      </c>
      <c r="L711" s="113">
        <f>IF(VLOOKUP(K711,'2. BASIS INVULBLAD'!$D$10:$E$87,2,FALSE())=0,0,I711/VLOOKUP(K711,'2. BASIS INVULBLAD'!$D$10:$E$87,2,FALSE()))</f>
        <v>0</v>
      </c>
      <c r="M711" s="113">
        <f t="shared" si="147"/>
        <v>0</v>
      </c>
      <c r="N711" s="114">
        <f>'2. BASIS INVULBLAD'!$H$10</f>
        <v>0</v>
      </c>
      <c r="O711" s="115">
        <f t="shared" si="148"/>
        <v>0</v>
      </c>
      <c r="P711" s="116"/>
      <c r="Q711" s="117">
        <f t="shared" si="149"/>
        <v>0</v>
      </c>
      <c r="R711" s="29">
        <f>'2. BASIS INVULBLAD'!$H$11</f>
        <v>0</v>
      </c>
      <c r="S711" s="29">
        <f t="shared" si="150"/>
        <v>0</v>
      </c>
      <c r="T711" s="29">
        <f t="shared" si="151"/>
        <v>0</v>
      </c>
    </row>
    <row r="712" spans="1:20" ht="13.5" hidden="1" customHeight="1">
      <c r="A712" s="78">
        <f t="shared" si="152"/>
        <v>294</v>
      </c>
      <c r="B712" s="107" t="s">
        <v>39</v>
      </c>
      <c r="C712" s="122" t="s">
        <v>209</v>
      </c>
      <c r="D712" s="112" t="s">
        <v>490</v>
      </c>
      <c r="E712" s="130" t="s">
        <v>866</v>
      </c>
      <c r="F712" s="107" t="s">
        <v>278</v>
      </c>
      <c r="G712" s="110" t="s">
        <v>86</v>
      </c>
      <c r="H712" s="108" t="s">
        <v>73</v>
      </c>
      <c r="I712" s="111">
        <v>6.35</v>
      </c>
      <c r="J712" s="112">
        <v>255</v>
      </c>
      <c r="K712" s="112" t="s">
        <v>97</v>
      </c>
      <c r="L712" s="113">
        <f>IF(VLOOKUP(K712,'2. BASIS INVULBLAD'!$D$10:$E$87,2,FALSE())=0,0,I712/VLOOKUP(K712,'2. BASIS INVULBLAD'!$D$10:$E$87,2,FALSE()))</f>
        <v>0</v>
      </c>
      <c r="M712" s="113">
        <f t="shared" si="147"/>
        <v>0</v>
      </c>
      <c r="N712" s="114">
        <f>'2. BASIS INVULBLAD'!$H$10</f>
        <v>0</v>
      </c>
      <c r="O712" s="115">
        <f t="shared" si="148"/>
        <v>0</v>
      </c>
      <c r="P712" s="116"/>
      <c r="Q712" s="117">
        <f t="shared" si="149"/>
        <v>0</v>
      </c>
      <c r="R712" s="29">
        <f>'2. BASIS INVULBLAD'!$H$11</f>
        <v>0</v>
      </c>
      <c r="S712" s="29">
        <f t="shared" si="150"/>
        <v>0</v>
      </c>
      <c r="T712" s="29">
        <f t="shared" si="151"/>
        <v>0</v>
      </c>
    </row>
    <row r="713" spans="1:20" ht="13.5" hidden="1" customHeight="1">
      <c r="A713" s="78">
        <f t="shared" si="152"/>
        <v>295</v>
      </c>
      <c r="B713" s="107" t="s">
        <v>39</v>
      </c>
      <c r="C713" s="122" t="s">
        <v>588</v>
      </c>
      <c r="D713" s="112">
        <v>-1</v>
      </c>
      <c r="E713" s="130" t="s">
        <v>957</v>
      </c>
      <c r="F713" s="107" t="s">
        <v>278</v>
      </c>
      <c r="G713" s="110" t="s">
        <v>86</v>
      </c>
      <c r="H713" s="108" t="s">
        <v>73</v>
      </c>
      <c r="I713" s="111">
        <v>12.34</v>
      </c>
      <c r="J713" s="112">
        <v>255</v>
      </c>
      <c r="K713" s="112" t="s">
        <v>97</v>
      </c>
      <c r="L713" s="113">
        <f>IF(VLOOKUP(K713,'2. BASIS INVULBLAD'!$D$10:$E$87,2,FALSE())=0,0,I713/VLOOKUP(K713,'2. BASIS INVULBLAD'!$D$10:$E$87,2,FALSE()))</f>
        <v>0</v>
      </c>
      <c r="M713" s="113">
        <f t="shared" si="147"/>
        <v>0</v>
      </c>
      <c r="N713" s="114">
        <f>'2. BASIS INVULBLAD'!$H$10</f>
        <v>0</v>
      </c>
      <c r="O713" s="115">
        <f t="shared" si="148"/>
        <v>0</v>
      </c>
      <c r="P713" s="116"/>
      <c r="Q713" s="117">
        <f t="shared" si="149"/>
        <v>0</v>
      </c>
      <c r="R713" s="29">
        <f>'2. BASIS INVULBLAD'!$H$11</f>
        <v>0</v>
      </c>
      <c r="S713" s="29">
        <f t="shared" si="150"/>
        <v>0</v>
      </c>
      <c r="T713" s="29">
        <f t="shared" si="151"/>
        <v>0</v>
      </c>
    </row>
    <row r="714" spans="1:20" ht="13.5" hidden="1" customHeight="1">
      <c r="A714" s="78">
        <f t="shared" si="152"/>
        <v>296</v>
      </c>
      <c r="B714" s="107" t="s">
        <v>39</v>
      </c>
      <c r="C714" s="122" t="s">
        <v>588</v>
      </c>
      <c r="D714" s="112" t="s">
        <v>490</v>
      </c>
      <c r="E714" s="130"/>
      <c r="F714" s="107" t="s">
        <v>207</v>
      </c>
      <c r="G714" s="110" t="s">
        <v>86</v>
      </c>
      <c r="H714" s="108" t="s">
        <v>73</v>
      </c>
      <c r="I714" s="111">
        <v>17.22</v>
      </c>
      <c r="J714" s="112">
        <v>255</v>
      </c>
      <c r="K714" s="112" t="s">
        <v>97</v>
      </c>
      <c r="L714" s="113">
        <f>IF(VLOOKUP(K714,'2. BASIS INVULBLAD'!$D$10:$E$87,2,FALSE())=0,0,I714/VLOOKUP(K714,'2. BASIS INVULBLAD'!$D$10:$E$87,2,FALSE()))</f>
        <v>0</v>
      </c>
      <c r="M714" s="113">
        <f t="shared" si="147"/>
        <v>0</v>
      </c>
      <c r="N714" s="114">
        <f>'2. BASIS INVULBLAD'!$H$10</f>
        <v>0</v>
      </c>
      <c r="O714" s="115">
        <f t="shared" si="148"/>
        <v>0</v>
      </c>
      <c r="P714" s="116"/>
      <c r="Q714" s="117">
        <f t="shared" si="149"/>
        <v>0</v>
      </c>
      <c r="R714" s="29">
        <f>'2. BASIS INVULBLAD'!$H$11</f>
        <v>0</v>
      </c>
      <c r="S714" s="29">
        <f t="shared" si="150"/>
        <v>0</v>
      </c>
      <c r="T714" s="29">
        <f t="shared" si="151"/>
        <v>0</v>
      </c>
    </row>
    <row r="715" spans="1:20" ht="13.5" hidden="1" customHeight="1">
      <c r="A715" s="78">
        <f t="shared" si="152"/>
        <v>297</v>
      </c>
      <c r="B715" s="107" t="s">
        <v>39</v>
      </c>
      <c r="C715" s="108" t="s">
        <v>604</v>
      </c>
      <c r="D715" s="109" t="s">
        <v>490</v>
      </c>
      <c r="E715" s="108" t="s">
        <v>1074</v>
      </c>
      <c r="F715" s="108" t="s">
        <v>1072</v>
      </c>
      <c r="G715" s="110" t="s">
        <v>62</v>
      </c>
      <c r="H715" s="108" t="s">
        <v>73</v>
      </c>
      <c r="I715" s="111">
        <v>23</v>
      </c>
      <c r="J715" s="112">
        <v>156</v>
      </c>
      <c r="K715" s="112" t="s">
        <v>74</v>
      </c>
      <c r="L715" s="113">
        <f>IF(VLOOKUP(K715,'2. BASIS INVULBLAD'!$D$10:$E$87,2,FALSE())=0,0,I715/VLOOKUP(K715,'2. BASIS INVULBLAD'!$D$10:$E$87,2,FALSE()))</f>
        <v>0</v>
      </c>
      <c r="M715" s="113">
        <f t="shared" si="147"/>
        <v>0</v>
      </c>
      <c r="N715" s="114">
        <f>'2. BASIS INVULBLAD'!$H$10</f>
        <v>0</v>
      </c>
      <c r="O715" s="115">
        <f t="shared" si="148"/>
        <v>0</v>
      </c>
      <c r="P715" s="116"/>
      <c r="Q715" s="117">
        <f t="shared" si="149"/>
        <v>0</v>
      </c>
      <c r="R715" s="29">
        <f>'2. BASIS INVULBLAD'!$H$11</f>
        <v>0</v>
      </c>
      <c r="S715" s="29">
        <f t="shared" si="150"/>
        <v>0</v>
      </c>
      <c r="T715" s="29">
        <f t="shared" si="151"/>
        <v>0</v>
      </c>
    </row>
    <row r="716" spans="1:20" ht="13.5" hidden="1" customHeight="1">
      <c r="A716" s="78">
        <f t="shared" si="152"/>
        <v>298</v>
      </c>
      <c r="B716" s="107" t="s">
        <v>39</v>
      </c>
      <c r="C716" s="122" t="s">
        <v>588</v>
      </c>
      <c r="D716" s="112">
        <v>-1</v>
      </c>
      <c r="E716" s="130" t="s">
        <v>589</v>
      </c>
      <c r="F716" s="107" t="s">
        <v>590</v>
      </c>
      <c r="G716" s="110" t="s">
        <v>143</v>
      </c>
      <c r="H716" s="108" t="s">
        <v>75</v>
      </c>
      <c r="I716" s="111">
        <v>7.5</v>
      </c>
      <c r="J716" s="112">
        <v>255</v>
      </c>
      <c r="K716" s="112" t="s">
        <v>1317</v>
      </c>
      <c r="L716" s="113">
        <f>IF(VLOOKUP(K716,'2. BASIS INVULBLAD'!$D$10:$E$87,2,FALSE())=0,0,I716/VLOOKUP(K716,'2. BASIS INVULBLAD'!$D$10:$E$87,2,FALSE()))</f>
        <v>0</v>
      </c>
      <c r="M716" s="113">
        <f t="shared" ref="M716:M746" si="153">L716*J716</f>
        <v>0</v>
      </c>
      <c r="N716" s="114">
        <f>'2. BASIS INVULBLAD'!$H$10</f>
        <v>0</v>
      </c>
      <c r="O716" s="115">
        <f t="shared" ref="O716:O746" si="154">M716*N716</f>
        <v>0</v>
      </c>
      <c r="P716" s="116"/>
      <c r="Q716" s="117">
        <f t="shared" ref="Q716:Q746" si="155">M716*P716</f>
        <v>0</v>
      </c>
      <c r="R716" s="29">
        <f>'2. BASIS INVULBLAD'!$H$11</f>
        <v>0</v>
      </c>
      <c r="S716" s="29">
        <f t="shared" ref="S716:S746" si="156">Q716*R716</f>
        <v>0</v>
      </c>
      <c r="T716" s="29">
        <f t="shared" ref="T716:T746" si="157">O716+S716</f>
        <v>0</v>
      </c>
    </row>
    <row r="717" spans="1:20" ht="13.5" hidden="1" customHeight="1">
      <c r="A717" s="78">
        <f t="shared" si="152"/>
        <v>299</v>
      </c>
      <c r="B717" s="107" t="s">
        <v>39</v>
      </c>
      <c r="C717" s="108" t="s">
        <v>349</v>
      </c>
      <c r="D717" s="109">
        <v>-1</v>
      </c>
      <c r="E717" s="108" t="s">
        <v>634</v>
      </c>
      <c r="F717" s="108" t="s">
        <v>635</v>
      </c>
      <c r="G717" s="110" t="s">
        <v>139</v>
      </c>
      <c r="H717" s="108" t="s">
        <v>75</v>
      </c>
      <c r="I717" s="111">
        <v>19.66</v>
      </c>
      <c r="J717" s="112">
        <v>255</v>
      </c>
      <c r="K717" s="112" t="s">
        <v>140</v>
      </c>
      <c r="L717" s="113">
        <f>IF(VLOOKUP(K717,'2. BASIS INVULBLAD'!$D$10:$E$87,2,FALSE())=0,0,I717/VLOOKUP(K717,'2. BASIS INVULBLAD'!$D$10:$E$87,2,FALSE()))</f>
        <v>0</v>
      </c>
      <c r="M717" s="113">
        <f t="shared" si="153"/>
        <v>0</v>
      </c>
      <c r="N717" s="114">
        <f>'2. BASIS INVULBLAD'!$H$10</f>
        <v>0</v>
      </c>
      <c r="O717" s="115">
        <f t="shared" si="154"/>
        <v>0</v>
      </c>
      <c r="P717" s="116"/>
      <c r="Q717" s="117">
        <f t="shared" si="155"/>
        <v>0</v>
      </c>
      <c r="R717" s="29">
        <f>'2. BASIS INVULBLAD'!$H$11</f>
        <v>0</v>
      </c>
      <c r="S717" s="29">
        <f t="shared" si="156"/>
        <v>0</v>
      </c>
      <c r="T717" s="29">
        <f t="shared" si="157"/>
        <v>0</v>
      </c>
    </row>
    <row r="718" spans="1:20" ht="13.5" hidden="1" customHeight="1">
      <c r="A718" s="78">
        <f t="shared" si="152"/>
        <v>300</v>
      </c>
      <c r="B718" s="107" t="s">
        <v>39</v>
      </c>
      <c r="C718" s="108" t="s">
        <v>349</v>
      </c>
      <c r="D718" s="109">
        <v>-2</v>
      </c>
      <c r="E718" s="108" t="s">
        <v>659</v>
      </c>
      <c r="F718" s="108" t="s">
        <v>660</v>
      </c>
      <c r="G718" s="110" t="s">
        <v>156</v>
      </c>
      <c r="H718" s="108" t="s">
        <v>75</v>
      </c>
      <c r="I718" s="111">
        <v>120.5</v>
      </c>
      <c r="J718" s="112">
        <v>52</v>
      </c>
      <c r="K718" s="112" t="s">
        <v>158</v>
      </c>
      <c r="L718" s="113">
        <f>IF(VLOOKUP(K718,'2. BASIS INVULBLAD'!$D$10:$E$87,2,FALSE())=0,0,I718/VLOOKUP(K718,'2. BASIS INVULBLAD'!$D$10:$E$87,2,FALSE()))</f>
        <v>0</v>
      </c>
      <c r="M718" s="113">
        <f t="shared" si="153"/>
        <v>0</v>
      </c>
      <c r="N718" s="114">
        <f>'2. BASIS INVULBLAD'!$H$10</f>
        <v>0</v>
      </c>
      <c r="O718" s="115">
        <f t="shared" si="154"/>
        <v>0</v>
      </c>
      <c r="P718" s="116"/>
      <c r="Q718" s="117">
        <f t="shared" si="155"/>
        <v>0</v>
      </c>
      <c r="R718" s="29">
        <f>'2. BASIS INVULBLAD'!$H$11</f>
        <v>0</v>
      </c>
      <c r="S718" s="29">
        <f t="shared" si="156"/>
        <v>0</v>
      </c>
      <c r="T718" s="29">
        <f t="shared" si="157"/>
        <v>0</v>
      </c>
    </row>
    <row r="719" spans="1:20" ht="13.5" hidden="1" customHeight="1">
      <c r="A719" s="78">
        <f t="shared" si="152"/>
        <v>301</v>
      </c>
      <c r="B719" s="107" t="s">
        <v>39</v>
      </c>
      <c r="C719" s="108" t="s">
        <v>349</v>
      </c>
      <c r="D719" s="109">
        <v>-2</v>
      </c>
      <c r="E719" s="108" t="s">
        <v>665</v>
      </c>
      <c r="F719" s="108" t="s">
        <v>639</v>
      </c>
      <c r="G719" s="110" t="s">
        <v>120</v>
      </c>
      <c r="H719" s="108" t="s">
        <v>75</v>
      </c>
      <c r="I719" s="111">
        <v>12.85</v>
      </c>
      <c r="J719" s="112">
        <v>52</v>
      </c>
      <c r="K719" s="112" t="s">
        <v>124</v>
      </c>
      <c r="L719" s="113">
        <f>IF(VLOOKUP(K719,'2. BASIS INVULBLAD'!$D$10:$E$87,2,FALSE())=0,0,I719/VLOOKUP(K719,'2. BASIS INVULBLAD'!$D$10:$E$87,2,FALSE()))</f>
        <v>0</v>
      </c>
      <c r="M719" s="113">
        <f t="shared" si="153"/>
        <v>0</v>
      </c>
      <c r="N719" s="114">
        <f>'2. BASIS INVULBLAD'!$H$10</f>
        <v>0</v>
      </c>
      <c r="O719" s="115">
        <f t="shared" si="154"/>
        <v>0</v>
      </c>
      <c r="P719" s="116"/>
      <c r="Q719" s="117">
        <f t="shared" si="155"/>
        <v>0</v>
      </c>
      <c r="R719" s="29">
        <f>'2. BASIS INVULBLAD'!$H$11</f>
        <v>0</v>
      </c>
      <c r="S719" s="29">
        <f t="shared" si="156"/>
        <v>0</v>
      </c>
      <c r="T719" s="29">
        <f t="shared" si="157"/>
        <v>0</v>
      </c>
    </row>
    <row r="720" spans="1:20" ht="13.5" hidden="1" customHeight="1">
      <c r="A720" s="78">
        <f t="shared" si="152"/>
        <v>302</v>
      </c>
      <c r="B720" s="107" t="s">
        <v>39</v>
      </c>
      <c r="C720" s="108" t="s">
        <v>349</v>
      </c>
      <c r="D720" s="109">
        <v>-2</v>
      </c>
      <c r="E720" s="108" t="s">
        <v>666</v>
      </c>
      <c r="F720" s="108" t="s">
        <v>191</v>
      </c>
      <c r="G720" s="110" t="s">
        <v>62</v>
      </c>
      <c r="H720" s="108" t="s">
        <v>75</v>
      </c>
      <c r="I720" s="111">
        <v>7.46</v>
      </c>
      <c r="J720" s="112">
        <v>156</v>
      </c>
      <c r="K720" s="112" t="s">
        <v>77</v>
      </c>
      <c r="L720" s="113">
        <f>IF(VLOOKUP(K720,'2. BASIS INVULBLAD'!$D$10:$E$87,2,FALSE())=0,0,I720/VLOOKUP(K720,'2. BASIS INVULBLAD'!$D$10:$E$87,2,FALSE()))</f>
        <v>0</v>
      </c>
      <c r="M720" s="113">
        <f t="shared" si="153"/>
        <v>0</v>
      </c>
      <c r="N720" s="114">
        <f>'2. BASIS INVULBLAD'!$H$10</f>
        <v>0</v>
      </c>
      <c r="O720" s="115">
        <f t="shared" si="154"/>
        <v>0</v>
      </c>
      <c r="P720" s="116"/>
      <c r="Q720" s="117">
        <f t="shared" si="155"/>
        <v>0</v>
      </c>
      <c r="R720" s="29">
        <f>'2. BASIS INVULBLAD'!$H$11</f>
        <v>0</v>
      </c>
      <c r="S720" s="29">
        <f t="shared" si="156"/>
        <v>0</v>
      </c>
      <c r="T720" s="29">
        <f t="shared" si="157"/>
        <v>0</v>
      </c>
    </row>
    <row r="721" spans="1:20" ht="13.5" hidden="1" customHeight="1">
      <c r="A721" s="78">
        <f t="shared" si="152"/>
        <v>303</v>
      </c>
      <c r="B721" s="107" t="s">
        <v>39</v>
      </c>
      <c r="C721" s="108" t="s">
        <v>349</v>
      </c>
      <c r="D721" s="109">
        <v>-2</v>
      </c>
      <c r="E721" s="108" t="s">
        <v>667</v>
      </c>
      <c r="F721" s="108" t="s">
        <v>229</v>
      </c>
      <c r="G721" s="110" t="s">
        <v>62</v>
      </c>
      <c r="H721" s="108" t="s">
        <v>75</v>
      </c>
      <c r="I721" s="111">
        <v>16.41</v>
      </c>
      <c r="J721" s="112">
        <v>156</v>
      </c>
      <c r="K721" s="112" t="s">
        <v>77</v>
      </c>
      <c r="L721" s="113">
        <f>IF(VLOOKUP(K721,'2. BASIS INVULBLAD'!$D$10:$E$87,2,FALSE())=0,0,I721/VLOOKUP(K721,'2. BASIS INVULBLAD'!$D$10:$E$87,2,FALSE()))</f>
        <v>0</v>
      </c>
      <c r="M721" s="113">
        <f t="shared" si="153"/>
        <v>0</v>
      </c>
      <c r="N721" s="114">
        <f>'2. BASIS INVULBLAD'!$H$10</f>
        <v>0</v>
      </c>
      <c r="O721" s="115">
        <f t="shared" si="154"/>
        <v>0</v>
      </c>
      <c r="P721" s="116"/>
      <c r="Q721" s="117">
        <f t="shared" si="155"/>
        <v>0</v>
      </c>
      <c r="R721" s="29">
        <f>'2. BASIS INVULBLAD'!$H$11</f>
        <v>0</v>
      </c>
      <c r="S721" s="29">
        <f t="shared" si="156"/>
        <v>0</v>
      </c>
      <c r="T721" s="29">
        <f t="shared" si="157"/>
        <v>0</v>
      </c>
    </row>
    <row r="722" spans="1:20" ht="13.5" hidden="1" customHeight="1">
      <c r="A722" s="78">
        <f t="shared" si="152"/>
        <v>304</v>
      </c>
      <c r="B722" s="107" t="s">
        <v>39</v>
      </c>
      <c r="C722" s="108" t="s">
        <v>349</v>
      </c>
      <c r="D722" s="109">
        <v>-2</v>
      </c>
      <c r="E722" s="108" t="s">
        <v>668</v>
      </c>
      <c r="F722" s="108" t="s">
        <v>669</v>
      </c>
      <c r="G722" s="110" t="s">
        <v>120</v>
      </c>
      <c r="H722" s="108" t="s">
        <v>75</v>
      </c>
      <c r="I722" s="111">
        <v>197.44</v>
      </c>
      <c r="J722" s="112">
        <v>52</v>
      </c>
      <c r="K722" s="112" t="s">
        <v>124</v>
      </c>
      <c r="L722" s="113">
        <f>IF(VLOOKUP(K722,'2. BASIS INVULBLAD'!$D$10:$E$87,2,FALSE())=0,0,I722/VLOOKUP(K722,'2. BASIS INVULBLAD'!$D$10:$E$87,2,FALSE()))</f>
        <v>0</v>
      </c>
      <c r="M722" s="113">
        <f t="shared" si="153"/>
        <v>0</v>
      </c>
      <c r="N722" s="114">
        <f>'2. BASIS INVULBLAD'!$H$10</f>
        <v>0</v>
      </c>
      <c r="O722" s="115">
        <f t="shared" si="154"/>
        <v>0</v>
      </c>
      <c r="P722" s="116"/>
      <c r="Q722" s="117">
        <f t="shared" si="155"/>
        <v>0</v>
      </c>
      <c r="R722" s="29">
        <f>'2. BASIS INVULBLAD'!$H$11</f>
        <v>0</v>
      </c>
      <c r="S722" s="29">
        <f t="shared" si="156"/>
        <v>0</v>
      </c>
      <c r="T722" s="29">
        <f t="shared" si="157"/>
        <v>0</v>
      </c>
    </row>
    <row r="723" spans="1:20" ht="13.5" hidden="1" customHeight="1">
      <c r="A723" s="78">
        <f t="shared" si="152"/>
        <v>305</v>
      </c>
      <c r="B723" s="107" t="s">
        <v>39</v>
      </c>
      <c r="C723" s="108" t="s">
        <v>349</v>
      </c>
      <c r="D723" s="109">
        <v>-2</v>
      </c>
      <c r="E723" s="108" t="s">
        <v>670</v>
      </c>
      <c r="F723" s="108" t="s">
        <v>669</v>
      </c>
      <c r="G723" s="110" t="s">
        <v>120</v>
      </c>
      <c r="H723" s="108" t="s">
        <v>75</v>
      </c>
      <c r="I723" s="111">
        <v>197.44</v>
      </c>
      <c r="J723" s="112">
        <v>52</v>
      </c>
      <c r="K723" s="112" t="s">
        <v>124</v>
      </c>
      <c r="L723" s="113">
        <f>IF(VLOOKUP(K723,'2. BASIS INVULBLAD'!$D$10:$E$87,2,FALSE())=0,0,I723/VLOOKUP(K723,'2. BASIS INVULBLAD'!$D$10:$E$87,2,FALSE()))</f>
        <v>0</v>
      </c>
      <c r="M723" s="113">
        <f t="shared" si="153"/>
        <v>0</v>
      </c>
      <c r="N723" s="114">
        <f>'2. BASIS INVULBLAD'!$H$10</f>
        <v>0</v>
      </c>
      <c r="O723" s="115">
        <f t="shared" si="154"/>
        <v>0</v>
      </c>
      <c r="P723" s="116"/>
      <c r="Q723" s="117">
        <f t="shared" si="155"/>
        <v>0</v>
      </c>
      <c r="R723" s="29">
        <f>'2. BASIS INVULBLAD'!$H$11</f>
        <v>0</v>
      </c>
      <c r="S723" s="29">
        <f t="shared" si="156"/>
        <v>0</v>
      </c>
      <c r="T723" s="29">
        <f t="shared" si="157"/>
        <v>0</v>
      </c>
    </row>
    <row r="724" spans="1:20" ht="13.5" hidden="1" customHeight="1">
      <c r="A724" s="78">
        <f t="shared" si="152"/>
        <v>306</v>
      </c>
      <c r="B724" s="107" t="s">
        <v>39</v>
      </c>
      <c r="C724" s="122" t="s">
        <v>588</v>
      </c>
      <c r="D724" s="112">
        <v>-1</v>
      </c>
      <c r="E724" s="130" t="s">
        <v>671</v>
      </c>
      <c r="F724" s="107" t="s">
        <v>672</v>
      </c>
      <c r="G724" s="110" t="s">
        <v>120</v>
      </c>
      <c r="H724" s="108" t="s">
        <v>75</v>
      </c>
      <c r="I724" s="111">
        <v>43.45</v>
      </c>
      <c r="J724" s="112">
        <v>52</v>
      </c>
      <c r="K724" s="112" t="s">
        <v>124</v>
      </c>
      <c r="L724" s="113">
        <f>IF(VLOOKUP(K724,'2. BASIS INVULBLAD'!$D$10:$E$87,2,FALSE())=0,0,I724/VLOOKUP(K724,'2. BASIS INVULBLAD'!$D$10:$E$87,2,FALSE()))</f>
        <v>0</v>
      </c>
      <c r="M724" s="113">
        <f t="shared" si="153"/>
        <v>0</v>
      </c>
      <c r="N724" s="114">
        <f>'2. BASIS INVULBLAD'!$H$10</f>
        <v>0</v>
      </c>
      <c r="O724" s="115">
        <f t="shared" si="154"/>
        <v>0</v>
      </c>
      <c r="P724" s="116"/>
      <c r="Q724" s="117">
        <f t="shared" si="155"/>
        <v>0</v>
      </c>
      <c r="R724" s="29">
        <f>'2. BASIS INVULBLAD'!$H$11</f>
        <v>0</v>
      </c>
      <c r="S724" s="29">
        <f t="shared" si="156"/>
        <v>0</v>
      </c>
      <c r="T724" s="29">
        <f t="shared" si="157"/>
        <v>0</v>
      </c>
    </row>
    <row r="725" spans="1:20" ht="13.5" hidden="1" customHeight="1">
      <c r="A725" s="78">
        <f t="shared" si="152"/>
        <v>307</v>
      </c>
      <c r="B725" s="107" t="s">
        <v>39</v>
      </c>
      <c r="C725" s="108" t="s">
        <v>349</v>
      </c>
      <c r="D725" s="109">
        <v>-2</v>
      </c>
      <c r="E725" s="108" t="s">
        <v>673</v>
      </c>
      <c r="F725" s="108" t="s">
        <v>278</v>
      </c>
      <c r="G725" s="110" t="s">
        <v>86</v>
      </c>
      <c r="H725" s="108" t="s">
        <v>75</v>
      </c>
      <c r="I725" s="111">
        <v>16.350000000000001</v>
      </c>
      <c r="J725" s="112">
        <v>255</v>
      </c>
      <c r="K725" s="112" t="s">
        <v>100</v>
      </c>
      <c r="L725" s="113">
        <f>IF(VLOOKUP(K725,'2. BASIS INVULBLAD'!$D$10:$E$87,2,FALSE())=0,0,I725/VLOOKUP(K725,'2. BASIS INVULBLAD'!$D$10:$E$87,2,FALSE()))</f>
        <v>0</v>
      </c>
      <c r="M725" s="113">
        <f t="shared" si="153"/>
        <v>0</v>
      </c>
      <c r="N725" s="114">
        <f>'2. BASIS INVULBLAD'!$H$10</f>
        <v>0</v>
      </c>
      <c r="O725" s="115">
        <f t="shared" si="154"/>
        <v>0</v>
      </c>
      <c r="P725" s="116"/>
      <c r="Q725" s="117">
        <f t="shared" si="155"/>
        <v>0</v>
      </c>
      <c r="R725" s="29">
        <f>'2. BASIS INVULBLAD'!$H$11</f>
        <v>0</v>
      </c>
      <c r="S725" s="29">
        <f t="shared" si="156"/>
        <v>0</v>
      </c>
      <c r="T725" s="29">
        <f t="shared" si="157"/>
        <v>0</v>
      </c>
    </row>
    <row r="726" spans="1:20" ht="13.5" hidden="1" customHeight="1">
      <c r="A726" s="78">
        <f t="shared" si="152"/>
        <v>308</v>
      </c>
      <c r="B726" s="107" t="s">
        <v>39</v>
      </c>
      <c r="C726" s="108" t="s">
        <v>349</v>
      </c>
      <c r="D726" s="109">
        <v>-1</v>
      </c>
      <c r="E726" s="108" t="s">
        <v>676</v>
      </c>
      <c r="F726" s="108" t="s">
        <v>677</v>
      </c>
      <c r="G726" s="110" t="s">
        <v>139</v>
      </c>
      <c r="H726" s="108" t="s">
        <v>75</v>
      </c>
      <c r="I726" s="111">
        <v>69.260000000000005</v>
      </c>
      <c r="J726" s="112">
        <v>255</v>
      </c>
      <c r="K726" s="112" t="s">
        <v>140</v>
      </c>
      <c r="L726" s="113">
        <f>IF(VLOOKUP(K726,'2. BASIS INVULBLAD'!$D$10:$E$87,2,FALSE())=0,0,I726/VLOOKUP(K726,'2. BASIS INVULBLAD'!$D$10:$E$87,2,FALSE()))</f>
        <v>0</v>
      </c>
      <c r="M726" s="113">
        <f t="shared" si="153"/>
        <v>0</v>
      </c>
      <c r="N726" s="114">
        <f>'2. BASIS INVULBLAD'!$H$10</f>
        <v>0</v>
      </c>
      <c r="O726" s="115">
        <f t="shared" si="154"/>
        <v>0</v>
      </c>
      <c r="P726" s="116"/>
      <c r="Q726" s="117">
        <f t="shared" si="155"/>
        <v>0</v>
      </c>
      <c r="R726" s="29">
        <f>'2. BASIS INVULBLAD'!$H$11</f>
        <v>0</v>
      </c>
      <c r="S726" s="29">
        <f t="shared" si="156"/>
        <v>0</v>
      </c>
      <c r="T726" s="29">
        <f t="shared" si="157"/>
        <v>0</v>
      </c>
    </row>
    <row r="727" spans="1:20" ht="13.5" hidden="1" customHeight="1">
      <c r="A727" s="78">
        <f t="shared" si="152"/>
        <v>309</v>
      </c>
      <c r="B727" s="107" t="s">
        <v>39</v>
      </c>
      <c r="C727" s="122" t="s">
        <v>588</v>
      </c>
      <c r="D727" s="112">
        <v>-1</v>
      </c>
      <c r="E727" s="130" t="s">
        <v>688</v>
      </c>
      <c r="F727" s="107" t="s">
        <v>689</v>
      </c>
      <c r="G727" s="110" t="s">
        <v>120</v>
      </c>
      <c r="H727" s="108" t="s">
        <v>75</v>
      </c>
      <c r="I727" s="111">
        <v>25.21</v>
      </c>
      <c r="J727" s="112">
        <v>52</v>
      </c>
      <c r="K727" s="112" t="s">
        <v>124</v>
      </c>
      <c r="L727" s="113">
        <f>IF(VLOOKUP(K727,'2. BASIS INVULBLAD'!$D$10:$E$87,2,FALSE())=0,0,I727/VLOOKUP(K727,'2. BASIS INVULBLAD'!$D$10:$E$87,2,FALSE()))</f>
        <v>0</v>
      </c>
      <c r="M727" s="113">
        <f t="shared" si="153"/>
        <v>0</v>
      </c>
      <c r="N727" s="114">
        <f>'2. BASIS INVULBLAD'!$H$10</f>
        <v>0</v>
      </c>
      <c r="O727" s="115">
        <f t="shared" si="154"/>
        <v>0</v>
      </c>
      <c r="P727" s="116"/>
      <c r="Q727" s="117">
        <f t="shared" si="155"/>
        <v>0</v>
      </c>
      <c r="R727" s="29">
        <f>'2. BASIS INVULBLAD'!$H$11</f>
        <v>0</v>
      </c>
      <c r="S727" s="29">
        <f t="shared" si="156"/>
        <v>0</v>
      </c>
      <c r="T727" s="29">
        <f t="shared" si="157"/>
        <v>0</v>
      </c>
    </row>
    <row r="728" spans="1:20" ht="13.5" hidden="1" customHeight="1">
      <c r="A728" s="78">
        <f t="shared" si="152"/>
        <v>310</v>
      </c>
      <c r="B728" s="107" t="s">
        <v>39</v>
      </c>
      <c r="C728" s="108" t="s">
        <v>604</v>
      </c>
      <c r="D728" s="109" t="s">
        <v>490</v>
      </c>
      <c r="E728" s="108" t="s">
        <v>782</v>
      </c>
      <c r="F728" s="108" t="s">
        <v>488</v>
      </c>
      <c r="G728" s="110" t="s">
        <v>120</v>
      </c>
      <c r="H728" s="108" t="s">
        <v>75</v>
      </c>
      <c r="I728" s="111">
        <v>5</v>
      </c>
      <c r="J728" s="112">
        <v>52</v>
      </c>
      <c r="K728" s="112" t="s">
        <v>124</v>
      </c>
      <c r="L728" s="113">
        <f>IF(VLOOKUP(K728,'2. BASIS INVULBLAD'!$D$10:$E$87,2,FALSE())=0,0,I728/VLOOKUP(K728,'2. BASIS INVULBLAD'!$D$10:$E$87,2,FALSE()))</f>
        <v>0</v>
      </c>
      <c r="M728" s="113">
        <f t="shared" si="153"/>
        <v>0</v>
      </c>
      <c r="N728" s="114">
        <f>'2. BASIS INVULBLAD'!$H$10</f>
        <v>0</v>
      </c>
      <c r="O728" s="115">
        <f t="shared" si="154"/>
        <v>0</v>
      </c>
      <c r="P728" s="116"/>
      <c r="Q728" s="117">
        <f t="shared" si="155"/>
        <v>0</v>
      </c>
      <c r="R728" s="29">
        <f>'2. BASIS INVULBLAD'!$H$11</f>
        <v>0</v>
      </c>
      <c r="S728" s="29">
        <f t="shared" si="156"/>
        <v>0</v>
      </c>
      <c r="T728" s="29">
        <f t="shared" si="157"/>
        <v>0</v>
      </c>
    </row>
    <row r="729" spans="1:20" ht="13.5" hidden="1" customHeight="1">
      <c r="A729" s="78">
        <f t="shared" si="152"/>
        <v>311</v>
      </c>
      <c r="B729" s="107" t="s">
        <v>39</v>
      </c>
      <c r="C729" s="122" t="s">
        <v>209</v>
      </c>
      <c r="D729" s="112">
        <v>-1</v>
      </c>
      <c r="E729" s="130" t="s">
        <v>785</v>
      </c>
      <c r="F729" s="122" t="s">
        <v>707</v>
      </c>
      <c r="G729" s="110" t="s">
        <v>115</v>
      </c>
      <c r="H729" s="108" t="s">
        <v>75</v>
      </c>
      <c r="I729" s="111">
        <v>2.79</v>
      </c>
      <c r="J729" s="112">
        <v>255</v>
      </c>
      <c r="K729" s="112" t="s">
        <v>116</v>
      </c>
      <c r="L729" s="113">
        <f>IF(VLOOKUP(K729,'2. BASIS INVULBLAD'!$D$10:$E$87,2,FALSE())=0,0,I729/VLOOKUP(K729,'2. BASIS INVULBLAD'!$D$10:$E$87,2,FALSE()))</f>
        <v>0</v>
      </c>
      <c r="M729" s="113">
        <f t="shared" si="153"/>
        <v>0</v>
      </c>
      <c r="N729" s="114">
        <f>'2. BASIS INVULBLAD'!$H$10</f>
        <v>0</v>
      </c>
      <c r="O729" s="115">
        <f t="shared" si="154"/>
        <v>0</v>
      </c>
      <c r="P729" s="116"/>
      <c r="Q729" s="117">
        <f t="shared" si="155"/>
        <v>0</v>
      </c>
      <c r="R729" s="29">
        <f>'2. BASIS INVULBLAD'!$H$11</f>
        <v>0</v>
      </c>
      <c r="S729" s="29">
        <f t="shared" si="156"/>
        <v>0</v>
      </c>
      <c r="T729" s="29">
        <f t="shared" si="157"/>
        <v>0</v>
      </c>
    </row>
    <row r="730" spans="1:20" ht="13.5" hidden="1" customHeight="1">
      <c r="A730" s="78">
        <f t="shared" si="152"/>
        <v>312</v>
      </c>
      <c r="B730" s="107" t="s">
        <v>39</v>
      </c>
      <c r="C730" s="122" t="s">
        <v>209</v>
      </c>
      <c r="D730" s="109">
        <v>1</v>
      </c>
      <c r="E730" s="108" t="s">
        <v>799</v>
      </c>
      <c r="F730" s="122" t="s">
        <v>707</v>
      </c>
      <c r="G730" s="110" t="s">
        <v>115</v>
      </c>
      <c r="H730" s="108" t="s">
        <v>75</v>
      </c>
      <c r="I730" s="111">
        <v>2.79</v>
      </c>
      <c r="J730" s="112">
        <v>255</v>
      </c>
      <c r="K730" s="112" t="s">
        <v>116</v>
      </c>
      <c r="L730" s="113">
        <f>IF(VLOOKUP(K730,'2. BASIS INVULBLAD'!$D$10:$E$87,2,FALSE())=0,0,I730/VLOOKUP(K730,'2. BASIS INVULBLAD'!$D$10:$E$87,2,FALSE()))</f>
        <v>0</v>
      </c>
      <c r="M730" s="113">
        <f t="shared" si="153"/>
        <v>0</v>
      </c>
      <c r="N730" s="114">
        <f>'2. BASIS INVULBLAD'!$H$10</f>
        <v>0</v>
      </c>
      <c r="O730" s="115">
        <f t="shared" si="154"/>
        <v>0</v>
      </c>
      <c r="P730" s="116"/>
      <c r="Q730" s="117">
        <f t="shared" si="155"/>
        <v>0</v>
      </c>
      <c r="R730" s="29">
        <f>'2. BASIS INVULBLAD'!$H$11</f>
        <v>0</v>
      </c>
      <c r="S730" s="29">
        <f t="shared" si="156"/>
        <v>0</v>
      </c>
      <c r="T730" s="29">
        <f t="shared" si="157"/>
        <v>0</v>
      </c>
    </row>
    <row r="731" spans="1:20" ht="13.5" hidden="1" customHeight="1">
      <c r="A731" s="78">
        <f t="shared" si="152"/>
        <v>313</v>
      </c>
      <c r="B731" s="107" t="s">
        <v>39</v>
      </c>
      <c r="C731" s="122" t="s">
        <v>209</v>
      </c>
      <c r="D731" s="109">
        <v>2</v>
      </c>
      <c r="E731" s="108" t="s">
        <v>823</v>
      </c>
      <c r="F731" s="122" t="s">
        <v>707</v>
      </c>
      <c r="G731" s="110" t="s">
        <v>115</v>
      </c>
      <c r="H731" s="108" t="s">
        <v>75</v>
      </c>
      <c r="I731" s="111">
        <v>2.79</v>
      </c>
      <c r="J731" s="112">
        <v>255</v>
      </c>
      <c r="K731" s="112" t="s">
        <v>116</v>
      </c>
      <c r="L731" s="113">
        <f>IF(VLOOKUP(K731,'2. BASIS INVULBLAD'!$D$10:$E$87,2,FALSE())=0,0,I731/VLOOKUP(K731,'2. BASIS INVULBLAD'!$D$10:$E$87,2,FALSE()))</f>
        <v>0</v>
      </c>
      <c r="M731" s="113">
        <f t="shared" si="153"/>
        <v>0</v>
      </c>
      <c r="N731" s="114">
        <f>'2. BASIS INVULBLAD'!$H$10</f>
        <v>0</v>
      </c>
      <c r="O731" s="115">
        <f t="shared" si="154"/>
        <v>0</v>
      </c>
      <c r="P731" s="116"/>
      <c r="Q731" s="117">
        <f t="shared" si="155"/>
        <v>0</v>
      </c>
      <c r="R731" s="29">
        <f>'2. BASIS INVULBLAD'!$H$11</f>
        <v>0</v>
      </c>
      <c r="S731" s="29">
        <f t="shared" si="156"/>
        <v>0</v>
      </c>
      <c r="T731" s="29">
        <f t="shared" si="157"/>
        <v>0</v>
      </c>
    </row>
    <row r="732" spans="1:20" ht="13.5" hidden="1" customHeight="1">
      <c r="A732" s="78">
        <f t="shared" si="152"/>
        <v>314</v>
      </c>
      <c r="B732" s="107" t="s">
        <v>39</v>
      </c>
      <c r="C732" s="122" t="s">
        <v>209</v>
      </c>
      <c r="D732" s="109">
        <v>3</v>
      </c>
      <c r="E732" s="108" t="s">
        <v>845</v>
      </c>
      <c r="F732" s="122" t="s">
        <v>707</v>
      </c>
      <c r="G732" s="110" t="s">
        <v>115</v>
      </c>
      <c r="H732" s="108" t="s">
        <v>75</v>
      </c>
      <c r="I732" s="111">
        <v>2.79</v>
      </c>
      <c r="J732" s="112">
        <v>255</v>
      </c>
      <c r="K732" s="112" t="s">
        <v>116</v>
      </c>
      <c r="L732" s="113">
        <f>IF(VLOOKUP(K732,'2. BASIS INVULBLAD'!$D$10:$E$87,2,FALSE())=0,0,I732/VLOOKUP(K732,'2. BASIS INVULBLAD'!$D$10:$E$87,2,FALSE()))</f>
        <v>0</v>
      </c>
      <c r="M732" s="113">
        <f t="shared" si="153"/>
        <v>0</v>
      </c>
      <c r="N732" s="114">
        <f>'2. BASIS INVULBLAD'!$H$10</f>
        <v>0</v>
      </c>
      <c r="O732" s="115">
        <f t="shared" si="154"/>
        <v>0</v>
      </c>
      <c r="P732" s="116"/>
      <c r="Q732" s="117">
        <f t="shared" si="155"/>
        <v>0</v>
      </c>
      <c r="R732" s="29">
        <f>'2. BASIS INVULBLAD'!$H$11</f>
        <v>0</v>
      </c>
      <c r="S732" s="29">
        <f t="shared" si="156"/>
        <v>0</v>
      </c>
      <c r="T732" s="29">
        <f t="shared" si="157"/>
        <v>0</v>
      </c>
    </row>
    <row r="733" spans="1:20" ht="13.5" hidden="1" customHeight="1">
      <c r="A733" s="78">
        <f t="shared" si="152"/>
        <v>315</v>
      </c>
      <c r="B733" s="107" t="s">
        <v>39</v>
      </c>
      <c r="C733" s="122" t="s">
        <v>209</v>
      </c>
      <c r="D733" s="112" t="s">
        <v>490</v>
      </c>
      <c r="E733" s="130" t="s">
        <v>867</v>
      </c>
      <c r="F733" s="122" t="s">
        <v>707</v>
      </c>
      <c r="G733" s="110" t="s">
        <v>115</v>
      </c>
      <c r="H733" s="108" t="s">
        <v>75</v>
      </c>
      <c r="I733" s="111">
        <v>2.79</v>
      </c>
      <c r="J733" s="112">
        <v>255</v>
      </c>
      <c r="K733" s="112" t="s">
        <v>116</v>
      </c>
      <c r="L733" s="113">
        <f>IF(VLOOKUP(K733,'2. BASIS INVULBLAD'!$D$10:$E$87,2,FALSE())=0,0,I733/VLOOKUP(K733,'2. BASIS INVULBLAD'!$D$10:$E$87,2,FALSE()))</f>
        <v>0</v>
      </c>
      <c r="M733" s="113">
        <f t="shared" si="153"/>
        <v>0</v>
      </c>
      <c r="N733" s="114">
        <f>'2. BASIS INVULBLAD'!$H$10</f>
        <v>0</v>
      </c>
      <c r="O733" s="115">
        <f t="shared" si="154"/>
        <v>0</v>
      </c>
      <c r="P733" s="116"/>
      <c r="Q733" s="117">
        <f t="shared" si="155"/>
        <v>0</v>
      </c>
      <c r="R733" s="29">
        <f>'2. BASIS INVULBLAD'!$H$11</f>
        <v>0</v>
      </c>
      <c r="S733" s="29">
        <f t="shared" si="156"/>
        <v>0</v>
      </c>
      <c r="T733" s="29">
        <f t="shared" si="157"/>
        <v>0</v>
      </c>
    </row>
    <row r="734" spans="1:20" ht="13.5" hidden="1" customHeight="1">
      <c r="A734" s="78">
        <f t="shared" si="152"/>
        <v>316</v>
      </c>
      <c r="B734" s="107" t="s">
        <v>39</v>
      </c>
      <c r="C734" s="122" t="s">
        <v>314</v>
      </c>
      <c r="D734" s="112">
        <v>-1</v>
      </c>
      <c r="E734" s="130" t="s">
        <v>885</v>
      </c>
      <c r="F734" s="122" t="s">
        <v>707</v>
      </c>
      <c r="G734" s="110" t="s">
        <v>115</v>
      </c>
      <c r="H734" s="108" t="s">
        <v>75</v>
      </c>
      <c r="I734" s="111">
        <v>2.95</v>
      </c>
      <c r="J734" s="112">
        <v>255</v>
      </c>
      <c r="K734" s="112" t="s">
        <v>116</v>
      </c>
      <c r="L734" s="113">
        <f>IF(VLOOKUP(K734,'2. BASIS INVULBLAD'!$D$10:$E$87,2,FALSE())=0,0,I734/VLOOKUP(K734,'2. BASIS INVULBLAD'!$D$10:$E$87,2,FALSE()))</f>
        <v>0</v>
      </c>
      <c r="M734" s="113">
        <f t="shared" si="153"/>
        <v>0</v>
      </c>
      <c r="N734" s="114">
        <f>'2. BASIS INVULBLAD'!$H$10</f>
        <v>0</v>
      </c>
      <c r="O734" s="115">
        <f t="shared" si="154"/>
        <v>0</v>
      </c>
      <c r="P734" s="116"/>
      <c r="Q734" s="117">
        <f t="shared" si="155"/>
        <v>0</v>
      </c>
      <c r="R734" s="29">
        <f>'2. BASIS INVULBLAD'!$H$11</f>
        <v>0</v>
      </c>
      <c r="S734" s="29">
        <f t="shared" si="156"/>
        <v>0</v>
      </c>
      <c r="T734" s="29">
        <f t="shared" si="157"/>
        <v>0</v>
      </c>
    </row>
    <row r="735" spans="1:20" ht="13.5" hidden="1" customHeight="1">
      <c r="A735" s="78">
        <f t="shared" si="152"/>
        <v>317</v>
      </c>
      <c r="B735" s="107" t="s">
        <v>39</v>
      </c>
      <c r="C735" s="122" t="s">
        <v>314</v>
      </c>
      <c r="D735" s="109">
        <v>1</v>
      </c>
      <c r="E735" s="108" t="s">
        <v>891</v>
      </c>
      <c r="F735" s="122" t="s">
        <v>707</v>
      </c>
      <c r="G735" s="110" t="s">
        <v>115</v>
      </c>
      <c r="H735" s="108" t="s">
        <v>75</v>
      </c>
      <c r="I735" s="111">
        <v>2.95</v>
      </c>
      <c r="J735" s="112">
        <v>255</v>
      </c>
      <c r="K735" s="112" t="s">
        <v>116</v>
      </c>
      <c r="L735" s="113">
        <f>IF(VLOOKUP(K735,'2. BASIS INVULBLAD'!$D$10:$E$87,2,FALSE())=0,0,I735/VLOOKUP(K735,'2. BASIS INVULBLAD'!$D$10:$E$87,2,FALSE()))</f>
        <v>0</v>
      </c>
      <c r="M735" s="113">
        <f t="shared" si="153"/>
        <v>0</v>
      </c>
      <c r="N735" s="114">
        <f>'2. BASIS INVULBLAD'!$H$10</f>
        <v>0</v>
      </c>
      <c r="O735" s="115">
        <f t="shared" si="154"/>
        <v>0</v>
      </c>
      <c r="P735" s="116"/>
      <c r="Q735" s="117">
        <f t="shared" si="155"/>
        <v>0</v>
      </c>
      <c r="R735" s="29">
        <f>'2. BASIS INVULBLAD'!$H$11</f>
        <v>0</v>
      </c>
      <c r="S735" s="29">
        <f t="shared" si="156"/>
        <v>0</v>
      </c>
      <c r="T735" s="29">
        <f t="shared" si="157"/>
        <v>0</v>
      </c>
    </row>
    <row r="736" spans="1:20" ht="13.5" hidden="1" customHeight="1">
      <c r="A736" s="78">
        <f t="shared" si="152"/>
        <v>318</v>
      </c>
      <c r="B736" s="107" t="s">
        <v>39</v>
      </c>
      <c r="C736" s="122" t="s">
        <v>314</v>
      </c>
      <c r="D736" s="109">
        <v>2</v>
      </c>
      <c r="E736" s="108" t="s">
        <v>910</v>
      </c>
      <c r="F736" s="122" t="s">
        <v>707</v>
      </c>
      <c r="G736" s="110" t="s">
        <v>115</v>
      </c>
      <c r="H736" s="108" t="s">
        <v>75</v>
      </c>
      <c r="I736" s="111">
        <v>2.95</v>
      </c>
      <c r="J736" s="112">
        <v>255</v>
      </c>
      <c r="K736" s="112" t="s">
        <v>116</v>
      </c>
      <c r="L736" s="113">
        <f>IF(VLOOKUP(K736,'2. BASIS INVULBLAD'!$D$10:$E$87,2,FALSE())=0,0,I736/VLOOKUP(K736,'2. BASIS INVULBLAD'!$D$10:$E$87,2,FALSE()))</f>
        <v>0</v>
      </c>
      <c r="M736" s="113">
        <f t="shared" si="153"/>
        <v>0</v>
      </c>
      <c r="N736" s="114">
        <f>'2. BASIS INVULBLAD'!$H$10</f>
        <v>0</v>
      </c>
      <c r="O736" s="115">
        <f t="shared" si="154"/>
        <v>0</v>
      </c>
      <c r="P736" s="116"/>
      <c r="Q736" s="117">
        <f t="shared" si="155"/>
        <v>0</v>
      </c>
      <c r="R736" s="29">
        <f>'2. BASIS INVULBLAD'!$H$11</f>
        <v>0</v>
      </c>
      <c r="S736" s="29">
        <f t="shared" si="156"/>
        <v>0</v>
      </c>
      <c r="T736" s="29">
        <f t="shared" si="157"/>
        <v>0</v>
      </c>
    </row>
    <row r="737" spans="1:20" ht="13.5" hidden="1" customHeight="1">
      <c r="A737" s="78">
        <f t="shared" si="152"/>
        <v>319</v>
      </c>
      <c r="B737" s="107" t="s">
        <v>39</v>
      </c>
      <c r="C737" s="108" t="s">
        <v>349</v>
      </c>
      <c r="D737" s="109">
        <v>3</v>
      </c>
      <c r="E737" s="108" t="s">
        <v>926</v>
      </c>
      <c r="F737" s="108" t="s">
        <v>474</v>
      </c>
      <c r="G737" s="110" t="s">
        <v>129</v>
      </c>
      <c r="H737" s="108" t="s">
        <v>75</v>
      </c>
      <c r="I737" s="111">
        <v>9.25</v>
      </c>
      <c r="J737" s="112">
        <v>255</v>
      </c>
      <c r="K737" s="112" t="s">
        <v>136</v>
      </c>
      <c r="L737" s="113">
        <f>IF(VLOOKUP(K737,'2. BASIS INVULBLAD'!$D$10:$E$87,2,FALSE())=0,0,I737/VLOOKUP(K737,'2. BASIS INVULBLAD'!$D$10:$E$87,2,FALSE()))</f>
        <v>0</v>
      </c>
      <c r="M737" s="113">
        <f t="shared" si="153"/>
        <v>0</v>
      </c>
      <c r="N737" s="114">
        <f>'2. BASIS INVULBLAD'!$H$10</f>
        <v>0</v>
      </c>
      <c r="O737" s="115">
        <f t="shared" si="154"/>
        <v>0</v>
      </c>
      <c r="P737" s="116"/>
      <c r="Q737" s="117">
        <f t="shared" si="155"/>
        <v>0</v>
      </c>
      <c r="R737" s="29">
        <f>'2. BASIS INVULBLAD'!$H$11</f>
        <v>0</v>
      </c>
      <c r="S737" s="29">
        <f t="shared" si="156"/>
        <v>0</v>
      </c>
      <c r="T737" s="29">
        <f t="shared" si="157"/>
        <v>0</v>
      </c>
    </row>
    <row r="738" spans="1:20" ht="13.5" hidden="1" customHeight="1">
      <c r="A738" s="78">
        <f t="shared" si="152"/>
        <v>320</v>
      </c>
      <c r="B738" s="107" t="s">
        <v>39</v>
      </c>
      <c r="C738" s="122" t="s">
        <v>314</v>
      </c>
      <c r="D738" s="112" t="s">
        <v>490</v>
      </c>
      <c r="E738" s="130" t="s">
        <v>929</v>
      </c>
      <c r="F738" s="122" t="s">
        <v>707</v>
      </c>
      <c r="G738" s="110" t="s">
        <v>115</v>
      </c>
      <c r="H738" s="108" t="s">
        <v>75</v>
      </c>
      <c r="I738" s="111">
        <v>2.95</v>
      </c>
      <c r="J738" s="112">
        <v>255</v>
      </c>
      <c r="K738" s="112" t="s">
        <v>116</v>
      </c>
      <c r="L738" s="113">
        <f>IF(VLOOKUP(K738,'2. BASIS INVULBLAD'!$D$10:$E$87,2,FALSE())=0,0,I738/VLOOKUP(K738,'2. BASIS INVULBLAD'!$D$10:$E$87,2,FALSE()))</f>
        <v>0</v>
      </c>
      <c r="M738" s="113">
        <f t="shared" si="153"/>
        <v>0</v>
      </c>
      <c r="N738" s="114">
        <f>'2. BASIS INVULBLAD'!$H$10</f>
        <v>0</v>
      </c>
      <c r="O738" s="115">
        <f t="shared" si="154"/>
        <v>0</v>
      </c>
      <c r="P738" s="116"/>
      <c r="Q738" s="117">
        <f t="shared" si="155"/>
        <v>0</v>
      </c>
      <c r="R738" s="29">
        <f>'2. BASIS INVULBLAD'!$H$11</f>
        <v>0</v>
      </c>
      <c r="S738" s="29">
        <f t="shared" si="156"/>
        <v>0</v>
      </c>
      <c r="T738" s="29">
        <f t="shared" si="157"/>
        <v>0</v>
      </c>
    </row>
    <row r="739" spans="1:20" ht="13.5" hidden="1" customHeight="1">
      <c r="A739" s="78">
        <f t="shared" si="152"/>
        <v>321</v>
      </c>
      <c r="B739" s="107" t="s">
        <v>39</v>
      </c>
      <c r="C739" s="122" t="s">
        <v>588</v>
      </c>
      <c r="D739" s="112">
        <v>-1</v>
      </c>
      <c r="E739" s="130" t="s">
        <v>930</v>
      </c>
      <c r="F739" s="122" t="s">
        <v>707</v>
      </c>
      <c r="G739" s="110" t="s">
        <v>115</v>
      </c>
      <c r="H739" s="108" t="s">
        <v>75</v>
      </c>
      <c r="I739" s="111">
        <v>2.95</v>
      </c>
      <c r="J739" s="112">
        <v>255</v>
      </c>
      <c r="K739" s="112" t="s">
        <v>116</v>
      </c>
      <c r="L739" s="113">
        <f>IF(VLOOKUP(K739,'2. BASIS INVULBLAD'!$D$10:$E$87,2,FALSE())=0,0,I739/VLOOKUP(K739,'2. BASIS INVULBLAD'!$D$10:$E$87,2,FALSE()))</f>
        <v>0</v>
      </c>
      <c r="M739" s="113">
        <f t="shared" si="153"/>
        <v>0</v>
      </c>
      <c r="N739" s="114">
        <f>'2. BASIS INVULBLAD'!$H$10</f>
        <v>0</v>
      </c>
      <c r="O739" s="115">
        <f t="shared" si="154"/>
        <v>0</v>
      </c>
      <c r="P739" s="116"/>
      <c r="Q739" s="117">
        <f t="shared" si="155"/>
        <v>0</v>
      </c>
      <c r="R739" s="29">
        <f>'2. BASIS INVULBLAD'!$H$11</f>
        <v>0</v>
      </c>
      <c r="S739" s="29">
        <f t="shared" si="156"/>
        <v>0</v>
      </c>
      <c r="T739" s="29">
        <f t="shared" si="157"/>
        <v>0</v>
      </c>
    </row>
    <row r="740" spans="1:20" ht="13.5" hidden="1" customHeight="1">
      <c r="A740" s="78">
        <f t="shared" si="152"/>
        <v>322</v>
      </c>
      <c r="B740" s="107" t="s">
        <v>39</v>
      </c>
      <c r="C740" s="122" t="s">
        <v>588</v>
      </c>
      <c r="D740" s="112">
        <v>-1</v>
      </c>
      <c r="E740" s="130" t="s">
        <v>947</v>
      </c>
      <c r="F740" s="107" t="s">
        <v>948</v>
      </c>
      <c r="G740" s="110" t="s">
        <v>62</v>
      </c>
      <c r="H740" s="108" t="s">
        <v>75</v>
      </c>
      <c r="I740" s="111">
        <v>19.010000000000002</v>
      </c>
      <c r="J740" s="112">
        <v>156</v>
      </c>
      <c r="K740" s="112" t="s">
        <v>77</v>
      </c>
      <c r="L740" s="113">
        <f>IF(VLOOKUP(K740,'2. BASIS INVULBLAD'!$D$10:$E$87,2,FALSE())=0,0,I740/VLOOKUP(K740,'2. BASIS INVULBLAD'!$D$10:$E$87,2,FALSE()))</f>
        <v>0</v>
      </c>
      <c r="M740" s="113">
        <f t="shared" si="153"/>
        <v>0</v>
      </c>
      <c r="N740" s="114">
        <f>'2. BASIS INVULBLAD'!$H$10</f>
        <v>0</v>
      </c>
      <c r="O740" s="115">
        <f t="shared" si="154"/>
        <v>0</v>
      </c>
      <c r="P740" s="116"/>
      <c r="Q740" s="117">
        <f t="shared" si="155"/>
        <v>0</v>
      </c>
      <c r="R740" s="29">
        <f>'2. BASIS INVULBLAD'!$H$11</f>
        <v>0</v>
      </c>
      <c r="S740" s="29">
        <f t="shared" si="156"/>
        <v>0</v>
      </c>
      <c r="T740" s="29">
        <f t="shared" si="157"/>
        <v>0</v>
      </c>
    </row>
    <row r="741" spans="1:20" ht="13.5" hidden="1" customHeight="1">
      <c r="A741" s="78">
        <f t="shared" si="152"/>
        <v>323</v>
      </c>
      <c r="B741" s="107" t="s">
        <v>39</v>
      </c>
      <c r="C741" s="122" t="s">
        <v>588</v>
      </c>
      <c r="D741" s="112">
        <v>-1</v>
      </c>
      <c r="E741" s="130" t="s">
        <v>950</v>
      </c>
      <c r="F741" s="107" t="s">
        <v>951</v>
      </c>
      <c r="G741" s="110" t="s">
        <v>86</v>
      </c>
      <c r="H741" s="108" t="s">
        <v>75</v>
      </c>
      <c r="I741" s="111">
        <v>68.7</v>
      </c>
      <c r="J741" s="112">
        <v>255</v>
      </c>
      <c r="K741" s="112" t="s">
        <v>100</v>
      </c>
      <c r="L741" s="113">
        <f>IF(VLOOKUP(K741,'2. BASIS INVULBLAD'!$D$10:$E$87,2,FALSE())=0,0,I741/VLOOKUP(K741,'2. BASIS INVULBLAD'!$D$10:$E$87,2,FALSE()))</f>
        <v>0</v>
      </c>
      <c r="M741" s="113">
        <f t="shared" si="153"/>
        <v>0</v>
      </c>
      <c r="N741" s="114">
        <f>'2. BASIS INVULBLAD'!$H$10</f>
        <v>0</v>
      </c>
      <c r="O741" s="115">
        <f t="shared" si="154"/>
        <v>0</v>
      </c>
      <c r="P741" s="116"/>
      <c r="Q741" s="117">
        <f t="shared" si="155"/>
        <v>0</v>
      </c>
      <c r="R741" s="29">
        <f>'2. BASIS INVULBLAD'!$H$11</f>
        <v>0</v>
      </c>
      <c r="S741" s="29">
        <f t="shared" si="156"/>
        <v>0</v>
      </c>
      <c r="T741" s="29">
        <f t="shared" si="157"/>
        <v>0</v>
      </c>
    </row>
    <row r="742" spans="1:20" ht="13.5" hidden="1" customHeight="1">
      <c r="A742" s="78">
        <f t="shared" si="152"/>
        <v>324</v>
      </c>
      <c r="B742" s="107" t="s">
        <v>39</v>
      </c>
      <c r="C742" s="122" t="s">
        <v>588</v>
      </c>
      <c r="D742" s="112">
        <v>-1</v>
      </c>
      <c r="E742" s="130" t="s">
        <v>952</v>
      </c>
      <c r="F742" s="107" t="s">
        <v>953</v>
      </c>
      <c r="G742" s="110" t="s">
        <v>62</v>
      </c>
      <c r="H742" s="108" t="s">
        <v>75</v>
      </c>
      <c r="I742" s="111">
        <v>48.9</v>
      </c>
      <c r="J742" s="112">
        <v>156</v>
      </c>
      <c r="K742" s="112" t="s">
        <v>77</v>
      </c>
      <c r="L742" s="113">
        <f>IF(VLOOKUP(K742,'2. BASIS INVULBLAD'!$D$10:$E$87,2,FALSE())=0,0,I742/VLOOKUP(K742,'2. BASIS INVULBLAD'!$D$10:$E$87,2,FALSE()))</f>
        <v>0</v>
      </c>
      <c r="M742" s="113">
        <f t="shared" si="153"/>
        <v>0</v>
      </c>
      <c r="N742" s="114">
        <f>'2. BASIS INVULBLAD'!$H$10</f>
        <v>0</v>
      </c>
      <c r="O742" s="115">
        <f t="shared" si="154"/>
        <v>0</v>
      </c>
      <c r="P742" s="116"/>
      <c r="Q742" s="117">
        <f t="shared" si="155"/>
        <v>0</v>
      </c>
      <c r="R742" s="29">
        <f>'2. BASIS INVULBLAD'!$H$11</f>
        <v>0</v>
      </c>
      <c r="S742" s="29">
        <f t="shared" si="156"/>
        <v>0</v>
      </c>
      <c r="T742" s="29">
        <f t="shared" si="157"/>
        <v>0</v>
      </c>
    </row>
    <row r="743" spans="1:20" ht="13.5" hidden="1" customHeight="1">
      <c r="A743" s="78">
        <f t="shared" si="152"/>
        <v>325</v>
      </c>
      <c r="B743" s="107" t="s">
        <v>39</v>
      </c>
      <c r="C743" s="122" t="s">
        <v>588</v>
      </c>
      <c r="D743" s="112">
        <v>-1</v>
      </c>
      <c r="E743" s="130" t="s">
        <v>954</v>
      </c>
      <c r="F743" s="107" t="s">
        <v>953</v>
      </c>
      <c r="G743" s="110" t="s">
        <v>62</v>
      </c>
      <c r="H743" s="108" t="s">
        <v>75</v>
      </c>
      <c r="I743" s="111">
        <v>9.2799999999999994</v>
      </c>
      <c r="J743" s="112">
        <v>156</v>
      </c>
      <c r="K743" s="112" t="s">
        <v>77</v>
      </c>
      <c r="L743" s="113">
        <f>IF(VLOOKUP(K743,'2. BASIS INVULBLAD'!$D$10:$E$87,2,FALSE())=0,0,I743/VLOOKUP(K743,'2. BASIS INVULBLAD'!$D$10:$E$87,2,FALSE()))</f>
        <v>0</v>
      </c>
      <c r="M743" s="113">
        <f t="shared" si="153"/>
        <v>0</v>
      </c>
      <c r="N743" s="114">
        <f>'2. BASIS INVULBLAD'!$H$10</f>
        <v>0</v>
      </c>
      <c r="O743" s="115">
        <f t="shared" si="154"/>
        <v>0</v>
      </c>
      <c r="P743" s="116"/>
      <c r="Q743" s="117">
        <f t="shared" si="155"/>
        <v>0</v>
      </c>
      <c r="R743" s="29">
        <f>'2. BASIS INVULBLAD'!$H$11</f>
        <v>0</v>
      </c>
      <c r="S743" s="29">
        <f t="shared" si="156"/>
        <v>0</v>
      </c>
      <c r="T743" s="29">
        <f t="shared" si="157"/>
        <v>0</v>
      </c>
    </row>
    <row r="744" spans="1:20" ht="13.5" hidden="1" customHeight="1">
      <c r="A744" s="78">
        <f t="shared" si="152"/>
        <v>326</v>
      </c>
      <c r="B744" s="107" t="s">
        <v>39</v>
      </c>
      <c r="C744" s="108" t="s">
        <v>604</v>
      </c>
      <c r="D744" s="109" t="s">
        <v>490</v>
      </c>
      <c r="E744" s="108" t="s">
        <v>985</v>
      </c>
      <c r="F744" s="108" t="s">
        <v>986</v>
      </c>
      <c r="G744" s="110" t="s">
        <v>129</v>
      </c>
      <c r="H744" s="108" t="s">
        <v>75</v>
      </c>
      <c r="I744" s="111">
        <v>4.07</v>
      </c>
      <c r="J744" s="112">
        <v>255</v>
      </c>
      <c r="K744" s="112" t="s">
        <v>136</v>
      </c>
      <c r="L744" s="113">
        <f>IF(VLOOKUP(K744,'2. BASIS INVULBLAD'!$D$10:$E$87,2,FALSE())=0,0,I744/VLOOKUP(K744,'2. BASIS INVULBLAD'!$D$10:$E$87,2,FALSE()))</f>
        <v>0</v>
      </c>
      <c r="M744" s="113">
        <f t="shared" si="153"/>
        <v>0</v>
      </c>
      <c r="N744" s="114">
        <f>'2. BASIS INVULBLAD'!$H$10</f>
        <v>0</v>
      </c>
      <c r="O744" s="115">
        <f t="shared" si="154"/>
        <v>0</v>
      </c>
      <c r="P744" s="116"/>
      <c r="Q744" s="117">
        <f t="shared" si="155"/>
        <v>0</v>
      </c>
      <c r="R744" s="29">
        <f>'2. BASIS INVULBLAD'!$H$11</f>
        <v>0</v>
      </c>
      <c r="S744" s="29">
        <f t="shared" si="156"/>
        <v>0</v>
      </c>
      <c r="T744" s="29">
        <f t="shared" si="157"/>
        <v>0</v>
      </c>
    </row>
    <row r="745" spans="1:20" ht="13.5" hidden="1" customHeight="1">
      <c r="A745" s="78">
        <f t="shared" si="152"/>
        <v>327</v>
      </c>
      <c r="B745" s="107" t="s">
        <v>39</v>
      </c>
      <c r="C745" s="122" t="s">
        <v>588</v>
      </c>
      <c r="D745" s="112" t="s">
        <v>490</v>
      </c>
      <c r="E745" s="130" t="s">
        <v>1012</v>
      </c>
      <c r="F745" s="107" t="s">
        <v>278</v>
      </c>
      <c r="G745" s="110" t="s">
        <v>86</v>
      </c>
      <c r="H745" s="108" t="s">
        <v>75</v>
      </c>
      <c r="I745" s="111">
        <v>3.7</v>
      </c>
      <c r="J745" s="112">
        <v>255</v>
      </c>
      <c r="K745" s="112" t="s">
        <v>100</v>
      </c>
      <c r="L745" s="113">
        <f>IF(VLOOKUP(K745,'2. BASIS INVULBLAD'!$D$10:$E$87,2,FALSE())=0,0,I745/VLOOKUP(K745,'2. BASIS INVULBLAD'!$D$10:$E$87,2,FALSE()))</f>
        <v>0</v>
      </c>
      <c r="M745" s="113">
        <f t="shared" si="153"/>
        <v>0</v>
      </c>
      <c r="N745" s="114">
        <f>'2. BASIS INVULBLAD'!$H$10</f>
        <v>0</v>
      </c>
      <c r="O745" s="115">
        <f t="shared" si="154"/>
        <v>0</v>
      </c>
      <c r="P745" s="116"/>
      <c r="Q745" s="117">
        <f t="shared" si="155"/>
        <v>0</v>
      </c>
      <c r="R745" s="29">
        <f>'2. BASIS INVULBLAD'!$H$11</f>
        <v>0</v>
      </c>
      <c r="S745" s="29">
        <f t="shared" si="156"/>
        <v>0</v>
      </c>
      <c r="T745" s="29">
        <f t="shared" si="157"/>
        <v>0</v>
      </c>
    </row>
    <row r="746" spans="1:20" ht="13.5" hidden="1" customHeight="1">
      <c r="A746" s="78">
        <f t="shared" si="152"/>
        <v>328</v>
      </c>
      <c r="B746" s="107" t="s">
        <v>39</v>
      </c>
      <c r="C746" s="108" t="s">
        <v>604</v>
      </c>
      <c r="D746" s="109" t="s">
        <v>490</v>
      </c>
      <c r="E746" s="108" t="s">
        <v>1077</v>
      </c>
      <c r="F746" s="108" t="s">
        <v>1078</v>
      </c>
      <c r="G746" s="110" t="s">
        <v>86</v>
      </c>
      <c r="H746" s="108" t="s">
        <v>75</v>
      </c>
      <c r="I746" s="111">
        <v>202.54</v>
      </c>
      <c r="J746" s="112">
        <v>255</v>
      </c>
      <c r="K746" s="112" t="s">
        <v>100</v>
      </c>
      <c r="L746" s="113">
        <f>IF(VLOOKUP(K746,'2. BASIS INVULBLAD'!$D$10:$E$87,2,FALSE())=0,0,I746/VLOOKUP(K746,'2. BASIS INVULBLAD'!$D$10:$E$87,2,FALSE()))</f>
        <v>0</v>
      </c>
      <c r="M746" s="113">
        <f t="shared" si="153"/>
        <v>0</v>
      </c>
      <c r="N746" s="114">
        <f>'2. BASIS INVULBLAD'!$H$10</f>
        <v>0</v>
      </c>
      <c r="O746" s="115">
        <f t="shared" si="154"/>
        <v>0</v>
      </c>
      <c r="P746" s="116"/>
      <c r="Q746" s="117">
        <f t="shared" si="155"/>
        <v>0</v>
      </c>
      <c r="R746" s="29">
        <f>'2. BASIS INVULBLAD'!$H$11</f>
        <v>0</v>
      </c>
      <c r="S746" s="29">
        <f t="shared" si="156"/>
        <v>0</v>
      </c>
      <c r="T746" s="29">
        <f t="shared" si="157"/>
        <v>0</v>
      </c>
    </row>
    <row r="747" spans="1:20" ht="13.5" hidden="1" customHeight="1">
      <c r="A747" s="78">
        <f t="shared" si="152"/>
        <v>329</v>
      </c>
      <c r="B747" s="107" t="s">
        <v>39</v>
      </c>
      <c r="C747" s="108" t="s">
        <v>604</v>
      </c>
      <c r="D747" s="109" t="s">
        <v>490</v>
      </c>
      <c r="E747" s="108" t="s">
        <v>1086</v>
      </c>
      <c r="F747" s="108" t="s">
        <v>452</v>
      </c>
      <c r="G747" s="110" t="s">
        <v>243</v>
      </c>
      <c r="H747" s="108" t="s">
        <v>75</v>
      </c>
      <c r="I747" s="111">
        <v>2.4300000000000002</v>
      </c>
      <c r="J747" s="112">
        <v>0</v>
      </c>
      <c r="K747" s="112"/>
      <c r="L747" s="113"/>
      <c r="M747" s="113"/>
      <c r="N747" s="114"/>
      <c r="O747" s="115"/>
      <c r="P747" s="116"/>
      <c r="Q747" s="117"/>
      <c r="R747" s="29"/>
      <c r="S747" s="29"/>
      <c r="T747" s="29"/>
    </row>
    <row r="748" spans="1:20" ht="13.5" hidden="1" customHeight="1">
      <c r="A748" s="78">
        <f t="shared" si="152"/>
        <v>330</v>
      </c>
      <c r="B748" s="107" t="s">
        <v>39</v>
      </c>
      <c r="C748" s="122" t="s">
        <v>209</v>
      </c>
      <c r="D748" s="112">
        <v>-1</v>
      </c>
      <c r="E748" s="130" t="s">
        <v>783</v>
      </c>
      <c r="F748" s="107" t="s">
        <v>211</v>
      </c>
      <c r="G748" s="110" t="s">
        <v>145</v>
      </c>
      <c r="H748" s="107" t="s">
        <v>78</v>
      </c>
      <c r="I748" s="111">
        <v>22.84</v>
      </c>
      <c r="J748" s="112">
        <v>255</v>
      </c>
      <c r="K748" s="112" t="s">
        <v>150</v>
      </c>
      <c r="L748" s="113">
        <f>IF(VLOOKUP(K748,'2. BASIS INVULBLAD'!$D$10:$E$87,2,FALSE())=0,0,I748/VLOOKUP(K748,'2. BASIS INVULBLAD'!$D$10:$E$87,2,FALSE()))</f>
        <v>0</v>
      </c>
      <c r="M748" s="113">
        <f t="shared" ref="M748:M779" si="158">L748*J748</f>
        <v>0</v>
      </c>
      <c r="N748" s="114">
        <f>'2. BASIS INVULBLAD'!$H$10</f>
        <v>0</v>
      </c>
      <c r="O748" s="115">
        <f t="shared" ref="O748:O779" si="159">M748*N748</f>
        <v>0</v>
      </c>
      <c r="P748" s="116"/>
      <c r="Q748" s="117">
        <f t="shared" ref="Q748:Q779" si="160">M748*P748</f>
        <v>0</v>
      </c>
      <c r="R748" s="29">
        <f>'2. BASIS INVULBLAD'!$H$11</f>
        <v>0</v>
      </c>
      <c r="S748" s="29">
        <f t="shared" ref="S748:S779" si="161">Q748*R748</f>
        <v>0</v>
      </c>
      <c r="T748" s="29">
        <f t="shared" ref="T748:T779" si="162">O748+S748</f>
        <v>0</v>
      </c>
    </row>
    <row r="749" spans="1:20" ht="13.5" hidden="1" customHeight="1">
      <c r="A749" s="78">
        <f t="shared" si="152"/>
        <v>331</v>
      </c>
      <c r="B749" s="107" t="s">
        <v>39</v>
      </c>
      <c r="C749" s="122" t="s">
        <v>209</v>
      </c>
      <c r="D749" s="109">
        <v>1</v>
      </c>
      <c r="E749" s="108" t="s">
        <v>784</v>
      </c>
      <c r="F749" s="107" t="s">
        <v>199</v>
      </c>
      <c r="G749" s="110" t="s">
        <v>145</v>
      </c>
      <c r="H749" s="107" t="s">
        <v>78</v>
      </c>
      <c r="I749" s="111">
        <v>5.54</v>
      </c>
      <c r="J749" s="112">
        <v>255</v>
      </c>
      <c r="K749" s="112" t="s">
        <v>150</v>
      </c>
      <c r="L749" s="113">
        <f>IF(VLOOKUP(K749,'2. BASIS INVULBLAD'!$D$10:$E$87,2,FALSE())=0,0,I749/VLOOKUP(K749,'2. BASIS INVULBLAD'!$D$10:$E$87,2,FALSE()))</f>
        <v>0</v>
      </c>
      <c r="M749" s="113">
        <f t="shared" si="158"/>
        <v>0</v>
      </c>
      <c r="N749" s="114">
        <f>'2. BASIS INVULBLAD'!$H$10</f>
        <v>0</v>
      </c>
      <c r="O749" s="115">
        <f t="shared" si="159"/>
        <v>0</v>
      </c>
      <c r="P749" s="116"/>
      <c r="Q749" s="117">
        <f t="shared" si="160"/>
        <v>0</v>
      </c>
      <c r="R749" s="29">
        <f>'2. BASIS INVULBLAD'!$H$11</f>
        <v>0</v>
      </c>
      <c r="S749" s="29">
        <f t="shared" si="161"/>
        <v>0</v>
      </c>
      <c r="T749" s="29">
        <f t="shared" si="162"/>
        <v>0</v>
      </c>
    </row>
    <row r="750" spans="1:20" ht="13.5" hidden="1" customHeight="1">
      <c r="A750" s="78">
        <f t="shared" si="152"/>
        <v>332</v>
      </c>
      <c r="B750" s="107" t="s">
        <v>39</v>
      </c>
      <c r="C750" s="122" t="s">
        <v>209</v>
      </c>
      <c r="D750" s="112">
        <v>-1</v>
      </c>
      <c r="E750" s="130" t="s">
        <v>786</v>
      </c>
      <c r="F750" s="122" t="s">
        <v>787</v>
      </c>
      <c r="G750" s="110" t="s">
        <v>86</v>
      </c>
      <c r="H750" s="107" t="s">
        <v>78</v>
      </c>
      <c r="I750" s="111">
        <v>10.93</v>
      </c>
      <c r="J750" s="112">
        <v>255</v>
      </c>
      <c r="K750" s="112" t="s">
        <v>101</v>
      </c>
      <c r="L750" s="113">
        <f>IF(VLOOKUP(K750,'2. BASIS INVULBLAD'!$D$10:$E$87,2,FALSE())=0,0,I750/VLOOKUP(K750,'2. BASIS INVULBLAD'!$D$10:$E$87,2,FALSE()))</f>
        <v>0</v>
      </c>
      <c r="M750" s="113">
        <f t="shared" si="158"/>
        <v>0</v>
      </c>
      <c r="N750" s="114">
        <f>'2. BASIS INVULBLAD'!$H$10</f>
        <v>0</v>
      </c>
      <c r="O750" s="115">
        <f t="shared" si="159"/>
        <v>0</v>
      </c>
      <c r="P750" s="116"/>
      <c r="Q750" s="117">
        <f t="shared" si="160"/>
        <v>0</v>
      </c>
      <c r="R750" s="29">
        <f>'2. BASIS INVULBLAD'!$H$11</f>
        <v>0</v>
      </c>
      <c r="S750" s="29">
        <f t="shared" si="161"/>
        <v>0</v>
      </c>
      <c r="T750" s="29">
        <f t="shared" si="162"/>
        <v>0</v>
      </c>
    </row>
    <row r="751" spans="1:20" ht="13.5" hidden="1" customHeight="1">
      <c r="A751" s="78">
        <f t="shared" ref="A751:A814" si="163">A750+1</f>
        <v>333</v>
      </c>
      <c r="B751" s="107" t="s">
        <v>39</v>
      </c>
      <c r="C751" s="122" t="s">
        <v>209</v>
      </c>
      <c r="D751" s="112">
        <v>-1</v>
      </c>
      <c r="E751" s="130" t="s">
        <v>788</v>
      </c>
      <c r="F751" s="122" t="s">
        <v>789</v>
      </c>
      <c r="G751" s="110" t="s">
        <v>86</v>
      </c>
      <c r="H751" s="107" t="s">
        <v>78</v>
      </c>
      <c r="I751" s="111">
        <v>4.17</v>
      </c>
      <c r="J751" s="112">
        <v>255</v>
      </c>
      <c r="K751" s="112" t="s">
        <v>101</v>
      </c>
      <c r="L751" s="113">
        <f>IF(VLOOKUP(K751,'2. BASIS INVULBLAD'!$D$10:$E$87,2,FALSE())=0,0,I751/VLOOKUP(K751,'2. BASIS INVULBLAD'!$D$10:$E$87,2,FALSE()))</f>
        <v>0</v>
      </c>
      <c r="M751" s="113">
        <f t="shared" si="158"/>
        <v>0</v>
      </c>
      <c r="N751" s="114">
        <f>'2. BASIS INVULBLAD'!$H$10</f>
        <v>0</v>
      </c>
      <c r="O751" s="115">
        <f t="shared" si="159"/>
        <v>0</v>
      </c>
      <c r="P751" s="116"/>
      <c r="Q751" s="117">
        <f t="shared" si="160"/>
        <v>0</v>
      </c>
      <c r="R751" s="29">
        <f>'2. BASIS INVULBLAD'!$H$11</f>
        <v>0</v>
      </c>
      <c r="S751" s="29">
        <f t="shared" si="161"/>
        <v>0</v>
      </c>
      <c r="T751" s="29">
        <f t="shared" si="162"/>
        <v>0</v>
      </c>
    </row>
    <row r="752" spans="1:20" ht="13.5" hidden="1" customHeight="1">
      <c r="A752" s="78">
        <f t="shared" si="163"/>
        <v>334</v>
      </c>
      <c r="B752" s="107" t="s">
        <v>39</v>
      </c>
      <c r="C752" s="122" t="s">
        <v>209</v>
      </c>
      <c r="D752" s="109">
        <v>2</v>
      </c>
      <c r="E752" s="108" t="s">
        <v>792</v>
      </c>
      <c r="F752" s="107" t="s">
        <v>199</v>
      </c>
      <c r="G752" s="110" t="s">
        <v>145</v>
      </c>
      <c r="H752" s="107" t="s">
        <v>78</v>
      </c>
      <c r="I752" s="111">
        <v>5.54</v>
      </c>
      <c r="J752" s="112">
        <v>255</v>
      </c>
      <c r="K752" s="112" t="s">
        <v>150</v>
      </c>
      <c r="L752" s="113">
        <f>IF(VLOOKUP(K752,'2. BASIS INVULBLAD'!$D$10:$E$87,2,FALSE())=0,0,I752/VLOOKUP(K752,'2. BASIS INVULBLAD'!$D$10:$E$87,2,FALSE()))</f>
        <v>0</v>
      </c>
      <c r="M752" s="113">
        <f t="shared" si="158"/>
        <v>0</v>
      </c>
      <c r="N752" s="114">
        <f>'2. BASIS INVULBLAD'!$H$10</f>
        <v>0</v>
      </c>
      <c r="O752" s="115">
        <f t="shared" si="159"/>
        <v>0</v>
      </c>
      <c r="P752" s="116"/>
      <c r="Q752" s="117">
        <f t="shared" si="160"/>
        <v>0</v>
      </c>
      <c r="R752" s="29">
        <f>'2. BASIS INVULBLAD'!$H$11</f>
        <v>0</v>
      </c>
      <c r="S752" s="29">
        <f t="shared" si="161"/>
        <v>0</v>
      </c>
      <c r="T752" s="29">
        <f t="shared" si="162"/>
        <v>0</v>
      </c>
    </row>
    <row r="753" spans="1:20" ht="13.5" hidden="1" customHeight="1">
      <c r="A753" s="78">
        <f t="shared" si="163"/>
        <v>335</v>
      </c>
      <c r="B753" s="107" t="s">
        <v>39</v>
      </c>
      <c r="C753" s="122" t="s">
        <v>209</v>
      </c>
      <c r="D753" s="109">
        <v>1</v>
      </c>
      <c r="E753" s="108" t="s">
        <v>796</v>
      </c>
      <c r="F753" s="107" t="s">
        <v>789</v>
      </c>
      <c r="G753" s="110" t="s">
        <v>86</v>
      </c>
      <c r="H753" s="107" t="s">
        <v>78</v>
      </c>
      <c r="I753" s="111">
        <v>11.43</v>
      </c>
      <c r="J753" s="112">
        <v>255</v>
      </c>
      <c r="K753" s="112" t="s">
        <v>101</v>
      </c>
      <c r="L753" s="113">
        <f>IF(VLOOKUP(K753,'2. BASIS INVULBLAD'!$D$10:$E$87,2,FALSE())=0,0,I753/VLOOKUP(K753,'2. BASIS INVULBLAD'!$D$10:$E$87,2,FALSE()))</f>
        <v>0</v>
      </c>
      <c r="M753" s="113">
        <f t="shared" si="158"/>
        <v>0</v>
      </c>
      <c r="N753" s="114">
        <f>'2. BASIS INVULBLAD'!$H$10</f>
        <v>0</v>
      </c>
      <c r="O753" s="115">
        <f t="shared" si="159"/>
        <v>0</v>
      </c>
      <c r="P753" s="116"/>
      <c r="Q753" s="117">
        <f t="shared" si="160"/>
        <v>0</v>
      </c>
      <c r="R753" s="29">
        <f>'2. BASIS INVULBLAD'!$H$11</f>
        <v>0</v>
      </c>
      <c r="S753" s="29">
        <f t="shared" si="161"/>
        <v>0</v>
      </c>
      <c r="T753" s="29">
        <f t="shared" si="162"/>
        <v>0</v>
      </c>
    </row>
    <row r="754" spans="1:20" ht="13.5" hidden="1" customHeight="1">
      <c r="A754" s="78">
        <f t="shared" si="163"/>
        <v>336</v>
      </c>
      <c r="B754" s="107" t="s">
        <v>39</v>
      </c>
      <c r="C754" s="122" t="s">
        <v>209</v>
      </c>
      <c r="D754" s="109">
        <v>1</v>
      </c>
      <c r="E754" s="108" t="s">
        <v>797</v>
      </c>
      <c r="F754" s="107" t="s">
        <v>789</v>
      </c>
      <c r="G754" s="110" t="s">
        <v>86</v>
      </c>
      <c r="H754" s="107" t="s">
        <v>78</v>
      </c>
      <c r="I754" s="111">
        <v>11.43</v>
      </c>
      <c r="J754" s="112">
        <v>255</v>
      </c>
      <c r="K754" s="112" t="s">
        <v>101</v>
      </c>
      <c r="L754" s="113">
        <f>IF(VLOOKUP(K754,'2. BASIS INVULBLAD'!$D$10:$E$87,2,FALSE())=0,0,I754/VLOOKUP(K754,'2. BASIS INVULBLAD'!$D$10:$E$87,2,FALSE()))</f>
        <v>0</v>
      </c>
      <c r="M754" s="113">
        <f t="shared" si="158"/>
        <v>0</v>
      </c>
      <c r="N754" s="114">
        <f>'2. BASIS INVULBLAD'!$H$10</f>
        <v>0</v>
      </c>
      <c r="O754" s="115">
        <f t="shared" si="159"/>
        <v>0</v>
      </c>
      <c r="P754" s="116"/>
      <c r="Q754" s="117">
        <f t="shared" si="160"/>
        <v>0</v>
      </c>
      <c r="R754" s="29">
        <f>'2. BASIS INVULBLAD'!$H$11</f>
        <v>0</v>
      </c>
      <c r="S754" s="29">
        <f t="shared" si="161"/>
        <v>0</v>
      </c>
      <c r="T754" s="29">
        <f t="shared" si="162"/>
        <v>0</v>
      </c>
    </row>
    <row r="755" spans="1:20" ht="13.5" hidden="1" customHeight="1">
      <c r="A755" s="78">
        <f t="shared" si="163"/>
        <v>337</v>
      </c>
      <c r="B755" s="107" t="s">
        <v>39</v>
      </c>
      <c r="C755" s="122" t="s">
        <v>209</v>
      </c>
      <c r="D755" s="109">
        <v>2</v>
      </c>
      <c r="E755" s="108" t="s">
        <v>798</v>
      </c>
      <c r="F755" s="107" t="s">
        <v>199</v>
      </c>
      <c r="G755" s="110" t="s">
        <v>145</v>
      </c>
      <c r="H755" s="107" t="s">
        <v>78</v>
      </c>
      <c r="I755" s="111">
        <v>5.54</v>
      </c>
      <c r="J755" s="112">
        <v>255</v>
      </c>
      <c r="K755" s="112" t="s">
        <v>150</v>
      </c>
      <c r="L755" s="113">
        <f>IF(VLOOKUP(K755,'2. BASIS INVULBLAD'!$D$10:$E$87,2,FALSE())=0,0,I755/VLOOKUP(K755,'2. BASIS INVULBLAD'!$D$10:$E$87,2,FALSE()))</f>
        <v>0</v>
      </c>
      <c r="M755" s="113">
        <f t="shared" si="158"/>
        <v>0</v>
      </c>
      <c r="N755" s="114">
        <f>'2. BASIS INVULBLAD'!$H$10</f>
        <v>0</v>
      </c>
      <c r="O755" s="115">
        <f t="shared" si="159"/>
        <v>0</v>
      </c>
      <c r="P755" s="116"/>
      <c r="Q755" s="117">
        <f t="shared" si="160"/>
        <v>0</v>
      </c>
      <c r="R755" s="29">
        <f>'2. BASIS INVULBLAD'!$H$11</f>
        <v>0</v>
      </c>
      <c r="S755" s="29">
        <f t="shared" si="161"/>
        <v>0</v>
      </c>
      <c r="T755" s="29">
        <f t="shared" si="162"/>
        <v>0</v>
      </c>
    </row>
    <row r="756" spans="1:20" ht="13.5" hidden="1" customHeight="1">
      <c r="A756" s="78">
        <f t="shared" si="163"/>
        <v>338</v>
      </c>
      <c r="B756" s="107" t="s">
        <v>39</v>
      </c>
      <c r="C756" s="122" t="s">
        <v>209</v>
      </c>
      <c r="D756" s="109">
        <v>2</v>
      </c>
      <c r="E756" s="108" t="s">
        <v>819</v>
      </c>
      <c r="F756" s="107" t="s">
        <v>789</v>
      </c>
      <c r="G756" s="110" t="s">
        <v>86</v>
      </c>
      <c r="H756" s="107" t="s">
        <v>78</v>
      </c>
      <c r="I756" s="111">
        <v>11.43</v>
      </c>
      <c r="J756" s="112">
        <v>255</v>
      </c>
      <c r="K756" s="112" t="s">
        <v>101</v>
      </c>
      <c r="L756" s="113">
        <f>IF(VLOOKUP(K756,'2. BASIS INVULBLAD'!$D$10:$E$87,2,FALSE())=0,0,I756/VLOOKUP(K756,'2. BASIS INVULBLAD'!$D$10:$E$87,2,FALSE()))</f>
        <v>0</v>
      </c>
      <c r="M756" s="113">
        <f t="shared" si="158"/>
        <v>0</v>
      </c>
      <c r="N756" s="114">
        <f>'2. BASIS INVULBLAD'!$H$10</f>
        <v>0</v>
      </c>
      <c r="O756" s="115">
        <f t="shared" si="159"/>
        <v>0</v>
      </c>
      <c r="P756" s="116"/>
      <c r="Q756" s="117">
        <f t="shared" si="160"/>
        <v>0</v>
      </c>
      <c r="R756" s="29">
        <f>'2. BASIS INVULBLAD'!$H$11</f>
        <v>0</v>
      </c>
      <c r="S756" s="29">
        <f t="shared" si="161"/>
        <v>0</v>
      </c>
      <c r="T756" s="29">
        <f t="shared" si="162"/>
        <v>0</v>
      </c>
    </row>
    <row r="757" spans="1:20" ht="13.5" hidden="1" customHeight="1">
      <c r="A757" s="78">
        <f t="shared" si="163"/>
        <v>339</v>
      </c>
      <c r="B757" s="107" t="s">
        <v>39</v>
      </c>
      <c r="C757" s="122" t="s">
        <v>209</v>
      </c>
      <c r="D757" s="109">
        <v>2</v>
      </c>
      <c r="E757" s="108" t="s">
        <v>820</v>
      </c>
      <c r="F757" s="107" t="s">
        <v>789</v>
      </c>
      <c r="G757" s="110" t="s">
        <v>86</v>
      </c>
      <c r="H757" s="107" t="s">
        <v>78</v>
      </c>
      <c r="I757" s="111">
        <v>11.43</v>
      </c>
      <c r="J757" s="112">
        <v>255</v>
      </c>
      <c r="K757" s="112" t="s">
        <v>101</v>
      </c>
      <c r="L757" s="113">
        <f>IF(VLOOKUP(K757,'2. BASIS INVULBLAD'!$D$10:$E$87,2,FALSE())=0,0,I757/VLOOKUP(K757,'2. BASIS INVULBLAD'!$D$10:$E$87,2,FALSE()))</f>
        <v>0</v>
      </c>
      <c r="M757" s="113">
        <f t="shared" si="158"/>
        <v>0</v>
      </c>
      <c r="N757" s="114">
        <f>'2. BASIS INVULBLAD'!$H$10</f>
        <v>0</v>
      </c>
      <c r="O757" s="115">
        <f t="shared" si="159"/>
        <v>0</v>
      </c>
      <c r="P757" s="116"/>
      <c r="Q757" s="117">
        <f t="shared" si="160"/>
        <v>0</v>
      </c>
      <c r="R757" s="29">
        <f>'2. BASIS INVULBLAD'!$H$11</f>
        <v>0</v>
      </c>
      <c r="S757" s="29">
        <f t="shared" si="161"/>
        <v>0</v>
      </c>
      <c r="T757" s="29">
        <f t="shared" si="162"/>
        <v>0</v>
      </c>
    </row>
    <row r="758" spans="1:20" ht="13.5" hidden="1" customHeight="1">
      <c r="A758" s="78">
        <f t="shared" si="163"/>
        <v>340</v>
      </c>
      <c r="B758" s="107" t="s">
        <v>39</v>
      </c>
      <c r="C758" s="122" t="s">
        <v>209</v>
      </c>
      <c r="D758" s="109">
        <v>3</v>
      </c>
      <c r="E758" s="108"/>
      <c r="F758" s="107" t="s">
        <v>821</v>
      </c>
      <c r="G758" s="110" t="s">
        <v>145</v>
      </c>
      <c r="H758" s="107" t="s">
        <v>78</v>
      </c>
      <c r="I758" s="111">
        <v>5.54</v>
      </c>
      <c r="J758" s="112">
        <v>255</v>
      </c>
      <c r="K758" s="112" t="s">
        <v>150</v>
      </c>
      <c r="L758" s="113">
        <f>IF(VLOOKUP(K758,'2. BASIS INVULBLAD'!$D$10:$E$87,2,FALSE())=0,0,I758/VLOOKUP(K758,'2. BASIS INVULBLAD'!$D$10:$E$87,2,FALSE()))</f>
        <v>0</v>
      </c>
      <c r="M758" s="113">
        <f t="shared" si="158"/>
        <v>0</v>
      </c>
      <c r="N758" s="114">
        <f>'2. BASIS INVULBLAD'!$H$10</f>
        <v>0</v>
      </c>
      <c r="O758" s="115">
        <f t="shared" si="159"/>
        <v>0</v>
      </c>
      <c r="P758" s="116"/>
      <c r="Q758" s="117">
        <f t="shared" si="160"/>
        <v>0</v>
      </c>
      <c r="R758" s="29">
        <f>'2. BASIS INVULBLAD'!$H$11</f>
        <v>0</v>
      </c>
      <c r="S758" s="29">
        <f t="shared" si="161"/>
        <v>0</v>
      </c>
      <c r="T758" s="29">
        <f t="shared" si="162"/>
        <v>0</v>
      </c>
    </row>
    <row r="759" spans="1:20" ht="13.5" hidden="1" customHeight="1">
      <c r="A759" s="78">
        <f t="shared" si="163"/>
        <v>341</v>
      </c>
      <c r="B759" s="107" t="s">
        <v>39</v>
      </c>
      <c r="C759" s="122" t="s">
        <v>209</v>
      </c>
      <c r="D759" s="112" t="s">
        <v>490</v>
      </c>
      <c r="E759" s="130" t="s">
        <v>822</v>
      </c>
      <c r="F759" s="107" t="s">
        <v>199</v>
      </c>
      <c r="G759" s="110" t="s">
        <v>145</v>
      </c>
      <c r="H759" s="107" t="s">
        <v>78</v>
      </c>
      <c r="I759" s="111">
        <v>6.76</v>
      </c>
      <c r="J759" s="112">
        <v>255</v>
      </c>
      <c r="K759" s="112" t="s">
        <v>150</v>
      </c>
      <c r="L759" s="113">
        <f>IF(VLOOKUP(K759,'2. BASIS INVULBLAD'!$D$10:$E$87,2,FALSE())=0,0,I759/VLOOKUP(K759,'2. BASIS INVULBLAD'!$D$10:$E$87,2,FALSE()))</f>
        <v>0</v>
      </c>
      <c r="M759" s="113">
        <f t="shared" si="158"/>
        <v>0</v>
      </c>
      <c r="N759" s="114">
        <f>'2. BASIS INVULBLAD'!$H$10</f>
        <v>0</v>
      </c>
      <c r="O759" s="115">
        <f t="shared" si="159"/>
        <v>0</v>
      </c>
      <c r="P759" s="116"/>
      <c r="Q759" s="117">
        <f t="shared" si="160"/>
        <v>0</v>
      </c>
      <c r="R759" s="29">
        <f>'2. BASIS INVULBLAD'!$H$11</f>
        <v>0</v>
      </c>
      <c r="S759" s="29">
        <f t="shared" si="161"/>
        <v>0</v>
      </c>
      <c r="T759" s="29">
        <f t="shared" si="162"/>
        <v>0</v>
      </c>
    </row>
    <row r="760" spans="1:20" ht="13.5" hidden="1" customHeight="1">
      <c r="A760" s="78">
        <f t="shared" si="163"/>
        <v>342</v>
      </c>
      <c r="B760" s="107" t="s">
        <v>39</v>
      </c>
      <c r="C760" s="122" t="s">
        <v>209</v>
      </c>
      <c r="D760" s="109">
        <v>3</v>
      </c>
      <c r="E760" s="108" t="s">
        <v>843</v>
      </c>
      <c r="F760" s="107" t="s">
        <v>789</v>
      </c>
      <c r="G760" s="110" t="s">
        <v>86</v>
      </c>
      <c r="H760" s="107" t="s">
        <v>78</v>
      </c>
      <c r="I760" s="111">
        <v>11.43</v>
      </c>
      <c r="J760" s="112">
        <v>255</v>
      </c>
      <c r="K760" s="112" t="s">
        <v>101</v>
      </c>
      <c r="L760" s="113">
        <f>IF(VLOOKUP(K760,'2. BASIS INVULBLAD'!$D$10:$E$87,2,FALSE())=0,0,I760/VLOOKUP(K760,'2. BASIS INVULBLAD'!$D$10:$E$87,2,FALSE()))</f>
        <v>0</v>
      </c>
      <c r="M760" s="113">
        <f t="shared" si="158"/>
        <v>0</v>
      </c>
      <c r="N760" s="114">
        <f>'2. BASIS INVULBLAD'!$H$10</f>
        <v>0</v>
      </c>
      <c r="O760" s="115">
        <f t="shared" si="159"/>
        <v>0</v>
      </c>
      <c r="P760" s="116"/>
      <c r="Q760" s="117">
        <f t="shared" si="160"/>
        <v>0</v>
      </c>
      <c r="R760" s="29">
        <f>'2. BASIS INVULBLAD'!$H$11</f>
        <v>0</v>
      </c>
      <c r="S760" s="29">
        <f t="shared" si="161"/>
        <v>0</v>
      </c>
      <c r="T760" s="29">
        <f t="shared" si="162"/>
        <v>0</v>
      </c>
    </row>
    <row r="761" spans="1:20" ht="13.5" hidden="1" customHeight="1">
      <c r="A761" s="78">
        <f t="shared" si="163"/>
        <v>343</v>
      </c>
      <c r="B761" s="107" t="s">
        <v>39</v>
      </c>
      <c r="C761" s="122" t="s">
        <v>209</v>
      </c>
      <c r="D761" s="109">
        <v>3</v>
      </c>
      <c r="E761" s="108" t="s">
        <v>844</v>
      </c>
      <c r="F761" s="107" t="s">
        <v>789</v>
      </c>
      <c r="G761" s="110" t="s">
        <v>86</v>
      </c>
      <c r="H761" s="107" t="s">
        <v>78</v>
      </c>
      <c r="I761" s="111">
        <v>11.43</v>
      </c>
      <c r="J761" s="112">
        <v>255</v>
      </c>
      <c r="K761" s="112" t="s">
        <v>101</v>
      </c>
      <c r="L761" s="113">
        <f>IF(VLOOKUP(K761,'2. BASIS INVULBLAD'!$D$10:$E$87,2,FALSE())=0,0,I761/VLOOKUP(K761,'2. BASIS INVULBLAD'!$D$10:$E$87,2,FALSE()))</f>
        <v>0</v>
      </c>
      <c r="M761" s="113">
        <f t="shared" si="158"/>
        <v>0</v>
      </c>
      <c r="N761" s="114">
        <f>'2. BASIS INVULBLAD'!$H$10</f>
        <v>0</v>
      </c>
      <c r="O761" s="115">
        <f t="shared" si="159"/>
        <v>0</v>
      </c>
      <c r="P761" s="116"/>
      <c r="Q761" s="117">
        <f t="shared" si="160"/>
        <v>0</v>
      </c>
      <c r="R761" s="29">
        <f>'2. BASIS INVULBLAD'!$H$11</f>
        <v>0</v>
      </c>
      <c r="S761" s="29">
        <f t="shared" si="161"/>
        <v>0</v>
      </c>
      <c r="T761" s="29">
        <f t="shared" si="162"/>
        <v>0</v>
      </c>
    </row>
    <row r="762" spans="1:20" ht="13.5" hidden="1" customHeight="1">
      <c r="A762" s="78">
        <f t="shared" si="163"/>
        <v>344</v>
      </c>
      <c r="B762" s="107" t="s">
        <v>39</v>
      </c>
      <c r="C762" s="122" t="s">
        <v>209</v>
      </c>
      <c r="D762" s="109">
        <v>3</v>
      </c>
      <c r="E762" s="108"/>
      <c r="F762" s="107" t="s">
        <v>846</v>
      </c>
      <c r="G762" s="110" t="s">
        <v>86</v>
      </c>
      <c r="H762" s="107" t="s">
        <v>78</v>
      </c>
      <c r="I762" s="111">
        <v>15.81</v>
      </c>
      <c r="J762" s="112">
        <v>255</v>
      </c>
      <c r="K762" s="112" t="s">
        <v>101</v>
      </c>
      <c r="L762" s="113">
        <f>IF(VLOOKUP(K762,'2. BASIS INVULBLAD'!$D$10:$E$87,2,FALSE())=0,0,I762/VLOOKUP(K762,'2. BASIS INVULBLAD'!$D$10:$E$87,2,FALSE()))</f>
        <v>0</v>
      </c>
      <c r="M762" s="113">
        <f t="shared" si="158"/>
        <v>0</v>
      </c>
      <c r="N762" s="114">
        <f>'2. BASIS INVULBLAD'!$H$10</f>
        <v>0</v>
      </c>
      <c r="O762" s="115">
        <f t="shared" si="159"/>
        <v>0</v>
      </c>
      <c r="P762" s="116"/>
      <c r="Q762" s="117">
        <f t="shared" si="160"/>
        <v>0</v>
      </c>
      <c r="R762" s="29">
        <f>'2. BASIS INVULBLAD'!$H$11</f>
        <v>0</v>
      </c>
      <c r="S762" s="29">
        <f t="shared" si="161"/>
        <v>0</v>
      </c>
      <c r="T762" s="29">
        <f t="shared" si="162"/>
        <v>0</v>
      </c>
    </row>
    <row r="763" spans="1:20" ht="13.5" hidden="1" customHeight="1">
      <c r="A763" s="78">
        <f t="shared" si="163"/>
        <v>345</v>
      </c>
      <c r="B763" s="107" t="s">
        <v>39</v>
      </c>
      <c r="C763" s="122" t="s">
        <v>314</v>
      </c>
      <c r="D763" s="112">
        <v>-1</v>
      </c>
      <c r="E763" s="130" t="s">
        <v>847</v>
      </c>
      <c r="F763" s="107" t="s">
        <v>199</v>
      </c>
      <c r="G763" s="110" t="s">
        <v>145</v>
      </c>
      <c r="H763" s="107" t="s">
        <v>78</v>
      </c>
      <c r="I763" s="111">
        <v>8</v>
      </c>
      <c r="J763" s="112">
        <v>255</v>
      </c>
      <c r="K763" s="112" t="s">
        <v>150</v>
      </c>
      <c r="L763" s="113">
        <f>IF(VLOOKUP(K763,'2. BASIS INVULBLAD'!$D$10:$E$87,2,FALSE())=0,0,I763/VLOOKUP(K763,'2. BASIS INVULBLAD'!$D$10:$E$87,2,FALSE()))</f>
        <v>0</v>
      </c>
      <c r="M763" s="113">
        <f t="shared" si="158"/>
        <v>0</v>
      </c>
      <c r="N763" s="114">
        <f>'2. BASIS INVULBLAD'!$H$10</f>
        <v>0</v>
      </c>
      <c r="O763" s="115">
        <f t="shared" si="159"/>
        <v>0</v>
      </c>
      <c r="P763" s="116"/>
      <c r="Q763" s="117">
        <f t="shared" si="160"/>
        <v>0</v>
      </c>
      <c r="R763" s="29">
        <f>'2. BASIS INVULBLAD'!$H$11</f>
        <v>0</v>
      </c>
      <c r="S763" s="29">
        <f t="shared" si="161"/>
        <v>0</v>
      </c>
      <c r="T763" s="29">
        <f t="shared" si="162"/>
        <v>0</v>
      </c>
    </row>
    <row r="764" spans="1:20" ht="13.5" hidden="1" customHeight="1">
      <c r="A764" s="78">
        <f t="shared" si="163"/>
        <v>346</v>
      </c>
      <c r="B764" s="107" t="s">
        <v>39</v>
      </c>
      <c r="C764" s="122" t="s">
        <v>314</v>
      </c>
      <c r="D764" s="109">
        <v>1</v>
      </c>
      <c r="E764" s="108" t="s">
        <v>868</v>
      </c>
      <c r="F764" s="107" t="s">
        <v>199</v>
      </c>
      <c r="G764" s="110" t="s">
        <v>145</v>
      </c>
      <c r="H764" s="107" t="s">
        <v>78</v>
      </c>
      <c r="I764" s="111">
        <v>5.54</v>
      </c>
      <c r="J764" s="112">
        <v>255</v>
      </c>
      <c r="K764" s="112" t="s">
        <v>150</v>
      </c>
      <c r="L764" s="113">
        <f>IF(VLOOKUP(K764,'2. BASIS INVULBLAD'!$D$10:$E$87,2,FALSE())=0,0,I764/VLOOKUP(K764,'2. BASIS INVULBLAD'!$D$10:$E$87,2,FALSE()))</f>
        <v>0</v>
      </c>
      <c r="M764" s="113">
        <f t="shared" si="158"/>
        <v>0</v>
      </c>
      <c r="N764" s="114">
        <f>'2. BASIS INVULBLAD'!$H$10</f>
        <v>0</v>
      </c>
      <c r="O764" s="115">
        <f t="shared" si="159"/>
        <v>0</v>
      </c>
      <c r="P764" s="116"/>
      <c r="Q764" s="117">
        <f t="shared" si="160"/>
        <v>0</v>
      </c>
      <c r="R764" s="29">
        <f>'2. BASIS INVULBLAD'!$H$11</f>
        <v>0</v>
      </c>
      <c r="S764" s="29">
        <f t="shared" si="161"/>
        <v>0</v>
      </c>
      <c r="T764" s="29">
        <f t="shared" si="162"/>
        <v>0</v>
      </c>
    </row>
    <row r="765" spans="1:20" ht="13.5" hidden="1" customHeight="1">
      <c r="A765" s="78">
        <f t="shared" si="163"/>
        <v>347</v>
      </c>
      <c r="B765" s="107" t="s">
        <v>39</v>
      </c>
      <c r="C765" s="122" t="s">
        <v>314</v>
      </c>
      <c r="D765" s="109">
        <v>2</v>
      </c>
      <c r="E765" s="108" t="s">
        <v>884</v>
      </c>
      <c r="F765" s="107" t="s">
        <v>199</v>
      </c>
      <c r="G765" s="110" t="s">
        <v>145</v>
      </c>
      <c r="H765" s="107" t="s">
        <v>78</v>
      </c>
      <c r="I765" s="111">
        <v>5.54</v>
      </c>
      <c r="J765" s="112">
        <v>255</v>
      </c>
      <c r="K765" s="112" t="s">
        <v>150</v>
      </c>
      <c r="L765" s="113">
        <f>IF(VLOOKUP(K765,'2. BASIS INVULBLAD'!$D$10:$E$87,2,FALSE())=0,0,I765/VLOOKUP(K765,'2. BASIS INVULBLAD'!$D$10:$E$87,2,FALSE()))</f>
        <v>0</v>
      </c>
      <c r="M765" s="113">
        <f t="shared" si="158"/>
        <v>0</v>
      </c>
      <c r="N765" s="114">
        <f>'2. BASIS INVULBLAD'!$H$10</f>
        <v>0</v>
      </c>
      <c r="O765" s="115">
        <f t="shared" si="159"/>
        <v>0</v>
      </c>
      <c r="P765" s="116"/>
      <c r="Q765" s="117">
        <f t="shared" si="160"/>
        <v>0</v>
      </c>
      <c r="R765" s="29">
        <f>'2. BASIS INVULBLAD'!$H$11</f>
        <v>0</v>
      </c>
      <c r="S765" s="29">
        <f t="shared" si="161"/>
        <v>0</v>
      </c>
      <c r="T765" s="29">
        <f t="shared" si="162"/>
        <v>0</v>
      </c>
    </row>
    <row r="766" spans="1:20" ht="13.5" hidden="1" customHeight="1">
      <c r="A766" s="78">
        <f t="shared" si="163"/>
        <v>348</v>
      </c>
      <c r="B766" s="107" t="s">
        <v>39</v>
      </c>
      <c r="C766" s="122" t="s">
        <v>314</v>
      </c>
      <c r="D766" s="109">
        <v>2</v>
      </c>
      <c r="E766" s="108" t="s">
        <v>886</v>
      </c>
      <c r="F766" s="107" t="s">
        <v>199</v>
      </c>
      <c r="G766" s="110" t="s">
        <v>145</v>
      </c>
      <c r="H766" s="107" t="s">
        <v>78</v>
      </c>
      <c r="I766" s="111">
        <v>5.54</v>
      </c>
      <c r="J766" s="112">
        <v>255</v>
      </c>
      <c r="K766" s="112" t="s">
        <v>150</v>
      </c>
      <c r="L766" s="113">
        <f>IF(VLOOKUP(K766,'2. BASIS INVULBLAD'!$D$10:$E$87,2,FALSE())=0,0,I766/VLOOKUP(K766,'2. BASIS INVULBLAD'!$D$10:$E$87,2,FALSE()))</f>
        <v>0</v>
      </c>
      <c r="M766" s="113">
        <f t="shared" si="158"/>
        <v>0</v>
      </c>
      <c r="N766" s="114">
        <f>'2. BASIS INVULBLAD'!$H$10</f>
        <v>0</v>
      </c>
      <c r="O766" s="115">
        <f t="shared" si="159"/>
        <v>0</v>
      </c>
      <c r="P766" s="116"/>
      <c r="Q766" s="117">
        <f t="shared" si="160"/>
        <v>0</v>
      </c>
      <c r="R766" s="29">
        <f>'2. BASIS INVULBLAD'!$H$11</f>
        <v>0</v>
      </c>
      <c r="S766" s="29">
        <f t="shared" si="161"/>
        <v>0</v>
      </c>
      <c r="T766" s="29">
        <f t="shared" si="162"/>
        <v>0</v>
      </c>
    </row>
    <row r="767" spans="1:20" ht="13.5" hidden="1" customHeight="1">
      <c r="A767" s="78">
        <f t="shared" si="163"/>
        <v>349</v>
      </c>
      <c r="B767" s="107" t="s">
        <v>39</v>
      </c>
      <c r="C767" s="122" t="s">
        <v>314</v>
      </c>
      <c r="D767" s="112">
        <v>-1</v>
      </c>
      <c r="E767" s="130" t="s">
        <v>887</v>
      </c>
      <c r="F767" s="107" t="s">
        <v>789</v>
      </c>
      <c r="G767" s="110" t="s">
        <v>86</v>
      </c>
      <c r="H767" s="107" t="s">
        <v>78</v>
      </c>
      <c r="I767" s="111">
        <v>11.14</v>
      </c>
      <c r="J767" s="112">
        <v>255</v>
      </c>
      <c r="K767" s="112" t="s">
        <v>101</v>
      </c>
      <c r="L767" s="113">
        <f>IF(VLOOKUP(K767,'2. BASIS INVULBLAD'!$D$10:$E$87,2,FALSE())=0,0,I767/VLOOKUP(K767,'2. BASIS INVULBLAD'!$D$10:$E$87,2,FALSE()))</f>
        <v>0</v>
      </c>
      <c r="M767" s="113">
        <f t="shared" si="158"/>
        <v>0</v>
      </c>
      <c r="N767" s="114">
        <f>'2. BASIS INVULBLAD'!$H$10</f>
        <v>0</v>
      </c>
      <c r="O767" s="115">
        <f t="shared" si="159"/>
        <v>0</v>
      </c>
      <c r="P767" s="116"/>
      <c r="Q767" s="117">
        <f t="shared" si="160"/>
        <v>0</v>
      </c>
      <c r="R767" s="29">
        <f>'2. BASIS INVULBLAD'!$H$11</f>
        <v>0</v>
      </c>
      <c r="S767" s="29">
        <f t="shared" si="161"/>
        <v>0</v>
      </c>
      <c r="T767" s="29">
        <f t="shared" si="162"/>
        <v>0</v>
      </c>
    </row>
    <row r="768" spans="1:20" ht="13.5" hidden="1" customHeight="1">
      <c r="A768" s="78">
        <f t="shared" si="163"/>
        <v>350</v>
      </c>
      <c r="B768" s="107" t="s">
        <v>39</v>
      </c>
      <c r="C768" s="122" t="s">
        <v>314</v>
      </c>
      <c r="D768" s="109">
        <v>1</v>
      </c>
      <c r="E768" s="108" t="s">
        <v>888</v>
      </c>
      <c r="F768" s="107" t="s">
        <v>789</v>
      </c>
      <c r="G768" s="110" t="s">
        <v>86</v>
      </c>
      <c r="H768" s="107" t="s">
        <v>78</v>
      </c>
      <c r="I768" s="111">
        <v>19.21</v>
      </c>
      <c r="J768" s="112">
        <v>255</v>
      </c>
      <c r="K768" s="112" t="s">
        <v>101</v>
      </c>
      <c r="L768" s="113">
        <f>IF(VLOOKUP(K768,'2. BASIS INVULBLAD'!$D$10:$E$87,2,FALSE())=0,0,I768/VLOOKUP(K768,'2. BASIS INVULBLAD'!$D$10:$E$87,2,FALSE()))</f>
        <v>0</v>
      </c>
      <c r="M768" s="113">
        <f t="shared" si="158"/>
        <v>0</v>
      </c>
      <c r="N768" s="114">
        <f>'2. BASIS INVULBLAD'!$H$10</f>
        <v>0</v>
      </c>
      <c r="O768" s="115">
        <f t="shared" si="159"/>
        <v>0</v>
      </c>
      <c r="P768" s="116"/>
      <c r="Q768" s="117">
        <f t="shared" si="160"/>
        <v>0</v>
      </c>
      <c r="R768" s="29">
        <f>'2. BASIS INVULBLAD'!$H$11</f>
        <v>0</v>
      </c>
      <c r="S768" s="29">
        <f t="shared" si="161"/>
        <v>0</v>
      </c>
      <c r="T768" s="29">
        <f t="shared" si="162"/>
        <v>0</v>
      </c>
    </row>
    <row r="769" spans="1:20" ht="13.5" hidden="1" customHeight="1">
      <c r="A769" s="78">
        <f t="shared" si="163"/>
        <v>351</v>
      </c>
      <c r="B769" s="107" t="s">
        <v>39</v>
      </c>
      <c r="C769" s="122" t="s">
        <v>314</v>
      </c>
      <c r="D769" s="109">
        <v>1</v>
      </c>
      <c r="E769" s="108" t="s">
        <v>889</v>
      </c>
      <c r="F769" s="107" t="s">
        <v>789</v>
      </c>
      <c r="G769" s="110" t="s">
        <v>86</v>
      </c>
      <c r="H769" s="107" t="s">
        <v>78</v>
      </c>
      <c r="I769" s="111">
        <v>10.97</v>
      </c>
      <c r="J769" s="112">
        <v>255</v>
      </c>
      <c r="K769" s="112" t="s">
        <v>101</v>
      </c>
      <c r="L769" s="113">
        <f>IF(VLOOKUP(K769,'2. BASIS INVULBLAD'!$D$10:$E$87,2,FALSE())=0,0,I769/VLOOKUP(K769,'2. BASIS INVULBLAD'!$D$10:$E$87,2,FALSE()))</f>
        <v>0</v>
      </c>
      <c r="M769" s="113">
        <f t="shared" si="158"/>
        <v>0</v>
      </c>
      <c r="N769" s="114">
        <f>'2. BASIS INVULBLAD'!$H$10</f>
        <v>0</v>
      </c>
      <c r="O769" s="115">
        <f t="shared" si="159"/>
        <v>0</v>
      </c>
      <c r="P769" s="116"/>
      <c r="Q769" s="117">
        <f t="shared" si="160"/>
        <v>0</v>
      </c>
      <c r="R769" s="29">
        <f>'2. BASIS INVULBLAD'!$H$11</f>
        <v>0</v>
      </c>
      <c r="S769" s="29">
        <f t="shared" si="161"/>
        <v>0</v>
      </c>
      <c r="T769" s="29">
        <f t="shared" si="162"/>
        <v>0</v>
      </c>
    </row>
    <row r="770" spans="1:20" ht="13.5" hidden="1" customHeight="1">
      <c r="A770" s="78">
        <f t="shared" si="163"/>
        <v>352</v>
      </c>
      <c r="B770" s="107" t="s">
        <v>39</v>
      </c>
      <c r="C770" s="122" t="s">
        <v>314</v>
      </c>
      <c r="D770" s="112" t="s">
        <v>490</v>
      </c>
      <c r="E770" s="130" t="s">
        <v>890</v>
      </c>
      <c r="F770" s="107" t="s">
        <v>199</v>
      </c>
      <c r="G770" s="110" t="s">
        <v>145</v>
      </c>
      <c r="H770" s="107" t="s">
        <v>78</v>
      </c>
      <c r="I770" s="111">
        <v>5.54</v>
      </c>
      <c r="J770" s="112">
        <v>255</v>
      </c>
      <c r="K770" s="112" t="s">
        <v>150</v>
      </c>
      <c r="L770" s="113">
        <f>IF(VLOOKUP(K770,'2. BASIS INVULBLAD'!$D$10:$E$87,2,FALSE())=0,0,I770/VLOOKUP(K770,'2. BASIS INVULBLAD'!$D$10:$E$87,2,FALSE()))</f>
        <v>0</v>
      </c>
      <c r="M770" s="113">
        <f t="shared" si="158"/>
        <v>0</v>
      </c>
      <c r="N770" s="114">
        <f>'2. BASIS INVULBLAD'!$H$10</f>
        <v>0</v>
      </c>
      <c r="O770" s="115">
        <f t="shared" si="159"/>
        <v>0</v>
      </c>
      <c r="P770" s="116"/>
      <c r="Q770" s="117">
        <f t="shared" si="160"/>
        <v>0</v>
      </c>
      <c r="R770" s="29">
        <f>'2. BASIS INVULBLAD'!$H$11</f>
        <v>0</v>
      </c>
      <c r="S770" s="29">
        <f t="shared" si="161"/>
        <v>0</v>
      </c>
      <c r="T770" s="29">
        <f t="shared" si="162"/>
        <v>0</v>
      </c>
    </row>
    <row r="771" spans="1:20" ht="13.5" hidden="1" customHeight="1">
      <c r="A771" s="78">
        <f t="shared" si="163"/>
        <v>353</v>
      </c>
      <c r="B771" s="107" t="s">
        <v>39</v>
      </c>
      <c r="C771" s="122" t="s">
        <v>314</v>
      </c>
      <c r="D771" s="109">
        <v>2</v>
      </c>
      <c r="E771" s="108" t="s">
        <v>907</v>
      </c>
      <c r="F771" s="107" t="s">
        <v>789</v>
      </c>
      <c r="G771" s="110" t="s">
        <v>86</v>
      </c>
      <c r="H771" s="107" t="s">
        <v>78</v>
      </c>
      <c r="I771" s="111">
        <v>19.21</v>
      </c>
      <c r="J771" s="112">
        <v>255</v>
      </c>
      <c r="K771" s="112" t="s">
        <v>101</v>
      </c>
      <c r="L771" s="113">
        <f>IF(VLOOKUP(K771,'2. BASIS INVULBLAD'!$D$10:$E$87,2,FALSE())=0,0,I771/VLOOKUP(K771,'2. BASIS INVULBLAD'!$D$10:$E$87,2,FALSE()))</f>
        <v>0</v>
      </c>
      <c r="M771" s="113">
        <f t="shared" si="158"/>
        <v>0</v>
      </c>
      <c r="N771" s="114">
        <f>'2. BASIS INVULBLAD'!$H$10</f>
        <v>0</v>
      </c>
      <c r="O771" s="115">
        <f t="shared" si="159"/>
        <v>0</v>
      </c>
      <c r="P771" s="116"/>
      <c r="Q771" s="117">
        <f t="shared" si="160"/>
        <v>0</v>
      </c>
      <c r="R771" s="29">
        <f>'2. BASIS INVULBLAD'!$H$11</f>
        <v>0</v>
      </c>
      <c r="S771" s="29">
        <f t="shared" si="161"/>
        <v>0</v>
      </c>
      <c r="T771" s="29">
        <f t="shared" si="162"/>
        <v>0</v>
      </c>
    </row>
    <row r="772" spans="1:20" ht="13.5" hidden="1" customHeight="1">
      <c r="A772" s="78">
        <f t="shared" si="163"/>
        <v>354</v>
      </c>
      <c r="B772" s="107" t="s">
        <v>39</v>
      </c>
      <c r="C772" s="122" t="s">
        <v>314</v>
      </c>
      <c r="D772" s="109">
        <v>2</v>
      </c>
      <c r="E772" s="108" t="s">
        <v>908</v>
      </c>
      <c r="F772" s="107" t="s">
        <v>789</v>
      </c>
      <c r="G772" s="110" t="s">
        <v>86</v>
      </c>
      <c r="H772" s="107" t="s">
        <v>78</v>
      </c>
      <c r="I772" s="111">
        <v>10.97</v>
      </c>
      <c r="J772" s="112">
        <v>255</v>
      </c>
      <c r="K772" s="112" t="s">
        <v>101</v>
      </c>
      <c r="L772" s="113">
        <f>IF(VLOOKUP(K772,'2. BASIS INVULBLAD'!$D$10:$E$87,2,FALSE())=0,0,I772/VLOOKUP(K772,'2. BASIS INVULBLAD'!$D$10:$E$87,2,FALSE()))</f>
        <v>0</v>
      </c>
      <c r="M772" s="113">
        <f t="shared" si="158"/>
        <v>0</v>
      </c>
      <c r="N772" s="114">
        <f>'2. BASIS INVULBLAD'!$H$10</f>
        <v>0</v>
      </c>
      <c r="O772" s="115">
        <f t="shared" si="159"/>
        <v>0</v>
      </c>
      <c r="P772" s="116"/>
      <c r="Q772" s="117">
        <f t="shared" si="160"/>
        <v>0</v>
      </c>
      <c r="R772" s="29">
        <f>'2. BASIS INVULBLAD'!$H$11</f>
        <v>0</v>
      </c>
      <c r="S772" s="29">
        <f t="shared" si="161"/>
        <v>0</v>
      </c>
      <c r="T772" s="29">
        <f t="shared" si="162"/>
        <v>0</v>
      </c>
    </row>
    <row r="773" spans="1:20" ht="13.5" hidden="1" customHeight="1">
      <c r="A773" s="78">
        <f t="shared" si="163"/>
        <v>355</v>
      </c>
      <c r="B773" s="107" t="s">
        <v>39</v>
      </c>
      <c r="C773" s="122" t="s">
        <v>588</v>
      </c>
      <c r="D773" s="112">
        <v>-1</v>
      </c>
      <c r="E773" s="130" t="s">
        <v>752</v>
      </c>
      <c r="F773" s="107" t="s">
        <v>211</v>
      </c>
      <c r="G773" s="110" t="s">
        <v>145</v>
      </c>
      <c r="H773" s="107" t="s">
        <v>78</v>
      </c>
      <c r="I773" s="111">
        <v>11.25</v>
      </c>
      <c r="J773" s="112">
        <v>255</v>
      </c>
      <c r="K773" s="112" t="s">
        <v>150</v>
      </c>
      <c r="L773" s="113">
        <f>IF(VLOOKUP(K773,'2. BASIS INVULBLAD'!$D$10:$E$87,2,FALSE())=0,0,I773/VLOOKUP(K773,'2. BASIS INVULBLAD'!$D$10:$E$87,2,FALSE()))</f>
        <v>0</v>
      </c>
      <c r="M773" s="113">
        <f t="shared" si="158"/>
        <v>0</v>
      </c>
      <c r="N773" s="114">
        <f>'2. BASIS INVULBLAD'!$H$10</f>
        <v>0</v>
      </c>
      <c r="O773" s="115">
        <f t="shared" si="159"/>
        <v>0</v>
      </c>
      <c r="P773" s="116"/>
      <c r="Q773" s="117">
        <f t="shared" si="160"/>
        <v>0</v>
      </c>
      <c r="R773" s="29">
        <f>'2. BASIS INVULBLAD'!$H$11</f>
        <v>0</v>
      </c>
      <c r="S773" s="29">
        <f t="shared" si="161"/>
        <v>0</v>
      </c>
      <c r="T773" s="29">
        <f t="shared" si="162"/>
        <v>0</v>
      </c>
    </row>
    <row r="774" spans="1:20" ht="13.5" hidden="1" customHeight="1">
      <c r="A774" s="78">
        <f t="shared" si="163"/>
        <v>356</v>
      </c>
      <c r="B774" s="107" t="s">
        <v>39</v>
      </c>
      <c r="C774" s="122" t="s">
        <v>588</v>
      </c>
      <c r="D774" s="112">
        <v>-1</v>
      </c>
      <c r="E774" s="130" t="s">
        <v>909</v>
      </c>
      <c r="F774" s="107" t="s">
        <v>211</v>
      </c>
      <c r="G774" s="110" t="s">
        <v>145</v>
      </c>
      <c r="H774" s="107" t="s">
        <v>78</v>
      </c>
      <c r="I774" s="111">
        <v>11.25</v>
      </c>
      <c r="J774" s="112">
        <v>255</v>
      </c>
      <c r="K774" s="112" t="s">
        <v>150</v>
      </c>
      <c r="L774" s="113">
        <f>IF(VLOOKUP(K774,'2. BASIS INVULBLAD'!$D$10:$E$87,2,FALSE())=0,0,I774/VLOOKUP(K774,'2. BASIS INVULBLAD'!$D$10:$E$87,2,FALSE()))</f>
        <v>0</v>
      </c>
      <c r="M774" s="113">
        <f t="shared" si="158"/>
        <v>0</v>
      </c>
      <c r="N774" s="114">
        <f>'2. BASIS INVULBLAD'!$H$10</f>
        <v>0</v>
      </c>
      <c r="O774" s="115">
        <f t="shared" si="159"/>
        <v>0</v>
      </c>
      <c r="P774" s="116"/>
      <c r="Q774" s="117">
        <f t="shared" si="160"/>
        <v>0</v>
      </c>
      <c r="R774" s="29">
        <f>'2. BASIS INVULBLAD'!$H$11</f>
        <v>0</v>
      </c>
      <c r="S774" s="29">
        <f t="shared" si="161"/>
        <v>0</v>
      </c>
      <c r="T774" s="29">
        <f t="shared" si="162"/>
        <v>0</v>
      </c>
    </row>
    <row r="775" spans="1:20" ht="13.5" hidden="1" customHeight="1">
      <c r="A775" s="78">
        <f t="shared" si="163"/>
        <v>357</v>
      </c>
      <c r="B775" s="107" t="s">
        <v>39</v>
      </c>
      <c r="C775" s="122" t="s">
        <v>314</v>
      </c>
      <c r="D775" s="112" t="s">
        <v>490</v>
      </c>
      <c r="E775" s="130" t="s">
        <v>927</v>
      </c>
      <c r="F775" s="107" t="s">
        <v>789</v>
      </c>
      <c r="G775" s="110" t="s">
        <v>86</v>
      </c>
      <c r="H775" s="107" t="s">
        <v>78</v>
      </c>
      <c r="I775" s="111">
        <v>13.29</v>
      </c>
      <c r="J775" s="112">
        <v>255</v>
      </c>
      <c r="K775" s="112" t="s">
        <v>101</v>
      </c>
      <c r="L775" s="113">
        <f>IF(VLOOKUP(K775,'2. BASIS INVULBLAD'!$D$10:$E$87,2,FALSE())=0,0,I775/VLOOKUP(K775,'2. BASIS INVULBLAD'!$D$10:$E$87,2,FALSE()))</f>
        <v>0</v>
      </c>
      <c r="M775" s="113">
        <f t="shared" si="158"/>
        <v>0</v>
      </c>
      <c r="N775" s="114">
        <f>'2. BASIS INVULBLAD'!$H$10</f>
        <v>0</v>
      </c>
      <c r="O775" s="115">
        <f t="shared" si="159"/>
        <v>0</v>
      </c>
      <c r="P775" s="116"/>
      <c r="Q775" s="117">
        <f t="shared" si="160"/>
        <v>0</v>
      </c>
      <c r="R775" s="29">
        <f>'2. BASIS INVULBLAD'!$H$11</f>
        <v>0</v>
      </c>
      <c r="S775" s="29">
        <f t="shared" si="161"/>
        <v>0</v>
      </c>
      <c r="T775" s="29">
        <f t="shared" si="162"/>
        <v>0</v>
      </c>
    </row>
    <row r="776" spans="1:20" ht="13.5" hidden="1" customHeight="1">
      <c r="A776" s="78">
        <f t="shared" si="163"/>
        <v>358</v>
      </c>
      <c r="B776" s="107" t="s">
        <v>39</v>
      </c>
      <c r="C776" s="122" t="s">
        <v>314</v>
      </c>
      <c r="D776" s="112" t="s">
        <v>490</v>
      </c>
      <c r="E776" s="130" t="s">
        <v>928</v>
      </c>
      <c r="F776" s="107" t="s">
        <v>789</v>
      </c>
      <c r="G776" s="110" t="s">
        <v>86</v>
      </c>
      <c r="H776" s="107" t="s">
        <v>78</v>
      </c>
      <c r="I776" s="111">
        <v>11.14</v>
      </c>
      <c r="J776" s="112">
        <v>255</v>
      </c>
      <c r="K776" s="112" t="s">
        <v>101</v>
      </c>
      <c r="L776" s="113">
        <f>IF(VLOOKUP(K776,'2. BASIS INVULBLAD'!$D$10:$E$87,2,FALSE())=0,0,I776/VLOOKUP(K776,'2. BASIS INVULBLAD'!$D$10:$E$87,2,FALSE()))</f>
        <v>0</v>
      </c>
      <c r="M776" s="113">
        <f t="shared" si="158"/>
        <v>0</v>
      </c>
      <c r="N776" s="114">
        <f>'2. BASIS INVULBLAD'!$H$10</f>
        <v>0</v>
      </c>
      <c r="O776" s="115">
        <f t="shared" si="159"/>
        <v>0</v>
      </c>
      <c r="P776" s="116"/>
      <c r="Q776" s="117">
        <f t="shared" si="160"/>
        <v>0</v>
      </c>
      <c r="R776" s="29">
        <f>'2. BASIS INVULBLAD'!$H$11</f>
        <v>0</v>
      </c>
      <c r="S776" s="29">
        <f t="shared" si="161"/>
        <v>0</v>
      </c>
      <c r="T776" s="29">
        <f t="shared" si="162"/>
        <v>0</v>
      </c>
    </row>
    <row r="777" spans="1:20" ht="13.5" hidden="1" customHeight="1">
      <c r="A777" s="78">
        <f t="shared" si="163"/>
        <v>359</v>
      </c>
      <c r="B777" s="107" t="s">
        <v>39</v>
      </c>
      <c r="C777" s="122" t="s">
        <v>588</v>
      </c>
      <c r="D777" s="112">
        <v>-1</v>
      </c>
      <c r="E777" s="130" t="s">
        <v>931</v>
      </c>
      <c r="F777" s="107" t="s">
        <v>278</v>
      </c>
      <c r="G777" s="110" t="s">
        <v>86</v>
      </c>
      <c r="H777" s="107" t="s">
        <v>78</v>
      </c>
      <c r="I777" s="111">
        <v>9.6300000000000008</v>
      </c>
      <c r="J777" s="112">
        <v>255</v>
      </c>
      <c r="K777" s="112" t="s">
        <v>101</v>
      </c>
      <c r="L777" s="113">
        <f>IF(VLOOKUP(K777,'2. BASIS INVULBLAD'!$D$10:$E$87,2,FALSE())=0,0,I777/VLOOKUP(K777,'2. BASIS INVULBLAD'!$D$10:$E$87,2,FALSE()))</f>
        <v>0</v>
      </c>
      <c r="M777" s="113">
        <f t="shared" si="158"/>
        <v>0</v>
      </c>
      <c r="N777" s="114">
        <f>'2. BASIS INVULBLAD'!$H$10</f>
        <v>0</v>
      </c>
      <c r="O777" s="115">
        <f t="shared" si="159"/>
        <v>0</v>
      </c>
      <c r="P777" s="116"/>
      <c r="Q777" s="117">
        <f t="shared" si="160"/>
        <v>0</v>
      </c>
      <c r="R777" s="29">
        <f>'2. BASIS INVULBLAD'!$H$11</f>
        <v>0</v>
      </c>
      <c r="S777" s="29">
        <f t="shared" si="161"/>
        <v>0</v>
      </c>
      <c r="T777" s="29">
        <f t="shared" si="162"/>
        <v>0</v>
      </c>
    </row>
    <row r="778" spans="1:20" ht="13.5" hidden="1" customHeight="1">
      <c r="A778" s="78">
        <f t="shared" si="163"/>
        <v>360</v>
      </c>
      <c r="B778" s="107" t="s">
        <v>39</v>
      </c>
      <c r="C778" s="122" t="s">
        <v>314</v>
      </c>
      <c r="D778" s="112">
        <v>-1</v>
      </c>
      <c r="E778" s="130" t="s">
        <v>1062</v>
      </c>
      <c r="F778" s="107" t="s">
        <v>214</v>
      </c>
      <c r="G778" s="110" t="s">
        <v>145</v>
      </c>
      <c r="H778" s="107" t="s">
        <v>78</v>
      </c>
      <c r="I778" s="111">
        <v>9.6</v>
      </c>
      <c r="J778" s="112">
        <v>255</v>
      </c>
      <c r="K778" s="112" t="s">
        <v>150</v>
      </c>
      <c r="L778" s="113">
        <f>IF(VLOOKUP(K778,'2. BASIS INVULBLAD'!$D$10:$E$87,2,FALSE())=0,0,I778/VLOOKUP(K778,'2. BASIS INVULBLAD'!$D$10:$E$87,2,FALSE()))</f>
        <v>0</v>
      </c>
      <c r="M778" s="113">
        <f t="shared" si="158"/>
        <v>0</v>
      </c>
      <c r="N778" s="114">
        <f>'2. BASIS INVULBLAD'!$H$10</f>
        <v>0</v>
      </c>
      <c r="O778" s="115">
        <f t="shared" si="159"/>
        <v>0</v>
      </c>
      <c r="P778" s="116"/>
      <c r="Q778" s="117">
        <f t="shared" si="160"/>
        <v>0</v>
      </c>
      <c r="R778" s="29">
        <f>'2. BASIS INVULBLAD'!$H$11</f>
        <v>0</v>
      </c>
      <c r="S778" s="29">
        <f t="shared" si="161"/>
        <v>0</v>
      </c>
      <c r="T778" s="29">
        <f t="shared" si="162"/>
        <v>0</v>
      </c>
    </row>
    <row r="779" spans="1:20" ht="13.5" hidden="1" customHeight="1">
      <c r="A779" s="78">
        <f t="shared" si="163"/>
        <v>361</v>
      </c>
      <c r="B779" s="107" t="s">
        <v>39</v>
      </c>
      <c r="C779" s="122" t="s">
        <v>588</v>
      </c>
      <c r="D779" s="112" t="s">
        <v>490</v>
      </c>
      <c r="E779" s="130" t="s">
        <v>1068</v>
      </c>
      <c r="F779" s="107" t="s">
        <v>211</v>
      </c>
      <c r="G779" s="110" t="s">
        <v>145</v>
      </c>
      <c r="H779" s="107" t="s">
        <v>78</v>
      </c>
      <c r="I779" s="111">
        <v>4.84</v>
      </c>
      <c r="J779" s="112">
        <v>255</v>
      </c>
      <c r="K779" s="112" t="s">
        <v>150</v>
      </c>
      <c r="L779" s="113">
        <f>IF(VLOOKUP(K779,'2. BASIS INVULBLAD'!$D$10:$E$87,2,FALSE())=0,0,I779/VLOOKUP(K779,'2. BASIS INVULBLAD'!$D$10:$E$87,2,FALSE()))</f>
        <v>0</v>
      </c>
      <c r="M779" s="113">
        <f t="shared" si="158"/>
        <v>0</v>
      </c>
      <c r="N779" s="114">
        <f>'2. BASIS INVULBLAD'!$H$10</f>
        <v>0</v>
      </c>
      <c r="O779" s="115">
        <f t="shared" si="159"/>
        <v>0</v>
      </c>
      <c r="P779" s="116"/>
      <c r="Q779" s="117">
        <f t="shared" si="160"/>
        <v>0</v>
      </c>
      <c r="R779" s="29">
        <f>'2. BASIS INVULBLAD'!$H$11</f>
        <v>0</v>
      </c>
      <c r="S779" s="29">
        <f t="shared" si="161"/>
        <v>0</v>
      </c>
      <c r="T779" s="29">
        <f t="shared" si="162"/>
        <v>0</v>
      </c>
    </row>
    <row r="780" spans="1:20" ht="13.5" hidden="1" customHeight="1">
      <c r="A780" s="78">
        <f t="shared" si="163"/>
        <v>362</v>
      </c>
      <c r="B780" s="107" t="s">
        <v>39</v>
      </c>
      <c r="C780" s="108" t="s">
        <v>604</v>
      </c>
      <c r="D780" s="109" t="s">
        <v>490</v>
      </c>
      <c r="E780" s="108" t="s">
        <v>1080</v>
      </c>
      <c r="F780" s="108" t="s">
        <v>1072</v>
      </c>
      <c r="G780" s="110" t="s">
        <v>62</v>
      </c>
      <c r="H780" s="107" t="s">
        <v>78</v>
      </c>
      <c r="I780" s="111">
        <v>35.67</v>
      </c>
      <c r="J780" s="112">
        <v>156</v>
      </c>
      <c r="K780" s="112" t="s">
        <v>79</v>
      </c>
      <c r="L780" s="113">
        <f>IF(VLOOKUP(K780,'2. BASIS INVULBLAD'!$D$10:$E$87,2,FALSE())=0,0,I780/VLOOKUP(K780,'2. BASIS INVULBLAD'!$D$10:$E$87,2,FALSE()))</f>
        <v>0</v>
      </c>
      <c r="M780" s="113">
        <f t="shared" ref="M780:M811" si="164">L780*J780</f>
        <v>0</v>
      </c>
      <c r="N780" s="114">
        <f>'2. BASIS INVULBLAD'!$H$10</f>
        <v>0</v>
      </c>
      <c r="O780" s="115">
        <f t="shared" ref="O780:O811" si="165">M780*N780</f>
        <v>0</v>
      </c>
      <c r="P780" s="116"/>
      <c r="Q780" s="117">
        <f t="shared" ref="Q780:Q811" si="166">M780*P780</f>
        <v>0</v>
      </c>
      <c r="R780" s="29">
        <f>'2. BASIS INVULBLAD'!$H$11</f>
        <v>0</v>
      </c>
      <c r="S780" s="29">
        <f t="shared" ref="S780:S811" si="167">Q780*R780</f>
        <v>0</v>
      </c>
      <c r="T780" s="29">
        <f t="shared" ref="T780:T811" si="168">O780+S780</f>
        <v>0</v>
      </c>
    </row>
    <row r="781" spans="1:20" ht="13.5" hidden="1" customHeight="1">
      <c r="A781" s="78">
        <f t="shared" si="163"/>
        <v>363</v>
      </c>
      <c r="B781" s="107" t="s">
        <v>39</v>
      </c>
      <c r="C781" s="122" t="s">
        <v>209</v>
      </c>
      <c r="D781" s="112">
        <v>-1</v>
      </c>
      <c r="E781" s="130" t="s">
        <v>793</v>
      </c>
      <c r="F781" s="107" t="s">
        <v>278</v>
      </c>
      <c r="G781" s="110" t="s">
        <v>86</v>
      </c>
      <c r="H781" s="107" t="s">
        <v>102</v>
      </c>
      <c r="I781" s="111">
        <v>24.3</v>
      </c>
      <c r="J781" s="112">
        <v>255</v>
      </c>
      <c r="K781" s="112" t="s">
        <v>103</v>
      </c>
      <c r="L781" s="113">
        <f>IF(VLOOKUP(K781,'2. BASIS INVULBLAD'!$D$10:$E$87,2,FALSE())=0,0,I781/VLOOKUP(K781,'2. BASIS INVULBLAD'!$D$10:$E$87,2,FALSE()))</f>
        <v>0</v>
      </c>
      <c r="M781" s="113">
        <f t="shared" si="164"/>
        <v>0</v>
      </c>
      <c r="N781" s="114">
        <f>'2. BASIS INVULBLAD'!$H$10</f>
        <v>0</v>
      </c>
      <c r="O781" s="115">
        <f t="shared" si="165"/>
        <v>0</v>
      </c>
      <c r="P781" s="116"/>
      <c r="Q781" s="117">
        <f t="shared" si="166"/>
        <v>0</v>
      </c>
      <c r="R781" s="29">
        <f>'2. BASIS INVULBLAD'!$H$11</f>
        <v>0</v>
      </c>
      <c r="S781" s="29">
        <f t="shared" si="167"/>
        <v>0</v>
      </c>
      <c r="T781" s="29">
        <f t="shared" si="168"/>
        <v>0</v>
      </c>
    </row>
    <row r="782" spans="1:20" ht="13.5" hidden="1" customHeight="1">
      <c r="A782" s="78">
        <f t="shared" si="163"/>
        <v>364</v>
      </c>
      <c r="B782" s="107" t="s">
        <v>39</v>
      </c>
      <c r="C782" s="122" t="s">
        <v>209</v>
      </c>
      <c r="D782" s="112">
        <v>-1</v>
      </c>
      <c r="E782" s="130" t="s">
        <v>794</v>
      </c>
      <c r="F782" s="107" t="s">
        <v>795</v>
      </c>
      <c r="G782" s="110" t="s">
        <v>86</v>
      </c>
      <c r="H782" s="107" t="s">
        <v>102</v>
      </c>
      <c r="I782" s="111">
        <v>89.81</v>
      </c>
      <c r="J782" s="112">
        <v>255</v>
      </c>
      <c r="K782" s="112" t="s">
        <v>103</v>
      </c>
      <c r="L782" s="113">
        <f>IF(VLOOKUP(K782,'2. BASIS INVULBLAD'!$D$10:$E$87,2,FALSE())=0,0,I782/VLOOKUP(K782,'2. BASIS INVULBLAD'!$D$10:$E$87,2,FALSE()))</f>
        <v>0</v>
      </c>
      <c r="M782" s="113">
        <f t="shared" si="164"/>
        <v>0</v>
      </c>
      <c r="N782" s="114">
        <f>'2. BASIS INVULBLAD'!$H$10</f>
        <v>0</v>
      </c>
      <c r="O782" s="115">
        <f t="shared" si="165"/>
        <v>0</v>
      </c>
      <c r="P782" s="116"/>
      <c r="Q782" s="117">
        <f t="shared" si="166"/>
        <v>0</v>
      </c>
      <c r="R782" s="29">
        <f>'2. BASIS INVULBLAD'!$H$11</f>
        <v>0</v>
      </c>
      <c r="S782" s="29">
        <f t="shared" si="167"/>
        <v>0</v>
      </c>
      <c r="T782" s="29">
        <f t="shared" si="168"/>
        <v>0</v>
      </c>
    </row>
    <row r="783" spans="1:20" ht="13.5" hidden="1" customHeight="1">
      <c r="A783" s="78">
        <f t="shared" si="163"/>
        <v>365</v>
      </c>
      <c r="B783" s="107" t="s">
        <v>39</v>
      </c>
      <c r="C783" s="122" t="s">
        <v>588</v>
      </c>
      <c r="D783" s="112">
        <v>-1</v>
      </c>
      <c r="E783" s="130" t="s">
        <v>931</v>
      </c>
      <c r="F783" s="107" t="s">
        <v>278</v>
      </c>
      <c r="G783" s="110" t="s">
        <v>86</v>
      </c>
      <c r="H783" s="107" t="s">
        <v>102</v>
      </c>
      <c r="I783" s="111">
        <v>20.72</v>
      </c>
      <c r="J783" s="112">
        <v>255</v>
      </c>
      <c r="K783" s="112" t="s">
        <v>103</v>
      </c>
      <c r="L783" s="113">
        <f>IF(VLOOKUP(K783,'2. BASIS INVULBLAD'!$D$10:$E$87,2,FALSE())=0,0,I783/VLOOKUP(K783,'2. BASIS INVULBLAD'!$D$10:$E$87,2,FALSE()))</f>
        <v>0</v>
      </c>
      <c r="M783" s="113">
        <f t="shared" si="164"/>
        <v>0</v>
      </c>
      <c r="N783" s="114">
        <f>'2. BASIS INVULBLAD'!$H$10</f>
        <v>0</v>
      </c>
      <c r="O783" s="115">
        <f t="shared" si="165"/>
        <v>0</v>
      </c>
      <c r="P783" s="116"/>
      <c r="Q783" s="117">
        <f t="shared" si="166"/>
        <v>0</v>
      </c>
      <c r="R783" s="29">
        <f>'2. BASIS INVULBLAD'!$H$11</f>
        <v>0</v>
      </c>
      <c r="S783" s="29">
        <f t="shared" si="167"/>
        <v>0</v>
      </c>
      <c r="T783" s="29">
        <f t="shared" si="168"/>
        <v>0</v>
      </c>
    </row>
    <row r="784" spans="1:20" ht="13.5" hidden="1" customHeight="1">
      <c r="A784" s="78">
        <f t="shared" si="163"/>
        <v>366</v>
      </c>
      <c r="B784" s="107" t="s">
        <v>39</v>
      </c>
      <c r="C784" s="122" t="s">
        <v>588</v>
      </c>
      <c r="D784" s="112">
        <v>-1</v>
      </c>
      <c r="E784" s="130" t="s">
        <v>940</v>
      </c>
      <c r="F784" s="108" t="s">
        <v>398</v>
      </c>
      <c r="G784" s="110" t="s">
        <v>112</v>
      </c>
      <c r="H784" s="107" t="s">
        <v>102</v>
      </c>
      <c r="I784" s="111">
        <v>4.07</v>
      </c>
      <c r="J784" s="112">
        <v>255</v>
      </c>
      <c r="K784" s="112" t="s">
        <v>114</v>
      </c>
      <c r="L784" s="113">
        <f>IF(VLOOKUP(K784,'2. BASIS INVULBLAD'!$D$10:$E$87,2,FALSE())=0,0,I784/VLOOKUP(K784,'2. BASIS INVULBLAD'!$D$10:$E$87,2,FALSE()))</f>
        <v>0</v>
      </c>
      <c r="M784" s="113">
        <f t="shared" si="164"/>
        <v>0</v>
      </c>
      <c r="N784" s="114">
        <f>'2. BASIS INVULBLAD'!$H$10</f>
        <v>0</v>
      </c>
      <c r="O784" s="115">
        <f t="shared" si="165"/>
        <v>0</v>
      </c>
      <c r="P784" s="116"/>
      <c r="Q784" s="117">
        <f t="shared" si="166"/>
        <v>0</v>
      </c>
      <c r="R784" s="29">
        <f>'2. BASIS INVULBLAD'!$H$11</f>
        <v>0</v>
      </c>
      <c r="S784" s="29">
        <f t="shared" si="167"/>
        <v>0</v>
      </c>
      <c r="T784" s="29">
        <f t="shared" si="168"/>
        <v>0</v>
      </c>
    </row>
    <row r="785" spans="1:20" ht="13.5" hidden="1" customHeight="1">
      <c r="A785" s="78">
        <f t="shared" si="163"/>
        <v>367</v>
      </c>
      <c r="B785" s="107" t="s">
        <v>39</v>
      </c>
      <c r="C785" s="122" t="s">
        <v>588</v>
      </c>
      <c r="D785" s="112">
        <v>-1</v>
      </c>
      <c r="E785" s="130" t="s">
        <v>941</v>
      </c>
      <c r="F785" s="108" t="s">
        <v>398</v>
      </c>
      <c r="G785" s="110" t="s">
        <v>112</v>
      </c>
      <c r="H785" s="107" t="s">
        <v>102</v>
      </c>
      <c r="I785" s="111">
        <v>8.44</v>
      </c>
      <c r="J785" s="112">
        <v>255</v>
      </c>
      <c r="K785" s="112" t="s">
        <v>114</v>
      </c>
      <c r="L785" s="113">
        <f>IF(VLOOKUP(K785,'2. BASIS INVULBLAD'!$D$10:$E$87,2,FALSE())=0,0,I785/VLOOKUP(K785,'2. BASIS INVULBLAD'!$D$10:$E$87,2,FALSE()))</f>
        <v>0</v>
      </c>
      <c r="M785" s="113">
        <f t="shared" si="164"/>
        <v>0</v>
      </c>
      <c r="N785" s="114">
        <f>'2. BASIS INVULBLAD'!$H$10</f>
        <v>0</v>
      </c>
      <c r="O785" s="115">
        <f t="shared" si="165"/>
        <v>0</v>
      </c>
      <c r="P785" s="116"/>
      <c r="Q785" s="117">
        <f t="shared" si="166"/>
        <v>0</v>
      </c>
      <c r="R785" s="29">
        <f>'2. BASIS INVULBLAD'!$H$11</f>
        <v>0</v>
      </c>
      <c r="S785" s="29">
        <f t="shared" si="167"/>
        <v>0</v>
      </c>
      <c r="T785" s="29">
        <f t="shared" si="168"/>
        <v>0</v>
      </c>
    </row>
    <row r="786" spans="1:20" ht="13.5" hidden="1" customHeight="1">
      <c r="A786" s="78">
        <f t="shared" si="163"/>
        <v>368</v>
      </c>
      <c r="B786" s="107" t="s">
        <v>39</v>
      </c>
      <c r="C786" s="122" t="s">
        <v>588</v>
      </c>
      <c r="D786" s="112">
        <v>-1</v>
      </c>
      <c r="E786" s="130" t="s">
        <v>942</v>
      </c>
      <c r="F786" s="107" t="s">
        <v>639</v>
      </c>
      <c r="G786" s="110" t="s">
        <v>120</v>
      </c>
      <c r="H786" s="107" t="s">
        <v>102</v>
      </c>
      <c r="I786" s="111">
        <v>19.36</v>
      </c>
      <c r="J786" s="112">
        <v>52</v>
      </c>
      <c r="K786" s="112" t="s">
        <v>125</v>
      </c>
      <c r="L786" s="113">
        <f>IF(VLOOKUP(K786,'2. BASIS INVULBLAD'!$D$10:$E$87,2,FALSE())=0,0,I786/VLOOKUP(K786,'2. BASIS INVULBLAD'!$D$10:$E$87,2,FALSE()))</f>
        <v>0</v>
      </c>
      <c r="M786" s="113">
        <f t="shared" si="164"/>
        <v>0</v>
      </c>
      <c r="N786" s="114">
        <f>'2. BASIS INVULBLAD'!$H$10</f>
        <v>0</v>
      </c>
      <c r="O786" s="115">
        <f t="shared" si="165"/>
        <v>0</v>
      </c>
      <c r="P786" s="116"/>
      <c r="Q786" s="117">
        <f t="shared" si="166"/>
        <v>0</v>
      </c>
      <c r="R786" s="29">
        <f>'2. BASIS INVULBLAD'!$H$11</f>
        <v>0</v>
      </c>
      <c r="S786" s="29">
        <f t="shared" si="167"/>
        <v>0</v>
      </c>
      <c r="T786" s="29">
        <f t="shared" si="168"/>
        <v>0</v>
      </c>
    </row>
    <row r="787" spans="1:20" ht="13.5" hidden="1" customHeight="1">
      <c r="A787" s="78">
        <f t="shared" si="163"/>
        <v>369</v>
      </c>
      <c r="B787" s="107" t="s">
        <v>39</v>
      </c>
      <c r="C787" s="122" t="s">
        <v>588</v>
      </c>
      <c r="D787" s="112">
        <v>-1</v>
      </c>
      <c r="E787" s="130" t="s">
        <v>946</v>
      </c>
      <c r="F787" s="107" t="s">
        <v>278</v>
      </c>
      <c r="G787" s="110" t="s">
        <v>86</v>
      </c>
      <c r="H787" s="107" t="s">
        <v>102</v>
      </c>
      <c r="I787" s="111">
        <v>82.21</v>
      </c>
      <c r="J787" s="112">
        <v>255</v>
      </c>
      <c r="K787" s="112" t="s">
        <v>103</v>
      </c>
      <c r="L787" s="113">
        <f>IF(VLOOKUP(K787,'2. BASIS INVULBLAD'!$D$10:$E$87,2,FALSE())=0,0,I787/VLOOKUP(K787,'2. BASIS INVULBLAD'!$D$10:$E$87,2,FALSE()))</f>
        <v>0</v>
      </c>
      <c r="M787" s="113">
        <f t="shared" si="164"/>
        <v>0</v>
      </c>
      <c r="N787" s="114">
        <f>'2. BASIS INVULBLAD'!$H$10</f>
        <v>0</v>
      </c>
      <c r="O787" s="115">
        <f t="shared" si="165"/>
        <v>0</v>
      </c>
      <c r="P787" s="116"/>
      <c r="Q787" s="117">
        <f t="shared" si="166"/>
        <v>0</v>
      </c>
      <c r="R787" s="29">
        <f>'2. BASIS INVULBLAD'!$H$11</f>
        <v>0</v>
      </c>
      <c r="S787" s="29">
        <f t="shared" si="167"/>
        <v>0</v>
      </c>
      <c r="T787" s="29">
        <f t="shared" si="168"/>
        <v>0</v>
      </c>
    </row>
    <row r="788" spans="1:20" ht="13.5" hidden="1" customHeight="1">
      <c r="A788" s="78">
        <f t="shared" si="163"/>
        <v>370</v>
      </c>
      <c r="B788" s="107" t="s">
        <v>39</v>
      </c>
      <c r="C788" s="122" t="s">
        <v>588</v>
      </c>
      <c r="D788" s="112">
        <v>-1</v>
      </c>
      <c r="E788" s="130" t="s">
        <v>957</v>
      </c>
      <c r="F788" s="107" t="s">
        <v>278</v>
      </c>
      <c r="G788" s="110" t="s">
        <v>86</v>
      </c>
      <c r="H788" s="107" t="s">
        <v>102</v>
      </c>
      <c r="I788" s="111">
        <v>22.06</v>
      </c>
      <c r="J788" s="112">
        <v>255</v>
      </c>
      <c r="K788" s="112" t="s">
        <v>103</v>
      </c>
      <c r="L788" s="113">
        <f>IF(VLOOKUP(K788,'2. BASIS INVULBLAD'!$D$10:$E$87,2,FALSE())=0,0,I788/VLOOKUP(K788,'2. BASIS INVULBLAD'!$D$10:$E$87,2,FALSE()))</f>
        <v>0</v>
      </c>
      <c r="M788" s="113">
        <f t="shared" si="164"/>
        <v>0</v>
      </c>
      <c r="N788" s="114">
        <f>'2. BASIS INVULBLAD'!$H$10</f>
        <v>0</v>
      </c>
      <c r="O788" s="115">
        <f t="shared" si="165"/>
        <v>0</v>
      </c>
      <c r="P788" s="116"/>
      <c r="Q788" s="117">
        <f t="shared" si="166"/>
        <v>0</v>
      </c>
      <c r="R788" s="29">
        <f>'2. BASIS INVULBLAD'!$H$11</f>
        <v>0</v>
      </c>
      <c r="S788" s="29">
        <f t="shared" si="167"/>
        <v>0</v>
      </c>
      <c r="T788" s="29">
        <f t="shared" si="168"/>
        <v>0</v>
      </c>
    </row>
    <row r="789" spans="1:20" ht="13.5" hidden="1" customHeight="1">
      <c r="A789" s="78">
        <f t="shared" si="163"/>
        <v>371</v>
      </c>
      <c r="B789" s="107" t="s">
        <v>39</v>
      </c>
      <c r="C789" s="108" t="s">
        <v>604</v>
      </c>
      <c r="D789" s="125" t="s">
        <v>212</v>
      </c>
      <c r="E789" s="126" t="s">
        <v>414</v>
      </c>
      <c r="F789" s="127" t="s">
        <v>414</v>
      </c>
      <c r="G789" s="110" t="s">
        <v>129</v>
      </c>
      <c r="H789" s="127" t="s">
        <v>1089</v>
      </c>
      <c r="I789" s="128">
        <v>7.2</v>
      </c>
      <c r="J789" s="112">
        <v>255</v>
      </c>
      <c r="K789" s="112" t="s">
        <v>138</v>
      </c>
      <c r="L789" s="113">
        <f>IF(VLOOKUP(K789,'2. BASIS INVULBLAD'!$D$10:$E$87,2,FALSE())=0,0,I789/VLOOKUP(K789,'2. BASIS INVULBLAD'!$D$10:$E$87,2,FALSE()))</f>
        <v>0</v>
      </c>
      <c r="M789" s="113">
        <f t="shared" si="164"/>
        <v>0</v>
      </c>
      <c r="N789" s="114">
        <f>'2. BASIS INVULBLAD'!$H$10</f>
        <v>0</v>
      </c>
      <c r="O789" s="115">
        <f t="shared" si="165"/>
        <v>0</v>
      </c>
      <c r="P789" s="116"/>
      <c r="Q789" s="117">
        <f t="shared" si="166"/>
        <v>0</v>
      </c>
      <c r="R789" s="29">
        <f>'2. BASIS INVULBLAD'!$H$11</f>
        <v>0</v>
      </c>
      <c r="S789" s="29">
        <f t="shared" si="167"/>
        <v>0</v>
      </c>
      <c r="T789" s="29">
        <f t="shared" si="168"/>
        <v>0</v>
      </c>
    </row>
    <row r="790" spans="1:20" ht="13.5" hidden="1" customHeight="1">
      <c r="A790" s="78">
        <f t="shared" si="163"/>
        <v>372</v>
      </c>
      <c r="B790" s="107" t="s">
        <v>39</v>
      </c>
      <c r="C790" s="108" t="s">
        <v>349</v>
      </c>
      <c r="D790" s="109">
        <v>-3</v>
      </c>
      <c r="E790" s="108" t="s">
        <v>663</v>
      </c>
      <c r="F790" s="108" t="s">
        <v>278</v>
      </c>
      <c r="G790" s="110" t="s">
        <v>86</v>
      </c>
      <c r="H790" s="108" t="s">
        <v>80</v>
      </c>
      <c r="I790" s="111">
        <v>7.01</v>
      </c>
      <c r="J790" s="112">
        <v>255</v>
      </c>
      <c r="K790" s="112" t="s">
        <v>110</v>
      </c>
      <c r="L790" s="113">
        <f>IF(VLOOKUP(K790,'2. BASIS INVULBLAD'!$D$10:$E$87,2,FALSE())=0,0,I790/VLOOKUP(K790,'2. BASIS INVULBLAD'!$D$10:$E$87,2,FALSE()))</f>
        <v>0</v>
      </c>
      <c r="M790" s="113">
        <f t="shared" si="164"/>
        <v>0</v>
      </c>
      <c r="N790" s="114">
        <f>'2. BASIS INVULBLAD'!$H$10</f>
        <v>0</v>
      </c>
      <c r="O790" s="115">
        <f t="shared" si="165"/>
        <v>0</v>
      </c>
      <c r="P790" s="116"/>
      <c r="Q790" s="117">
        <f t="shared" si="166"/>
        <v>0</v>
      </c>
      <c r="R790" s="29">
        <f>'2. BASIS INVULBLAD'!$H$11</f>
        <v>0</v>
      </c>
      <c r="S790" s="29">
        <f t="shared" si="167"/>
        <v>0</v>
      </c>
      <c r="T790" s="29">
        <f t="shared" si="168"/>
        <v>0</v>
      </c>
    </row>
    <row r="791" spans="1:20" ht="13.5" hidden="1" customHeight="1">
      <c r="A791" s="78">
        <f t="shared" si="163"/>
        <v>373</v>
      </c>
      <c r="B791" s="107" t="s">
        <v>39</v>
      </c>
      <c r="C791" s="108" t="s">
        <v>349</v>
      </c>
      <c r="D791" s="109">
        <v>-3</v>
      </c>
      <c r="E791" s="108" t="s">
        <v>664</v>
      </c>
      <c r="F791" s="108" t="s">
        <v>278</v>
      </c>
      <c r="G791" s="110" t="s">
        <v>86</v>
      </c>
      <c r="H791" s="108" t="s">
        <v>80</v>
      </c>
      <c r="I791" s="111">
        <v>8.68</v>
      </c>
      <c r="J791" s="112">
        <v>255</v>
      </c>
      <c r="K791" s="112" t="s">
        <v>110</v>
      </c>
      <c r="L791" s="113">
        <f>IF(VLOOKUP(K791,'2. BASIS INVULBLAD'!$D$10:$E$87,2,FALSE())=0,0,I791/VLOOKUP(K791,'2. BASIS INVULBLAD'!$D$10:$E$87,2,FALSE()))</f>
        <v>0</v>
      </c>
      <c r="M791" s="113">
        <f t="shared" si="164"/>
        <v>0</v>
      </c>
      <c r="N791" s="114">
        <f>'2. BASIS INVULBLAD'!$H$10</f>
        <v>0</v>
      </c>
      <c r="O791" s="115">
        <f t="shared" si="165"/>
        <v>0</v>
      </c>
      <c r="P791" s="116"/>
      <c r="Q791" s="117">
        <f t="shared" si="166"/>
        <v>0</v>
      </c>
      <c r="R791" s="29">
        <f>'2. BASIS INVULBLAD'!$H$11</f>
        <v>0</v>
      </c>
      <c r="S791" s="29">
        <f t="shared" si="167"/>
        <v>0</v>
      </c>
      <c r="T791" s="29">
        <f t="shared" si="168"/>
        <v>0</v>
      </c>
    </row>
    <row r="792" spans="1:20" ht="13.5" hidden="1" customHeight="1">
      <c r="A792" s="78">
        <f t="shared" si="163"/>
        <v>374</v>
      </c>
      <c r="B792" s="107" t="s">
        <v>39</v>
      </c>
      <c r="C792" s="108" t="s">
        <v>349</v>
      </c>
      <c r="D792" s="109">
        <v>-2</v>
      </c>
      <c r="E792" s="108" t="s">
        <v>674</v>
      </c>
      <c r="F792" s="108" t="s">
        <v>278</v>
      </c>
      <c r="G792" s="110" t="s">
        <v>86</v>
      </c>
      <c r="H792" s="108" t="s">
        <v>80</v>
      </c>
      <c r="I792" s="111">
        <v>39.659999999999997</v>
      </c>
      <c r="J792" s="112">
        <v>255</v>
      </c>
      <c r="K792" s="112" t="s">
        <v>110</v>
      </c>
      <c r="L792" s="113">
        <f>IF(VLOOKUP(K792,'2. BASIS INVULBLAD'!$D$10:$E$87,2,FALSE())=0,0,I792/VLOOKUP(K792,'2. BASIS INVULBLAD'!$D$10:$E$87,2,FALSE()))</f>
        <v>0</v>
      </c>
      <c r="M792" s="113">
        <f t="shared" si="164"/>
        <v>0</v>
      </c>
      <c r="N792" s="114">
        <f>'2. BASIS INVULBLAD'!$H$10</f>
        <v>0</v>
      </c>
      <c r="O792" s="115">
        <f t="shared" si="165"/>
        <v>0</v>
      </c>
      <c r="P792" s="116"/>
      <c r="Q792" s="117">
        <f t="shared" si="166"/>
        <v>0</v>
      </c>
      <c r="R792" s="29">
        <f>'2. BASIS INVULBLAD'!$H$11</f>
        <v>0</v>
      </c>
      <c r="S792" s="29">
        <f t="shared" si="167"/>
        <v>0</v>
      </c>
      <c r="T792" s="29">
        <f t="shared" si="168"/>
        <v>0</v>
      </c>
    </row>
    <row r="793" spans="1:20" ht="13.5" hidden="1" customHeight="1">
      <c r="A793" s="78">
        <f t="shared" si="163"/>
        <v>375</v>
      </c>
      <c r="B793" s="107" t="s">
        <v>39</v>
      </c>
      <c r="C793" s="108" t="s">
        <v>349</v>
      </c>
      <c r="D793" s="109">
        <v>-1</v>
      </c>
      <c r="E793" s="108" t="s">
        <v>678</v>
      </c>
      <c r="F793" s="108" t="s">
        <v>139</v>
      </c>
      <c r="G793" s="110" t="s">
        <v>139</v>
      </c>
      <c r="H793" s="108" t="s">
        <v>80</v>
      </c>
      <c r="I793" s="111">
        <v>169.13</v>
      </c>
      <c r="J793" s="112">
        <v>255</v>
      </c>
      <c r="K793" s="112" t="s">
        <v>141</v>
      </c>
      <c r="L793" s="113">
        <f>IF(VLOOKUP(K793,'2. BASIS INVULBLAD'!$D$10:$E$87,2,FALSE())=0,0,I793/VLOOKUP(K793,'2. BASIS INVULBLAD'!$D$10:$E$87,2,FALSE()))</f>
        <v>0</v>
      </c>
      <c r="M793" s="113">
        <f t="shared" si="164"/>
        <v>0</v>
      </c>
      <c r="N793" s="114">
        <f>'2. BASIS INVULBLAD'!$H$10</f>
        <v>0</v>
      </c>
      <c r="O793" s="115">
        <f t="shared" si="165"/>
        <v>0</v>
      </c>
      <c r="P793" s="116"/>
      <c r="Q793" s="117">
        <f t="shared" si="166"/>
        <v>0</v>
      </c>
      <c r="R793" s="29">
        <f>'2. BASIS INVULBLAD'!$H$11</f>
        <v>0</v>
      </c>
      <c r="S793" s="29">
        <f t="shared" si="167"/>
        <v>0</v>
      </c>
      <c r="T793" s="29">
        <f t="shared" si="168"/>
        <v>0</v>
      </c>
    </row>
    <row r="794" spans="1:20" ht="13.5" hidden="1" customHeight="1">
      <c r="A794" s="78">
        <f t="shared" si="163"/>
        <v>376</v>
      </c>
      <c r="B794" s="107" t="s">
        <v>39</v>
      </c>
      <c r="C794" s="108" t="s">
        <v>349</v>
      </c>
      <c r="D794" s="109">
        <v>-1</v>
      </c>
      <c r="E794" s="108" t="s">
        <v>690</v>
      </c>
      <c r="F794" s="108" t="s">
        <v>191</v>
      </c>
      <c r="G794" s="110" t="s">
        <v>62</v>
      </c>
      <c r="H794" s="108" t="s">
        <v>80</v>
      </c>
      <c r="I794" s="111">
        <v>4.92</v>
      </c>
      <c r="J794" s="112">
        <v>156</v>
      </c>
      <c r="K794" s="112" t="s">
        <v>81</v>
      </c>
      <c r="L794" s="113">
        <f>IF(VLOOKUP(K794,'2. BASIS INVULBLAD'!$D$10:$E$87,2,FALSE())=0,0,I794/VLOOKUP(K794,'2. BASIS INVULBLAD'!$D$10:$E$87,2,FALSE()))</f>
        <v>0</v>
      </c>
      <c r="M794" s="113">
        <f t="shared" si="164"/>
        <v>0</v>
      </c>
      <c r="N794" s="114">
        <f>'2. BASIS INVULBLAD'!$H$10</f>
        <v>0</v>
      </c>
      <c r="O794" s="115">
        <f t="shared" si="165"/>
        <v>0</v>
      </c>
      <c r="P794" s="116"/>
      <c r="Q794" s="117">
        <f t="shared" si="166"/>
        <v>0</v>
      </c>
      <c r="R794" s="29">
        <f>'2. BASIS INVULBLAD'!$H$11</f>
        <v>0</v>
      </c>
      <c r="S794" s="29">
        <f t="shared" si="167"/>
        <v>0</v>
      </c>
      <c r="T794" s="29">
        <f t="shared" si="168"/>
        <v>0</v>
      </c>
    </row>
    <row r="795" spans="1:20" ht="13.5" hidden="1" customHeight="1">
      <c r="A795" s="78">
        <f t="shared" si="163"/>
        <v>377</v>
      </c>
      <c r="B795" s="107" t="s">
        <v>39</v>
      </c>
      <c r="C795" s="108" t="s">
        <v>349</v>
      </c>
      <c r="D795" s="109">
        <v>-1</v>
      </c>
      <c r="E795" s="108" t="s">
        <v>693</v>
      </c>
      <c r="F795" s="108" t="s">
        <v>278</v>
      </c>
      <c r="G795" s="110" t="s">
        <v>86</v>
      </c>
      <c r="H795" s="108" t="s">
        <v>80</v>
      </c>
      <c r="I795" s="111">
        <v>13.5</v>
      </c>
      <c r="J795" s="112">
        <v>255</v>
      </c>
      <c r="K795" s="112" t="s">
        <v>110</v>
      </c>
      <c r="L795" s="113">
        <f>IF(VLOOKUP(K795,'2. BASIS INVULBLAD'!$D$10:$E$87,2,FALSE())=0,0,I795/VLOOKUP(K795,'2. BASIS INVULBLAD'!$D$10:$E$87,2,FALSE()))</f>
        <v>0</v>
      </c>
      <c r="M795" s="113">
        <f t="shared" si="164"/>
        <v>0</v>
      </c>
      <c r="N795" s="114">
        <f>'2. BASIS INVULBLAD'!$H$10</f>
        <v>0</v>
      </c>
      <c r="O795" s="115">
        <f t="shared" si="165"/>
        <v>0</v>
      </c>
      <c r="P795" s="116"/>
      <c r="Q795" s="117">
        <f t="shared" si="166"/>
        <v>0</v>
      </c>
      <c r="R795" s="29">
        <f>'2. BASIS INVULBLAD'!$H$11</f>
        <v>0</v>
      </c>
      <c r="S795" s="29">
        <f t="shared" si="167"/>
        <v>0</v>
      </c>
      <c r="T795" s="29">
        <f t="shared" si="168"/>
        <v>0</v>
      </c>
    </row>
    <row r="796" spans="1:20" ht="13.5" hidden="1" customHeight="1">
      <c r="A796" s="78">
        <f t="shared" si="163"/>
        <v>378</v>
      </c>
      <c r="B796" s="107" t="s">
        <v>39</v>
      </c>
      <c r="C796" s="108" t="s">
        <v>349</v>
      </c>
      <c r="D796" s="109" t="s">
        <v>212</v>
      </c>
      <c r="E796" s="108" t="s">
        <v>701</v>
      </c>
      <c r="F796" s="108" t="s">
        <v>702</v>
      </c>
      <c r="G796" s="110" t="s">
        <v>62</v>
      </c>
      <c r="H796" s="108" t="s">
        <v>80</v>
      </c>
      <c r="I796" s="111">
        <v>18.100000000000001</v>
      </c>
      <c r="J796" s="112">
        <v>156</v>
      </c>
      <c r="K796" s="112" t="s">
        <v>81</v>
      </c>
      <c r="L796" s="113">
        <f>IF(VLOOKUP(K796,'2. BASIS INVULBLAD'!$D$10:$E$87,2,FALSE())=0,0,I796/VLOOKUP(K796,'2. BASIS INVULBLAD'!$D$10:$E$87,2,FALSE()))</f>
        <v>0</v>
      </c>
      <c r="M796" s="113">
        <f t="shared" si="164"/>
        <v>0</v>
      </c>
      <c r="N796" s="114">
        <f>'2. BASIS INVULBLAD'!$H$10</f>
        <v>0</v>
      </c>
      <c r="O796" s="115">
        <f t="shared" si="165"/>
        <v>0</v>
      </c>
      <c r="P796" s="116"/>
      <c r="Q796" s="117">
        <f t="shared" si="166"/>
        <v>0</v>
      </c>
      <c r="R796" s="29">
        <f>'2. BASIS INVULBLAD'!$H$11</f>
        <v>0</v>
      </c>
      <c r="S796" s="29">
        <f t="shared" si="167"/>
        <v>0</v>
      </c>
      <c r="T796" s="29">
        <f t="shared" si="168"/>
        <v>0</v>
      </c>
    </row>
    <row r="797" spans="1:20" ht="13.5" hidden="1" customHeight="1">
      <c r="A797" s="78">
        <f t="shared" si="163"/>
        <v>379</v>
      </c>
      <c r="B797" s="107" t="s">
        <v>39</v>
      </c>
      <c r="C797" s="108" t="s">
        <v>349</v>
      </c>
      <c r="D797" s="109" t="s">
        <v>212</v>
      </c>
      <c r="E797" s="108" t="s">
        <v>703</v>
      </c>
      <c r="F797" s="108" t="s">
        <v>387</v>
      </c>
      <c r="G797" s="110" t="s">
        <v>62</v>
      </c>
      <c r="H797" s="108" t="s">
        <v>80</v>
      </c>
      <c r="I797" s="111">
        <v>19.11</v>
      </c>
      <c r="J797" s="112">
        <v>255</v>
      </c>
      <c r="K797" s="112" t="s">
        <v>82</v>
      </c>
      <c r="L797" s="113">
        <f>IF(VLOOKUP(K797,'2. BASIS INVULBLAD'!$D$10:$E$87,2,FALSE())=0,0,I797/VLOOKUP(K797,'2. BASIS INVULBLAD'!$D$10:$E$87,2,FALSE()))</f>
        <v>0</v>
      </c>
      <c r="M797" s="113">
        <f t="shared" si="164"/>
        <v>0</v>
      </c>
      <c r="N797" s="114">
        <f>'2. BASIS INVULBLAD'!$H$10</f>
        <v>0</v>
      </c>
      <c r="O797" s="115">
        <f t="shared" si="165"/>
        <v>0</v>
      </c>
      <c r="P797" s="116"/>
      <c r="Q797" s="117">
        <f t="shared" si="166"/>
        <v>0</v>
      </c>
      <c r="R797" s="29">
        <f>'2. BASIS INVULBLAD'!$H$11</f>
        <v>0</v>
      </c>
      <c r="S797" s="29">
        <f t="shared" si="167"/>
        <v>0</v>
      </c>
      <c r="T797" s="29">
        <f t="shared" si="168"/>
        <v>0</v>
      </c>
    </row>
    <row r="798" spans="1:20" ht="13.5" hidden="1" customHeight="1">
      <c r="A798" s="78">
        <f t="shared" si="163"/>
        <v>380</v>
      </c>
      <c r="B798" s="107" t="s">
        <v>39</v>
      </c>
      <c r="C798" s="108" t="s">
        <v>349</v>
      </c>
      <c r="D798" s="109" t="s">
        <v>212</v>
      </c>
      <c r="E798" s="108" t="s">
        <v>706</v>
      </c>
      <c r="F798" s="108" t="s">
        <v>707</v>
      </c>
      <c r="G798" s="110" t="s">
        <v>115</v>
      </c>
      <c r="H798" s="108" t="s">
        <v>80</v>
      </c>
      <c r="I798" s="111">
        <f>2*5.7</f>
        <v>11.4</v>
      </c>
      <c r="J798" s="112">
        <v>255</v>
      </c>
      <c r="K798" s="112" t="s">
        <v>118</v>
      </c>
      <c r="L798" s="113">
        <f>IF(VLOOKUP(K798,'2. BASIS INVULBLAD'!$D$10:$E$87,2,FALSE())=0,0,I798/VLOOKUP(K798,'2. BASIS INVULBLAD'!$D$10:$E$87,2,FALSE()))</f>
        <v>0</v>
      </c>
      <c r="M798" s="113">
        <f t="shared" si="164"/>
        <v>0</v>
      </c>
      <c r="N798" s="114">
        <f>'2. BASIS INVULBLAD'!$H$10</f>
        <v>0</v>
      </c>
      <c r="O798" s="115">
        <f t="shared" si="165"/>
        <v>0</v>
      </c>
      <c r="P798" s="116"/>
      <c r="Q798" s="117">
        <f t="shared" si="166"/>
        <v>0</v>
      </c>
      <c r="R798" s="29">
        <f>'2. BASIS INVULBLAD'!$H$11</f>
        <v>0</v>
      </c>
      <c r="S798" s="29">
        <f t="shared" si="167"/>
        <v>0</v>
      </c>
      <c r="T798" s="29">
        <f t="shared" si="168"/>
        <v>0</v>
      </c>
    </row>
    <row r="799" spans="1:20" ht="13.5" hidden="1" customHeight="1">
      <c r="A799" s="78">
        <f t="shared" si="163"/>
        <v>381</v>
      </c>
      <c r="B799" s="107" t="s">
        <v>39</v>
      </c>
      <c r="C799" s="108" t="s">
        <v>349</v>
      </c>
      <c r="D799" s="109">
        <v>2</v>
      </c>
      <c r="E799" s="108" t="s">
        <v>719</v>
      </c>
      <c r="F799" s="108" t="s">
        <v>229</v>
      </c>
      <c r="G799" s="110" t="s">
        <v>62</v>
      </c>
      <c r="H799" s="108" t="s">
        <v>80</v>
      </c>
      <c r="I799" s="111">
        <v>39.26</v>
      </c>
      <c r="J799" s="112">
        <v>156</v>
      </c>
      <c r="K799" s="112" t="s">
        <v>81</v>
      </c>
      <c r="L799" s="113">
        <f>IF(VLOOKUP(K799,'2. BASIS INVULBLAD'!$D$10:$E$87,2,FALSE())=0,0,I799/VLOOKUP(K799,'2. BASIS INVULBLAD'!$D$10:$E$87,2,FALSE()))</f>
        <v>0</v>
      </c>
      <c r="M799" s="113">
        <f t="shared" si="164"/>
        <v>0</v>
      </c>
      <c r="N799" s="114">
        <f>'2. BASIS INVULBLAD'!$H$10</f>
        <v>0</v>
      </c>
      <c r="O799" s="115">
        <f t="shared" si="165"/>
        <v>0</v>
      </c>
      <c r="P799" s="116"/>
      <c r="Q799" s="117">
        <f t="shared" si="166"/>
        <v>0</v>
      </c>
      <c r="R799" s="29">
        <f>'2. BASIS INVULBLAD'!$H$11</f>
        <v>0</v>
      </c>
      <c r="S799" s="29">
        <f t="shared" si="167"/>
        <v>0</v>
      </c>
      <c r="T799" s="29">
        <f t="shared" si="168"/>
        <v>0</v>
      </c>
    </row>
    <row r="800" spans="1:20" ht="13.5" hidden="1" customHeight="1">
      <c r="A800" s="78">
        <f t="shared" si="163"/>
        <v>382</v>
      </c>
      <c r="B800" s="107" t="s">
        <v>39</v>
      </c>
      <c r="C800" s="108" t="s">
        <v>349</v>
      </c>
      <c r="D800" s="109">
        <v>2</v>
      </c>
      <c r="E800" s="108" t="s">
        <v>720</v>
      </c>
      <c r="F800" s="108" t="s">
        <v>229</v>
      </c>
      <c r="G800" s="110" t="s">
        <v>62</v>
      </c>
      <c r="H800" s="108" t="s">
        <v>80</v>
      </c>
      <c r="I800" s="111">
        <v>36.04</v>
      </c>
      <c r="J800" s="112">
        <v>156</v>
      </c>
      <c r="K800" s="112" t="s">
        <v>81</v>
      </c>
      <c r="L800" s="113">
        <f>IF(VLOOKUP(K800,'2. BASIS INVULBLAD'!$D$10:$E$87,2,FALSE())=0,0,I800/VLOOKUP(K800,'2. BASIS INVULBLAD'!$D$10:$E$87,2,FALSE()))</f>
        <v>0</v>
      </c>
      <c r="M800" s="113">
        <f t="shared" si="164"/>
        <v>0</v>
      </c>
      <c r="N800" s="114">
        <f>'2. BASIS INVULBLAD'!$H$10</f>
        <v>0</v>
      </c>
      <c r="O800" s="115">
        <f t="shared" si="165"/>
        <v>0</v>
      </c>
      <c r="P800" s="116"/>
      <c r="Q800" s="117">
        <f t="shared" si="166"/>
        <v>0</v>
      </c>
      <c r="R800" s="29">
        <f>'2. BASIS INVULBLAD'!$H$11</f>
        <v>0</v>
      </c>
      <c r="S800" s="29">
        <f t="shared" si="167"/>
        <v>0</v>
      </c>
      <c r="T800" s="29">
        <f t="shared" si="168"/>
        <v>0</v>
      </c>
    </row>
    <row r="801" spans="1:20" ht="13.5" hidden="1" customHeight="1">
      <c r="A801" s="78">
        <f t="shared" si="163"/>
        <v>383</v>
      </c>
      <c r="B801" s="107" t="s">
        <v>39</v>
      </c>
      <c r="C801" s="108" t="s">
        <v>349</v>
      </c>
      <c r="D801" s="109">
        <v>2</v>
      </c>
      <c r="E801" s="108" t="s">
        <v>721</v>
      </c>
      <c r="F801" s="108" t="s">
        <v>229</v>
      </c>
      <c r="G801" s="110" t="s">
        <v>62</v>
      </c>
      <c r="H801" s="108" t="s">
        <v>80</v>
      </c>
      <c r="I801" s="111">
        <v>16.25</v>
      </c>
      <c r="J801" s="112">
        <v>156</v>
      </c>
      <c r="K801" s="112" t="s">
        <v>81</v>
      </c>
      <c r="L801" s="113">
        <f>IF(VLOOKUP(K801,'2. BASIS INVULBLAD'!$D$10:$E$87,2,FALSE())=0,0,I801/VLOOKUP(K801,'2. BASIS INVULBLAD'!$D$10:$E$87,2,FALSE()))</f>
        <v>0</v>
      </c>
      <c r="M801" s="113">
        <f t="shared" si="164"/>
        <v>0</v>
      </c>
      <c r="N801" s="114">
        <f>'2. BASIS INVULBLAD'!$H$10</f>
        <v>0</v>
      </c>
      <c r="O801" s="115">
        <f t="shared" si="165"/>
        <v>0</v>
      </c>
      <c r="P801" s="116"/>
      <c r="Q801" s="117">
        <f t="shared" si="166"/>
        <v>0</v>
      </c>
      <c r="R801" s="29">
        <f>'2. BASIS INVULBLAD'!$H$11</f>
        <v>0</v>
      </c>
      <c r="S801" s="29">
        <f t="shared" si="167"/>
        <v>0</v>
      </c>
      <c r="T801" s="29">
        <f t="shared" si="168"/>
        <v>0</v>
      </c>
    </row>
    <row r="802" spans="1:20" ht="13.5" hidden="1" customHeight="1">
      <c r="A802" s="78">
        <f t="shared" si="163"/>
        <v>384</v>
      </c>
      <c r="B802" s="107" t="s">
        <v>39</v>
      </c>
      <c r="C802" s="108" t="s">
        <v>349</v>
      </c>
      <c r="D802" s="109">
        <v>2</v>
      </c>
      <c r="E802" s="108" t="s">
        <v>722</v>
      </c>
      <c r="F802" s="108" t="s">
        <v>229</v>
      </c>
      <c r="G802" s="110" t="s">
        <v>62</v>
      </c>
      <c r="H802" s="108" t="s">
        <v>80</v>
      </c>
      <c r="I802" s="111">
        <v>16.25</v>
      </c>
      <c r="J802" s="112">
        <v>156</v>
      </c>
      <c r="K802" s="112" t="s">
        <v>81</v>
      </c>
      <c r="L802" s="113">
        <f>IF(VLOOKUP(K802,'2. BASIS INVULBLAD'!$D$10:$E$87,2,FALSE())=0,0,I802/VLOOKUP(K802,'2. BASIS INVULBLAD'!$D$10:$E$87,2,FALSE()))</f>
        <v>0</v>
      </c>
      <c r="M802" s="113">
        <f t="shared" si="164"/>
        <v>0</v>
      </c>
      <c r="N802" s="114">
        <f>'2. BASIS INVULBLAD'!$H$10</f>
        <v>0</v>
      </c>
      <c r="O802" s="115">
        <f t="shared" si="165"/>
        <v>0</v>
      </c>
      <c r="P802" s="116"/>
      <c r="Q802" s="117">
        <f t="shared" si="166"/>
        <v>0</v>
      </c>
      <c r="R802" s="29">
        <f>'2. BASIS INVULBLAD'!$H$11</f>
        <v>0</v>
      </c>
      <c r="S802" s="29">
        <f t="shared" si="167"/>
        <v>0</v>
      </c>
      <c r="T802" s="29">
        <f t="shared" si="168"/>
        <v>0</v>
      </c>
    </row>
    <row r="803" spans="1:20" ht="13.5" hidden="1" customHeight="1">
      <c r="A803" s="78">
        <f t="shared" si="163"/>
        <v>385</v>
      </c>
      <c r="B803" s="107" t="s">
        <v>39</v>
      </c>
      <c r="C803" s="108" t="s">
        <v>349</v>
      </c>
      <c r="D803" s="109">
        <v>2</v>
      </c>
      <c r="E803" s="108" t="s">
        <v>723</v>
      </c>
      <c r="F803" s="108" t="s">
        <v>231</v>
      </c>
      <c r="G803" s="110" t="s">
        <v>86</v>
      </c>
      <c r="H803" s="108" t="s">
        <v>80</v>
      </c>
      <c r="I803" s="111">
        <v>9.51</v>
      </c>
      <c r="J803" s="112">
        <v>255</v>
      </c>
      <c r="K803" s="112" t="s">
        <v>110</v>
      </c>
      <c r="L803" s="113">
        <f>IF(VLOOKUP(K803,'2. BASIS INVULBLAD'!$D$10:$E$87,2,FALSE())=0,0,I803/VLOOKUP(K803,'2. BASIS INVULBLAD'!$D$10:$E$87,2,FALSE()))</f>
        <v>0</v>
      </c>
      <c r="M803" s="113">
        <f t="shared" si="164"/>
        <v>0</v>
      </c>
      <c r="N803" s="114">
        <f>'2. BASIS INVULBLAD'!$H$10</f>
        <v>0</v>
      </c>
      <c r="O803" s="115">
        <f t="shared" si="165"/>
        <v>0</v>
      </c>
      <c r="P803" s="116"/>
      <c r="Q803" s="117">
        <f t="shared" si="166"/>
        <v>0</v>
      </c>
      <c r="R803" s="29">
        <f>'2. BASIS INVULBLAD'!$H$11</f>
        <v>0</v>
      </c>
      <c r="S803" s="29">
        <f t="shared" si="167"/>
        <v>0</v>
      </c>
      <c r="T803" s="29">
        <f t="shared" si="168"/>
        <v>0</v>
      </c>
    </row>
    <row r="804" spans="1:20" ht="13.5" hidden="1" customHeight="1">
      <c r="A804" s="78">
        <f t="shared" si="163"/>
        <v>386</v>
      </c>
      <c r="B804" s="107" t="s">
        <v>39</v>
      </c>
      <c r="C804" s="108" t="s">
        <v>349</v>
      </c>
      <c r="D804" s="109">
        <v>2</v>
      </c>
      <c r="E804" s="108" t="s">
        <v>724</v>
      </c>
      <c r="F804" s="108" t="s">
        <v>229</v>
      </c>
      <c r="G804" s="110" t="s">
        <v>62</v>
      </c>
      <c r="H804" s="108" t="s">
        <v>80</v>
      </c>
      <c r="I804" s="111">
        <v>52.14</v>
      </c>
      <c r="J804" s="112">
        <v>156</v>
      </c>
      <c r="K804" s="112" t="s">
        <v>81</v>
      </c>
      <c r="L804" s="113">
        <f>IF(VLOOKUP(K804,'2. BASIS INVULBLAD'!$D$10:$E$87,2,FALSE())=0,0,I804/VLOOKUP(K804,'2. BASIS INVULBLAD'!$D$10:$E$87,2,FALSE()))</f>
        <v>0</v>
      </c>
      <c r="M804" s="113">
        <f t="shared" si="164"/>
        <v>0</v>
      </c>
      <c r="N804" s="114">
        <f>'2. BASIS INVULBLAD'!$H$10</f>
        <v>0</v>
      </c>
      <c r="O804" s="115">
        <f t="shared" si="165"/>
        <v>0</v>
      </c>
      <c r="P804" s="116"/>
      <c r="Q804" s="117">
        <f t="shared" si="166"/>
        <v>0</v>
      </c>
      <c r="R804" s="29">
        <f>'2. BASIS INVULBLAD'!$H$11</f>
        <v>0</v>
      </c>
      <c r="S804" s="29">
        <f t="shared" si="167"/>
        <v>0</v>
      </c>
      <c r="T804" s="29">
        <f t="shared" si="168"/>
        <v>0</v>
      </c>
    </row>
    <row r="805" spans="1:20" ht="13.5" hidden="1" customHeight="1">
      <c r="A805" s="78">
        <f t="shared" si="163"/>
        <v>387</v>
      </c>
      <c r="B805" s="107" t="s">
        <v>39</v>
      </c>
      <c r="C805" s="108" t="s">
        <v>349</v>
      </c>
      <c r="D805" s="109">
        <v>2</v>
      </c>
      <c r="E805" s="108" t="s">
        <v>725</v>
      </c>
      <c r="F805" s="108" t="s">
        <v>229</v>
      </c>
      <c r="G805" s="110" t="s">
        <v>62</v>
      </c>
      <c r="H805" s="108" t="s">
        <v>80</v>
      </c>
      <c r="I805" s="111">
        <v>35.21</v>
      </c>
      <c r="J805" s="112">
        <v>156</v>
      </c>
      <c r="K805" s="112" t="s">
        <v>81</v>
      </c>
      <c r="L805" s="113">
        <f>IF(VLOOKUP(K805,'2. BASIS INVULBLAD'!$D$10:$E$87,2,FALSE())=0,0,I805/VLOOKUP(K805,'2. BASIS INVULBLAD'!$D$10:$E$87,2,FALSE()))</f>
        <v>0</v>
      </c>
      <c r="M805" s="113">
        <f t="shared" si="164"/>
        <v>0</v>
      </c>
      <c r="N805" s="114">
        <f>'2. BASIS INVULBLAD'!$H$10</f>
        <v>0</v>
      </c>
      <c r="O805" s="115">
        <f t="shared" si="165"/>
        <v>0</v>
      </c>
      <c r="P805" s="116"/>
      <c r="Q805" s="117">
        <f t="shared" si="166"/>
        <v>0</v>
      </c>
      <c r="R805" s="29">
        <f>'2. BASIS INVULBLAD'!$H$11</f>
        <v>0</v>
      </c>
      <c r="S805" s="29">
        <f t="shared" si="167"/>
        <v>0</v>
      </c>
      <c r="T805" s="29">
        <f t="shared" si="168"/>
        <v>0</v>
      </c>
    </row>
    <row r="806" spans="1:20" ht="13.5" hidden="1" customHeight="1">
      <c r="A806" s="78">
        <f t="shared" si="163"/>
        <v>388</v>
      </c>
      <c r="B806" s="107" t="s">
        <v>39</v>
      </c>
      <c r="C806" s="108" t="s">
        <v>349</v>
      </c>
      <c r="D806" s="109">
        <v>2</v>
      </c>
      <c r="E806" s="108" t="s">
        <v>726</v>
      </c>
      <c r="F806" s="108" t="s">
        <v>191</v>
      </c>
      <c r="G806" s="110" t="s">
        <v>62</v>
      </c>
      <c r="H806" s="108" t="s">
        <v>80</v>
      </c>
      <c r="I806" s="111">
        <v>36.1</v>
      </c>
      <c r="J806" s="112">
        <v>156</v>
      </c>
      <c r="K806" s="112" t="s">
        <v>81</v>
      </c>
      <c r="L806" s="113">
        <f>IF(VLOOKUP(K806,'2. BASIS INVULBLAD'!$D$10:$E$87,2,FALSE())=0,0,I806/VLOOKUP(K806,'2. BASIS INVULBLAD'!$D$10:$E$87,2,FALSE()))</f>
        <v>0</v>
      </c>
      <c r="M806" s="113">
        <f t="shared" si="164"/>
        <v>0</v>
      </c>
      <c r="N806" s="114">
        <f>'2. BASIS INVULBLAD'!$H$10</f>
        <v>0</v>
      </c>
      <c r="O806" s="115">
        <f t="shared" si="165"/>
        <v>0</v>
      </c>
      <c r="P806" s="116"/>
      <c r="Q806" s="117">
        <f t="shared" si="166"/>
        <v>0</v>
      </c>
      <c r="R806" s="29">
        <f>'2. BASIS INVULBLAD'!$H$11</f>
        <v>0</v>
      </c>
      <c r="S806" s="29">
        <f t="shared" si="167"/>
        <v>0</v>
      </c>
      <c r="T806" s="29">
        <f t="shared" si="168"/>
        <v>0</v>
      </c>
    </row>
    <row r="807" spans="1:20" ht="13.5" hidden="1" customHeight="1">
      <c r="A807" s="78">
        <f t="shared" si="163"/>
        <v>389</v>
      </c>
      <c r="B807" s="107" t="s">
        <v>39</v>
      </c>
      <c r="C807" s="108" t="s">
        <v>349</v>
      </c>
      <c r="D807" s="109">
        <v>2</v>
      </c>
      <c r="E807" s="108" t="s">
        <v>727</v>
      </c>
      <c r="F807" s="108" t="s">
        <v>191</v>
      </c>
      <c r="G807" s="110" t="s">
        <v>62</v>
      </c>
      <c r="H807" s="108" t="s">
        <v>80</v>
      </c>
      <c r="I807" s="111">
        <v>32.950000000000003</v>
      </c>
      <c r="J807" s="112">
        <v>156</v>
      </c>
      <c r="K807" s="112" t="s">
        <v>81</v>
      </c>
      <c r="L807" s="113">
        <f>IF(VLOOKUP(K807,'2. BASIS INVULBLAD'!$D$10:$E$87,2,FALSE())=0,0,I807/VLOOKUP(K807,'2. BASIS INVULBLAD'!$D$10:$E$87,2,FALSE()))</f>
        <v>0</v>
      </c>
      <c r="M807" s="113">
        <f t="shared" si="164"/>
        <v>0</v>
      </c>
      <c r="N807" s="114">
        <f>'2. BASIS INVULBLAD'!$H$10</f>
        <v>0</v>
      </c>
      <c r="O807" s="115">
        <f t="shared" si="165"/>
        <v>0</v>
      </c>
      <c r="P807" s="116"/>
      <c r="Q807" s="117">
        <f t="shared" si="166"/>
        <v>0</v>
      </c>
      <c r="R807" s="29">
        <f>'2. BASIS INVULBLAD'!$H$11</f>
        <v>0</v>
      </c>
      <c r="S807" s="29">
        <f t="shared" si="167"/>
        <v>0</v>
      </c>
      <c r="T807" s="29">
        <f t="shared" si="168"/>
        <v>0</v>
      </c>
    </row>
    <row r="808" spans="1:20" ht="13.5" hidden="1" customHeight="1">
      <c r="A808" s="78">
        <f t="shared" si="163"/>
        <v>390</v>
      </c>
      <c r="B808" s="107" t="s">
        <v>39</v>
      </c>
      <c r="C808" s="108" t="s">
        <v>349</v>
      </c>
      <c r="D808" s="109">
        <v>2</v>
      </c>
      <c r="E808" s="108" t="s">
        <v>728</v>
      </c>
      <c r="F808" s="108" t="s">
        <v>191</v>
      </c>
      <c r="G808" s="110" t="s">
        <v>62</v>
      </c>
      <c r="H808" s="108" t="s">
        <v>80</v>
      </c>
      <c r="I808" s="111">
        <v>74.88</v>
      </c>
      <c r="J808" s="112">
        <v>156</v>
      </c>
      <c r="K808" s="112" t="s">
        <v>81</v>
      </c>
      <c r="L808" s="113">
        <f>IF(VLOOKUP(K808,'2. BASIS INVULBLAD'!$D$10:$E$87,2,FALSE())=0,0,I808/VLOOKUP(K808,'2. BASIS INVULBLAD'!$D$10:$E$87,2,FALSE()))</f>
        <v>0</v>
      </c>
      <c r="M808" s="113">
        <f t="shared" si="164"/>
        <v>0</v>
      </c>
      <c r="N808" s="114">
        <f>'2. BASIS INVULBLAD'!$H$10</f>
        <v>0</v>
      </c>
      <c r="O808" s="115">
        <f t="shared" si="165"/>
        <v>0</v>
      </c>
      <c r="P808" s="116"/>
      <c r="Q808" s="117">
        <f t="shared" si="166"/>
        <v>0</v>
      </c>
      <c r="R808" s="29">
        <f>'2. BASIS INVULBLAD'!$H$11</f>
        <v>0</v>
      </c>
      <c r="S808" s="29">
        <f t="shared" si="167"/>
        <v>0</v>
      </c>
      <c r="T808" s="29">
        <f t="shared" si="168"/>
        <v>0</v>
      </c>
    </row>
    <row r="809" spans="1:20" ht="13.5" hidden="1" customHeight="1">
      <c r="A809" s="78">
        <f t="shared" si="163"/>
        <v>391</v>
      </c>
      <c r="B809" s="107" t="s">
        <v>39</v>
      </c>
      <c r="C809" s="108" t="s">
        <v>349</v>
      </c>
      <c r="D809" s="109">
        <v>2</v>
      </c>
      <c r="E809" s="108" t="s">
        <v>729</v>
      </c>
      <c r="F809" s="108" t="s">
        <v>191</v>
      </c>
      <c r="G809" s="110" t="s">
        <v>62</v>
      </c>
      <c r="H809" s="108" t="s">
        <v>80</v>
      </c>
      <c r="I809" s="111">
        <v>35.64</v>
      </c>
      <c r="J809" s="112">
        <v>156</v>
      </c>
      <c r="K809" s="112" t="s">
        <v>81</v>
      </c>
      <c r="L809" s="113">
        <f>IF(VLOOKUP(K809,'2. BASIS INVULBLAD'!$D$10:$E$87,2,FALSE())=0,0,I809/VLOOKUP(K809,'2. BASIS INVULBLAD'!$D$10:$E$87,2,FALSE()))</f>
        <v>0</v>
      </c>
      <c r="M809" s="113">
        <f t="shared" si="164"/>
        <v>0</v>
      </c>
      <c r="N809" s="114">
        <f>'2. BASIS INVULBLAD'!$H$10</f>
        <v>0</v>
      </c>
      <c r="O809" s="115">
        <f t="shared" si="165"/>
        <v>0</v>
      </c>
      <c r="P809" s="116"/>
      <c r="Q809" s="117">
        <f t="shared" si="166"/>
        <v>0</v>
      </c>
      <c r="R809" s="29">
        <f>'2. BASIS INVULBLAD'!$H$11</f>
        <v>0</v>
      </c>
      <c r="S809" s="29">
        <f t="shared" si="167"/>
        <v>0</v>
      </c>
      <c r="T809" s="29">
        <f t="shared" si="168"/>
        <v>0</v>
      </c>
    </row>
    <row r="810" spans="1:20" ht="13.5" hidden="1" customHeight="1">
      <c r="A810" s="78">
        <f t="shared" si="163"/>
        <v>392</v>
      </c>
      <c r="B810" s="107" t="s">
        <v>39</v>
      </c>
      <c r="C810" s="108" t="s">
        <v>349</v>
      </c>
      <c r="D810" s="109">
        <v>2</v>
      </c>
      <c r="E810" s="108" t="s">
        <v>730</v>
      </c>
      <c r="F810" s="108" t="s">
        <v>191</v>
      </c>
      <c r="G810" s="110" t="s">
        <v>62</v>
      </c>
      <c r="H810" s="108" t="s">
        <v>80</v>
      </c>
      <c r="I810" s="111">
        <v>24.61</v>
      </c>
      <c r="J810" s="112">
        <v>156</v>
      </c>
      <c r="K810" s="112" t="s">
        <v>81</v>
      </c>
      <c r="L810" s="113">
        <f>IF(VLOOKUP(K810,'2. BASIS INVULBLAD'!$D$10:$E$87,2,FALSE())=0,0,I810/VLOOKUP(K810,'2. BASIS INVULBLAD'!$D$10:$E$87,2,FALSE()))</f>
        <v>0</v>
      </c>
      <c r="M810" s="113">
        <f t="shared" si="164"/>
        <v>0</v>
      </c>
      <c r="N810" s="114">
        <f>'2. BASIS INVULBLAD'!$H$10</f>
        <v>0</v>
      </c>
      <c r="O810" s="115">
        <f t="shared" si="165"/>
        <v>0</v>
      </c>
      <c r="P810" s="116"/>
      <c r="Q810" s="117">
        <f t="shared" si="166"/>
        <v>0</v>
      </c>
      <c r="R810" s="29">
        <f>'2. BASIS INVULBLAD'!$H$11</f>
        <v>0</v>
      </c>
      <c r="S810" s="29">
        <f t="shared" si="167"/>
        <v>0</v>
      </c>
      <c r="T810" s="29">
        <f t="shared" si="168"/>
        <v>0</v>
      </c>
    </row>
    <row r="811" spans="1:20" ht="13.5" hidden="1" customHeight="1">
      <c r="A811" s="78">
        <f t="shared" si="163"/>
        <v>393</v>
      </c>
      <c r="B811" s="107" t="s">
        <v>39</v>
      </c>
      <c r="C811" s="108" t="s">
        <v>349</v>
      </c>
      <c r="D811" s="109">
        <v>2</v>
      </c>
      <c r="E811" s="108" t="s">
        <v>731</v>
      </c>
      <c r="F811" s="108" t="s">
        <v>191</v>
      </c>
      <c r="G811" s="110" t="s">
        <v>62</v>
      </c>
      <c r="H811" s="108" t="s">
        <v>80</v>
      </c>
      <c r="I811" s="111">
        <v>27.51</v>
      </c>
      <c r="J811" s="112">
        <v>156</v>
      </c>
      <c r="K811" s="112" t="s">
        <v>81</v>
      </c>
      <c r="L811" s="113">
        <f>IF(VLOOKUP(K811,'2. BASIS INVULBLAD'!$D$10:$E$87,2,FALSE())=0,0,I811/VLOOKUP(K811,'2. BASIS INVULBLAD'!$D$10:$E$87,2,FALSE()))</f>
        <v>0</v>
      </c>
      <c r="M811" s="113">
        <f t="shared" si="164"/>
        <v>0</v>
      </c>
      <c r="N811" s="114">
        <f>'2. BASIS INVULBLAD'!$H$10</f>
        <v>0</v>
      </c>
      <c r="O811" s="115">
        <f t="shared" si="165"/>
        <v>0</v>
      </c>
      <c r="P811" s="116"/>
      <c r="Q811" s="117">
        <f t="shared" si="166"/>
        <v>0</v>
      </c>
      <c r="R811" s="29">
        <f>'2. BASIS INVULBLAD'!$H$11</f>
        <v>0</v>
      </c>
      <c r="S811" s="29">
        <f t="shared" si="167"/>
        <v>0</v>
      </c>
      <c r="T811" s="29">
        <f t="shared" si="168"/>
        <v>0</v>
      </c>
    </row>
    <row r="812" spans="1:20" ht="13.5" hidden="1" customHeight="1">
      <c r="A812" s="78">
        <f t="shared" si="163"/>
        <v>394</v>
      </c>
      <c r="B812" s="107" t="s">
        <v>39</v>
      </c>
      <c r="C812" s="108" t="s">
        <v>349</v>
      </c>
      <c r="D812" s="109">
        <v>2</v>
      </c>
      <c r="E812" s="108" t="s">
        <v>732</v>
      </c>
      <c r="F812" s="108" t="s">
        <v>191</v>
      </c>
      <c r="G812" s="110" t="s">
        <v>62</v>
      </c>
      <c r="H812" s="108" t="s">
        <v>80</v>
      </c>
      <c r="I812" s="111">
        <v>25.6</v>
      </c>
      <c r="J812" s="112">
        <v>156</v>
      </c>
      <c r="K812" s="112" t="s">
        <v>81</v>
      </c>
      <c r="L812" s="113">
        <f>IF(VLOOKUP(K812,'2. BASIS INVULBLAD'!$D$10:$E$87,2,FALSE())=0,0,I812/VLOOKUP(K812,'2. BASIS INVULBLAD'!$D$10:$E$87,2,FALSE()))</f>
        <v>0</v>
      </c>
      <c r="M812" s="113">
        <f t="shared" ref="M812:M813" si="169">L812*J812</f>
        <v>0</v>
      </c>
      <c r="N812" s="114">
        <f>'2. BASIS INVULBLAD'!$H$10</f>
        <v>0</v>
      </c>
      <c r="O812" s="115">
        <f t="shared" ref="O812:O813" si="170">M812*N812</f>
        <v>0</v>
      </c>
      <c r="P812" s="116"/>
      <c r="Q812" s="117">
        <f t="shared" ref="Q812:Q813" si="171">M812*P812</f>
        <v>0</v>
      </c>
      <c r="R812" s="29">
        <f>'2. BASIS INVULBLAD'!$H$11</f>
        <v>0</v>
      </c>
      <c r="S812" s="29">
        <f t="shared" ref="S812:S813" si="172">Q812*R812</f>
        <v>0</v>
      </c>
      <c r="T812" s="29">
        <f t="shared" ref="T812:T813" si="173">O812+S812</f>
        <v>0</v>
      </c>
    </row>
    <row r="813" spans="1:20" ht="13.5" hidden="1" customHeight="1">
      <c r="A813" s="78">
        <f t="shared" si="163"/>
        <v>395</v>
      </c>
      <c r="B813" s="107" t="s">
        <v>39</v>
      </c>
      <c r="C813" s="108" t="s">
        <v>349</v>
      </c>
      <c r="D813" s="109">
        <v>2</v>
      </c>
      <c r="E813" s="108" t="s">
        <v>733</v>
      </c>
      <c r="F813" s="108" t="s">
        <v>278</v>
      </c>
      <c r="G813" s="110" t="s">
        <v>86</v>
      </c>
      <c r="H813" s="108" t="s">
        <v>80</v>
      </c>
      <c r="I813" s="111">
        <v>180.4</v>
      </c>
      <c r="J813" s="112">
        <v>255</v>
      </c>
      <c r="K813" s="112" t="s">
        <v>110</v>
      </c>
      <c r="L813" s="113">
        <f>IF(VLOOKUP(K813,'2. BASIS INVULBLAD'!$D$10:$E$87,2,FALSE())=0,0,I813/VLOOKUP(K813,'2. BASIS INVULBLAD'!$D$10:$E$87,2,FALSE()))</f>
        <v>0</v>
      </c>
      <c r="M813" s="113">
        <f t="shared" si="169"/>
        <v>0</v>
      </c>
      <c r="N813" s="114">
        <f>'2. BASIS INVULBLAD'!$H$10</f>
        <v>0</v>
      </c>
      <c r="O813" s="115">
        <f t="shared" si="170"/>
        <v>0</v>
      </c>
      <c r="P813" s="116"/>
      <c r="Q813" s="117">
        <f t="shared" si="171"/>
        <v>0</v>
      </c>
      <c r="R813" s="29">
        <f>'2. BASIS INVULBLAD'!$H$11</f>
        <v>0</v>
      </c>
      <c r="S813" s="29">
        <f t="shared" si="172"/>
        <v>0</v>
      </c>
      <c r="T813" s="29">
        <f t="shared" si="173"/>
        <v>0</v>
      </c>
    </row>
    <row r="814" spans="1:20" ht="13.5" hidden="1" customHeight="1">
      <c r="A814" s="78">
        <f t="shared" si="163"/>
        <v>396</v>
      </c>
      <c r="B814" s="107" t="s">
        <v>39</v>
      </c>
      <c r="C814" s="108" t="s">
        <v>349</v>
      </c>
      <c r="D814" s="109">
        <v>3</v>
      </c>
      <c r="E814" s="108" t="s">
        <v>741</v>
      </c>
      <c r="F814" s="108" t="s">
        <v>682</v>
      </c>
      <c r="G814" s="110" t="s">
        <v>243</v>
      </c>
      <c r="H814" s="108" t="s">
        <v>80</v>
      </c>
      <c r="I814" s="111"/>
      <c r="J814" s="112">
        <v>0</v>
      </c>
      <c r="K814" s="112"/>
      <c r="L814" s="113"/>
      <c r="M814" s="113"/>
      <c r="N814" s="114"/>
      <c r="O814" s="115"/>
      <c r="P814" s="116"/>
      <c r="Q814" s="117"/>
      <c r="R814" s="29"/>
      <c r="S814" s="29"/>
      <c r="T814" s="29"/>
    </row>
    <row r="815" spans="1:20" ht="13.5" hidden="1" customHeight="1">
      <c r="A815" s="78">
        <f t="shared" ref="A815:A878" si="174">A814+1</f>
        <v>397</v>
      </c>
      <c r="B815" s="107" t="s">
        <v>39</v>
      </c>
      <c r="C815" s="108" t="s">
        <v>349</v>
      </c>
      <c r="D815" s="109">
        <v>3</v>
      </c>
      <c r="E815" s="108" t="s">
        <v>742</v>
      </c>
      <c r="F815" s="108" t="s">
        <v>216</v>
      </c>
      <c r="G815" s="110" t="s">
        <v>86</v>
      </c>
      <c r="H815" s="108" t="s">
        <v>80</v>
      </c>
      <c r="I815" s="111">
        <v>205.19</v>
      </c>
      <c r="J815" s="112">
        <v>255</v>
      </c>
      <c r="K815" s="112" t="s">
        <v>110</v>
      </c>
      <c r="L815" s="113">
        <f>IF(VLOOKUP(K815,'2. BASIS INVULBLAD'!$D$10:$E$87,2,FALSE())=0,0,I815/VLOOKUP(K815,'2. BASIS INVULBLAD'!$D$10:$E$87,2,FALSE()))</f>
        <v>0</v>
      </c>
      <c r="M815" s="113">
        <f t="shared" ref="M815:M847" si="175">L815*J815</f>
        <v>0</v>
      </c>
      <c r="N815" s="114">
        <f>'2. BASIS INVULBLAD'!$H$10</f>
        <v>0</v>
      </c>
      <c r="O815" s="115">
        <f t="shared" ref="O815:O847" si="176">M815*N815</f>
        <v>0</v>
      </c>
      <c r="P815" s="116"/>
      <c r="Q815" s="117">
        <f t="shared" ref="Q815:Q847" si="177">M815*P815</f>
        <v>0</v>
      </c>
      <c r="R815" s="29">
        <f>'2. BASIS INVULBLAD'!$H$11</f>
        <v>0</v>
      </c>
      <c r="S815" s="29">
        <f t="shared" ref="S815:S847" si="178">Q815*R815</f>
        <v>0</v>
      </c>
      <c r="T815" s="29">
        <f t="shared" ref="T815:T847" si="179">O815+S815</f>
        <v>0</v>
      </c>
    </row>
    <row r="816" spans="1:20" ht="13.5" hidden="1" customHeight="1">
      <c r="A816" s="78">
        <f t="shared" si="174"/>
        <v>398</v>
      </c>
      <c r="B816" s="107" t="s">
        <v>39</v>
      </c>
      <c r="C816" s="108" t="s">
        <v>349</v>
      </c>
      <c r="D816" s="109">
        <v>3</v>
      </c>
      <c r="E816" s="108" t="s">
        <v>743</v>
      </c>
      <c r="F816" s="108" t="s">
        <v>744</v>
      </c>
      <c r="G816" s="110" t="s">
        <v>86</v>
      </c>
      <c r="H816" s="108" t="s">
        <v>80</v>
      </c>
      <c r="I816" s="111">
        <v>70.14</v>
      </c>
      <c r="J816" s="112">
        <v>255</v>
      </c>
      <c r="K816" s="112" t="s">
        <v>110</v>
      </c>
      <c r="L816" s="113">
        <f>IF(VLOOKUP(K816,'2. BASIS INVULBLAD'!$D$10:$E$87,2,FALSE())=0,0,I816/VLOOKUP(K816,'2. BASIS INVULBLAD'!$D$10:$E$87,2,FALSE()))</f>
        <v>0</v>
      </c>
      <c r="M816" s="113">
        <f t="shared" si="175"/>
        <v>0</v>
      </c>
      <c r="N816" s="114">
        <f>'2. BASIS INVULBLAD'!$H$10</f>
        <v>0</v>
      </c>
      <c r="O816" s="115">
        <f t="shared" si="176"/>
        <v>0</v>
      </c>
      <c r="P816" s="116"/>
      <c r="Q816" s="117">
        <f t="shared" si="177"/>
        <v>0</v>
      </c>
      <c r="R816" s="29">
        <f>'2. BASIS INVULBLAD'!$H$11</f>
        <v>0</v>
      </c>
      <c r="S816" s="29">
        <f t="shared" si="178"/>
        <v>0</v>
      </c>
      <c r="T816" s="29">
        <f t="shared" si="179"/>
        <v>0</v>
      </c>
    </row>
    <row r="817" spans="1:20" ht="13.5" hidden="1" customHeight="1">
      <c r="A817" s="78">
        <f t="shared" si="174"/>
        <v>399</v>
      </c>
      <c r="B817" s="107" t="s">
        <v>39</v>
      </c>
      <c r="C817" s="108" t="s">
        <v>349</v>
      </c>
      <c r="D817" s="109">
        <v>3</v>
      </c>
      <c r="E817" s="108" t="s">
        <v>745</v>
      </c>
      <c r="F817" s="108" t="s">
        <v>278</v>
      </c>
      <c r="G817" s="110" t="s">
        <v>86</v>
      </c>
      <c r="H817" s="108" t="s">
        <v>80</v>
      </c>
      <c r="I817" s="111">
        <v>9.92</v>
      </c>
      <c r="J817" s="112">
        <v>255</v>
      </c>
      <c r="K817" s="112" t="s">
        <v>110</v>
      </c>
      <c r="L817" s="113">
        <f>IF(VLOOKUP(K817,'2. BASIS INVULBLAD'!$D$10:$E$87,2,FALSE())=0,0,I817/VLOOKUP(K817,'2. BASIS INVULBLAD'!$D$10:$E$87,2,FALSE()))</f>
        <v>0</v>
      </c>
      <c r="M817" s="113">
        <f t="shared" si="175"/>
        <v>0</v>
      </c>
      <c r="N817" s="114">
        <f>'2. BASIS INVULBLAD'!$H$10</f>
        <v>0</v>
      </c>
      <c r="O817" s="115">
        <f t="shared" si="176"/>
        <v>0</v>
      </c>
      <c r="P817" s="116"/>
      <c r="Q817" s="117">
        <f t="shared" si="177"/>
        <v>0</v>
      </c>
      <c r="R817" s="29">
        <f>'2. BASIS INVULBLAD'!$H$11</f>
        <v>0</v>
      </c>
      <c r="S817" s="29">
        <f t="shared" si="178"/>
        <v>0</v>
      </c>
      <c r="T817" s="29">
        <f t="shared" si="179"/>
        <v>0</v>
      </c>
    </row>
    <row r="818" spans="1:20" ht="13.5" hidden="1" customHeight="1">
      <c r="A818" s="78">
        <f t="shared" si="174"/>
        <v>400</v>
      </c>
      <c r="B818" s="107" t="s">
        <v>39</v>
      </c>
      <c r="C818" s="108" t="s">
        <v>349</v>
      </c>
      <c r="D818" s="109">
        <v>3</v>
      </c>
      <c r="E818" s="108" t="s">
        <v>746</v>
      </c>
      <c r="F818" s="108" t="s">
        <v>278</v>
      </c>
      <c r="G818" s="110" t="s">
        <v>86</v>
      </c>
      <c r="H818" s="108" t="s">
        <v>80</v>
      </c>
      <c r="I818" s="111">
        <v>7.05</v>
      </c>
      <c r="J818" s="112">
        <v>255</v>
      </c>
      <c r="K818" s="112" t="s">
        <v>110</v>
      </c>
      <c r="L818" s="113">
        <f>IF(VLOOKUP(K818,'2. BASIS INVULBLAD'!$D$10:$E$87,2,FALSE())=0,0,I818/VLOOKUP(K818,'2. BASIS INVULBLAD'!$D$10:$E$87,2,FALSE()))</f>
        <v>0</v>
      </c>
      <c r="M818" s="113">
        <f t="shared" si="175"/>
        <v>0</v>
      </c>
      <c r="N818" s="114">
        <f>'2. BASIS INVULBLAD'!$H$10</f>
        <v>0</v>
      </c>
      <c r="O818" s="115">
        <f t="shared" si="176"/>
        <v>0</v>
      </c>
      <c r="P818" s="116"/>
      <c r="Q818" s="117">
        <f t="shared" si="177"/>
        <v>0</v>
      </c>
      <c r="R818" s="29">
        <f>'2. BASIS INVULBLAD'!$H$11</f>
        <v>0</v>
      </c>
      <c r="S818" s="29">
        <f t="shared" si="178"/>
        <v>0</v>
      </c>
      <c r="T818" s="29">
        <f t="shared" si="179"/>
        <v>0</v>
      </c>
    </row>
    <row r="819" spans="1:20" ht="13.5" hidden="1" customHeight="1">
      <c r="A819" s="78">
        <f t="shared" si="174"/>
        <v>401</v>
      </c>
      <c r="B819" s="107" t="s">
        <v>39</v>
      </c>
      <c r="C819" s="108" t="s">
        <v>349</v>
      </c>
      <c r="D819" s="109">
        <v>4</v>
      </c>
      <c r="E819" s="108" t="s">
        <v>753</v>
      </c>
      <c r="F819" s="108" t="s">
        <v>754</v>
      </c>
      <c r="G819" s="110" t="s">
        <v>62</v>
      </c>
      <c r="H819" s="108" t="s">
        <v>80</v>
      </c>
      <c r="I819" s="111">
        <v>21.78</v>
      </c>
      <c r="J819" s="112">
        <v>156</v>
      </c>
      <c r="K819" s="112" t="s">
        <v>81</v>
      </c>
      <c r="L819" s="113">
        <f>IF(VLOOKUP(K819,'2. BASIS INVULBLAD'!$D$10:$E$87,2,FALSE())=0,0,I819/VLOOKUP(K819,'2. BASIS INVULBLAD'!$D$10:$E$87,2,FALSE()))</f>
        <v>0</v>
      </c>
      <c r="M819" s="113">
        <f t="shared" si="175"/>
        <v>0</v>
      </c>
      <c r="N819" s="114">
        <f>'2. BASIS INVULBLAD'!$H$10</f>
        <v>0</v>
      </c>
      <c r="O819" s="115">
        <f t="shared" si="176"/>
        <v>0</v>
      </c>
      <c r="P819" s="116"/>
      <c r="Q819" s="117">
        <f t="shared" si="177"/>
        <v>0</v>
      </c>
      <c r="R819" s="29">
        <f>'2. BASIS INVULBLAD'!$H$11</f>
        <v>0</v>
      </c>
      <c r="S819" s="29">
        <f t="shared" si="178"/>
        <v>0</v>
      </c>
      <c r="T819" s="29">
        <f t="shared" si="179"/>
        <v>0</v>
      </c>
    </row>
    <row r="820" spans="1:20" ht="13.5" hidden="1" customHeight="1">
      <c r="A820" s="78">
        <f t="shared" si="174"/>
        <v>402</v>
      </c>
      <c r="B820" s="107" t="s">
        <v>39</v>
      </c>
      <c r="C820" s="108" t="s">
        <v>349</v>
      </c>
      <c r="D820" s="109">
        <v>4</v>
      </c>
      <c r="E820" s="108" t="s">
        <v>755</v>
      </c>
      <c r="F820" s="108" t="s">
        <v>191</v>
      </c>
      <c r="G820" s="110" t="s">
        <v>62</v>
      </c>
      <c r="H820" s="108" t="s">
        <v>80</v>
      </c>
      <c r="I820" s="111">
        <v>18.32</v>
      </c>
      <c r="J820" s="112">
        <v>156</v>
      </c>
      <c r="K820" s="112" t="s">
        <v>81</v>
      </c>
      <c r="L820" s="113">
        <f>IF(VLOOKUP(K820,'2. BASIS INVULBLAD'!$D$10:$E$87,2,FALSE())=0,0,I820/VLOOKUP(K820,'2. BASIS INVULBLAD'!$D$10:$E$87,2,FALSE()))</f>
        <v>0</v>
      </c>
      <c r="M820" s="113">
        <f t="shared" si="175"/>
        <v>0</v>
      </c>
      <c r="N820" s="114">
        <f>'2. BASIS INVULBLAD'!$H$10</f>
        <v>0</v>
      </c>
      <c r="O820" s="115">
        <f t="shared" si="176"/>
        <v>0</v>
      </c>
      <c r="P820" s="116"/>
      <c r="Q820" s="117">
        <f t="shared" si="177"/>
        <v>0</v>
      </c>
      <c r="R820" s="29">
        <f>'2. BASIS INVULBLAD'!$H$11</f>
        <v>0</v>
      </c>
      <c r="S820" s="29">
        <f t="shared" si="178"/>
        <v>0</v>
      </c>
      <c r="T820" s="29">
        <f t="shared" si="179"/>
        <v>0</v>
      </c>
    </row>
    <row r="821" spans="1:20" ht="13.5" hidden="1" customHeight="1">
      <c r="A821" s="78">
        <f t="shared" si="174"/>
        <v>403</v>
      </c>
      <c r="B821" s="107" t="s">
        <v>39</v>
      </c>
      <c r="C821" s="108" t="s">
        <v>349</v>
      </c>
      <c r="D821" s="109">
        <v>4</v>
      </c>
      <c r="E821" s="108" t="s">
        <v>756</v>
      </c>
      <c r="F821" s="108" t="s">
        <v>229</v>
      </c>
      <c r="G821" s="110" t="s">
        <v>62</v>
      </c>
      <c r="H821" s="108" t="s">
        <v>80</v>
      </c>
      <c r="I821" s="111">
        <v>29.94</v>
      </c>
      <c r="J821" s="112">
        <v>156</v>
      </c>
      <c r="K821" s="112" t="s">
        <v>81</v>
      </c>
      <c r="L821" s="113">
        <f>IF(VLOOKUP(K821,'2. BASIS INVULBLAD'!$D$10:$E$87,2,FALSE())=0,0,I821/VLOOKUP(K821,'2. BASIS INVULBLAD'!$D$10:$E$87,2,FALSE()))</f>
        <v>0</v>
      </c>
      <c r="M821" s="113">
        <f t="shared" si="175"/>
        <v>0</v>
      </c>
      <c r="N821" s="114">
        <f>'2. BASIS INVULBLAD'!$H$10</f>
        <v>0</v>
      </c>
      <c r="O821" s="115">
        <f t="shared" si="176"/>
        <v>0</v>
      </c>
      <c r="P821" s="116"/>
      <c r="Q821" s="117">
        <f t="shared" si="177"/>
        <v>0</v>
      </c>
      <c r="R821" s="29">
        <f>'2. BASIS INVULBLAD'!$H$11</f>
        <v>0</v>
      </c>
      <c r="S821" s="29">
        <f t="shared" si="178"/>
        <v>0</v>
      </c>
      <c r="T821" s="29">
        <f t="shared" si="179"/>
        <v>0</v>
      </c>
    </row>
    <row r="822" spans="1:20" ht="13.5" hidden="1" customHeight="1">
      <c r="A822" s="78">
        <f t="shared" si="174"/>
        <v>404</v>
      </c>
      <c r="B822" s="107" t="s">
        <v>39</v>
      </c>
      <c r="C822" s="108" t="s">
        <v>349</v>
      </c>
      <c r="D822" s="109">
        <v>4</v>
      </c>
      <c r="E822" s="108" t="s">
        <v>757</v>
      </c>
      <c r="F822" s="108" t="s">
        <v>229</v>
      </c>
      <c r="G822" s="110" t="s">
        <v>62</v>
      </c>
      <c r="H822" s="108" t="s">
        <v>80</v>
      </c>
      <c r="I822" s="111">
        <v>31.84</v>
      </c>
      <c r="J822" s="112">
        <v>156</v>
      </c>
      <c r="K822" s="112" t="s">
        <v>81</v>
      </c>
      <c r="L822" s="113">
        <f>IF(VLOOKUP(K822,'2. BASIS INVULBLAD'!$D$10:$E$87,2,FALSE())=0,0,I822/VLOOKUP(K822,'2. BASIS INVULBLAD'!$D$10:$E$87,2,FALSE()))</f>
        <v>0</v>
      </c>
      <c r="M822" s="113">
        <f t="shared" si="175"/>
        <v>0</v>
      </c>
      <c r="N822" s="114">
        <f>'2. BASIS INVULBLAD'!$H$10</f>
        <v>0</v>
      </c>
      <c r="O822" s="115">
        <f t="shared" si="176"/>
        <v>0</v>
      </c>
      <c r="P822" s="116"/>
      <c r="Q822" s="117">
        <f t="shared" si="177"/>
        <v>0</v>
      </c>
      <c r="R822" s="29">
        <f>'2. BASIS INVULBLAD'!$H$11</f>
        <v>0</v>
      </c>
      <c r="S822" s="29">
        <f t="shared" si="178"/>
        <v>0</v>
      </c>
      <c r="T822" s="29">
        <f t="shared" si="179"/>
        <v>0</v>
      </c>
    </row>
    <row r="823" spans="1:20" ht="13.5" hidden="1" customHeight="1">
      <c r="A823" s="78">
        <f t="shared" si="174"/>
        <v>405</v>
      </c>
      <c r="B823" s="107" t="s">
        <v>39</v>
      </c>
      <c r="C823" s="108" t="s">
        <v>349</v>
      </c>
      <c r="D823" s="109">
        <v>4</v>
      </c>
      <c r="E823" s="108" t="s">
        <v>758</v>
      </c>
      <c r="F823" s="108" t="s">
        <v>229</v>
      </c>
      <c r="G823" s="110" t="s">
        <v>62</v>
      </c>
      <c r="H823" s="108" t="s">
        <v>80</v>
      </c>
      <c r="I823" s="111">
        <v>28.71</v>
      </c>
      <c r="J823" s="112">
        <v>156</v>
      </c>
      <c r="K823" s="112" t="s">
        <v>81</v>
      </c>
      <c r="L823" s="113">
        <f>IF(VLOOKUP(K823,'2. BASIS INVULBLAD'!$D$10:$E$87,2,FALSE())=0,0,I823/VLOOKUP(K823,'2. BASIS INVULBLAD'!$D$10:$E$87,2,FALSE()))</f>
        <v>0</v>
      </c>
      <c r="M823" s="113">
        <f t="shared" si="175"/>
        <v>0</v>
      </c>
      <c r="N823" s="114">
        <f>'2. BASIS INVULBLAD'!$H$10</f>
        <v>0</v>
      </c>
      <c r="O823" s="115">
        <f t="shared" si="176"/>
        <v>0</v>
      </c>
      <c r="P823" s="116"/>
      <c r="Q823" s="117">
        <f t="shared" si="177"/>
        <v>0</v>
      </c>
      <c r="R823" s="29">
        <f>'2. BASIS INVULBLAD'!$H$11</f>
        <v>0</v>
      </c>
      <c r="S823" s="29">
        <f t="shared" si="178"/>
        <v>0</v>
      </c>
      <c r="T823" s="29">
        <f t="shared" si="179"/>
        <v>0</v>
      </c>
    </row>
    <row r="824" spans="1:20" ht="13.5" hidden="1" customHeight="1">
      <c r="A824" s="78">
        <f t="shared" si="174"/>
        <v>406</v>
      </c>
      <c r="B824" s="107" t="s">
        <v>39</v>
      </c>
      <c r="C824" s="108" t="s">
        <v>349</v>
      </c>
      <c r="D824" s="109">
        <v>4</v>
      </c>
      <c r="E824" s="108" t="s">
        <v>759</v>
      </c>
      <c r="F824" s="108" t="s">
        <v>229</v>
      </c>
      <c r="G824" s="110" t="s">
        <v>62</v>
      </c>
      <c r="H824" s="108" t="s">
        <v>80</v>
      </c>
      <c r="I824" s="111">
        <v>36.04</v>
      </c>
      <c r="J824" s="112">
        <v>156</v>
      </c>
      <c r="K824" s="112" t="s">
        <v>81</v>
      </c>
      <c r="L824" s="113">
        <f>IF(VLOOKUP(K824,'2. BASIS INVULBLAD'!$D$10:$E$87,2,FALSE())=0,0,I824/VLOOKUP(K824,'2. BASIS INVULBLAD'!$D$10:$E$87,2,FALSE()))</f>
        <v>0</v>
      </c>
      <c r="M824" s="113">
        <f t="shared" si="175"/>
        <v>0</v>
      </c>
      <c r="N824" s="114">
        <f>'2. BASIS INVULBLAD'!$H$10</f>
        <v>0</v>
      </c>
      <c r="O824" s="115">
        <f t="shared" si="176"/>
        <v>0</v>
      </c>
      <c r="P824" s="116"/>
      <c r="Q824" s="117">
        <f t="shared" si="177"/>
        <v>0</v>
      </c>
      <c r="R824" s="29">
        <f>'2. BASIS INVULBLAD'!$H$11</f>
        <v>0</v>
      </c>
      <c r="S824" s="29">
        <f t="shared" si="178"/>
        <v>0</v>
      </c>
      <c r="T824" s="29">
        <f t="shared" si="179"/>
        <v>0</v>
      </c>
    </row>
    <row r="825" spans="1:20" ht="13.5" hidden="1" customHeight="1">
      <c r="A825" s="78">
        <f t="shared" si="174"/>
        <v>407</v>
      </c>
      <c r="B825" s="107" t="s">
        <v>39</v>
      </c>
      <c r="C825" s="108" t="s">
        <v>349</v>
      </c>
      <c r="D825" s="109">
        <v>4</v>
      </c>
      <c r="E825" s="108" t="s">
        <v>760</v>
      </c>
      <c r="F825" s="108" t="s">
        <v>761</v>
      </c>
      <c r="G825" s="110" t="s">
        <v>86</v>
      </c>
      <c r="H825" s="108" t="s">
        <v>80</v>
      </c>
      <c r="I825" s="111">
        <v>123.05</v>
      </c>
      <c r="J825" s="112">
        <v>255</v>
      </c>
      <c r="K825" s="112" t="s">
        <v>110</v>
      </c>
      <c r="L825" s="113">
        <f>IF(VLOOKUP(K825,'2. BASIS INVULBLAD'!$D$10:$E$87,2,FALSE())=0,0,I825/VLOOKUP(K825,'2. BASIS INVULBLAD'!$D$10:$E$87,2,FALSE()))</f>
        <v>0</v>
      </c>
      <c r="M825" s="113">
        <f t="shared" si="175"/>
        <v>0</v>
      </c>
      <c r="N825" s="114">
        <f>'2. BASIS INVULBLAD'!$H$10</f>
        <v>0</v>
      </c>
      <c r="O825" s="115">
        <f t="shared" si="176"/>
        <v>0</v>
      </c>
      <c r="P825" s="116"/>
      <c r="Q825" s="117">
        <f t="shared" si="177"/>
        <v>0</v>
      </c>
      <c r="R825" s="29">
        <f>'2. BASIS INVULBLAD'!$H$11</f>
        <v>0</v>
      </c>
      <c r="S825" s="29">
        <f t="shared" si="178"/>
        <v>0</v>
      </c>
      <c r="T825" s="29">
        <f t="shared" si="179"/>
        <v>0</v>
      </c>
    </row>
    <row r="826" spans="1:20" ht="13.5" hidden="1" customHeight="1">
      <c r="A826" s="78">
        <f t="shared" si="174"/>
        <v>408</v>
      </c>
      <c r="B826" s="107" t="s">
        <v>39</v>
      </c>
      <c r="C826" s="108" t="s">
        <v>349</v>
      </c>
      <c r="D826" s="109">
        <v>4</v>
      </c>
      <c r="E826" s="108" t="s">
        <v>762</v>
      </c>
      <c r="F826" s="108" t="s">
        <v>229</v>
      </c>
      <c r="G826" s="110" t="s">
        <v>62</v>
      </c>
      <c r="H826" s="108" t="s">
        <v>80</v>
      </c>
      <c r="I826" s="111">
        <v>39.39</v>
      </c>
      <c r="J826" s="112">
        <v>156</v>
      </c>
      <c r="K826" s="112" t="s">
        <v>81</v>
      </c>
      <c r="L826" s="113">
        <f>IF(VLOOKUP(K826,'2. BASIS INVULBLAD'!$D$10:$E$87,2,FALSE())=0,0,I826/VLOOKUP(K826,'2. BASIS INVULBLAD'!$D$10:$E$87,2,FALSE()))</f>
        <v>0</v>
      </c>
      <c r="M826" s="113">
        <f t="shared" si="175"/>
        <v>0</v>
      </c>
      <c r="N826" s="114">
        <f>'2. BASIS INVULBLAD'!$H$10</f>
        <v>0</v>
      </c>
      <c r="O826" s="115">
        <f t="shared" si="176"/>
        <v>0</v>
      </c>
      <c r="P826" s="116"/>
      <c r="Q826" s="117">
        <f t="shared" si="177"/>
        <v>0</v>
      </c>
      <c r="R826" s="29">
        <f>'2. BASIS INVULBLAD'!$H$11</f>
        <v>0</v>
      </c>
      <c r="S826" s="29">
        <f t="shared" si="178"/>
        <v>0</v>
      </c>
      <c r="T826" s="29">
        <f t="shared" si="179"/>
        <v>0</v>
      </c>
    </row>
    <row r="827" spans="1:20" ht="13.5" hidden="1" customHeight="1">
      <c r="A827" s="78">
        <f t="shared" si="174"/>
        <v>409</v>
      </c>
      <c r="B827" s="107" t="s">
        <v>39</v>
      </c>
      <c r="C827" s="108" t="s">
        <v>349</v>
      </c>
      <c r="D827" s="109">
        <v>4</v>
      </c>
      <c r="E827" s="108" t="s">
        <v>763</v>
      </c>
      <c r="F827" s="108" t="s">
        <v>229</v>
      </c>
      <c r="G827" s="110" t="s">
        <v>62</v>
      </c>
      <c r="H827" s="108" t="s">
        <v>80</v>
      </c>
      <c r="I827" s="111">
        <v>29.84</v>
      </c>
      <c r="J827" s="112">
        <v>156</v>
      </c>
      <c r="K827" s="112" t="s">
        <v>81</v>
      </c>
      <c r="L827" s="113">
        <f>IF(VLOOKUP(K827,'2. BASIS INVULBLAD'!$D$10:$E$87,2,FALSE())=0,0,I827/VLOOKUP(K827,'2. BASIS INVULBLAD'!$D$10:$E$87,2,FALSE()))</f>
        <v>0</v>
      </c>
      <c r="M827" s="113">
        <f t="shared" si="175"/>
        <v>0</v>
      </c>
      <c r="N827" s="114">
        <f>'2. BASIS INVULBLAD'!$H$10</f>
        <v>0</v>
      </c>
      <c r="O827" s="115">
        <f t="shared" si="176"/>
        <v>0</v>
      </c>
      <c r="P827" s="116"/>
      <c r="Q827" s="117">
        <f t="shared" si="177"/>
        <v>0</v>
      </c>
      <c r="R827" s="29">
        <f>'2. BASIS INVULBLAD'!$H$11</f>
        <v>0</v>
      </c>
      <c r="S827" s="29">
        <f t="shared" si="178"/>
        <v>0</v>
      </c>
      <c r="T827" s="29">
        <f t="shared" si="179"/>
        <v>0</v>
      </c>
    </row>
    <row r="828" spans="1:20" ht="13.5" hidden="1" customHeight="1">
      <c r="A828" s="78">
        <f t="shared" si="174"/>
        <v>410</v>
      </c>
      <c r="B828" s="107" t="s">
        <v>39</v>
      </c>
      <c r="C828" s="108" t="s">
        <v>349</v>
      </c>
      <c r="D828" s="109">
        <v>4</v>
      </c>
      <c r="E828" s="108" t="s">
        <v>764</v>
      </c>
      <c r="F828" s="108" t="s">
        <v>229</v>
      </c>
      <c r="G828" s="110" t="s">
        <v>62</v>
      </c>
      <c r="H828" s="108" t="s">
        <v>80</v>
      </c>
      <c r="I828" s="111">
        <v>48.06</v>
      </c>
      <c r="J828" s="112">
        <v>156</v>
      </c>
      <c r="K828" s="112" t="s">
        <v>81</v>
      </c>
      <c r="L828" s="113">
        <f>IF(VLOOKUP(K828,'2. BASIS INVULBLAD'!$D$10:$E$87,2,FALSE())=0,0,I828/VLOOKUP(K828,'2. BASIS INVULBLAD'!$D$10:$E$87,2,FALSE()))</f>
        <v>0</v>
      </c>
      <c r="M828" s="113">
        <f t="shared" si="175"/>
        <v>0</v>
      </c>
      <c r="N828" s="114">
        <f>'2. BASIS INVULBLAD'!$H$10</f>
        <v>0</v>
      </c>
      <c r="O828" s="115">
        <f t="shared" si="176"/>
        <v>0</v>
      </c>
      <c r="P828" s="116"/>
      <c r="Q828" s="117">
        <f t="shared" si="177"/>
        <v>0</v>
      </c>
      <c r="R828" s="29">
        <f>'2. BASIS INVULBLAD'!$H$11</f>
        <v>0</v>
      </c>
      <c r="S828" s="29">
        <f t="shared" si="178"/>
        <v>0</v>
      </c>
      <c r="T828" s="29">
        <f t="shared" si="179"/>
        <v>0</v>
      </c>
    </row>
    <row r="829" spans="1:20" ht="13.5" hidden="1" customHeight="1">
      <c r="A829" s="78">
        <f t="shared" si="174"/>
        <v>411</v>
      </c>
      <c r="B829" s="107" t="s">
        <v>39</v>
      </c>
      <c r="C829" s="108" t="s">
        <v>349</v>
      </c>
      <c r="D829" s="109">
        <v>4</v>
      </c>
      <c r="E829" s="108" t="s">
        <v>765</v>
      </c>
      <c r="F829" s="108" t="s">
        <v>229</v>
      </c>
      <c r="G829" s="110" t="s">
        <v>62</v>
      </c>
      <c r="H829" s="108" t="s">
        <v>80</v>
      </c>
      <c r="I829" s="111">
        <v>22.18</v>
      </c>
      <c r="J829" s="112">
        <v>156</v>
      </c>
      <c r="K829" s="112" t="s">
        <v>81</v>
      </c>
      <c r="L829" s="113">
        <f>IF(VLOOKUP(K829,'2. BASIS INVULBLAD'!$D$10:$E$87,2,FALSE())=0,0,I829/VLOOKUP(K829,'2. BASIS INVULBLAD'!$D$10:$E$87,2,FALSE()))</f>
        <v>0</v>
      </c>
      <c r="M829" s="113">
        <f t="shared" si="175"/>
        <v>0</v>
      </c>
      <c r="N829" s="114">
        <f>'2. BASIS INVULBLAD'!$H$10</f>
        <v>0</v>
      </c>
      <c r="O829" s="115">
        <f t="shared" si="176"/>
        <v>0</v>
      </c>
      <c r="P829" s="116"/>
      <c r="Q829" s="117">
        <f t="shared" si="177"/>
        <v>0</v>
      </c>
      <c r="R829" s="29">
        <f>'2. BASIS INVULBLAD'!$H$11</f>
        <v>0</v>
      </c>
      <c r="S829" s="29">
        <f t="shared" si="178"/>
        <v>0</v>
      </c>
      <c r="T829" s="29">
        <f t="shared" si="179"/>
        <v>0</v>
      </c>
    </row>
    <row r="830" spans="1:20" ht="13.5" hidden="1" customHeight="1">
      <c r="A830" s="78">
        <f t="shared" si="174"/>
        <v>412</v>
      </c>
      <c r="B830" s="107" t="s">
        <v>39</v>
      </c>
      <c r="C830" s="108" t="s">
        <v>349</v>
      </c>
      <c r="D830" s="109">
        <v>4</v>
      </c>
      <c r="E830" s="108" t="s">
        <v>766</v>
      </c>
      <c r="F830" s="108" t="s">
        <v>229</v>
      </c>
      <c r="G830" s="110" t="s">
        <v>62</v>
      </c>
      <c r="H830" s="108" t="s">
        <v>80</v>
      </c>
      <c r="I830" s="111">
        <v>17.850000000000001</v>
      </c>
      <c r="J830" s="112">
        <v>156</v>
      </c>
      <c r="K830" s="112" t="s">
        <v>81</v>
      </c>
      <c r="L830" s="113">
        <f>IF(VLOOKUP(K830,'2. BASIS INVULBLAD'!$D$10:$E$87,2,FALSE())=0,0,I830/VLOOKUP(K830,'2. BASIS INVULBLAD'!$D$10:$E$87,2,FALSE()))</f>
        <v>0</v>
      </c>
      <c r="M830" s="113">
        <f t="shared" si="175"/>
        <v>0</v>
      </c>
      <c r="N830" s="114">
        <f>'2. BASIS INVULBLAD'!$H$10</f>
        <v>0</v>
      </c>
      <c r="O830" s="115">
        <f t="shared" si="176"/>
        <v>0</v>
      </c>
      <c r="P830" s="116"/>
      <c r="Q830" s="117">
        <f t="shared" si="177"/>
        <v>0</v>
      </c>
      <c r="R830" s="29">
        <f>'2. BASIS INVULBLAD'!$H$11</f>
        <v>0</v>
      </c>
      <c r="S830" s="29">
        <f t="shared" si="178"/>
        <v>0</v>
      </c>
      <c r="T830" s="29">
        <f t="shared" si="179"/>
        <v>0</v>
      </c>
    </row>
    <row r="831" spans="1:20" ht="13.5" hidden="1" customHeight="1">
      <c r="A831" s="78">
        <f t="shared" si="174"/>
        <v>413</v>
      </c>
      <c r="B831" s="107" t="s">
        <v>39</v>
      </c>
      <c r="C831" s="108" t="s">
        <v>349</v>
      </c>
      <c r="D831" s="109">
        <v>4</v>
      </c>
      <c r="E831" s="108" t="s">
        <v>767</v>
      </c>
      <c r="F831" s="108" t="s">
        <v>229</v>
      </c>
      <c r="G831" s="110" t="s">
        <v>62</v>
      </c>
      <c r="H831" s="108" t="s">
        <v>80</v>
      </c>
      <c r="I831" s="111">
        <v>18.899999999999999</v>
      </c>
      <c r="J831" s="112">
        <v>156</v>
      </c>
      <c r="K831" s="112" t="s">
        <v>81</v>
      </c>
      <c r="L831" s="113">
        <f>IF(VLOOKUP(K831,'2. BASIS INVULBLAD'!$D$10:$E$87,2,FALSE())=0,0,I831/VLOOKUP(K831,'2. BASIS INVULBLAD'!$D$10:$E$87,2,FALSE()))</f>
        <v>0</v>
      </c>
      <c r="M831" s="113">
        <f t="shared" si="175"/>
        <v>0</v>
      </c>
      <c r="N831" s="114">
        <f>'2. BASIS INVULBLAD'!$H$10</f>
        <v>0</v>
      </c>
      <c r="O831" s="115">
        <f t="shared" si="176"/>
        <v>0</v>
      </c>
      <c r="P831" s="116"/>
      <c r="Q831" s="117">
        <f t="shared" si="177"/>
        <v>0</v>
      </c>
      <c r="R831" s="29">
        <f>'2. BASIS INVULBLAD'!$H$11</f>
        <v>0</v>
      </c>
      <c r="S831" s="29">
        <f t="shared" si="178"/>
        <v>0</v>
      </c>
      <c r="T831" s="29">
        <f t="shared" si="179"/>
        <v>0</v>
      </c>
    </row>
    <row r="832" spans="1:20" ht="13.5" hidden="1" customHeight="1">
      <c r="A832" s="78">
        <f t="shared" si="174"/>
        <v>414</v>
      </c>
      <c r="B832" s="107" t="s">
        <v>39</v>
      </c>
      <c r="C832" s="108" t="s">
        <v>349</v>
      </c>
      <c r="D832" s="109">
        <v>4</v>
      </c>
      <c r="E832" s="108" t="s">
        <v>768</v>
      </c>
      <c r="F832" s="108" t="s">
        <v>769</v>
      </c>
      <c r="G832" s="110" t="s">
        <v>86</v>
      </c>
      <c r="H832" s="108" t="s">
        <v>80</v>
      </c>
      <c r="I832" s="111">
        <v>56.55</v>
      </c>
      <c r="J832" s="112">
        <v>255</v>
      </c>
      <c r="K832" s="112" t="s">
        <v>110</v>
      </c>
      <c r="L832" s="113">
        <f>IF(VLOOKUP(K832,'2. BASIS INVULBLAD'!$D$10:$E$87,2,FALSE())=0,0,I832/VLOOKUP(K832,'2. BASIS INVULBLAD'!$D$10:$E$87,2,FALSE()))</f>
        <v>0</v>
      </c>
      <c r="M832" s="113">
        <f t="shared" si="175"/>
        <v>0</v>
      </c>
      <c r="N832" s="114">
        <f>'2. BASIS INVULBLAD'!$H$10</f>
        <v>0</v>
      </c>
      <c r="O832" s="115">
        <f t="shared" si="176"/>
        <v>0</v>
      </c>
      <c r="P832" s="116"/>
      <c r="Q832" s="117">
        <f t="shared" si="177"/>
        <v>0</v>
      </c>
      <c r="R832" s="29">
        <f>'2. BASIS INVULBLAD'!$H$11</f>
        <v>0</v>
      </c>
      <c r="S832" s="29">
        <f t="shared" si="178"/>
        <v>0</v>
      </c>
      <c r="T832" s="29">
        <f t="shared" si="179"/>
        <v>0</v>
      </c>
    </row>
    <row r="833" spans="1:20" ht="13.5" hidden="1" customHeight="1">
      <c r="A833" s="78">
        <f t="shared" si="174"/>
        <v>415</v>
      </c>
      <c r="B833" s="107" t="s">
        <v>39</v>
      </c>
      <c r="C833" s="108" t="s">
        <v>349</v>
      </c>
      <c r="D833" s="109">
        <v>4</v>
      </c>
      <c r="E833" s="108" t="s">
        <v>770</v>
      </c>
      <c r="F833" s="108" t="s">
        <v>769</v>
      </c>
      <c r="G833" s="110" t="s">
        <v>86</v>
      </c>
      <c r="H833" s="108" t="s">
        <v>80</v>
      </c>
      <c r="I833" s="111">
        <v>45.4</v>
      </c>
      <c r="J833" s="112">
        <v>255</v>
      </c>
      <c r="K833" s="112" t="s">
        <v>110</v>
      </c>
      <c r="L833" s="113">
        <f>IF(VLOOKUP(K833,'2. BASIS INVULBLAD'!$D$10:$E$87,2,FALSE())=0,0,I833/VLOOKUP(K833,'2. BASIS INVULBLAD'!$D$10:$E$87,2,FALSE()))</f>
        <v>0</v>
      </c>
      <c r="M833" s="113">
        <f t="shared" si="175"/>
        <v>0</v>
      </c>
      <c r="N833" s="114">
        <f>'2. BASIS INVULBLAD'!$H$10</f>
        <v>0</v>
      </c>
      <c r="O833" s="115">
        <f t="shared" si="176"/>
        <v>0</v>
      </c>
      <c r="P833" s="116"/>
      <c r="Q833" s="117">
        <f t="shared" si="177"/>
        <v>0</v>
      </c>
      <c r="R833" s="29">
        <f>'2. BASIS INVULBLAD'!$H$11</f>
        <v>0</v>
      </c>
      <c r="S833" s="29">
        <f t="shared" si="178"/>
        <v>0</v>
      </c>
      <c r="T833" s="29">
        <f t="shared" si="179"/>
        <v>0</v>
      </c>
    </row>
    <row r="834" spans="1:20" ht="13.5" hidden="1" customHeight="1">
      <c r="A834" s="78">
        <f t="shared" si="174"/>
        <v>416</v>
      </c>
      <c r="B834" s="107" t="s">
        <v>39</v>
      </c>
      <c r="C834" s="108" t="s">
        <v>349</v>
      </c>
      <c r="D834" s="109">
        <v>4</v>
      </c>
      <c r="E834" s="108" t="s">
        <v>771</v>
      </c>
      <c r="F834" s="108" t="s">
        <v>772</v>
      </c>
      <c r="G834" s="110" t="s">
        <v>86</v>
      </c>
      <c r="H834" s="108" t="s">
        <v>80</v>
      </c>
      <c r="I834" s="111">
        <v>79.959999999999994</v>
      </c>
      <c r="J834" s="112">
        <v>255</v>
      </c>
      <c r="K834" s="112" t="s">
        <v>110</v>
      </c>
      <c r="L834" s="113">
        <f>IF(VLOOKUP(K834,'2. BASIS INVULBLAD'!$D$10:$E$87,2,FALSE())=0,0,I834/VLOOKUP(K834,'2. BASIS INVULBLAD'!$D$10:$E$87,2,FALSE()))</f>
        <v>0</v>
      </c>
      <c r="M834" s="113">
        <f t="shared" si="175"/>
        <v>0</v>
      </c>
      <c r="N834" s="114">
        <f>'2. BASIS INVULBLAD'!$H$10</f>
        <v>0</v>
      </c>
      <c r="O834" s="115">
        <f t="shared" si="176"/>
        <v>0</v>
      </c>
      <c r="P834" s="116"/>
      <c r="Q834" s="117">
        <f t="shared" si="177"/>
        <v>0</v>
      </c>
      <c r="R834" s="29">
        <f>'2. BASIS INVULBLAD'!$H$11</f>
        <v>0</v>
      </c>
      <c r="S834" s="29">
        <f t="shared" si="178"/>
        <v>0</v>
      </c>
      <c r="T834" s="29">
        <f t="shared" si="179"/>
        <v>0</v>
      </c>
    </row>
    <row r="835" spans="1:20" ht="13.5" hidden="1" customHeight="1">
      <c r="A835" s="78">
        <f t="shared" si="174"/>
        <v>417</v>
      </c>
      <c r="B835" s="107" t="s">
        <v>39</v>
      </c>
      <c r="C835" s="108" t="s">
        <v>349</v>
      </c>
      <c r="D835" s="109" t="s">
        <v>212</v>
      </c>
      <c r="E835" s="108" t="s">
        <v>701</v>
      </c>
      <c r="F835" s="108" t="s">
        <v>702</v>
      </c>
      <c r="G835" s="110" t="s">
        <v>62</v>
      </c>
      <c r="H835" s="108" t="s">
        <v>80</v>
      </c>
      <c r="I835" s="111">
        <v>18.100000000000001</v>
      </c>
      <c r="J835" s="112">
        <v>156</v>
      </c>
      <c r="K835" s="112" t="s">
        <v>81</v>
      </c>
      <c r="L835" s="113">
        <f>IF(VLOOKUP(K835,'2. BASIS INVULBLAD'!$D$10:$E$87,2,FALSE())=0,0,I835/VLOOKUP(K835,'2. BASIS INVULBLAD'!$D$10:$E$87,2,FALSE()))</f>
        <v>0</v>
      </c>
      <c r="M835" s="113">
        <f t="shared" si="175"/>
        <v>0</v>
      </c>
      <c r="N835" s="114">
        <f>'2. BASIS INVULBLAD'!$H$10</f>
        <v>0</v>
      </c>
      <c r="O835" s="115">
        <f t="shared" si="176"/>
        <v>0</v>
      </c>
      <c r="P835" s="116"/>
      <c r="Q835" s="117">
        <f t="shared" si="177"/>
        <v>0</v>
      </c>
      <c r="R835" s="29">
        <f>'2. BASIS INVULBLAD'!$H$11</f>
        <v>0</v>
      </c>
      <c r="S835" s="29">
        <f t="shared" si="178"/>
        <v>0</v>
      </c>
      <c r="T835" s="29">
        <f t="shared" si="179"/>
        <v>0</v>
      </c>
    </row>
    <row r="836" spans="1:20" ht="13.5" hidden="1" customHeight="1">
      <c r="A836" s="78">
        <f t="shared" si="174"/>
        <v>418</v>
      </c>
      <c r="B836" s="107" t="s">
        <v>39</v>
      </c>
      <c r="C836" s="108" t="s">
        <v>349</v>
      </c>
      <c r="D836" s="109" t="s">
        <v>212</v>
      </c>
      <c r="E836" s="108" t="s">
        <v>703</v>
      </c>
      <c r="F836" s="108" t="s">
        <v>387</v>
      </c>
      <c r="G836" s="110" t="s">
        <v>62</v>
      </c>
      <c r="H836" s="108" t="s">
        <v>80</v>
      </c>
      <c r="I836" s="111">
        <v>19.11</v>
      </c>
      <c r="J836" s="112">
        <v>255</v>
      </c>
      <c r="K836" s="112" t="s">
        <v>82</v>
      </c>
      <c r="L836" s="113">
        <f>IF(VLOOKUP(K836,'2. BASIS INVULBLAD'!$D$10:$E$87,2,FALSE())=0,0,I836/VLOOKUP(K836,'2. BASIS INVULBLAD'!$D$10:$E$87,2,FALSE()))</f>
        <v>0</v>
      </c>
      <c r="M836" s="113">
        <f t="shared" si="175"/>
        <v>0</v>
      </c>
      <c r="N836" s="114">
        <f>'2. BASIS INVULBLAD'!$H$10</f>
        <v>0</v>
      </c>
      <c r="O836" s="115">
        <f t="shared" si="176"/>
        <v>0</v>
      </c>
      <c r="P836" s="116"/>
      <c r="Q836" s="117">
        <f t="shared" si="177"/>
        <v>0</v>
      </c>
      <c r="R836" s="29">
        <f>'2. BASIS INVULBLAD'!$H$11</f>
        <v>0</v>
      </c>
      <c r="S836" s="29">
        <f t="shared" si="178"/>
        <v>0</v>
      </c>
      <c r="T836" s="29">
        <f t="shared" si="179"/>
        <v>0</v>
      </c>
    </row>
    <row r="837" spans="1:20" ht="13.5" hidden="1" customHeight="1">
      <c r="A837" s="78">
        <f t="shared" si="174"/>
        <v>419</v>
      </c>
      <c r="B837" s="107" t="s">
        <v>39</v>
      </c>
      <c r="C837" s="108" t="s">
        <v>349</v>
      </c>
      <c r="D837" s="109" t="s">
        <v>212</v>
      </c>
      <c r="E837" s="108" t="s">
        <v>706</v>
      </c>
      <c r="F837" s="108" t="s">
        <v>707</v>
      </c>
      <c r="G837" s="110" t="s">
        <v>115</v>
      </c>
      <c r="H837" s="108" t="s">
        <v>80</v>
      </c>
      <c r="I837" s="111">
        <v>11.4</v>
      </c>
      <c r="J837" s="112">
        <v>255</v>
      </c>
      <c r="K837" s="112" t="s">
        <v>118</v>
      </c>
      <c r="L837" s="113">
        <f>IF(VLOOKUP(K837,'2. BASIS INVULBLAD'!$D$10:$E$87,2,FALSE())=0,0,I837/VLOOKUP(K837,'2. BASIS INVULBLAD'!$D$10:$E$87,2,FALSE()))</f>
        <v>0</v>
      </c>
      <c r="M837" s="113">
        <f t="shared" si="175"/>
        <v>0</v>
      </c>
      <c r="N837" s="114">
        <f>'2. BASIS INVULBLAD'!$H$10</f>
        <v>0</v>
      </c>
      <c r="O837" s="115">
        <f t="shared" si="176"/>
        <v>0</v>
      </c>
      <c r="P837" s="116"/>
      <c r="Q837" s="117">
        <f t="shared" si="177"/>
        <v>0</v>
      </c>
      <c r="R837" s="29">
        <f>'2. BASIS INVULBLAD'!$H$11</f>
        <v>0</v>
      </c>
      <c r="S837" s="29">
        <f t="shared" si="178"/>
        <v>0</v>
      </c>
      <c r="T837" s="29">
        <f t="shared" si="179"/>
        <v>0</v>
      </c>
    </row>
    <row r="838" spans="1:20" ht="13.5" hidden="1" customHeight="1">
      <c r="A838" s="78">
        <f t="shared" si="174"/>
        <v>420</v>
      </c>
      <c r="B838" s="107" t="s">
        <v>39</v>
      </c>
      <c r="C838" s="108" t="s">
        <v>349</v>
      </c>
      <c r="D838" s="109">
        <v>5</v>
      </c>
      <c r="E838" s="108" t="s">
        <v>949</v>
      </c>
      <c r="F838" s="108" t="s">
        <v>488</v>
      </c>
      <c r="G838" s="110" t="s">
        <v>120</v>
      </c>
      <c r="H838" s="108" t="s">
        <v>80</v>
      </c>
      <c r="I838" s="111">
        <v>5.0599999999999996</v>
      </c>
      <c r="J838" s="112">
        <v>52</v>
      </c>
      <c r="K838" s="112" t="s">
        <v>127</v>
      </c>
      <c r="L838" s="113">
        <f>IF(VLOOKUP(K838,'2. BASIS INVULBLAD'!$D$10:$E$87,2,FALSE())=0,0,I838/VLOOKUP(K838,'2. BASIS INVULBLAD'!$D$10:$E$87,2,FALSE()))</f>
        <v>0</v>
      </c>
      <c r="M838" s="113">
        <f t="shared" si="175"/>
        <v>0</v>
      </c>
      <c r="N838" s="114">
        <f>'2. BASIS INVULBLAD'!$H$10</f>
        <v>0</v>
      </c>
      <c r="O838" s="115">
        <f t="shared" si="176"/>
        <v>0</v>
      </c>
      <c r="P838" s="116"/>
      <c r="Q838" s="117">
        <f t="shared" si="177"/>
        <v>0</v>
      </c>
      <c r="R838" s="29">
        <f>'2. BASIS INVULBLAD'!$H$11</f>
        <v>0</v>
      </c>
      <c r="S838" s="29">
        <f t="shared" si="178"/>
        <v>0</v>
      </c>
      <c r="T838" s="29">
        <f t="shared" si="179"/>
        <v>0</v>
      </c>
    </row>
    <row r="839" spans="1:20" ht="13.5" hidden="1" customHeight="1">
      <c r="A839" s="78">
        <f t="shared" si="174"/>
        <v>421</v>
      </c>
      <c r="B839" s="107" t="s">
        <v>39</v>
      </c>
      <c r="C839" s="108" t="s">
        <v>349</v>
      </c>
      <c r="D839" s="109">
        <v>2</v>
      </c>
      <c r="E839" s="108" t="s">
        <v>955</v>
      </c>
      <c r="F839" s="108" t="s">
        <v>407</v>
      </c>
      <c r="G839" s="110" t="s">
        <v>143</v>
      </c>
      <c r="H839" s="108" t="s">
        <v>80</v>
      </c>
      <c r="I839" s="111">
        <v>6.98</v>
      </c>
      <c r="J839" s="112">
        <v>255</v>
      </c>
      <c r="K839" s="112" t="s">
        <v>1318</v>
      </c>
      <c r="L839" s="113">
        <f>IF(VLOOKUP(K839,'2. BASIS INVULBLAD'!$D$10:$E$87,2,FALSE())=0,0,I839/VLOOKUP(K839,'2. BASIS INVULBLAD'!$D$10:$E$87,2,FALSE()))</f>
        <v>0</v>
      </c>
      <c r="M839" s="113">
        <f t="shared" si="175"/>
        <v>0</v>
      </c>
      <c r="N839" s="114">
        <f>'2. BASIS INVULBLAD'!$H$10</f>
        <v>0</v>
      </c>
      <c r="O839" s="115">
        <f t="shared" si="176"/>
        <v>0</v>
      </c>
      <c r="P839" s="116"/>
      <c r="Q839" s="117">
        <f t="shared" si="177"/>
        <v>0</v>
      </c>
      <c r="R839" s="29">
        <f>'2. BASIS INVULBLAD'!$H$11</f>
        <v>0</v>
      </c>
      <c r="S839" s="29">
        <f t="shared" si="178"/>
        <v>0</v>
      </c>
      <c r="T839" s="29">
        <f t="shared" si="179"/>
        <v>0</v>
      </c>
    </row>
    <row r="840" spans="1:20" ht="13.5" hidden="1" customHeight="1">
      <c r="A840" s="78">
        <f t="shared" si="174"/>
        <v>422</v>
      </c>
      <c r="B840" s="107" t="s">
        <v>39</v>
      </c>
      <c r="C840" s="108" t="s">
        <v>349</v>
      </c>
      <c r="D840" s="109">
        <v>3</v>
      </c>
      <c r="E840" s="108" t="s">
        <v>993</v>
      </c>
      <c r="F840" s="108" t="s">
        <v>435</v>
      </c>
      <c r="G840" s="110" t="s">
        <v>156</v>
      </c>
      <c r="H840" s="108" t="s">
        <v>80</v>
      </c>
      <c r="I840" s="111">
        <v>49.79</v>
      </c>
      <c r="J840" s="112">
        <v>52</v>
      </c>
      <c r="K840" s="112" t="s">
        <v>160</v>
      </c>
      <c r="L840" s="113">
        <f>IF(VLOOKUP(K840,'2. BASIS INVULBLAD'!$D$10:$E$87,2,FALSE())=0,0,I840/VLOOKUP(K840,'2. BASIS INVULBLAD'!$D$10:$E$87,2,FALSE()))</f>
        <v>0</v>
      </c>
      <c r="M840" s="113">
        <f t="shared" si="175"/>
        <v>0</v>
      </c>
      <c r="N840" s="114">
        <f>'2. BASIS INVULBLAD'!$H$10</f>
        <v>0</v>
      </c>
      <c r="O840" s="115">
        <f t="shared" si="176"/>
        <v>0</v>
      </c>
      <c r="P840" s="116"/>
      <c r="Q840" s="117">
        <f t="shared" si="177"/>
        <v>0</v>
      </c>
      <c r="R840" s="29">
        <f>'2. BASIS INVULBLAD'!$H$11</f>
        <v>0</v>
      </c>
      <c r="S840" s="29">
        <f t="shared" si="178"/>
        <v>0</v>
      </c>
      <c r="T840" s="29">
        <f t="shared" si="179"/>
        <v>0</v>
      </c>
    </row>
    <row r="841" spans="1:20" ht="13.5" hidden="1" customHeight="1">
      <c r="A841" s="78">
        <f t="shared" si="174"/>
        <v>423</v>
      </c>
      <c r="B841" s="107" t="s">
        <v>39</v>
      </c>
      <c r="C841" s="108" t="s">
        <v>349</v>
      </c>
      <c r="D841" s="109">
        <v>3</v>
      </c>
      <c r="E841" s="108" t="s">
        <v>1003</v>
      </c>
      <c r="F841" s="108" t="s">
        <v>435</v>
      </c>
      <c r="G841" s="110" t="s">
        <v>156</v>
      </c>
      <c r="H841" s="108" t="s">
        <v>80</v>
      </c>
      <c r="I841" s="111">
        <v>31.01</v>
      </c>
      <c r="J841" s="112">
        <v>52</v>
      </c>
      <c r="K841" s="112" t="s">
        <v>160</v>
      </c>
      <c r="L841" s="113">
        <f>IF(VLOOKUP(K841,'2. BASIS INVULBLAD'!$D$10:$E$87,2,FALSE())=0,0,I841/VLOOKUP(K841,'2. BASIS INVULBLAD'!$D$10:$E$87,2,FALSE()))</f>
        <v>0</v>
      </c>
      <c r="M841" s="113">
        <f t="shared" si="175"/>
        <v>0</v>
      </c>
      <c r="N841" s="114">
        <f>'2. BASIS INVULBLAD'!$H$10</f>
        <v>0</v>
      </c>
      <c r="O841" s="115">
        <f t="shared" si="176"/>
        <v>0</v>
      </c>
      <c r="P841" s="116"/>
      <c r="Q841" s="117">
        <f t="shared" si="177"/>
        <v>0</v>
      </c>
      <c r="R841" s="29">
        <f>'2. BASIS INVULBLAD'!$H$11</f>
        <v>0</v>
      </c>
      <c r="S841" s="29">
        <f t="shared" si="178"/>
        <v>0</v>
      </c>
      <c r="T841" s="29">
        <f t="shared" si="179"/>
        <v>0</v>
      </c>
    </row>
    <row r="842" spans="1:20" ht="13.5" hidden="1" customHeight="1">
      <c r="A842" s="78">
        <f t="shared" si="174"/>
        <v>424</v>
      </c>
      <c r="B842" s="107" t="s">
        <v>39</v>
      </c>
      <c r="C842" s="122" t="s">
        <v>588</v>
      </c>
      <c r="D842" s="112" t="s">
        <v>490</v>
      </c>
      <c r="E842" s="130"/>
      <c r="F842" s="107" t="s">
        <v>1009</v>
      </c>
      <c r="G842" s="110" t="s">
        <v>86</v>
      </c>
      <c r="H842" s="108" t="s">
        <v>80</v>
      </c>
      <c r="I842" s="111">
        <v>43.01</v>
      </c>
      <c r="J842" s="112">
        <v>255</v>
      </c>
      <c r="K842" s="112" t="s">
        <v>110</v>
      </c>
      <c r="L842" s="113">
        <f>IF(VLOOKUP(K842,'2. BASIS INVULBLAD'!$D$10:$E$87,2,FALSE())=0,0,I842/VLOOKUP(K842,'2. BASIS INVULBLAD'!$D$10:$E$87,2,FALSE()))</f>
        <v>0</v>
      </c>
      <c r="M842" s="113">
        <f t="shared" si="175"/>
        <v>0</v>
      </c>
      <c r="N842" s="114">
        <f>'2. BASIS INVULBLAD'!$H$10</f>
        <v>0</v>
      </c>
      <c r="O842" s="115">
        <f t="shared" si="176"/>
        <v>0</v>
      </c>
      <c r="P842" s="116"/>
      <c r="Q842" s="117">
        <f t="shared" si="177"/>
        <v>0</v>
      </c>
      <c r="R842" s="29">
        <f>'2. BASIS INVULBLAD'!$H$11</f>
        <v>0</v>
      </c>
      <c r="S842" s="29">
        <f t="shared" si="178"/>
        <v>0</v>
      </c>
      <c r="T842" s="29">
        <f t="shared" si="179"/>
        <v>0</v>
      </c>
    </row>
    <row r="843" spans="1:20" ht="13.5" hidden="1" customHeight="1">
      <c r="A843" s="78">
        <f t="shared" si="174"/>
        <v>425</v>
      </c>
      <c r="B843" s="107" t="s">
        <v>39</v>
      </c>
      <c r="C843" s="108" t="s">
        <v>349</v>
      </c>
      <c r="D843" s="109">
        <v>3</v>
      </c>
      <c r="E843" s="108" t="s">
        <v>1010</v>
      </c>
      <c r="F843" s="108" t="s">
        <v>435</v>
      </c>
      <c r="G843" s="110" t="s">
        <v>156</v>
      </c>
      <c r="H843" s="108" t="s">
        <v>80</v>
      </c>
      <c r="I843" s="111">
        <v>31.01</v>
      </c>
      <c r="J843" s="112">
        <v>52</v>
      </c>
      <c r="K843" s="112" t="s">
        <v>160</v>
      </c>
      <c r="L843" s="113">
        <f>IF(VLOOKUP(K843,'2. BASIS INVULBLAD'!$D$10:$E$87,2,FALSE())=0,0,I843/VLOOKUP(K843,'2. BASIS INVULBLAD'!$D$10:$E$87,2,FALSE()))</f>
        <v>0</v>
      </c>
      <c r="M843" s="113">
        <f t="shared" si="175"/>
        <v>0</v>
      </c>
      <c r="N843" s="114">
        <f>'2. BASIS INVULBLAD'!$H$10</f>
        <v>0</v>
      </c>
      <c r="O843" s="115">
        <f t="shared" si="176"/>
        <v>0</v>
      </c>
      <c r="P843" s="116"/>
      <c r="Q843" s="117">
        <f t="shared" si="177"/>
        <v>0</v>
      </c>
      <c r="R843" s="29">
        <f>'2. BASIS INVULBLAD'!$H$11</f>
        <v>0</v>
      </c>
      <c r="S843" s="29">
        <f t="shared" si="178"/>
        <v>0</v>
      </c>
      <c r="T843" s="29">
        <f t="shared" si="179"/>
        <v>0</v>
      </c>
    </row>
    <row r="844" spans="1:20" ht="13.5" hidden="1" customHeight="1">
      <c r="A844" s="78">
        <f t="shared" si="174"/>
        <v>426</v>
      </c>
      <c r="B844" s="107" t="s">
        <v>39</v>
      </c>
      <c r="C844" s="122" t="s">
        <v>588</v>
      </c>
      <c r="D844" s="112" t="s">
        <v>490</v>
      </c>
      <c r="E844" s="130" t="s">
        <v>1011</v>
      </c>
      <c r="F844" s="107" t="s">
        <v>744</v>
      </c>
      <c r="G844" s="110" t="s">
        <v>86</v>
      </c>
      <c r="H844" s="108" t="s">
        <v>80</v>
      </c>
      <c r="I844" s="111">
        <v>3.3</v>
      </c>
      <c r="J844" s="112">
        <v>255</v>
      </c>
      <c r="K844" s="112" t="s">
        <v>110</v>
      </c>
      <c r="L844" s="113">
        <f>IF(VLOOKUP(K844,'2. BASIS INVULBLAD'!$D$10:$E$87,2,FALSE())=0,0,I844/VLOOKUP(K844,'2. BASIS INVULBLAD'!$D$10:$E$87,2,FALSE()))</f>
        <v>0</v>
      </c>
      <c r="M844" s="113">
        <f t="shared" si="175"/>
        <v>0</v>
      </c>
      <c r="N844" s="114">
        <f>'2. BASIS INVULBLAD'!$H$10</f>
        <v>0</v>
      </c>
      <c r="O844" s="115">
        <f t="shared" si="176"/>
        <v>0</v>
      </c>
      <c r="P844" s="116"/>
      <c r="Q844" s="117">
        <f t="shared" si="177"/>
        <v>0</v>
      </c>
      <c r="R844" s="29">
        <f>'2. BASIS INVULBLAD'!$H$11</f>
        <v>0</v>
      </c>
      <c r="S844" s="29">
        <f t="shared" si="178"/>
        <v>0</v>
      </c>
      <c r="T844" s="29">
        <f t="shared" si="179"/>
        <v>0</v>
      </c>
    </row>
    <row r="845" spans="1:20" ht="13.5" hidden="1" customHeight="1">
      <c r="A845" s="78">
        <f t="shared" si="174"/>
        <v>427</v>
      </c>
      <c r="B845" s="107" t="s">
        <v>39</v>
      </c>
      <c r="C845" s="122" t="s">
        <v>588</v>
      </c>
      <c r="D845" s="112" t="s">
        <v>490</v>
      </c>
      <c r="E845" s="130" t="s">
        <v>1012</v>
      </c>
      <c r="F845" s="107" t="s">
        <v>278</v>
      </c>
      <c r="G845" s="110" t="s">
        <v>86</v>
      </c>
      <c r="H845" s="108" t="s">
        <v>80</v>
      </c>
      <c r="I845" s="111">
        <v>20.239999999999998</v>
      </c>
      <c r="J845" s="112">
        <v>255</v>
      </c>
      <c r="K845" s="112" t="s">
        <v>110</v>
      </c>
      <c r="L845" s="113">
        <f>IF(VLOOKUP(K845,'2. BASIS INVULBLAD'!$D$10:$E$87,2,FALSE())=0,0,I845/VLOOKUP(K845,'2. BASIS INVULBLAD'!$D$10:$E$87,2,FALSE()))</f>
        <v>0</v>
      </c>
      <c r="M845" s="113">
        <f t="shared" si="175"/>
        <v>0</v>
      </c>
      <c r="N845" s="114">
        <f>'2. BASIS INVULBLAD'!$H$10</f>
        <v>0</v>
      </c>
      <c r="O845" s="115">
        <f t="shared" si="176"/>
        <v>0</v>
      </c>
      <c r="P845" s="116"/>
      <c r="Q845" s="117">
        <f t="shared" si="177"/>
        <v>0</v>
      </c>
      <c r="R845" s="29">
        <f>'2. BASIS INVULBLAD'!$H$11</f>
        <v>0</v>
      </c>
      <c r="S845" s="29">
        <f t="shared" si="178"/>
        <v>0</v>
      </c>
      <c r="T845" s="29">
        <f t="shared" si="179"/>
        <v>0</v>
      </c>
    </row>
    <row r="846" spans="1:20" ht="13.5" hidden="1" customHeight="1">
      <c r="A846" s="78">
        <f t="shared" si="174"/>
        <v>428</v>
      </c>
      <c r="B846" s="107" t="s">
        <v>39</v>
      </c>
      <c r="C846" s="108" t="s">
        <v>349</v>
      </c>
      <c r="D846" s="109">
        <v>3</v>
      </c>
      <c r="E846" s="108" t="s">
        <v>1021</v>
      </c>
      <c r="F846" s="108" t="s">
        <v>435</v>
      </c>
      <c r="G846" s="110" t="s">
        <v>156</v>
      </c>
      <c r="H846" s="108" t="s">
        <v>80</v>
      </c>
      <c r="I846" s="111">
        <v>137.31</v>
      </c>
      <c r="J846" s="112">
        <v>52</v>
      </c>
      <c r="K846" s="112" t="s">
        <v>160</v>
      </c>
      <c r="L846" s="113">
        <f>IF(VLOOKUP(K846,'2. BASIS INVULBLAD'!$D$10:$E$87,2,FALSE())=0,0,I846/VLOOKUP(K846,'2. BASIS INVULBLAD'!$D$10:$E$87,2,FALSE()))</f>
        <v>0</v>
      </c>
      <c r="M846" s="113">
        <f t="shared" si="175"/>
        <v>0</v>
      </c>
      <c r="N846" s="114">
        <f>'2. BASIS INVULBLAD'!$H$10</f>
        <v>0</v>
      </c>
      <c r="O846" s="115">
        <f t="shared" si="176"/>
        <v>0</v>
      </c>
      <c r="P846" s="116"/>
      <c r="Q846" s="117">
        <f t="shared" si="177"/>
        <v>0</v>
      </c>
      <c r="R846" s="29">
        <f>'2. BASIS INVULBLAD'!$H$11</f>
        <v>0</v>
      </c>
      <c r="S846" s="29">
        <f t="shared" si="178"/>
        <v>0</v>
      </c>
      <c r="T846" s="29">
        <f t="shared" si="179"/>
        <v>0</v>
      </c>
    </row>
    <row r="847" spans="1:20" ht="13.5" hidden="1" customHeight="1">
      <c r="A847" s="78">
        <f t="shared" si="174"/>
        <v>429</v>
      </c>
      <c r="B847" s="107" t="s">
        <v>39</v>
      </c>
      <c r="C847" s="122" t="s">
        <v>588</v>
      </c>
      <c r="D847" s="112" t="s">
        <v>490</v>
      </c>
      <c r="E847" s="130" t="s">
        <v>1022</v>
      </c>
      <c r="F847" s="107" t="s">
        <v>191</v>
      </c>
      <c r="G847" s="110" t="s">
        <v>62</v>
      </c>
      <c r="H847" s="108" t="s">
        <v>80</v>
      </c>
      <c r="I847" s="111">
        <v>36.29</v>
      </c>
      <c r="J847" s="112">
        <v>156</v>
      </c>
      <c r="K847" s="112" t="s">
        <v>81</v>
      </c>
      <c r="L847" s="113">
        <f>IF(VLOOKUP(K847,'2. BASIS INVULBLAD'!$D$10:$E$87,2,FALSE())=0,0,I847/VLOOKUP(K847,'2. BASIS INVULBLAD'!$D$10:$E$87,2,FALSE()))</f>
        <v>0</v>
      </c>
      <c r="M847" s="113">
        <f t="shared" si="175"/>
        <v>0</v>
      </c>
      <c r="N847" s="114">
        <f>'2. BASIS INVULBLAD'!$H$10</f>
        <v>0</v>
      </c>
      <c r="O847" s="115">
        <f t="shared" si="176"/>
        <v>0</v>
      </c>
      <c r="P847" s="116"/>
      <c r="Q847" s="117">
        <f t="shared" si="177"/>
        <v>0</v>
      </c>
      <c r="R847" s="29">
        <f>'2. BASIS INVULBLAD'!$H$11</f>
        <v>0</v>
      </c>
      <c r="S847" s="29">
        <f t="shared" si="178"/>
        <v>0</v>
      </c>
      <c r="T847" s="29">
        <f t="shared" si="179"/>
        <v>0</v>
      </c>
    </row>
    <row r="848" spans="1:20" ht="13.5" hidden="1" customHeight="1">
      <c r="A848" s="78">
        <f t="shared" si="174"/>
        <v>430</v>
      </c>
      <c r="B848" s="107" t="s">
        <v>39</v>
      </c>
      <c r="C848" s="122" t="s">
        <v>588</v>
      </c>
      <c r="D848" s="112" t="s">
        <v>490</v>
      </c>
      <c r="E848" s="130" t="s">
        <v>1023</v>
      </c>
      <c r="F848" s="107" t="s">
        <v>1024</v>
      </c>
      <c r="G848" s="110" t="s">
        <v>243</v>
      </c>
      <c r="H848" s="108" t="s">
        <v>80</v>
      </c>
      <c r="I848" s="111">
        <v>8.52</v>
      </c>
      <c r="J848" s="112">
        <v>0</v>
      </c>
      <c r="K848" s="112"/>
      <c r="L848" s="113"/>
      <c r="M848" s="113"/>
      <c r="N848" s="114"/>
      <c r="O848" s="115"/>
      <c r="P848" s="116"/>
      <c r="Q848" s="117"/>
      <c r="R848" s="29"/>
      <c r="S848" s="29"/>
      <c r="T848" s="29"/>
    </row>
    <row r="849" spans="1:20" ht="13.5" hidden="1" customHeight="1">
      <c r="A849" s="78">
        <f t="shared" si="174"/>
        <v>431</v>
      </c>
      <c r="B849" s="107" t="s">
        <v>39</v>
      </c>
      <c r="C849" s="122" t="s">
        <v>588</v>
      </c>
      <c r="D849" s="112" t="s">
        <v>490</v>
      </c>
      <c r="E849" s="130"/>
      <c r="F849" s="107" t="s">
        <v>1025</v>
      </c>
      <c r="G849" s="110" t="s">
        <v>62</v>
      </c>
      <c r="H849" s="108" t="s">
        <v>80</v>
      </c>
      <c r="I849" s="111">
        <v>178.19</v>
      </c>
      <c r="J849" s="112">
        <v>156</v>
      </c>
      <c r="K849" s="112" t="s">
        <v>81</v>
      </c>
      <c r="L849" s="113">
        <f>IF(VLOOKUP(K849,'2. BASIS INVULBLAD'!$D$10:$E$87,2,FALSE())=0,0,I849/VLOOKUP(K849,'2. BASIS INVULBLAD'!$D$10:$E$87,2,FALSE()))</f>
        <v>0</v>
      </c>
      <c r="M849" s="113">
        <f t="shared" ref="M849:M872" si="180">L849*J849</f>
        <v>0</v>
      </c>
      <c r="N849" s="114">
        <f>'2. BASIS INVULBLAD'!$H$10</f>
        <v>0</v>
      </c>
      <c r="O849" s="115">
        <f t="shared" ref="O849:O872" si="181">M849*N849</f>
        <v>0</v>
      </c>
      <c r="P849" s="116"/>
      <c r="Q849" s="117">
        <f t="shared" ref="Q849:Q872" si="182">M849*P849</f>
        <v>0</v>
      </c>
      <c r="R849" s="29">
        <f>'2. BASIS INVULBLAD'!$H$11</f>
        <v>0</v>
      </c>
      <c r="S849" s="29">
        <f t="shared" ref="S849:S872" si="183">Q849*R849</f>
        <v>0</v>
      </c>
      <c r="T849" s="29">
        <f t="shared" ref="T849:T872" si="184">O849+S849</f>
        <v>0</v>
      </c>
    </row>
    <row r="850" spans="1:20" ht="13.5" hidden="1" customHeight="1">
      <c r="A850" s="78">
        <f t="shared" si="174"/>
        <v>432</v>
      </c>
      <c r="B850" s="107" t="s">
        <v>39</v>
      </c>
      <c r="C850" s="122" t="s">
        <v>588</v>
      </c>
      <c r="D850" s="112" t="s">
        <v>490</v>
      </c>
      <c r="E850" s="130" t="s">
        <v>1026</v>
      </c>
      <c r="F850" s="107" t="s">
        <v>191</v>
      </c>
      <c r="G850" s="110" t="s">
        <v>62</v>
      </c>
      <c r="H850" s="108" t="s">
        <v>80</v>
      </c>
      <c r="I850" s="111">
        <v>15.278</v>
      </c>
      <c r="J850" s="112">
        <v>156</v>
      </c>
      <c r="K850" s="112" t="s">
        <v>81</v>
      </c>
      <c r="L850" s="113">
        <f>IF(VLOOKUP(K850,'2. BASIS INVULBLAD'!$D$10:$E$87,2,FALSE())=0,0,I850/VLOOKUP(K850,'2. BASIS INVULBLAD'!$D$10:$E$87,2,FALSE()))</f>
        <v>0</v>
      </c>
      <c r="M850" s="113">
        <f t="shared" si="180"/>
        <v>0</v>
      </c>
      <c r="N850" s="114">
        <f>'2. BASIS INVULBLAD'!$H$10</f>
        <v>0</v>
      </c>
      <c r="O850" s="115">
        <f t="shared" si="181"/>
        <v>0</v>
      </c>
      <c r="P850" s="116"/>
      <c r="Q850" s="117">
        <f t="shared" si="182"/>
        <v>0</v>
      </c>
      <c r="R850" s="29">
        <f>'2. BASIS INVULBLAD'!$H$11</f>
        <v>0</v>
      </c>
      <c r="S850" s="29">
        <f t="shared" si="183"/>
        <v>0</v>
      </c>
      <c r="T850" s="29">
        <f t="shared" si="184"/>
        <v>0</v>
      </c>
    </row>
    <row r="851" spans="1:20" ht="13.5" hidden="1" customHeight="1">
      <c r="A851" s="78">
        <f t="shared" si="174"/>
        <v>433</v>
      </c>
      <c r="B851" s="107" t="s">
        <v>39</v>
      </c>
      <c r="C851" s="122" t="s">
        <v>588</v>
      </c>
      <c r="D851" s="112" t="s">
        <v>490</v>
      </c>
      <c r="E851" s="130" t="s">
        <v>1027</v>
      </c>
      <c r="F851" s="107" t="s">
        <v>1028</v>
      </c>
      <c r="G851" s="110" t="s">
        <v>86</v>
      </c>
      <c r="H851" s="108" t="s">
        <v>80</v>
      </c>
      <c r="I851" s="111">
        <v>150.05000000000001</v>
      </c>
      <c r="J851" s="112">
        <v>255</v>
      </c>
      <c r="K851" s="112" t="s">
        <v>110</v>
      </c>
      <c r="L851" s="113">
        <f>IF(VLOOKUP(K851,'2. BASIS INVULBLAD'!$D$10:$E$87,2,FALSE())=0,0,I851/VLOOKUP(K851,'2. BASIS INVULBLAD'!$D$10:$E$87,2,FALSE()))</f>
        <v>0</v>
      </c>
      <c r="M851" s="113">
        <f t="shared" si="180"/>
        <v>0</v>
      </c>
      <c r="N851" s="114">
        <f>'2. BASIS INVULBLAD'!$H$10</f>
        <v>0</v>
      </c>
      <c r="O851" s="115">
        <f t="shared" si="181"/>
        <v>0</v>
      </c>
      <c r="P851" s="116"/>
      <c r="Q851" s="117">
        <f t="shared" si="182"/>
        <v>0</v>
      </c>
      <c r="R851" s="29">
        <f>'2. BASIS INVULBLAD'!$H$11</f>
        <v>0</v>
      </c>
      <c r="S851" s="29">
        <f t="shared" si="183"/>
        <v>0</v>
      </c>
      <c r="T851" s="29">
        <f t="shared" si="184"/>
        <v>0</v>
      </c>
    </row>
    <row r="852" spans="1:20" ht="13.5" hidden="1" customHeight="1">
      <c r="A852" s="78">
        <f t="shared" si="174"/>
        <v>434</v>
      </c>
      <c r="B852" s="107" t="s">
        <v>39</v>
      </c>
      <c r="C852" s="108" t="s">
        <v>604</v>
      </c>
      <c r="D852" s="109">
        <v>1</v>
      </c>
      <c r="E852" s="108" t="s">
        <v>1029</v>
      </c>
      <c r="F852" s="108" t="s">
        <v>216</v>
      </c>
      <c r="G852" s="110" t="s">
        <v>86</v>
      </c>
      <c r="H852" s="108" t="s">
        <v>80</v>
      </c>
      <c r="I852" s="111">
        <v>53.16</v>
      </c>
      <c r="J852" s="112">
        <v>255</v>
      </c>
      <c r="K852" s="112" t="s">
        <v>110</v>
      </c>
      <c r="L852" s="113">
        <f>IF(VLOOKUP(K852,'2. BASIS INVULBLAD'!$D$10:$E$87,2,FALSE())=0,0,I852/VLOOKUP(K852,'2. BASIS INVULBLAD'!$D$10:$E$87,2,FALSE()))</f>
        <v>0</v>
      </c>
      <c r="M852" s="113">
        <f t="shared" si="180"/>
        <v>0</v>
      </c>
      <c r="N852" s="114">
        <f>'2. BASIS INVULBLAD'!$H$10</f>
        <v>0</v>
      </c>
      <c r="O852" s="115">
        <f t="shared" si="181"/>
        <v>0</v>
      </c>
      <c r="P852" s="116"/>
      <c r="Q852" s="117">
        <f t="shared" si="182"/>
        <v>0</v>
      </c>
      <c r="R852" s="29">
        <f>'2. BASIS INVULBLAD'!$H$11</f>
        <v>0</v>
      </c>
      <c r="S852" s="29">
        <f t="shared" si="183"/>
        <v>0</v>
      </c>
      <c r="T852" s="29">
        <f t="shared" si="184"/>
        <v>0</v>
      </c>
    </row>
    <row r="853" spans="1:20" ht="13.5" hidden="1" customHeight="1">
      <c r="A853" s="78">
        <f t="shared" si="174"/>
        <v>435</v>
      </c>
      <c r="B853" s="107" t="s">
        <v>39</v>
      </c>
      <c r="C853" s="108" t="s">
        <v>604</v>
      </c>
      <c r="D853" s="109">
        <v>1</v>
      </c>
      <c r="E853" s="108" t="s">
        <v>1031</v>
      </c>
      <c r="F853" s="108" t="s">
        <v>513</v>
      </c>
      <c r="G853" s="110" t="s">
        <v>86</v>
      </c>
      <c r="H853" s="108" t="s">
        <v>80</v>
      </c>
      <c r="I853" s="111">
        <v>126</v>
      </c>
      <c r="J853" s="112">
        <v>255</v>
      </c>
      <c r="K853" s="112" t="s">
        <v>110</v>
      </c>
      <c r="L853" s="113">
        <f>IF(VLOOKUP(K853,'2. BASIS INVULBLAD'!$D$10:$E$87,2,FALSE())=0,0,I853/VLOOKUP(K853,'2. BASIS INVULBLAD'!$D$10:$E$87,2,FALSE()))</f>
        <v>0</v>
      </c>
      <c r="M853" s="113">
        <f t="shared" si="180"/>
        <v>0</v>
      </c>
      <c r="N853" s="114">
        <f>'2. BASIS INVULBLAD'!$H$10</f>
        <v>0</v>
      </c>
      <c r="O853" s="115">
        <f t="shared" si="181"/>
        <v>0</v>
      </c>
      <c r="P853" s="116"/>
      <c r="Q853" s="117">
        <f t="shared" si="182"/>
        <v>0</v>
      </c>
      <c r="R853" s="29">
        <f>'2. BASIS INVULBLAD'!$H$11</f>
        <v>0</v>
      </c>
      <c r="S853" s="29">
        <f t="shared" si="183"/>
        <v>0</v>
      </c>
      <c r="T853" s="29">
        <f t="shared" si="184"/>
        <v>0</v>
      </c>
    </row>
    <row r="854" spans="1:20" ht="13.5" hidden="1" customHeight="1">
      <c r="A854" s="78">
        <f t="shared" si="174"/>
        <v>436</v>
      </c>
      <c r="B854" s="107" t="s">
        <v>39</v>
      </c>
      <c r="C854" s="108" t="s">
        <v>604</v>
      </c>
      <c r="D854" s="109">
        <v>1</v>
      </c>
      <c r="E854" s="108" t="s">
        <v>1032</v>
      </c>
      <c r="F854" s="108" t="s">
        <v>216</v>
      </c>
      <c r="G854" s="110" t="s">
        <v>86</v>
      </c>
      <c r="H854" s="108" t="s">
        <v>80</v>
      </c>
      <c r="I854" s="111">
        <v>10.5</v>
      </c>
      <c r="J854" s="112">
        <v>255</v>
      </c>
      <c r="K854" s="112" t="s">
        <v>110</v>
      </c>
      <c r="L854" s="113">
        <f>IF(VLOOKUP(K854,'2. BASIS INVULBLAD'!$D$10:$E$87,2,FALSE())=0,0,I854/VLOOKUP(K854,'2. BASIS INVULBLAD'!$D$10:$E$87,2,FALSE()))</f>
        <v>0</v>
      </c>
      <c r="M854" s="113">
        <f t="shared" si="180"/>
        <v>0</v>
      </c>
      <c r="N854" s="114">
        <f>'2. BASIS INVULBLAD'!$H$10</f>
        <v>0</v>
      </c>
      <c r="O854" s="115">
        <f t="shared" si="181"/>
        <v>0</v>
      </c>
      <c r="P854" s="116"/>
      <c r="Q854" s="117">
        <f t="shared" si="182"/>
        <v>0</v>
      </c>
      <c r="R854" s="29">
        <f>'2. BASIS INVULBLAD'!$H$11</f>
        <v>0</v>
      </c>
      <c r="S854" s="29">
        <f t="shared" si="183"/>
        <v>0</v>
      </c>
      <c r="T854" s="29">
        <f t="shared" si="184"/>
        <v>0</v>
      </c>
    </row>
    <row r="855" spans="1:20" ht="13.5" hidden="1" customHeight="1">
      <c r="A855" s="78">
        <f t="shared" si="174"/>
        <v>437</v>
      </c>
      <c r="B855" s="107" t="s">
        <v>39</v>
      </c>
      <c r="C855" s="108" t="s">
        <v>604</v>
      </c>
      <c r="D855" s="109">
        <v>1</v>
      </c>
      <c r="E855" s="108" t="s">
        <v>1039</v>
      </c>
      <c r="F855" s="108" t="s">
        <v>191</v>
      </c>
      <c r="G855" s="110" t="s">
        <v>62</v>
      </c>
      <c r="H855" s="108" t="s">
        <v>80</v>
      </c>
      <c r="I855" s="111">
        <v>63.95</v>
      </c>
      <c r="J855" s="112">
        <v>156</v>
      </c>
      <c r="K855" s="112" t="s">
        <v>81</v>
      </c>
      <c r="L855" s="113">
        <f>IF(VLOOKUP(K855,'2. BASIS INVULBLAD'!$D$10:$E$87,2,FALSE())=0,0,I855/VLOOKUP(K855,'2. BASIS INVULBLAD'!$D$10:$E$87,2,FALSE()))</f>
        <v>0</v>
      </c>
      <c r="M855" s="113">
        <f t="shared" si="180"/>
        <v>0</v>
      </c>
      <c r="N855" s="114">
        <f>'2. BASIS INVULBLAD'!$H$10</f>
        <v>0</v>
      </c>
      <c r="O855" s="115">
        <f t="shared" si="181"/>
        <v>0</v>
      </c>
      <c r="P855" s="116"/>
      <c r="Q855" s="117">
        <f t="shared" si="182"/>
        <v>0</v>
      </c>
      <c r="R855" s="29">
        <f>'2. BASIS INVULBLAD'!$H$11</f>
        <v>0</v>
      </c>
      <c r="S855" s="29">
        <f t="shared" si="183"/>
        <v>0</v>
      </c>
      <c r="T855" s="29">
        <f t="shared" si="184"/>
        <v>0</v>
      </c>
    </row>
    <row r="856" spans="1:20" ht="13.5" hidden="1" customHeight="1">
      <c r="A856" s="78">
        <f t="shared" si="174"/>
        <v>438</v>
      </c>
      <c r="B856" s="107" t="s">
        <v>39</v>
      </c>
      <c r="C856" s="108" t="s">
        <v>349</v>
      </c>
      <c r="D856" s="109">
        <v>3</v>
      </c>
      <c r="E856" s="108" t="s">
        <v>1046</v>
      </c>
      <c r="F856" s="108" t="s">
        <v>1047</v>
      </c>
      <c r="G856" s="110" t="s">
        <v>156</v>
      </c>
      <c r="H856" s="108" t="s">
        <v>80</v>
      </c>
      <c r="I856" s="111">
        <v>262.48</v>
      </c>
      <c r="J856" s="112">
        <v>52</v>
      </c>
      <c r="K856" s="112" t="s">
        <v>160</v>
      </c>
      <c r="L856" s="113">
        <f>IF(VLOOKUP(K856,'2. BASIS INVULBLAD'!$D$10:$E$87,2,FALSE())=0,0,I856/VLOOKUP(K856,'2. BASIS INVULBLAD'!$D$10:$E$87,2,FALSE()))</f>
        <v>0</v>
      </c>
      <c r="M856" s="113">
        <f t="shared" si="180"/>
        <v>0</v>
      </c>
      <c r="N856" s="114">
        <f>'2. BASIS INVULBLAD'!$H$10</f>
        <v>0</v>
      </c>
      <c r="O856" s="115">
        <f t="shared" si="181"/>
        <v>0</v>
      </c>
      <c r="P856" s="116"/>
      <c r="Q856" s="117">
        <f t="shared" si="182"/>
        <v>0</v>
      </c>
      <c r="R856" s="29">
        <f>'2. BASIS INVULBLAD'!$H$11</f>
        <v>0</v>
      </c>
      <c r="S856" s="29">
        <f t="shared" si="183"/>
        <v>0</v>
      </c>
      <c r="T856" s="29">
        <f t="shared" si="184"/>
        <v>0</v>
      </c>
    </row>
    <row r="857" spans="1:20" ht="13.5" hidden="1" customHeight="1">
      <c r="A857" s="78">
        <f t="shared" si="174"/>
        <v>439</v>
      </c>
      <c r="B857" s="107" t="s">
        <v>39</v>
      </c>
      <c r="C857" s="122" t="s">
        <v>588</v>
      </c>
      <c r="D857" s="112" t="s">
        <v>490</v>
      </c>
      <c r="E857" s="130" t="s">
        <v>1058</v>
      </c>
      <c r="F857" s="107" t="s">
        <v>1059</v>
      </c>
      <c r="G857" s="110" t="s">
        <v>156</v>
      </c>
      <c r="H857" s="108" t="s">
        <v>80</v>
      </c>
      <c r="I857" s="111">
        <v>17.72</v>
      </c>
      <c r="J857" s="112">
        <v>52</v>
      </c>
      <c r="K857" s="112" t="s">
        <v>160</v>
      </c>
      <c r="L857" s="113">
        <f>IF(VLOOKUP(K857,'2. BASIS INVULBLAD'!$D$10:$E$87,2,FALSE())=0,0,I857/VLOOKUP(K857,'2. BASIS INVULBLAD'!$D$10:$E$87,2,FALSE()))</f>
        <v>0</v>
      </c>
      <c r="M857" s="113">
        <f t="shared" si="180"/>
        <v>0</v>
      </c>
      <c r="N857" s="114">
        <f>'2. BASIS INVULBLAD'!$H$10</f>
        <v>0</v>
      </c>
      <c r="O857" s="115">
        <f t="shared" si="181"/>
        <v>0</v>
      </c>
      <c r="P857" s="116"/>
      <c r="Q857" s="117">
        <f t="shared" si="182"/>
        <v>0</v>
      </c>
      <c r="R857" s="29">
        <f>'2. BASIS INVULBLAD'!$H$11</f>
        <v>0</v>
      </c>
      <c r="S857" s="29">
        <f t="shared" si="183"/>
        <v>0</v>
      </c>
      <c r="T857" s="29">
        <f t="shared" si="184"/>
        <v>0</v>
      </c>
    </row>
    <row r="858" spans="1:20" ht="13.5" hidden="1" customHeight="1">
      <c r="A858" s="78">
        <f t="shared" si="174"/>
        <v>440</v>
      </c>
      <c r="B858" s="107" t="s">
        <v>39</v>
      </c>
      <c r="C858" s="122" t="s">
        <v>588</v>
      </c>
      <c r="D858" s="112" t="s">
        <v>490</v>
      </c>
      <c r="E858" s="130" t="s">
        <v>1060</v>
      </c>
      <c r="F858" s="107" t="s">
        <v>482</v>
      </c>
      <c r="G858" s="110" t="s">
        <v>156</v>
      </c>
      <c r="H858" s="108" t="s">
        <v>80</v>
      </c>
      <c r="I858" s="111">
        <v>9.3800000000000008</v>
      </c>
      <c r="J858" s="112">
        <v>52</v>
      </c>
      <c r="K858" s="112" t="s">
        <v>160</v>
      </c>
      <c r="L858" s="113">
        <f>IF(VLOOKUP(K858,'2. BASIS INVULBLAD'!$D$10:$E$87,2,FALSE())=0,0,I858/VLOOKUP(K858,'2. BASIS INVULBLAD'!$D$10:$E$87,2,FALSE()))</f>
        <v>0</v>
      </c>
      <c r="M858" s="113">
        <f t="shared" si="180"/>
        <v>0</v>
      </c>
      <c r="N858" s="114">
        <f>'2. BASIS INVULBLAD'!$H$10</f>
        <v>0</v>
      </c>
      <c r="O858" s="115">
        <f t="shared" si="181"/>
        <v>0</v>
      </c>
      <c r="P858" s="116"/>
      <c r="Q858" s="117">
        <f t="shared" si="182"/>
        <v>0</v>
      </c>
      <c r="R858" s="29">
        <f>'2. BASIS INVULBLAD'!$H$11</f>
        <v>0</v>
      </c>
      <c r="S858" s="29">
        <f t="shared" si="183"/>
        <v>0</v>
      </c>
      <c r="T858" s="29">
        <f t="shared" si="184"/>
        <v>0</v>
      </c>
    </row>
    <row r="859" spans="1:20" ht="13.5" hidden="1" customHeight="1">
      <c r="A859" s="78">
        <f t="shared" si="174"/>
        <v>441</v>
      </c>
      <c r="B859" s="107" t="s">
        <v>39</v>
      </c>
      <c r="C859" s="108" t="s">
        <v>604</v>
      </c>
      <c r="D859" s="109" t="s">
        <v>490</v>
      </c>
      <c r="E859" s="108" t="s">
        <v>1067</v>
      </c>
      <c r="F859" s="108" t="s">
        <v>216</v>
      </c>
      <c r="G859" s="110" t="s">
        <v>86</v>
      </c>
      <c r="H859" s="108" t="s">
        <v>80</v>
      </c>
      <c r="I859" s="111">
        <v>18.45</v>
      </c>
      <c r="J859" s="112">
        <v>255</v>
      </c>
      <c r="K859" s="112" t="s">
        <v>110</v>
      </c>
      <c r="L859" s="113">
        <f>IF(VLOOKUP(K859,'2. BASIS INVULBLAD'!$D$10:$E$87,2,FALSE())=0,0,I859/VLOOKUP(K859,'2. BASIS INVULBLAD'!$D$10:$E$87,2,FALSE()))</f>
        <v>0</v>
      </c>
      <c r="M859" s="113">
        <f t="shared" si="180"/>
        <v>0</v>
      </c>
      <c r="N859" s="114">
        <f>'2. BASIS INVULBLAD'!$H$10</f>
        <v>0</v>
      </c>
      <c r="O859" s="115">
        <f t="shared" si="181"/>
        <v>0</v>
      </c>
      <c r="P859" s="116"/>
      <c r="Q859" s="117">
        <f t="shared" si="182"/>
        <v>0</v>
      </c>
      <c r="R859" s="29">
        <f>'2. BASIS INVULBLAD'!$H$11</f>
        <v>0</v>
      </c>
      <c r="S859" s="29">
        <f t="shared" si="183"/>
        <v>0</v>
      </c>
      <c r="T859" s="29">
        <f t="shared" si="184"/>
        <v>0</v>
      </c>
    </row>
    <row r="860" spans="1:20" ht="13.5" hidden="1" customHeight="1">
      <c r="A860" s="78">
        <f t="shared" si="174"/>
        <v>442</v>
      </c>
      <c r="B860" s="107" t="s">
        <v>39</v>
      </c>
      <c r="C860" s="108" t="s">
        <v>604</v>
      </c>
      <c r="D860" s="109" t="s">
        <v>490</v>
      </c>
      <c r="E860" s="108" t="s">
        <v>1069</v>
      </c>
      <c r="F860" s="108" t="s">
        <v>1070</v>
      </c>
      <c r="G860" s="110" t="s">
        <v>62</v>
      </c>
      <c r="H860" s="108" t="s">
        <v>80</v>
      </c>
      <c r="I860" s="111">
        <v>8.83</v>
      </c>
      <c r="J860" s="112">
        <v>156</v>
      </c>
      <c r="K860" s="112" t="s">
        <v>81</v>
      </c>
      <c r="L860" s="113">
        <f>IF(VLOOKUP(K860,'2. BASIS INVULBLAD'!$D$10:$E$87,2,FALSE())=0,0,I860/VLOOKUP(K860,'2. BASIS INVULBLAD'!$D$10:$E$87,2,FALSE()))</f>
        <v>0</v>
      </c>
      <c r="M860" s="113">
        <f t="shared" si="180"/>
        <v>0</v>
      </c>
      <c r="N860" s="114">
        <f>'2. BASIS INVULBLAD'!$H$10</f>
        <v>0</v>
      </c>
      <c r="O860" s="115">
        <f t="shared" si="181"/>
        <v>0</v>
      </c>
      <c r="P860" s="116"/>
      <c r="Q860" s="117">
        <f t="shared" si="182"/>
        <v>0</v>
      </c>
      <c r="R860" s="29">
        <f>'2. BASIS INVULBLAD'!$H$11</f>
        <v>0</v>
      </c>
      <c r="S860" s="29">
        <f t="shared" si="183"/>
        <v>0</v>
      </c>
      <c r="T860" s="29">
        <f t="shared" si="184"/>
        <v>0</v>
      </c>
    </row>
    <row r="861" spans="1:20" ht="13.5" hidden="1" customHeight="1">
      <c r="A861" s="78">
        <f t="shared" si="174"/>
        <v>443</v>
      </c>
      <c r="B861" s="107" t="s">
        <v>39</v>
      </c>
      <c r="C861" s="108" t="s">
        <v>604</v>
      </c>
      <c r="D861" s="109" t="s">
        <v>490</v>
      </c>
      <c r="E861" s="108" t="s">
        <v>1071</v>
      </c>
      <c r="F861" s="108" t="s">
        <v>1072</v>
      </c>
      <c r="G861" s="110" t="s">
        <v>62</v>
      </c>
      <c r="H861" s="108" t="s">
        <v>80</v>
      </c>
      <c r="I861" s="111">
        <v>73.03</v>
      </c>
      <c r="J861" s="112">
        <v>156</v>
      </c>
      <c r="K861" s="112" t="s">
        <v>81</v>
      </c>
      <c r="L861" s="113">
        <f>IF(VLOOKUP(K861,'2. BASIS INVULBLAD'!$D$10:$E$87,2,FALSE())=0,0,I861/VLOOKUP(K861,'2. BASIS INVULBLAD'!$D$10:$E$87,2,FALSE()))</f>
        <v>0</v>
      </c>
      <c r="M861" s="113">
        <f t="shared" si="180"/>
        <v>0</v>
      </c>
      <c r="N861" s="114">
        <f>'2. BASIS INVULBLAD'!$H$10</f>
        <v>0</v>
      </c>
      <c r="O861" s="115">
        <f t="shared" si="181"/>
        <v>0</v>
      </c>
      <c r="P861" s="116"/>
      <c r="Q861" s="117">
        <f t="shared" si="182"/>
        <v>0</v>
      </c>
      <c r="R861" s="29">
        <f>'2. BASIS INVULBLAD'!$H$11</f>
        <v>0</v>
      </c>
      <c r="S861" s="29">
        <f t="shared" si="183"/>
        <v>0</v>
      </c>
      <c r="T861" s="29">
        <f t="shared" si="184"/>
        <v>0</v>
      </c>
    </row>
    <row r="862" spans="1:20" ht="13.5" hidden="1" customHeight="1">
      <c r="A862" s="78">
        <f t="shared" si="174"/>
        <v>444</v>
      </c>
      <c r="B862" s="107" t="s">
        <v>39</v>
      </c>
      <c r="C862" s="108" t="s">
        <v>604</v>
      </c>
      <c r="D862" s="109" t="s">
        <v>490</v>
      </c>
      <c r="E862" s="108" t="s">
        <v>1075</v>
      </c>
      <c r="F862" s="108" t="s">
        <v>1076</v>
      </c>
      <c r="G862" s="110" t="s">
        <v>62</v>
      </c>
      <c r="H862" s="108" t="s">
        <v>80</v>
      </c>
      <c r="I862" s="111">
        <v>16.5</v>
      </c>
      <c r="J862" s="112">
        <v>255</v>
      </c>
      <c r="K862" s="112" t="s">
        <v>82</v>
      </c>
      <c r="L862" s="113">
        <f>IF(VLOOKUP(K862,'2. BASIS INVULBLAD'!$D$10:$E$87,2,FALSE())=0,0,I862/VLOOKUP(K862,'2. BASIS INVULBLAD'!$D$10:$E$87,2,FALSE()))</f>
        <v>0</v>
      </c>
      <c r="M862" s="113">
        <f t="shared" si="180"/>
        <v>0</v>
      </c>
      <c r="N862" s="114">
        <f>'2. BASIS INVULBLAD'!$H$10</f>
        <v>0</v>
      </c>
      <c r="O862" s="115">
        <f t="shared" si="181"/>
        <v>0</v>
      </c>
      <c r="P862" s="116"/>
      <c r="Q862" s="117">
        <f t="shared" si="182"/>
        <v>0</v>
      </c>
      <c r="R862" s="29">
        <f>'2. BASIS INVULBLAD'!$H$11</f>
        <v>0</v>
      </c>
      <c r="S862" s="29">
        <f t="shared" si="183"/>
        <v>0</v>
      </c>
      <c r="T862" s="29">
        <f t="shared" si="184"/>
        <v>0</v>
      </c>
    </row>
    <row r="863" spans="1:20" ht="13.5" hidden="1" customHeight="1">
      <c r="A863" s="78">
        <f t="shared" si="174"/>
        <v>445</v>
      </c>
      <c r="B863" s="107" t="s">
        <v>39</v>
      </c>
      <c r="C863" s="108" t="s">
        <v>604</v>
      </c>
      <c r="D863" s="109" t="s">
        <v>490</v>
      </c>
      <c r="E863" s="108" t="s">
        <v>1079</v>
      </c>
      <c r="F863" s="108" t="s">
        <v>1072</v>
      </c>
      <c r="G863" s="110" t="s">
        <v>62</v>
      </c>
      <c r="H863" s="108" t="s">
        <v>80</v>
      </c>
      <c r="I863" s="111">
        <v>260</v>
      </c>
      <c r="J863" s="112">
        <v>156</v>
      </c>
      <c r="K863" s="112" t="s">
        <v>81</v>
      </c>
      <c r="L863" s="113">
        <f>IF(VLOOKUP(K863,'2. BASIS INVULBLAD'!$D$10:$E$87,2,FALSE())=0,0,I863/VLOOKUP(K863,'2. BASIS INVULBLAD'!$D$10:$E$87,2,FALSE()))</f>
        <v>0</v>
      </c>
      <c r="M863" s="113">
        <f t="shared" si="180"/>
        <v>0</v>
      </c>
      <c r="N863" s="114">
        <f>'2. BASIS INVULBLAD'!$H$10</f>
        <v>0</v>
      </c>
      <c r="O863" s="115">
        <f t="shared" si="181"/>
        <v>0</v>
      </c>
      <c r="P863" s="116"/>
      <c r="Q863" s="117">
        <f t="shared" si="182"/>
        <v>0</v>
      </c>
      <c r="R863" s="29">
        <f>'2. BASIS INVULBLAD'!$H$11</f>
        <v>0</v>
      </c>
      <c r="S863" s="29">
        <f t="shared" si="183"/>
        <v>0</v>
      </c>
      <c r="T863" s="29">
        <f t="shared" si="184"/>
        <v>0</v>
      </c>
    </row>
    <row r="864" spans="1:20" ht="13.5" hidden="1" customHeight="1">
      <c r="A864" s="78">
        <f t="shared" si="174"/>
        <v>446</v>
      </c>
      <c r="B864" s="107" t="s">
        <v>39</v>
      </c>
      <c r="C864" s="108" t="s">
        <v>604</v>
      </c>
      <c r="D864" s="109" t="s">
        <v>490</v>
      </c>
      <c r="E864" s="108" t="s">
        <v>1081</v>
      </c>
      <c r="F864" s="108" t="s">
        <v>1072</v>
      </c>
      <c r="G864" s="110" t="s">
        <v>62</v>
      </c>
      <c r="H864" s="108" t="s">
        <v>80</v>
      </c>
      <c r="I864" s="111">
        <v>13</v>
      </c>
      <c r="J864" s="112">
        <v>156</v>
      </c>
      <c r="K864" s="112" t="s">
        <v>81</v>
      </c>
      <c r="L864" s="113">
        <f>IF(VLOOKUP(K864,'2. BASIS INVULBLAD'!$D$10:$E$87,2,FALSE())=0,0,I864/VLOOKUP(K864,'2. BASIS INVULBLAD'!$D$10:$E$87,2,FALSE()))</f>
        <v>0</v>
      </c>
      <c r="M864" s="113">
        <f t="shared" si="180"/>
        <v>0</v>
      </c>
      <c r="N864" s="114">
        <f>'2. BASIS INVULBLAD'!$H$10</f>
        <v>0</v>
      </c>
      <c r="O864" s="115">
        <f t="shared" si="181"/>
        <v>0</v>
      </c>
      <c r="P864" s="116"/>
      <c r="Q864" s="117">
        <f t="shared" si="182"/>
        <v>0</v>
      </c>
      <c r="R864" s="29">
        <f>'2. BASIS INVULBLAD'!$H$11</f>
        <v>0</v>
      </c>
      <c r="S864" s="29">
        <f t="shared" si="183"/>
        <v>0</v>
      </c>
      <c r="T864" s="29">
        <f t="shared" si="184"/>
        <v>0</v>
      </c>
    </row>
    <row r="865" spans="1:20" ht="13.5" hidden="1" customHeight="1">
      <c r="A865" s="78">
        <f t="shared" si="174"/>
        <v>447</v>
      </c>
      <c r="B865" s="107" t="s">
        <v>39</v>
      </c>
      <c r="C865" s="108" t="s">
        <v>604</v>
      </c>
      <c r="D865" s="109" t="s">
        <v>490</v>
      </c>
      <c r="E865" s="108" t="s">
        <v>1082</v>
      </c>
      <c r="F865" s="108" t="s">
        <v>191</v>
      </c>
      <c r="G865" s="110" t="s">
        <v>62</v>
      </c>
      <c r="H865" s="108" t="s">
        <v>80</v>
      </c>
      <c r="I865" s="111">
        <v>10</v>
      </c>
      <c r="J865" s="112">
        <v>156</v>
      </c>
      <c r="K865" s="112" t="s">
        <v>81</v>
      </c>
      <c r="L865" s="113">
        <f>IF(VLOOKUP(K865,'2. BASIS INVULBLAD'!$D$10:$E$87,2,FALSE())=0,0,I865/VLOOKUP(K865,'2. BASIS INVULBLAD'!$D$10:$E$87,2,FALSE()))</f>
        <v>0</v>
      </c>
      <c r="M865" s="113">
        <f t="shared" si="180"/>
        <v>0</v>
      </c>
      <c r="N865" s="114">
        <f>'2. BASIS INVULBLAD'!$H$10</f>
        <v>0</v>
      </c>
      <c r="O865" s="115">
        <f t="shared" si="181"/>
        <v>0</v>
      </c>
      <c r="P865" s="116"/>
      <c r="Q865" s="117">
        <f t="shared" si="182"/>
        <v>0</v>
      </c>
      <c r="R865" s="29">
        <f>'2. BASIS INVULBLAD'!$H$11</f>
        <v>0</v>
      </c>
      <c r="S865" s="29">
        <f t="shared" si="183"/>
        <v>0</v>
      </c>
      <c r="T865" s="29">
        <f t="shared" si="184"/>
        <v>0</v>
      </c>
    </row>
    <row r="866" spans="1:20" ht="13.5" hidden="1" customHeight="1">
      <c r="A866" s="78">
        <f t="shared" si="174"/>
        <v>448</v>
      </c>
      <c r="B866" s="107" t="s">
        <v>39</v>
      </c>
      <c r="C866" s="108" t="s">
        <v>604</v>
      </c>
      <c r="D866" s="109" t="s">
        <v>490</v>
      </c>
      <c r="E866" s="108" t="s">
        <v>1083</v>
      </c>
      <c r="F866" s="108" t="s">
        <v>191</v>
      </c>
      <c r="G866" s="110" t="s">
        <v>62</v>
      </c>
      <c r="H866" s="108" t="s">
        <v>80</v>
      </c>
      <c r="I866" s="111">
        <v>9.5</v>
      </c>
      <c r="J866" s="112">
        <v>156</v>
      </c>
      <c r="K866" s="112" t="s">
        <v>81</v>
      </c>
      <c r="L866" s="113">
        <f>IF(VLOOKUP(K866,'2. BASIS INVULBLAD'!$D$10:$E$87,2,FALSE())=0,0,I866/VLOOKUP(K866,'2. BASIS INVULBLAD'!$D$10:$E$87,2,FALSE()))</f>
        <v>0</v>
      </c>
      <c r="M866" s="113">
        <f t="shared" si="180"/>
        <v>0</v>
      </c>
      <c r="N866" s="114">
        <f>'2. BASIS INVULBLAD'!$H$10</f>
        <v>0</v>
      </c>
      <c r="O866" s="115">
        <f t="shared" si="181"/>
        <v>0</v>
      </c>
      <c r="P866" s="116"/>
      <c r="Q866" s="117">
        <f t="shared" si="182"/>
        <v>0</v>
      </c>
      <c r="R866" s="29">
        <f>'2. BASIS INVULBLAD'!$H$11</f>
        <v>0</v>
      </c>
      <c r="S866" s="29">
        <f t="shared" si="183"/>
        <v>0</v>
      </c>
      <c r="T866" s="29">
        <f t="shared" si="184"/>
        <v>0</v>
      </c>
    </row>
    <row r="867" spans="1:20" ht="13.5" hidden="1" customHeight="1">
      <c r="A867" s="78">
        <f t="shared" si="174"/>
        <v>449</v>
      </c>
      <c r="B867" s="107" t="s">
        <v>39</v>
      </c>
      <c r="C867" s="108" t="s">
        <v>604</v>
      </c>
      <c r="D867" s="109" t="s">
        <v>490</v>
      </c>
      <c r="E867" s="108" t="s">
        <v>1084</v>
      </c>
      <c r="F867" s="108" t="s">
        <v>278</v>
      </c>
      <c r="G867" s="110" t="s">
        <v>86</v>
      </c>
      <c r="H867" s="108" t="s">
        <v>80</v>
      </c>
      <c r="I867" s="111">
        <v>9</v>
      </c>
      <c r="J867" s="112">
        <v>255</v>
      </c>
      <c r="K867" s="112" t="s">
        <v>110</v>
      </c>
      <c r="L867" s="113">
        <f>IF(VLOOKUP(K867,'2. BASIS INVULBLAD'!$D$10:$E$87,2,FALSE())=0,0,I867/VLOOKUP(K867,'2. BASIS INVULBLAD'!$D$10:$E$87,2,FALSE()))</f>
        <v>0</v>
      </c>
      <c r="M867" s="113">
        <f t="shared" si="180"/>
        <v>0</v>
      </c>
      <c r="N867" s="114">
        <f>'2. BASIS INVULBLAD'!$H$10</f>
        <v>0</v>
      </c>
      <c r="O867" s="115">
        <f t="shared" si="181"/>
        <v>0</v>
      </c>
      <c r="P867" s="116"/>
      <c r="Q867" s="117">
        <f t="shared" si="182"/>
        <v>0</v>
      </c>
      <c r="R867" s="29">
        <f>'2. BASIS INVULBLAD'!$H$11</f>
        <v>0</v>
      </c>
      <c r="S867" s="29">
        <f t="shared" si="183"/>
        <v>0</v>
      </c>
      <c r="T867" s="29">
        <f t="shared" si="184"/>
        <v>0</v>
      </c>
    </row>
    <row r="868" spans="1:20" ht="13.5" hidden="1" customHeight="1">
      <c r="A868" s="78">
        <f t="shared" si="174"/>
        <v>450</v>
      </c>
      <c r="B868" s="107" t="s">
        <v>39</v>
      </c>
      <c r="C868" s="108" t="s">
        <v>604</v>
      </c>
      <c r="D868" s="125" t="s">
        <v>212</v>
      </c>
      <c r="E868" s="108" t="s">
        <v>1090</v>
      </c>
      <c r="F868" s="108" t="s">
        <v>278</v>
      </c>
      <c r="G868" s="110" t="s">
        <v>86</v>
      </c>
      <c r="H868" s="108" t="s">
        <v>80</v>
      </c>
      <c r="I868" s="111">
        <f>17+18.8+17.3+14</f>
        <v>67.099999999999994</v>
      </c>
      <c r="J868" s="112">
        <v>255</v>
      </c>
      <c r="K868" s="112" t="s">
        <v>110</v>
      </c>
      <c r="L868" s="113">
        <f>IF(VLOOKUP(K868,'2. BASIS INVULBLAD'!$D$10:$E$87,2,FALSE())=0,0,I868/VLOOKUP(K868,'2. BASIS INVULBLAD'!$D$10:$E$87,2,FALSE()))</f>
        <v>0</v>
      </c>
      <c r="M868" s="113">
        <f t="shared" si="180"/>
        <v>0</v>
      </c>
      <c r="N868" s="114">
        <f>'2. BASIS INVULBLAD'!$H$10</f>
        <v>0</v>
      </c>
      <c r="O868" s="115">
        <f t="shared" si="181"/>
        <v>0</v>
      </c>
      <c r="P868" s="116"/>
      <c r="Q868" s="117">
        <f t="shared" si="182"/>
        <v>0</v>
      </c>
      <c r="R868" s="29">
        <f>'2. BASIS INVULBLAD'!$H$11</f>
        <v>0</v>
      </c>
      <c r="S868" s="29">
        <f t="shared" si="183"/>
        <v>0</v>
      </c>
      <c r="T868" s="29">
        <f t="shared" si="184"/>
        <v>0</v>
      </c>
    </row>
    <row r="869" spans="1:20" ht="13.5" hidden="1" customHeight="1">
      <c r="A869" s="78">
        <f t="shared" si="174"/>
        <v>451</v>
      </c>
      <c r="B869" s="107" t="s">
        <v>39</v>
      </c>
      <c r="C869" s="108" t="s">
        <v>604</v>
      </c>
      <c r="D869" s="125" t="s">
        <v>212</v>
      </c>
      <c r="E869" s="108" t="s">
        <v>1092</v>
      </c>
      <c r="F869" s="108" t="s">
        <v>435</v>
      </c>
      <c r="G869" s="110" t="s">
        <v>156</v>
      </c>
      <c r="H869" s="108" t="s">
        <v>80</v>
      </c>
      <c r="I869" s="111">
        <v>634</v>
      </c>
      <c r="J869" s="112">
        <v>52</v>
      </c>
      <c r="K869" s="112" t="s">
        <v>160</v>
      </c>
      <c r="L869" s="113">
        <f>IF(VLOOKUP(K869,'2. BASIS INVULBLAD'!$D$10:$E$87,2,FALSE())=0,0,I869/VLOOKUP(K869,'2. BASIS INVULBLAD'!$D$10:$E$87,2,FALSE()))</f>
        <v>0</v>
      </c>
      <c r="M869" s="113">
        <f t="shared" si="180"/>
        <v>0</v>
      </c>
      <c r="N869" s="114">
        <f>'2. BASIS INVULBLAD'!$H$10</f>
        <v>0</v>
      </c>
      <c r="O869" s="115">
        <f t="shared" si="181"/>
        <v>0</v>
      </c>
      <c r="P869" s="116"/>
      <c r="Q869" s="117">
        <f t="shared" si="182"/>
        <v>0</v>
      </c>
      <c r="R869" s="29">
        <f>'2. BASIS INVULBLAD'!$H$11</f>
        <v>0</v>
      </c>
      <c r="S869" s="29">
        <f t="shared" si="183"/>
        <v>0</v>
      </c>
      <c r="T869" s="29">
        <f t="shared" si="184"/>
        <v>0</v>
      </c>
    </row>
    <row r="870" spans="1:20" ht="13.5" hidden="1" customHeight="1">
      <c r="A870" s="78">
        <f t="shared" si="174"/>
        <v>452</v>
      </c>
      <c r="B870" s="107" t="s">
        <v>39</v>
      </c>
      <c r="C870" s="108" t="s">
        <v>604</v>
      </c>
      <c r="D870" s="125" t="s">
        <v>212</v>
      </c>
      <c r="E870" s="108" t="s">
        <v>1093</v>
      </c>
      <c r="F870" s="108" t="s">
        <v>435</v>
      </c>
      <c r="G870" s="110" t="s">
        <v>156</v>
      </c>
      <c r="H870" s="108" t="s">
        <v>80</v>
      </c>
      <c r="I870" s="111">
        <v>44.8</v>
      </c>
      <c r="J870" s="112">
        <v>52</v>
      </c>
      <c r="K870" s="112" t="s">
        <v>160</v>
      </c>
      <c r="L870" s="113">
        <f>IF(VLOOKUP(K870,'2. BASIS INVULBLAD'!$D$10:$E$87,2,FALSE())=0,0,I870/VLOOKUP(K870,'2. BASIS INVULBLAD'!$D$10:$E$87,2,FALSE()))</f>
        <v>0</v>
      </c>
      <c r="M870" s="113">
        <f t="shared" si="180"/>
        <v>0</v>
      </c>
      <c r="N870" s="114">
        <f>'2. BASIS INVULBLAD'!$H$10</f>
        <v>0</v>
      </c>
      <c r="O870" s="115">
        <f t="shared" si="181"/>
        <v>0</v>
      </c>
      <c r="P870" s="116"/>
      <c r="Q870" s="117">
        <f t="shared" si="182"/>
        <v>0</v>
      </c>
      <c r="R870" s="29">
        <f>'2. BASIS INVULBLAD'!$H$11</f>
        <v>0</v>
      </c>
      <c r="S870" s="29">
        <f t="shared" si="183"/>
        <v>0</v>
      </c>
      <c r="T870" s="29">
        <f t="shared" si="184"/>
        <v>0</v>
      </c>
    </row>
    <row r="871" spans="1:20" ht="13.5" hidden="1" customHeight="1">
      <c r="A871" s="78">
        <f t="shared" si="174"/>
        <v>453</v>
      </c>
      <c r="B871" s="107" t="s">
        <v>39</v>
      </c>
      <c r="C871" s="108" t="s">
        <v>604</v>
      </c>
      <c r="D871" s="125" t="s">
        <v>212</v>
      </c>
      <c r="E871" s="130" t="s">
        <v>1094</v>
      </c>
      <c r="F871" s="107" t="s">
        <v>482</v>
      </c>
      <c r="G871" s="110" t="s">
        <v>156</v>
      </c>
      <c r="H871" s="108" t="s">
        <v>80</v>
      </c>
      <c r="I871" s="111">
        <f>14+13+17.8+11.2+10.4</f>
        <v>66.400000000000006</v>
      </c>
      <c r="J871" s="112">
        <v>52</v>
      </c>
      <c r="K871" s="112" t="s">
        <v>160</v>
      </c>
      <c r="L871" s="113">
        <f>IF(VLOOKUP(K871,'2. BASIS INVULBLAD'!$D$10:$E$87,2,FALSE())=0,0,I871/VLOOKUP(K871,'2. BASIS INVULBLAD'!$D$10:$E$87,2,FALSE()))</f>
        <v>0</v>
      </c>
      <c r="M871" s="113">
        <f t="shared" si="180"/>
        <v>0</v>
      </c>
      <c r="N871" s="114">
        <f>'2. BASIS INVULBLAD'!$H$10</f>
        <v>0</v>
      </c>
      <c r="O871" s="115">
        <f t="shared" si="181"/>
        <v>0</v>
      </c>
      <c r="P871" s="116"/>
      <c r="Q871" s="117">
        <f t="shared" si="182"/>
        <v>0</v>
      </c>
      <c r="R871" s="29">
        <f>'2. BASIS INVULBLAD'!$H$11</f>
        <v>0</v>
      </c>
      <c r="S871" s="29">
        <f t="shared" si="183"/>
        <v>0</v>
      </c>
      <c r="T871" s="29">
        <f t="shared" si="184"/>
        <v>0</v>
      </c>
    </row>
    <row r="872" spans="1:20" ht="13.5" hidden="1" customHeight="1">
      <c r="A872" s="78">
        <f t="shared" si="174"/>
        <v>454</v>
      </c>
      <c r="B872" s="107" t="s">
        <v>39</v>
      </c>
      <c r="C872" s="108" t="s">
        <v>349</v>
      </c>
      <c r="D872" s="109">
        <v>-2</v>
      </c>
      <c r="E872" s="108" t="s">
        <v>1087</v>
      </c>
      <c r="F872" s="108" t="s">
        <v>488</v>
      </c>
      <c r="G872" s="110" t="s">
        <v>120</v>
      </c>
      <c r="H872" s="108" t="s">
        <v>83</v>
      </c>
      <c r="I872" s="111">
        <v>10.78</v>
      </c>
      <c r="J872" s="112">
        <v>52</v>
      </c>
      <c r="K872" s="112" t="s">
        <v>128</v>
      </c>
      <c r="L872" s="113">
        <f>IF(VLOOKUP(K872,'2. BASIS INVULBLAD'!$D$10:$E$87,2,FALSE())=0,0,I872/VLOOKUP(K872,'2. BASIS INVULBLAD'!$D$10:$E$87,2,FALSE()))</f>
        <v>0</v>
      </c>
      <c r="M872" s="113">
        <f t="shared" si="180"/>
        <v>0</v>
      </c>
      <c r="N872" s="114">
        <f>'2. BASIS INVULBLAD'!$H$10</f>
        <v>0</v>
      </c>
      <c r="O872" s="115">
        <f t="shared" si="181"/>
        <v>0</v>
      </c>
      <c r="P872" s="116"/>
      <c r="Q872" s="117">
        <f t="shared" si="182"/>
        <v>0</v>
      </c>
      <c r="R872" s="29">
        <f>'2. BASIS INVULBLAD'!$H$11</f>
        <v>0</v>
      </c>
      <c r="S872" s="29">
        <f t="shared" si="183"/>
        <v>0</v>
      </c>
      <c r="T872" s="29">
        <f t="shared" si="184"/>
        <v>0</v>
      </c>
    </row>
    <row r="873" spans="1:20" ht="13.5" hidden="1" customHeight="1">
      <c r="A873" s="78">
        <f t="shared" si="174"/>
        <v>455</v>
      </c>
      <c r="B873" s="107" t="s">
        <v>39</v>
      </c>
      <c r="C873" s="108" t="s">
        <v>349</v>
      </c>
      <c r="D873" s="109" t="s">
        <v>212</v>
      </c>
      <c r="E873" s="108" t="s">
        <v>704</v>
      </c>
      <c r="F873" s="108" t="s">
        <v>682</v>
      </c>
      <c r="G873" s="110" t="s">
        <v>243</v>
      </c>
      <c r="H873" s="108"/>
      <c r="I873" s="111"/>
      <c r="J873" s="112">
        <v>0</v>
      </c>
      <c r="K873" s="112"/>
      <c r="L873" s="113"/>
      <c r="M873" s="113"/>
      <c r="N873" s="114"/>
      <c r="O873" s="115"/>
      <c r="P873" s="116"/>
      <c r="Q873" s="117"/>
      <c r="R873" s="29"/>
      <c r="S873" s="29"/>
      <c r="T873" s="29"/>
    </row>
    <row r="874" spans="1:20" ht="13.5" hidden="1" customHeight="1">
      <c r="A874" s="78">
        <f t="shared" si="174"/>
        <v>456</v>
      </c>
      <c r="B874" s="107" t="s">
        <v>39</v>
      </c>
      <c r="C874" s="108" t="s">
        <v>349</v>
      </c>
      <c r="D874" s="109" t="s">
        <v>212</v>
      </c>
      <c r="E874" s="108" t="s">
        <v>704</v>
      </c>
      <c r="F874" s="108" t="s">
        <v>682</v>
      </c>
      <c r="G874" s="110" t="s">
        <v>243</v>
      </c>
      <c r="H874" s="108"/>
      <c r="I874" s="111"/>
      <c r="J874" s="112">
        <v>0</v>
      </c>
      <c r="K874" s="112"/>
      <c r="L874" s="113"/>
      <c r="M874" s="113"/>
      <c r="N874" s="114"/>
      <c r="O874" s="115"/>
      <c r="P874" s="116"/>
      <c r="Q874" s="117"/>
      <c r="R874" s="29"/>
      <c r="S874" s="29"/>
      <c r="T874" s="29"/>
    </row>
    <row r="875" spans="1:20" ht="13.5" hidden="1" customHeight="1">
      <c r="A875" s="78">
        <f t="shared" si="174"/>
        <v>457</v>
      </c>
      <c r="B875" s="107" t="s">
        <v>39</v>
      </c>
      <c r="C875" s="122" t="s">
        <v>209</v>
      </c>
      <c r="D875" s="112">
        <v>-1</v>
      </c>
      <c r="E875" s="107" t="s">
        <v>790</v>
      </c>
      <c r="F875" s="107" t="s">
        <v>682</v>
      </c>
      <c r="G875" s="110" t="s">
        <v>243</v>
      </c>
      <c r="H875" s="107"/>
      <c r="I875" s="111"/>
      <c r="J875" s="112">
        <v>0</v>
      </c>
      <c r="K875" s="112"/>
      <c r="L875" s="113"/>
      <c r="M875" s="113"/>
      <c r="N875" s="114"/>
      <c r="O875" s="115"/>
      <c r="P875" s="116"/>
      <c r="Q875" s="117"/>
      <c r="R875" s="29"/>
      <c r="S875" s="29"/>
      <c r="T875" s="29"/>
    </row>
    <row r="876" spans="1:20" ht="13.5" hidden="1" customHeight="1">
      <c r="A876" s="78">
        <f t="shared" si="174"/>
        <v>458</v>
      </c>
      <c r="B876" s="107" t="s">
        <v>39</v>
      </c>
      <c r="C876" s="122" t="s">
        <v>209</v>
      </c>
      <c r="D876" s="112">
        <v>-1</v>
      </c>
      <c r="E876" s="130" t="s">
        <v>791</v>
      </c>
      <c r="F876" s="107" t="s">
        <v>682</v>
      </c>
      <c r="G876" s="110" t="s">
        <v>243</v>
      </c>
      <c r="H876" s="107"/>
      <c r="I876" s="111"/>
      <c r="J876" s="112">
        <v>0</v>
      </c>
      <c r="K876" s="112"/>
      <c r="L876" s="113"/>
      <c r="M876" s="113"/>
      <c r="N876" s="114"/>
      <c r="O876" s="115"/>
      <c r="P876" s="116"/>
      <c r="Q876" s="117"/>
      <c r="R876" s="29"/>
      <c r="S876" s="29"/>
      <c r="T876" s="29"/>
    </row>
    <row r="877" spans="1:20" ht="13.5" hidden="1" customHeight="1">
      <c r="A877" s="78">
        <f t="shared" si="174"/>
        <v>459</v>
      </c>
      <c r="B877" s="107" t="s">
        <v>39</v>
      </c>
      <c r="C877" s="122" t="s">
        <v>209</v>
      </c>
      <c r="D877" s="109">
        <v>1</v>
      </c>
      <c r="E877" s="130" t="s">
        <v>800</v>
      </c>
      <c r="F877" s="107" t="s">
        <v>452</v>
      </c>
      <c r="G877" s="110" t="s">
        <v>243</v>
      </c>
      <c r="H877" s="107"/>
      <c r="I877" s="111"/>
      <c r="J877" s="112">
        <v>0</v>
      </c>
      <c r="K877" s="112"/>
      <c r="L877" s="113"/>
      <c r="M877" s="113"/>
      <c r="N877" s="114"/>
      <c r="O877" s="115"/>
      <c r="P877" s="116"/>
      <c r="Q877" s="117"/>
      <c r="R877" s="29"/>
      <c r="S877" s="29"/>
      <c r="T877" s="29"/>
    </row>
    <row r="878" spans="1:20" ht="13.5" hidden="1" customHeight="1">
      <c r="A878" s="78">
        <f t="shared" si="174"/>
        <v>460</v>
      </c>
      <c r="B878" s="107" t="s">
        <v>39</v>
      </c>
      <c r="C878" s="122" t="s">
        <v>209</v>
      </c>
      <c r="D878" s="109">
        <v>1</v>
      </c>
      <c r="E878" s="130" t="s">
        <v>801</v>
      </c>
      <c r="F878" s="107" t="s">
        <v>682</v>
      </c>
      <c r="G878" s="110" t="s">
        <v>243</v>
      </c>
      <c r="H878" s="107"/>
      <c r="I878" s="111"/>
      <c r="J878" s="112">
        <v>0</v>
      </c>
      <c r="K878" s="112"/>
      <c r="L878" s="113"/>
      <c r="M878" s="113"/>
      <c r="N878" s="114"/>
      <c r="O878" s="115"/>
      <c r="P878" s="116"/>
      <c r="Q878" s="117"/>
      <c r="R878" s="29"/>
      <c r="S878" s="29"/>
      <c r="T878" s="29"/>
    </row>
    <row r="879" spans="1:20" ht="13.5" hidden="1" customHeight="1">
      <c r="A879" s="78">
        <f t="shared" ref="A879:A890" si="185">A878+1</f>
        <v>461</v>
      </c>
      <c r="B879" s="107" t="s">
        <v>39</v>
      </c>
      <c r="C879" s="122" t="s">
        <v>209</v>
      </c>
      <c r="D879" s="109">
        <v>2</v>
      </c>
      <c r="E879" s="130" t="s">
        <v>824</v>
      </c>
      <c r="F879" s="107" t="s">
        <v>452</v>
      </c>
      <c r="G879" s="110" t="s">
        <v>243</v>
      </c>
      <c r="H879" s="107"/>
      <c r="I879" s="111"/>
      <c r="J879" s="112">
        <v>0</v>
      </c>
      <c r="K879" s="112"/>
      <c r="L879" s="113"/>
      <c r="M879" s="113"/>
      <c r="N879" s="114"/>
      <c r="O879" s="115"/>
      <c r="P879" s="116"/>
      <c r="Q879" s="117"/>
      <c r="R879" s="29"/>
      <c r="S879" s="29"/>
      <c r="T879" s="29"/>
    </row>
    <row r="880" spans="1:20" ht="13.5" hidden="1" customHeight="1">
      <c r="A880" s="78">
        <f t="shared" si="185"/>
        <v>462</v>
      </c>
      <c r="B880" s="107" t="s">
        <v>39</v>
      </c>
      <c r="C880" s="122" t="s">
        <v>209</v>
      </c>
      <c r="D880" s="109">
        <v>2</v>
      </c>
      <c r="E880" s="130" t="s">
        <v>825</v>
      </c>
      <c r="F880" s="107" t="s">
        <v>682</v>
      </c>
      <c r="G880" s="110" t="s">
        <v>243</v>
      </c>
      <c r="H880" s="107"/>
      <c r="I880" s="111"/>
      <c r="J880" s="112">
        <v>0</v>
      </c>
      <c r="K880" s="112"/>
      <c r="L880" s="113"/>
      <c r="M880" s="113"/>
      <c r="N880" s="114"/>
      <c r="O880" s="115"/>
      <c r="P880" s="116"/>
      <c r="Q880" s="117"/>
      <c r="R880" s="29"/>
      <c r="S880" s="29"/>
      <c r="T880" s="29"/>
    </row>
    <row r="881" spans="1:20" ht="13.5" hidden="1" customHeight="1">
      <c r="A881" s="78">
        <f t="shared" si="185"/>
        <v>463</v>
      </c>
      <c r="B881" s="107" t="s">
        <v>39</v>
      </c>
      <c r="C881" s="122" t="s">
        <v>209</v>
      </c>
      <c r="D881" s="109">
        <v>3</v>
      </c>
      <c r="E881" s="130" t="s">
        <v>848</v>
      </c>
      <c r="F881" s="107" t="s">
        <v>452</v>
      </c>
      <c r="G881" s="110" t="s">
        <v>243</v>
      </c>
      <c r="H881" s="107"/>
      <c r="I881" s="111"/>
      <c r="J881" s="112">
        <v>0</v>
      </c>
      <c r="K881" s="112"/>
      <c r="L881" s="113"/>
      <c r="M881" s="113"/>
      <c r="N881" s="114"/>
      <c r="O881" s="115"/>
      <c r="P881" s="116"/>
      <c r="Q881" s="117"/>
      <c r="R881" s="29"/>
      <c r="S881" s="29"/>
      <c r="T881" s="29"/>
    </row>
    <row r="882" spans="1:20" ht="13.5" hidden="1" customHeight="1">
      <c r="A882" s="78">
        <f t="shared" si="185"/>
        <v>464</v>
      </c>
      <c r="B882" s="107" t="s">
        <v>39</v>
      </c>
      <c r="C882" s="122" t="s">
        <v>209</v>
      </c>
      <c r="D882" s="109">
        <v>3</v>
      </c>
      <c r="E882" s="130" t="s">
        <v>849</v>
      </c>
      <c r="F882" s="107" t="s">
        <v>682</v>
      </c>
      <c r="G882" s="110" t="s">
        <v>243</v>
      </c>
      <c r="H882" s="107"/>
      <c r="I882" s="111"/>
      <c r="J882" s="112">
        <v>0</v>
      </c>
      <c r="K882" s="112"/>
      <c r="L882" s="113"/>
      <c r="M882" s="113"/>
      <c r="N882" s="114"/>
      <c r="O882" s="115"/>
      <c r="P882" s="116"/>
      <c r="Q882" s="117"/>
      <c r="R882" s="29"/>
      <c r="S882" s="29"/>
      <c r="T882" s="29"/>
    </row>
    <row r="883" spans="1:20" ht="13.5" hidden="1" customHeight="1">
      <c r="A883" s="78">
        <f t="shared" si="185"/>
        <v>465</v>
      </c>
      <c r="B883" s="107" t="s">
        <v>39</v>
      </c>
      <c r="C883" s="122" t="s">
        <v>209</v>
      </c>
      <c r="D883" s="112" t="s">
        <v>490</v>
      </c>
      <c r="E883" s="130" t="s">
        <v>869</v>
      </c>
      <c r="F883" s="107" t="s">
        <v>452</v>
      </c>
      <c r="G883" s="110" t="s">
        <v>243</v>
      </c>
      <c r="H883" s="107"/>
      <c r="I883" s="111"/>
      <c r="J883" s="112">
        <v>0</v>
      </c>
      <c r="K883" s="112"/>
      <c r="L883" s="113"/>
      <c r="M883" s="113"/>
      <c r="N883" s="114"/>
      <c r="O883" s="115"/>
      <c r="P883" s="116"/>
      <c r="Q883" s="117"/>
      <c r="R883" s="29"/>
      <c r="S883" s="29"/>
      <c r="T883" s="29"/>
    </row>
    <row r="884" spans="1:20" ht="13.5" hidden="1" customHeight="1">
      <c r="A884" s="78">
        <f t="shared" si="185"/>
        <v>466</v>
      </c>
      <c r="B884" s="107" t="s">
        <v>39</v>
      </c>
      <c r="C884" s="122" t="s">
        <v>209</v>
      </c>
      <c r="D884" s="112" t="s">
        <v>490</v>
      </c>
      <c r="E884" s="130" t="s">
        <v>870</v>
      </c>
      <c r="F884" s="107" t="s">
        <v>682</v>
      </c>
      <c r="G884" s="110" t="s">
        <v>243</v>
      </c>
      <c r="H884" s="107"/>
      <c r="I884" s="111"/>
      <c r="J884" s="112">
        <v>0</v>
      </c>
      <c r="K884" s="112"/>
      <c r="L884" s="113"/>
      <c r="M884" s="113"/>
      <c r="N884" s="114"/>
      <c r="O884" s="115"/>
      <c r="P884" s="116"/>
      <c r="Q884" s="117"/>
      <c r="R884" s="29"/>
      <c r="S884" s="29"/>
      <c r="T884" s="29"/>
    </row>
    <row r="885" spans="1:20" ht="13.5" hidden="1" customHeight="1">
      <c r="A885" s="78">
        <f t="shared" si="185"/>
        <v>467</v>
      </c>
      <c r="B885" s="107" t="s">
        <v>39</v>
      </c>
      <c r="C885" s="122" t="s">
        <v>314</v>
      </c>
      <c r="D885" s="109">
        <v>1</v>
      </c>
      <c r="E885" s="130" t="s">
        <v>892</v>
      </c>
      <c r="F885" s="107" t="s">
        <v>452</v>
      </c>
      <c r="G885" s="110" t="s">
        <v>243</v>
      </c>
      <c r="H885" s="107"/>
      <c r="I885" s="111"/>
      <c r="J885" s="112">
        <v>0</v>
      </c>
      <c r="K885" s="112"/>
      <c r="L885" s="113"/>
      <c r="M885" s="113"/>
      <c r="N885" s="114"/>
      <c r="O885" s="115"/>
      <c r="P885" s="116"/>
      <c r="Q885" s="117"/>
      <c r="R885" s="29"/>
      <c r="S885" s="29"/>
      <c r="T885" s="29"/>
    </row>
    <row r="886" spans="1:20" ht="13.5" hidden="1" customHeight="1">
      <c r="A886" s="78">
        <f t="shared" si="185"/>
        <v>468</v>
      </c>
      <c r="B886" s="107" t="s">
        <v>39</v>
      </c>
      <c r="C886" s="122" t="s">
        <v>314</v>
      </c>
      <c r="D886" s="109">
        <v>1</v>
      </c>
      <c r="E886" s="130" t="s">
        <v>893</v>
      </c>
      <c r="F886" s="107" t="s">
        <v>682</v>
      </c>
      <c r="G886" s="110" t="s">
        <v>243</v>
      </c>
      <c r="H886" s="107"/>
      <c r="I886" s="111"/>
      <c r="J886" s="112">
        <v>0</v>
      </c>
      <c r="K886" s="112"/>
      <c r="L886" s="113"/>
      <c r="M886" s="113"/>
      <c r="N886" s="114"/>
      <c r="O886" s="115"/>
      <c r="P886" s="116"/>
      <c r="Q886" s="117"/>
      <c r="R886" s="29"/>
      <c r="S886" s="29"/>
      <c r="T886" s="29"/>
    </row>
    <row r="887" spans="1:20" ht="13.5" hidden="1" customHeight="1">
      <c r="A887" s="78">
        <f t="shared" si="185"/>
        <v>469</v>
      </c>
      <c r="B887" s="107" t="s">
        <v>39</v>
      </c>
      <c r="C887" s="122" t="s">
        <v>314</v>
      </c>
      <c r="D887" s="109">
        <v>2</v>
      </c>
      <c r="E887" s="130" t="s">
        <v>911</v>
      </c>
      <c r="F887" s="107" t="s">
        <v>452</v>
      </c>
      <c r="G887" s="110" t="s">
        <v>243</v>
      </c>
      <c r="H887" s="107"/>
      <c r="I887" s="111"/>
      <c r="J887" s="112">
        <v>0</v>
      </c>
      <c r="K887" s="112"/>
      <c r="L887" s="113"/>
      <c r="M887" s="113"/>
      <c r="N887" s="114"/>
      <c r="O887" s="115"/>
      <c r="P887" s="116"/>
      <c r="Q887" s="117"/>
      <c r="R887" s="29"/>
      <c r="S887" s="29"/>
      <c r="T887" s="29"/>
    </row>
    <row r="888" spans="1:20" ht="13.5" hidden="1" customHeight="1">
      <c r="A888" s="78">
        <f t="shared" si="185"/>
        <v>470</v>
      </c>
      <c r="B888" s="107" t="s">
        <v>39</v>
      </c>
      <c r="C888" s="122" t="s">
        <v>314</v>
      </c>
      <c r="D888" s="109">
        <v>2</v>
      </c>
      <c r="E888" s="130" t="s">
        <v>912</v>
      </c>
      <c r="F888" s="107" t="s">
        <v>682</v>
      </c>
      <c r="G888" s="110" t="s">
        <v>243</v>
      </c>
      <c r="H888" s="107"/>
      <c r="I888" s="111"/>
      <c r="J888" s="112">
        <v>0</v>
      </c>
      <c r="K888" s="112"/>
      <c r="L888" s="113"/>
      <c r="M888" s="113"/>
      <c r="N888" s="114"/>
      <c r="O888" s="115"/>
      <c r="P888" s="116"/>
      <c r="Q888" s="117"/>
      <c r="R888" s="29"/>
      <c r="S888" s="29"/>
      <c r="T888" s="29"/>
    </row>
    <row r="889" spans="1:20" ht="13.5" hidden="1" customHeight="1">
      <c r="A889" s="78">
        <f t="shared" si="185"/>
        <v>471</v>
      </c>
      <c r="B889" s="107" t="s">
        <v>39</v>
      </c>
      <c r="C889" s="122" t="s">
        <v>588</v>
      </c>
      <c r="D889" s="112">
        <v>-1</v>
      </c>
      <c r="E889" s="130" t="s">
        <v>938</v>
      </c>
      <c r="F889" s="107" t="s">
        <v>682</v>
      </c>
      <c r="G889" s="110" t="s">
        <v>243</v>
      </c>
      <c r="H889" s="107"/>
      <c r="I889" s="111"/>
      <c r="J889" s="112">
        <v>0</v>
      </c>
      <c r="K889" s="112"/>
      <c r="L889" s="113"/>
      <c r="M889" s="113"/>
      <c r="N889" s="114"/>
      <c r="O889" s="115"/>
      <c r="P889" s="116"/>
      <c r="Q889" s="117"/>
      <c r="R889" s="29"/>
      <c r="S889" s="29"/>
      <c r="T889" s="29"/>
    </row>
    <row r="890" spans="1:20" ht="13.5" hidden="1" customHeight="1">
      <c r="A890" s="78">
        <f t="shared" si="185"/>
        <v>472</v>
      </c>
      <c r="B890" s="107" t="s">
        <v>39</v>
      </c>
      <c r="C890" s="122" t="s">
        <v>588</v>
      </c>
      <c r="D890" s="112">
        <v>-1</v>
      </c>
      <c r="E890" s="130" t="s">
        <v>632</v>
      </c>
      <c r="F890" s="107" t="s">
        <v>682</v>
      </c>
      <c r="G890" s="110" t="s">
        <v>243</v>
      </c>
      <c r="H890" s="107"/>
      <c r="I890" s="111"/>
      <c r="J890" s="112">
        <v>0</v>
      </c>
      <c r="K890" s="112"/>
      <c r="L890" s="113"/>
      <c r="M890" s="113"/>
      <c r="N890" s="114"/>
      <c r="O890" s="115"/>
      <c r="P890" s="116"/>
      <c r="Q890" s="117"/>
      <c r="R890" s="29"/>
      <c r="S890" s="29"/>
      <c r="T890" s="29"/>
    </row>
    <row r="891" spans="1:20" ht="13.5" hidden="1" customHeight="1">
      <c r="A891" s="78"/>
      <c r="B891" s="107"/>
      <c r="C891" s="122"/>
      <c r="D891" s="112"/>
      <c r="E891" s="130"/>
      <c r="F891" s="107"/>
      <c r="G891" s="110"/>
      <c r="H891" s="108"/>
      <c r="I891" s="111"/>
      <c r="J891" s="112"/>
      <c r="K891" s="112"/>
      <c r="L891" s="113"/>
      <c r="M891" s="113"/>
      <c r="N891" s="114"/>
      <c r="O891" s="115"/>
      <c r="P891" s="116"/>
      <c r="Q891" s="117"/>
      <c r="R891" s="29"/>
      <c r="S891" s="29"/>
      <c r="T891" s="29"/>
    </row>
    <row r="892" spans="1:20" ht="13.5" hidden="1" customHeight="1">
      <c r="A892" s="78">
        <f>A890+1</f>
        <v>473</v>
      </c>
      <c r="B892" s="108" t="s">
        <v>40</v>
      </c>
      <c r="C892" s="108"/>
      <c r="D892" s="109" t="s">
        <v>1095</v>
      </c>
      <c r="E892" s="108" t="s">
        <v>1096</v>
      </c>
      <c r="F892" s="108" t="s">
        <v>514</v>
      </c>
      <c r="G892" s="110" t="s">
        <v>120</v>
      </c>
      <c r="H892" s="108" t="s">
        <v>87</v>
      </c>
      <c r="I892" s="111">
        <v>9.1</v>
      </c>
      <c r="J892" s="112">
        <v>52</v>
      </c>
      <c r="K892" s="112" t="s">
        <v>121</v>
      </c>
      <c r="L892" s="113">
        <f>IF(VLOOKUP(K892,'2. BASIS INVULBLAD'!$D$10:$E$87,2,FALSE())=0,0,I892/VLOOKUP(K892,'2. BASIS INVULBLAD'!$D$10:$E$87,2,FALSE()))</f>
        <v>0</v>
      </c>
      <c r="M892" s="113">
        <f>L892*J892</f>
        <v>0</v>
      </c>
      <c r="N892" s="114">
        <f>'2. BASIS INVULBLAD'!$H$10</f>
        <v>0</v>
      </c>
      <c r="O892" s="115">
        <f>M892*N892</f>
        <v>0</v>
      </c>
      <c r="P892" s="116"/>
      <c r="Q892" s="117">
        <f>M892*P892</f>
        <v>0</v>
      </c>
      <c r="R892" s="29">
        <f>'2. BASIS INVULBLAD'!$H$11</f>
        <v>0</v>
      </c>
      <c r="S892" s="29">
        <f>Q892*R892</f>
        <v>0</v>
      </c>
      <c r="T892" s="29">
        <f>O892+S892</f>
        <v>0</v>
      </c>
    </row>
    <row r="893" spans="1:20" ht="13.5" hidden="1" customHeight="1">
      <c r="A893" s="78">
        <f t="shared" ref="A893:A903" si="186">A892+1</f>
        <v>474</v>
      </c>
      <c r="B893" s="108" t="s">
        <v>40</v>
      </c>
      <c r="C893" s="108"/>
      <c r="D893" s="109" t="s">
        <v>1095</v>
      </c>
      <c r="E893" s="108" t="s">
        <v>1097</v>
      </c>
      <c r="F893" s="108" t="s">
        <v>514</v>
      </c>
      <c r="G893" s="110" t="s">
        <v>120</v>
      </c>
      <c r="H893" s="108" t="s">
        <v>87</v>
      </c>
      <c r="I893" s="111">
        <v>57.1</v>
      </c>
      <c r="J893" s="112">
        <v>52</v>
      </c>
      <c r="K893" s="112" t="s">
        <v>121</v>
      </c>
      <c r="L893" s="113">
        <f>IF(VLOOKUP(K893,'2. BASIS INVULBLAD'!$D$10:$E$87,2,FALSE())=0,0,I893/VLOOKUP(K893,'2. BASIS INVULBLAD'!$D$10:$E$87,2,FALSE()))</f>
        <v>0</v>
      </c>
      <c r="M893" s="113">
        <f>L893*J893</f>
        <v>0</v>
      </c>
      <c r="N893" s="114">
        <f>'2. BASIS INVULBLAD'!$H$10</f>
        <v>0</v>
      </c>
      <c r="O893" s="115">
        <f>M893*N893</f>
        <v>0</v>
      </c>
      <c r="P893" s="116"/>
      <c r="Q893" s="117">
        <f>M893*P893</f>
        <v>0</v>
      </c>
      <c r="R893" s="29">
        <f>'2. BASIS INVULBLAD'!$H$11</f>
        <v>0</v>
      </c>
      <c r="S893" s="29">
        <f>Q893*R893</f>
        <v>0</v>
      </c>
      <c r="T893" s="29">
        <f>O893+S893</f>
        <v>0</v>
      </c>
    </row>
    <row r="894" spans="1:20" ht="13.5" hidden="1" customHeight="1">
      <c r="A894" s="78">
        <f t="shared" si="186"/>
        <v>475</v>
      </c>
      <c r="B894" s="108" t="s">
        <v>40</v>
      </c>
      <c r="C894" s="108"/>
      <c r="D894" s="109" t="s">
        <v>1095</v>
      </c>
      <c r="E894" s="108" t="s">
        <v>1106</v>
      </c>
      <c r="F894" s="108" t="s">
        <v>514</v>
      </c>
      <c r="G894" s="110" t="s">
        <v>120</v>
      </c>
      <c r="H894" s="108" t="s">
        <v>87</v>
      </c>
      <c r="I894" s="111">
        <v>7.78</v>
      </c>
      <c r="J894" s="112">
        <v>52</v>
      </c>
      <c r="K894" s="112" t="s">
        <v>121</v>
      </c>
      <c r="L894" s="113">
        <f>IF(VLOOKUP(K894,'2. BASIS INVULBLAD'!$D$10:$E$87,2,FALSE())=0,0,I894/VLOOKUP(K894,'2. BASIS INVULBLAD'!$D$10:$E$87,2,FALSE()))</f>
        <v>0</v>
      </c>
      <c r="M894" s="113">
        <f>L894*J894</f>
        <v>0</v>
      </c>
      <c r="N894" s="114">
        <f>'2. BASIS INVULBLAD'!$H$10</f>
        <v>0</v>
      </c>
      <c r="O894" s="115">
        <f>M894*N894</f>
        <v>0</v>
      </c>
      <c r="P894" s="116"/>
      <c r="Q894" s="117">
        <f>M894*P894</f>
        <v>0</v>
      </c>
      <c r="R894" s="29">
        <f>'2. BASIS INVULBLAD'!$H$11</f>
        <v>0</v>
      </c>
      <c r="S894" s="29">
        <f>Q894*R894</f>
        <v>0</v>
      </c>
      <c r="T894" s="29">
        <f>O894+S894</f>
        <v>0</v>
      </c>
    </row>
    <row r="895" spans="1:20" ht="13.5" hidden="1" customHeight="1">
      <c r="A895" s="78">
        <f t="shared" si="186"/>
        <v>476</v>
      </c>
      <c r="B895" s="108" t="s">
        <v>40</v>
      </c>
      <c r="C895" s="108" t="s">
        <v>1116</v>
      </c>
      <c r="D895" s="109" t="s">
        <v>1095</v>
      </c>
      <c r="E895" s="108" t="s">
        <v>1190</v>
      </c>
      <c r="F895" s="108" t="s">
        <v>669</v>
      </c>
      <c r="G895" s="110" t="s">
        <v>120</v>
      </c>
      <c r="H895" s="108" t="s">
        <v>87</v>
      </c>
      <c r="I895" s="111">
        <v>47.37</v>
      </c>
      <c r="J895" s="112">
        <v>52</v>
      </c>
      <c r="K895" s="112" t="s">
        <v>121</v>
      </c>
      <c r="L895" s="113">
        <f>IF(VLOOKUP(K895,'2. BASIS INVULBLAD'!$D$10:$E$87,2,FALSE())=0,0,I895/VLOOKUP(K895,'2. BASIS INVULBLAD'!$D$10:$E$87,2,FALSE()))</f>
        <v>0</v>
      </c>
      <c r="M895" s="113">
        <f>L895*J895</f>
        <v>0</v>
      </c>
      <c r="N895" s="114">
        <f>'2. BASIS INVULBLAD'!$H$10</f>
        <v>0</v>
      </c>
      <c r="O895" s="115">
        <f>M895*N895</f>
        <v>0</v>
      </c>
      <c r="P895" s="116"/>
      <c r="Q895" s="117">
        <f>M895*P895</f>
        <v>0</v>
      </c>
      <c r="R895" s="29">
        <f>'2. BASIS INVULBLAD'!$H$11</f>
        <v>0</v>
      </c>
      <c r="S895" s="29">
        <f>Q895*R895</f>
        <v>0</v>
      </c>
      <c r="T895" s="29">
        <f>O895+S895</f>
        <v>0</v>
      </c>
    </row>
    <row r="896" spans="1:20" ht="13.5" hidden="1" customHeight="1">
      <c r="A896" s="78">
        <f t="shared" si="186"/>
        <v>477</v>
      </c>
      <c r="B896" s="108" t="s">
        <v>40</v>
      </c>
      <c r="C896" s="108" t="s">
        <v>1116</v>
      </c>
      <c r="D896" s="109" t="s">
        <v>1095</v>
      </c>
      <c r="E896" s="108" t="s">
        <v>1191</v>
      </c>
      <c r="F896" s="108" t="s">
        <v>216</v>
      </c>
      <c r="G896" s="110" t="s">
        <v>86</v>
      </c>
      <c r="H896" s="108" t="s">
        <v>87</v>
      </c>
      <c r="I896" s="111">
        <v>404.8</v>
      </c>
      <c r="J896" s="112">
        <v>255</v>
      </c>
      <c r="K896" s="112" t="s">
        <v>88</v>
      </c>
      <c r="L896" s="113">
        <f>IF(VLOOKUP(K896,'2. BASIS INVULBLAD'!$D$10:$E$87,2,FALSE())=0,0,I896/VLOOKUP(K896,'2. BASIS INVULBLAD'!$D$10:$E$87,2,FALSE()))</f>
        <v>0</v>
      </c>
      <c r="M896" s="113">
        <f>L896*J896</f>
        <v>0</v>
      </c>
      <c r="N896" s="114">
        <f>'2. BASIS INVULBLAD'!$H$10</f>
        <v>0</v>
      </c>
      <c r="O896" s="115">
        <f>M896*N896</f>
        <v>0</v>
      </c>
      <c r="P896" s="116"/>
      <c r="Q896" s="117">
        <f>M896*P896</f>
        <v>0</v>
      </c>
      <c r="R896" s="29">
        <f>'2. BASIS INVULBLAD'!$H$11</f>
        <v>0</v>
      </c>
      <c r="S896" s="29">
        <f>Q896*R896</f>
        <v>0</v>
      </c>
      <c r="T896" s="29">
        <f>O896+S896</f>
        <v>0</v>
      </c>
    </row>
    <row r="897" spans="1:20" ht="13.5" hidden="1" customHeight="1">
      <c r="A897" s="78">
        <f t="shared" si="186"/>
        <v>478</v>
      </c>
      <c r="B897" s="108" t="s">
        <v>40</v>
      </c>
      <c r="C897" s="108" t="s">
        <v>1116</v>
      </c>
      <c r="D897" s="109" t="s">
        <v>1095</v>
      </c>
      <c r="E897" s="108" t="s">
        <v>1192</v>
      </c>
      <c r="F897" s="108" t="s">
        <v>959</v>
      </c>
      <c r="G897" s="110" t="s">
        <v>243</v>
      </c>
      <c r="H897" s="108" t="s">
        <v>87</v>
      </c>
      <c r="I897" s="111">
        <v>84.21</v>
      </c>
      <c r="J897" s="112">
        <v>0</v>
      </c>
      <c r="K897" s="112"/>
      <c r="L897" s="113"/>
      <c r="M897" s="113"/>
      <c r="N897" s="114"/>
      <c r="O897" s="115"/>
      <c r="P897" s="116"/>
      <c r="Q897" s="117"/>
      <c r="R897" s="29"/>
      <c r="S897" s="29"/>
      <c r="T897" s="29"/>
    </row>
    <row r="898" spans="1:20" ht="13.5" hidden="1" customHeight="1">
      <c r="A898" s="78">
        <f t="shared" si="186"/>
        <v>479</v>
      </c>
      <c r="B898" s="108" t="s">
        <v>40</v>
      </c>
      <c r="C898" s="108" t="s">
        <v>1116</v>
      </c>
      <c r="D898" s="109" t="s">
        <v>1095</v>
      </c>
      <c r="E898" s="108" t="s">
        <v>1193</v>
      </c>
      <c r="F898" s="108" t="s">
        <v>1194</v>
      </c>
      <c r="G898" s="110" t="s">
        <v>243</v>
      </c>
      <c r="H898" s="108" t="s">
        <v>87</v>
      </c>
      <c r="I898" s="111">
        <v>48.36</v>
      </c>
      <c r="J898" s="112">
        <v>0</v>
      </c>
      <c r="K898" s="112"/>
      <c r="L898" s="113"/>
      <c r="M898" s="113"/>
      <c r="N898" s="114"/>
      <c r="O898" s="115"/>
      <c r="P898" s="116"/>
      <c r="Q898" s="117"/>
      <c r="R898" s="29"/>
      <c r="S898" s="29"/>
      <c r="T898" s="29"/>
    </row>
    <row r="899" spans="1:20" ht="13.5" hidden="1" customHeight="1">
      <c r="A899" s="78">
        <f t="shared" si="186"/>
        <v>480</v>
      </c>
      <c r="B899" s="108" t="s">
        <v>40</v>
      </c>
      <c r="C899" s="108"/>
      <c r="D899" s="109" t="s">
        <v>490</v>
      </c>
      <c r="E899" s="108" t="s">
        <v>1110</v>
      </c>
      <c r="F899" s="108" t="s">
        <v>242</v>
      </c>
      <c r="G899" s="110" t="s">
        <v>243</v>
      </c>
      <c r="H899" s="108" t="s">
        <v>68</v>
      </c>
      <c r="I899" s="111">
        <v>2.82</v>
      </c>
      <c r="J899" s="112">
        <v>0</v>
      </c>
      <c r="K899" s="112"/>
      <c r="L899" s="113"/>
      <c r="M899" s="113"/>
      <c r="N899" s="114"/>
      <c r="O899" s="115"/>
      <c r="P899" s="116"/>
      <c r="Q899" s="117"/>
      <c r="R899" s="29"/>
      <c r="S899" s="29"/>
      <c r="T899" s="29"/>
    </row>
    <row r="900" spans="1:20" ht="13.5" hidden="1" customHeight="1">
      <c r="A900" s="78">
        <f t="shared" si="186"/>
        <v>481</v>
      </c>
      <c r="B900" s="108" t="s">
        <v>40</v>
      </c>
      <c r="C900" s="108"/>
      <c r="D900" s="109" t="s">
        <v>490</v>
      </c>
      <c r="E900" s="108" t="s">
        <v>1111</v>
      </c>
      <c r="F900" s="108" t="s">
        <v>280</v>
      </c>
      <c r="G900" s="110" t="s">
        <v>144</v>
      </c>
      <c r="H900" s="108" t="s">
        <v>68</v>
      </c>
      <c r="I900" s="111">
        <v>4.68</v>
      </c>
      <c r="J900" s="112">
        <v>255</v>
      </c>
      <c r="K900" s="112" t="s">
        <v>1315</v>
      </c>
      <c r="L900" s="113">
        <f>IF(VLOOKUP(K900,'2. BASIS INVULBLAD'!$D$10:$E$87,2,FALSE())=0,0,I900/VLOOKUP(K900,'2. BASIS INVULBLAD'!$D$10:$E$87,2,FALSE()))</f>
        <v>0</v>
      </c>
      <c r="M900" s="113">
        <f t="shared" ref="M900:M908" si="187">L900*J900</f>
        <v>0</v>
      </c>
      <c r="N900" s="114">
        <f>'2. BASIS INVULBLAD'!$H$10</f>
        <v>0</v>
      </c>
      <c r="O900" s="115">
        <f t="shared" ref="O900:O908" si="188">M900*N900</f>
        <v>0</v>
      </c>
      <c r="P900" s="116"/>
      <c r="Q900" s="117">
        <f t="shared" ref="Q900:Q908" si="189">M900*P900</f>
        <v>0</v>
      </c>
      <c r="R900" s="29">
        <f>'2. BASIS INVULBLAD'!$H$11</f>
        <v>0</v>
      </c>
      <c r="S900" s="29">
        <f t="shared" ref="S900:S908" si="190">Q900*R900</f>
        <v>0</v>
      </c>
      <c r="T900" s="29">
        <f t="shared" ref="T900:T908" si="191">O900+S900</f>
        <v>0</v>
      </c>
    </row>
    <row r="901" spans="1:20" ht="13.5" hidden="1" customHeight="1">
      <c r="A901" s="78">
        <f t="shared" si="186"/>
        <v>482</v>
      </c>
      <c r="B901" s="108" t="s">
        <v>40</v>
      </c>
      <c r="C901" s="108"/>
      <c r="D901" s="109" t="s">
        <v>490</v>
      </c>
      <c r="E901" s="108" t="s">
        <v>1112</v>
      </c>
      <c r="F901" s="108" t="s">
        <v>253</v>
      </c>
      <c r="G901" s="110" t="s">
        <v>144</v>
      </c>
      <c r="H901" s="108" t="s">
        <v>68</v>
      </c>
      <c r="I901" s="111">
        <v>1.4</v>
      </c>
      <c r="J901" s="112">
        <v>255</v>
      </c>
      <c r="K901" s="112" t="s">
        <v>1315</v>
      </c>
      <c r="L901" s="113">
        <f>IF(VLOOKUP(K901,'2. BASIS INVULBLAD'!$D$10:$E$87,2,FALSE())=0,0,I901/VLOOKUP(K901,'2. BASIS INVULBLAD'!$D$10:$E$87,2,FALSE()))</f>
        <v>0</v>
      </c>
      <c r="M901" s="113">
        <f t="shared" si="187"/>
        <v>0</v>
      </c>
      <c r="N901" s="114">
        <f>'2. BASIS INVULBLAD'!$H$10</f>
        <v>0</v>
      </c>
      <c r="O901" s="115">
        <f t="shared" si="188"/>
        <v>0</v>
      </c>
      <c r="P901" s="116"/>
      <c r="Q901" s="117">
        <f t="shared" si="189"/>
        <v>0</v>
      </c>
      <c r="R901" s="29">
        <f>'2. BASIS INVULBLAD'!$H$11</f>
        <v>0</v>
      </c>
      <c r="S901" s="29">
        <f t="shared" si="190"/>
        <v>0</v>
      </c>
      <c r="T901" s="29">
        <f t="shared" si="191"/>
        <v>0</v>
      </c>
    </row>
    <row r="902" spans="1:20" ht="13.5" hidden="1" customHeight="1">
      <c r="A902" s="78">
        <f t="shared" si="186"/>
        <v>483</v>
      </c>
      <c r="B902" s="108" t="s">
        <v>40</v>
      </c>
      <c r="C902" s="108"/>
      <c r="D902" s="109" t="s">
        <v>490</v>
      </c>
      <c r="E902" s="108" t="s">
        <v>1113</v>
      </c>
      <c r="F902" s="108" t="s">
        <v>240</v>
      </c>
      <c r="G902" s="110" t="s">
        <v>144</v>
      </c>
      <c r="H902" s="108" t="s">
        <v>68</v>
      </c>
      <c r="I902" s="111">
        <v>2.2000000000000002</v>
      </c>
      <c r="J902" s="112">
        <v>255</v>
      </c>
      <c r="K902" s="112" t="s">
        <v>1315</v>
      </c>
      <c r="L902" s="113">
        <f>IF(VLOOKUP(K902,'2. BASIS INVULBLAD'!$D$10:$E$87,2,FALSE())=0,0,I902/VLOOKUP(K902,'2. BASIS INVULBLAD'!$D$10:$E$87,2,FALSE()))</f>
        <v>0</v>
      </c>
      <c r="M902" s="113">
        <f t="shared" si="187"/>
        <v>0</v>
      </c>
      <c r="N902" s="114">
        <f>'2. BASIS INVULBLAD'!$H$10</f>
        <v>0</v>
      </c>
      <c r="O902" s="115">
        <f t="shared" si="188"/>
        <v>0</v>
      </c>
      <c r="P902" s="116"/>
      <c r="Q902" s="117">
        <f t="shared" si="189"/>
        <v>0</v>
      </c>
      <c r="R902" s="29">
        <f>'2. BASIS INVULBLAD'!$H$11</f>
        <v>0</v>
      </c>
      <c r="S902" s="29">
        <f t="shared" si="190"/>
        <v>0</v>
      </c>
      <c r="T902" s="29">
        <f t="shared" si="191"/>
        <v>0</v>
      </c>
    </row>
    <row r="903" spans="1:20" ht="13.5" hidden="1" customHeight="1">
      <c r="A903" s="78">
        <f t="shared" si="186"/>
        <v>484</v>
      </c>
      <c r="B903" s="108" t="s">
        <v>40</v>
      </c>
      <c r="C903" s="108"/>
      <c r="D903" s="109" t="s">
        <v>490</v>
      </c>
      <c r="E903" s="108" t="s">
        <v>1114</v>
      </c>
      <c r="F903" s="108" t="s">
        <v>253</v>
      </c>
      <c r="G903" s="110" t="s">
        <v>144</v>
      </c>
      <c r="H903" s="108" t="s">
        <v>68</v>
      </c>
      <c r="I903" s="111">
        <v>1.4</v>
      </c>
      <c r="J903" s="112">
        <v>255</v>
      </c>
      <c r="K903" s="112" t="s">
        <v>1315</v>
      </c>
      <c r="L903" s="113">
        <f>IF(VLOOKUP(K903,'2. BASIS INVULBLAD'!$D$10:$E$87,2,FALSE())=0,0,I903/VLOOKUP(K903,'2. BASIS INVULBLAD'!$D$10:$E$87,2,FALSE()))</f>
        <v>0</v>
      </c>
      <c r="M903" s="113">
        <f t="shared" si="187"/>
        <v>0</v>
      </c>
      <c r="N903" s="114">
        <f>'2. BASIS INVULBLAD'!$H$10</f>
        <v>0</v>
      </c>
      <c r="O903" s="115">
        <f t="shared" si="188"/>
        <v>0</v>
      </c>
      <c r="P903" s="116"/>
      <c r="Q903" s="117">
        <f t="shared" si="189"/>
        <v>0</v>
      </c>
      <c r="R903" s="29">
        <f>'2. BASIS INVULBLAD'!$H$11</f>
        <v>0</v>
      </c>
      <c r="S903" s="29">
        <f t="shared" si="190"/>
        <v>0</v>
      </c>
      <c r="T903" s="29">
        <f t="shared" si="191"/>
        <v>0</v>
      </c>
    </row>
    <row r="904" spans="1:20" ht="13.5" hidden="1" customHeight="1">
      <c r="A904" s="78">
        <f>A902+1</f>
        <v>484</v>
      </c>
      <c r="B904" s="108" t="s">
        <v>40</v>
      </c>
      <c r="C904" s="108" t="s">
        <v>1116</v>
      </c>
      <c r="D904" s="109" t="s">
        <v>490</v>
      </c>
      <c r="E904" s="108" t="s">
        <v>1117</v>
      </c>
      <c r="F904" s="108" t="s">
        <v>240</v>
      </c>
      <c r="G904" s="110" t="s">
        <v>144</v>
      </c>
      <c r="H904" s="108" t="s">
        <v>68</v>
      </c>
      <c r="I904" s="111">
        <v>2.2000000000000002</v>
      </c>
      <c r="J904" s="112">
        <v>255</v>
      </c>
      <c r="K904" s="112" t="s">
        <v>1315</v>
      </c>
      <c r="L904" s="113">
        <f>IF(VLOOKUP(K904,'2. BASIS INVULBLAD'!$D$10:$E$87,2,FALSE())=0,0,I904/VLOOKUP(K904,'2. BASIS INVULBLAD'!$D$10:$E$87,2,FALSE()))</f>
        <v>0</v>
      </c>
      <c r="M904" s="113">
        <f t="shared" si="187"/>
        <v>0</v>
      </c>
      <c r="N904" s="114">
        <f>'2. BASIS INVULBLAD'!$H$10</f>
        <v>0</v>
      </c>
      <c r="O904" s="115">
        <f t="shared" si="188"/>
        <v>0</v>
      </c>
      <c r="P904" s="116"/>
      <c r="Q904" s="117">
        <f t="shared" si="189"/>
        <v>0</v>
      </c>
      <c r="R904" s="29">
        <f>'2. BASIS INVULBLAD'!$H$11</f>
        <v>0</v>
      </c>
      <c r="S904" s="29">
        <f t="shared" si="190"/>
        <v>0</v>
      </c>
      <c r="T904" s="29">
        <f t="shared" si="191"/>
        <v>0</v>
      </c>
    </row>
    <row r="905" spans="1:20" ht="13.5" hidden="1" customHeight="1">
      <c r="A905" s="78">
        <f t="shared" ref="A905:A910" si="192">A904+1</f>
        <v>485</v>
      </c>
      <c r="B905" s="108" t="s">
        <v>40</v>
      </c>
      <c r="C905" s="108" t="s">
        <v>1116</v>
      </c>
      <c r="D905" s="109">
        <v>1</v>
      </c>
      <c r="E905" s="108" t="s">
        <v>1134</v>
      </c>
      <c r="F905" s="108" t="s">
        <v>240</v>
      </c>
      <c r="G905" s="110" t="s">
        <v>144</v>
      </c>
      <c r="H905" s="108" t="s">
        <v>68</v>
      </c>
      <c r="I905" s="111">
        <v>2.2000000000000002</v>
      </c>
      <c r="J905" s="112">
        <v>255</v>
      </c>
      <c r="K905" s="112" t="s">
        <v>1315</v>
      </c>
      <c r="L905" s="113">
        <f>IF(VLOOKUP(K905,'2. BASIS INVULBLAD'!$D$10:$E$87,2,FALSE())=0,0,I905/VLOOKUP(K905,'2. BASIS INVULBLAD'!$D$10:$E$87,2,FALSE()))</f>
        <v>0</v>
      </c>
      <c r="M905" s="113">
        <f t="shared" si="187"/>
        <v>0</v>
      </c>
      <c r="N905" s="114">
        <f>'2. BASIS INVULBLAD'!$H$10</f>
        <v>0</v>
      </c>
      <c r="O905" s="115">
        <f t="shared" si="188"/>
        <v>0</v>
      </c>
      <c r="P905" s="116"/>
      <c r="Q905" s="117">
        <f t="shared" si="189"/>
        <v>0</v>
      </c>
      <c r="R905" s="29">
        <f>'2. BASIS INVULBLAD'!$H$11</f>
        <v>0</v>
      </c>
      <c r="S905" s="29">
        <f t="shared" si="190"/>
        <v>0</v>
      </c>
      <c r="T905" s="29">
        <f t="shared" si="191"/>
        <v>0</v>
      </c>
    </row>
    <row r="906" spans="1:20" ht="13.5" hidden="1" customHeight="1">
      <c r="A906" s="78">
        <f t="shared" si="192"/>
        <v>486</v>
      </c>
      <c r="B906" s="108" t="s">
        <v>40</v>
      </c>
      <c r="C906" s="108" t="s">
        <v>1116</v>
      </c>
      <c r="D906" s="109">
        <v>1</v>
      </c>
      <c r="E906" s="108" t="s">
        <v>1135</v>
      </c>
      <c r="F906" s="108" t="s">
        <v>240</v>
      </c>
      <c r="G906" s="110" t="s">
        <v>144</v>
      </c>
      <c r="H906" s="108" t="s">
        <v>68</v>
      </c>
      <c r="I906" s="111">
        <v>2.2000000000000002</v>
      </c>
      <c r="J906" s="112">
        <v>255</v>
      </c>
      <c r="K906" s="112" t="s">
        <v>1315</v>
      </c>
      <c r="L906" s="113">
        <f>IF(VLOOKUP(K906,'2. BASIS INVULBLAD'!$D$10:$E$87,2,FALSE())=0,0,I906/VLOOKUP(K906,'2. BASIS INVULBLAD'!$D$10:$E$87,2,FALSE()))</f>
        <v>0</v>
      </c>
      <c r="M906" s="113">
        <f t="shared" si="187"/>
        <v>0</v>
      </c>
      <c r="N906" s="114">
        <f>'2. BASIS INVULBLAD'!$H$10</f>
        <v>0</v>
      </c>
      <c r="O906" s="115">
        <f t="shared" si="188"/>
        <v>0</v>
      </c>
      <c r="P906" s="116"/>
      <c r="Q906" s="117">
        <f t="shared" si="189"/>
        <v>0</v>
      </c>
      <c r="R906" s="29">
        <f>'2. BASIS INVULBLAD'!$H$11</f>
        <v>0</v>
      </c>
      <c r="S906" s="29">
        <f t="shared" si="190"/>
        <v>0</v>
      </c>
      <c r="T906" s="29">
        <f t="shared" si="191"/>
        <v>0</v>
      </c>
    </row>
    <row r="907" spans="1:20" ht="13.5" hidden="1" customHeight="1">
      <c r="A907" s="78">
        <f t="shared" si="192"/>
        <v>487</v>
      </c>
      <c r="B907" s="108" t="s">
        <v>40</v>
      </c>
      <c r="C907" s="108" t="s">
        <v>1116</v>
      </c>
      <c r="D907" s="109">
        <v>1</v>
      </c>
      <c r="E907" s="108" t="s">
        <v>1136</v>
      </c>
      <c r="F907" s="108" t="s">
        <v>253</v>
      </c>
      <c r="G907" s="110" t="s">
        <v>144</v>
      </c>
      <c r="H907" s="108" t="s">
        <v>68</v>
      </c>
      <c r="I907" s="111">
        <v>1.4</v>
      </c>
      <c r="J907" s="112">
        <v>255</v>
      </c>
      <c r="K907" s="112" t="s">
        <v>1315</v>
      </c>
      <c r="L907" s="113">
        <f>IF(VLOOKUP(K907,'2. BASIS INVULBLAD'!$D$10:$E$87,2,FALSE())=0,0,I907/VLOOKUP(K907,'2. BASIS INVULBLAD'!$D$10:$E$87,2,FALSE()))</f>
        <v>0</v>
      </c>
      <c r="M907" s="113">
        <f t="shared" si="187"/>
        <v>0</v>
      </c>
      <c r="N907" s="114">
        <f>'2. BASIS INVULBLAD'!$H$10</f>
        <v>0</v>
      </c>
      <c r="O907" s="115">
        <f t="shared" si="188"/>
        <v>0</v>
      </c>
      <c r="P907" s="116"/>
      <c r="Q907" s="117">
        <f t="shared" si="189"/>
        <v>0</v>
      </c>
      <c r="R907" s="29">
        <f>'2. BASIS INVULBLAD'!$H$11</f>
        <v>0</v>
      </c>
      <c r="S907" s="29">
        <f t="shared" si="190"/>
        <v>0</v>
      </c>
      <c r="T907" s="29">
        <f t="shared" si="191"/>
        <v>0</v>
      </c>
    </row>
    <row r="908" spans="1:20" ht="13.5" hidden="1" customHeight="1">
      <c r="A908" s="78">
        <f t="shared" si="192"/>
        <v>488</v>
      </c>
      <c r="B908" s="108" t="s">
        <v>40</v>
      </c>
      <c r="C908" s="108" t="s">
        <v>1116</v>
      </c>
      <c r="D908" s="109">
        <v>1</v>
      </c>
      <c r="E908" s="108" t="s">
        <v>1137</v>
      </c>
      <c r="F908" s="108" t="s">
        <v>253</v>
      </c>
      <c r="G908" s="110" t="s">
        <v>144</v>
      </c>
      <c r="H908" s="108" t="s">
        <v>68</v>
      </c>
      <c r="I908" s="111">
        <v>1.4</v>
      </c>
      <c r="J908" s="112">
        <v>255</v>
      </c>
      <c r="K908" s="112" t="s">
        <v>1315</v>
      </c>
      <c r="L908" s="113">
        <f>IF(VLOOKUP(K908,'2. BASIS INVULBLAD'!$D$10:$E$87,2,FALSE())=0,0,I908/VLOOKUP(K908,'2. BASIS INVULBLAD'!$D$10:$E$87,2,FALSE()))</f>
        <v>0</v>
      </c>
      <c r="M908" s="113">
        <f t="shared" si="187"/>
        <v>0</v>
      </c>
      <c r="N908" s="114">
        <f>'2. BASIS INVULBLAD'!$H$10</f>
        <v>0</v>
      </c>
      <c r="O908" s="115">
        <f t="shared" si="188"/>
        <v>0</v>
      </c>
      <c r="P908" s="116"/>
      <c r="Q908" s="117">
        <f t="shared" si="189"/>
        <v>0</v>
      </c>
      <c r="R908" s="29">
        <f>'2. BASIS INVULBLAD'!$H$11</f>
        <v>0</v>
      </c>
      <c r="S908" s="29">
        <f t="shared" si="190"/>
        <v>0</v>
      </c>
      <c r="T908" s="29">
        <f t="shared" si="191"/>
        <v>0</v>
      </c>
    </row>
    <row r="909" spans="1:20" ht="13.5" hidden="1" customHeight="1">
      <c r="A909" s="78">
        <f t="shared" si="192"/>
        <v>489</v>
      </c>
      <c r="B909" s="108" t="s">
        <v>40</v>
      </c>
      <c r="C909" s="108" t="s">
        <v>1116</v>
      </c>
      <c r="D909" s="109">
        <v>1</v>
      </c>
      <c r="E909" s="108" t="s">
        <v>1139</v>
      </c>
      <c r="F909" s="108" t="s">
        <v>242</v>
      </c>
      <c r="G909" s="110" t="s">
        <v>243</v>
      </c>
      <c r="H909" s="108" t="s">
        <v>68</v>
      </c>
      <c r="I909" s="111">
        <v>2.82</v>
      </c>
      <c r="J909" s="112">
        <v>0</v>
      </c>
      <c r="K909" s="112"/>
      <c r="L909" s="113"/>
      <c r="M909" s="113"/>
      <c r="N909" s="114"/>
      <c r="O909" s="115"/>
      <c r="P909" s="116"/>
      <c r="Q909" s="117"/>
      <c r="R909" s="29"/>
      <c r="S909" s="29"/>
      <c r="T909" s="29"/>
    </row>
    <row r="910" spans="1:20" ht="13.5" hidden="1" customHeight="1">
      <c r="A910" s="78">
        <f t="shared" si="192"/>
        <v>490</v>
      </c>
      <c r="B910" s="108" t="s">
        <v>40</v>
      </c>
      <c r="C910" s="108" t="s">
        <v>1116</v>
      </c>
      <c r="D910" s="109">
        <v>2</v>
      </c>
      <c r="E910" s="108" t="s">
        <v>1155</v>
      </c>
      <c r="F910" s="108" t="s">
        <v>253</v>
      </c>
      <c r="G910" s="110" t="s">
        <v>144</v>
      </c>
      <c r="H910" s="108" t="s">
        <v>68</v>
      </c>
      <c r="I910" s="111">
        <v>1.39</v>
      </c>
      <c r="J910" s="112">
        <v>255</v>
      </c>
      <c r="K910" s="112" t="s">
        <v>1315</v>
      </c>
      <c r="L910" s="113">
        <f>IF(VLOOKUP(K910,'2. BASIS INVULBLAD'!$D$10:$E$87,2,FALSE())=0,0,I910/VLOOKUP(K910,'2. BASIS INVULBLAD'!$D$10:$E$87,2,FALSE()))</f>
        <v>0</v>
      </c>
      <c r="M910" s="113">
        <f>L910*J910</f>
        <v>0</v>
      </c>
      <c r="N910" s="114">
        <f>'2. BASIS INVULBLAD'!$H$10</f>
        <v>0</v>
      </c>
      <c r="O910" s="115">
        <f>M910*N910</f>
        <v>0</v>
      </c>
      <c r="P910" s="116"/>
      <c r="Q910" s="117">
        <f>M910*P910</f>
        <v>0</v>
      </c>
      <c r="R910" s="29">
        <f>'2. BASIS INVULBLAD'!$H$11</f>
        <v>0</v>
      </c>
      <c r="S910" s="29">
        <f>Q910*R910</f>
        <v>0</v>
      </c>
      <c r="T910" s="29">
        <f>O910+S910</f>
        <v>0</v>
      </c>
    </row>
    <row r="911" spans="1:20" ht="13.5" hidden="1" customHeight="1">
      <c r="A911" s="78"/>
      <c r="B911" s="108"/>
      <c r="C911" s="108"/>
      <c r="D911" s="109"/>
      <c r="E911" s="108"/>
      <c r="F911" s="108"/>
      <c r="G911" s="110"/>
      <c r="H911" s="108"/>
      <c r="I911" s="111"/>
      <c r="J911" s="112"/>
      <c r="K911" s="112"/>
      <c r="L911" s="113"/>
      <c r="M911" s="113"/>
      <c r="N911" s="114"/>
      <c r="O911" s="115"/>
      <c r="P911" s="116"/>
      <c r="Q911" s="117"/>
      <c r="R911" s="29"/>
      <c r="S911" s="29"/>
      <c r="T911" s="29"/>
    </row>
    <row r="912" spans="1:20" ht="13.5" hidden="1" customHeight="1">
      <c r="A912" s="78">
        <f>A910+1</f>
        <v>491</v>
      </c>
      <c r="B912" s="108" t="s">
        <v>45</v>
      </c>
      <c r="C912" s="108"/>
      <c r="D912" s="109" t="s">
        <v>490</v>
      </c>
      <c r="E912" s="108"/>
      <c r="F912" s="108" t="s">
        <v>412</v>
      </c>
      <c r="G912" s="110" t="s">
        <v>156</v>
      </c>
      <c r="H912" s="108" t="s">
        <v>75</v>
      </c>
      <c r="I912" s="111">
        <v>42.17</v>
      </c>
      <c r="J912" s="112">
        <v>255</v>
      </c>
      <c r="K912" s="112" t="s">
        <v>162</v>
      </c>
      <c r="L912" s="113">
        <f>IF(VLOOKUP(K912,'2. BASIS INVULBLAD'!$D$10:$E$87,2,FALSE())=0,0,I912/VLOOKUP(K912,'2. BASIS INVULBLAD'!$D$10:$E$87,2,FALSE()))</f>
        <v>0</v>
      </c>
      <c r="M912" s="113">
        <f t="shared" ref="M912:M920" si="193">L912*J912</f>
        <v>0</v>
      </c>
      <c r="N912" s="114">
        <f>'2. BASIS INVULBLAD'!$H$10</f>
        <v>0</v>
      </c>
      <c r="O912" s="115">
        <f t="shared" ref="O912:O920" si="194">M912*N912</f>
        <v>0</v>
      </c>
      <c r="P912" s="116"/>
      <c r="Q912" s="117">
        <f t="shared" ref="Q912:Q920" si="195">M912*P912</f>
        <v>0</v>
      </c>
      <c r="R912" s="29">
        <f>'2. BASIS INVULBLAD'!$H$11</f>
        <v>0</v>
      </c>
      <c r="S912" s="29">
        <f t="shared" ref="S912:S920" si="196">Q912*R912</f>
        <v>0</v>
      </c>
      <c r="T912" s="29">
        <f t="shared" ref="T912:T920" si="197">O912+S912</f>
        <v>0</v>
      </c>
    </row>
    <row r="913" spans="1:20" ht="13.5" hidden="1" customHeight="1">
      <c r="A913" s="78">
        <f t="shared" ref="A913:A920" si="198">A912+1</f>
        <v>492</v>
      </c>
      <c r="B913" s="108" t="s">
        <v>45</v>
      </c>
      <c r="C913" s="108"/>
      <c r="D913" s="109" t="s">
        <v>490</v>
      </c>
      <c r="E913" s="108"/>
      <c r="F913" s="108" t="s">
        <v>1092</v>
      </c>
      <c r="G913" s="110" t="s">
        <v>62</v>
      </c>
      <c r="H913" s="108" t="s">
        <v>80</v>
      </c>
      <c r="I913" s="111">
        <v>26.54</v>
      </c>
      <c r="J913" s="112">
        <v>255</v>
      </c>
      <c r="K913" s="112" t="s">
        <v>82</v>
      </c>
      <c r="L913" s="113">
        <f>IF(VLOOKUP(K913,'2. BASIS INVULBLAD'!$D$10:$E$87,2,FALSE())=0,0,I913/VLOOKUP(K913,'2. BASIS INVULBLAD'!$D$10:$E$87,2,FALSE()))</f>
        <v>0</v>
      </c>
      <c r="M913" s="113">
        <f t="shared" si="193"/>
        <v>0</v>
      </c>
      <c r="N913" s="114">
        <f>'2. BASIS INVULBLAD'!$H$10</f>
        <v>0</v>
      </c>
      <c r="O913" s="115">
        <f t="shared" si="194"/>
        <v>0</v>
      </c>
      <c r="P913" s="116"/>
      <c r="Q913" s="117">
        <f t="shared" si="195"/>
        <v>0</v>
      </c>
      <c r="R913" s="29">
        <f>'2. BASIS INVULBLAD'!$H$11</f>
        <v>0</v>
      </c>
      <c r="S913" s="29">
        <f t="shared" si="196"/>
        <v>0</v>
      </c>
      <c r="T913" s="29">
        <f t="shared" si="197"/>
        <v>0</v>
      </c>
    </row>
    <row r="914" spans="1:20" ht="13.5" hidden="1" customHeight="1">
      <c r="A914" s="78">
        <f t="shared" si="198"/>
        <v>493</v>
      </c>
      <c r="B914" s="108" t="s">
        <v>45</v>
      </c>
      <c r="C914" s="108"/>
      <c r="D914" s="109" t="s">
        <v>490</v>
      </c>
      <c r="E914" s="130"/>
      <c r="F914" s="108" t="s">
        <v>1115</v>
      </c>
      <c r="G914" s="110" t="s">
        <v>156</v>
      </c>
      <c r="H914" s="108" t="s">
        <v>80</v>
      </c>
      <c r="I914" s="111">
        <v>6.09</v>
      </c>
      <c r="J914" s="112">
        <v>255</v>
      </c>
      <c r="K914" s="112" t="s">
        <v>163</v>
      </c>
      <c r="L914" s="113">
        <f>IF(VLOOKUP(K914,'2. BASIS INVULBLAD'!$D$10:$E$87,2,FALSE())=0,0,I914/VLOOKUP(K914,'2. BASIS INVULBLAD'!$D$10:$E$87,2,FALSE()))</f>
        <v>0</v>
      </c>
      <c r="M914" s="113">
        <f t="shared" si="193"/>
        <v>0</v>
      </c>
      <c r="N914" s="114">
        <f>'2. BASIS INVULBLAD'!$H$10</f>
        <v>0</v>
      </c>
      <c r="O914" s="115">
        <f t="shared" si="194"/>
        <v>0</v>
      </c>
      <c r="P914" s="116"/>
      <c r="Q914" s="117">
        <f t="shared" si="195"/>
        <v>0</v>
      </c>
      <c r="R914" s="29">
        <f>'2. BASIS INVULBLAD'!$H$11</f>
        <v>0</v>
      </c>
      <c r="S914" s="29">
        <f t="shared" si="196"/>
        <v>0</v>
      </c>
      <c r="T914" s="29">
        <f t="shared" si="197"/>
        <v>0</v>
      </c>
    </row>
    <row r="915" spans="1:20" ht="13.5" hidden="1" customHeight="1">
      <c r="A915" s="78">
        <f t="shared" si="198"/>
        <v>494</v>
      </c>
      <c r="B915" s="108" t="s">
        <v>45</v>
      </c>
      <c r="C915" s="108"/>
      <c r="D915" s="109" t="s">
        <v>490</v>
      </c>
      <c r="E915" s="130"/>
      <c r="F915" s="108" t="s">
        <v>1115</v>
      </c>
      <c r="G915" s="110" t="s">
        <v>156</v>
      </c>
      <c r="H915" s="108" t="s">
        <v>80</v>
      </c>
      <c r="I915" s="111">
        <v>5.21</v>
      </c>
      <c r="J915" s="112">
        <v>255</v>
      </c>
      <c r="K915" s="112" t="s">
        <v>163</v>
      </c>
      <c r="L915" s="113">
        <f>IF(VLOOKUP(K915,'2. BASIS INVULBLAD'!$D$10:$E$87,2,FALSE())=0,0,I915/VLOOKUP(K915,'2. BASIS INVULBLAD'!$D$10:$E$87,2,FALSE()))</f>
        <v>0</v>
      </c>
      <c r="M915" s="113">
        <f t="shared" si="193"/>
        <v>0</v>
      </c>
      <c r="N915" s="114">
        <f>'2. BASIS INVULBLAD'!$H$10</f>
        <v>0</v>
      </c>
      <c r="O915" s="115">
        <f t="shared" si="194"/>
        <v>0</v>
      </c>
      <c r="P915" s="116"/>
      <c r="Q915" s="117">
        <f t="shared" si="195"/>
        <v>0</v>
      </c>
      <c r="R915" s="29">
        <f>'2. BASIS INVULBLAD'!$H$11</f>
        <v>0</v>
      </c>
      <c r="S915" s="29">
        <f t="shared" si="196"/>
        <v>0</v>
      </c>
      <c r="T915" s="29">
        <f t="shared" si="197"/>
        <v>0</v>
      </c>
    </row>
    <row r="916" spans="1:20" ht="13.5" hidden="1" customHeight="1">
      <c r="A916" s="78">
        <f t="shared" si="198"/>
        <v>495</v>
      </c>
      <c r="B916" s="108" t="s">
        <v>45</v>
      </c>
      <c r="C916" s="108"/>
      <c r="D916" s="109" t="s">
        <v>490</v>
      </c>
      <c r="E916" s="130"/>
      <c r="F916" s="108" t="s">
        <v>1115</v>
      </c>
      <c r="G916" s="110" t="s">
        <v>156</v>
      </c>
      <c r="H916" s="108" t="s">
        <v>80</v>
      </c>
      <c r="I916" s="111">
        <v>5.33</v>
      </c>
      <c r="J916" s="112">
        <v>255</v>
      </c>
      <c r="K916" s="112" t="s">
        <v>163</v>
      </c>
      <c r="L916" s="113">
        <f>IF(VLOOKUP(K916,'2. BASIS INVULBLAD'!$D$10:$E$87,2,FALSE())=0,0,I916/VLOOKUP(K916,'2. BASIS INVULBLAD'!$D$10:$E$87,2,FALSE()))</f>
        <v>0</v>
      </c>
      <c r="M916" s="113">
        <f t="shared" si="193"/>
        <v>0</v>
      </c>
      <c r="N916" s="114">
        <f>'2. BASIS INVULBLAD'!$H$10</f>
        <v>0</v>
      </c>
      <c r="O916" s="115">
        <f t="shared" si="194"/>
        <v>0</v>
      </c>
      <c r="P916" s="116"/>
      <c r="Q916" s="117">
        <f t="shared" si="195"/>
        <v>0</v>
      </c>
      <c r="R916" s="29">
        <f>'2. BASIS INVULBLAD'!$H$11</f>
        <v>0</v>
      </c>
      <c r="S916" s="29">
        <f t="shared" si="196"/>
        <v>0</v>
      </c>
      <c r="T916" s="29">
        <f t="shared" si="197"/>
        <v>0</v>
      </c>
    </row>
    <row r="917" spans="1:20" ht="13.5" hidden="1" customHeight="1">
      <c r="A917" s="78">
        <f t="shared" si="198"/>
        <v>496</v>
      </c>
      <c r="B917" s="108" t="s">
        <v>45</v>
      </c>
      <c r="C917" s="108"/>
      <c r="D917" s="109" t="s">
        <v>490</v>
      </c>
      <c r="E917" s="126"/>
      <c r="F917" s="108" t="s">
        <v>253</v>
      </c>
      <c r="G917" s="110" t="s">
        <v>144</v>
      </c>
      <c r="H917" s="108" t="s">
        <v>68</v>
      </c>
      <c r="I917" s="111">
        <v>1.19</v>
      </c>
      <c r="J917" s="112">
        <v>255</v>
      </c>
      <c r="K917" s="113" t="s">
        <v>1315</v>
      </c>
      <c r="L917" s="113">
        <f>IF(VLOOKUP(K917,'2. BASIS INVULBLAD'!$D$10:$E$87,2,FALSE())=0,0,I917/VLOOKUP(K917,'2. BASIS INVULBLAD'!$D$10:$E$87,2,FALSE()))</f>
        <v>0</v>
      </c>
      <c r="M917" s="113">
        <f t="shared" si="193"/>
        <v>0</v>
      </c>
      <c r="N917" s="114">
        <f>'2. BASIS INVULBLAD'!$H$10</f>
        <v>0</v>
      </c>
      <c r="O917" s="115">
        <f t="shared" si="194"/>
        <v>0</v>
      </c>
      <c r="P917" s="116"/>
      <c r="Q917" s="117">
        <f t="shared" si="195"/>
        <v>0</v>
      </c>
      <c r="R917" s="29">
        <f>'2. BASIS INVULBLAD'!$H$11</f>
        <v>0</v>
      </c>
      <c r="S917" s="29">
        <f t="shared" si="196"/>
        <v>0</v>
      </c>
      <c r="T917" s="29">
        <f t="shared" si="197"/>
        <v>0</v>
      </c>
    </row>
    <row r="918" spans="1:20" ht="13.5" hidden="1" customHeight="1">
      <c r="A918" s="78">
        <f t="shared" si="198"/>
        <v>497</v>
      </c>
      <c r="B918" s="108" t="s">
        <v>45</v>
      </c>
      <c r="C918" s="108"/>
      <c r="D918" s="109" t="s">
        <v>490</v>
      </c>
      <c r="E918" s="108"/>
      <c r="F918" s="108" t="s">
        <v>216</v>
      </c>
      <c r="G918" s="110" t="s">
        <v>86</v>
      </c>
      <c r="H918" s="108" t="s">
        <v>80</v>
      </c>
      <c r="I918" s="111">
        <v>24.39</v>
      </c>
      <c r="J918" s="112">
        <v>255</v>
      </c>
      <c r="K918" s="113" t="s">
        <v>110</v>
      </c>
      <c r="L918" s="113">
        <f>IF(VLOOKUP(K918,'2. BASIS INVULBLAD'!$D$10:$E$87,2,FALSE())=0,0,I918/VLOOKUP(K918,'2. BASIS INVULBLAD'!$D$10:$E$87,2,FALSE()))</f>
        <v>0</v>
      </c>
      <c r="M918" s="113">
        <f t="shared" si="193"/>
        <v>0</v>
      </c>
      <c r="N918" s="114">
        <f>'2. BASIS INVULBLAD'!$H$10</f>
        <v>0</v>
      </c>
      <c r="O918" s="115">
        <f t="shared" si="194"/>
        <v>0</v>
      </c>
      <c r="P918" s="116"/>
      <c r="Q918" s="117">
        <f t="shared" si="195"/>
        <v>0</v>
      </c>
      <c r="R918" s="29">
        <f>'2. BASIS INVULBLAD'!$H$11</f>
        <v>0</v>
      </c>
      <c r="S918" s="29">
        <f t="shared" si="196"/>
        <v>0</v>
      </c>
      <c r="T918" s="29">
        <f t="shared" si="197"/>
        <v>0</v>
      </c>
    </row>
    <row r="919" spans="1:20" ht="13.5" hidden="1" customHeight="1">
      <c r="A919" s="78">
        <f t="shared" si="198"/>
        <v>498</v>
      </c>
      <c r="B919" s="108" t="s">
        <v>45</v>
      </c>
      <c r="C919" s="108"/>
      <c r="D919" s="109" t="s">
        <v>490</v>
      </c>
      <c r="E919" s="108"/>
      <c r="F919" s="108" t="s">
        <v>414</v>
      </c>
      <c r="G919" s="110" t="s">
        <v>129</v>
      </c>
      <c r="H919" s="108" t="s">
        <v>75</v>
      </c>
      <c r="I919" s="111">
        <v>6.49</v>
      </c>
      <c r="J919" s="112">
        <v>255</v>
      </c>
      <c r="K919" s="112" t="s">
        <v>136</v>
      </c>
      <c r="L919" s="113">
        <f>IF(VLOOKUP(K919,'2. BASIS INVULBLAD'!$D$10:$E$87,2,FALSE())=0,0,I919/VLOOKUP(K919,'2. BASIS INVULBLAD'!$D$10:$E$87,2,FALSE()))</f>
        <v>0</v>
      </c>
      <c r="M919" s="113">
        <f t="shared" si="193"/>
        <v>0</v>
      </c>
      <c r="N919" s="114">
        <f>'2. BASIS INVULBLAD'!$H$10</f>
        <v>0</v>
      </c>
      <c r="O919" s="115">
        <f t="shared" si="194"/>
        <v>0</v>
      </c>
      <c r="P919" s="116"/>
      <c r="Q919" s="117">
        <f t="shared" si="195"/>
        <v>0</v>
      </c>
      <c r="R919" s="29">
        <f>'2. BASIS INVULBLAD'!$H$11</f>
        <v>0</v>
      </c>
      <c r="S919" s="29">
        <f t="shared" si="196"/>
        <v>0</v>
      </c>
      <c r="T919" s="29">
        <f t="shared" si="197"/>
        <v>0</v>
      </c>
    </row>
    <row r="920" spans="1:20" ht="13.5" hidden="1" customHeight="1">
      <c r="A920" s="78">
        <f t="shared" si="198"/>
        <v>499</v>
      </c>
      <c r="B920" s="108" t="s">
        <v>45</v>
      </c>
      <c r="C920" s="108"/>
      <c r="D920" s="109" t="s">
        <v>490</v>
      </c>
      <c r="E920" s="108"/>
      <c r="F920" s="108" t="s">
        <v>1078</v>
      </c>
      <c r="G920" s="110" t="s">
        <v>86</v>
      </c>
      <c r="H920" s="108" t="s">
        <v>80</v>
      </c>
      <c r="I920" s="111">
        <v>3.73</v>
      </c>
      <c r="J920" s="112">
        <v>255</v>
      </c>
      <c r="K920" s="133" t="s">
        <v>110</v>
      </c>
      <c r="L920" s="113">
        <f>IF(VLOOKUP(K920,'2. BASIS INVULBLAD'!$D$10:$E$87,2,FALSE())=0,0,I920/VLOOKUP(K920,'2. BASIS INVULBLAD'!$D$10:$E$87,2,FALSE()))</f>
        <v>0</v>
      </c>
      <c r="M920" s="113">
        <f t="shared" si="193"/>
        <v>0</v>
      </c>
      <c r="N920" s="114">
        <f>'2. BASIS INVULBLAD'!$H$10</f>
        <v>0</v>
      </c>
      <c r="O920" s="115">
        <f t="shared" si="194"/>
        <v>0</v>
      </c>
      <c r="P920" s="116"/>
      <c r="Q920" s="117">
        <f t="shared" si="195"/>
        <v>0</v>
      </c>
      <c r="R920" s="29">
        <f>'2. BASIS INVULBLAD'!$H$11</f>
        <v>0</v>
      </c>
      <c r="S920" s="29">
        <f t="shared" si="196"/>
        <v>0</v>
      </c>
      <c r="T920" s="29">
        <f t="shared" si="197"/>
        <v>0</v>
      </c>
    </row>
    <row r="921" spans="1:20" ht="13.5" hidden="1" customHeight="1">
      <c r="A921" s="78"/>
      <c r="B921" s="108"/>
      <c r="C921" s="108"/>
      <c r="D921" s="109"/>
      <c r="E921" s="108"/>
      <c r="F921" s="108"/>
      <c r="G921" s="110"/>
      <c r="H921" s="108"/>
      <c r="I921" s="111"/>
      <c r="J921" s="112"/>
      <c r="K921" s="112"/>
      <c r="L921" s="113"/>
      <c r="M921" s="113"/>
      <c r="N921" s="114"/>
      <c r="O921" s="115"/>
      <c r="P921" s="116"/>
      <c r="Q921" s="117"/>
      <c r="R921" s="29"/>
      <c r="S921" s="29"/>
      <c r="T921" s="29"/>
    </row>
    <row r="922" spans="1:20" ht="13.5" hidden="1" customHeight="1">
      <c r="A922" s="78">
        <f>A920+1</f>
        <v>500</v>
      </c>
      <c r="B922" s="108" t="s">
        <v>40</v>
      </c>
      <c r="C922" s="108" t="s">
        <v>1116</v>
      </c>
      <c r="D922" s="109">
        <v>2</v>
      </c>
      <c r="E922" s="108" t="s">
        <v>1156</v>
      </c>
      <c r="F922" s="108" t="s">
        <v>253</v>
      </c>
      <c r="G922" s="110" t="s">
        <v>144</v>
      </c>
      <c r="H922" s="108" t="s">
        <v>68</v>
      </c>
      <c r="I922" s="111">
        <v>1.39</v>
      </c>
      <c r="J922" s="112">
        <v>255</v>
      </c>
      <c r="K922" s="112" t="s">
        <v>1315</v>
      </c>
      <c r="L922" s="113">
        <f>IF(VLOOKUP(K922,'2. BASIS INVULBLAD'!$D$10:$E$87,2,FALSE())=0,0,I922/VLOOKUP(K922,'2. BASIS INVULBLAD'!$D$10:$E$87,2,FALSE()))</f>
        <v>0</v>
      </c>
      <c r="M922" s="113">
        <f>L922*J922</f>
        <v>0</v>
      </c>
      <c r="N922" s="114">
        <f>'2. BASIS INVULBLAD'!$H$10</f>
        <v>0</v>
      </c>
      <c r="O922" s="115">
        <f>M922*N922</f>
        <v>0</v>
      </c>
      <c r="P922" s="116"/>
      <c r="Q922" s="117">
        <f>M922*P922</f>
        <v>0</v>
      </c>
      <c r="R922" s="29">
        <f>'2. BASIS INVULBLAD'!$H$11</f>
        <v>0</v>
      </c>
      <c r="S922" s="29">
        <f>Q922*R922</f>
        <v>0</v>
      </c>
      <c r="T922" s="29">
        <f>O922+S922</f>
        <v>0</v>
      </c>
    </row>
    <row r="923" spans="1:20" ht="13.5" hidden="1" customHeight="1">
      <c r="A923" s="78">
        <f t="shared" ref="A923:A953" si="199">A922+1</f>
        <v>501</v>
      </c>
      <c r="B923" s="108" t="s">
        <v>40</v>
      </c>
      <c r="C923" s="108" t="s">
        <v>1116</v>
      </c>
      <c r="D923" s="109">
        <v>2</v>
      </c>
      <c r="E923" s="108" t="s">
        <v>1157</v>
      </c>
      <c r="F923" s="108" t="s">
        <v>240</v>
      </c>
      <c r="G923" s="110" t="s">
        <v>144</v>
      </c>
      <c r="H923" s="108" t="s">
        <v>68</v>
      </c>
      <c r="I923" s="111">
        <v>3.39</v>
      </c>
      <c r="J923" s="112">
        <v>255</v>
      </c>
      <c r="K923" s="112" t="s">
        <v>1315</v>
      </c>
      <c r="L923" s="113">
        <f>IF(VLOOKUP(K923,'2. BASIS INVULBLAD'!$D$10:$E$87,2,FALSE())=0,0,I923/VLOOKUP(K923,'2. BASIS INVULBLAD'!$D$10:$E$87,2,FALSE()))</f>
        <v>0</v>
      </c>
      <c r="M923" s="113">
        <f>L923*J923</f>
        <v>0</v>
      </c>
      <c r="N923" s="114">
        <f>'2. BASIS INVULBLAD'!$H$10</f>
        <v>0</v>
      </c>
      <c r="O923" s="115">
        <f>M923*N923</f>
        <v>0</v>
      </c>
      <c r="P923" s="116"/>
      <c r="Q923" s="117">
        <f>M923*P923</f>
        <v>0</v>
      </c>
      <c r="R923" s="29">
        <f>'2. BASIS INVULBLAD'!$H$11</f>
        <v>0</v>
      </c>
      <c r="S923" s="29">
        <f>Q923*R923</f>
        <v>0</v>
      </c>
      <c r="T923" s="29">
        <f>O923+S923</f>
        <v>0</v>
      </c>
    </row>
    <row r="924" spans="1:20" ht="13.5" hidden="1" customHeight="1">
      <c r="A924" s="78">
        <f t="shared" si="199"/>
        <v>502</v>
      </c>
      <c r="B924" s="108" t="s">
        <v>40</v>
      </c>
      <c r="C924" s="108" t="s">
        <v>1116</v>
      </c>
      <c r="D924" s="109">
        <v>2</v>
      </c>
      <c r="E924" s="108" t="s">
        <v>1158</v>
      </c>
      <c r="F924" s="108" t="s">
        <v>253</v>
      </c>
      <c r="G924" s="110" t="s">
        <v>144</v>
      </c>
      <c r="H924" s="108" t="s">
        <v>68</v>
      </c>
      <c r="I924" s="111">
        <v>1.39</v>
      </c>
      <c r="J924" s="112">
        <v>255</v>
      </c>
      <c r="K924" s="112" t="s">
        <v>1315</v>
      </c>
      <c r="L924" s="113">
        <f>IF(VLOOKUP(K924,'2. BASIS INVULBLAD'!$D$10:$E$87,2,FALSE())=0,0,I924/VLOOKUP(K924,'2. BASIS INVULBLAD'!$D$10:$E$87,2,FALSE()))</f>
        <v>0</v>
      </c>
      <c r="M924" s="113">
        <f>L924*J924</f>
        <v>0</v>
      </c>
      <c r="N924" s="114">
        <f>'2. BASIS INVULBLAD'!$H$10</f>
        <v>0</v>
      </c>
      <c r="O924" s="115">
        <f>M924*N924</f>
        <v>0</v>
      </c>
      <c r="P924" s="116"/>
      <c r="Q924" s="117">
        <f>M924*P924</f>
        <v>0</v>
      </c>
      <c r="R924" s="29">
        <f>'2. BASIS INVULBLAD'!$H$11</f>
        <v>0</v>
      </c>
      <c r="S924" s="29">
        <f>Q924*R924</f>
        <v>0</v>
      </c>
      <c r="T924" s="29">
        <f>O924+S924</f>
        <v>0</v>
      </c>
    </row>
    <row r="925" spans="1:20" ht="13.5" hidden="1" customHeight="1">
      <c r="A925" s="78">
        <f t="shared" si="199"/>
        <v>503</v>
      </c>
      <c r="B925" s="108" t="s">
        <v>40</v>
      </c>
      <c r="C925" s="108" t="s">
        <v>1116</v>
      </c>
      <c r="D925" s="109">
        <v>2</v>
      </c>
      <c r="E925" s="108" t="s">
        <v>1159</v>
      </c>
      <c r="F925" s="108" t="s">
        <v>253</v>
      </c>
      <c r="G925" s="110" t="s">
        <v>144</v>
      </c>
      <c r="H925" s="108" t="s">
        <v>68</v>
      </c>
      <c r="I925" s="111">
        <v>1.39</v>
      </c>
      <c r="J925" s="112">
        <v>255</v>
      </c>
      <c r="K925" s="112" t="s">
        <v>1315</v>
      </c>
      <c r="L925" s="113">
        <f>IF(VLOOKUP(K925,'2. BASIS INVULBLAD'!$D$10:$E$87,2,FALSE())=0,0,I925/VLOOKUP(K925,'2. BASIS INVULBLAD'!$D$10:$E$87,2,FALSE()))</f>
        <v>0</v>
      </c>
      <c r="M925" s="113">
        <f>L925*J925</f>
        <v>0</v>
      </c>
      <c r="N925" s="114">
        <f>'2. BASIS INVULBLAD'!$H$10</f>
        <v>0</v>
      </c>
      <c r="O925" s="115">
        <f>M925*N925</f>
        <v>0</v>
      </c>
      <c r="P925" s="116"/>
      <c r="Q925" s="117">
        <f>M925*P925</f>
        <v>0</v>
      </c>
      <c r="R925" s="29">
        <f>'2. BASIS INVULBLAD'!$H$11</f>
        <v>0</v>
      </c>
      <c r="S925" s="29">
        <f>Q925*R925</f>
        <v>0</v>
      </c>
      <c r="T925" s="29">
        <f>O925+S925</f>
        <v>0</v>
      </c>
    </row>
    <row r="926" spans="1:20" ht="13.5" hidden="1" customHeight="1">
      <c r="A926" s="78">
        <f t="shared" si="199"/>
        <v>504</v>
      </c>
      <c r="B926" s="108" t="s">
        <v>40</v>
      </c>
      <c r="C926" s="108" t="s">
        <v>1116</v>
      </c>
      <c r="D926" s="109">
        <v>2</v>
      </c>
      <c r="E926" s="108" t="s">
        <v>1160</v>
      </c>
      <c r="F926" s="108" t="s">
        <v>240</v>
      </c>
      <c r="G926" s="110" t="s">
        <v>144</v>
      </c>
      <c r="H926" s="108" t="s">
        <v>68</v>
      </c>
      <c r="I926" s="111">
        <v>3.39</v>
      </c>
      <c r="J926" s="112">
        <v>255</v>
      </c>
      <c r="K926" s="112" t="s">
        <v>1315</v>
      </c>
      <c r="L926" s="113">
        <f>IF(VLOOKUP(K926,'2. BASIS INVULBLAD'!$D$10:$E$87,2,FALSE())=0,0,I926/VLOOKUP(K926,'2. BASIS INVULBLAD'!$D$10:$E$87,2,FALSE()))</f>
        <v>0</v>
      </c>
      <c r="M926" s="113">
        <f>L926*J926</f>
        <v>0</v>
      </c>
      <c r="N926" s="114">
        <f>'2. BASIS INVULBLAD'!$H$10</f>
        <v>0</v>
      </c>
      <c r="O926" s="115">
        <f>M926*N926</f>
        <v>0</v>
      </c>
      <c r="P926" s="116"/>
      <c r="Q926" s="117">
        <f>M926*P926</f>
        <v>0</v>
      </c>
      <c r="R926" s="29">
        <f>'2. BASIS INVULBLAD'!$H$11</f>
        <v>0</v>
      </c>
      <c r="S926" s="29">
        <f>Q926*R926</f>
        <v>0</v>
      </c>
      <c r="T926" s="29">
        <f>O926+S926</f>
        <v>0</v>
      </c>
    </row>
    <row r="927" spans="1:20" ht="13.5" hidden="1" customHeight="1">
      <c r="A927" s="78">
        <f t="shared" si="199"/>
        <v>505</v>
      </c>
      <c r="B927" s="108" t="s">
        <v>40</v>
      </c>
      <c r="C927" s="108" t="s">
        <v>1116</v>
      </c>
      <c r="D927" s="109">
        <v>2</v>
      </c>
      <c r="E927" s="108" t="s">
        <v>1163</v>
      </c>
      <c r="F927" s="108" t="s">
        <v>242</v>
      </c>
      <c r="G927" s="110" t="s">
        <v>243</v>
      </c>
      <c r="H927" s="108" t="s">
        <v>68</v>
      </c>
      <c r="I927" s="111">
        <v>2.82</v>
      </c>
      <c r="J927" s="112">
        <v>0</v>
      </c>
      <c r="K927" s="112"/>
      <c r="L927" s="113"/>
      <c r="M927" s="113"/>
      <c r="N927" s="114"/>
      <c r="O927" s="115"/>
      <c r="P927" s="116"/>
      <c r="Q927" s="117"/>
      <c r="R927" s="29"/>
      <c r="S927" s="29"/>
      <c r="T927" s="29"/>
    </row>
    <row r="928" spans="1:20" ht="13.5" hidden="1" customHeight="1">
      <c r="A928" s="78">
        <f t="shared" si="199"/>
        <v>506</v>
      </c>
      <c r="B928" s="108" t="s">
        <v>40</v>
      </c>
      <c r="C928" s="108" t="s">
        <v>1116</v>
      </c>
      <c r="D928" s="109">
        <v>3</v>
      </c>
      <c r="E928" s="108" t="s">
        <v>1180</v>
      </c>
      <c r="F928" s="108" t="s">
        <v>253</v>
      </c>
      <c r="G928" s="110" t="s">
        <v>144</v>
      </c>
      <c r="H928" s="108" t="s">
        <v>68</v>
      </c>
      <c r="I928" s="111">
        <v>1.4</v>
      </c>
      <c r="J928" s="112">
        <v>255</v>
      </c>
      <c r="K928" s="112" t="s">
        <v>1315</v>
      </c>
      <c r="L928" s="113">
        <f>IF(VLOOKUP(K928,'2. BASIS INVULBLAD'!$D$10:$E$87,2,FALSE())=0,0,I928/VLOOKUP(K928,'2. BASIS INVULBLAD'!$D$10:$E$87,2,FALSE()))</f>
        <v>0</v>
      </c>
      <c r="M928" s="113">
        <f>L928*J928</f>
        <v>0</v>
      </c>
      <c r="N928" s="114">
        <f>'2. BASIS INVULBLAD'!$H$10</f>
        <v>0</v>
      </c>
      <c r="O928" s="115">
        <f>M928*N928</f>
        <v>0</v>
      </c>
      <c r="P928" s="116"/>
      <c r="Q928" s="117">
        <f>M928*P928</f>
        <v>0</v>
      </c>
      <c r="R928" s="29">
        <f>'2. BASIS INVULBLAD'!$H$11</f>
        <v>0</v>
      </c>
      <c r="S928" s="29">
        <f>Q928*R928</f>
        <v>0</v>
      </c>
      <c r="T928" s="29">
        <f>O928+S928</f>
        <v>0</v>
      </c>
    </row>
    <row r="929" spans="1:20" ht="13.5" hidden="1" customHeight="1">
      <c r="A929" s="78">
        <f t="shared" si="199"/>
        <v>507</v>
      </c>
      <c r="B929" s="108" t="s">
        <v>40</v>
      </c>
      <c r="C929" s="108" t="s">
        <v>1116</v>
      </c>
      <c r="D929" s="109">
        <v>3</v>
      </c>
      <c r="E929" s="108" t="s">
        <v>1181</v>
      </c>
      <c r="F929" s="108" t="s">
        <v>240</v>
      </c>
      <c r="G929" s="110" t="s">
        <v>144</v>
      </c>
      <c r="H929" s="108" t="s">
        <v>68</v>
      </c>
      <c r="I929" s="111">
        <v>2.2000000000000002</v>
      </c>
      <c r="J929" s="112">
        <v>255</v>
      </c>
      <c r="K929" s="112" t="s">
        <v>1315</v>
      </c>
      <c r="L929" s="113">
        <f>IF(VLOOKUP(K929,'2. BASIS INVULBLAD'!$D$10:$E$87,2,FALSE())=0,0,I929/VLOOKUP(K929,'2. BASIS INVULBLAD'!$D$10:$E$87,2,FALSE()))</f>
        <v>0</v>
      </c>
      <c r="M929" s="113">
        <f>L929*J929</f>
        <v>0</v>
      </c>
      <c r="N929" s="114">
        <f>'2. BASIS INVULBLAD'!$H$10</f>
        <v>0</v>
      </c>
      <c r="O929" s="115">
        <f>M929*N929</f>
        <v>0</v>
      </c>
      <c r="P929" s="116"/>
      <c r="Q929" s="117">
        <f>M929*P929</f>
        <v>0</v>
      </c>
      <c r="R929" s="29">
        <f>'2. BASIS INVULBLAD'!$H$11</f>
        <v>0</v>
      </c>
      <c r="S929" s="29">
        <f>Q929*R929</f>
        <v>0</v>
      </c>
      <c r="T929" s="29">
        <f>O929+S929</f>
        <v>0</v>
      </c>
    </row>
    <row r="930" spans="1:20" ht="13.5" hidden="1" customHeight="1">
      <c r="A930" s="78">
        <f t="shared" si="199"/>
        <v>508</v>
      </c>
      <c r="B930" s="108" t="s">
        <v>40</v>
      </c>
      <c r="C930" s="108" t="s">
        <v>1116</v>
      </c>
      <c r="D930" s="109">
        <v>3</v>
      </c>
      <c r="E930" s="108" t="s">
        <v>1182</v>
      </c>
      <c r="F930" s="108" t="s">
        <v>240</v>
      </c>
      <c r="G930" s="110" t="s">
        <v>144</v>
      </c>
      <c r="H930" s="108" t="s">
        <v>68</v>
      </c>
      <c r="I930" s="111">
        <v>2.2000000000000002</v>
      </c>
      <c r="J930" s="112">
        <v>255</v>
      </c>
      <c r="K930" s="112" t="s">
        <v>1315</v>
      </c>
      <c r="L930" s="113">
        <f>IF(VLOOKUP(K930,'2. BASIS INVULBLAD'!$D$10:$E$87,2,FALSE())=0,0,I930/VLOOKUP(K930,'2. BASIS INVULBLAD'!$D$10:$E$87,2,FALSE()))</f>
        <v>0</v>
      </c>
      <c r="M930" s="113">
        <f>L930*J930</f>
        <v>0</v>
      </c>
      <c r="N930" s="114">
        <f>'2. BASIS INVULBLAD'!$H$10</f>
        <v>0</v>
      </c>
      <c r="O930" s="115">
        <f>M930*N930</f>
        <v>0</v>
      </c>
      <c r="P930" s="116"/>
      <c r="Q930" s="117">
        <f>M930*P930</f>
        <v>0</v>
      </c>
      <c r="R930" s="29">
        <f>'2. BASIS INVULBLAD'!$H$11</f>
        <v>0</v>
      </c>
      <c r="S930" s="29">
        <f>Q930*R930</f>
        <v>0</v>
      </c>
      <c r="T930" s="29">
        <f>O930+S930</f>
        <v>0</v>
      </c>
    </row>
    <row r="931" spans="1:20" ht="13.5" hidden="1" customHeight="1">
      <c r="A931" s="78">
        <f t="shared" si="199"/>
        <v>509</v>
      </c>
      <c r="B931" s="108" t="s">
        <v>40</v>
      </c>
      <c r="C931" s="108" t="s">
        <v>1116</v>
      </c>
      <c r="D931" s="109">
        <v>3</v>
      </c>
      <c r="E931" s="108" t="s">
        <v>1183</v>
      </c>
      <c r="F931" s="108" t="s">
        <v>253</v>
      </c>
      <c r="G931" s="110" t="s">
        <v>144</v>
      </c>
      <c r="H931" s="108" t="s">
        <v>68</v>
      </c>
      <c r="I931" s="111">
        <v>1.4</v>
      </c>
      <c r="J931" s="112">
        <v>255</v>
      </c>
      <c r="K931" s="112" t="s">
        <v>1315</v>
      </c>
      <c r="L931" s="113">
        <f>IF(VLOOKUP(K931,'2. BASIS INVULBLAD'!$D$10:$E$87,2,FALSE())=0,0,I931/VLOOKUP(K931,'2. BASIS INVULBLAD'!$D$10:$E$87,2,FALSE()))</f>
        <v>0</v>
      </c>
      <c r="M931" s="113">
        <f>L931*J931</f>
        <v>0</v>
      </c>
      <c r="N931" s="114">
        <f>'2. BASIS INVULBLAD'!$H$10</f>
        <v>0</v>
      </c>
      <c r="O931" s="115">
        <f>M931*N931</f>
        <v>0</v>
      </c>
      <c r="P931" s="116"/>
      <c r="Q931" s="117">
        <f>M931*P931</f>
        <v>0</v>
      </c>
      <c r="R931" s="29">
        <f>'2. BASIS INVULBLAD'!$H$11</f>
        <v>0</v>
      </c>
      <c r="S931" s="29">
        <f>Q931*R931</f>
        <v>0</v>
      </c>
      <c r="T931" s="29">
        <f>O931+S931</f>
        <v>0</v>
      </c>
    </row>
    <row r="932" spans="1:20" ht="13.5" hidden="1" customHeight="1">
      <c r="A932" s="78">
        <f t="shared" si="199"/>
        <v>510</v>
      </c>
      <c r="B932" s="108" t="s">
        <v>40</v>
      </c>
      <c r="C932" s="108" t="s">
        <v>1116</v>
      </c>
      <c r="D932" s="109">
        <v>3</v>
      </c>
      <c r="E932" s="108" t="s">
        <v>1186</v>
      </c>
      <c r="F932" s="108" t="s">
        <v>242</v>
      </c>
      <c r="G932" s="110" t="s">
        <v>243</v>
      </c>
      <c r="H932" s="108" t="s">
        <v>68</v>
      </c>
      <c r="I932" s="111">
        <v>2.82</v>
      </c>
      <c r="J932" s="112">
        <v>0</v>
      </c>
      <c r="K932" s="112"/>
      <c r="L932" s="113"/>
      <c r="M932" s="113"/>
      <c r="N932" s="114"/>
      <c r="O932" s="115"/>
      <c r="P932" s="116"/>
      <c r="Q932" s="117"/>
      <c r="R932" s="29"/>
      <c r="S932" s="29"/>
      <c r="T932" s="29"/>
    </row>
    <row r="933" spans="1:20" ht="13.5" hidden="1" customHeight="1">
      <c r="A933" s="78">
        <f t="shared" si="199"/>
        <v>511</v>
      </c>
      <c r="B933" s="108" t="s">
        <v>40</v>
      </c>
      <c r="C933" s="108" t="s">
        <v>1116</v>
      </c>
      <c r="D933" s="109" t="s">
        <v>1095</v>
      </c>
      <c r="E933" s="108" t="s">
        <v>1188</v>
      </c>
      <c r="F933" s="108" t="s">
        <v>216</v>
      </c>
      <c r="G933" s="110" t="s">
        <v>86</v>
      </c>
      <c r="H933" s="108" t="s">
        <v>68</v>
      </c>
      <c r="I933" s="111">
        <v>10.65</v>
      </c>
      <c r="J933" s="112">
        <v>255</v>
      </c>
      <c r="K933" s="112" t="s">
        <v>91</v>
      </c>
      <c r="L933" s="113">
        <f>IF(VLOOKUP(K933,'2. BASIS INVULBLAD'!$D$10:$E$87,2,FALSE())=0,0,I933/VLOOKUP(K933,'2. BASIS INVULBLAD'!$D$10:$E$87,2,FALSE()))</f>
        <v>0</v>
      </c>
      <c r="M933" s="113">
        <f t="shared" ref="M933:M964" si="200">L933*J933</f>
        <v>0</v>
      </c>
      <c r="N933" s="114">
        <f>'2. BASIS INVULBLAD'!$H$10</f>
        <v>0</v>
      </c>
      <c r="O933" s="115">
        <f t="shared" ref="O933:O964" si="201">M933*N933</f>
        <v>0</v>
      </c>
      <c r="P933" s="116"/>
      <c r="Q933" s="117">
        <f t="shared" ref="Q933:Q964" si="202">M933*P933</f>
        <v>0</v>
      </c>
      <c r="R933" s="29">
        <f>'2. BASIS INVULBLAD'!$H$11</f>
        <v>0</v>
      </c>
      <c r="S933" s="29">
        <f t="shared" ref="S933:S964" si="203">Q933*R933</f>
        <v>0</v>
      </c>
      <c r="T933" s="29">
        <f t="shared" ref="T933:T964" si="204">O933+S933</f>
        <v>0</v>
      </c>
    </row>
    <row r="934" spans="1:20" ht="13.5" hidden="1" customHeight="1">
      <c r="A934" s="78">
        <f t="shared" si="199"/>
        <v>512</v>
      </c>
      <c r="B934" s="108" t="s">
        <v>40</v>
      </c>
      <c r="C934" s="108" t="s">
        <v>1116</v>
      </c>
      <c r="D934" s="109" t="s">
        <v>1095</v>
      </c>
      <c r="E934" s="108" t="s">
        <v>1189</v>
      </c>
      <c r="F934" s="108" t="s">
        <v>216</v>
      </c>
      <c r="G934" s="110" t="s">
        <v>86</v>
      </c>
      <c r="H934" s="108" t="s">
        <v>68</v>
      </c>
      <c r="I934" s="111">
        <v>6.09</v>
      </c>
      <c r="J934" s="112">
        <v>255</v>
      </c>
      <c r="K934" s="112" t="s">
        <v>91</v>
      </c>
      <c r="L934" s="113">
        <f>IF(VLOOKUP(K934,'2. BASIS INVULBLAD'!$D$10:$E$87,2,FALSE())=0,0,I934/VLOOKUP(K934,'2. BASIS INVULBLAD'!$D$10:$E$87,2,FALSE()))</f>
        <v>0</v>
      </c>
      <c r="M934" s="113">
        <f t="shared" si="200"/>
        <v>0</v>
      </c>
      <c r="N934" s="114">
        <f>'2. BASIS INVULBLAD'!$H$10</f>
        <v>0</v>
      </c>
      <c r="O934" s="115">
        <f t="shared" si="201"/>
        <v>0</v>
      </c>
      <c r="P934" s="116"/>
      <c r="Q934" s="117">
        <f t="shared" si="202"/>
        <v>0</v>
      </c>
      <c r="R934" s="29">
        <f>'2. BASIS INVULBLAD'!$H$11</f>
        <v>0</v>
      </c>
      <c r="S934" s="29">
        <f t="shared" si="203"/>
        <v>0</v>
      </c>
      <c r="T934" s="29">
        <f t="shared" si="204"/>
        <v>0</v>
      </c>
    </row>
    <row r="935" spans="1:20" ht="13.5" customHeight="1">
      <c r="A935" s="78">
        <f t="shared" si="199"/>
        <v>513</v>
      </c>
      <c r="B935" s="108" t="s">
        <v>40</v>
      </c>
      <c r="C935" s="108" t="s">
        <v>1116</v>
      </c>
      <c r="D935" s="109" t="s">
        <v>490</v>
      </c>
      <c r="E935" s="108" t="s">
        <v>1195</v>
      </c>
      <c r="F935" s="108" t="s">
        <v>214</v>
      </c>
      <c r="G935" s="110" t="s">
        <v>145</v>
      </c>
      <c r="H935" s="108" t="s">
        <v>93</v>
      </c>
      <c r="I935" s="111">
        <v>12.44</v>
      </c>
      <c r="J935" s="112">
        <v>255</v>
      </c>
      <c r="K935" s="112" t="s">
        <v>149</v>
      </c>
      <c r="L935" s="113">
        <f>IF(VLOOKUP(K935,'2. BASIS INVULBLAD'!$D$10:$E$87,2,FALSE())=0,0,I935/VLOOKUP(K935,'2. BASIS INVULBLAD'!$D$10:$E$87,2,FALSE()))</f>
        <v>0</v>
      </c>
      <c r="M935" s="113">
        <f t="shared" si="200"/>
        <v>0</v>
      </c>
      <c r="N935" s="114">
        <f>'2. BASIS INVULBLAD'!$H$10</f>
        <v>0</v>
      </c>
      <c r="O935" s="115">
        <f t="shared" si="201"/>
        <v>0</v>
      </c>
      <c r="P935" s="116"/>
      <c r="Q935" s="117">
        <f t="shared" si="202"/>
        <v>0</v>
      </c>
      <c r="R935" s="29">
        <f>'2. BASIS INVULBLAD'!$H$11</f>
        <v>0</v>
      </c>
      <c r="S935" s="29">
        <f t="shared" si="203"/>
        <v>0</v>
      </c>
      <c r="T935" s="29">
        <f t="shared" si="204"/>
        <v>0</v>
      </c>
    </row>
    <row r="936" spans="1:20" ht="13.5" customHeight="1">
      <c r="A936" s="78">
        <f t="shared" si="199"/>
        <v>514</v>
      </c>
      <c r="B936" s="108" t="s">
        <v>40</v>
      </c>
      <c r="C936" s="108" t="s">
        <v>1116</v>
      </c>
      <c r="D936" s="109" t="s">
        <v>490</v>
      </c>
      <c r="E936" s="108" t="s">
        <v>1196</v>
      </c>
      <c r="F936" s="108" t="s">
        <v>214</v>
      </c>
      <c r="G936" s="110" t="s">
        <v>145</v>
      </c>
      <c r="H936" s="108" t="s">
        <v>93</v>
      </c>
      <c r="I936" s="111">
        <v>9</v>
      </c>
      <c r="J936" s="112">
        <v>255</v>
      </c>
      <c r="K936" s="112" t="s">
        <v>149</v>
      </c>
      <c r="L936" s="113">
        <f>IF(VLOOKUP(K936,'2. BASIS INVULBLAD'!$D$10:$E$87,2,FALSE())=0,0,I936/VLOOKUP(K936,'2. BASIS INVULBLAD'!$D$10:$E$87,2,FALSE()))</f>
        <v>0</v>
      </c>
      <c r="M936" s="113">
        <f t="shared" si="200"/>
        <v>0</v>
      </c>
      <c r="N936" s="114">
        <f>'2. BASIS INVULBLAD'!$H$10</f>
        <v>0</v>
      </c>
      <c r="O936" s="115">
        <f t="shared" si="201"/>
        <v>0</v>
      </c>
      <c r="P936" s="116"/>
      <c r="Q936" s="117">
        <f t="shared" si="202"/>
        <v>0</v>
      </c>
      <c r="R936" s="29">
        <f>'2. BASIS INVULBLAD'!$H$11</f>
        <v>0</v>
      </c>
      <c r="S936" s="29">
        <f t="shared" si="203"/>
        <v>0</v>
      </c>
      <c r="T936" s="29">
        <f t="shared" si="204"/>
        <v>0</v>
      </c>
    </row>
    <row r="937" spans="1:20" ht="13.5" customHeight="1">
      <c r="A937" s="78">
        <f t="shared" si="199"/>
        <v>515</v>
      </c>
      <c r="B937" s="108" t="s">
        <v>40</v>
      </c>
      <c r="C937" s="108" t="s">
        <v>1116</v>
      </c>
      <c r="D937" s="109">
        <v>1</v>
      </c>
      <c r="E937" s="108" t="s">
        <v>1198</v>
      </c>
      <c r="F937" s="108" t="s">
        <v>214</v>
      </c>
      <c r="G937" s="110" t="s">
        <v>145</v>
      </c>
      <c r="H937" s="108" t="s">
        <v>93</v>
      </c>
      <c r="I937" s="111">
        <v>12.44</v>
      </c>
      <c r="J937" s="112">
        <v>255</v>
      </c>
      <c r="K937" s="112" t="s">
        <v>149</v>
      </c>
      <c r="L937" s="113">
        <f>IF(VLOOKUP(K937,'2. BASIS INVULBLAD'!$D$10:$E$87,2,FALSE())=0,0,I937/VLOOKUP(K937,'2. BASIS INVULBLAD'!$D$10:$E$87,2,FALSE()))</f>
        <v>0</v>
      </c>
      <c r="M937" s="113">
        <f t="shared" si="200"/>
        <v>0</v>
      </c>
      <c r="N937" s="114">
        <f>'2. BASIS INVULBLAD'!$H$10</f>
        <v>0</v>
      </c>
      <c r="O937" s="115">
        <f t="shared" si="201"/>
        <v>0</v>
      </c>
      <c r="P937" s="116"/>
      <c r="Q937" s="117">
        <f t="shared" si="202"/>
        <v>0</v>
      </c>
      <c r="R937" s="29">
        <f>'2. BASIS INVULBLAD'!$H$11</f>
        <v>0</v>
      </c>
      <c r="S937" s="29">
        <f t="shared" si="203"/>
        <v>0</v>
      </c>
      <c r="T937" s="29">
        <f t="shared" si="204"/>
        <v>0</v>
      </c>
    </row>
    <row r="938" spans="1:20" ht="13.5" customHeight="1">
      <c r="A938" s="78">
        <f t="shared" si="199"/>
        <v>516</v>
      </c>
      <c r="B938" s="108" t="s">
        <v>40</v>
      </c>
      <c r="C938" s="108" t="s">
        <v>1116</v>
      </c>
      <c r="D938" s="109">
        <v>1</v>
      </c>
      <c r="E938" s="108" t="s">
        <v>1171</v>
      </c>
      <c r="F938" s="108" t="s">
        <v>214</v>
      </c>
      <c r="G938" s="110" t="s">
        <v>145</v>
      </c>
      <c r="H938" s="108" t="s">
        <v>93</v>
      </c>
      <c r="I938" s="111">
        <v>9</v>
      </c>
      <c r="J938" s="112">
        <v>255</v>
      </c>
      <c r="K938" s="112" t="s">
        <v>149</v>
      </c>
      <c r="L938" s="113">
        <f>IF(VLOOKUP(K938,'2. BASIS INVULBLAD'!$D$10:$E$87,2,FALSE())=0,0,I938/VLOOKUP(K938,'2. BASIS INVULBLAD'!$D$10:$E$87,2,FALSE()))</f>
        <v>0</v>
      </c>
      <c r="M938" s="113">
        <f t="shared" si="200"/>
        <v>0</v>
      </c>
      <c r="N938" s="114">
        <f>'2. BASIS INVULBLAD'!$H$10</f>
        <v>0</v>
      </c>
      <c r="O938" s="115">
        <f t="shared" si="201"/>
        <v>0</v>
      </c>
      <c r="P938" s="116"/>
      <c r="Q938" s="117">
        <f t="shared" si="202"/>
        <v>0</v>
      </c>
      <c r="R938" s="29">
        <f>'2. BASIS INVULBLAD'!$H$11</f>
        <v>0</v>
      </c>
      <c r="S938" s="29">
        <f t="shared" si="203"/>
        <v>0</v>
      </c>
      <c r="T938" s="29">
        <f t="shared" si="204"/>
        <v>0</v>
      </c>
    </row>
    <row r="939" spans="1:20" ht="13.5" customHeight="1">
      <c r="A939" s="78">
        <f t="shared" si="199"/>
        <v>517</v>
      </c>
      <c r="B939" s="108" t="s">
        <v>40</v>
      </c>
      <c r="C939" s="108" t="s">
        <v>1116</v>
      </c>
      <c r="D939" s="109">
        <v>2</v>
      </c>
      <c r="E939" s="108" t="s">
        <v>1199</v>
      </c>
      <c r="F939" s="108" t="s">
        <v>214</v>
      </c>
      <c r="G939" s="110" t="s">
        <v>145</v>
      </c>
      <c r="H939" s="108" t="s">
        <v>93</v>
      </c>
      <c r="I939" s="111">
        <v>12.44</v>
      </c>
      <c r="J939" s="112">
        <v>255</v>
      </c>
      <c r="K939" s="112" t="s">
        <v>149</v>
      </c>
      <c r="L939" s="113">
        <f>IF(VLOOKUP(K939,'2. BASIS INVULBLAD'!$D$10:$E$87,2,FALSE())=0,0,I939/VLOOKUP(K939,'2. BASIS INVULBLAD'!$D$10:$E$87,2,FALSE()))</f>
        <v>0</v>
      </c>
      <c r="M939" s="113">
        <f t="shared" si="200"/>
        <v>0</v>
      </c>
      <c r="N939" s="114">
        <f>'2. BASIS INVULBLAD'!$H$10</f>
        <v>0</v>
      </c>
      <c r="O939" s="115">
        <f t="shared" si="201"/>
        <v>0</v>
      </c>
      <c r="P939" s="116"/>
      <c r="Q939" s="117">
        <f t="shared" si="202"/>
        <v>0</v>
      </c>
      <c r="R939" s="29">
        <f>'2. BASIS INVULBLAD'!$H$11</f>
        <v>0</v>
      </c>
      <c r="S939" s="29">
        <f t="shared" si="203"/>
        <v>0</v>
      </c>
      <c r="T939" s="29">
        <f t="shared" si="204"/>
        <v>0</v>
      </c>
    </row>
    <row r="940" spans="1:20" ht="13.5" customHeight="1">
      <c r="A940" s="78">
        <f t="shared" si="199"/>
        <v>518</v>
      </c>
      <c r="B940" s="108" t="s">
        <v>40</v>
      </c>
      <c r="C940" s="108" t="s">
        <v>1116</v>
      </c>
      <c r="D940" s="109">
        <v>2</v>
      </c>
      <c r="E940" s="108" t="s">
        <v>1200</v>
      </c>
      <c r="F940" s="108" t="s">
        <v>214</v>
      </c>
      <c r="G940" s="110" t="s">
        <v>145</v>
      </c>
      <c r="H940" s="108" t="s">
        <v>93</v>
      </c>
      <c r="I940" s="111">
        <v>9</v>
      </c>
      <c r="J940" s="112">
        <v>255</v>
      </c>
      <c r="K940" s="112" t="s">
        <v>149</v>
      </c>
      <c r="L940" s="113">
        <f>IF(VLOOKUP(K940,'2. BASIS INVULBLAD'!$D$10:$E$87,2,FALSE())=0,0,I940/VLOOKUP(K940,'2. BASIS INVULBLAD'!$D$10:$E$87,2,FALSE()))</f>
        <v>0</v>
      </c>
      <c r="M940" s="113">
        <f t="shared" si="200"/>
        <v>0</v>
      </c>
      <c r="N940" s="114">
        <f>'2. BASIS INVULBLAD'!$H$10</f>
        <v>0</v>
      </c>
      <c r="O940" s="115">
        <f t="shared" si="201"/>
        <v>0</v>
      </c>
      <c r="P940" s="116"/>
      <c r="Q940" s="117">
        <f t="shared" si="202"/>
        <v>0</v>
      </c>
      <c r="R940" s="29">
        <f>'2. BASIS INVULBLAD'!$H$11</f>
        <v>0</v>
      </c>
      <c r="S940" s="29">
        <f t="shared" si="203"/>
        <v>0</v>
      </c>
      <c r="T940" s="29">
        <f t="shared" si="204"/>
        <v>0</v>
      </c>
    </row>
    <row r="941" spans="1:20" ht="13.5" customHeight="1">
      <c r="A941" s="78">
        <f t="shared" si="199"/>
        <v>519</v>
      </c>
      <c r="B941" s="108" t="s">
        <v>40</v>
      </c>
      <c r="C941" s="108" t="s">
        <v>1116</v>
      </c>
      <c r="D941" s="109">
        <v>3</v>
      </c>
      <c r="E941" s="108" t="s">
        <v>1201</v>
      </c>
      <c r="F941" s="108" t="s">
        <v>214</v>
      </c>
      <c r="G941" s="110" t="s">
        <v>145</v>
      </c>
      <c r="H941" s="108" t="s">
        <v>93</v>
      </c>
      <c r="I941" s="111">
        <f>18*0.5+1.72+1.72</f>
        <v>12.440000000000001</v>
      </c>
      <c r="J941" s="112">
        <v>255</v>
      </c>
      <c r="K941" s="112" t="s">
        <v>149</v>
      </c>
      <c r="L941" s="113">
        <f>IF(VLOOKUP(K941,'2. BASIS INVULBLAD'!$D$10:$E$87,2,FALSE())=0,0,I941/VLOOKUP(K941,'2. BASIS INVULBLAD'!$D$10:$E$87,2,FALSE()))</f>
        <v>0</v>
      </c>
      <c r="M941" s="113">
        <f t="shared" si="200"/>
        <v>0</v>
      </c>
      <c r="N941" s="114">
        <f>'2. BASIS INVULBLAD'!$H$10</f>
        <v>0</v>
      </c>
      <c r="O941" s="115">
        <f t="shared" si="201"/>
        <v>0</v>
      </c>
      <c r="P941" s="116"/>
      <c r="Q941" s="117">
        <f t="shared" si="202"/>
        <v>0</v>
      </c>
      <c r="R941" s="29">
        <f>'2. BASIS INVULBLAD'!$H$11</f>
        <v>0</v>
      </c>
      <c r="S941" s="29">
        <f t="shared" si="203"/>
        <v>0</v>
      </c>
      <c r="T941" s="29">
        <f t="shared" si="204"/>
        <v>0</v>
      </c>
    </row>
    <row r="942" spans="1:20" ht="13.5" customHeight="1">
      <c r="A942" s="78">
        <f t="shared" si="199"/>
        <v>520</v>
      </c>
      <c r="B942" s="108" t="s">
        <v>40</v>
      </c>
      <c r="C942" s="108" t="s">
        <v>1116</v>
      </c>
      <c r="D942" s="109">
        <v>3</v>
      </c>
      <c r="E942" s="108" t="s">
        <v>1202</v>
      </c>
      <c r="F942" s="108" t="s">
        <v>214</v>
      </c>
      <c r="G942" s="110" t="s">
        <v>145</v>
      </c>
      <c r="H942" s="108" t="s">
        <v>93</v>
      </c>
      <c r="I942" s="111">
        <f>18*0.5</f>
        <v>9</v>
      </c>
      <c r="J942" s="112">
        <v>255</v>
      </c>
      <c r="K942" s="112" t="s">
        <v>149</v>
      </c>
      <c r="L942" s="113">
        <f>IF(VLOOKUP(K942,'2. BASIS INVULBLAD'!$D$10:$E$87,2,FALSE())=0,0,I942/VLOOKUP(K942,'2. BASIS INVULBLAD'!$D$10:$E$87,2,FALSE()))</f>
        <v>0</v>
      </c>
      <c r="M942" s="113">
        <f t="shared" si="200"/>
        <v>0</v>
      </c>
      <c r="N942" s="114">
        <f>'2. BASIS INVULBLAD'!$H$10</f>
        <v>0</v>
      </c>
      <c r="O942" s="115">
        <f t="shared" si="201"/>
        <v>0</v>
      </c>
      <c r="P942" s="116"/>
      <c r="Q942" s="117">
        <f t="shared" si="202"/>
        <v>0</v>
      </c>
      <c r="R942" s="29">
        <f>'2. BASIS INVULBLAD'!$H$11</f>
        <v>0</v>
      </c>
      <c r="S942" s="29">
        <f t="shared" si="203"/>
        <v>0</v>
      </c>
      <c r="T942" s="29">
        <f t="shared" si="204"/>
        <v>0</v>
      </c>
    </row>
    <row r="943" spans="1:20" ht="13.5" customHeight="1">
      <c r="A943" s="78">
        <f t="shared" si="199"/>
        <v>521</v>
      </c>
      <c r="B943" s="108" t="s">
        <v>40</v>
      </c>
      <c r="C943" s="108" t="s">
        <v>1116</v>
      </c>
      <c r="D943" s="109" t="s">
        <v>1095</v>
      </c>
      <c r="E943" s="108" t="s">
        <v>1203</v>
      </c>
      <c r="F943" s="108" t="s">
        <v>214</v>
      </c>
      <c r="G943" s="110" t="s">
        <v>145</v>
      </c>
      <c r="H943" s="108" t="s">
        <v>93</v>
      </c>
      <c r="I943" s="111">
        <v>10.29</v>
      </c>
      <c r="J943" s="112">
        <v>255</v>
      </c>
      <c r="K943" s="112" t="s">
        <v>149</v>
      </c>
      <c r="L943" s="113">
        <f>IF(VLOOKUP(K943,'2. BASIS INVULBLAD'!$D$10:$E$87,2,FALSE())=0,0,I943/VLOOKUP(K943,'2. BASIS INVULBLAD'!$D$10:$E$87,2,FALSE()))</f>
        <v>0</v>
      </c>
      <c r="M943" s="113">
        <f t="shared" si="200"/>
        <v>0</v>
      </c>
      <c r="N943" s="114">
        <f>'2. BASIS INVULBLAD'!$H$10</f>
        <v>0</v>
      </c>
      <c r="O943" s="115">
        <f t="shared" si="201"/>
        <v>0</v>
      </c>
      <c r="P943" s="116"/>
      <c r="Q943" s="117">
        <f t="shared" si="202"/>
        <v>0</v>
      </c>
      <c r="R943" s="29">
        <f>'2. BASIS INVULBLAD'!$H$11</f>
        <v>0</v>
      </c>
      <c r="S943" s="29">
        <f t="shared" si="203"/>
        <v>0</v>
      </c>
      <c r="T943" s="29">
        <f t="shared" si="204"/>
        <v>0</v>
      </c>
    </row>
    <row r="944" spans="1:20" ht="13.5" customHeight="1">
      <c r="A944" s="78">
        <f t="shared" si="199"/>
        <v>522</v>
      </c>
      <c r="B944" s="108" t="s">
        <v>40</v>
      </c>
      <c r="C944" s="108" t="s">
        <v>1116</v>
      </c>
      <c r="D944" s="109" t="s">
        <v>1095</v>
      </c>
      <c r="E944" s="108" t="s">
        <v>1204</v>
      </c>
      <c r="F944" s="108" t="s">
        <v>214</v>
      </c>
      <c r="G944" s="110" t="s">
        <v>145</v>
      </c>
      <c r="H944" s="108" t="s">
        <v>93</v>
      </c>
      <c r="I944" s="111">
        <v>8.8800000000000008</v>
      </c>
      <c r="J944" s="112">
        <v>255</v>
      </c>
      <c r="K944" s="112" t="s">
        <v>149</v>
      </c>
      <c r="L944" s="113">
        <f>IF(VLOOKUP(K944,'2. BASIS INVULBLAD'!$D$10:$E$87,2,FALSE())=0,0,I944/VLOOKUP(K944,'2. BASIS INVULBLAD'!$D$10:$E$87,2,FALSE()))</f>
        <v>0</v>
      </c>
      <c r="M944" s="113">
        <f t="shared" si="200"/>
        <v>0</v>
      </c>
      <c r="N944" s="114">
        <f>'2. BASIS INVULBLAD'!$H$10</f>
        <v>0</v>
      </c>
      <c r="O944" s="115">
        <f t="shared" si="201"/>
        <v>0</v>
      </c>
      <c r="P944" s="116"/>
      <c r="Q944" s="117">
        <f t="shared" si="202"/>
        <v>0</v>
      </c>
      <c r="R944" s="29">
        <f>'2. BASIS INVULBLAD'!$H$11</f>
        <v>0</v>
      </c>
      <c r="S944" s="29">
        <f t="shared" si="203"/>
        <v>0</v>
      </c>
      <c r="T944" s="29">
        <f t="shared" si="204"/>
        <v>0</v>
      </c>
    </row>
    <row r="945" spans="1:20" ht="13.5" hidden="1" customHeight="1">
      <c r="A945" s="78">
        <f t="shared" si="199"/>
        <v>523</v>
      </c>
      <c r="B945" s="108" t="s">
        <v>40</v>
      </c>
      <c r="C945" s="108" t="s">
        <v>1116</v>
      </c>
      <c r="D945" s="109">
        <v>1</v>
      </c>
      <c r="E945" s="108" t="s">
        <v>1213</v>
      </c>
      <c r="F945" s="108" t="s">
        <v>986</v>
      </c>
      <c r="G945" s="110" t="s">
        <v>129</v>
      </c>
      <c r="H945" s="108" t="s">
        <v>75</v>
      </c>
      <c r="I945" s="111">
        <v>1.77</v>
      </c>
      <c r="J945" s="112">
        <v>255</v>
      </c>
      <c r="K945" s="112" t="s">
        <v>136</v>
      </c>
      <c r="L945" s="113">
        <f>IF(VLOOKUP(K945,'2. BASIS INVULBLAD'!$D$10:$E$87,2,FALSE())=0,0,I945/VLOOKUP(K945,'2. BASIS INVULBLAD'!$D$10:$E$87,2,FALSE()))</f>
        <v>0</v>
      </c>
      <c r="M945" s="113">
        <f t="shared" si="200"/>
        <v>0</v>
      </c>
      <c r="N945" s="114">
        <f>'2. BASIS INVULBLAD'!$H$10</f>
        <v>0</v>
      </c>
      <c r="O945" s="115">
        <f t="shared" si="201"/>
        <v>0</v>
      </c>
      <c r="P945" s="116"/>
      <c r="Q945" s="117">
        <f t="shared" si="202"/>
        <v>0</v>
      </c>
      <c r="R945" s="29">
        <f>'2. BASIS INVULBLAD'!$H$11</f>
        <v>0</v>
      </c>
      <c r="S945" s="29">
        <f t="shared" si="203"/>
        <v>0</v>
      </c>
      <c r="T945" s="29">
        <f t="shared" si="204"/>
        <v>0</v>
      </c>
    </row>
    <row r="946" spans="1:20" ht="13.5" hidden="1" customHeight="1">
      <c r="A946" s="78">
        <f t="shared" si="199"/>
        <v>524</v>
      </c>
      <c r="B946" s="108" t="s">
        <v>40</v>
      </c>
      <c r="C946" s="108" t="s">
        <v>1116</v>
      </c>
      <c r="D946" s="109">
        <v>2</v>
      </c>
      <c r="E946" s="108" t="s">
        <v>1215</v>
      </c>
      <c r="F946" s="108" t="s">
        <v>986</v>
      </c>
      <c r="G946" s="110" t="s">
        <v>129</v>
      </c>
      <c r="H946" s="108" t="s">
        <v>75</v>
      </c>
      <c r="I946" s="111">
        <v>1.77</v>
      </c>
      <c r="J946" s="112">
        <v>255</v>
      </c>
      <c r="K946" s="112" t="s">
        <v>136</v>
      </c>
      <c r="L946" s="113">
        <f>IF(VLOOKUP(K946,'2. BASIS INVULBLAD'!$D$10:$E$87,2,FALSE())=0,0,I946/VLOOKUP(K946,'2. BASIS INVULBLAD'!$D$10:$E$87,2,FALSE()))</f>
        <v>0</v>
      </c>
      <c r="M946" s="113">
        <f t="shared" si="200"/>
        <v>0</v>
      </c>
      <c r="N946" s="114">
        <f>'2. BASIS INVULBLAD'!$H$10</f>
        <v>0</v>
      </c>
      <c r="O946" s="115">
        <f t="shared" si="201"/>
        <v>0</v>
      </c>
      <c r="P946" s="116"/>
      <c r="Q946" s="117">
        <f t="shared" si="202"/>
        <v>0</v>
      </c>
      <c r="R946" s="29">
        <f>'2. BASIS INVULBLAD'!$H$11</f>
        <v>0</v>
      </c>
      <c r="S946" s="29">
        <f t="shared" si="203"/>
        <v>0</v>
      </c>
      <c r="T946" s="29">
        <f t="shared" si="204"/>
        <v>0</v>
      </c>
    </row>
    <row r="947" spans="1:20" ht="13.5" hidden="1" customHeight="1">
      <c r="A947" s="78">
        <f t="shared" si="199"/>
        <v>525</v>
      </c>
      <c r="B947" s="108" t="s">
        <v>40</v>
      </c>
      <c r="C947" s="108" t="s">
        <v>1116</v>
      </c>
      <c r="D947" s="109">
        <v>3</v>
      </c>
      <c r="E947" s="108" t="s">
        <v>1216</v>
      </c>
      <c r="F947" s="108" t="s">
        <v>986</v>
      </c>
      <c r="G947" s="110" t="s">
        <v>129</v>
      </c>
      <c r="H947" s="108" t="s">
        <v>75</v>
      </c>
      <c r="I947" s="111">
        <v>1.77</v>
      </c>
      <c r="J947" s="112">
        <v>255</v>
      </c>
      <c r="K947" s="112" t="s">
        <v>136</v>
      </c>
      <c r="L947" s="113">
        <f>IF(VLOOKUP(K947,'2. BASIS INVULBLAD'!$D$10:$E$87,2,FALSE())=0,0,I947/VLOOKUP(K947,'2. BASIS INVULBLAD'!$D$10:$E$87,2,FALSE()))</f>
        <v>0</v>
      </c>
      <c r="M947" s="113">
        <f t="shared" si="200"/>
        <v>0</v>
      </c>
      <c r="N947" s="114">
        <f>'2. BASIS INVULBLAD'!$H$10</f>
        <v>0</v>
      </c>
      <c r="O947" s="115">
        <f t="shared" si="201"/>
        <v>0</v>
      </c>
      <c r="P947" s="116"/>
      <c r="Q947" s="117">
        <f t="shared" si="202"/>
        <v>0</v>
      </c>
      <c r="R947" s="29">
        <f>'2. BASIS INVULBLAD'!$H$11</f>
        <v>0</v>
      </c>
      <c r="S947" s="29">
        <f t="shared" si="203"/>
        <v>0</v>
      </c>
      <c r="T947" s="29">
        <f t="shared" si="204"/>
        <v>0</v>
      </c>
    </row>
    <row r="948" spans="1:20" ht="13.5" hidden="1" customHeight="1">
      <c r="A948" s="78">
        <f t="shared" si="199"/>
        <v>526</v>
      </c>
      <c r="B948" s="108" t="s">
        <v>40</v>
      </c>
      <c r="C948" s="108" t="s">
        <v>1116</v>
      </c>
      <c r="D948" s="109" t="s">
        <v>1095</v>
      </c>
      <c r="E948" s="108" t="s">
        <v>1217</v>
      </c>
      <c r="F948" s="108" t="s">
        <v>214</v>
      </c>
      <c r="G948" s="110" t="s">
        <v>145</v>
      </c>
      <c r="H948" s="108" t="s">
        <v>151</v>
      </c>
      <c r="I948" s="111">
        <v>3.72</v>
      </c>
      <c r="J948" s="112">
        <v>255</v>
      </c>
      <c r="K948" s="112" t="s">
        <v>152</v>
      </c>
      <c r="L948" s="113">
        <f>IF(VLOOKUP(K948,'2. BASIS INVULBLAD'!$D$10:$E$87,2,FALSE())=0,0,I948/VLOOKUP(K948,'2. BASIS INVULBLAD'!$D$10:$E$87,2,FALSE()))</f>
        <v>0</v>
      </c>
      <c r="M948" s="113">
        <f t="shared" si="200"/>
        <v>0</v>
      </c>
      <c r="N948" s="114">
        <f>'2. BASIS INVULBLAD'!$H$10</f>
        <v>0</v>
      </c>
      <c r="O948" s="115">
        <f t="shared" si="201"/>
        <v>0</v>
      </c>
      <c r="P948" s="116"/>
      <c r="Q948" s="117">
        <f t="shared" si="202"/>
        <v>0</v>
      </c>
      <c r="R948" s="29">
        <f>'2. BASIS INVULBLAD'!$H$11</f>
        <v>0</v>
      </c>
      <c r="S948" s="29">
        <f t="shared" si="203"/>
        <v>0</v>
      </c>
      <c r="T948" s="29">
        <f t="shared" si="204"/>
        <v>0</v>
      </c>
    </row>
    <row r="949" spans="1:20" ht="13.5" hidden="1" customHeight="1">
      <c r="A949" s="78">
        <f t="shared" si="199"/>
        <v>527</v>
      </c>
      <c r="B949" s="108" t="s">
        <v>40</v>
      </c>
      <c r="C949" s="108"/>
      <c r="D949" s="109" t="s">
        <v>490</v>
      </c>
      <c r="E949" s="108" t="s">
        <v>1098</v>
      </c>
      <c r="F949" s="108" t="s">
        <v>216</v>
      </c>
      <c r="G949" s="110" t="s">
        <v>86</v>
      </c>
      <c r="H949" s="108" t="s">
        <v>80</v>
      </c>
      <c r="I949" s="111">
        <v>11.64</v>
      </c>
      <c r="J949" s="112">
        <v>255</v>
      </c>
      <c r="K949" s="112" t="s">
        <v>110</v>
      </c>
      <c r="L949" s="113">
        <f>IF(VLOOKUP(K949,'2. BASIS INVULBLAD'!$D$10:$E$87,2,FALSE())=0,0,I949/VLOOKUP(K949,'2. BASIS INVULBLAD'!$D$10:$E$87,2,FALSE()))</f>
        <v>0</v>
      </c>
      <c r="M949" s="113">
        <f t="shared" si="200"/>
        <v>0</v>
      </c>
      <c r="N949" s="114">
        <f>'2. BASIS INVULBLAD'!$H$10</f>
        <v>0</v>
      </c>
      <c r="O949" s="115">
        <f t="shared" si="201"/>
        <v>0</v>
      </c>
      <c r="P949" s="116"/>
      <c r="Q949" s="117">
        <f t="shared" si="202"/>
        <v>0</v>
      </c>
      <c r="R949" s="29">
        <f>'2. BASIS INVULBLAD'!$H$11</f>
        <v>0</v>
      </c>
      <c r="S949" s="29">
        <f t="shared" si="203"/>
        <v>0</v>
      </c>
      <c r="T949" s="29">
        <f t="shared" si="204"/>
        <v>0</v>
      </c>
    </row>
    <row r="950" spans="1:20" ht="13.5" hidden="1" customHeight="1">
      <c r="A950" s="78">
        <f t="shared" si="199"/>
        <v>528</v>
      </c>
      <c r="B950" s="108" t="s">
        <v>40</v>
      </c>
      <c r="C950" s="108"/>
      <c r="D950" s="109" t="s">
        <v>490</v>
      </c>
      <c r="E950" s="108" t="s">
        <v>1099</v>
      </c>
      <c r="F950" s="108" t="s">
        <v>517</v>
      </c>
      <c r="G950" s="110" t="s">
        <v>86</v>
      </c>
      <c r="H950" s="108" t="s">
        <v>80</v>
      </c>
      <c r="I950" s="111">
        <v>19.899999999999999</v>
      </c>
      <c r="J950" s="112">
        <v>255</v>
      </c>
      <c r="K950" s="112" t="s">
        <v>110</v>
      </c>
      <c r="L950" s="113">
        <f>IF(VLOOKUP(K950,'2. BASIS INVULBLAD'!$D$10:$E$87,2,FALSE())=0,0,I950/VLOOKUP(K950,'2. BASIS INVULBLAD'!$D$10:$E$87,2,FALSE()))</f>
        <v>0</v>
      </c>
      <c r="M950" s="113">
        <f t="shared" si="200"/>
        <v>0</v>
      </c>
      <c r="N950" s="114">
        <f>'2. BASIS INVULBLAD'!$H$10</f>
        <v>0</v>
      </c>
      <c r="O950" s="115">
        <f t="shared" si="201"/>
        <v>0</v>
      </c>
      <c r="P950" s="116"/>
      <c r="Q950" s="117">
        <f t="shared" si="202"/>
        <v>0</v>
      </c>
      <c r="R950" s="29">
        <f>'2. BASIS INVULBLAD'!$H$11</f>
        <v>0</v>
      </c>
      <c r="S950" s="29">
        <f t="shared" si="203"/>
        <v>0</v>
      </c>
      <c r="T950" s="29">
        <f t="shared" si="204"/>
        <v>0</v>
      </c>
    </row>
    <row r="951" spans="1:20" ht="13.5" hidden="1" customHeight="1">
      <c r="A951" s="78">
        <f t="shared" si="199"/>
        <v>529</v>
      </c>
      <c r="B951" s="108" t="s">
        <v>40</v>
      </c>
      <c r="C951" s="108"/>
      <c r="D951" s="109">
        <v>2</v>
      </c>
      <c r="E951" s="108" t="s">
        <v>1100</v>
      </c>
      <c r="F951" s="108" t="s">
        <v>229</v>
      </c>
      <c r="G951" s="110" t="s">
        <v>62</v>
      </c>
      <c r="H951" s="108" t="s">
        <v>80</v>
      </c>
      <c r="I951" s="111">
        <v>9.69</v>
      </c>
      <c r="J951" s="112">
        <v>156</v>
      </c>
      <c r="K951" s="112" t="s">
        <v>81</v>
      </c>
      <c r="L951" s="113">
        <f>IF(VLOOKUP(K951,'2. BASIS INVULBLAD'!$D$10:$E$87,2,FALSE())=0,0,I951/VLOOKUP(K951,'2. BASIS INVULBLAD'!$D$10:$E$87,2,FALSE()))</f>
        <v>0</v>
      </c>
      <c r="M951" s="113">
        <f t="shared" si="200"/>
        <v>0</v>
      </c>
      <c r="N951" s="114">
        <f>'2. BASIS INVULBLAD'!$H$10</f>
        <v>0</v>
      </c>
      <c r="O951" s="115">
        <f t="shared" si="201"/>
        <v>0</v>
      </c>
      <c r="P951" s="116"/>
      <c r="Q951" s="117">
        <f t="shared" si="202"/>
        <v>0</v>
      </c>
      <c r="R951" s="29">
        <f>'2. BASIS INVULBLAD'!$H$11</f>
        <v>0</v>
      </c>
      <c r="S951" s="29">
        <f t="shared" si="203"/>
        <v>0</v>
      </c>
      <c r="T951" s="29">
        <f t="shared" si="204"/>
        <v>0</v>
      </c>
    </row>
    <row r="952" spans="1:20" ht="13.5" hidden="1" customHeight="1">
      <c r="A952" s="78">
        <f t="shared" si="199"/>
        <v>530</v>
      </c>
      <c r="B952" s="108" t="s">
        <v>40</v>
      </c>
      <c r="C952" s="108"/>
      <c r="D952" s="109">
        <v>3</v>
      </c>
      <c r="E952" s="108" t="s">
        <v>1101</v>
      </c>
      <c r="F952" s="108" t="s">
        <v>229</v>
      </c>
      <c r="G952" s="110" t="s">
        <v>62</v>
      </c>
      <c r="H952" s="108" t="s">
        <v>80</v>
      </c>
      <c r="I952" s="111">
        <v>15.26</v>
      </c>
      <c r="J952" s="112">
        <v>156</v>
      </c>
      <c r="K952" s="112" t="s">
        <v>81</v>
      </c>
      <c r="L952" s="113">
        <f>IF(VLOOKUP(K952,'2. BASIS INVULBLAD'!$D$10:$E$87,2,FALSE())=0,0,I952/VLOOKUP(K952,'2. BASIS INVULBLAD'!$D$10:$E$87,2,FALSE()))</f>
        <v>0</v>
      </c>
      <c r="M952" s="113">
        <f t="shared" si="200"/>
        <v>0</v>
      </c>
      <c r="N952" s="114">
        <f>'2. BASIS INVULBLAD'!$H$10</f>
        <v>0</v>
      </c>
      <c r="O952" s="115">
        <f t="shared" si="201"/>
        <v>0</v>
      </c>
      <c r="P952" s="116"/>
      <c r="Q952" s="117">
        <f t="shared" si="202"/>
        <v>0</v>
      </c>
      <c r="R952" s="29">
        <f>'2. BASIS INVULBLAD'!$H$11</f>
        <v>0</v>
      </c>
      <c r="S952" s="29">
        <f t="shared" si="203"/>
        <v>0</v>
      </c>
      <c r="T952" s="29">
        <f t="shared" si="204"/>
        <v>0</v>
      </c>
    </row>
    <row r="953" spans="1:20" ht="13.5" hidden="1" customHeight="1">
      <c r="A953" s="78">
        <f t="shared" si="199"/>
        <v>531</v>
      </c>
      <c r="B953" s="108" t="s">
        <v>40</v>
      </c>
      <c r="C953" s="108"/>
      <c r="D953" s="109" t="s">
        <v>490</v>
      </c>
      <c r="E953" s="108" t="s">
        <v>1102</v>
      </c>
      <c r="F953" s="108" t="s">
        <v>229</v>
      </c>
      <c r="G953" s="110" t="s">
        <v>62</v>
      </c>
      <c r="H953" s="108" t="s">
        <v>80</v>
      </c>
      <c r="I953" s="111">
        <v>17.88</v>
      </c>
      <c r="J953" s="112">
        <v>156</v>
      </c>
      <c r="K953" s="112" t="s">
        <v>81</v>
      </c>
      <c r="L953" s="113">
        <f>IF(VLOOKUP(K953,'2. BASIS INVULBLAD'!$D$10:$E$87,2,FALSE())=0,0,I953/VLOOKUP(K953,'2. BASIS INVULBLAD'!$D$10:$E$87,2,FALSE()))</f>
        <v>0</v>
      </c>
      <c r="M953" s="113">
        <f t="shared" si="200"/>
        <v>0</v>
      </c>
      <c r="N953" s="114">
        <f>'2. BASIS INVULBLAD'!$H$10</f>
        <v>0</v>
      </c>
      <c r="O953" s="115">
        <f t="shared" si="201"/>
        <v>0</v>
      </c>
      <c r="P953" s="116"/>
      <c r="Q953" s="117">
        <f t="shared" si="202"/>
        <v>0</v>
      </c>
      <c r="R953" s="29">
        <f>'2. BASIS INVULBLAD'!$H$11</f>
        <v>0</v>
      </c>
      <c r="S953" s="29">
        <f t="shared" si="203"/>
        <v>0</v>
      </c>
      <c r="T953" s="29">
        <f t="shared" si="204"/>
        <v>0</v>
      </c>
    </row>
    <row r="954" spans="1:20" ht="13.5" hidden="1" customHeight="1">
      <c r="A954" s="78">
        <f t="shared" ref="A954:A985" si="205">A953+1</f>
        <v>532</v>
      </c>
      <c r="B954" s="108" t="s">
        <v>40</v>
      </c>
      <c r="C954" s="108"/>
      <c r="D954" s="109">
        <v>3</v>
      </c>
      <c r="E954" s="108" t="s">
        <v>1103</v>
      </c>
      <c r="F954" s="108" t="s">
        <v>229</v>
      </c>
      <c r="G954" s="110" t="s">
        <v>62</v>
      </c>
      <c r="H954" s="108" t="s">
        <v>80</v>
      </c>
      <c r="I954" s="111">
        <v>18.5</v>
      </c>
      <c r="J954" s="112">
        <v>156</v>
      </c>
      <c r="K954" s="112" t="s">
        <v>81</v>
      </c>
      <c r="L954" s="113">
        <f>IF(VLOOKUP(K954,'2. BASIS INVULBLAD'!$D$10:$E$87,2,FALSE())=0,0,I954/VLOOKUP(K954,'2. BASIS INVULBLAD'!$D$10:$E$87,2,FALSE()))</f>
        <v>0</v>
      </c>
      <c r="M954" s="113">
        <f t="shared" si="200"/>
        <v>0</v>
      </c>
      <c r="N954" s="114">
        <f>'2. BASIS INVULBLAD'!$H$10</f>
        <v>0</v>
      </c>
      <c r="O954" s="115">
        <f t="shared" si="201"/>
        <v>0</v>
      </c>
      <c r="P954" s="116"/>
      <c r="Q954" s="117">
        <f t="shared" si="202"/>
        <v>0</v>
      </c>
      <c r="R954" s="29">
        <f>'2. BASIS INVULBLAD'!$H$11</f>
        <v>0</v>
      </c>
      <c r="S954" s="29">
        <f t="shared" si="203"/>
        <v>0</v>
      </c>
      <c r="T954" s="29">
        <f t="shared" si="204"/>
        <v>0</v>
      </c>
    </row>
    <row r="955" spans="1:20" ht="13.5" hidden="1" customHeight="1">
      <c r="A955" s="78">
        <f t="shared" si="205"/>
        <v>533</v>
      </c>
      <c r="B955" s="108" t="s">
        <v>40</v>
      </c>
      <c r="C955" s="108"/>
      <c r="D955" s="109">
        <v>3</v>
      </c>
      <c r="E955" s="108" t="s">
        <v>1104</v>
      </c>
      <c r="F955" s="108" t="s">
        <v>229</v>
      </c>
      <c r="G955" s="110" t="s">
        <v>62</v>
      </c>
      <c r="H955" s="108" t="s">
        <v>80</v>
      </c>
      <c r="I955" s="111">
        <v>19.77</v>
      </c>
      <c r="J955" s="112">
        <v>156</v>
      </c>
      <c r="K955" s="112" t="s">
        <v>81</v>
      </c>
      <c r="L955" s="113">
        <f>IF(VLOOKUP(K955,'2. BASIS INVULBLAD'!$D$10:$E$87,2,FALSE())=0,0,I955/VLOOKUP(K955,'2. BASIS INVULBLAD'!$D$10:$E$87,2,FALSE()))</f>
        <v>0</v>
      </c>
      <c r="M955" s="113">
        <f t="shared" si="200"/>
        <v>0</v>
      </c>
      <c r="N955" s="114">
        <f>'2. BASIS INVULBLAD'!$H$10</f>
        <v>0</v>
      </c>
      <c r="O955" s="115">
        <f t="shared" si="201"/>
        <v>0</v>
      </c>
      <c r="P955" s="116"/>
      <c r="Q955" s="117">
        <f t="shared" si="202"/>
        <v>0</v>
      </c>
      <c r="R955" s="29">
        <f>'2. BASIS INVULBLAD'!$H$11</f>
        <v>0</v>
      </c>
      <c r="S955" s="29">
        <f t="shared" si="203"/>
        <v>0</v>
      </c>
      <c r="T955" s="29">
        <f t="shared" si="204"/>
        <v>0</v>
      </c>
    </row>
    <row r="956" spans="1:20" ht="13.5" hidden="1" customHeight="1">
      <c r="A956" s="78">
        <f t="shared" si="205"/>
        <v>534</v>
      </c>
      <c r="B956" s="108" t="s">
        <v>40</v>
      </c>
      <c r="C956" s="108"/>
      <c r="D956" s="109">
        <v>3</v>
      </c>
      <c r="E956" s="108" t="s">
        <v>1105</v>
      </c>
      <c r="F956" s="108" t="s">
        <v>229</v>
      </c>
      <c r="G956" s="110" t="s">
        <v>62</v>
      </c>
      <c r="H956" s="108" t="s">
        <v>80</v>
      </c>
      <c r="I956" s="111">
        <v>19.77</v>
      </c>
      <c r="J956" s="112">
        <v>156</v>
      </c>
      <c r="K956" s="112" t="s">
        <v>81</v>
      </c>
      <c r="L956" s="113">
        <f>IF(VLOOKUP(K956,'2. BASIS INVULBLAD'!$D$10:$E$87,2,FALSE())=0,0,I956/VLOOKUP(K956,'2. BASIS INVULBLAD'!$D$10:$E$87,2,FALSE()))</f>
        <v>0</v>
      </c>
      <c r="M956" s="113">
        <f t="shared" si="200"/>
        <v>0</v>
      </c>
      <c r="N956" s="114">
        <f>'2. BASIS INVULBLAD'!$H$10</f>
        <v>0</v>
      </c>
      <c r="O956" s="115">
        <f t="shared" si="201"/>
        <v>0</v>
      </c>
      <c r="P956" s="116"/>
      <c r="Q956" s="117">
        <f t="shared" si="202"/>
        <v>0</v>
      </c>
      <c r="R956" s="29">
        <f>'2. BASIS INVULBLAD'!$H$11</f>
        <v>0</v>
      </c>
      <c r="S956" s="29">
        <f t="shared" si="203"/>
        <v>0</v>
      </c>
      <c r="T956" s="29">
        <f t="shared" si="204"/>
        <v>0</v>
      </c>
    </row>
    <row r="957" spans="1:20" ht="13.5" hidden="1" customHeight="1">
      <c r="A957" s="78">
        <f t="shared" si="205"/>
        <v>535</v>
      </c>
      <c r="B957" s="108" t="s">
        <v>40</v>
      </c>
      <c r="C957" s="108"/>
      <c r="D957" s="109" t="s">
        <v>490</v>
      </c>
      <c r="E957" s="108" t="s">
        <v>1107</v>
      </c>
      <c r="F957" s="108" t="s">
        <v>216</v>
      </c>
      <c r="G957" s="110" t="s">
        <v>86</v>
      </c>
      <c r="H957" s="108" t="s">
        <v>80</v>
      </c>
      <c r="I957" s="111">
        <v>97.9</v>
      </c>
      <c r="J957" s="112">
        <v>255</v>
      </c>
      <c r="K957" s="112" t="s">
        <v>110</v>
      </c>
      <c r="L957" s="113">
        <f>IF(VLOOKUP(K957,'2. BASIS INVULBLAD'!$D$10:$E$87,2,FALSE())=0,0,I957/VLOOKUP(K957,'2. BASIS INVULBLAD'!$D$10:$E$87,2,FALSE()))</f>
        <v>0</v>
      </c>
      <c r="M957" s="113">
        <f t="shared" si="200"/>
        <v>0</v>
      </c>
      <c r="N957" s="114">
        <f>'2. BASIS INVULBLAD'!$H$10</f>
        <v>0</v>
      </c>
      <c r="O957" s="115">
        <f t="shared" si="201"/>
        <v>0</v>
      </c>
      <c r="P957" s="116"/>
      <c r="Q957" s="117">
        <f t="shared" si="202"/>
        <v>0</v>
      </c>
      <c r="R957" s="29">
        <f>'2. BASIS INVULBLAD'!$H$11</f>
        <v>0</v>
      </c>
      <c r="S957" s="29">
        <f t="shared" si="203"/>
        <v>0</v>
      </c>
      <c r="T957" s="29">
        <f t="shared" si="204"/>
        <v>0</v>
      </c>
    </row>
    <row r="958" spans="1:20" ht="13.5" hidden="1" customHeight="1">
      <c r="A958" s="78">
        <f t="shared" si="205"/>
        <v>536</v>
      </c>
      <c r="B958" s="108" t="s">
        <v>40</v>
      </c>
      <c r="C958" s="108"/>
      <c r="D958" s="109" t="s">
        <v>490</v>
      </c>
      <c r="E958" s="108" t="s">
        <v>1108</v>
      </c>
      <c r="F958" s="108" t="s">
        <v>231</v>
      </c>
      <c r="G958" s="110" t="s">
        <v>86</v>
      </c>
      <c r="H958" s="108" t="s">
        <v>80</v>
      </c>
      <c r="I958" s="111">
        <v>1.95</v>
      </c>
      <c r="J958" s="112">
        <v>255</v>
      </c>
      <c r="K958" s="112" t="s">
        <v>110</v>
      </c>
      <c r="L958" s="113">
        <f>IF(VLOOKUP(K958,'2. BASIS INVULBLAD'!$D$10:$E$87,2,FALSE())=0,0,I958/VLOOKUP(K958,'2. BASIS INVULBLAD'!$D$10:$E$87,2,FALSE()))</f>
        <v>0</v>
      </c>
      <c r="M958" s="113">
        <f t="shared" si="200"/>
        <v>0</v>
      </c>
      <c r="N958" s="114">
        <f>'2. BASIS INVULBLAD'!$H$10</f>
        <v>0</v>
      </c>
      <c r="O958" s="115">
        <f t="shared" si="201"/>
        <v>0</v>
      </c>
      <c r="P958" s="116"/>
      <c r="Q958" s="117">
        <f t="shared" si="202"/>
        <v>0</v>
      </c>
      <c r="R958" s="29">
        <f>'2. BASIS INVULBLAD'!$H$11</f>
        <v>0</v>
      </c>
      <c r="S958" s="29">
        <f t="shared" si="203"/>
        <v>0</v>
      </c>
      <c r="T958" s="29">
        <f t="shared" si="204"/>
        <v>0</v>
      </c>
    </row>
    <row r="959" spans="1:20" ht="13.5" hidden="1" customHeight="1">
      <c r="A959" s="78">
        <f t="shared" si="205"/>
        <v>537</v>
      </c>
      <c r="B959" s="108" t="s">
        <v>40</v>
      </c>
      <c r="C959" s="108"/>
      <c r="D959" s="109" t="s">
        <v>490</v>
      </c>
      <c r="E959" s="108" t="s">
        <v>1109</v>
      </c>
      <c r="F959" s="108" t="s">
        <v>231</v>
      </c>
      <c r="G959" s="110" t="s">
        <v>86</v>
      </c>
      <c r="H959" s="108" t="s">
        <v>80</v>
      </c>
      <c r="I959" s="111">
        <v>1.95</v>
      </c>
      <c r="J959" s="112">
        <v>255</v>
      </c>
      <c r="K959" s="112" t="s">
        <v>110</v>
      </c>
      <c r="L959" s="113">
        <f>IF(VLOOKUP(K959,'2. BASIS INVULBLAD'!$D$10:$E$87,2,FALSE())=0,0,I959/VLOOKUP(K959,'2. BASIS INVULBLAD'!$D$10:$E$87,2,FALSE()))</f>
        <v>0</v>
      </c>
      <c r="M959" s="113">
        <f t="shared" si="200"/>
        <v>0</v>
      </c>
      <c r="N959" s="114">
        <f>'2. BASIS INVULBLAD'!$H$10</f>
        <v>0</v>
      </c>
      <c r="O959" s="115">
        <f t="shared" si="201"/>
        <v>0</v>
      </c>
      <c r="P959" s="116"/>
      <c r="Q959" s="117">
        <f t="shared" si="202"/>
        <v>0</v>
      </c>
      <c r="R959" s="29">
        <f>'2. BASIS INVULBLAD'!$H$11</f>
        <v>0</v>
      </c>
      <c r="S959" s="29">
        <f t="shared" si="203"/>
        <v>0</v>
      </c>
      <c r="T959" s="29">
        <f t="shared" si="204"/>
        <v>0</v>
      </c>
    </row>
    <row r="960" spans="1:20" ht="13.5" hidden="1" customHeight="1">
      <c r="A960" s="78">
        <f t="shared" si="205"/>
        <v>538</v>
      </c>
      <c r="B960" s="108" t="s">
        <v>40</v>
      </c>
      <c r="C960" s="108" t="s">
        <v>1116</v>
      </c>
      <c r="D960" s="109" t="s">
        <v>490</v>
      </c>
      <c r="E960" s="108" t="s">
        <v>1118</v>
      </c>
      <c r="F960" s="108" t="s">
        <v>261</v>
      </c>
      <c r="G960" s="110" t="s">
        <v>86</v>
      </c>
      <c r="H960" s="108" t="s">
        <v>80</v>
      </c>
      <c r="I960" s="111">
        <v>18.260000000000002</v>
      </c>
      <c r="J960" s="112">
        <v>255</v>
      </c>
      <c r="K960" s="112" t="s">
        <v>110</v>
      </c>
      <c r="L960" s="113">
        <f>IF(VLOOKUP(K960,'2. BASIS INVULBLAD'!$D$10:$E$87,2,FALSE())=0,0,I960/VLOOKUP(K960,'2. BASIS INVULBLAD'!$D$10:$E$87,2,FALSE()))</f>
        <v>0</v>
      </c>
      <c r="M960" s="113">
        <f t="shared" si="200"/>
        <v>0</v>
      </c>
      <c r="N960" s="114">
        <f>'2. BASIS INVULBLAD'!$H$10</f>
        <v>0</v>
      </c>
      <c r="O960" s="115">
        <f t="shared" si="201"/>
        <v>0</v>
      </c>
      <c r="P960" s="116"/>
      <c r="Q960" s="117">
        <f t="shared" si="202"/>
        <v>0</v>
      </c>
      <c r="R960" s="29">
        <f>'2. BASIS INVULBLAD'!$H$11</f>
        <v>0</v>
      </c>
      <c r="S960" s="29">
        <f t="shared" si="203"/>
        <v>0</v>
      </c>
      <c r="T960" s="29">
        <f t="shared" si="204"/>
        <v>0</v>
      </c>
    </row>
    <row r="961" spans="1:20" ht="13.5" hidden="1" customHeight="1">
      <c r="A961" s="78">
        <f t="shared" si="205"/>
        <v>539</v>
      </c>
      <c r="B961" s="108" t="s">
        <v>40</v>
      </c>
      <c r="C961" s="108" t="s">
        <v>1116</v>
      </c>
      <c r="D961" s="109">
        <v>1</v>
      </c>
      <c r="E961" s="108" t="s">
        <v>1119</v>
      </c>
      <c r="F961" s="108" t="s">
        <v>216</v>
      </c>
      <c r="G961" s="110" t="s">
        <v>86</v>
      </c>
      <c r="H961" s="108" t="s">
        <v>80</v>
      </c>
      <c r="I961" s="111">
        <v>11.64</v>
      </c>
      <c r="J961" s="112">
        <v>255</v>
      </c>
      <c r="K961" s="112" t="s">
        <v>110</v>
      </c>
      <c r="L961" s="113">
        <f>IF(VLOOKUP(K961,'2. BASIS INVULBLAD'!$D$10:$E$87,2,FALSE())=0,0,I961/VLOOKUP(K961,'2. BASIS INVULBLAD'!$D$10:$E$87,2,FALSE()))</f>
        <v>0</v>
      </c>
      <c r="M961" s="113">
        <f t="shared" si="200"/>
        <v>0</v>
      </c>
      <c r="N961" s="114">
        <f>'2. BASIS INVULBLAD'!$H$10</f>
        <v>0</v>
      </c>
      <c r="O961" s="115">
        <f t="shared" si="201"/>
        <v>0</v>
      </c>
      <c r="P961" s="116"/>
      <c r="Q961" s="117">
        <f t="shared" si="202"/>
        <v>0</v>
      </c>
      <c r="R961" s="29">
        <f>'2. BASIS INVULBLAD'!$H$11</f>
        <v>0</v>
      </c>
      <c r="S961" s="29">
        <f t="shared" si="203"/>
        <v>0</v>
      </c>
      <c r="T961" s="29">
        <f t="shared" si="204"/>
        <v>0</v>
      </c>
    </row>
    <row r="962" spans="1:20" ht="13.5" hidden="1" customHeight="1">
      <c r="A962" s="78">
        <f t="shared" si="205"/>
        <v>540</v>
      </c>
      <c r="B962" s="108" t="s">
        <v>40</v>
      </c>
      <c r="C962" s="108" t="s">
        <v>1116</v>
      </c>
      <c r="D962" s="109">
        <v>1</v>
      </c>
      <c r="E962" s="108" t="s">
        <v>1120</v>
      </c>
      <c r="F962" s="108" t="s">
        <v>278</v>
      </c>
      <c r="G962" s="110" t="s">
        <v>86</v>
      </c>
      <c r="H962" s="108" t="s">
        <v>80</v>
      </c>
      <c r="I962" s="111">
        <v>21.88</v>
      </c>
      <c r="J962" s="112">
        <v>255</v>
      </c>
      <c r="K962" s="112" t="s">
        <v>110</v>
      </c>
      <c r="L962" s="113">
        <f>IF(VLOOKUP(K962,'2. BASIS INVULBLAD'!$D$10:$E$87,2,FALSE())=0,0,I962/VLOOKUP(K962,'2. BASIS INVULBLAD'!$D$10:$E$87,2,FALSE()))</f>
        <v>0</v>
      </c>
      <c r="M962" s="113">
        <f t="shared" si="200"/>
        <v>0</v>
      </c>
      <c r="N962" s="114">
        <f>'2. BASIS INVULBLAD'!$H$10</f>
        <v>0</v>
      </c>
      <c r="O962" s="115">
        <f t="shared" si="201"/>
        <v>0</v>
      </c>
      <c r="P962" s="116"/>
      <c r="Q962" s="117">
        <f t="shared" si="202"/>
        <v>0</v>
      </c>
      <c r="R962" s="29">
        <f>'2. BASIS INVULBLAD'!$H$11</f>
        <v>0</v>
      </c>
      <c r="S962" s="29">
        <f t="shared" si="203"/>
        <v>0</v>
      </c>
      <c r="T962" s="29">
        <f t="shared" si="204"/>
        <v>0</v>
      </c>
    </row>
    <row r="963" spans="1:20" ht="13.5" hidden="1" customHeight="1">
      <c r="A963" s="78">
        <f t="shared" si="205"/>
        <v>541</v>
      </c>
      <c r="B963" s="108" t="s">
        <v>40</v>
      </c>
      <c r="C963" s="108" t="s">
        <v>1116</v>
      </c>
      <c r="D963" s="109">
        <v>3</v>
      </c>
      <c r="E963" s="108" t="s">
        <v>1121</v>
      </c>
      <c r="F963" s="108" t="s">
        <v>229</v>
      </c>
      <c r="G963" s="110" t="s">
        <v>62</v>
      </c>
      <c r="H963" s="108" t="s">
        <v>80</v>
      </c>
      <c r="I963" s="111">
        <v>21.89</v>
      </c>
      <c r="J963" s="112">
        <v>156</v>
      </c>
      <c r="K963" s="112" t="s">
        <v>81</v>
      </c>
      <c r="L963" s="113">
        <f>IF(VLOOKUP(K963,'2. BASIS INVULBLAD'!$D$10:$E$87,2,FALSE())=0,0,I963/VLOOKUP(K963,'2. BASIS INVULBLAD'!$D$10:$E$87,2,FALSE()))</f>
        <v>0</v>
      </c>
      <c r="M963" s="113">
        <f t="shared" si="200"/>
        <v>0</v>
      </c>
      <c r="N963" s="114">
        <f>'2. BASIS INVULBLAD'!$H$10</f>
        <v>0</v>
      </c>
      <c r="O963" s="115">
        <f t="shared" si="201"/>
        <v>0</v>
      </c>
      <c r="P963" s="116"/>
      <c r="Q963" s="117">
        <f t="shared" si="202"/>
        <v>0</v>
      </c>
      <c r="R963" s="29">
        <f>'2. BASIS INVULBLAD'!$H$11</f>
        <v>0</v>
      </c>
      <c r="S963" s="29">
        <f t="shared" si="203"/>
        <v>0</v>
      </c>
      <c r="T963" s="29">
        <f t="shared" si="204"/>
        <v>0</v>
      </c>
    </row>
    <row r="964" spans="1:20" ht="13.5" hidden="1" customHeight="1">
      <c r="A964" s="78">
        <f t="shared" si="205"/>
        <v>542</v>
      </c>
      <c r="B964" s="108" t="s">
        <v>40</v>
      </c>
      <c r="C964" s="108" t="s">
        <v>1116</v>
      </c>
      <c r="D964" s="109">
        <v>3</v>
      </c>
      <c r="E964" s="108" t="s">
        <v>1122</v>
      </c>
      <c r="F964" s="108" t="s">
        <v>229</v>
      </c>
      <c r="G964" s="110" t="s">
        <v>62</v>
      </c>
      <c r="H964" s="108" t="s">
        <v>80</v>
      </c>
      <c r="I964" s="111">
        <v>21.95</v>
      </c>
      <c r="J964" s="112">
        <v>156</v>
      </c>
      <c r="K964" s="112" t="s">
        <v>81</v>
      </c>
      <c r="L964" s="113">
        <f>IF(VLOOKUP(K964,'2. BASIS INVULBLAD'!$D$10:$E$87,2,FALSE())=0,0,I964/VLOOKUP(K964,'2. BASIS INVULBLAD'!$D$10:$E$87,2,FALSE()))</f>
        <v>0</v>
      </c>
      <c r="M964" s="113">
        <f t="shared" si="200"/>
        <v>0</v>
      </c>
      <c r="N964" s="114">
        <f>'2. BASIS INVULBLAD'!$H$10</f>
        <v>0</v>
      </c>
      <c r="O964" s="115">
        <f t="shared" si="201"/>
        <v>0</v>
      </c>
      <c r="P964" s="116"/>
      <c r="Q964" s="117">
        <f t="shared" si="202"/>
        <v>0</v>
      </c>
      <c r="R964" s="29">
        <f>'2. BASIS INVULBLAD'!$H$11</f>
        <v>0</v>
      </c>
      <c r="S964" s="29">
        <f t="shared" si="203"/>
        <v>0</v>
      </c>
      <c r="T964" s="29">
        <f t="shared" si="204"/>
        <v>0</v>
      </c>
    </row>
    <row r="965" spans="1:20" ht="13.5" hidden="1" customHeight="1">
      <c r="A965" s="78">
        <f t="shared" si="205"/>
        <v>543</v>
      </c>
      <c r="B965" s="108" t="s">
        <v>40</v>
      </c>
      <c r="C965" s="108" t="s">
        <v>1116</v>
      </c>
      <c r="D965" s="109">
        <v>2</v>
      </c>
      <c r="E965" s="108" t="s">
        <v>1123</v>
      </c>
      <c r="F965" s="108" t="s">
        <v>229</v>
      </c>
      <c r="G965" s="110" t="s">
        <v>62</v>
      </c>
      <c r="H965" s="108" t="s">
        <v>80</v>
      </c>
      <c r="I965" s="111">
        <v>22.12</v>
      </c>
      <c r="J965" s="112">
        <v>156</v>
      </c>
      <c r="K965" s="112" t="s">
        <v>81</v>
      </c>
      <c r="L965" s="113">
        <f>IF(VLOOKUP(K965,'2. BASIS INVULBLAD'!$D$10:$E$87,2,FALSE())=0,0,I965/VLOOKUP(K965,'2. BASIS INVULBLAD'!$D$10:$E$87,2,FALSE()))</f>
        <v>0</v>
      </c>
      <c r="M965" s="113">
        <f t="shared" ref="M965:M996" si="206">L965*J965</f>
        <v>0</v>
      </c>
      <c r="N965" s="114">
        <f>'2. BASIS INVULBLAD'!$H$10</f>
        <v>0</v>
      </c>
      <c r="O965" s="115">
        <f t="shared" ref="O965:O996" si="207">M965*N965</f>
        <v>0</v>
      </c>
      <c r="P965" s="116"/>
      <c r="Q965" s="117">
        <f t="shared" ref="Q965:Q996" si="208">M965*P965</f>
        <v>0</v>
      </c>
      <c r="R965" s="29">
        <f>'2. BASIS INVULBLAD'!$H$11</f>
        <v>0</v>
      </c>
      <c r="S965" s="29">
        <f t="shared" ref="S965:S996" si="209">Q965*R965</f>
        <v>0</v>
      </c>
      <c r="T965" s="29">
        <f t="shared" ref="T965:T996" si="210">O965+S965</f>
        <v>0</v>
      </c>
    </row>
    <row r="966" spans="1:20" ht="13.5" hidden="1" customHeight="1">
      <c r="A966" s="78">
        <f t="shared" si="205"/>
        <v>544</v>
      </c>
      <c r="B966" s="108" t="s">
        <v>40</v>
      </c>
      <c r="C966" s="108" t="s">
        <v>1116</v>
      </c>
      <c r="D966" s="109">
        <v>2</v>
      </c>
      <c r="E966" s="108" t="s">
        <v>1124</v>
      </c>
      <c r="F966" s="108" t="s">
        <v>229</v>
      </c>
      <c r="G966" s="110" t="s">
        <v>62</v>
      </c>
      <c r="H966" s="108" t="s">
        <v>80</v>
      </c>
      <c r="I966" s="111">
        <v>22.12</v>
      </c>
      <c r="J966" s="112">
        <v>156</v>
      </c>
      <c r="K966" s="112" t="s">
        <v>81</v>
      </c>
      <c r="L966" s="113">
        <f>IF(VLOOKUP(K966,'2. BASIS INVULBLAD'!$D$10:$E$87,2,FALSE())=0,0,I966/VLOOKUP(K966,'2. BASIS INVULBLAD'!$D$10:$E$87,2,FALSE()))</f>
        <v>0</v>
      </c>
      <c r="M966" s="113">
        <f t="shared" si="206"/>
        <v>0</v>
      </c>
      <c r="N966" s="114">
        <f>'2. BASIS INVULBLAD'!$H$10</f>
        <v>0</v>
      </c>
      <c r="O966" s="115">
        <f t="shared" si="207"/>
        <v>0</v>
      </c>
      <c r="P966" s="116"/>
      <c r="Q966" s="117">
        <f t="shared" si="208"/>
        <v>0</v>
      </c>
      <c r="R966" s="29">
        <f>'2. BASIS INVULBLAD'!$H$11</f>
        <v>0</v>
      </c>
      <c r="S966" s="29">
        <f t="shared" si="209"/>
        <v>0</v>
      </c>
      <c r="T966" s="29">
        <f t="shared" si="210"/>
        <v>0</v>
      </c>
    </row>
    <row r="967" spans="1:20" ht="13.5" hidden="1" customHeight="1">
      <c r="A967" s="78">
        <f t="shared" si="205"/>
        <v>545</v>
      </c>
      <c r="B967" s="108" t="s">
        <v>40</v>
      </c>
      <c r="C967" s="108" t="s">
        <v>1116</v>
      </c>
      <c r="D967" s="109">
        <v>2</v>
      </c>
      <c r="E967" s="108" t="s">
        <v>1125</v>
      </c>
      <c r="F967" s="108" t="s">
        <v>229</v>
      </c>
      <c r="G967" s="110" t="s">
        <v>62</v>
      </c>
      <c r="H967" s="108" t="s">
        <v>80</v>
      </c>
      <c r="I967" s="111">
        <v>22.13</v>
      </c>
      <c r="J967" s="112">
        <v>156</v>
      </c>
      <c r="K967" s="112" t="s">
        <v>81</v>
      </c>
      <c r="L967" s="113">
        <f>IF(VLOOKUP(K967,'2. BASIS INVULBLAD'!$D$10:$E$87,2,FALSE())=0,0,I967/VLOOKUP(K967,'2. BASIS INVULBLAD'!$D$10:$E$87,2,FALSE()))</f>
        <v>0</v>
      </c>
      <c r="M967" s="113">
        <f t="shared" si="206"/>
        <v>0</v>
      </c>
      <c r="N967" s="114">
        <f>'2. BASIS INVULBLAD'!$H$10</f>
        <v>0</v>
      </c>
      <c r="O967" s="115">
        <f t="shared" si="207"/>
        <v>0</v>
      </c>
      <c r="P967" s="116"/>
      <c r="Q967" s="117">
        <f t="shared" si="208"/>
        <v>0</v>
      </c>
      <c r="R967" s="29">
        <f>'2. BASIS INVULBLAD'!$H$11</f>
        <v>0</v>
      </c>
      <c r="S967" s="29">
        <f t="shared" si="209"/>
        <v>0</v>
      </c>
      <c r="T967" s="29">
        <f t="shared" si="210"/>
        <v>0</v>
      </c>
    </row>
    <row r="968" spans="1:20" ht="13.5" hidden="1" customHeight="1">
      <c r="A968" s="78">
        <f t="shared" si="205"/>
        <v>546</v>
      </c>
      <c r="B968" s="108" t="s">
        <v>40</v>
      </c>
      <c r="C968" s="108" t="s">
        <v>1116</v>
      </c>
      <c r="D968" s="109">
        <v>1</v>
      </c>
      <c r="E968" s="108" t="s">
        <v>1126</v>
      </c>
      <c r="F968" s="108" t="s">
        <v>229</v>
      </c>
      <c r="G968" s="110" t="s">
        <v>62</v>
      </c>
      <c r="H968" s="108" t="s">
        <v>80</v>
      </c>
      <c r="I968" s="111">
        <v>21.06</v>
      </c>
      <c r="J968" s="112">
        <v>156</v>
      </c>
      <c r="K968" s="112" t="s">
        <v>81</v>
      </c>
      <c r="L968" s="113">
        <f>IF(VLOOKUP(K968,'2. BASIS INVULBLAD'!$D$10:$E$87,2,FALSE())=0,0,I968/VLOOKUP(K968,'2. BASIS INVULBLAD'!$D$10:$E$87,2,FALSE()))</f>
        <v>0</v>
      </c>
      <c r="M968" s="113">
        <f t="shared" si="206"/>
        <v>0</v>
      </c>
      <c r="N968" s="114">
        <f>'2. BASIS INVULBLAD'!$H$10</f>
        <v>0</v>
      </c>
      <c r="O968" s="115">
        <f t="shared" si="207"/>
        <v>0</v>
      </c>
      <c r="P968" s="116"/>
      <c r="Q968" s="117">
        <f t="shared" si="208"/>
        <v>0</v>
      </c>
      <c r="R968" s="29">
        <f>'2. BASIS INVULBLAD'!$H$11</f>
        <v>0</v>
      </c>
      <c r="S968" s="29">
        <f t="shared" si="209"/>
        <v>0</v>
      </c>
      <c r="T968" s="29">
        <f t="shared" si="210"/>
        <v>0</v>
      </c>
    </row>
    <row r="969" spans="1:20" ht="13.5" hidden="1" customHeight="1">
      <c r="A969" s="78">
        <f t="shared" si="205"/>
        <v>547</v>
      </c>
      <c r="B969" s="108" t="s">
        <v>40</v>
      </c>
      <c r="C969" s="108" t="s">
        <v>1116</v>
      </c>
      <c r="D969" s="109">
        <v>2</v>
      </c>
      <c r="E969" s="108" t="s">
        <v>1127</v>
      </c>
      <c r="F969" s="108" t="s">
        <v>229</v>
      </c>
      <c r="G969" s="110" t="s">
        <v>62</v>
      </c>
      <c r="H969" s="108" t="s">
        <v>80</v>
      </c>
      <c r="I969" s="111">
        <v>22.24</v>
      </c>
      <c r="J969" s="112">
        <v>156</v>
      </c>
      <c r="K969" s="112" t="s">
        <v>81</v>
      </c>
      <c r="L969" s="113">
        <f>IF(VLOOKUP(K969,'2. BASIS INVULBLAD'!$D$10:$E$87,2,FALSE())=0,0,I969/VLOOKUP(K969,'2. BASIS INVULBLAD'!$D$10:$E$87,2,FALSE()))</f>
        <v>0</v>
      </c>
      <c r="M969" s="113">
        <f t="shared" si="206"/>
        <v>0</v>
      </c>
      <c r="N969" s="114">
        <f>'2. BASIS INVULBLAD'!$H$10</f>
        <v>0</v>
      </c>
      <c r="O969" s="115">
        <f t="shared" si="207"/>
        <v>0</v>
      </c>
      <c r="P969" s="116"/>
      <c r="Q969" s="117">
        <f t="shared" si="208"/>
        <v>0</v>
      </c>
      <c r="R969" s="29">
        <f>'2. BASIS INVULBLAD'!$H$11</f>
        <v>0</v>
      </c>
      <c r="S969" s="29">
        <f t="shared" si="209"/>
        <v>0</v>
      </c>
      <c r="T969" s="29">
        <f t="shared" si="210"/>
        <v>0</v>
      </c>
    </row>
    <row r="970" spans="1:20" ht="13.5" hidden="1" customHeight="1">
      <c r="A970" s="78">
        <f t="shared" si="205"/>
        <v>548</v>
      </c>
      <c r="B970" s="108" t="s">
        <v>40</v>
      </c>
      <c r="C970" s="108" t="s">
        <v>1116</v>
      </c>
      <c r="D970" s="109">
        <v>1</v>
      </c>
      <c r="E970" s="108" t="s">
        <v>1128</v>
      </c>
      <c r="F970" s="108" t="s">
        <v>229</v>
      </c>
      <c r="G970" s="110" t="s">
        <v>62</v>
      </c>
      <c r="H970" s="108" t="s">
        <v>80</v>
      </c>
      <c r="I970" s="111">
        <v>21.06</v>
      </c>
      <c r="J970" s="112">
        <v>156</v>
      </c>
      <c r="K970" s="112" t="s">
        <v>81</v>
      </c>
      <c r="L970" s="113">
        <f>IF(VLOOKUP(K970,'2. BASIS INVULBLAD'!$D$10:$E$87,2,FALSE())=0,0,I970/VLOOKUP(K970,'2. BASIS INVULBLAD'!$D$10:$E$87,2,FALSE()))</f>
        <v>0</v>
      </c>
      <c r="M970" s="113">
        <f t="shared" si="206"/>
        <v>0</v>
      </c>
      <c r="N970" s="114">
        <f>'2. BASIS INVULBLAD'!$H$10</f>
        <v>0</v>
      </c>
      <c r="O970" s="115">
        <f t="shared" si="207"/>
        <v>0</v>
      </c>
      <c r="P970" s="116"/>
      <c r="Q970" s="117">
        <f t="shared" si="208"/>
        <v>0</v>
      </c>
      <c r="R970" s="29">
        <f>'2. BASIS INVULBLAD'!$H$11</f>
        <v>0</v>
      </c>
      <c r="S970" s="29">
        <f t="shared" si="209"/>
        <v>0</v>
      </c>
      <c r="T970" s="29">
        <f t="shared" si="210"/>
        <v>0</v>
      </c>
    </row>
    <row r="971" spans="1:20" ht="13.5" hidden="1" customHeight="1">
      <c r="A971" s="78">
        <f t="shared" si="205"/>
        <v>549</v>
      </c>
      <c r="B971" s="108" t="s">
        <v>40</v>
      </c>
      <c r="C971" s="108" t="s">
        <v>1116</v>
      </c>
      <c r="D971" s="109">
        <v>1</v>
      </c>
      <c r="E971" s="108" t="s">
        <v>1129</v>
      </c>
      <c r="F971" s="108" t="s">
        <v>229</v>
      </c>
      <c r="G971" s="110" t="s">
        <v>62</v>
      </c>
      <c r="H971" s="108" t="s">
        <v>80</v>
      </c>
      <c r="I971" s="111">
        <v>22.1</v>
      </c>
      <c r="J971" s="112">
        <v>156</v>
      </c>
      <c r="K971" s="112" t="s">
        <v>81</v>
      </c>
      <c r="L971" s="113">
        <f>IF(VLOOKUP(K971,'2. BASIS INVULBLAD'!$D$10:$E$87,2,FALSE())=0,0,I971/VLOOKUP(K971,'2. BASIS INVULBLAD'!$D$10:$E$87,2,FALSE()))</f>
        <v>0</v>
      </c>
      <c r="M971" s="113">
        <f t="shared" si="206"/>
        <v>0</v>
      </c>
      <c r="N971" s="114">
        <f>'2. BASIS INVULBLAD'!$H$10</f>
        <v>0</v>
      </c>
      <c r="O971" s="115">
        <f t="shared" si="207"/>
        <v>0</v>
      </c>
      <c r="P971" s="116"/>
      <c r="Q971" s="117">
        <f t="shared" si="208"/>
        <v>0</v>
      </c>
      <c r="R971" s="29">
        <f>'2. BASIS INVULBLAD'!$H$11</f>
        <v>0</v>
      </c>
      <c r="S971" s="29">
        <f t="shared" si="209"/>
        <v>0</v>
      </c>
      <c r="T971" s="29">
        <f t="shared" si="210"/>
        <v>0</v>
      </c>
    </row>
    <row r="972" spans="1:20" ht="13.5" hidden="1" customHeight="1">
      <c r="A972" s="78">
        <f t="shared" si="205"/>
        <v>550</v>
      </c>
      <c r="B972" s="108" t="s">
        <v>40</v>
      </c>
      <c r="C972" s="108" t="s">
        <v>1116</v>
      </c>
      <c r="D972" s="109">
        <v>1</v>
      </c>
      <c r="E972" s="108" t="s">
        <v>1130</v>
      </c>
      <c r="F972" s="108" t="s">
        <v>229</v>
      </c>
      <c r="G972" s="110" t="s">
        <v>62</v>
      </c>
      <c r="H972" s="108" t="s">
        <v>80</v>
      </c>
      <c r="I972" s="111">
        <v>22.19</v>
      </c>
      <c r="J972" s="112">
        <v>156</v>
      </c>
      <c r="K972" s="112" t="s">
        <v>81</v>
      </c>
      <c r="L972" s="113">
        <f>IF(VLOOKUP(K972,'2. BASIS INVULBLAD'!$D$10:$E$87,2,FALSE())=0,0,I972/VLOOKUP(K972,'2. BASIS INVULBLAD'!$D$10:$E$87,2,FALSE()))</f>
        <v>0</v>
      </c>
      <c r="M972" s="113">
        <f t="shared" si="206"/>
        <v>0</v>
      </c>
      <c r="N972" s="114">
        <f>'2. BASIS INVULBLAD'!$H$10</f>
        <v>0</v>
      </c>
      <c r="O972" s="115">
        <f t="shared" si="207"/>
        <v>0</v>
      </c>
      <c r="P972" s="116"/>
      <c r="Q972" s="117">
        <f t="shared" si="208"/>
        <v>0</v>
      </c>
      <c r="R972" s="29">
        <f>'2. BASIS INVULBLAD'!$H$11</f>
        <v>0</v>
      </c>
      <c r="S972" s="29">
        <f t="shared" si="209"/>
        <v>0</v>
      </c>
      <c r="T972" s="29">
        <f t="shared" si="210"/>
        <v>0</v>
      </c>
    </row>
    <row r="973" spans="1:20" ht="13.5" hidden="1" customHeight="1">
      <c r="A973" s="78">
        <f t="shared" si="205"/>
        <v>551</v>
      </c>
      <c r="B973" s="108" t="s">
        <v>40</v>
      </c>
      <c r="C973" s="108" t="s">
        <v>1116</v>
      </c>
      <c r="D973" s="109">
        <v>2</v>
      </c>
      <c r="E973" s="108" t="s">
        <v>1131</v>
      </c>
      <c r="F973" s="108" t="s">
        <v>229</v>
      </c>
      <c r="G973" s="110" t="s">
        <v>62</v>
      </c>
      <c r="H973" s="108" t="s">
        <v>80</v>
      </c>
      <c r="I973" s="111">
        <v>22.59</v>
      </c>
      <c r="J973" s="112">
        <v>156</v>
      </c>
      <c r="K973" s="112" t="s">
        <v>81</v>
      </c>
      <c r="L973" s="113">
        <f>IF(VLOOKUP(K973,'2. BASIS INVULBLAD'!$D$10:$E$87,2,FALSE())=0,0,I973/VLOOKUP(K973,'2. BASIS INVULBLAD'!$D$10:$E$87,2,FALSE()))</f>
        <v>0</v>
      </c>
      <c r="M973" s="113">
        <f t="shared" si="206"/>
        <v>0</v>
      </c>
      <c r="N973" s="114">
        <f>'2. BASIS INVULBLAD'!$H$10</f>
        <v>0</v>
      </c>
      <c r="O973" s="115">
        <f t="shared" si="207"/>
        <v>0</v>
      </c>
      <c r="P973" s="116"/>
      <c r="Q973" s="117">
        <f t="shared" si="208"/>
        <v>0</v>
      </c>
      <c r="R973" s="29">
        <f>'2. BASIS INVULBLAD'!$H$11</f>
        <v>0</v>
      </c>
      <c r="S973" s="29">
        <f t="shared" si="209"/>
        <v>0</v>
      </c>
      <c r="T973" s="29">
        <f t="shared" si="210"/>
        <v>0</v>
      </c>
    </row>
    <row r="974" spans="1:20" ht="13.5" hidden="1" customHeight="1">
      <c r="A974" s="78">
        <f t="shared" si="205"/>
        <v>552</v>
      </c>
      <c r="B974" s="108" t="s">
        <v>40</v>
      </c>
      <c r="C974" s="108" t="s">
        <v>1116</v>
      </c>
      <c r="D974" s="109">
        <v>1</v>
      </c>
      <c r="E974" s="108" t="s">
        <v>1132</v>
      </c>
      <c r="F974" s="108" t="s">
        <v>216</v>
      </c>
      <c r="G974" s="110" t="s">
        <v>86</v>
      </c>
      <c r="H974" s="108" t="s">
        <v>80</v>
      </c>
      <c r="I974" s="111">
        <f>107.9-10-21.88</f>
        <v>76.02000000000001</v>
      </c>
      <c r="J974" s="112">
        <v>255</v>
      </c>
      <c r="K974" s="112" t="s">
        <v>110</v>
      </c>
      <c r="L974" s="113">
        <f>IF(VLOOKUP(K974,'2. BASIS INVULBLAD'!$D$10:$E$87,2,FALSE())=0,0,I974/VLOOKUP(K974,'2. BASIS INVULBLAD'!$D$10:$E$87,2,FALSE()))</f>
        <v>0</v>
      </c>
      <c r="M974" s="113">
        <f t="shared" si="206"/>
        <v>0</v>
      </c>
      <c r="N974" s="114">
        <f>'2. BASIS INVULBLAD'!$H$10</f>
        <v>0</v>
      </c>
      <c r="O974" s="115">
        <f t="shared" si="207"/>
        <v>0</v>
      </c>
      <c r="P974" s="116"/>
      <c r="Q974" s="117">
        <f t="shared" si="208"/>
        <v>0</v>
      </c>
      <c r="R974" s="29">
        <f>'2. BASIS INVULBLAD'!$H$11</f>
        <v>0</v>
      </c>
      <c r="S974" s="29">
        <f t="shared" si="209"/>
        <v>0</v>
      </c>
      <c r="T974" s="29">
        <f t="shared" si="210"/>
        <v>0</v>
      </c>
    </row>
    <row r="975" spans="1:20" ht="13.5" hidden="1" customHeight="1">
      <c r="A975" s="78">
        <f t="shared" si="205"/>
        <v>553</v>
      </c>
      <c r="B975" s="108" t="s">
        <v>40</v>
      </c>
      <c r="C975" s="108" t="s">
        <v>1116</v>
      </c>
      <c r="D975" s="109">
        <v>1</v>
      </c>
      <c r="E975" s="108" t="s">
        <v>1133</v>
      </c>
      <c r="F975" s="108" t="s">
        <v>231</v>
      </c>
      <c r="G975" s="110" t="s">
        <v>86</v>
      </c>
      <c r="H975" s="108" t="s">
        <v>80</v>
      </c>
      <c r="I975" s="111">
        <v>3.7</v>
      </c>
      <c r="J975" s="112">
        <v>255</v>
      </c>
      <c r="K975" s="112" t="s">
        <v>110</v>
      </c>
      <c r="L975" s="113">
        <f>IF(VLOOKUP(K975,'2. BASIS INVULBLAD'!$D$10:$E$87,2,FALSE())=0,0,I975/VLOOKUP(K975,'2. BASIS INVULBLAD'!$D$10:$E$87,2,FALSE()))</f>
        <v>0</v>
      </c>
      <c r="M975" s="113">
        <f t="shared" si="206"/>
        <v>0</v>
      </c>
      <c r="N975" s="114">
        <f>'2. BASIS INVULBLAD'!$H$10</f>
        <v>0</v>
      </c>
      <c r="O975" s="115">
        <f t="shared" si="207"/>
        <v>0</v>
      </c>
      <c r="P975" s="116"/>
      <c r="Q975" s="117">
        <f t="shared" si="208"/>
        <v>0</v>
      </c>
      <c r="R975" s="29">
        <f>'2. BASIS INVULBLAD'!$H$11</f>
        <v>0</v>
      </c>
      <c r="S975" s="29">
        <f t="shared" si="209"/>
        <v>0</v>
      </c>
      <c r="T975" s="29">
        <f t="shared" si="210"/>
        <v>0</v>
      </c>
    </row>
    <row r="976" spans="1:20" ht="13.5" hidden="1" customHeight="1">
      <c r="A976" s="78">
        <f t="shared" si="205"/>
        <v>554</v>
      </c>
      <c r="B976" s="108" t="s">
        <v>40</v>
      </c>
      <c r="C976" s="108" t="s">
        <v>1116</v>
      </c>
      <c r="D976" s="109">
        <v>1</v>
      </c>
      <c r="E976" s="108" t="s">
        <v>1138</v>
      </c>
      <c r="F976" s="108" t="s">
        <v>231</v>
      </c>
      <c r="G976" s="110" t="s">
        <v>86</v>
      </c>
      <c r="H976" s="108" t="s">
        <v>80</v>
      </c>
      <c r="I976" s="111">
        <v>3.7</v>
      </c>
      <c r="J976" s="112">
        <v>255</v>
      </c>
      <c r="K976" s="112" t="s">
        <v>110</v>
      </c>
      <c r="L976" s="113">
        <f>IF(VLOOKUP(K976,'2. BASIS INVULBLAD'!$D$10:$E$87,2,FALSE())=0,0,I976/VLOOKUP(K976,'2. BASIS INVULBLAD'!$D$10:$E$87,2,FALSE()))</f>
        <v>0</v>
      </c>
      <c r="M976" s="113">
        <f t="shared" si="206"/>
        <v>0</v>
      </c>
      <c r="N976" s="114">
        <f>'2. BASIS INVULBLAD'!$H$10</f>
        <v>0</v>
      </c>
      <c r="O976" s="115">
        <f t="shared" si="207"/>
        <v>0</v>
      </c>
      <c r="P976" s="116"/>
      <c r="Q976" s="117">
        <f t="shared" si="208"/>
        <v>0</v>
      </c>
      <c r="R976" s="29">
        <f>'2. BASIS INVULBLAD'!$H$11</f>
        <v>0</v>
      </c>
      <c r="S976" s="29">
        <f t="shared" si="209"/>
        <v>0</v>
      </c>
      <c r="T976" s="29">
        <f t="shared" si="210"/>
        <v>0</v>
      </c>
    </row>
    <row r="977" spans="1:20" ht="13.5" hidden="1" customHeight="1">
      <c r="A977" s="78">
        <f t="shared" si="205"/>
        <v>555</v>
      </c>
      <c r="B977" s="108" t="s">
        <v>40</v>
      </c>
      <c r="C977" s="108" t="s">
        <v>1116</v>
      </c>
      <c r="D977" s="109">
        <v>3</v>
      </c>
      <c r="E977" s="108" t="s">
        <v>1140</v>
      </c>
      <c r="F977" s="108" t="s">
        <v>229</v>
      </c>
      <c r="G977" s="110" t="s">
        <v>62</v>
      </c>
      <c r="H977" s="108" t="s">
        <v>80</v>
      </c>
      <c r="I977" s="111">
        <v>27.58</v>
      </c>
      <c r="J977" s="112">
        <v>156</v>
      </c>
      <c r="K977" s="112" t="s">
        <v>81</v>
      </c>
      <c r="L977" s="113">
        <f>IF(VLOOKUP(K977,'2. BASIS INVULBLAD'!$D$10:$E$87,2,FALSE())=0,0,I977/VLOOKUP(K977,'2. BASIS INVULBLAD'!$D$10:$E$87,2,FALSE()))</f>
        <v>0</v>
      </c>
      <c r="M977" s="113">
        <f t="shared" si="206"/>
        <v>0</v>
      </c>
      <c r="N977" s="114">
        <f>'2. BASIS INVULBLAD'!$H$10</f>
        <v>0</v>
      </c>
      <c r="O977" s="115">
        <f t="shared" si="207"/>
        <v>0</v>
      </c>
      <c r="P977" s="116"/>
      <c r="Q977" s="117">
        <f t="shared" si="208"/>
        <v>0</v>
      </c>
      <c r="R977" s="29">
        <f>'2. BASIS INVULBLAD'!$H$11</f>
        <v>0</v>
      </c>
      <c r="S977" s="29">
        <f t="shared" si="209"/>
        <v>0</v>
      </c>
      <c r="T977" s="29">
        <f t="shared" si="210"/>
        <v>0</v>
      </c>
    </row>
    <row r="978" spans="1:20" ht="13.5" hidden="1" customHeight="1">
      <c r="A978" s="78">
        <f t="shared" si="205"/>
        <v>556</v>
      </c>
      <c r="B978" s="108" t="s">
        <v>40</v>
      </c>
      <c r="C978" s="108" t="s">
        <v>1116</v>
      </c>
      <c r="D978" s="109">
        <v>1</v>
      </c>
      <c r="E978" s="108" t="s">
        <v>1141</v>
      </c>
      <c r="F978" s="108" t="s">
        <v>261</v>
      </c>
      <c r="G978" s="110" t="s">
        <v>86</v>
      </c>
      <c r="H978" s="108" t="s">
        <v>80</v>
      </c>
      <c r="I978" s="111">
        <v>18.260000000000002</v>
      </c>
      <c r="J978" s="112">
        <v>255</v>
      </c>
      <c r="K978" s="112" t="s">
        <v>110</v>
      </c>
      <c r="L978" s="113">
        <f>IF(VLOOKUP(K978,'2. BASIS INVULBLAD'!$D$10:$E$87,2,FALSE())=0,0,I978/VLOOKUP(K978,'2. BASIS INVULBLAD'!$D$10:$E$87,2,FALSE()))</f>
        <v>0</v>
      </c>
      <c r="M978" s="113">
        <f t="shared" si="206"/>
        <v>0</v>
      </c>
      <c r="N978" s="114">
        <f>'2. BASIS INVULBLAD'!$H$10</f>
        <v>0</v>
      </c>
      <c r="O978" s="115">
        <f t="shared" si="207"/>
        <v>0</v>
      </c>
      <c r="P978" s="116"/>
      <c r="Q978" s="117">
        <f t="shared" si="208"/>
        <v>0</v>
      </c>
      <c r="R978" s="29">
        <f>'2. BASIS INVULBLAD'!$H$11</f>
        <v>0</v>
      </c>
      <c r="S978" s="29">
        <f t="shared" si="209"/>
        <v>0</v>
      </c>
      <c r="T978" s="29">
        <f t="shared" si="210"/>
        <v>0</v>
      </c>
    </row>
    <row r="979" spans="1:20" ht="13.5" hidden="1" customHeight="1">
      <c r="A979" s="78">
        <f t="shared" si="205"/>
        <v>557</v>
      </c>
      <c r="B979" s="108" t="s">
        <v>40</v>
      </c>
      <c r="C979" s="108" t="s">
        <v>1116</v>
      </c>
      <c r="D979" s="109">
        <v>2</v>
      </c>
      <c r="E979" s="108" t="s">
        <v>1142</v>
      </c>
      <c r="F979" s="108" t="s">
        <v>216</v>
      </c>
      <c r="G979" s="110" t="s">
        <v>86</v>
      </c>
      <c r="H979" s="108" t="s">
        <v>80</v>
      </c>
      <c r="I979" s="111">
        <v>11.64</v>
      </c>
      <c r="J979" s="112">
        <v>255</v>
      </c>
      <c r="K979" s="112" t="s">
        <v>110</v>
      </c>
      <c r="L979" s="113">
        <f>IF(VLOOKUP(K979,'2. BASIS INVULBLAD'!$D$10:$E$87,2,FALSE())=0,0,I979/VLOOKUP(K979,'2. BASIS INVULBLAD'!$D$10:$E$87,2,FALSE()))</f>
        <v>0</v>
      </c>
      <c r="M979" s="113">
        <f t="shared" si="206"/>
        <v>0</v>
      </c>
      <c r="N979" s="114">
        <f>'2. BASIS INVULBLAD'!$H$10</f>
        <v>0</v>
      </c>
      <c r="O979" s="115">
        <f t="shared" si="207"/>
        <v>0</v>
      </c>
      <c r="P979" s="116"/>
      <c r="Q979" s="117">
        <f t="shared" si="208"/>
        <v>0</v>
      </c>
      <c r="R979" s="29">
        <f>'2. BASIS INVULBLAD'!$H$11</f>
        <v>0</v>
      </c>
      <c r="S979" s="29">
        <f t="shared" si="209"/>
        <v>0</v>
      </c>
      <c r="T979" s="29">
        <f t="shared" si="210"/>
        <v>0</v>
      </c>
    </row>
    <row r="980" spans="1:20" ht="13.5" hidden="1" customHeight="1">
      <c r="A980" s="78">
        <f t="shared" si="205"/>
        <v>558</v>
      </c>
      <c r="B980" s="108" t="s">
        <v>40</v>
      </c>
      <c r="C980" s="108" t="s">
        <v>1116</v>
      </c>
      <c r="D980" s="109">
        <v>2</v>
      </c>
      <c r="E980" s="108" t="s">
        <v>1143</v>
      </c>
      <c r="F980" s="108" t="s">
        <v>216</v>
      </c>
      <c r="G980" s="110" t="s">
        <v>86</v>
      </c>
      <c r="H980" s="108" t="s">
        <v>80</v>
      </c>
      <c r="I980" s="111">
        <v>9.5500000000000007</v>
      </c>
      <c r="J980" s="112">
        <v>255</v>
      </c>
      <c r="K980" s="112" t="s">
        <v>110</v>
      </c>
      <c r="L980" s="113">
        <f>IF(VLOOKUP(K980,'2. BASIS INVULBLAD'!$D$10:$E$87,2,FALSE())=0,0,I980/VLOOKUP(K980,'2. BASIS INVULBLAD'!$D$10:$E$87,2,FALSE()))</f>
        <v>0</v>
      </c>
      <c r="M980" s="113">
        <f t="shared" si="206"/>
        <v>0</v>
      </c>
      <c r="N980" s="114">
        <f>'2. BASIS INVULBLAD'!$H$10</f>
        <v>0</v>
      </c>
      <c r="O980" s="115">
        <f t="shared" si="207"/>
        <v>0</v>
      </c>
      <c r="P980" s="116"/>
      <c r="Q980" s="117">
        <f t="shared" si="208"/>
        <v>0</v>
      </c>
      <c r="R980" s="29">
        <f>'2. BASIS INVULBLAD'!$H$11</f>
        <v>0</v>
      </c>
      <c r="S980" s="29">
        <f t="shared" si="209"/>
        <v>0</v>
      </c>
      <c r="T980" s="29">
        <f t="shared" si="210"/>
        <v>0</v>
      </c>
    </row>
    <row r="981" spans="1:20" ht="13.5" hidden="1" customHeight="1">
      <c r="A981" s="78">
        <f t="shared" si="205"/>
        <v>559</v>
      </c>
      <c r="B981" s="108" t="s">
        <v>40</v>
      </c>
      <c r="C981" s="108" t="s">
        <v>1116</v>
      </c>
      <c r="D981" s="109">
        <v>3</v>
      </c>
      <c r="E981" s="108" t="s">
        <v>1144</v>
      </c>
      <c r="F981" s="108" t="s">
        <v>229</v>
      </c>
      <c r="G981" s="110" t="s">
        <v>62</v>
      </c>
      <c r="H981" s="108" t="s">
        <v>80</v>
      </c>
      <c r="I981" s="111">
        <v>30.12</v>
      </c>
      <c r="J981" s="112">
        <v>156</v>
      </c>
      <c r="K981" s="112" t="s">
        <v>81</v>
      </c>
      <c r="L981" s="113">
        <f>IF(VLOOKUP(K981,'2. BASIS INVULBLAD'!$D$10:$E$87,2,FALSE())=0,0,I981/VLOOKUP(K981,'2. BASIS INVULBLAD'!$D$10:$E$87,2,FALSE()))</f>
        <v>0</v>
      </c>
      <c r="M981" s="113">
        <f t="shared" si="206"/>
        <v>0</v>
      </c>
      <c r="N981" s="114">
        <f>'2. BASIS INVULBLAD'!$H$10</f>
        <v>0</v>
      </c>
      <c r="O981" s="115">
        <f t="shared" si="207"/>
        <v>0</v>
      </c>
      <c r="P981" s="116"/>
      <c r="Q981" s="117">
        <f t="shared" si="208"/>
        <v>0</v>
      </c>
      <c r="R981" s="29">
        <f>'2. BASIS INVULBLAD'!$H$11</f>
        <v>0</v>
      </c>
      <c r="S981" s="29">
        <f t="shared" si="209"/>
        <v>0</v>
      </c>
      <c r="T981" s="29">
        <f t="shared" si="210"/>
        <v>0</v>
      </c>
    </row>
    <row r="982" spans="1:20" ht="13.5" hidden="1" customHeight="1">
      <c r="A982" s="78">
        <f t="shared" si="205"/>
        <v>560</v>
      </c>
      <c r="B982" s="108" t="s">
        <v>40</v>
      </c>
      <c r="C982" s="108" t="s">
        <v>1116</v>
      </c>
      <c r="D982" s="109">
        <v>3</v>
      </c>
      <c r="E982" s="108" t="s">
        <v>1145</v>
      </c>
      <c r="F982" s="108" t="s">
        <v>229</v>
      </c>
      <c r="G982" s="110" t="s">
        <v>62</v>
      </c>
      <c r="H982" s="108" t="s">
        <v>80</v>
      </c>
      <c r="I982" s="111">
        <v>30.86</v>
      </c>
      <c r="J982" s="112">
        <v>156</v>
      </c>
      <c r="K982" s="112" t="s">
        <v>81</v>
      </c>
      <c r="L982" s="113">
        <f>IF(VLOOKUP(K982,'2. BASIS INVULBLAD'!$D$10:$E$87,2,FALSE())=0,0,I982/VLOOKUP(K982,'2. BASIS INVULBLAD'!$D$10:$E$87,2,FALSE()))</f>
        <v>0</v>
      </c>
      <c r="M982" s="113">
        <f t="shared" si="206"/>
        <v>0</v>
      </c>
      <c r="N982" s="114">
        <f>'2. BASIS INVULBLAD'!$H$10</f>
        <v>0</v>
      </c>
      <c r="O982" s="115">
        <f t="shared" si="207"/>
        <v>0</v>
      </c>
      <c r="P982" s="116"/>
      <c r="Q982" s="117">
        <f t="shared" si="208"/>
        <v>0</v>
      </c>
      <c r="R982" s="29">
        <f>'2. BASIS INVULBLAD'!$H$11</f>
        <v>0</v>
      </c>
      <c r="S982" s="29">
        <f t="shared" si="209"/>
        <v>0</v>
      </c>
      <c r="T982" s="29">
        <f t="shared" si="210"/>
        <v>0</v>
      </c>
    </row>
    <row r="983" spans="1:20" ht="13.5" hidden="1" customHeight="1">
      <c r="A983" s="78">
        <f t="shared" si="205"/>
        <v>561</v>
      </c>
      <c r="B983" s="108" t="s">
        <v>40</v>
      </c>
      <c r="C983" s="108" t="s">
        <v>1116</v>
      </c>
      <c r="D983" s="109">
        <v>1</v>
      </c>
      <c r="E983" s="108" t="s">
        <v>1146</v>
      </c>
      <c r="F983" s="108" t="s">
        <v>229</v>
      </c>
      <c r="G983" s="110" t="s">
        <v>62</v>
      </c>
      <c r="H983" s="108" t="s">
        <v>80</v>
      </c>
      <c r="I983" s="111">
        <v>32.299999999999997</v>
      </c>
      <c r="J983" s="112">
        <v>156</v>
      </c>
      <c r="K983" s="112" t="s">
        <v>81</v>
      </c>
      <c r="L983" s="113">
        <f>IF(VLOOKUP(K983,'2. BASIS INVULBLAD'!$D$10:$E$87,2,FALSE())=0,0,I983/VLOOKUP(K983,'2. BASIS INVULBLAD'!$D$10:$E$87,2,FALSE()))</f>
        <v>0</v>
      </c>
      <c r="M983" s="113">
        <f t="shared" si="206"/>
        <v>0</v>
      </c>
      <c r="N983" s="114">
        <f>'2. BASIS INVULBLAD'!$H$10</f>
        <v>0</v>
      </c>
      <c r="O983" s="115">
        <f t="shared" si="207"/>
        <v>0</v>
      </c>
      <c r="P983" s="116"/>
      <c r="Q983" s="117">
        <f t="shared" si="208"/>
        <v>0</v>
      </c>
      <c r="R983" s="29">
        <f>'2. BASIS INVULBLAD'!$H$11</f>
        <v>0</v>
      </c>
      <c r="S983" s="29">
        <f t="shared" si="209"/>
        <v>0</v>
      </c>
      <c r="T983" s="29">
        <f t="shared" si="210"/>
        <v>0</v>
      </c>
    </row>
    <row r="984" spans="1:20" ht="13.5" hidden="1" customHeight="1">
      <c r="A984" s="78">
        <f t="shared" si="205"/>
        <v>562</v>
      </c>
      <c r="B984" s="108" t="s">
        <v>40</v>
      </c>
      <c r="C984" s="108" t="s">
        <v>1116</v>
      </c>
      <c r="D984" s="109">
        <v>3</v>
      </c>
      <c r="E984" s="108" t="s">
        <v>1147</v>
      </c>
      <c r="F984" s="108" t="s">
        <v>229</v>
      </c>
      <c r="G984" s="110" t="s">
        <v>62</v>
      </c>
      <c r="H984" s="108" t="s">
        <v>80</v>
      </c>
      <c r="I984" s="111">
        <v>33.01</v>
      </c>
      <c r="J984" s="112">
        <v>156</v>
      </c>
      <c r="K984" s="112" t="s">
        <v>81</v>
      </c>
      <c r="L984" s="113">
        <f>IF(VLOOKUP(K984,'2. BASIS INVULBLAD'!$D$10:$E$87,2,FALSE())=0,0,I984/VLOOKUP(K984,'2. BASIS INVULBLAD'!$D$10:$E$87,2,FALSE()))</f>
        <v>0</v>
      </c>
      <c r="M984" s="113">
        <f t="shared" si="206"/>
        <v>0</v>
      </c>
      <c r="N984" s="114">
        <f>'2. BASIS INVULBLAD'!$H$10</f>
        <v>0</v>
      </c>
      <c r="O984" s="115">
        <f t="shared" si="207"/>
        <v>0</v>
      </c>
      <c r="P984" s="116"/>
      <c r="Q984" s="117">
        <f t="shared" si="208"/>
        <v>0</v>
      </c>
      <c r="R984" s="29">
        <f>'2. BASIS INVULBLAD'!$H$11</f>
        <v>0</v>
      </c>
      <c r="S984" s="29">
        <f t="shared" si="209"/>
        <v>0</v>
      </c>
      <c r="T984" s="29">
        <f t="shared" si="210"/>
        <v>0</v>
      </c>
    </row>
    <row r="985" spans="1:20" ht="13.5" hidden="1" customHeight="1">
      <c r="A985" s="78">
        <f t="shared" si="205"/>
        <v>563</v>
      </c>
      <c r="B985" s="108" t="s">
        <v>40</v>
      </c>
      <c r="C985" s="108" t="s">
        <v>1116</v>
      </c>
      <c r="D985" s="109">
        <v>1</v>
      </c>
      <c r="E985" s="108" t="s">
        <v>1148</v>
      </c>
      <c r="F985" s="108" t="s">
        <v>229</v>
      </c>
      <c r="G985" s="110" t="s">
        <v>62</v>
      </c>
      <c r="H985" s="108" t="s">
        <v>80</v>
      </c>
      <c r="I985" s="111">
        <v>36.299999999999997</v>
      </c>
      <c r="J985" s="112">
        <v>156</v>
      </c>
      <c r="K985" s="112" t="s">
        <v>81</v>
      </c>
      <c r="L985" s="113">
        <f>IF(VLOOKUP(K985,'2. BASIS INVULBLAD'!$D$10:$E$87,2,FALSE())=0,0,I985/VLOOKUP(K985,'2. BASIS INVULBLAD'!$D$10:$E$87,2,FALSE()))</f>
        <v>0</v>
      </c>
      <c r="M985" s="113">
        <f t="shared" si="206"/>
        <v>0</v>
      </c>
      <c r="N985" s="114">
        <f>'2. BASIS INVULBLAD'!$H$10</f>
        <v>0</v>
      </c>
      <c r="O985" s="115">
        <f t="shared" si="207"/>
        <v>0</v>
      </c>
      <c r="P985" s="116"/>
      <c r="Q985" s="117">
        <f t="shared" si="208"/>
        <v>0</v>
      </c>
      <c r="R985" s="29">
        <f>'2. BASIS INVULBLAD'!$H$11</f>
        <v>0</v>
      </c>
      <c r="S985" s="29">
        <f t="shared" si="209"/>
        <v>0</v>
      </c>
      <c r="T985" s="29">
        <f t="shared" si="210"/>
        <v>0</v>
      </c>
    </row>
    <row r="986" spans="1:20" ht="13.5" hidden="1" customHeight="1">
      <c r="A986" s="78">
        <f t="shared" ref="A986:A1017" si="211">A985+1</f>
        <v>564</v>
      </c>
      <c r="B986" s="108" t="s">
        <v>40</v>
      </c>
      <c r="C986" s="108" t="s">
        <v>1116</v>
      </c>
      <c r="D986" s="109" t="s">
        <v>490</v>
      </c>
      <c r="E986" s="108" t="s">
        <v>1149</v>
      </c>
      <c r="F986" s="108" t="s">
        <v>229</v>
      </c>
      <c r="G986" s="110" t="s">
        <v>62</v>
      </c>
      <c r="H986" s="108" t="s">
        <v>80</v>
      </c>
      <c r="I986" s="111">
        <v>37.89</v>
      </c>
      <c r="J986" s="112">
        <v>156</v>
      </c>
      <c r="K986" s="112" t="s">
        <v>81</v>
      </c>
      <c r="L986" s="113">
        <f>IF(VLOOKUP(K986,'2. BASIS INVULBLAD'!$D$10:$E$87,2,FALSE())=0,0,I986/VLOOKUP(K986,'2. BASIS INVULBLAD'!$D$10:$E$87,2,FALSE()))</f>
        <v>0</v>
      </c>
      <c r="M986" s="113">
        <f t="shared" si="206"/>
        <v>0</v>
      </c>
      <c r="N986" s="114">
        <f>'2. BASIS INVULBLAD'!$H$10</f>
        <v>0</v>
      </c>
      <c r="O986" s="115">
        <f t="shared" si="207"/>
        <v>0</v>
      </c>
      <c r="P986" s="116"/>
      <c r="Q986" s="117">
        <f t="shared" si="208"/>
        <v>0</v>
      </c>
      <c r="R986" s="29">
        <f>'2. BASIS INVULBLAD'!$H$11</f>
        <v>0</v>
      </c>
      <c r="S986" s="29">
        <f t="shared" si="209"/>
        <v>0</v>
      </c>
      <c r="T986" s="29">
        <f t="shared" si="210"/>
        <v>0</v>
      </c>
    </row>
    <row r="987" spans="1:20" ht="13.5" hidden="1" customHeight="1">
      <c r="A987" s="78">
        <f t="shared" si="211"/>
        <v>565</v>
      </c>
      <c r="B987" s="108" t="s">
        <v>40</v>
      </c>
      <c r="C987" s="108" t="s">
        <v>1116</v>
      </c>
      <c r="D987" s="109" t="s">
        <v>490</v>
      </c>
      <c r="E987" s="108" t="s">
        <v>1150</v>
      </c>
      <c r="F987" s="108" t="s">
        <v>229</v>
      </c>
      <c r="G987" s="110" t="s">
        <v>62</v>
      </c>
      <c r="H987" s="108" t="s">
        <v>80</v>
      </c>
      <c r="I987" s="111">
        <v>43.27</v>
      </c>
      <c r="J987" s="112">
        <v>156</v>
      </c>
      <c r="K987" s="112" t="s">
        <v>81</v>
      </c>
      <c r="L987" s="113">
        <f>IF(VLOOKUP(K987,'2. BASIS INVULBLAD'!$D$10:$E$87,2,FALSE())=0,0,I987/VLOOKUP(K987,'2. BASIS INVULBLAD'!$D$10:$E$87,2,FALSE()))</f>
        <v>0</v>
      </c>
      <c r="M987" s="113">
        <f t="shared" si="206"/>
        <v>0</v>
      </c>
      <c r="N987" s="114">
        <f>'2. BASIS INVULBLAD'!$H$10</f>
        <v>0</v>
      </c>
      <c r="O987" s="115">
        <f t="shared" si="207"/>
        <v>0</v>
      </c>
      <c r="P987" s="116"/>
      <c r="Q987" s="117">
        <f t="shared" si="208"/>
        <v>0</v>
      </c>
      <c r="R987" s="29">
        <f>'2. BASIS INVULBLAD'!$H$11</f>
        <v>0</v>
      </c>
      <c r="S987" s="29">
        <f t="shared" si="209"/>
        <v>0</v>
      </c>
      <c r="T987" s="29">
        <f t="shared" si="210"/>
        <v>0</v>
      </c>
    </row>
    <row r="988" spans="1:20" ht="13.5" hidden="1" customHeight="1">
      <c r="A988" s="78">
        <f t="shared" si="211"/>
        <v>566</v>
      </c>
      <c r="B988" s="108" t="s">
        <v>40</v>
      </c>
      <c r="C988" s="108" t="s">
        <v>1116</v>
      </c>
      <c r="D988" s="109" t="s">
        <v>490</v>
      </c>
      <c r="E988" s="108" t="s">
        <v>1151</v>
      </c>
      <c r="F988" s="108" t="s">
        <v>229</v>
      </c>
      <c r="G988" s="110" t="s">
        <v>62</v>
      </c>
      <c r="H988" s="108" t="s">
        <v>80</v>
      </c>
      <c r="I988" s="111">
        <v>43.27</v>
      </c>
      <c r="J988" s="112">
        <v>156</v>
      </c>
      <c r="K988" s="112" t="s">
        <v>81</v>
      </c>
      <c r="L988" s="113">
        <f>IF(VLOOKUP(K988,'2. BASIS INVULBLAD'!$D$10:$E$87,2,FALSE())=0,0,I988/VLOOKUP(K988,'2. BASIS INVULBLAD'!$D$10:$E$87,2,FALSE()))</f>
        <v>0</v>
      </c>
      <c r="M988" s="113">
        <f t="shared" si="206"/>
        <v>0</v>
      </c>
      <c r="N988" s="114">
        <f>'2. BASIS INVULBLAD'!$H$10</f>
        <v>0</v>
      </c>
      <c r="O988" s="115">
        <f t="shared" si="207"/>
        <v>0</v>
      </c>
      <c r="P988" s="116"/>
      <c r="Q988" s="117">
        <f t="shared" si="208"/>
        <v>0</v>
      </c>
      <c r="R988" s="29">
        <f>'2. BASIS INVULBLAD'!$H$11</f>
        <v>0</v>
      </c>
      <c r="S988" s="29">
        <f t="shared" si="209"/>
        <v>0</v>
      </c>
      <c r="T988" s="29">
        <f t="shared" si="210"/>
        <v>0</v>
      </c>
    </row>
    <row r="989" spans="1:20" ht="13.5" hidden="1" customHeight="1">
      <c r="A989" s="78">
        <f t="shared" si="211"/>
        <v>567</v>
      </c>
      <c r="B989" s="108" t="s">
        <v>40</v>
      </c>
      <c r="C989" s="108" t="s">
        <v>1116</v>
      </c>
      <c r="D989" s="109">
        <v>3</v>
      </c>
      <c r="E989" s="108" t="s">
        <v>1152</v>
      </c>
      <c r="F989" s="108" t="s">
        <v>229</v>
      </c>
      <c r="G989" s="110" t="s">
        <v>62</v>
      </c>
      <c r="H989" s="108" t="s">
        <v>80</v>
      </c>
      <c r="I989" s="111">
        <v>44.77</v>
      </c>
      <c r="J989" s="112">
        <v>156</v>
      </c>
      <c r="K989" s="112" t="s">
        <v>81</v>
      </c>
      <c r="L989" s="113">
        <f>IF(VLOOKUP(K989,'2. BASIS INVULBLAD'!$D$10:$E$87,2,FALSE())=0,0,I989/VLOOKUP(K989,'2. BASIS INVULBLAD'!$D$10:$E$87,2,FALSE()))</f>
        <v>0</v>
      </c>
      <c r="M989" s="113">
        <f t="shared" si="206"/>
        <v>0</v>
      </c>
      <c r="N989" s="114">
        <f>'2. BASIS INVULBLAD'!$H$10</f>
        <v>0</v>
      </c>
      <c r="O989" s="115">
        <f t="shared" si="207"/>
        <v>0</v>
      </c>
      <c r="P989" s="116"/>
      <c r="Q989" s="117">
        <f t="shared" si="208"/>
        <v>0</v>
      </c>
      <c r="R989" s="29">
        <f>'2. BASIS INVULBLAD'!$H$11</f>
        <v>0</v>
      </c>
      <c r="S989" s="29">
        <f t="shared" si="209"/>
        <v>0</v>
      </c>
      <c r="T989" s="29">
        <f t="shared" si="210"/>
        <v>0</v>
      </c>
    </row>
    <row r="990" spans="1:20" ht="13.5" hidden="1" customHeight="1">
      <c r="A990" s="78">
        <f t="shared" si="211"/>
        <v>568</v>
      </c>
      <c r="B990" s="108" t="s">
        <v>40</v>
      </c>
      <c r="C990" s="108" t="s">
        <v>1116</v>
      </c>
      <c r="D990" s="109">
        <v>3</v>
      </c>
      <c r="E990" s="108" t="s">
        <v>1153</v>
      </c>
      <c r="F990" s="108" t="s">
        <v>229</v>
      </c>
      <c r="G990" s="110" t="s">
        <v>62</v>
      </c>
      <c r="H990" s="108" t="s">
        <v>80</v>
      </c>
      <c r="I990" s="111">
        <v>44.77</v>
      </c>
      <c r="J990" s="112">
        <v>156</v>
      </c>
      <c r="K990" s="112" t="s">
        <v>81</v>
      </c>
      <c r="L990" s="113">
        <f>IF(VLOOKUP(K990,'2. BASIS INVULBLAD'!$D$10:$E$87,2,FALSE())=0,0,I990/VLOOKUP(K990,'2. BASIS INVULBLAD'!$D$10:$E$87,2,FALSE()))</f>
        <v>0</v>
      </c>
      <c r="M990" s="113">
        <f t="shared" si="206"/>
        <v>0</v>
      </c>
      <c r="N990" s="114">
        <f>'2. BASIS INVULBLAD'!$H$10</f>
        <v>0</v>
      </c>
      <c r="O990" s="115">
        <f t="shared" si="207"/>
        <v>0</v>
      </c>
      <c r="P990" s="116"/>
      <c r="Q990" s="117">
        <f t="shared" si="208"/>
        <v>0</v>
      </c>
      <c r="R990" s="29">
        <f>'2. BASIS INVULBLAD'!$H$11</f>
        <v>0</v>
      </c>
      <c r="S990" s="29">
        <f t="shared" si="209"/>
        <v>0</v>
      </c>
      <c r="T990" s="29">
        <f t="shared" si="210"/>
        <v>0</v>
      </c>
    </row>
    <row r="991" spans="1:20" ht="13.5" hidden="1" customHeight="1">
      <c r="A991" s="78">
        <f t="shared" si="211"/>
        <v>569</v>
      </c>
      <c r="B991" s="108" t="s">
        <v>40</v>
      </c>
      <c r="C991" s="108" t="s">
        <v>1116</v>
      </c>
      <c r="D991" s="109">
        <v>2</v>
      </c>
      <c r="E991" s="108" t="s">
        <v>1154</v>
      </c>
      <c r="F991" s="108" t="s">
        <v>216</v>
      </c>
      <c r="G991" s="110" t="s">
        <v>86</v>
      </c>
      <c r="H991" s="108" t="s">
        <v>80</v>
      </c>
      <c r="I991" s="111">
        <f>23.68+12.06+50.65+1.72+3.79+16</f>
        <v>107.9</v>
      </c>
      <c r="J991" s="112">
        <v>255</v>
      </c>
      <c r="K991" s="112" t="s">
        <v>110</v>
      </c>
      <c r="L991" s="113">
        <f>IF(VLOOKUP(K991,'2. BASIS INVULBLAD'!$D$10:$E$87,2,FALSE())=0,0,I991/VLOOKUP(K991,'2. BASIS INVULBLAD'!$D$10:$E$87,2,FALSE()))</f>
        <v>0</v>
      </c>
      <c r="M991" s="113">
        <f t="shared" si="206"/>
        <v>0</v>
      </c>
      <c r="N991" s="114">
        <f>'2. BASIS INVULBLAD'!$H$10</f>
        <v>0</v>
      </c>
      <c r="O991" s="115">
        <f t="shared" si="207"/>
        <v>0</v>
      </c>
      <c r="P991" s="116"/>
      <c r="Q991" s="117">
        <f t="shared" si="208"/>
        <v>0</v>
      </c>
      <c r="R991" s="29">
        <f>'2. BASIS INVULBLAD'!$H$11</f>
        <v>0</v>
      </c>
      <c r="S991" s="29">
        <f t="shared" si="209"/>
        <v>0</v>
      </c>
      <c r="T991" s="29">
        <f t="shared" si="210"/>
        <v>0</v>
      </c>
    </row>
    <row r="992" spans="1:20" ht="13.5" hidden="1" customHeight="1">
      <c r="A992" s="78">
        <f t="shared" si="211"/>
        <v>570</v>
      </c>
      <c r="B992" s="108" t="s">
        <v>40</v>
      </c>
      <c r="C992" s="108" t="s">
        <v>1116</v>
      </c>
      <c r="D992" s="109">
        <v>2</v>
      </c>
      <c r="E992" s="108" t="s">
        <v>1161</v>
      </c>
      <c r="F992" s="108" t="s">
        <v>231</v>
      </c>
      <c r="G992" s="110" t="s">
        <v>86</v>
      </c>
      <c r="H992" s="108" t="s">
        <v>80</v>
      </c>
      <c r="I992" s="111">
        <v>3.7</v>
      </c>
      <c r="J992" s="112">
        <v>255</v>
      </c>
      <c r="K992" s="112" t="s">
        <v>110</v>
      </c>
      <c r="L992" s="113">
        <f>IF(VLOOKUP(K992,'2. BASIS INVULBLAD'!$D$10:$E$87,2,FALSE())=0,0,I992/VLOOKUP(K992,'2. BASIS INVULBLAD'!$D$10:$E$87,2,FALSE()))</f>
        <v>0</v>
      </c>
      <c r="M992" s="113">
        <f t="shared" si="206"/>
        <v>0</v>
      </c>
      <c r="N992" s="114">
        <f>'2. BASIS INVULBLAD'!$H$10</f>
        <v>0</v>
      </c>
      <c r="O992" s="115">
        <f t="shared" si="207"/>
        <v>0</v>
      </c>
      <c r="P992" s="116"/>
      <c r="Q992" s="117">
        <f t="shared" si="208"/>
        <v>0</v>
      </c>
      <c r="R992" s="29">
        <f>'2. BASIS INVULBLAD'!$H$11</f>
        <v>0</v>
      </c>
      <c r="S992" s="29">
        <f t="shared" si="209"/>
        <v>0</v>
      </c>
      <c r="T992" s="29">
        <f t="shared" si="210"/>
        <v>0</v>
      </c>
    </row>
    <row r="993" spans="1:20" ht="13.5" hidden="1" customHeight="1">
      <c r="A993" s="78">
        <f t="shared" si="211"/>
        <v>571</v>
      </c>
      <c r="B993" s="108" t="s">
        <v>40</v>
      </c>
      <c r="C993" s="108" t="s">
        <v>1116</v>
      </c>
      <c r="D993" s="109">
        <v>2</v>
      </c>
      <c r="E993" s="108" t="s">
        <v>1162</v>
      </c>
      <c r="F993" s="108" t="s">
        <v>231</v>
      </c>
      <c r="G993" s="110" t="s">
        <v>86</v>
      </c>
      <c r="H993" s="108" t="s">
        <v>80</v>
      </c>
      <c r="I993" s="111">
        <v>3.7</v>
      </c>
      <c r="J993" s="112">
        <v>255</v>
      </c>
      <c r="K993" s="112" t="s">
        <v>110</v>
      </c>
      <c r="L993" s="113">
        <f>IF(VLOOKUP(K993,'2. BASIS INVULBLAD'!$D$10:$E$87,2,FALSE())=0,0,I993/VLOOKUP(K993,'2. BASIS INVULBLAD'!$D$10:$E$87,2,FALSE()))</f>
        <v>0</v>
      </c>
      <c r="M993" s="113">
        <f t="shared" si="206"/>
        <v>0</v>
      </c>
      <c r="N993" s="114">
        <f>'2. BASIS INVULBLAD'!$H$10</f>
        <v>0</v>
      </c>
      <c r="O993" s="115">
        <f t="shared" si="207"/>
        <v>0</v>
      </c>
      <c r="P993" s="116"/>
      <c r="Q993" s="117">
        <f t="shared" si="208"/>
        <v>0</v>
      </c>
      <c r="R993" s="29">
        <f>'2. BASIS INVULBLAD'!$H$11</f>
        <v>0</v>
      </c>
      <c r="S993" s="29">
        <f t="shared" si="209"/>
        <v>0</v>
      </c>
      <c r="T993" s="29">
        <f t="shared" si="210"/>
        <v>0</v>
      </c>
    </row>
    <row r="994" spans="1:20" ht="13.5" hidden="1" customHeight="1">
      <c r="A994" s="78">
        <f t="shared" si="211"/>
        <v>572</v>
      </c>
      <c r="B994" s="108" t="s">
        <v>40</v>
      </c>
      <c r="C994" s="108" t="s">
        <v>1116</v>
      </c>
      <c r="D994" s="109">
        <v>2</v>
      </c>
      <c r="E994" s="108" t="s">
        <v>1164</v>
      </c>
      <c r="F994" s="108" t="s">
        <v>261</v>
      </c>
      <c r="G994" s="110" t="s">
        <v>86</v>
      </c>
      <c r="H994" s="108" t="s">
        <v>80</v>
      </c>
      <c r="I994" s="111">
        <v>18.260000000000002</v>
      </c>
      <c r="J994" s="112">
        <v>255</v>
      </c>
      <c r="K994" s="112" t="s">
        <v>110</v>
      </c>
      <c r="L994" s="113">
        <f>IF(VLOOKUP(K994,'2. BASIS INVULBLAD'!$D$10:$E$87,2,FALSE())=0,0,I994/VLOOKUP(K994,'2. BASIS INVULBLAD'!$D$10:$E$87,2,FALSE()))</f>
        <v>0</v>
      </c>
      <c r="M994" s="113">
        <f t="shared" si="206"/>
        <v>0</v>
      </c>
      <c r="N994" s="114">
        <f>'2. BASIS INVULBLAD'!$H$10</f>
        <v>0</v>
      </c>
      <c r="O994" s="115">
        <f t="shared" si="207"/>
        <v>0</v>
      </c>
      <c r="P994" s="116"/>
      <c r="Q994" s="117">
        <f t="shared" si="208"/>
        <v>0</v>
      </c>
      <c r="R994" s="29">
        <f>'2. BASIS INVULBLAD'!$H$11</f>
        <v>0</v>
      </c>
      <c r="S994" s="29">
        <f t="shared" si="209"/>
        <v>0</v>
      </c>
      <c r="T994" s="29">
        <f t="shared" si="210"/>
        <v>0</v>
      </c>
    </row>
    <row r="995" spans="1:20" ht="13.5" hidden="1" customHeight="1">
      <c r="A995" s="78">
        <f t="shared" si="211"/>
        <v>573</v>
      </c>
      <c r="B995" s="108" t="s">
        <v>40</v>
      </c>
      <c r="C995" s="108" t="s">
        <v>1116</v>
      </c>
      <c r="D995" s="109">
        <v>3</v>
      </c>
      <c r="E995" s="108" t="s">
        <v>1165</v>
      </c>
      <c r="F995" s="108" t="s">
        <v>216</v>
      </c>
      <c r="G995" s="110" t="s">
        <v>86</v>
      </c>
      <c r="H995" s="108" t="s">
        <v>80</v>
      </c>
      <c r="I995" s="111">
        <v>11.64</v>
      </c>
      <c r="J995" s="112">
        <v>255</v>
      </c>
      <c r="K995" s="112" t="s">
        <v>110</v>
      </c>
      <c r="L995" s="113">
        <f>IF(VLOOKUP(K995,'2. BASIS INVULBLAD'!$D$10:$E$87,2,FALSE())=0,0,I995/VLOOKUP(K995,'2. BASIS INVULBLAD'!$D$10:$E$87,2,FALSE()))</f>
        <v>0</v>
      </c>
      <c r="M995" s="113">
        <f t="shared" si="206"/>
        <v>0</v>
      </c>
      <c r="N995" s="114">
        <f>'2. BASIS INVULBLAD'!$H$10</f>
        <v>0</v>
      </c>
      <c r="O995" s="115">
        <f t="shared" si="207"/>
        <v>0</v>
      </c>
      <c r="P995" s="116"/>
      <c r="Q995" s="117">
        <f t="shared" si="208"/>
        <v>0</v>
      </c>
      <c r="R995" s="29">
        <f>'2. BASIS INVULBLAD'!$H$11</f>
        <v>0</v>
      </c>
      <c r="S995" s="29">
        <f t="shared" si="209"/>
        <v>0</v>
      </c>
      <c r="T995" s="29">
        <f t="shared" si="210"/>
        <v>0</v>
      </c>
    </row>
    <row r="996" spans="1:20" ht="13.5" hidden="1" customHeight="1">
      <c r="A996" s="78">
        <f t="shared" si="211"/>
        <v>574</v>
      </c>
      <c r="B996" s="108" t="s">
        <v>40</v>
      </c>
      <c r="C996" s="108" t="s">
        <v>1116</v>
      </c>
      <c r="D996" s="109">
        <v>3</v>
      </c>
      <c r="E996" s="108" t="s">
        <v>1166</v>
      </c>
      <c r="F996" s="108" t="s">
        <v>216</v>
      </c>
      <c r="G996" s="110" t="s">
        <v>86</v>
      </c>
      <c r="H996" s="108" t="s">
        <v>80</v>
      </c>
      <c r="I996" s="111">
        <v>9.1999999999999993</v>
      </c>
      <c r="J996" s="112">
        <v>255</v>
      </c>
      <c r="K996" s="112" t="s">
        <v>110</v>
      </c>
      <c r="L996" s="113">
        <f>IF(VLOOKUP(K996,'2. BASIS INVULBLAD'!$D$10:$E$87,2,FALSE())=0,0,I996/VLOOKUP(K996,'2. BASIS INVULBLAD'!$D$10:$E$87,2,FALSE()))</f>
        <v>0</v>
      </c>
      <c r="M996" s="113">
        <f t="shared" si="206"/>
        <v>0</v>
      </c>
      <c r="N996" s="114">
        <f>'2. BASIS INVULBLAD'!$H$10</f>
        <v>0</v>
      </c>
      <c r="O996" s="115">
        <f t="shared" si="207"/>
        <v>0</v>
      </c>
      <c r="P996" s="116"/>
      <c r="Q996" s="117">
        <f t="shared" si="208"/>
        <v>0</v>
      </c>
      <c r="R996" s="29">
        <f>'2. BASIS INVULBLAD'!$H$11</f>
        <v>0</v>
      </c>
      <c r="S996" s="29">
        <f t="shared" si="209"/>
        <v>0</v>
      </c>
      <c r="T996" s="29">
        <f t="shared" si="210"/>
        <v>0</v>
      </c>
    </row>
    <row r="997" spans="1:20" ht="13.5" hidden="1" customHeight="1">
      <c r="A997" s="78">
        <f t="shared" si="211"/>
        <v>575</v>
      </c>
      <c r="B997" s="108" t="s">
        <v>40</v>
      </c>
      <c r="C997" s="108" t="s">
        <v>1116</v>
      </c>
      <c r="D997" s="109">
        <v>3</v>
      </c>
      <c r="E997" s="108" t="s">
        <v>1167</v>
      </c>
      <c r="F997" s="108" t="s">
        <v>216</v>
      </c>
      <c r="G997" s="110" t="s">
        <v>86</v>
      </c>
      <c r="H997" s="108" t="s">
        <v>80</v>
      </c>
      <c r="I997" s="111">
        <f>23.68+12.06+50.65+1.72+3.79+16</f>
        <v>107.9</v>
      </c>
      <c r="J997" s="112">
        <v>255</v>
      </c>
      <c r="K997" s="112" t="s">
        <v>110</v>
      </c>
      <c r="L997" s="113">
        <f>IF(VLOOKUP(K997,'2. BASIS INVULBLAD'!$D$10:$E$87,2,FALSE())=0,0,I997/VLOOKUP(K997,'2. BASIS INVULBLAD'!$D$10:$E$87,2,FALSE()))</f>
        <v>0</v>
      </c>
      <c r="M997" s="113">
        <f t="shared" ref="M997:M1023" si="212">L997*J997</f>
        <v>0</v>
      </c>
      <c r="N997" s="114">
        <f>'2. BASIS INVULBLAD'!$H$10</f>
        <v>0</v>
      </c>
      <c r="O997" s="115">
        <f t="shared" ref="O997:O1023" si="213">M997*N997</f>
        <v>0</v>
      </c>
      <c r="P997" s="116"/>
      <c r="Q997" s="117">
        <f t="shared" ref="Q997:Q1023" si="214">M997*P997</f>
        <v>0</v>
      </c>
      <c r="R997" s="29">
        <f>'2. BASIS INVULBLAD'!$H$11</f>
        <v>0</v>
      </c>
      <c r="S997" s="29">
        <f t="shared" ref="S997:S1023" si="215">Q997*R997</f>
        <v>0</v>
      </c>
      <c r="T997" s="29">
        <f t="shared" ref="T997:T1023" si="216">O997+S997</f>
        <v>0</v>
      </c>
    </row>
    <row r="998" spans="1:20" ht="13.5" hidden="1" customHeight="1">
      <c r="A998" s="78">
        <f t="shared" si="211"/>
        <v>576</v>
      </c>
      <c r="B998" s="108" t="s">
        <v>40</v>
      </c>
      <c r="C998" s="108" t="s">
        <v>1116</v>
      </c>
      <c r="D998" s="109">
        <v>1</v>
      </c>
      <c r="E998" s="108" t="s">
        <v>1168</v>
      </c>
      <c r="F998" s="108" t="s">
        <v>229</v>
      </c>
      <c r="G998" s="110" t="s">
        <v>62</v>
      </c>
      <c r="H998" s="108" t="s">
        <v>80</v>
      </c>
      <c r="I998" s="111">
        <v>44.8</v>
      </c>
      <c r="J998" s="112">
        <v>156</v>
      </c>
      <c r="K998" s="112" t="s">
        <v>81</v>
      </c>
      <c r="L998" s="113">
        <f>IF(VLOOKUP(K998,'2. BASIS INVULBLAD'!$D$10:$E$87,2,FALSE())=0,0,I998/VLOOKUP(K998,'2. BASIS INVULBLAD'!$D$10:$E$87,2,FALSE()))</f>
        <v>0</v>
      </c>
      <c r="M998" s="113">
        <f t="shared" si="212"/>
        <v>0</v>
      </c>
      <c r="N998" s="114">
        <f>'2. BASIS INVULBLAD'!$H$10</f>
        <v>0</v>
      </c>
      <c r="O998" s="115">
        <f t="shared" si="213"/>
        <v>0</v>
      </c>
      <c r="P998" s="116"/>
      <c r="Q998" s="117">
        <f t="shared" si="214"/>
        <v>0</v>
      </c>
      <c r="R998" s="29">
        <f>'2. BASIS INVULBLAD'!$H$11</f>
        <v>0</v>
      </c>
      <c r="S998" s="29">
        <f t="shared" si="215"/>
        <v>0</v>
      </c>
      <c r="T998" s="29">
        <f t="shared" si="216"/>
        <v>0</v>
      </c>
    </row>
    <row r="999" spans="1:20" ht="13.5" hidden="1" customHeight="1">
      <c r="A999" s="78">
        <f t="shared" si="211"/>
        <v>577</v>
      </c>
      <c r="B999" s="108" t="s">
        <v>40</v>
      </c>
      <c r="C999" s="108" t="s">
        <v>1116</v>
      </c>
      <c r="D999" s="109" t="s">
        <v>490</v>
      </c>
      <c r="E999" s="108" t="s">
        <v>1169</v>
      </c>
      <c r="F999" s="108" t="s">
        <v>229</v>
      </c>
      <c r="G999" s="110" t="s">
        <v>62</v>
      </c>
      <c r="H999" s="108" t="s">
        <v>80</v>
      </c>
      <c r="I999" s="111">
        <v>45.1</v>
      </c>
      <c r="J999" s="112">
        <v>156</v>
      </c>
      <c r="K999" s="112" t="s">
        <v>81</v>
      </c>
      <c r="L999" s="113">
        <f>IF(VLOOKUP(K999,'2. BASIS INVULBLAD'!$D$10:$E$87,2,FALSE())=0,0,I999/VLOOKUP(K999,'2. BASIS INVULBLAD'!$D$10:$E$87,2,FALSE()))</f>
        <v>0</v>
      </c>
      <c r="M999" s="113">
        <f t="shared" si="212"/>
        <v>0</v>
      </c>
      <c r="N999" s="114">
        <f>'2. BASIS INVULBLAD'!$H$10</f>
        <v>0</v>
      </c>
      <c r="O999" s="115">
        <f t="shared" si="213"/>
        <v>0</v>
      </c>
      <c r="P999" s="116"/>
      <c r="Q999" s="117">
        <f t="shared" si="214"/>
        <v>0</v>
      </c>
      <c r="R999" s="29">
        <f>'2. BASIS INVULBLAD'!$H$11</f>
        <v>0</v>
      </c>
      <c r="S999" s="29">
        <f t="shared" si="215"/>
        <v>0</v>
      </c>
      <c r="T999" s="29">
        <f t="shared" si="216"/>
        <v>0</v>
      </c>
    </row>
    <row r="1000" spans="1:20" ht="13.5" hidden="1" customHeight="1">
      <c r="A1000" s="78">
        <f t="shared" si="211"/>
        <v>578</v>
      </c>
      <c r="B1000" s="108" t="s">
        <v>40</v>
      </c>
      <c r="C1000" s="108" t="s">
        <v>1116</v>
      </c>
      <c r="D1000" s="109">
        <v>1</v>
      </c>
      <c r="E1000" s="108" t="s">
        <v>1170</v>
      </c>
      <c r="F1000" s="108" t="s">
        <v>229</v>
      </c>
      <c r="G1000" s="110" t="s">
        <v>62</v>
      </c>
      <c r="H1000" s="108" t="s">
        <v>80</v>
      </c>
      <c r="I1000" s="111">
        <v>48.63</v>
      </c>
      <c r="J1000" s="112">
        <v>156</v>
      </c>
      <c r="K1000" s="112" t="s">
        <v>81</v>
      </c>
      <c r="L1000" s="113">
        <f>IF(VLOOKUP(K1000,'2. BASIS INVULBLAD'!$D$10:$E$87,2,FALSE())=0,0,I1000/VLOOKUP(K1000,'2. BASIS INVULBLAD'!$D$10:$E$87,2,FALSE()))</f>
        <v>0</v>
      </c>
      <c r="M1000" s="113">
        <f t="shared" si="212"/>
        <v>0</v>
      </c>
      <c r="N1000" s="114">
        <f>'2. BASIS INVULBLAD'!$H$10</f>
        <v>0</v>
      </c>
      <c r="O1000" s="115">
        <f t="shared" si="213"/>
        <v>0</v>
      </c>
      <c r="P1000" s="116"/>
      <c r="Q1000" s="117">
        <f t="shared" si="214"/>
        <v>0</v>
      </c>
      <c r="R1000" s="29">
        <f>'2. BASIS INVULBLAD'!$H$11</f>
        <v>0</v>
      </c>
      <c r="S1000" s="29">
        <f t="shared" si="215"/>
        <v>0</v>
      </c>
      <c r="T1000" s="29">
        <f t="shared" si="216"/>
        <v>0</v>
      </c>
    </row>
    <row r="1001" spans="1:20" ht="13.5" hidden="1" customHeight="1">
      <c r="A1001" s="78">
        <f t="shared" si="211"/>
        <v>579</v>
      </c>
      <c r="B1001" s="108" t="s">
        <v>40</v>
      </c>
      <c r="C1001" s="108" t="s">
        <v>1116</v>
      </c>
      <c r="D1001" s="109">
        <v>1</v>
      </c>
      <c r="E1001" s="108" t="s">
        <v>1171</v>
      </c>
      <c r="F1001" s="108" t="s">
        <v>216</v>
      </c>
      <c r="G1001" s="110" t="s">
        <v>86</v>
      </c>
      <c r="H1001" s="108" t="s">
        <v>80</v>
      </c>
      <c r="I1001" s="111">
        <v>49.33</v>
      </c>
      <c r="J1001" s="112">
        <v>255</v>
      </c>
      <c r="K1001" s="112" t="s">
        <v>110</v>
      </c>
      <c r="L1001" s="113">
        <f>IF(VLOOKUP(K1001,'2. BASIS INVULBLAD'!$D$10:$E$87,2,FALSE())=0,0,I1001/VLOOKUP(K1001,'2. BASIS INVULBLAD'!$D$10:$E$87,2,FALSE()))</f>
        <v>0</v>
      </c>
      <c r="M1001" s="113">
        <f t="shared" si="212"/>
        <v>0</v>
      </c>
      <c r="N1001" s="114">
        <f>'2. BASIS INVULBLAD'!$H$10</f>
        <v>0</v>
      </c>
      <c r="O1001" s="115">
        <f t="shared" si="213"/>
        <v>0</v>
      </c>
      <c r="P1001" s="116"/>
      <c r="Q1001" s="117">
        <f t="shared" si="214"/>
        <v>0</v>
      </c>
      <c r="R1001" s="29">
        <f>'2. BASIS INVULBLAD'!$H$11</f>
        <v>0</v>
      </c>
      <c r="S1001" s="29">
        <f t="shared" si="215"/>
        <v>0</v>
      </c>
      <c r="T1001" s="29">
        <f t="shared" si="216"/>
        <v>0</v>
      </c>
    </row>
    <row r="1002" spans="1:20" ht="13.5" hidden="1" customHeight="1">
      <c r="A1002" s="78">
        <f t="shared" si="211"/>
        <v>580</v>
      </c>
      <c r="B1002" s="108" t="s">
        <v>40</v>
      </c>
      <c r="C1002" s="108" t="s">
        <v>1116</v>
      </c>
      <c r="D1002" s="109">
        <v>2</v>
      </c>
      <c r="E1002" s="108" t="s">
        <v>1172</v>
      </c>
      <c r="F1002" s="108" t="s">
        <v>229</v>
      </c>
      <c r="G1002" s="110" t="s">
        <v>62</v>
      </c>
      <c r="H1002" s="108" t="s">
        <v>80</v>
      </c>
      <c r="I1002" s="111">
        <f>33.49+20.69</f>
        <v>54.180000000000007</v>
      </c>
      <c r="J1002" s="112">
        <v>156</v>
      </c>
      <c r="K1002" s="112" t="s">
        <v>81</v>
      </c>
      <c r="L1002" s="113">
        <f>IF(VLOOKUP(K1002,'2. BASIS INVULBLAD'!$D$10:$E$87,2,FALSE())=0,0,I1002/VLOOKUP(K1002,'2. BASIS INVULBLAD'!$D$10:$E$87,2,FALSE()))</f>
        <v>0</v>
      </c>
      <c r="M1002" s="113">
        <f t="shared" si="212"/>
        <v>0</v>
      </c>
      <c r="N1002" s="114">
        <f>'2. BASIS INVULBLAD'!$H$10</f>
        <v>0</v>
      </c>
      <c r="O1002" s="115">
        <f t="shared" si="213"/>
        <v>0</v>
      </c>
      <c r="P1002" s="116"/>
      <c r="Q1002" s="117">
        <f t="shared" si="214"/>
        <v>0</v>
      </c>
      <c r="R1002" s="29">
        <f>'2. BASIS INVULBLAD'!$H$11</f>
        <v>0</v>
      </c>
      <c r="S1002" s="29">
        <f t="shared" si="215"/>
        <v>0</v>
      </c>
      <c r="T1002" s="29">
        <f t="shared" si="216"/>
        <v>0</v>
      </c>
    </row>
    <row r="1003" spans="1:20" ht="13.5" hidden="1" customHeight="1">
      <c r="A1003" s="78">
        <f t="shared" si="211"/>
        <v>581</v>
      </c>
      <c r="B1003" s="108" t="s">
        <v>40</v>
      </c>
      <c r="C1003" s="108" t="s">
        <v>1116</v>
      </c>
      <c r="D1003" s="109" t="s">
        <v>490</v>
      </c>
      <c r="E1003" s="108" t="s">
        <v>1173</v>
      </c>
      <c r="F1003" s="108" t="s">
        <v>229</v>
      </c>
      <c r="G1003" s="110" t="s">
        <v>62</v>
      </c>
      <c r="H1003" s="108" t="s">
        <v>80</v>
      </c>
      <c r="I1003" s="111">
        <f>37.34+17.29</f>
        <v>54.63</v>
      </c>
      <c r="J1003" s="112">
        <v>156</v>
      </c>
      <c r="K1003" s="112" t="s">
        <v>81</v>
      </c>
      <c r="L1003" s="113">
        <f>IF(VLOOKUP(K1003,'2. BASIS INVULBLAD'!$D$10:$E$87,2,FALSE())=0,0,I1003/VLOOKUP(K1003,'2. BASIS INVULBLAD'!$D$10:$E$87,2,FALSE()))</f>
        <v>0</v>
      </c>
      <c r="M1003" s="113">
        <f t="shared" si="212"/>
        <v>0</v>
      </c>
      <c r="N1003" s="114">
        <f>'2. BASIS INVULBLAD'!$H$10</f>
        <v>0</v>
      </c>
      <c r="O1003" s="115">
        <f t="shared" si="213"/>
        <v>0</v>
      </c>
      <c r="P1003" s="116"/>
      <c r="Q1003" s="117">
        <f t="shared" si="214"/>
        <v>0</v>
      </c>
      <c r="R1003" s="29">
        <f>'2. BASIS INVULBLAD'!$H$11</f>
        <v>0</v>
      </c>
      <c r="S1003" s="29">
        <f t="shared" si="215"/>
        <v>0</v>
      </c>
      <c r="T1003" s="29">
        <f t="shared" si="216"/>
        <v>0</v>
      </c>
    </row>
    <row r="1004" spans="1:20" ht="13.5" hidden="1" customHeight="1">
      <c r="A1004" s="78">
        <f t="shared" si="211"/>
        <v>582</v>
      </c>
      <c r="B1004" s="108" t="s">
        <v>40</v>
      </c>
      <c r="C1004" s="108" t="s">
        <v>1116</v>
      </c>
      <c r="D1004" s="109">
        <v>2</v>
      </c>
      <c r="E1004" s="108" t="s">
        <v>1174</v>
      </c>
      <c r="F1004" s="108" t="s">
        <v>229</v>
      </c>
      <c r="G1004" s="110" t="s">
        <v>62</v>
      </c>
      <c r="H1004" s="108" t="s">
        <v>80</v>
      </c>
      <c r="I1004" s="111">
        <v>55.18</v>
      </c>
      <c r="J1004" s="112">
        <v>156</v>
      </c>
      <c r="K1004" s="112" t="s">
        <v>81</v>
      </c>
      <c r="L1004" s="113">
        <f>IF(VLOOKUP(K1004,'2. BASIS INVULBLAD'!$D$10:$E$87,2,FALSE())=0,0,I1004/VLOOKUP(K1004,'2. BASIS INVULBLAD'!$D$10:$E$87,2,FALSE()))</f>
        <v>0</v>
      </c>
      <c r="M1004" s="113">
        <f t="shared" si="212"/>
        <v>0</v>
      </c>
      <c r="N1004" s="114">
        <f>'2. BASIS INVULBLAD'!$H$10</f>
        <v>0</v>
      </c>
      <c r="O1004" s="115">
        <f t="shared" si="213"/>
        <v>0</v>
      </c>
      <c r="P1004" s="116"/>
      <c r="Q1004" s="117">
        <f t="shared" si="214"/>
        <v>0</v>
      </c>
      <c r="R1004" s="29">
        <f>'2. BASIS INVULBLAD'!$H$11</f>
        <v>0</v>
      </c>
      <c r="S1004" s="29">
        <f t="shared" si="215"/>
        <v>0</v>
      </c>
      <c r="T1004" s="29">
        <f t="shared" si="216"/>
        <v>0</v>
      </c>
    </row>
    <row r="1005" spans="1:20" ht="13.5" hidden="1" customHeight="1">
      <c r="A1005" s="78">
        <f t="shared" si="211"/>
        <v>583</v>
      </c>
      <c r="B1005" s="108" t="s">
        <v>40</v>
      </c>
      <c r="C1005" s="108" t="s">
        <v>1116</v>
      </c>
      <c r="D1005" s="109">
        <v>2</v>
      </c>
      <c r="E1005" s="108" t="s">
        <v>1175</v>
      </c>
      <c r="F1005" s="108" t="s">
        <v>229</v>
      </c>
      <c r="G1005" s="110" t="s">
        <v>62</v>
      </c>
      <c r="H1005" s="108" t="s">
        <v>80</v>
      </c>
      <c r="I1005" s="111">
        <v>55.61</v>
      </c>
      <c r="J1005" s="112">
        <v>156</v>
      </c>
      <c r="K1005" s="112" t="s">
        <v>81</v>
      </c>
      <c r="L1005" s="113">
        <f>IF(VLOOKUP(K1005,'2. BASIS INVULBLAD'!$D$10:$E$87,2,FALSE())=0,0,I1005/VLOOKUP(K1005,'2. BASIS INVULBLAD'!$D$10:$E$87,2,FALSE()))</f>
        <v>0</v>
      </c>
      <c r="M1005" s="113">
        <f t="shared" si="212"/>
        <v>0</v>
      </c>
      <c r="N1005" s="114">
        <f>'2. BASIS INVULBLAD'!$H$10</f>
        <v>0</v>
      </c>
      <c r="O1005" s="115">
        <f t="shared" si="213"/>
        <v>0</v>
      </c>
      <c r="P1005" s="116"/>
      <c r="Q1005" s="117">
        <f t="shared" si="214"/>
        <v>0</v>
      </c>
      <c r="R1005" s="29">
        <f>'2. BASIS INVULBLAD'!$H$11</f>
        <v>0</v>
      </c>
      <c r="S1005" s="29">
        <f t="shared" si="215"/>
        <v>0</v>
      </c>
      <c r="T1005" s="29">
        <f t="shared" si="216"/>
        <v>0</v>
      </c>
    </row>
    <row r="1006" spans="1:20" ht="13.5" hidden="1" customHeight="1">
      <c r="A1006" s="78">
        <f t="shared" si="211"/>
        <v>584</v>
      </c>
      <c r="B1006" s="108" t="s">
        <v>40</v>
      </c>
      <c r="C1006" s="108" t="s">
        <v>1116</v>
      </c>
      <c r="D1006" s="109">
        <v>1</v>
      </c>
      <c r="E1006" s="108" t="s">
        <v>1176</v>
      </c>
      <c r="F1006" s="108" t="s">
        <v>229</v>
      </c>
      <c r="G1006" s="110" t="s">
        <v>62</v>
      </c>
      <c r="H1006" s="108" t="s">
        <v>80</v>
      </c>
      <c r="I1006" s="111">
        <v>55.87</v>
      </c>
      <c r="J1006" s="112">
        <v>156</v>
      </c>
      <c r="K1006" s="112" t="s">
        <v>81</v>
      </c>
      <c r="L1006" s="113">
        <f>IF(VLOOKUP(K1006,'2. BASIS INVULBLAD'!$D$10:$E$87,2,FALSE())=0,0,I1006/VLOOKUP(K1006,'2. BASIS INVULBLAD'!$D$10:$E$87,2,FALSE()))</f>
        <v>0</v>
      </c>
      <c r="M1006" s="113">
        <f t="shared" si="212"/>
        <v>0</v>
      </c>
      <c r="N1006" s="114">
        <f>'2. BASIS INVULBLAD'!$H$10</f>
        <v>0</v>
      </c>
      <c r="O1006" s="115">
        <f t="shared" si="213"/>
        <v>0</v>
      </c>
      <c r="P1006" s="116"/>
      <c r="Q1006" s="117">
        <f t="shared" si="214"/>
        <v>0</v>
      </c>
      <c r="R1006" s="29">
        <f>'2. BASIS INVULBLAD'!$H$11</f>
        <v>0</v>
      </c>
      <c r="S1006" s="29">
        <f t="shared" si="215"/>
        <v>0</v>
      </c>
      <c r="T1006" s="29">
        <f t="shared" si="216"/>
        <v>0</v>
      </c>
    </row>
    <row r="1007" spans="1:20" ht="13.5" hidden="1" customHeight="1">
      <c r="A1007" s="78">
        <f t="shared" si="211"/>
        <v>585</v>
      </c>
      <c r="B1007" s="108" t="s">
        <v>40</v>
      </c>
      <c r="C1007" s="108" t="s">
        <v>1116</v>
      </c>
      <c r="D1007" s="109">
        <v>2</v>
      </c>
      <c r="E1007" s="108" t="s">
        <v>1177</v>
      </c>
      <c r="F1007" s="108" t="s">
        <v>229</v>
      </c>
      <c r="G1007" s="110" t="s">
        <v>62</v>
      </c>
      <c r="H1007" s="108" t="s">
        <v>80</v>
      </c>
      <c r="I1007" s="111">
        <v>68.14</v>
      </c>
      <c r="J1007" s="112">
        <v>156</v>
      </c>
      <c r="K1007" s="112" t="s">
        <v>81</v>
      </c>
      <c r="L1007" s="113">
        <f>IF(VLOOKUP(K1007,'2. BASIS INVULBLAD'!$D$10:$E$87,2,FALSE())=0,0,I1007/VLOOKUP(K1007,'2. BASIS INVULBLAD'!$D$10:$E$87,2,FALSE()))</f>
        <v>0</v>
      </c>
      <c r="M1007" s="113">
        <f t="shared" si="212"/>
        <v>0</v>
      </c>
      <c r="N1007" s="114">
        <f>'2. BASIS INVULBLAD'!$H$10</f>
        <v>0</v>
      </c>
      <c r="O1007" s="115">
        <f t="shared" si="213"/>
        <v>0</v>
      </c>
      <c r="P1007" s="116"/>
      <c r="Q1007" s="117">
        <f t="shared" si="214"/>
        <v>0</v>
      </c>
      <c r="R1007" s="29">
        <f>'2. BASIS INVULBLAD'!$H$11</f>
        <v>0</v>
      </c>
      <c r="S1007" s="29">
        <f t="shared" si="215"/>
        <v>0</v>
      </c>
      <c r="T1007" s="29">
        <f t="shared" si="216"/>
        <v>0</v>
      </c>
    </row>
    <row r="1008" spans="1:20" ht="13.5" hidden="1" customHeight="1">
      <c r="A1008" s="78">
        <f t="shared" si="211"/>
        <v>586</v>
      </c>
      <c r="B1008" s="108" t="s">
        <v>40</v>
      </c>
      <c r="C1008" s="108" t="s">
        <v>1116</v>
      </c>
      <c r="D1008" s="109">
        <v>1</v>
      </c>
      <c r="E1008" s="108" t="s">
        <v>1178</v>
      </c>
      <c r="F1008" s="108" t="s">
        <v>229</v>
      </c>
      <c r="G1008" s="110" t="s">
        <v>62</v>
      </c>
      <c r="H1008" s="108" t="s">
        <v>80</v>
      </c>
      <c r="I1008" s="111">
        <v>72.69</v>
      </c>
      <c r="J1008" s="112">
        <v>156</v>
      </c>
      <c r="K1008" s="112" t="s">
        <v>81</v>
      </c>
      <c r="L1008" s="113">
        <f>IF(VLOOKUP(K1008,'2. BASIS INVULBLAD'!$D$10:$E$87,2,FALSE())=0,0,I1008/VLOOKUP(K1008,'2. BASIS INVULBLAD'!$D$10:$E$87,2,FALSE()))</f>
        <v>0</v>
      </c>
      <c r="M1008" s="113">
        <f t="shared" si="212"/>
        <v>0</v>
      </c>
      <c r="N1008" s="114">
        <f>'2. BASIS INVULBLAD'!$H$10</f>
        <v>0</v>
      </c>
      <c r="O1008" s="115">
        <f t="shared" si="213"/>
        <v>0</v>
      </c>
      <c r="P1008" s="116"/>
      <c r="Q1008" s="117">
        <f t="shared" si="214"/>
        <v>0</v>
      </c>
      <c r="R1008" s="29">
        <f>'2. BASIS INVULBLAD'!$H$11</f>
        <v>0</v>
      </c>
      <c r="S1008" s="29">
        <f t="shared" si="215"/>
        <v>0</v>
      </c>
      <c r="T1008" s="29">
        <f t="shared" si="216"/>
        <v>0</v>
      </c>
    </row>
    <row r="1009" spans="1:20" ht="13.5" hidden="1" customHeight="1">
      <c r="A1009" s="78">
        <f t="shared" si="211"/>
        <v>587</v>
      </c>
      <c r="B1009" s="108" t="s">
        <v>40</v>
      </c>
      <c r="C1009" s="108" t="s">
        <v>1116</v>
      </c>
      <c r="D1009" s="109" t="s">
        <v>490</v>
      </c>
      <c r="E1009" s="108" t="s">
        <v>1179</v>
      </c>
      <c r="F1009" s="108" t="s">
        <v>229</v>
      </c>
      <c r="G1009" s="110" t="s">
        <v>62</v>
      </c>
      <c r="H1009" s="108" t="s">
        <v>80</v>
      </c>
      <c r="I1009" s="111">
        <v>74.69</v>
      </c>
      <c r="J1009" s="112">
        <v>156</v>
      </c>
      <c r="K1009" s="112" t="s">
        <v>81</v>
      </c>
      <c r="L1009" s="113">
        <f>IF(VLOOKUP(K1009,'2. BASIS INVULBLAD'!$D$10:$E$87,2,FALSE())=0,0,I1009/VLOOKUP(K1009,'2. BASIS INVULBLAD'!$D$10:$E$87,2,FALSE()))</f>
        <v>0</v>
      </c>
      <c r="M1009" s="113">
        <f t="shared" si="212"/>
        <v>0</v>
      </c>
      <c r="N1009" s="114">
        <f>'2. BASIS INVULBLAD'!$H$10</f>
        <v>0</v>
      </c>
      <c r="O1009" s="115">
        <f t="shared" si="213"/>
        <v>0</v>
      </c>
      <c r="P1009" s="116"/>
      <c r="Q1009" s="117">
        <f t="shared" si="214"/>
        <v>0</v>
      </c>
      <c r="R1009" s="29">
        <f>'2. BASIS INVULBLAD'!$H$11</f>
        <v>0</v>
      </c>
      <c r="S1009" s="29">
        <f t="shared" si="215"/>
        <v>0</v>
      </c>
      <c r="T1009" s="29">
        <f t="shared" si="216"/>
        <v>0</v>
      </c>
    </row>
    <row r="1010" spans="1:20" ht="13.5" hidden="1" customHeight="1">
      <c r="A1010" s="78">
        <f t="shared" si="211"/>
        <v>588</v>
      </c>
      <c r="B1010" s="108" t="s">
        <v>40</v>
      </c>
      <c r="C1010" s="108" t="s">
        <v>1116</v>
      </c>
      <c r="D1010" s="109">
        <v>3</v>
      </c>
      <c r="E1010" s="108" t="s">
        <v>1184</v>
      </c>
      <c r="F1010" s="108" t="s">
        <v>231</v>
      </c>
      <c r="G1010" s="110" t="s">
        <v>86</v>
      </c>
      <c r="H1010" s="108" t="s">
        <v>80</v>
      </c>
      <c r="I1010" s="111">
        <v>3.7</v>
      </c>
      <c r="J1010" s="112">
        <v>255</v>
      </c>
      <c r="K1010" s="112" t="s">
        <v>110</v>
      </c>
      <c r="L1010" s="113">
        <f>IF(VLOOKUP(K1010,'2. BASIS INVULBLAD'!$D$10:$E$87,2,FALSE())=0,0,I1010/VLOOKUP(K1010,'2. BASIS INVULBLAD'!$D$10:$E$87,2,FALSE()))</f>
        <v>0</v>
      </c>
      <c r="M1010" s="113">
        <f t="shared" si="212"/>
        <v>0</v>
      </c>
      <c r="N1010" s="114">
        <f>'2. BASIS INVULBLAD'!$H$10</f>
        <v>0</v>
      </c>
      <c r="O1010" s="115">
        <f t="shared" si="213"/>
        <v>0</v>
      </c>
      <c r="P1010" s="116"/>
      <c r="Q1010" s="117">
        <f t="shared" si="214"/>
        <v>0</v>
      </c>
      <c r="R1010" s="29">
        <f>'2. BASIS INVULBLAD'!$H$11</f>
        <v>0</v>
      </c>
      <c r="S1010" s="29">
        <f t="shared" si="215"/>
        <v>0</v>
      </c>
      <c r="T1010" s="29">
        <f t="shared" si="216"/>
        <v>0</v>
      </c>
    </row>
    <row r="1011" spans="1:20" ht="13.5" hidden="1" customHeight="1">
      <c r="A1011" s="78">
        <f t="shared" si="211"/>
        <v>589</v>
      </c>
      <c r="B1011" s="108" t="s">
        <v>40</v>
      </c>
      <c r="C1011" s="108" t="s">
        <v>1116</v>
      </c>
      <c r="D1011" s="109">
        <v>3</v>
      </c>
      <c r="E1011" s="108" t="s">
        <v>1185</v>
      </c>
      <c r="F1011" s="108" t="s">
        <v>231</v>
      </c>
      <c r="G1011" s="110" t="s">
        <v>86</v>
      </c>
      <c r="H1011" s="108" t="s">
        <v>80</v>
      </c>
      <c r="I1011" s="111">
        <v>3.7</v>
      </c>
      <c r="J1011" s="112">
        <v>255</v>
      </c>
      <c r="K1011" s="112" t="s">
        <v>110</v>
      </c>
      <c r="L1011" s="113">
        <f>IF(VLOOKUP(K1011,'2. BASIS INVULBLAD'!$D$10:$E$87,2,FALSE())=0,0,I1011/VLOOKUP(K1011,'2. BASIS INVULBLAD'!$D$10:$E$87,2,FALSE()))</f>
        <v>0</v>
      </c>
      <c r="M1011" s="113">
        <f t="shared" si="212"/>
        <v>0</v>
      </c>
      <c r="N1011" s="114">
        <f>'2. BASIS INVULBLAD'!$H$10</f>
        <v>0</v>
      </c>
      <c r="O1011" s="115">
        <f t="shared" si="213"/>
        <v>0</v>
      </c>
      <c r="P1011" s="116"/>
      <c r="Q1011" s="117">
        <f t="shared" si="214"/>
        <v>0</v>
      </c>
      <c r="R1011" s="29">
        <f>'2. BASIS INVULBLAD'!$H$11</f>
        <v>0</v>
      </c>
      <c r="S1011" s="29">
        <f t="shared" si="215"/>
        <v>0</v>
      </c>
      <c r="T1011" s="29">
        <f t="shared" si="216"/>
        <v>0</v>
      </c>
    </row>
    <row r="1012" spans="1:20" ht="13.5" hidden="1" customHeight="1">
      <c r="A1012" s="78">
        <f t="shared" si="211"/>
        <v>590</v>
      </c>
      <c r="B1012" s="108" t="s">
        <v>40</v>
      </c>
      <c r="C1012" s="108" t="s">
        <v>1116</v>
      </c>
      <c r="D1012" s="109">
        <v>3</v>
      </c>
      <c r="E1012" s="108" t="s">
        <v>1187</v>
      </c>
      <c r="F1012" s="108" t="s">
        <v>261</v>
      </c>
      <c r="G1012" s="110" t="s">
        <v>86</v>
      </c>
      <c r="H1012" s="108" t="s">
        <v>80</v>
      </c>
      <c r="I1012" s="111">
        <f>9.4+8.86</f>
        <v>18.259999999999998</v>
      </c>
      <c r="J1012" s="112">
        <v>255</v>
      </c>
      <c r="K1012" s="112" t="s">
        <v>110</v>
      </c>
      <c r="L1012" s="113">
        <f>IF(VLOOKUP(K1012,'2. BASIS INVULBLAD'!$D$10:$E$87,2,FALSE())=0,0,I1012/VLOOKUP(K1012,'2. BASIS INVULBLAD'!$D$10:$E$87,2,FALSE()))</f>
        <v>0</v>
      </c>
      <c r="M1012" s="113">
        <f t="shared" si="212"/>
        <v>0</v>
      </c>
      <c r="N1012" s="114">
        <f>'2. BASIS INVULBLAD'!$H$10</f>
        <v>0</v>
      </c>
      <c r="O1012" s="115">
        <f t="shared" si="213"/>
        <v>0</v>
      </c>
      <c r="P1012" s="116"/>
      <c r="Q1012" s="117">
        <f t="shared" si="214"/>
        <v>0</v>
      </c>
      <c r="R1012" s="29">
        <f>'2. BASIS INVULBLAD'!$H$11</f>
        <v>0</v>
      </c>
      <c r="S1012" s="29">
        <f t="shared" si="215"/>
        <v>0</v>
      </c>
      <c r="T1012" s="29">
        <f t="shared" si="216"/>
        <v>0</v>
      </c>
    </row>
    <row r="1013" spans="1:20" ht="13.5" hidden="1" customHeight="1">
      <c r="A1013" s="78">
        <f t="shared" si="211"/>
        <v>591</v>
      </c>
      <c r="B1013" s="108" t="s">
        <v>40</v>
      </c>
      <c r="C1013" s="108" t="s">
        <v>1116</v>
      </c>
      <c r="D1013" s="109" t="s">
        <v>490</v>
      </c>
      <c r="E1013" s="108" t="s">
        <v>1197</v>
      </c>
      <c r="F1013" s="108" t="s">
        <v>407</v>
      </c>
      <c r="G1013" s="110" t="s">
        <v>143</v>
      </c>
      <c r="H1013" s="108" t="s">
        <v>80</v>
      </c>
      <c r="I1013" s="111">
        <v>8.66</v>
      </c>
      <c r="J1013" s="112">
        <v>255</v>
      </c>
      <c r="K1013" s="112" t="s">
        <v>1318</v>
      </c>
      <c r="L1013" s="113">
        <f>IF(VLOOKUP(K1013,'2. BASIS INVULBLAD'!$D$10:$E$87,2,FALSE())=0,0,I1013/VLOOKUP(K1013,'2. BASIS INVULBLAD'!$D$10:$E$87,2,FALSE()))</f>
        <v>0</v>
      </c>
      <c r="M1013" s="113">
        <f t="shared" si="212"/>
        <v>0</v>
      </c>
      <c r="N1013" s="114">
        <f>'2. BASIS INVULBLAD'!$H$10</f>
        <v>0</v>
      </c>
      <c r="O1013" s="115">
        <f t="shared" si="213"/>
        <v>0</v>
      </c>
      <c r="P1013" s="116"/>
      <c r="Q1013" s="117">
        <f t="shared" si="214"/>
        <v>0</v>
      </c>
      <c r="R1013" s="29">
        <f>'2. BASIS INVULBLAD'!$H$11</f>
        <v>0</v>
      </c>
      <c r="S1013" s="29">
        <f t="shared" si="215"/>
        <v>0</v>
      </c>
      <c r="T1013" s="29">
        <f t="shared" si="216"/>
        <v>0</v>
      </c>
    </row>
    <row r="1014" spans="1:20" ht="13.5" hidden="1" customHeight="1">
      <c r="A1014" s="78">
        <f t="shared" si="211"/>
        <v>592</v>
      </c>
      <c r="B1014" s="108" t="s">
        <v>40</v>
      </c>
      <c r="C1014" s="108" t="s">
        <v>1116</v>
      </c>
      <c r="D1014" s="109">
        <v>1</v>
      </c>
      <c r="E1014" s="108" t="s">
        <v>1205</v>
      </c>
      <c r="F1014" s="108" t="s">
        <v>412</v>
      </c>
      <c r="G1014" s="110" t="s">
        <v>156</v>
      </c>
      <c r="H1014" s="108" t="s">
        <v>80</v>
      </c>
      <c r="I1014" s="111">
        <v>7.73</v>
      </c>
      <c r="J1014" s="112">
        <v>52</v>
      </c>
      <c r="K1014" s="112" t="s">
        <v>160</v>
      </c>
      <c r="L1014" s="113">
        <f>IF(VLOOKUP(K1014,'2. BASIS INVULBLAD'!$D$10:$E$87,2,FALSE())=0,0,I1014/VLOOKUP(K1014,'2. BASIS INVULBLAD'!$D$10:$E$87,2,FALSE()))</f>
        <v>0</v>
      </c>
      <c r="M1014" s="113">
        <f t="shared" si="212"/>
        <v>0</v>
      </c>
      <c r="N1014" s="114">
        <f>'2. BASIS INVULBLAD'!$H$10</f>
        <v>0</v>
      </c>
      <c r="O1014" s="115">
        <f t="shared" si="213"/>
        <v>0</v>
      </c>
      <c r="P1014" s="116"/>
      <c r="Q1014" s="117">
        <f t="shared" si="214"/>
        <v>0</v>
      </c>
      <c r="R1014" s="29">
        <f>'2. BASIS INVULBLAD'!$H$11</f>
        <v>0</v>
      </c>
      <c r="S1014" s="29">
        <f t="shared" si="215"/>
        <v>0</v>
      </c>
      <c r="T1014" s="29">
        <f t="shared" si="216"/>
        <v>0</v>
      </c>
    </row>
    <row r="1015" spans="1:20" ht="13.5" hidden="1" customHeight="1">
      <c r="A1015" s="78">
        <f t="shared" si="211"/>
        <v>593</v>
      </c>
      <c r="B1015" s="108" t="s">
        <v>40</v>
      </c>
      <c r="C1015" s="108" t="s">
        <v>1116</v>
      </c>
      <c r="D1015" s="109">
        <v>1</v>
      </c>
      <c r="E1015" s="108" t="s">
        <v>1206</v>
      </c>
      <c r="F1015" s="108" t="s">
        <v>412</v>
      </c>
      <c r="G1015" s="110" t="s">
        <v>156</v>
      </c>
      <c r="H1015" s="108" t="s">
        <v>80</v>
      </c>
      <c r="I1015" s="111">
        <v>8.8699999999999992</v>
      </c>
      <c r="J1015" s="112">
        <v>52</v>
      </c>
      <c r="K1015" s="112" t="s">
        <v>160</v>
      </c>
      <c r="L1015" s="113">
        <f>IF(VLOOKUP(K1015,'2. BASIS INVULBLAD'!$D$10:$E$87,2,FALSE())=0,0,I1015/VLOOKUP(K1015,'2. BASIS INVULBLAD'!$D$10:$E$87,2,FALSE()))</f>
        <v>0</v>
      </c>
      <c r="M1015" s="113">
        <f t="shared" si="212"/>
        <v>0</v>
      </c>
      <c r="N1015" s="114">
        <f>'2. BASIS INVULBLAD'!$H$10</f>
        <v>0</v>
      </c>
      <c r="O1015" s="115">
        <f t="shared" si="213"/>
        <v>0</v>
      </c>
      <c r="P1015" s="116"/>
      <c r="Q1015" s="117">
        <f t="shared" si="214"/>
        <v>0</v>
      </c>
      <c r="R1015" s="29">
        <f>'2. BASIS INVULBLAD'!$H$11</f>
        <v>0</v>
      </c>
      <c r="S1015" s="29">
        <f t="shared" si="215"/>
        <v>0</v>
      </c>
      <c r="T1015" s="29">
        <f t="shared" si="216"/>
        <v>0</v>
      </c>
    </row>
    <row r="1016" spans="1:20" ht="13.5" hidden="1" customHeight="1">
      <c r="A1016" s="78">
        <f t="shared" si="211"/>
        <v>594</v>
      </c>
      <c r="B1016" s="108" t="s">
        <v>40</v>
      </c>
      <c r="C1016" s="108" t="s">
        <v>1116</v>
      </c>
      <c r="D1016" s="109">
        <v>1</v>
      </c>
      <c r="E1016" s="108" t="s">
        <v>1207</v>
      </c>
      <c r="F1016" s="108" t="s">
        <v>412</v>
      </c>
      <c r="G1016" s="110" t="s">
        <v>156</v>
      </c>
      <c r="H1016" s="108" t="s">
        <v>80</v>
      </c>
      <c r="I1016" s="111">
        <v>15.06</v>
      </c>
      <c r="J1016" s="112">
        <v>52</v>
      </c>
      <c r="K1016" s="112" t="s">
        <v>160</v>
      </c>
      <c r="L1016" s="113">
        <f>IF(VLOOKUP(K1016,'2. BASIS INVULBLAD'!$D$10:$E$87,2,FALSE())=0,0,I1016/VLOOKUP(K1016,'2. BASIS INVULBLAD'!$D$10:$E$87,2,FALSE()))</f>
        <v>0</v>
      </c>
      <c r="M1016" s="113">
        <f t="shared" si="212"/>
        <v>0</v>
      </c>
      <c r="N1016" s="114">
        <f>'2. BASIS INVULBLAD'!$H$10</f>
        <v>0</v>
      </c>
      <c r="O1016" s="115">
        <f t="shared" si="213"/>
        <v>0</v>
      </c>
      <c r="P1016" s="116"/>
      <c r="Q1016" s="117">
        <f t="shared" si="214"/>
        <v>0</v>
      </c>
      <c r="R1016" s="29">
        <f>'2. BASIS INVULBLAD'!$H$11</f>
        <v>0</v>
      </c>
      <c r="S1016" s="29">
        <f t="shared" si="215"/>
        <v>0</v>
      </c>
      <c r="T1016" s="29">
        <f t="shared" si="216"/>
        <v>0</v>
      </c>
    </row>
    <row r="1017" spans="1:20" ht="13.5" hidden="1" customHeight="1">
      <c r="A1017" s="78">
        <f t="shared" si="211"/>
        <v>595</v>
      </c>
      <c r="B1017" s="108" t="s">
        <v>40</v>
      </c>
      <c r="C1017" s="108" t="s">
        <v>1116</v>
      </c>
      <c r="D1017" s="109">
        <v>2</v>
      </c>
      <c r="E1017" s="108" t="s">
        <v>1208</v>
      </c>
      <c r="F1017" s="108" t="s">
        <v>412</v>
      </c>
      <c r="G1017" s="110" t="s">
        <v>156</v>
      </c>
      <c r="H1017" s="108" t="s">
        <v>80</v>
      </c>
      <c r="I1017" s="111">
        <v>8.67</v>
      </c>
      <c r="J1017" s="112">
        <v>52</v>
      </c>
      <c r="K1017" s="112" t="s">
        <v>160</v>
      </c>
      <c r="L1017" s="113">
        <f>IF(VLOOKUP(K1017,'2. BASIS INVULBLAD'!$D$10:$E$87,2,FALSE())=0,0,I1017/VLOOKUP(K1017,'2. BASIS INVULBLAD'!$D$10:$E$87,2,FALSE()))</f>
        <v>0</v>
      </c>
      <c r="M1017" s="113">
        <f t="shared" si="212"/>
        <v>0</v>
      </c>
      <c r="N1017" s="114">
        <f>'2. BASIS INVULBLAD'!$H$10</f>
        <v>0</v>
      </c>
      <c r="O1017" s="115">
        <f t="shared" si="213"/>
        <v>0</v>
      </c>
      <c r="P1017" s="116"/>
      <c r="Q1017" s="117">
        <f t="shared" si="214"/>
        <v>0</v>
      </c>
      <c r="R1017" s="29">
        <f>'2. BASIS INVULBLAD'!$H$11</f>
        <v>0</v>
      </c>
      <c r="S1017" s="29">
        <f t="shared" si="215"/>
        <v>0</v>
      </c>
      <c r="T1017" s="29">
        <f t="shared" si="216"/>
        <v>0</v>
      </c>
    </row>
    <row r="1018" spans="1:20" ht="13.5" hidden="1" customHeight="1">
      <c r="A1018" s="78">
        <f t="shared" ref="A1018:A1023" si="217">A1017+1</f>
        <v>596</v>
      </c>
      <c r="B1018" s="108" t="s">
        <v>40</v>
      </c>
      <c r="C1018" s="108" t="s">
        <v>1116</v>
      </c>
      <c r="D1018" s="109">
        <v>2</v>
      </c>
      <c r="E1018" s="108" t="s">
        <v>1209</v>
      </c>
      <c r="F1018" s="108" t="s">
        <v>412</v>
      </c>
      <c r="G1018" s="110" t="s">
        <v>156</v>
      </c>
      <c r="H1018" s="108" t="s">
        <v>80</v>
      </c>
      <c r="I1018" s="111">
        <v>9.9499999999999993</v>
      </c>
      <c r="J1018" s="112">
        <v>52</v>
      </c>
      <c r="K1018" s="112" t="s">
        <v>160</v>
      </c>
      <c r="L1018" s="113">
        <f>IF(VLOOKUP(K1018,'2. BASIS INVULBLAD'!$D$10:$E$87,2,FALSE())=0,0,I1018/VLOOKUP(K1018,'2. BASIS INVULBLAD'!$D$10:$E$87,2,FALSE()))</f>
        <v>0</v>
      </c>
      <c r="M1018" s="113">
        <f t="shared" si="212"/>
        <v>0</v>
      </c>
      <c r="N1018" s="114">
        <f>'2. BASIS INVULBLAD'!$H$10</f>
        <v>0</v>
      </c>
      <c r="O1018" s="115">
        <f t="shared" si="213"/>
        <v>0</v>
      </c>
      <c r="P1018" s="116"/>
      <c r="Q1018" s="117">
        <f t="shared" si="214"/>
        <v>0</v>
      </c>
      <c r="R1018" s="29">
        <f>'2. BASIS INVULBLAD'!$H$11</f>
        <v>0</v>
      </c>
      <c r="S1018" s="29">
        <f t="shared" si="215"/>
        <v>0</v>
      </c>
      <c r="T1018" s="29">
        <f t="shared" si="216"/>
        <v>0</v>
      </c>
    </row>
    <row r="1019" spans="1:20" ht="13.5" hidden="1" customHeight="1">
      <c r="A1019" s="78">
        <f t="shared" si="217"/>
        <v>597</v>
      </c>
      <c r="B1019" s="108" t="s">
        <v>40</v>
      </c>
      <c r="C1019" s="108" t="s">
        <v>1116</v>
      </c>
      <c r="D1019" s="109">
        <v>2</v>
      </c>
      <c r="E1019" s="108" t="s">
        <v>1210</v>
      </c>
      <c r="F1019" s="108" t="s">
        <v>412</v>
      </c>
      <c r="G1019" s="110" t="s">
        <v>156</v>
      </c>
      <c r="H1019" s="108" t="s">
        <v>80</v>
      </c>
      <c r="I1019" s="111">
        <v>15.06</v>
      </c>
      <c r="J1019" s="112">
        <v>52</v>
      </c>
      <c r="K1019" s="112" t="s">
        <v>160</v>
      </c>
      <c r="L1019" s="113">
        <f>IF(VLOOKUP(K1019,'2. BASIS INVULBLAD'!$D$10:$E$87,2,FALSE())=0,0,I1019/VLOOKUP(K1019,'2. BASIS INVULBLAD'!$D$10:$E$87,2,FALSE()))</f>
        <v>0</v>
      </c>
      <c r="M1019" s="113">
        <f t="shared" si="212"/>
        <v>0</v>
      </c>
      <c r="N1019" s="114">
        <f>'2. BASIS INVULBLAD'!$H$10</f>
        <v>0</v>
      </c>
      <c r="O1019" s="115">
        <f t="shared" si="213"/>
        <v>0</v>
      </c>
      <c r="P1019" s="116"/>
      <c r="Q1019" s="117">
        <f t="shared" si="214"/>
        <v>0</v>
      </c>
      <c r="R1019" s="29">
        <f>'2. BASIS INVULBLAD'!$H$11</f>
        <v>0</v>
      </c>
      <c r="S1019" s="29">
        <f t="shared" si="215"/>
        <v>0</v>
      </c>
      <c r="T1019" s="29">
        <f t="shared" si="216"/>
        <v>0</v>
      </c>
    </row>
    <row r="1020" spans="1:20" ht="13.5" hidden="1" customHeight="1">
      <c r="A1020" s="78">
        <f t="shared" si="217"/>
        <v>598</v>
      </c>
      <c r="B1020" s="108" t="s">
        <v>40</v>
      </c>
      <c r="C1020" s="108" t="s">
        <v>1116</v>
      </c>
      <c r="D1020" s="109">
        <v>3</v>
      </c>
      <c r="E1020" s="108" t="s">
        <v>1211</v>
      </c>
      <c r="F1020" s="108" t="s">
        <v>412</v>
      </c>
      <c r="G1020" s="110" t="s">
        <v>156</v>
      </c>
      <c r="H1020" s="108" t="s">
        <v>80</v>
      </c>
      <c r="I1020" s="111">
        <v>8.67</v>
      </c>
      <c r="J1020" s="112">
        <v>52</v>
      </c>
      <c r="K1020" s="112" t="s">
        <v>160</v>
      </c>
      <c r="L1020" s="113">
        <f>IF(VLOOKUP(K1020,'2. BASIS INVULBLAD'!$D$10:$E$87,2,FALSE())=0,0,I1020/VLOOKUP(K1020,'2. BASIS INVULBLAD'!$D$10:$E$87,2,FALSE()))</f>
        <v>0</v>
      </c>
      <c r="M1020" s="113">
        <f t="shared" si="212"/>
        <v>0</v>
      </c>
      <c r="N1020" s="114">
        <f>'2. BASIS INVULBLAD'!$H$10</f>
        <v>0</v>
      </c>
      <c r="O1020" s="115">
        <f t="shared" si="213"/>
        <v>0</v>
      </c>
      <c r="P1020" s="116"/>
      <c r="Q1020" s="117">
        <f t="shared" si="214"/>
        <v>0</v>
      </c>
      <c r="R1020" s="29">
        <f>'2. BASIS INVULBLAD'!$H$11</f>
        <v>0</v>
      </c>
      <c r="S1020" s="29">
        <f t="shared" si="215"/>
        <v>0</v>
      </c>
      <c r="T1020" s="29">
        <f t="shared" si="216"/>
        <v>0</v>
      </c>
    </row>
    <row r="1021" spans="1:20" ht="13.5" hidden="1" customHeight="1">
      <c r="A1021" s="78">
        <f t="shared" si="217"/>
        <v>599</v>
      </c>
      <c r="B1021" s="108" t="s">
        <v>40</v>
      </c>
      <c r="C1021" s="108" t="s">
        <v>1116</v>
      </c>
      <c r="D1021" s="109">
        <v>3</v>
      </c>
      <c r="E1021" s="108" t="s">
        <v>1212</v>
      </c>
      <c r="F1021" s="108" t="s">
        <v>412</v>
      </c>
      <c r="G1021" s="110" t="s">
        <v>156</v>
      </c>
      <c r="H1021" s="108" t="s">
        <v>80</v>
      </c>
      <c r="I1021" s="111">
        <v>9.9499999999999993</v>
      </c>
      <c r="J1021" s="112">
        <v>52</v>
      </c>
      <c r="K1021" s="112" t="s">
        <v>160</v>
      </c>
      <c r="L1021" s="113">
        <f>IF(VLOOKUP(K1021,'2. BASIS INVULBLAD'!$D$10:$E$87,2,FALSE())=0,0,I1021/VLOOKUP(K1021,'2. BASIS INVULBLAD'!$D$10:$E$87,2,FALSE()))</f>
        <v>0</v>
      </c>
      <c r="M1021" s="113">
        <f t="shared" si="212"/>
        <v>0</v>
      </c>
      <c r="N1021" s="114">
        <f>'2. BASIS INVULBLAD'!$H$10</f>
        <v>0</v>
      </c>
      <c r="O1021" s="115">
        <f t="shared" si="213"/>
        <v>0</v>
      </c>
      <c r="P1021" s="116"/>
      <c r="Q1021" s="117">
        <f t="shared" si="214"/>
        <v>0</v>
      </c>
      <c r="R1021" s="29">
        <f>'2. BASIS INVULBLAD'!$H$11</f>
        <v>0</v>
      </c>
      <c r="S1021" s="29">
        <f t="shared" si="215"/>
        <v>0</v>
      </c>
      <c r="T1021" s="29">
        <f t="shared" si="216"/>
        <v>0</v>
      </c>
    </row>
    <row r="1022" spans="1:20" ht="13.5" hidden="1" customHeight="1">
      <c r="A1022" s="78">
        <f t="shared" si="217"/>
        <v>600</v>
      </c>
      <c r="B1022" s="108" t="s">
        <v>40</v>
      </c>
      <c r="C1022" s="108" t="s">
        <v>1116</v>
      </c>
      <c r="D1022" s="109">
        <v>3</v>
      </c>
      <c r="E1022" s="108" t="s">
        <v>1214</v>
      </c>
      <c r="F1022" s="108" t="s">
        <v>412</v>
      </c>
      <c r="G1022" s="110" t="s">
        <v>156</v>
      </c>
      <c r="H1022" s="108" t="s">
        <v>80</v>
      </c>
      <c r="I1022" s="111">
        <v>9.9499999999999993</v>
      </c>
      <c r="J1022" s="112">
        <v>52</v>
      </c>
      <c r="K1022" s="112" t="s">
        <v>160</v>
      </c>
      <c r="L1022" s="113">
        <f>IF(VLOOKUP(K1022,'2. BASIS INVULBLAD'!$D$10:$E$87,2,FALSE())=0,0,I1022/VLOOKUP(K1022,'2. BASIS INVULBLAD'!$D$10:$E$87,2,FALSE()))</f>
        <v>0</v>
      </c>
      <c r="M1022" s="113">
        <f t="shared" si="212"/>
        <v>0</v>
      </c>
      <c r="N1022" s="114">
        <f>'2. BASIS INVULBLAD'!$H$10</f>
        <v>0</v>
      </c>
      <c r="O1022" s="115">
        <f t="shared" si="213"/>
        <v>0</v>
      </c>
      <c r="P1022" s="116"/>
      <c r="Q1022" s="117">
        <f t="shared" si="214"/>
        <v>0</v>
      </c>
      <c r="R1022" s="29">
        <f>'2. BASIS INVULBLAD'!$H$11</f>
        <v>0</v>
      </c>
      <c r="S1022" s="29">
        <f t="shared" si="215"/>
        <v>0</v>
      </c>
      <c r="T1022" s="29">
        <f t="shared" si="216"/>
        <v>0</v>
      </c>
    </row>
    <row r="1023" spans="1:20" ht="13.5" hidden="1" customHeight="1">
      <c r="A1023" s="78">
        <f t="shared" si="217"/>
        <v>601</v>
      </c>
      <c r="B1023" s="108" t="s">
        <v>40</v>
      </c>
      <c r="C1023" s="108" t="s">
        <v>1116</v>
      </c>
      <c r="D1023" s="109" t="s">
        <v>490</v>
      </c>
      <c r="E1023" s="108" t="s">
        <v>1218</v>
      </c>
      <c r="F1023" s="108" t="s">
        <v>488</v>
      </c>
      <c r="G1023" s="110" t="s">
        <v>120</v>
      </c>
      <c r="H1023" s="108" t="s">
        <v>80</v>
      </c>
      <c r="I1023" s="111">
        <v>18.059999999999999</v>
      </c>
      <c r="J1023" s="112">
        <v>52</v>
      </c>
      <c r="K1023" s="112" t="s">
        <v>127</v>
      </c>
      <c r="L1023" s="113">
        <f>IF(VLOOKUP(K1023,'2. BASIS INVULBLAD'!$D$10:$E$87,2,FALSE())=0,0,I1023/VLOOKUP(K1023,'2. BASIS INVULBLAD'!$D$10:$E$87,2,FALSE()))</f>
        <v>0</v>
      </c>
      <c r="M1023" s="113">
        <f t="shared" si="212"/>
        <v>0</v>
      </c>
      <c r="N1023" s="114">
        <f>'2. BASIS INVULBLAD'!$H$10</f>
        <v>0</v>
      </c>
      <c r="O1023" s="115">
        <f t="shared" si="213"/>
        <v>0</v>
      </c>
      <c r="P1023" s="116"/>
      <c r="Q1023" s="117">
        <f t="shared" si="214"/>
        <v>0</v>
      </c>
      <c r="R1023" s="29">
        <f>'2. BASIS INVULBLAD'!$H$11</f>
        <v>0</v>
      </c>
      <c r="S1023" s="29">
        <f t="shared" si="215"/>
        <v>0</v>
      </c>
      <c r="T1023" s="29">
        <f t="shared" si="216"/>
        <v>0</v>
      </c>
    </row>
    <row r="1024" spans="1:20" ht="13.5" customHeight="1">
      <c r="D1024" s="78"/>
      <c r="I1024" s="134"/>
    </row>
  </sheetData>
  <sheetProtection algorithmName="SHA-512" hashValue="E0vdHqRdVU2ZQ0uBDOtFH5hcPL6MPjTX0e4e0wLYOKEmCEr90A+wuuJ2+8yhsXR6/OG/t8/OcZ8yHGbrAibjCA==" saltValue="9WkoMzmFGi89k4dJ9aokUQ==" spinCount="100000" sheet="1" objects="1" scenarios="1"/>
  <autoFilter ref="A9:T1023" xr:uid="{00000000-0009-0000-0000-000003000000}">
    <filterColumn colId="7">
      <filters>
        <filter val="Hout"/>
      </filters>
    </filterColumn>
  </autoFilter>
  <mergeCells count="2">
    <mergeCell ref="L8:O8"/>
    <mergeCell ref="P8:S8"/>
  </mergeCells>
  <printOptions horizontalCentered="1"/>
  <pageMargins left="0.196527777777778" right="0.196527777777778" top="0.39374999999999999" bottom="0.39305555555555599" header="0.511811023622047" footer="0.196527777777778"/>
  <pageSetup paperSize="9" fitToHeight="0" orientation="landscape" horizontalDpi="300" verticalDpi="300" r:id="rId1"/>
  <headerFooter>
    <oddFooter>&amp;L&amp;"Verdana,Standaard"&amp;F-&amp;A
Atir b.v. ©&amp;R&amp;"Verdana,Standaard"printversie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CCFF"/>
  </sheetPr>
  <dimension ref="A1:IW47"/>
  <sheetViews>
    <sheetView zoomScaleNormal="100" workbookViewId="0">
      <selection activeCell="F21" sqref="F21"/>
    </sheetView>
  </sheetViews>
  <sheetFormatPr defaultColWidth="9.140625" defaultRowHeight="12.75" customHeight="1"/>
  <cols>
    <col min="1" max="1" width="15.42578125" style="135" customWidth="1"/>
    <col min="2" max="2" width="11.85546875" style="136" customWidth="1"/>
    <col min="3" max="3" width="32" style="135" customWidth="1"/>
    <col min="4" max="4" width="8.42578125" style="136" customWidth="1"/>
    <col min="5" max="5" width="34.85546875" style="135" customWidth="1"/>
    <col min="6" max="6" width="20.85546875" style="136" customWidth="1"/>
    <col min="7" max="7" width="26.7109375" style="136" customWidth="1"/>
    <col min="8" max="8" width="28.140625" style="136" customWidth="1"/>
    <col min="9" max="9" width="25" style="137" customWidth="1"/>
    <col min="10" max="12" width="9.140625" style="135"/>
    <col min="13" max="13" width="12.5703125" style="135" customWidth="1"/>
    <col min="14" max="257" width="9.140625" style="135"/>
  </cols>
  <sheetData>
    <row r="1" spans="1:9">
      <c r="A1" s="138"/>
      <c r="B1" s="138"/>
      <c r="C1" s="138"/>
      <c r="D1" s="138"/>
      <c r="E1" s="138"/>
      <c r="F1" s="138"/>
      <c r="G1" s="138"/>
      <c r="H1" s="138"/>
      <c r="I1" s="138"/>
    </row>
    <row r="2" spans="1:9" ht="84.75" customHeight="1">
      <c r="A2" s="138"/>
      <c r="B2" s="138"/>
      <c r="C2" s="138"/>
      <c r="D2" s="138"/>
      <c r="E2" s="138"/>
      <c r="F2" s="138"/>
      <c r="G2" s="138"/>
      <c r="H2" s="138"/>
      <c r="I2" s="138"/>
    </row>
    <row r="3" spans="1:9">
      <c r="A3" s="139" t="s">
        <v>1219</v>
      </c>
      <c r="B3" s="140" t="s">
        <v>1220</v>
      </c>
      <c r="C3" s="141" t="s">
        <v>1221</v>
      </c>
      <c r="D3" s="140" t="s">
        <v>1222</v>
      </c>
      <c r="E3" s="142" t="s">
        <v>1223</v>
      </c>
      <c r="F3" s="143" t="s">
        <v>1224</v>
      </c>
      <c r="G3" s="144" t="s">
        <v>1225</v>
      </c>
      <c r="H3" s="144" t="s">
        <v>1226</v>
      </c>
      <c r="I3" s="138" t="s">
        <v>165</v>
      </c>
    </row>
    <row r="4" spans="1:9">
      <c r="A4" s="139"/>
      <c r="B4" s="144"/>
      <c r="C4" s="139"/>
      <c r="D4" s="144"/>
      <c r="E4" s="139"/>
      <c r="F4" s="144"/>
      <c r="G4" s="144"/>
      <c r="H4" s="144"/>
      <c r="I4" s="138"/>
    </row>
    <row r="5" spans="1:9">
      <c r="A5" s="145" t="s">
        <v>1227</v>
      </c>
      <c r="B5" s="146" t="s">
        <v>350</v>
      </c>
      <c r="C5" s="147" t="s">
        <v>1228</v>
      </c>
      <c r="D5" s="148">
        <v>2923.5</v>
      </c>
      <c r="E5" s="149"/>
      <c r="F5" s="292"/>
      <c r="G5" s="150">
        <f t="shared" ref="G5:G10" si="0">D5*F5</f>
        <v>0</v>
      </c>
      <c r="H5" s="150">
        <f t="shared" ref="H5:H10" si="1">G5*B5</f>
        <v>0</v>
      </c>
      <c r="I5" s="151"/>
    </row>
    <row r="6" spans="1:9">
      <c r="A6" s="152" t="s">
        <v>1227</v>
      </c>
      <c r="B6" s="153" t="s">
        <v>1229</v>
      </c>
      <c r="C6" s="154" t="s">
        <v>1230</v>
      </c>
      <c r="D6" s="155">
        <v>86</v>
      </c>
      <c r="E6" s="156"/>
      <c r="F6" s="293"/>
      <c r="G6" s="114">
        <f t="shared" si="0"/>
        <v>0</v>
      </c>
      <c r="H6" s="114">
        <f t="shared" si="1"/>
        <v>0</v>
      </c>
      <c r="I6" s="157"/>
    </row>
    <row r="7" spans="1:9">
      <c r="A7" s="152" t="s">
        <v>1227</v>
      </c>
      <c r="B7" s="153" t="s">
        <v>350</v>
      </c>
      <c r="C7" s="154" t="s">
        <v>1231</v>
      </c>
      <c r="D7" s="155">
        <v>2879.6</v>
      </c>
      <c r="E7" s="156"/>
      <c r="F7" s="293"/>
      <c r="G7" s="114">
        <f t="shared" si="0"/>
        <v>0</v>
      </c>
      <c r="H7" s="114">
        <f t="shared" si="1"/>
        <v>0</v>
      </c>
      <c r="I7" s="157"/>
    </row>
    <row r="8" spans="1:9">
      <c r="A8" s="152" t="s">
        <v>1227</v>
      </c>
      <c r="B8" s="153" t="s">
        <v>1229</v>
      </c>
      <c r="C8" s="154" t="s">
        <v>1232</v>
      </c>
      <c r="D8" s="155">
        <v>86</v>
      </c>
      <c r="E8" s="156"/>
      <c r="F8" s="293"/>
      <c r="G8" s="114">
        <f t="shared" si="0"/>
        <v>0</v>
      </c>
      <c r="H8" s="114">
        <f t="shared" si="1"/>
        <v>0</v>
      </c>
      <c r="I8" s="157"/>
    </row>
    <row r="9" spans="1:9">
      <c r="A9" s="152" t="s">
        <v>1227</v>
      </c>
      <c r="B9" s="153" t="s">
        <v>350</v>
      </c>
      <c r="C9" s="154" t="s">
        <v>1233</v>
      </c>
      <c r="D9" s="155">
        <v>2777.3</v>
      </c>
      <c r="E9" s="156"/>
      <c r="F9" s="293"/>
      <c r="G9" s="114">
        <f t="shared" si="0"/>
        <v>0</v>
      </c>
      <c r="H9" s="114">
        <f t="shared" si="1"/>
        <v>0</v>
      </c>
      <c r="I9" s="157"/>
    </row>
    <row r="10" spans="1:9">
      <c r="A10" s="158" t="s">
        <v>1227</v>
      </c>
      <c r="B10" s="159" t="s">
        <v>350</v>
      </c>
      <c r="C10" s="160" t="s">
        <v>1234</v>
      </c>
      <c r="D10" s="161">
        <v>1</v>
      </c>
      <c r="E10" s="162" t="s">
        <v>1235</v>
      </c>
      <c r="F10" s="294"/>
      <c r="G10" s="114">
        <f t="shared" si="0"/>
        <v>0</v>
      </c>
      <c r="H10" s="163">
        <f t="shared" si="1"/>
        <v>0</v>
      </c>
      <c r="I10" s="164"/>
    </row>
    <row r="11" spans="1:9">
      <c r="A11" s="139" t="s">
        <v>1227</v>
      </c>
      <c r="B11" s="144" t="s">
        <v>165</v>
      </c>
      <c r="C11" s="139"/>
      <c r="D11" s="165"/>
      <c r="E11" s="142"/>
      <c r="F11" s="295"/>
      <c r="G11" s="144"/>
      <c r="H11" s="144"/>
      <c r="I11" s="167">
        <f>SUM(H5:H10)</f>
        <v>0</v>
      </c>
    </row>
    <row r="12" spans="1:9">
      <c r="A12" s="145" t="s">
        <v>1236</v>
      </c>
      <c r="B12" s="146" t="s">
        <v>350</v>
      </c>
      <c r="C12" s="147" t="s">
        <v>1228</v>
      </c>
      <c r="D12" s="148">
        <v>1011.8</v>
      </c>
      <c r="E12" s="149"/>
      <c r="F12" s="293"/>
      <c r="G12" s="150">
        <f t="shared" ref="G12:G17" si="2">D12*F12</f>
        <v>0</v>
      </c>
      <c r="H12" s="150">
        <f t="shared" ref="H12:H17" si="3">G12*B12</f>
        <v>0</v>
      </c>
      <c r="I12" s="151"/>
    </row>
    <row r="13" spans="1:9">
      <c r="A13" s="152" t="s">
        <v>1236</v>
      </c>
      <c r="B13" s="153" t="s">
        <v>350</v>
      </c>
      <c r="C13" s="154" t="s">
        <v>1230</v>
      </c>
      <c r="D13" s="155">
        <v>30</v>
      </c>
      <c r="E13" s="156"/>
      <c r="F13" s="293"/>
      <c r="G13" s="114">
        <f t="shared" si="2"/>
        <v>0</v>
      </c>
      <c r="H13" s="114">
        <f t="shared" si="3"/>
        <v>0</v>
      </c>
      <c r="I13" s="157"/>
    </row>
    <row r="14" spans="1:9">
      <c r="A14" s="152" t="s">
        <v>1236</v>
      </c>
      <c r="B14" s="153" t="s">
        <v>350</v>
      </c>
      <c r="C14" s="154" t="s">
        <v>1231</v>
      </c>
      <c r="D14" s="155">
        <v>1011.8</v>
      </c>
      <c r="E14" s="156"/>
      <c r="F14" s="293"/>
      <c r="G14" s="114">
        <f t="shared" si="2"/>
        <v>0</v>
      </c>
      <c r="H14" s="114">
        <f t="shared" si="3"/>
        <v>0</v>
      </c>
      <c r="I14" s="157"/>
    </row>
    <row r="15" spans="1:9">
      <c r="A15" s="152" t="s">
        <v>1236</v>
      </c>
      <c r="B15" s="153" t="s">
        <v>350</v>
      </c>
      <c r="C15" s="154" t="s">
        <v>1232</v>
      </c>
      <c r="D15" s="155">
        <v>30</v>
      </c>
      <c r="E15" s="156"/>
      <c r="F15" s="293"/>
      <c r="G15" s="114">
        <f t="shared" si="2"/>
        <v>0</v>
      </c>
      <c r="H15" s="114">
        <f t="shared" si="3"/>
        <v>0</v>
      </c>
      <c r="I15" s="157"/>
    </row>
    <row r="16" spans="1:9">
      <c r="A16" s="152" t="s">
        <v>1236</v>
      </c>
      <c r="B16" s="153" t="s">
        <v>350</v>
      </c>
      <c r="C16" s="154" t="s">
        <v>1237</v>
      </c>
      <c r="D16" s="155">
        <v>1075.4000000000001</v>
      </c>
      <c r="E16" s="156"/>
      <c r="F16" s="293"/>
      <c r="G16" s="114">
        <f t="shared" si="2"/>
        <v>0</v>
      </c>
      <c r="H16" s="114">
        <f t="shared" si="3"/>
        <v>0</v>
      </c>
      <c r="I16" s="157"/>
    </row>
    <row r="17" spans="1:9">
      <c r="A17" s="158" t="s">
        <v>1236</v>
      </c>
      <c r="B17" s="168">
        <v>3</v>
      </c>
      <c r="C17" s="169" t="s">
        <v>1234</v>
      </c>
      <c r="D17" s="170">
        <v>1</v>
      </c>
      <c r="E17" s="171" t="s">
        <v>1238</v>
      </c>
      <c r="F17" s="293"/>
      <c r="G17" s="114">
        <f t="shared" si="2"/>
        <v>0</v>
      </c>
      <c r="H17" s="172">
        <f t="shared" si="3"/>
        <v>0</v>
      </c>
      <c r="I17" s="173"/>
    </row>
    <row r="18" spans="1:9">
      <c r="A18" s="139" t="s">
        <v>1236</v>
      </c>
      <c r="B18" s="144" t="s">
        <v>165</v>
      </c>
      <c r="C18" s="139"/>
      <c r="D18" s="165"/>
      <c r="E18" s="142"/>
      <c r="F18" s="295"/>
      <c r="G18" s="144"/>
      <c r="H18" s="144"/>
      <c r="I18" s="167">
        <f>SUM(H12:H17)</f>
        <v>0</v>
      </c>
    </row>
    <row r="19" spans="1:9">
      <c r="A19" s="145" t="s">
        <v>1239</v>
      </c>
      <c r="B19" s="146" t="s">
        <v>350</v>
      </c>
      <c r="C19" s="147" t="s">
        <v>1228</v>
      </c>
      <c r="D19" s="148">
        <v>727.9</v>
      </c>
      <c r="E19" s="149"/>
      <c r="F19" s="293"/>
      <c r="G19" s="150">
        <f t="shared" ref="G19:G24" si="4">D19*F19</f>
        <v>0</v>
      </c>
      <c r="H19" s="150">
        <f t="shared" ref="H19:H24" si="5">G19*B19</f>
        <v>0</v>
      </c>
      <c r="I19" s="151"/>
    </row>
    <row r="20" spans="1:9">
      <c r="A20" s="152" t="s">
        <v>1239</v>
      </c>
      <c r="B20" s="153" t="s">
        <v>350</v>
      </c>
      <c r="C20" s="154" t="s">
        <v>1230</v>
      </c>
      <c r="D20" s="155">
        <v>8</v>
      </c>
      <c r="E20" s="156"/>
      <c r="F20" s="293"/>
      <c r="G20" s="114">
        <f t="shared" si="4"/>
        <v>0</v>
      </c>
      <c r="H20" s="114">
        <f t="shared" si="5"/>
        <v>0</v>
      </c>
      <c r="I20" s="157"/>
    </row>
    <row r="21" spans="1:9">
      <c r="A21" s="152" t="s">
        <v>1239</v>
      </c>
      <c r="B21" s="153" t="s">
        <v>350</v>
      </c>
      <c r="C21" s="154" t="s">
        <v>1231</v>
      </c>
      <c r="D21" s="155">
        <v>727</v>
      </c>
      <c r="E21" s="156"/>
      <c r="F21" s="293"/>
      <c r="G21" s="114">
        <f t="shared" si="4"/>
        <v>0</v>
      </c>
      <c r="H21" s="114">
        <f t="shared" si="5"/>
        <v>0</v>
      </c>
      <c r="I21" s="157"/>
    </row>
    <row r="22" spans="1:9">
      <c r="A22" s="152" t="s">
        <v>1239</v>
      </c>
      <c r="B22" s="153" t="s">
        <v>350</v>
      </c>
      <c r="C22" s="154" t="s">
        <v>1232</v>
      </c>
      <c r="D22" s="155">
        <v>8</v>
      </c>
      <c r="E22" s="156"/>
      <c r="F22" s="293"/>
      <c r="G22" s="114">
        <f t="shared" si="4"/>
        <v>0</v>
      </c>
      <c r="H22" s="114">
        <f t="shared" si="5"/>
        <v>0</v>
      </c>
      <c r="I22" s="157"/>
    </row>
    <row r="23" spans="1:9">
      <c r="A23" s="152" t="s">
        <v>1239</v>
      </c>
      <c r="B23" s="153" t="s">
        <v>350</v>
      </c>
      <c r="C23" s="154" t="s">
        <v>1237</v>
      </c>
      <c r="D23" s="155">
        <v>78.099999999999994</v>
      </c>
      <c r="E23" s="156"/>
      <c r="F23" s="293"/>
      <c r="G23" s="114">
        <f t="shared" si="4"/>
        <v>0</v>
      </c>
      <c r="H23" s="114">
        <f t="shared" si="5"/>
        <v>0</v>
      </c>
      <c r="I23" s="157"/>
    </row>
    <row r="24" spans="1:9">
      <c r="A24" s="174" t="s">
        <v>1239</v>
      </c>
      <c r="B24" s="175" t="s">
        <v>350</v>
      </c>
      <c r="C24" s="169" t="s">
        <v>1234</v>
      </c>
      <c r="D24" s="170">
        <v>1</v>
      </c>
      <c r="E24" s="171" t="s">
        <v>1240</v>
      </c>
      <c r="F24" s="293"/>
      <c r="G24" s="114">
        <f t="shared" si="4"/>
        <v>0</v>
      </c>
      <c r="H24" s="172">
        <f t="shared" si="5"/>
        <v>0</v>
      </c>
      <c r="I24" s="173"/>
    </row>
    <row r="25" spans="1:9">
      <c r="A25" s="139" t="s">
        <v>1239</v>
      </c>
      <c r="B25" s="144" t="s">
        <v>165</v>
      </c>
      <c r="C25" s="139"/>
      <c r="D25" s="165"/>
      <c r="E25" s="142"/>
      <c r="F25" s="295"/>
      <c r="G25" s="176"/>
      <c r="H25" s="144"/>
      <c r="I25" s="167">
        <f>SUM(H19:H24)</f>
        <v>0</v>
      </c>
    </row>
    <row r="26" spans="1:9">
      <c r="A26" s="145" t="s">
        <v>1241</v>
      </c>
      <c r="B26" s="146" t="s">
        <v>350</v>
      </c>
      <c r="C26" s="147" t="s">
        <v>1231</v>
      </c>
      <c r="D26" s="148">
        <v>145.19999999999999</v>
      </c>
      <c r="E26" s="149"/>
      <c r="F26" s="293"/>
      <c r="G26" s="150">
        <f>D26*F26</f>
        <v>0</v>
      </c>
      <c r="H26" s="150">
        <f>G26*B26</f>
        <v>0</v>
      </c>
      <c r="I26" s="151"/>
    </row>
    <row r="27" spans="1:9">
      <c r="A27" s="158" t="s">
        <v>1241</v>
      </c>
      <c r="B27" s="159" t="s">
        <v>350</v>
      </c>
      <c r="C27" s="160" t="s">
        <v>1237</v>
      </c>
      <c r="D27" s="161">
        <v>396.4</v>
      </c>
      <c r="E27" s="162"/>
      <c r="F27" s="293"/>
      <c r="G27" s="163">
        <f>D27*F27</f>
        <v>0</v>
      </c>
      <c r="H27" s="163">
        <f>G27*B27</f>
        <v>0</v>
      </c>
      <c r="I27" s="164"/>
    </row>
    <row r="28" spans="1:9">
      <c r="A28" s="139" t="s">
        <v>1241</v>
      </c>
      <c r="B28" s="144" t="s">
        <v>165</v>
      </c>
      <c r="C28" s="139"/>
      <c r="D28" s="165"/>
      <c r="E28" s="142"/>
      <c r="F28" s="295"/>
      <c r="G28" s="176"/>
      <c r="H28" s="144"/>
      <c r="I28" s="167">
        <f>SUM(H26:H27)</f>
        <v>0</v>
      </c>
    </row>
    <row r="29" spans="1:9">
      <c r="A29" s="177" t="s">
        <v>1242</v>
      </c>
      <c r="B29" s="146" t="s">
        <v>350</v>
      </c>
      <c r="C29" s="147" t="s">
        <v>1228</v>
      </c>
      <c r="D29" s="148">
        <v>379.6</v>
      </c>
      <c r="E29" s="149"/>
      <c r="F29" s="293"/>
      <c r="G29" s="150">
        <f t="shared" ref="G29:G35" si="6">D29*F29</f>
        <v>0</v>
      </c>
      <c r="H29" s="150">
        <f t="shared" ref="H29:H35" si="7">G29*B29</f>
        <v>0</v>
      </c>
      <c r="I29" s="151"/>
    </row>
    <row r="30" spans="1:9">
      <c r="A30" s="178" t="s">
        <v>1242</v>
      </c>
      <c r="B30" s="153" t="s">
        <v>350</v>
      </c>
      <c r="C30" s="154" t="s">
        <v>1230</v>
      </c>
      <c r="D30" s="155">
        <v>8</v>
      </c>
      <c r="E30" s="156"/>
      <c r="F30" s="293"/>
      <c r="G30" s="114">
        <f t="shared" si="6"/>
        <v>0</v>
      </c>
      <c r="H30" s="114">
        <f t="shared" si="7"/>
        <v>0</v>
      </c>
      <c r="I30" s="157"/>
    </row>
    <row r="31" spans="1:9">
      <c r="A31" s="178" t="s">
        <v>1242</v>
      </c>
      <c r="B31" s="153" t="s">
        <v>350</v>
      </c>
      <c r="C31" s="154" t="s">
        <v>1231</v>
      </c>
      <c r="D31" s="155">
        <v>312.39999999999998</v>
      </c>
      <c r="E31" s="156"/>
      <c r="F31" s="293"/>
      <c r="G31" s="114">
        <f t="shared" si="6"/>
        <v>0</v>
      </c>
      <c r="H31" s="114">
        <f t="shared" si="7"/>
        <v>0</v>
      </c>
      <c r="I31" s="157"/>
    </row>
    <row r="32" spans="1:9">
      <c r="A32" s="178" t="s">
        <v>1242</v>
      </c>
      <c r="B32" s="153" t="s">
        <v>350</v>
      </c>
      <c r="C32" s="154" t="s">
        <v>1232</v>
      </c>
      <c r="D32" s="155">
        <v>8</v>
      </c>
      <c r="E32" s="156"/>
      <c r="F32" s="293"/>
      <c r="G32" s="114">
        <f t="shared" si="6"/>
        <v>0</v>
      </c>
      <c r="H32" s="114">
        <f t="shared" si="7"/>
        <v>0</v>
      </c>
      <c r="I32" s="157"/>
    </row>
    <row r="33" spans="1:13">
      <c r="A33" s="178" t="s">
        <v>1242</v>
      </c>
      <c r="B33" s="153" t="s">
        <v>350</v>
      </c>
      <c r="C33" s="154" t="s">
        <v>1237</v>
      </c>
      <c r="D33" s="155">
        <v>65.099999999999994</v>
      </c>
      <c r="E33" s="156"/>
      <c r="F33" s="293"/>
      <c r="G33" s="114">
        <f t="shared" si="6"/>
        <v>0</v>
      </c>
      <c r="H33" s="114">
        <f t="shared" si="7"/>
        <v>0</v>
      </c>
      <c r="I33" s="157"/>
    </row>
    <row r="34" spans="1:13">
      <c r="A34" s="178" t="s">
        <v>1242</v>
      </c>
      <c r="B34" s="153" t="s">
        <v>350</v>
      </c>
      <c r="C34" s="154" t="s">
        <v>1243</v>
      </c>
      <c r="D34" s="155">
        <v>195</v>
      </c>
      <c r="E34" s="156"/>
      <c r="F34" s="293"/>
      <c r="G34" s="114">
        <f t="shared" si="6"/>
        <v>0</v>
      </c>
      <c r="H34" s="114">
        <f t="shared" si="7"/>
        <v>0</v>
      </c>
      <c r="I34" s="157"/>
    </row>
    <row r="35" spans="1:13" ht="25.5">
      <c r="A35" s="179" t="s">
        <v>1242</v>
      </c>
      <c r="B35" s="180">
        <v>3</v>
      </c>
      <c r="C35" s="169" t="s">
        <v>1234</v>
      </c>
      <c r="D35" s="170">
        <v>1</v>
      </c>
      <c r="E35" s="181" t="s">
        <v>1244</v>
      </c>
      <c r="F35" s="293"/>
      <c r="G35" s="182">
        <f t="shared" si="6"/>
        <v>0</v>
      </c>
      <c r="H35" s="114">
        <f t="shared" si="7"/>
        <v>0</v>
      </c>
      <c r="I35" s="183"/>
    </row>
    <row r="36" spans="1:13">
      <c r="A36" s="184" t="s">
        <v>1242</v>
      </c>
      <c r="B36" s="144" t="s">
        <v>165</v>
      </c>
      <c r="C36" s="139"/>
      <c r="D36" s="143"/>
      <c r="E36" s="142"/>
      <c r="F36" s="166"/>
      <c r="G36" s="176"/>
      <c r="H36" s="176"/>
      <c r="I36" s="167">
        <f>SUM(H29:H35)</f>
        <v>0</v>
      </c>
    </row>
    <row r="37" spans="1:13">
      <c r="A37" s="185"/>
      <c r="B37" s="186"/>
      <c r="C37" s="187"/>
      <c r="D37" s="188"/>
      <c r="E37" s="189"/>
      <c r="F37" s="190"/>
      <c r="G37" s="191"/>
      <c r="H37" s="191"/>
      <c r="I37" s="192"/>
    </row>
    <row r="38" spans="1:13">
      <c r="A38" s="193"/>
      <c r="B38" s="194"/>
      <c r="C38" s="193"/>
      <c r="D38" s="194"/>
      <c r="E38" s="193"/>
      <c r="F38" s="194"/>
      <c r="G38" s="194"/>
      <c r="H38" s="194"/>
      <c r="I38" s="167">
        <f>SUM(I5:I36)</f>
        <v>0</v>
      </c>
      <c r="M38" s="195"/>
    </row>
    <row r="39" spans="1:13">
      <c r="A39" s="193"/>
      <c r="B39" s="194"/>
      <c r="C39" s="193"/>
      <c r="D39" s="194"/>
      <c r="E39" s="193"/>
      <c r="F39" s="194"/>
      <c r="G39" s="194"/>
      <c r="H39" s="194"/>
      <c r="I39" s="196"/>
    </row>
    <row r="40" spans="1:13">
      <c r="A40" s="193"/>
      <c r="B40" s="194"/>
      <c r="C40" s="193"/>
      <c r="D40" s="194"/>
      <c r="E40" s="193"/>
      <c r="F40" s="194"/>
      <c r="G40" s="194"/>
      <c r="H40" s="194"/>
      <c r="I40" s="197"/>
    </row>
    <row r="41" spans="1:13">
      <c r="A41" s="73"/>
      <c r="B41" s="74"/>
      <c r="C41" s="73"/>
      <c r="D41" s="198"/>
      <c r="E41" s="73"/>
      <c r="F41" s="74"/>
      <c r="G41" s="199"/>
    </row>
    <row r="42" spans="1:13">
      <c r="A42" s="73"/>
      <c r="B42" s="74"/>
      <c r="C42" s="73"/>
      <c r="D42" s="198"/>
      <c r="E42" s="73"/>
      <c r="F42" s="74"/>
      <c r="G42" s="199"/>
    </row>
    <row r="43" spans="1:13">
      <c r="A43" s="200"/>
      <c r="B43" s="201"/>
      <c r="C43" s="202"/>
      <c r="D43" s="203"/>
      <c r="E43" s="204"/>
      <c r="F43" s="205"/>
      <c r="G43" s="206"/>
      <c r="H43" s="206"/>
      <c r="I43" s="207"/>
    </row>
    <row r="44" spans="1:13">
      <c r="A44" s="200"/>
      <c r="B44" s="201"/>
      <c r="C44" s="202"/>
      <c r="D44" s="203"/>
      <c r="E44" s="204"/>
      <c r="F44" s="205"/>
      <c r="G44" s="206"/>
      <c r="H44" s="206"/>
      <c r="I44" s="207"/>
    </row>
    <row r="45" spans="1:13">
      <c r="A45" s="200"/>
      <c r="B45" s="201"/>
      <c r="C45" s="202"/>
      <c r="D45" s="203"/>
      <c r="E45" s="204"/>
      <c r="F45" s="205"/>
      <c r="G45" s="206"/>
      <c r="H45" s="206"/>
      <c r="I45" s="207"/>
    </row>
    <row r="46" spans="1:13">
      <c r="A46" s="200"/>
      <c r="B46" s="201"/>
      <c r="C46" s="202"/>
      <c r="D46" s="203"/>
      <c r="E46" s="204"/>
      <c r="F46" s="205"/>
      <c r="G46" s="206"/>
      <c r="H46" s="206"/>
      <c r="I46" s="207"/>
    </row>
    <row r="47" spans="1:13">
      <c r="A47" s="200"/>
      <c r="B47" s="201"/>
      <c r="C47" s="202"/>
      <c r="D47" s="203"/>
      <c r="E47" s="204"/>
      <c r="F47" s="205"/>
      <c r="G47" s="206"/>
      <c r="H47" s="206"/>
      <c r="I47" s="207"/>
    </row>
  </sheetData>
  <sheetProtection algorithmName="SHA-512" hashValue="OrFZ7FF+3A+Y/SIXeVTEx8OioptHu+/CJGi4bQHxjLk8MT0JfrPUsXqey+/DsBlAjNxKvaOmTkNUIeeAmmdGkg==" saltValue="h1SB2ppVlmpEOGUZsvPAqw==" spinCount="100000" sheet="1" objects="1" scenarios="1"/>
  <autoFilter ref="A4:I35" xr:uid="{00000000-0009-0000-0000-000004000000}"/>
  <pageMargins left="0.75" right="0.75" top="1" bottom="1" header="0.511811023622047" footer="0.511811023622047"/>
  <pageSetup paperSize="9" scale="77"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CCFF"/>
  </sheetPr>
  <dimension ref="A1:IW60"/>
  <sheetViews>
    <sheetView zoomScaleNormal="100" workbookViewId="0">
      <selection activeCell="G27" sqref="G27"/>
    </sheetView>
  </sheetViews>
  <sheetFormatPr defaultColWidth="9.140625" defaultRowHeight="12.75" customHeight="1"/>
  <cols>
    <col min="1" max="1" width="15.42578125" style="135" customWidth="1"/>
    <col min="2" max="2" width="32" style="135" customWidth="1"/>
    <col min="3" max="3" width="8.42578125" style="136" customWidth="1"/>
    <col min="4" max="4" width="34.85546875" style="135" customWidth="1"/>
    <col min="5" max="5" width="26.7109375" style="136" customWidth="1"/>
    <col min="6" max="6" width="26.5703125" style="136" customWidth="1"/>
    <col min="7" max="7" width="27.85546875" style="136" customWidth="1"/>
    <col min="8" max="8" width="29.7109375" style="137" customWidth="1"/>
    <col min="9" max="11" width="9.140625" style="135"/>
    <col min="12" max="12" width="12.5703125" style="135" customWidth="1"/>
    <col min="13" max="257" width="9.140625" style="135"/>
  </cols>
  <sheetData>
    <row r="1" spans="1:8" ht="96" customHeight="1">
      <c r="A1" s="138"/>
      <c r="B1" s="138"/>
      <c r="C1" s="138"/>
      <c r="D1" s="138"/>
      <c r="E1" s="138"/>
      <c r="F1" s="138"/>
      <c r="G1" s="138"/>
      <c r="H1" s="138"/>
    </row>
    <row r="2" spans="1:8">
      <c r="A2" s="139" t="s">
        <v>1219</v>
      </c>
      <c r="B2" s="141" t="s">
        <v>1245</v>
      </c>
      <c r="C2" s="140" t="s">
        <v>1246</v>
      </c>
      <c r="D2" s="142" t="s">
        <v>1247</v>
      </c>
      <c r="E2" s="143" t="s">
        <v>1248</v>
      </c>
      <c r="F2" s="143" t="s">
        <v>1249</v>
      </c>
      <c r="G2" s="144" t="s">
        <v>1250</v>
      </c>
      <c r="H2" s="138" t="s">
        <v>165</v>
      </c>
    </row>
    <row r="3" spans="1:8">
      <c r="A3" s="139"/>
      <c r="B3" s="139"/>
      <c r="C3" s="144"/>
      <c r="D3" s="139"/>
      <c r="E3" s="144"/>
      <c r="F3" s="144"/>
      <c r="G3" s="144"/>
      <c r="H3" s="138"/>
    </row>
    <row r="4" spans="1:8">
      <c r="A4" s="145" t="s">
        <v>1227</v>
      </c>
      <c r="B4" s="147" t="s">
        <v>1251</v>
      </c>
      <c r="C4" s="148">
        <v>27</v>
      </c>
      <c r="D4" s="300"/>
      <c r="E4" s="292"/>
      <c r="F4" s="150">
        <f t="shared" ref="F4:F12" si="0">C4*E4</f>
        <v>0</v>
      </c>
      <c r="G4" s="208">
        <f t="shared" ref="G4:G12" si="1">F4*12</f>
        <v>0</v>
      </c>
      <c r="H4" s="209"/>
    </row>
    <row r="5" spans="1:8">
      <c r="A5" s="152" t="s">
        <v>1227</v>
      </c>
      <c r="B5" s="154" t="s">
        <v>1252</v>
      </c>
      <c r="C5" s="155">
        <v>31</v>
      </c>
      <c r="D5" s="301"/>
      <c r="E5" s="293"/>
      <c r="F5" s="150">
        <f t="shared" si="0"/>
        <v>0</v>
      </c>
      <c r="G5" s="208">
        <f t="shared" si="1"/>
        <v>0</v>
      </c>
      <c r="H5" s="209"/>
    </row>
    <row r="6" spans="1:8">
      <c r="A6" s="152" t="s">
        <v>1227</v>
      </c>
      <c r="B6" s="154" t="s">
        <v>1253</v>
      </c>
      <c r="C6" s="155">
        <v>43</v>
      </c>
      <c r="D6" s="301"/>
      <c r="E6" s="292"/>
      <c r="F6" s="150">
        <f t="shared" si="0"/>
        <v>0</v>
      </c>
      <c r="G6" s="208">
        <f t="shared" si="1"/>
        <v>0</v>
      </c>
      <c r="H6" s="209"/>
    </row>
    <row r="7" spans="1:8">
      <c r="A7" s="152" t="s">
        <v>1227</v>
      </c>
      <c r="B7" s="154" t="s">
        <v>1254</v>
      </c>
      <c r="C7" s="155">
        <v>7</v>
      </c>
      <c r="D7" s="301"/>
      <c r="E7" s="293"/>
      <c r="F7" s="150">
        <f t="shared" si="0"/>
        <v>0</v>
      </c>
      <c r="G7" s="208">
        <f t="shared" si="1"/>
        <v>0</v>
      </c>
      <c r="H7" s="209"/>
    </row>
    <row r="8" spans="1:8">
      <c r="A8" s="152" t="s">
        <v>1227</v>
      </c>
      <c r="B8" s="154" t="s">
        <v>1255</v>
      </c>
      <c r="C8" s="155">
        <v>31</v>
      </c>
      <c r="D8" s="301"/>
      <c r="E8" s="292"/>
      <c r="F8" s="150">
        <f t="shared" si="0"/>
        <v>0</v>
      </c>
      <c r="G8" s="208">
        <f t="shared" si="1"/>
        <v>0</v>
      </c>
      <c r="H8" s="209"/>
    </row>
    <row r="9" spans="1:8">
      <c r="A9" s="127" t="s">
        <v>1227</v>
      </c>
      <c r="B9" s="154" t="s">
        <v>1256</v>
      </c>
      <c r="C9" s="155">
        <v>34</v>
      </c>
      <c r="D9" s="301"/>
      <c r="E9" s="293"/>
      <c r="F9" s="150">
        <f t="shared" si="0"/>
        <v>0</v>
      </c>
      <c r="G9" s="208">
        <f t="shared" si="1"/>
        <v>0</v>
      </c>
      <c r="H9" s="209"/>
    </row>
    <row r="10" spans="1:8">
      <c r="A10" s="127" t="s">
        <v>1227</v>
      </c>
      <c r="B10" s="154" t="s">
        <v>1257</v>
      </c>
      <c r="C10" s="155">
        <v>2</v>
      </c>
      <c r="D10" s="301"/>
      <c r="E10" s="292"/>
      <c r="F10" s="150">
        <f t="shared" si="0"/>
        <v>0</v>
      </c>
      <c r="G10" s="208">
        <f t="shared" si="1"/>
        <v>0</v>
      </c>
      <c r="H10" s="209"/>
    </row>
    <row r="11" spans="1:8">
      <c r="A11" s="127" t="s">
        <v>1227</v>
      </c>
      <c r="B11" s="154" t="s">
        <v>1258</v>
      </c>
      <c r="C11" s="155">
        <v>31</v>
      </c>
      <c r="D11" s="301"/>
      <c r="E11" s="293"/>
      <c r="F11" s="150">
        <f t="shared" si="0"/>
        <v>0</v>
      </c>
      <c r="G11" s="208">
        <f t="shared" si="1"/>
        <v>0</v>
      </c>
      <c r="H11" s="209"/>
    </row>
    <row r="12" spans="1:8">
      <c r="A12" s="127" t="s">
        <v>1227</v>
      </c>
      <c r="B12" s="154" t="s">
        <v>1259</v>
      </c>
      <c r="C12" s="155">
        <v>18</v>
      </c>
      <c r="D12" s="301"/>
      <c r="E12" s="292"/>
      <c r="F12" s="150">
        <f t="shared" si="0"/>
        <v>0</v>
      </c>
      <c r="G12" s="208">
        <f t="shared" si="1"/>
        <v>0</v>
      </c>
      <c r="H12" s="209"/>
    </row>
    <row r="13" spans="1:8">
      <c r="A13" s="139" t="s">
        <v>1227</v>
      </c>
      <c r="B13" s="139"/>
      <c r="C13" s="165"/>
      <c r="D13" s="142"/>
      <c r="E13" s="295"/>
      <c r="F13" s="211"/>
      <c r="G13" s="211"/>
      <c r="H13" s="167">
        <f>SUM(G4:G12)</f>
        <v>0</v>
      </c>
    </row>
    <row r="14" spans="1:8">
      <c r="A14" s="145" t="s">
        <v>1236</v>
      </c>
      <c r="B14" s="147" t="s">
        <v>1251</v>
      </c>
      <c r="C14" s="148">
        <v>59</v>
      </c>
      <c r="D14" s="300"/>
      <c r="E14" s="292"/>
      <c r="F14" s="114">
        <f t="shared" ref="F14:F22" si="2">C14*E14</f>
        <v>0</v>
      </c>
      <c r="G14" s="212">
        <f t="shared" ref="G14:G22" si="3">F14*12</f>
        <v>0</v>
      </c>
      <c r="H14" s="209"/>
    </row>
    <row r="15" spans="1:8">
      <c r="A15" s="152" t="s">
        <v>1236</v>
      </c>
      <c r="B15" s="154" t="s">
        <v>1252</v>
      </c>
      <c r="C15" s="155">
        <v>23</v>
      </c>
      <c r="D15" s="301"/>
      <c r="E15" s="293"/>
      <c r="F15" s="114">
        <f t="shared" si="2"/>
        <v>0</v>
      </c>
      <c r="G15" s="212">
        <f t="shared" si="3"/>
        <v>0</v>
      </c>
      <c r="H15" s="209"/>
    </row>
    <row r="16" spans="1:8">
      <c r="A16" s="152" t="s">
        <v>1236</v>
      </c>
      <c r="B16" s="154" t="s">
        <v>1253</v>
      </c>
      <c r="C16" s="155">
        <v>15</v>
      </c>
      <c r="D16" s="301"/>
      <c r="E16" s="292"/>
      <c r="F16" s="114">
        <f t="shared" si="2"/>
        <v>0</v>
      </c>
      <c r="G16" s="212">
        <f t="shared" si="3"/>
        <v>0</v>
      </c>
      <c r="H16" s="209"/>
    </row>
    <row r="17" spans="1:8">
      <c r="A17" s="152" t="s">
        <v>1236</v>
      </c>
      <c r="B17" s="154" t="s">
        <v>1254</v>
      </c>
      <c r="C17" s="155">
        <v>34</v>
      </c>
      <c r="D17" s="301"/>
      <c r="E17" s="293"/>
      <c r="F17" s="114">
        <f t="shared" si="2"/>
        <v>0</v>
      </c>
      <c r="G17" s="212">
        <f t="shared" si="3"/>
        <v>0</v>
      </c>
      <c r="H17" s="209"/>
    </row>
    <row r="18" spans="1:8">
      <c r="A18" s="152" t="s">
        <v>1236</v>
      </c>
      <c r="B18" s="154" t="s">
        <v>1255</v>
      </c>
      <c r="C18" s="155">
        <v>55</v>
      </c>
      <c r="D18" s="301"/>
      <c r="E18" s="292"/>
      <c r="F18" s="114">
        <f t="shared" si="2"/>
        <v>0</v>
      </c>
      <c r="G18" s="212">
        <f t="shared" si="3"/>
        <v>0</v>
      </c>
      <c r="H18" s="209"/>
    </row>
    <row r="19" spans="1:8">
      <c r="A19" s="127" t="s">
        <v>1236</v>
      </c>
      <c r="B19" s="154" t="s">
        <v>1256</v>
      </c>
      <c r="C19" s="155">
        <v>13</v>
      </c>
      <c r="D19" s="301"/>
      <c r="E19" s="293"/>
      <c r="F19" s="114">
        <f t="shared" si="2"/>
        <v>0</v>
      </c>
      <c r="G19" s="212">
        <f t="shared" si="3"/>
        <v>0</v>
      </c>
      <c r="H19" s="209"/>
    </row>
    <row r="20" spans="1:8">
      <c r="A20" s="127" t="s">
        <v>1236</v>
      </c>
      <c r="B20" s="154" t="s">
        <v>1257</v>
      </c>
      <c r="C20" s="155">
        <v>0</v>
      </c>
      <c r="D20" s="301"/>
      <c r="E20" s="292"/>
      <c r="F20" s="114">
        <f t="shared" si="2"/>
        <v>0</v>
      </c>
      <c r="G20" s="212">
        <f t="shared" si="3"/>
        <v>0</v>
      </c>
      <c r="H20" s="209"/>
    </row>
    <row r="21" spans="1:8">
      <c r="A21" s="127" t="s">
        <v>1236</v>
      </c>
      <c r="B21" s="154" t="s">
        <v>1258</v>
      </c>
      <c r="C21" s="155">
        <v>55</v>
      </c>
      <c r="D21" s="301"/>
      <c r="E21" s="293"/>
      <c r="F21" s="114">
        <f t="shared" si="2"/>
        <v>0</v>
      </c>
      <c r="G21" s="212">
        <f t="shared" si="3"/>
        <v>0</v>
      </c>
      <c r="H21" s="209"/>
    </row>
    <row r="22" spans="1:8">
      <c r="A22" s="127" t="s">
        <v>1236</v>
      </c>
      <c r="B22" s="154" t="s">
        <v>1259</v>
      </c>
      <c r="C22" s="155">
        <v>12</v>
      </c>
      <c r="D22" s="301"/>
      <c r="E22" s="292"/>
      <c r="F22" s="114">
        <f t="shared" si="2"/>
        <v>0</v>
      </c>
      <c r="G22" s="212">
        <f t="shared" si="3"/>
        <v>0</v>
      </c>
      <c r="H22" s="209"/>
    </row>
    <row r="23" spans="1:8">
      <c r="A23" s="139" t="s">
        <v>1236</v>
      </c>
      <c r="B23" s="139"/>
      <c r="C23" s="165"/>
      <c r="D23" s="142"/>
      <c r="E23" s="295"/>
      <c r="F23" s="211"/>
      <c r="G23" s="211"/>
      <c r="H23" s="167">
        <f>SUM(G14:G22)</f>
        <v>0</v>
      </c>
    </row>
    <row r="24" spans="1:8">
      <c r="A24" s="145" t="s">
        <v>1239</v>
      </c>
      <c r="B24" s="147" t="s">
        <v>1251</v>
      </c>
      <c r="C24" s="148">
        <v>9</v>
      </c>
      <c r="D24" s="300"/>
      <c r="E24" s="293"/>
      <c r="F24" s="114">
        <f t="shared" ref="F24:F31" si="4">C24*E24</f>
        <v>0</v>
      </c>
      <c r="G24" s="212">
        <f t="shared" ref="G24:G31" si="5">F24*12</f>
        <v>0</v>
      </c>
      <c r="H24" s="209"/>
    </row>
    <row r="25" spans="1:8">
      <c r="A25" s="152" t="s">
        <v>1239</v>
      </c>
      <c r="B25" s="154" t="s">
        <v>1252</v>
      </c>
      <c r="C25" s="155">
        <v>11</v>
      </c>
      <c r="D25" s="301"/>
      <c r="E25" s="292"/>
      <c r="F25" s="114">
        <f t="shared" si="4"/>
        <v>0</v>
      </c>
      <c r="G25" s="212">
        <f t="shared" si="5"/>
        <v>0</v>
      </c>
      <c r="H25" s="209"/>
    </row>
    <row r="26" spans="1:8">
      <c r="A26" s="152" t="s">
        <v>1239</v>
      </c>
      <c r="B26" s="154" t="s">
        <v>1253</v>
      </c>
      <c r="C26" s="155">
        <v>9</v>
      </c>
      <c r="D26" s="301"/>
      <c r="E26" s="293"/>
      <c r="F26" s="114">
        <f t="shared" si="4"/>
        <v>0</v>
      </c>
      <c r="G26" s="212">
        <f t="shared" si="5"/>
        <v>0</v>
      </c>
      <c r="H26" s="209"/>
    </row>
    <row r="27" spans="1:8">
      <c r="A27" s="152" t="s">
        <v>1239</v>
      </c>
      <c r="B27" s="154" t="s">
        <v>1254</v>
      </c>
      <c r="C27" s="155">
        <v>9</v>
      </c>
      <c r="D27" s="301"/>
      <c r="E27" s="292"/>
      <c r="F27" s="114">
        <f t="shared" si="4"/>
        <v>0</v>
      </c>
      <c r="G27" s="212">
        <f t="shared" si="5"/>
        <v>0</v>
      </c>
      <c r="H27" s="209"/>
    </row>
    <row r="28" spans="1:8">
      <c r="A28" s="152" t="s">
        <v>1239</v>
      </c>
      <c r="B28" s="154" t="s">
        <v>1255</v>
      </c>
      <c r="C28" s="155">
        <v>11</v>
      </c>
      <c r="D28" s="301"/>
      <c r="E28" s="293"/>
      <c r="F28" s="114">
        <f t="shared" si="4"/>
        <v>0</v>
      </c>
      <c r="G28" s="212">
        <f t="shared" si="5"/>
        <v>0</v>
      </c>
      <c r="H28" s="209"/>
    </row>
    <row r="29" spans="1:8">
      <c r="A29" s="152" t="s">
        <v>1239</v>
      </c>
      <c r="B29" s="154" t="s">
        <v>1256</v>
      </c>
      <c r="C29" s="155">
        <v>6</v>
      </c>
      <c r="D29" s="301"/>
      <c r="E29" s="292"/>
      <c r="F29" s="114">
        <f t="shared" si="4"/>
        <v>0</v>
      </c>
      <c r="G29" s="212">
        <f t="shared" si="5"/>
        <v>0</v>
      </c>
      <c r="H29" s="209"/>
    </row>
    <row r="30" spans="1:8">
      <c r="A30" s="152" t="s">
        <v>1239</v>
      </c>
      <c r="B30" s="154" t="s">
        <v>1257</v>
      </c>
      <c r="C30" s="155">
        <v>0</v>
      </c>
      <c r="D30" s="301"/>
      <c r="E30" s="293"/>
      <c r="F30" s="114">
        <f t="shared" si="4"/>
        <v>0</v>
      </c>
      <c r="G30" s="212">
        <f t="shared" si="5"/>
        <v>0</v>
      </c>
      <c r="H30" s="209"/>
    </row>
    <row r="31" spans="1:8">
      <c r="A31" s="174" t="s">
        <v>1239</v>
      </c>
      <c r="B31" s="154" t="s">
        <v>1258</v>
      </c>
      <c r="C31" s="170">
        <v>11</v>
      </c>
      <c r="D31" s="302"/>
      <c r="E31" s="292"/>
      <c r="F31" s="114">
        <f t="shared" si="4"/>
        <v>0</v>
      </c>
      <c r="G31" s="212">
        <f t="shared" si="5"/>
        <v>0</v>
      </c>
      <c r="H31" s="299"/>
    </row>
    <row r="32" spans="1:8">
      <c r="A32" s="139" t="s">
        <v>1239</v>
      </c>
      <c r="B32" s="139"/>
      <c r="C32" s="165"/>
      <c r="D32" s="142"/>
      <c r="E32" s="295"/>
      <c r="F32" s="211"/>
      <c r="G32" s="211"/>
      <c r="H32" s="167">
        <f>SUM(G24:G31)</f>
        <v>0</v>
      </c>
    </row>
    <row r="33" spans="1:8">
      <c r="A33" s="127" t="s">
        <v>1241</v>
      </c>
      <c r="B33" s="154" t="s">
        <v>1251</v>
      </c>
      <c r="C33" s="155">
        <v>15</v>
      </c>
      <c r="D33" s="301"/>
      <c r="E33" s="292"/>
      <c r="F33" s="114">
        <f t="shared" ref="F33:F40" si="6">C33*E33</f>
        <v>0</v>
      </c>
      <c r="G33" s="212">
        <f t="shared" ref="G33:G40" si="7">F33*12</f>
        <v>0</v>
      </c>
      <c r="H33" s="209"/>
    </row>
    <row r="34" spans="1:8">
      <c r="A34" s="127" t="s">
        <v>1241</v>
      </c>
      <c r="B34" s="154" t="s">
        <v>1252</v>
      </c>
      <c r="C34" s="155">
        <v>15</v>
      </c>
      <c r="D34" s="301"/>
      <c r="E34" s="293"/>
      <c r="F34" s="114">
        <f t="shared" si="6"/>
        <v>0</v>
      </c>
      <c r="G34" s="212">
        <f t="shared" si="7"/>
        <v>0</v>
      </c>
      <c r="H34" s="209"/>
    </row>
    <row r="35" spans="1:8">
      <c r="A35" s="127" t="s">
        <v>1241</v>
      </c>
      <c r="B35" s="154" t="s">
        <v>1253</v>
      </c>
      <c r="C35" s="155">
        <v>11</v>
      </c>
      <c r="D35" s="301"/>
      <c r="E35" s="292"/>
      <c r="F35" s="114">
        <f t="shared" si="6"/>
        <v>0</v>
      </c>
      <c r="G35" s="212">
        <f t="shared" si="7"/>
        <v>0</v>
      </c>
      <c r="H35" s="209"/>
    </row>
    <row r="36" spans="1:8">
      <c r="A36" s="127" t="s">
        <v>1241</v>
      </c>
      <c r="B36" s="154" t="s">
        <v>1254</v>
      </c>
      <c r="C36" s="155">
        <v>7</v>
      </c>
      <c r="D36" s="301"/>
      <c r="E36" s="292"/>
      <c r="F36" s="114">
        <f t="shared" si="6"/>
        <v>0</v>
      </c>
      <c r="G36" s="212">
        <f t="shared" si="7"/>
        <v>0</v>
      </c>
      <c r="H36" s="209"/>
    </row>
    <row r="37" spans="1:8">
      <c r="A37" s="127" t="s">
        <v>1241</v>
      </c>
      <c r="B37" s="154" t="s">
        <v>1255</v>
      </c>
      <c r="C37" s="155">
        <v>10</v>
      </c>
      <c r="D37" s="301"/>
      <c r="E37" s="293"/>
      <c r="F37" s="114">
        <f t="shared" si="6"/>
        <v>0</v>
      </c>
      <c r="G37" s="212">
        <f t="shared" si="7"/>
        <v>0</v>
      </c>
      <c r="H37" s="209"/>
    </row>
    <row r="38" spans="1:8">
      <c r="A38" s="127" t="s">
        <v>1241</v>
      </c>
      <c r="B38" s="154" t="s">
        <v>1256</v>
      </c>
      <c r="C38" s="155">
        <v>7</v>
      </c>
      <c r="D38" s="301"/>
      <c r="E38" s="292"/>
      <c r="F38" s="114">
        <f t="shared" si="6"/>
        <v>0</v>
      </c>
      <c r="G38" s="212">
        <f t="shared" si="7"/>
        <v>0</v>
      </c>
      <c r="H38" s="209"/>
    </row>
    <row r="39" spans="1:8">
      <c r="A39" s="127" t="s">
        <v>1241</v>
      </c>
      <c r="B39" s="154" t="s">
        <v>1257</v>
      </c>
      <c r="C39" s="155">
        <v>0</v>
      </c>
      <c r="D39" s="301"/>
      <c r="E39" s="292"/>
      <c r="F39" s="114">
        <f t="shared" si="6"/>
        <v>0</v>
      </c>
      <c r="G39" s="212">
        <f t="shared" si="7"/>
        <v>0</v>
      </c>
      <c r="H39" s="209"/>
    </row>
    <row r="40" spans="1:8">
      <c r="A40" s="127" t="s">
        <v>1241</v>
      </c>
      <c r="B40" s="154" t="s">
        <v>1258</v>
      </c>
      <c r="C40" s="155">
        <v>15</v>
      </c>
      <c r="D40" s="301"/>
      <c r="E40" s="293"/>
      <c r="F40" s="150">
        <f t="shared" si="6"/>
        <v>0</v>
      </c>
      <c r="G40" s="208">
        <f t="shared" si="7"/>
        <v>0</v>
      </c>
      <c r="H40" s="209"/>
    </row>
    <row r="41" spans="1:8">
      <c r="A41" s="139" t="s">
        <v>1241</v>
      </c>
      <c r="B41" s="139"/>
      <c r="C41" s="165"/>
      <c r="D41" s="142"/>
      <c r="E41" s="295"/>
      <c r="F41" s="210"/>
      <c r="G41" s="210"/>
      <c r="H41" s="167">
        <f>SUM(G33:G40)</f>
        <v>0</v>
      </c>
    </row>
    <row r="42" spans="1:8">
      <c r="A42" s="177" t="s">
        <v>1242</v>
      </c>
      <c r="B42" s="147" t="s">
        <v>1251</v>
      </c>
      <c r="C42" s="148">
        <v>5</v>
      </c>
      <c r="D42" s="300"/>
      <c r="E42" s="292"/>
      <c r="F42" s="150">
        <f t="shared" ref="F42:F49" si="8">C42*E42</f>
        <v>0</v>
      </c>
      <c r="G42" s="208">
        <f t="shared" ref="G42:G49" si="9">F42*12</f>
        <v>0</v>
      </c>
      <c r="H42" s="209"/>
    </row>
    <row r="43" spans="1:8">
      <c r="A43" s="178" t="s">
        <v>1242</v>
      </c>
      <c r="B43" s="154" t="s">
        <v>1252</v>
      </c>
      <c r="C43" s="155">
        <v>6</v>
      </c>
      <c r="D43" s="301"/>
      <c r="E43" s="292"/>
      <c r="F43" s="150">
        <f t="shared" si="8"/>
        <v>0</v>
      </c>
      <c r="G43" s="208">
        <f t="shared" si="9"/>
        <v>0</v>
      </c>
      <c r="H43" s="209"/>
    </row>
    <row r="44" spans="1:8">
      <c r="A44" s="178" t="s">
        <v>1242</v>
      </c>
      <c r="B44" s="154" t="s">
        <v>1253</v>
      </c>
      <c r="C44" s="155">
        <v>6</v>
      </c>
      <c r="D44" s="301"/>
      <c r="E44" s="293"/>
      <c r="F44" s="150">
        <f t="shared" si="8"/>
        <v>0</v>
      </c>
      <c r="G44" s="208">
        <f t="shared" si="9"/>
        <v>0</v>
      </c>
      <c r="H44" s="209"/>
    </row>
    <row r="45" spans="1:8">
      <c r="A45" s="178" t="s">
        <v>1242</v>
      </c>
      <c r="B45" s="154" t="s">
        <v>1254</v>
      </c>
      <c r="C45" s="155">
        <v>6</v>
      </c>
      <c r="D45" s="301"/>
      <c r="E45" s="292"/>
      <c r="F45" s="150">
        <f t="shared" si="8"/>
        <v>0</v>
      </c>
      <c r="G45" s="208">
        <f t="shared" si="9"/>
        <v>0</v>
      </c>
      <c r="H45" s="209"/>
    </row>
    <row r="46" spans="1:8">
      <c r="A46" s="178" t="s">
        <v>1242</v>
      </c>
      <c r="B46" s="154" t="s">
        <v>1255</v>
      </c>
      <c r="C46" s="155">
        <v>6</v>
      </c>
      <c r="D46" s="301"/>
      <c r="E46" s="292"/>
      <c r="F46" s="150">
        <f t="shared" si="8"/>
        <v>0</v>
      </c>
      <c r="G46" s="208">
        <f t="shared" si="9"/>
        <v>0</v>
      </c>
      <c r="H46" s="209"/>
    </row>
    <row r="47" spans="1:8">
      <c r="A47" s="178" t="s">
        <v>1242</v>
      </c>
      <c r="B47" s="154" t="s">
        <v>1256</v>
      </c>
      <c r="C47" s="155">
        <v>3</v>
      </c>
      <c r="D47" s="301"/>
      <c r="E47" s="292"/>
      <c r="F47" s="150">
        <f t="shared" si="8"/>
        <v>0</v>
      </c>
      <c r="G47" s="208">
        <f t="shared" si="9"/>
        <v>0</v>
      </c>
      <c r="H47" s="209"/>
    </row>
    <row r="48" spans="1:8">
      <c r="A48" s="178" t="s">
        <v>1242</v>
      </c>
      <c r="B48" s="154" t="s">
        <v>1257</v>
      </c>
      <c r="C48" s="155">
        <v>0</v>
      </c>
      <c r="D48" s="301"/>
      <c r="E48" s="293"/>
      <c r="F48" s="150">
        <f>C48*E48</f>
        <v>0</v>
      </c>
      <c r="G48" s="208">
        <f t="shared" si="9"/>
        <v>0</v>
      </c>
      <c r="H48" s="209"/>
    </row>
    <row r="49" spans="1:12">
      <c r="A49" s="179" t="s">
        <v>1242</v>
      </c>
      <c r="B49" s="154" t="s">
        <v>1258</v>
      </c>
      <c r="C49" s="213">
        <v>6</v>
      </c>
      <c r="D49" s="303"/>
      <c r="E49" s="292"/>
      <c r="F49" s="150">
        <f t="shared" si="8"/>
        <v>0</v>
      </c>
      <c r="G49" s="208">
        <f t="shared" si="9"/>
        <v>0</v>
      </c>
      <c r="H49" s="209"/>
    </row>
    <row r="50" spans="1:12">
      <c r="A50" s="184" t="s">
        <v>1242</v>
      </c>
      <c r="B50" s="139"/>
      <c r="C50" s="143"/>
      <c r="D50" s="142"/>
      <c r="E50" s="166"/>
      <c r="F50" s="176"/>
      <c r="G50" s="176"/>
      <c r="H50" s="167">
        <f>SUM(G42:G49)</f>
        <v>0</v>
      </c>
    </row>
    <row r="51" spans="1:12">
      <c r="A51" s="193"/>
      <c r="B51" s="193"/>
      <c r="C51" s="194"/>
      <c r="D51" s="193"/>
      <c r="E51" s="194"/>
      <c r="F51" s="194"/>
      <c r="G51" s="194"/>
      <c r="H51" s="167">
        <f>SUM(H4:H50)</f>
        <v>0</v>
      </c>
      <c r="L51" s="195"/>
    </row>
    <row r="52" spans="1:12">
      <c r="A52" s="193"/>
      <c r="B52" s="193"/>
      <c r="C52" s="194"/>
      <c r="D52" s="193"/>
      <c r="E52" s="194"/>
      <c r="F52" s="194"/>
      <c r="G52" s="194"/>
      <c r="H52" s="196"/>
    </row>
    <row r="53" spans="1:12">
      <c r="A53" s="193"/>
      <c r="B53" s="193"/>
      <c r="C53" s="194"/>
      <c r="D53" s="193"/>
      <c r="E53" s="194"/>
      <c r="F53" s="194"/>
      <c r="G53" s="194"/>
      <c r="H53" s="197"/>
    </row>
    <row r="54" spans="1:12">
      <c r="A54" s="73"/>
      <c r="B54" s="73"/>
      <c r="C54" s="198"/>
      <c r="D54" s="73"/>
      <c r="E54" s="74"/>
      <c r="F54" s="199"/>
    </row>
    <row r="55" spans="1:12">
      <c r="A55" s="73"/>
      <c r="B55" s="73"/>
      <c r="C55" s="198"/>
      <c r="D55" s="73"/>
      <c r="E55" s="74"/>
      <c r="F55" s="199"/>
    </row>
    <row r="56" spans="1:12">
      <c r="A56" s="200"/>
      <c r="B56" s="202"/>
      <c r="C56" s="203"/>
      <c r="D56" s="204"/>
      <c r="E56" s="205"/>
      <c r="F56" s="206"/>
      <c r="G56" s="206"/>
      <c r="H56" s="207"/>
    </row>
    <row r="57" spans="1:12">
      <c r="A57" s="200"/>
      <c r="B57" s="202"/>
      <c r="C57" s="203"/>
      <c r="D57" s="204"/>
      <c r="E57" s="205"/>
      <c r="F57" s="206"/>
      <c r="G57" s="206"/>
      <c r="H57" s="207"/>
    </row>
    <row r="58" spans="1:12">
      <c r="A58" s="200"/>
      <c r="B58" s="202"/>
      <c r="C58" s="203"/>
      <c r="D58" s="204"/>
      <c r="E58" s="205"/>
      <c r="F58" s="206"/>
      <c r="G58" s="206"/>
      <c r="H58" s="207"/>
    </row>
    <row r="59" spans="1:12">
      <c r="A59" s="200"/>
      <c r="B59" s="202"/>
      <c r="C59" s="203"/>
      <c r="D59" s="204"/>
      <c r="E59" s="205"/>
      <c r="F59" s="206"/>
      <c r="G59" s="206"/>
      <c r="H59" s="207"/>
    </row>
    <row r="60" spans="1:12">
      <c r="A60" s="200"/>
      <c r="B60" s="202"/>
      <c r="C60" s="203"/>
      <c r="D60" s="204"/>
      <c r="E60" s="205"/>
      <c r="F60" s="206"/>
      <c r="G60" s="206"/>
      <c r="H60" s="207"/>
    </row>
  </sheetData>
  <sheetProtection algorithmName="SHA-512" hashValue="kNzFE8jp2872/nvWvyHTubXqAmOds33K2ctYQXAccMHHoq001JOXffEX7pGWR8YtWs/DkfODU5oRBUw5raJ7Xg==" saltValue="EkoJMt3mb4iK5RyXgCmfDQ==" spinCount="100000" sheet="1" objects="1" scenarios="1"/>
  <autoFilter ref="A3:H49" xr:uid="{00000000-0009-0000-0000-000005000000}"/>
  <pageMargins left="0.75" right="0.75" top="1" bottom="1" header="0.511811023622047" footer="0.511811023622047"/>
  <pageSetup paperSize="9" scale="77"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BCFE-D496-4304-B283-ABA4726EE281}">
  <sheetPr>
    <tabColor rgb="FF99CCFF"/>
  </sheetPr>
  <dimension ref="A1:IW46"/>
  <sheetViews>
    <sheetView zoomScaleNormal="100" workbookViewId="0">
      <selection activeCell="B35" sqref="B35"/>
    </sheetView>
  </sheetViews>
  <sheetFormatPr defaultColWidth="9.140625" defaultRowHeight="12.75" customHeight="1"/>
  <cols>
    <col min="1" max="1" width="23.140625" style="135" bestFit="1" customWidth="1"/>
    <col min="2" max="2" width="11.85546875" style="136" customWidth="1"/>
    <col min="3" max="3" width="32" style="135" customWidth="1"/>
    <col min="4" max="4" width="8.42578125" style="136" customWidth="1"/>
    <col min="5" max="5" width="20.5703125" style="136" customWidth="1"/>
    <col min="6" max="6" width="26.7109375" style="136" customWidth="1"/>
    <col min="7" max="7" width="28.140625" style="136" customWidth="1"/>
    <col min="8" max="8" width="25" style="137" customWidth="1"/>
    <col min="9" max="11" width="9.140625" style="135"/>
    <col min="12" max="12" width="12.5703125" style="135" customWidth="1"/>
    <col min="13" max="256" width="9.140625" style="135"/>
  </cols>
  <sheetData>
    <row r="1" spans="1:8">
      <c r="A1" s="138"/>
      <c r="B1" s="138"/>
      <c r="C1" s="138"/>
      <c r="D1" s="138"/>
      <c r="E1" s="138"/>
      <c r="F1" s="138"/>
      <c r="G1" s="138"/>
      <c r="H1" s="138"/>
    </row>
    <row r="2" spans="1:8" ht="84.75" customHeight="1">
      <c r="A2" s="138"/>
      <c r="B2" s="138"/>
      <c r="C2" s="138"/>
      <c r="D2" s="138"/>
      <c r="E2" s="138"/>
      <c r="F2" s="138"/>
      <c r="G2" s="138"/>
      <c r="H2" s="138"/>
    </row>
    <row r="3" spans="1:8">
      <c r="A3" s="139" t="s">
        <v>1219</v>
      </c>
      <c r="B3" s="140" t="s">
        <v>1220</v>
      </c>
      <c r="C3" s="141" t="s">
        <v>1221</v>
      </c>
      <c r="D3" s="140" t="s">
        <v>1222</v>
      </c>
      <c r="E3" s="143" t="s">
        <v>1224</v>
      </c>
      <c r="F3" s="144" t="s">
        <v>1225</v>
      </c>
      <c r="G3" s="144" t="s">
        <v>1226</v>
      </c>
      <c r="H3" s="138" t="s">
        <v>165</v>
      </c>
    </row>
    <row r="4" spans="1:8">
      <c r="A4" s="139"/>
      <c r="B4" s="144"/>
      <c r="C4" s="139"/>
      <c r="D4" s="144"/>
      <c r="E4" s="144"/>
      <c r="F4" s="144"/>
      <c r="G4" s="144"/>
      <c r="H4" s="138"/>
    </row>
    <row r="5" spans="1:8">
      <c r="A5" s="145" t="s">
        <v>1227</v>
      </c>
      <c r="B5" s="282">
        <v>1</v>
      </c>
      <c r="C5" s="147" t="s">
        <v>63</v>
      </c>
      <c r="D5" s="148">
        <v>4008.66</v>
      </c>
      <c r="E5" s="285"/>
      <c r="F5" s="150">
        <f t="shared" ref="F5:F10" si="0">D5*E5</f>
        <v>0</v>
      </c>
      <c r="G5" s="150">
        <f t="shared" ref="G5:G10" si="1">F5*B5</f>
        <v>0</v>
      </c>
      <c r="H5" s="209"/>
    </row>
    <row r="6" spans="1:8">
      <c r="A6" s="152" t="s">
        <v>1227</v>
      </c>
      <c r="B6" s="283">
        <v>1</v>
      </c>
      <c r="C6" s="154" t="s">
        <v>68</v>
      </c>
      <c r="D6" s="155">
        <v>1101.77</v>
      </c>
      <c r="E6" s="286"/>
      <c r="F6" s="114">
        <f t="shared" si="0"/>
        <v>0</v>
      </c>
      <c r="G6" s="114">
        <f t="shared" si="1"/>
        <v>0</v>
      </c>
      <c r="H6" s="209"/>
    </row>
    <row r="7" spans="1:8">
      <c r="A7" s="152" t="s">
        <v>1227</v>
      </c>
      <c r="B7" s="283">
        <v>1</v>
      </c>
      <c r="C7" s="154" t="s">
        <v>95</v>
      </c>
      <c r="D7" s="155">
        <v>195.14</v>
      </c>
      <c r="E7" s="286"/>
      <c r="F7" s="114">
        <f t="shared" si="0"/>
        <v>0</v>
      </c>
      <c r="G7" s="114">
        <f t="shared" si="1"/>
        <v>0</v>
      </c>
      <c r="H7" s="209"/>
    </row>
    <row r="8" spans="1:8">
      <c r="A8" s="152" t="s">
        <v>1227</v>
      </c>
      <c r="B8" s="283">
        <v>1</v>
      </c>
      <c r="C8" s="154" t="s">
        <v>75</v>
      </c>
      <c r="D8" s="155">
        <v>1135.1099999999999</v>
      </c>
      <c r="E8" s="286"/>
      <c r="F8" s="114">
        <f t="shared" si="0"/>
        <v>0</v>
      </c>
      <c r="G8" s="114">
        <f t="shared" si="1"/>
        <v>0</v>
      </c>
      <c r="H8" s="209"/>
    </row>
    <row r="9" spans="1:8">
      <c r="A9" s="152" t="s">
        <v>1227</v>
      </c>
      <c r="B9" s="283">
        <v>1</v>
      </c>
      <c r="C9" s="154" t="s">
        <v>78</v>
      </c>
      <c r="D9" s="155">
        <v>359.58</v>
      </c>
      <c r="E9" s="286"/>
      <c r="F9" s="114">
        <f t="shared" si="0"/>
        <v>0</v>
      </c>
      <c r="G9" s="114">
        <f t="shared" si="1"/>
        <v>0</v>
      </c>
      <c r="H9" s="209"/>
    </row>
    <row r="10" spans="1:8">
      <c r="A10" s="158" t="s">
        <v>1227</v>
      </c>
      <c r="B10" s="284">
        <v>1</v>
      </c>
      <c r="C10" s="160" t="s">
        <v>80</v>
      </c>
      <c r="D10" s="161">
        <v>4412.42</v>
      </c>
      <c r="E10" s="287"/>
      <c r="F10" s="114">
        <f t="shared" si="0"/>
        <v>0</v>
      </c>
      <c r="G10" s="163">
        <f t="shared" si="1"/>
        <v>0</v>
      </c>
      <c r="H10" s="209"/>
    </row>
    <row r="11" spans="1:8">
      <c r="A11" s="139" t="s">
        <v>1227</v>
      </c>
      <c r="B11" s="144" t="s">
        <v>165</v>
      </c>
      <c r="C11" s="139"/>
      <c r="D11" s="165"/>
      <c r="E11" s="288"/>
      <c r="F11" s="144"/>
      <c r="G11" s="144"/>
      <c r="H11" s="167">
        <f>SUM(G5:G10)</f>
        <v>0</v>
      </c>
    </row>
    <row r="12" spans="1:8">
      <c r="A12" s="145" t="s">
        <v>1236</v>
      </c>
      <c r="B12" s="282">
        <v>1</v>
      </c>
      <c r="C12" s="154" t="s">
        <v>68</v>
      </c>
      <c r="D12" s="148">
        <v>123.64</v>
      </c>
      <c r="E12" s="286"/>
      <c r="F12" s="150">
        <f>D12*E12</f>
        <v>0</v>
      </c>
      <c r="G12" s="150">
        <f>F12*B12</f>
        <v>0</v>
      </c>
      <c r="H12" s="209"/>
    </row>
    <row r="13" spans="1:8">
      <c r="A13" s="152" t="s">
        <v>1236</v>
      </c>
      <c r="B13" s="283">
        <v>1</v>
      </c>
      <c r="C13" s="154" t="s">
        <v>93</v>
      </c>
      <c r="D13" s="155">
        <v>138.36000000000001</v>
      </c>
      <c r="E13" s="286"/>
      <c r="F13" s="114">
        <f>D13*E13</f>
        <v>0</v>
      </c>
      <c r="G13" s="114">
        <f>F13*B13</f>
        <v>0</v>
      </c>
      <c r="H13" s="209"/>
    </row>
    <row r="14" spans="1:8">
      <c r="A14" s="152" t="s">
        <v>1236</v>
      </c>
      <c r="B14" s="283">
        <v>1</v>
      </c>
      <c r="C14" s="154" t="s">
        <v>75</v>
      </c>
      <c r="D14" s="155">
        <v>85.36</v>
      </c>
      <c r="E14" s="286"/>
      <c r="F14" s="114">
        <f>D14*E14</f>
        <v>0</v>
      </c>
      <c r="G14" s="114">
        <f>F14*B14</f>
        <v>0</v>
      </c>
      <c r="H14" s="209"/>
    </row>
    <row r="15" spans="1:8">
      <c r="A15" s="152" t="s">
        <v>1236</v>
      </c>
      <c r="B15" s="283">
        <v>1</v>
      </c>
      <c r="C15" s="160" t="s">
        <v>80</v>
      </c>
      <c r="D15" s="155">
        <v>3238.07</v>
      </c>
      <c r="E15" s="286"/>
      <c r="F15" s="114">
        <f>D15*E15</f>
        <v>0</v>
      </c>
      <c r="G15" s="114">
        <f>F15*B15</f>
        <v>0</v>
      </c>
      <c r="H15" s="209"/>
    </row>
    <row r="16" spans="1:8">
      <c r="A16" s="152" t="s">
        <v>1236</v>
      </c>
      <c r="B16" s="283">
        <v>1</v>
      </c>
      <c r="C16" s="154" t="s">
        <v>83</v>
      </c>
      <c r="D16" s="155">
        <v>98.19</v>
      </c>
      <c r="E16" s="286"/>
      <c r="F16" s="114">
        <f>D16*E16</f>
        <v>0</v>
      </c>
      <c r="G16" s="114">
        <f>F16*B16</f>
        <v>0</v>
      </c>
      <c r="H16" s="209"/>
    </row>
    <row r="17" spans="1:257" s="135" customFormat="1">
      <c r="A17" s="139" t="s">
        <v>1236</v>
      </c>
      <c r="B17" s="144" t="s">
        <v>165</v>
      </c>
      <c r="C17" s="139"/>
      <c r="D17" s="165"/>
      <c r="E17" s="288"/>
      <c r="F17" s="144"/>
      <c r="G17" s="144"/>
      <c r="H17" s="167">
        <f>SUM(G12:G16)</f>
        <v>0</v>
      </c>
      <c r="IW17"/>
    </row>
    <row r="18" spans="1:257" s="135" customFormat="1">
      <c r="A18" s="145" t="s">
        <v>1239</v>
      </c>
      <c r="B18" s="282">
        <v>1</v>
      </c>
      <c r="C18" s="154" t="s">
        <v>68</v>
      </c>
      <c r="D18" s="148">
        <v>66.64</v>
      </c>
      <c r="E18" s="286"/>
      <c r="F18" s="150">
        <f>D18*E18</f>
        <v>0</v>
      </c>
      <c r="G18" s="150">
        <f>F18*B18</f>
        <v>0</v>
      </c>
      <c r="H18" s="209"/>
      <c r="IW18"/>
    </row>
    <row r="19" spans="1:257" s="135" customFormat="1">
      <c r="A19" s="152" t="s">
        <v>1239</v>
      </c>
      <c r="B19" s="283">
        <v>1</v>
      </c>
      <c r="C19" s="154" t="s">
        <v>93</v>
      </c>
      <c r="D19" s="155">
        <v>104.93</v>
      </c>
      <c r="E19" s="286"/>
      <c r="F19" s="114">
        <f>D19*E19</f>
        <v>0</v>
      </c>
      <c r="G19" s="114">
        <f>F19*B19</f>
        <v>0</v>
      </c>
      <c r="H19" s="209"/>
      <c r="IW19"/>
    </row>
    <row r="20" spans="1:257" s="135" customFormat="1">
      <c r="A20" s="152" t="s">
        <v>1239</v>
      </c>
      <c r="B20" s="283">
        <v>1</v>
      </c>
      <c r="C20" s="154" t="s">
        <v>75</v>
      </c>
      <c r="D20" s="155">
        <v>5.31</v>
      </c>
      <c r="E20" s="286"/>
      <c r="F20" s="114">
        <f>D20*E20</f>
        <v>0</v>
      </c>
      <c r="G20" s="114">
        <f>F20*B20</f>
        <v>0</v>
      </c>
      <c r="H20" s="209"/>
      <c r="IW20"/>
    </row>
    <row r="21" spans="1:257" s="135" customFormat="1">
      <c r="A21" s="152" t="s">
        <v>1239</v>
      </c>
      <c r="B21" s="283">
        <v>1</v>
      </c>
      <c r="C21" s="160" t="s">
        <v>80</v>
      </c>
      <c r="D21" s="155">
        <v>2141.89</v>
      </c>
      <c r="E21" s="286"/>
      <c r="F21" s="114">
        <f>D21*E21</f>
        <v>0</v>
      </c>
      <c r="G21" s="114">
        <f>F21*B21</f>
        <v>0</v>
      </c>
      <c r="H21" s="209"/>
      <c r="IW21"/>
    </row>
    <row r="22" spans="1:257" s="135" customFormat="1">
      <c r="A22" s="139" t="s">
        <v>1239</v>
      </c>
      <c r="B22" s="144" t="s">
        <v>165</v>
      </c>
      <c r="C22" s="139"/>
      <c r="D22" s="165"/>
      <c r="E22" s="288"/>
      <c r="F22" s="176"/>
      <c r="G22" s="144"/>
      <c r="H22" s="167">
        <f>SUM(G18:G21)</f>
        <v>0</v>
      </c>
      <c r="IW22"/>
    </row>
    <row r="23" spans="1:257" s="135" customFormat="1">
      <c r="A23" s="145" t="s">
        <v>1241</v>
      </c>
      <c r="B23" s="282">
        <v>1</v>
      </c>
      <c r="C23" s="154" t="s">
        <v>68</v>
      </c>
      <c r="D23" s="148">
        <v>25.36</v>
      </c>
      <c r="E23" s="286"/>
      <c r="F23" s="150">
        <f>D23*E23</f>
        <v>0</v>
      </c>
      <c r="G23" s="150">
        <f>F23*B23</f>
        <v>0</v>
      </c>
      <c r="H23" s="209"/>
      <c r="IW23"/>
    </row>
    <row r="24" spans="1:257" s="135" customFormat="1">
      <c r="A24" s="158" t="s">
        <v>1241</v>
      </c>
      <c r="B24" s="284">
        <v>1</v>
      </c>
      <c r="C24" s="160" t="s">
        <v>80</v>
      </c>
      <c r="D24" s="161">
        <v>999.17</v>
      </c>
      <c r="E24" s="286"/>
      <c r="F24" s="163">
        <f>D24*E24</f>
        <v>0</v>
      </c>
      <c r="G24" s="163">
        <f>F24*B24</f>
        <v>0</v>
      </c>
      <c r="H24" s="209"/>
      <c r="IW24"/>
    </row>
    <row r="25" spans="1:257" s="135" customFormat="1">
      <c r="A25" s="139" t="s">
        <v>1241</v>
      </c>
      <c r="B25" s="144" t="s">
        <v>165</v>
      </c>
      <c r="C25" s="139"/>
      <c r="D25" s="165"/>
      <c r="E25" s="288"/>
      <c r="F25" s="176"/>
      <c r="G25" s="144"/>
      <c r="H25" s="167">
        <f>SUM(G23:G24)</f>
        <v>0</v>
      </c>
      <c r="IW25"/>
    </row>
    <row r="26" spans="1:257" s="135" customFormat="1">
      <c r="A26" s="145" t="s">
        <v>1309</v>
      </c>
      <c r="B26" s="282">
        <v>1</v>
      </c>
      <c r="C26" s="154" t="s">
        <v>68</v>
      </c>
      <c r="D26" s="148">
        <v>39.36</v>
      </c>
      <c r="E26" s="286"/>
      <c r="F26" s="150">
        <f>D26*E26</f>
        <v>0</v>
      </c>
      <c r="G26" s="150">
        <f>F26*B26</f>
        <v>0</v>
      </c>
      <c r="H26" s="209"/>
      <c r="IW26"/>
    </row>
    <row r="27" spans="1:257" s="135" customFormat="1">
      <c r="A27" s="145" t="s">
        <v>1309</v>
      </c>
      <c r="B27" s="289">
        <v>1</v>
      </c>
      <c r="C27" s="160" t="s">
        <v>104</v>
      </c>
      <c r="D27" s="290">
        <v>62.52</v>
      </c>
      <c r="E27" s="286"/>
      <c r="F27" s="150">
        <f>D27*E27</f>
        <v>0</v>
      </c>
      <c r="G27" s="150">
        <f>F27*B27</f>
        <v>0</v>
      </c>
      <c r="H27" s="209"/>
      <c r="IW27"/>
    </row>
    <row r="28" spans="1:257" s="135" customFormat="1">
      <c r="A28" s="145" t="s">
        <v>1309</v>
      </c>
      <c r="B28" s="284">
        <v>1</v>
      </c>
      <c r="C28" s="160" t="s">
        <v>80</v>
      </c>
      <c r="D28" s="161">
        <v>880.31</v>
      </c>
      <c r="E28" s="286"/>
      <c r="F28" s="163">
        <f>D28*E28</f>
        <v>0</v>
      </c>
      <c r="G28" s="163">
        <f>F28*B28</f>
        <v>0</v>
      </c>
      <c r="H28" s="209"/>
      <c r="IW28"/>
    </row>
    <row r="29" spans="1:257" s="135" customFormat="1">
      <c r="A29" s="139" t="s">
        <v>1309</v>
      </c>
      <c r="B29" s="144" t="s">
        <v>165</v>
      </c>
      <c r="C29" s="139"/>
      <c r="D29" s="165"/>
      <c r="E29" s="288"/>
      <c r="F29" s="176"/>
      <c r="G29" s="144"/>
      <c r="H29" s="167">
        <f>SUM(G26:G28)</f>
        <v>0</v>
      </c>
      <c r="IW29"/>
    </row>
    <row r="30" spans="1:257" s="135" customFormat="1">
      <c r="A30" s="177" t="s">
        <v>1242</v>
      </c>
      <c r="B30" s="282">
        <v>1</v>
      </c>
      <c r="C30" s="154" t="s">
        <v>68</v>
      </c>
      <c r="D30" s="148">
        <v>220.63</v>
      </c>
      <c r="E30" s="286"/>
      <c r="F30" s="150">
        <f t="shared" ref="F30:F34" si="2">D30*E30</f>
        <v>0</v>
      </c>
      <c r="G30" s="150">
        <f t="shared" ref="G30:G34" si="3">F30*B30</f>
        <v>0</v>
      </c>
      <c r="H30" s="209"/>
      <c r="IW30"/>
    </row>
    <row r="31" spans="1:257" s="135" customFormat="1">
      <c r="A31" s="178" t="s">
        <v>1242</v>
      </c>
      <c r="B31" s="283">
        <v>1</v>
      </c>
      <c r="C31" s="154" t="s">
        <v>93</v>
      </c>
      <c r="D31" s="155">
        <v>29.88</v>
      </c>
      <c r="E31" s="286"/>
      <c r="F31" s="114">
        <f t="shared" si="2"/>
        <v>0</v>
      </c>
      <c r="G31" s="114">
        <f t="shared" si="3"/>
        <v>0</v>
      </c>
      <c r="H31" s="209"/>
      <c r="IW31"/>
    </row>
    <row r="32" spans="1:257" s="135" customFormat="1">
      <c r="A32" s="178" t="s">
        <v>1242</v>
      </c>
      <c r="B32" s="283">
        <v>1</v>
      </c>
      <c r="C32" s="154" t="s">
        <v>104</v>
      </c>
      <c r="D32" s="155">
        <v>27</v>
      </c>
      <c r="E32" s="286"/>
      <c r="F32" s="114">
        <f t="shared" si="2"/>
        <v>0</v>
      </c>
      <c r="G32" s="114">
        <f t="shared" si="3"/>
        <v>0</v>
      </c>
      <c r="H32" s="209"/>
      <c r="IW32"/>
    </row>
    <row r="33" spans="1:257" s="135" customFormat="1">
      <c r="A33" s="178" t="s">
        <v>1242</v>
      </c>
      <c r="B33" s="283">
        <v>1</v>
      </c>
      <c r="C33" s="160" t="s">
        <v>80</v>
      </c>
      <c r="D33" s="155">
        <v>384.76</v>
      </c>
      <c r="E33" s="286"/>
      <c r="F33" s="114">
        <f t="shared" si="2"/>
        <v>0</v>
      </c>
      <c r="G33" s="114">
        <f t="shared" si="3"/>
        <v>0</v>
      </c>
      <c r="H33" s="209"/>
      <c r="IW33"/>
    </row>
    <row r="34" spans="1:257" s="135" customFormat="1">
      <c r="A34" s="178" t="s">
        <v>1242</v>
      </c>
      <c r="B34" s="283">
        <v>1</v>
      </c>
      <c r="C34" s="154" t="s">
        <v>83</v>
      </c>
      <c r="D34" s="155">
        <v>171.42</v>
      </c>
      <c r="E34" s="286"/>
      <c r="F34" s="114">
        <f t="shared" si="2"/>
        <v>0</v>
      </c>
      <c r="G34" s="114">
        <f t="shared" si="3"/>
        <v>0</v>
      </c>
      <c r="H34" s="209"/>
      <c r="IW34"/>
    </row>
    <row r="35" spans="1:257" s="135" customFormat="1">
      <c r="A35" s="184" t="s">
        <v>1242</v>
      </c>
      <c r="B35" s="144" t="s">
        <v>165</v>
      </c>
      <c r="C35" s="139"/>
      <c r="D35" s="143"/>
      <c r="E35" s="166"/>
      <c r="F35" s="176"/>
      <c r="G35" s="176"/>
      <c r="H35" s="167">
        <f>SUM(G30:G34)</f>
        <v>0</v>
      </c>
      <c r="IW35"/>
    </row>
    <row r="36" spans="1:257" s="135" customFormat="1">
      <c r="A36" s="185"/>
      <c r="B36" s="186"/>
      <c r="C36" s="187"/>
      <c r="D36" s="188"/>
      <c r="E36" s="190"/>
      <c r="F36" s="191"/>
      <c r="G36" s="191"/>
      <c r="H36" s="192"/>
      <c r="IW36"/>
    </row>
    <row r="37" spans="1:257" s="135" customFormat="1">
      <c r="A37" s="193"/>
      <c r="B37" s="201"/>
      <c r="C37" s="193"/>
      <c r="D37" s="201"/>
      <c r="E37" s="201"/>
      <c r="F37" s="201"/>
      <c r="G37" s="201"/>
      <c r="H37" s="167">
        <f>SUM(H5:H35)</f>
        <v>0</v>
      </c>
      <c r="L37" s="195"/>
      <c r="IW37"/>
    </row>
    <row r="38" spans="1:257" s="135" customFormat="1">
      <c r="A38" s="193"/>
      <c r="B38" s="201"/>
      <c r="C38" s="193"/>
      <c r="D38" s="201"/>
      <c r="E38" s="201"/>
      <c r="F38" s="201"/>
      <c r="G38" s="201"/>
      <c r="H38" s="196"/>
      <c r="IW38"/>
    </row>
    <row r="39" spans="1:257" s="135" customFormat="1">
      <c r="A39" s="193"/>
      <c r="B39" s="201"/>
      <c r="C39" s="193"/>
      <c r="D39" s="201"/>
      <c r="E39" s="201"/>
      <c r="F39" s="201"/>
      <c r="G39" s="201"/>
      <c r="H39" s="197"/>
      <c r="IW39"/>
    </row>
    <row r="40" spans="1:257" s="135" customFormat="1">
      <c r="A40" s="134"/>
      <c r="B40" s="81"/>
      <c r="C40" s="134"/>
      <c r="D40" s="198"/>
      <c r="E40" s="81"/>
      <c r="F40" s="199"/>
      <c r="G40" s="136"/>
      <c r="H40" s="137"/>
      <c r="IW40"/>
    </row>
    <row r="41" spans="1:257" s="135" customFormat="1">
      <c r="A41" s="134"/>
      <c r="B41" s="81"/>
      <c r="C41" s="134"/>
      <c r="D41" s="198"/>
      <c r="E41" s="81"/>
      <c r="F41" s="199"/>
      <c r="G41" s="136"/>
      <c r="H41" s="137"/>
      <c r="IW41"/>
    </row>
    <row r="42" spans="1:257" s="135" customFormat="1">
      <c r="A42" s="200"/>
      <c r="B42" s="201"/>
      <c r="C42" s="202"/>
      <c r="D42" s="203"/>
      <c r="E42" s="205"/>
      <c r="F42" s="206"/>
      <c r="G42" s="206"/>
      <c r="H42" s="207"/>
      <c r="IW42"/>
    </row>
    <row r="43" spans="1:257" s="135" customFormat="1">
      <c r="A43" s="200"/>
      <c r="B43" s="201"/>
      <c r="C43" s="202"/>
      <c r="D43" s="203"/>
      <c r="E43" s="205"/>
      <c r="F43" s="206"/>
      <c r="G43" s="206"/>
      <c r="H43" s="207"/>
      <c r="IW43"/>
    </row>
    <row r="44" spans="1:257" s="135" customFormat="1">
      <c r="A44" s="200"/>
      <c r="B44" s="201"/>
      <c r="C44" s="202"/>
      <c r="D44" s="203"/>
      <c r="E44" s="205"/>
      <c r="F44" s="206"/>
      <c r="G44" s="206"/>
      <c r="H44" s="207"/>
      <c r="IW44"/>
    </row>
    <row r="45" spans="1:257" s="135" customFormat="1">
      <c r="A45" s="200"/>
      <c r="B45" s="201"/>
      <c r="C45" s="202"/>
      <c r="D45" s="203"/>
      <c r="E45" s="205"/>
      <c r="F45" s="206"/>
      <c r="G45" s="206"/>
      <c r="H45" s="207"/>
      <c r="IW45"/>
    </row>
    <row r="46" spans="1:257" s="135" customFormat="1">
      <c r="A46" s="200"/>
      <c r="B46" s="201"/>
      <c r="C46" s="202"/>
      <c r="D46" s="203"/>
      <c r="E46" s="205"/>
      <c r="F46" s="206"/>
      <c r="G46" s="206"/>
      <c r="H46" s="207"/>
      <c r="IW46"/>
    </row>
  </sheetData>
  <sheetProtection algorithmName="SHA-512" hashValue="pPBLhjDsLBbSTgPpAuWvu5D+raGuHbXXwhSGtHSzmQmyUHbmtxBZg1R9oQJrD3L3YYif5Jl6RldniSQUG+JGPw==" saltValue="uffWI0MPa4B0nbYon4YA1g==" spinCount="100000" sheet="1" objects="1" scenarios="1"/>
  <autoFilter ref="A4:H34" xr:uid="{00000000-0009-0000-0000-000004000000}"/>
  <pageMargins left="0.75" right="0.75" top="1" bottom="1" header="0.511811023622047" footer="0.511811023622047"/>
  <pageSetup paperSize="9" scale="77"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FF"/>
    <pageSetUpPr fitToPage="1"/>
  </sheetPr>
  <dimension ref="A3:IW49"/>
  <sheetViews>
    <sheetView showGridLines="0" zoomScaleNormal="100" zoomScalePageLayoutView="90" workbookViewId="0">
      <selection activeCell="B7" sqref="B7"/>
    </sheetView>
  </sheetViews>
  <sheetFormatPr defaultColWidth="11.42578125" defaultRowHeight="12.75" customHeight="1"/>
  <cols>
    <col min="1" max="1" width="47" style="73" customWidth="1"/>
    <col min="2" max="2" width="34" style="73" customWidth="1"/>
    <col min="3" max="3" width="28.7109375" style="73" customWidth="1"/>
    <col min="4" max="4" width="22.7109375" style="73" customWidth="1"/>
    <col min="5" max="5" width="23.28515625" style="73" customWidth="1"/>
    <col min="6" max="6" width="22.28515625" style="73" customWidth="1"/>
    <col min="7" max="7" width="24" style="73" customWidth="1"/>
    <col min="8" max="257" width="11.42578125" style="73"/>
  </cols>
  <sheetData>
    <row r="3" spans="1:6">
      <c r="A3" s="91" t="s">
        <v>17</v>
      </c>
      <c r="B3" s="92" t="s">
        <v>18</v>
      </c>
      <c r="C3" s="214"/>
      <c r="D3" s="214"/>
      <c r="E3" s="215"/>
      <c r="F3" s="215"/>
    </row>
    <row r="4" spans="1:6">
      <c r="A4" s="91" t="s">
        <v>1260</v>
      </c>
      <c r="B4" s="92" t="s">
        <v>1261</v>
      </c>
      <c r="C4" s="216"/>
      <c r="D4" s="217"/>
      <c r="E4" s="215"/>
      <c r="F4" s="215"/>
    </row>
    <row r="5" spans="1:6">
      <c r="A5" s="91" t="s">
        <v>21</v>
      </c>
      <c r="B5" s="92" t="s">
        <v>1262</v>
      </c>
      <c r="C5" s="218"/>
      <c r="D5" s="217"/>
      <c r="E5" s="215"/>
      <c r="F5" s="215"/>
    </row>
    <row r="6" spans="1:6">
      <c r="A6" s="91" t="s">
        <v>23</v>
      </c>
      <c r="B6" s="219"/>
      <c r="C6" s="218"/>
      <c r="D6" s="217"/>
      <c r="E6" s="215"/>
      <c r="F6" s="215"/>
    </row>
    <row r="7" spans="1:6">
      <c r="A7" s="91" t="s">
        <v>24</v>
      </c>
      <c r="B7" s="17"/>
      <c r="C7" s="218"/>
      <c r="D7" s="217"/>
      <c r="E7" s="215"/>
      <c r="F7" s="215"/>
    </row>
    <row r="8" spans="1:6">
      <c r="A8" s="91" t="s">
        <v>1263</v>
      </c>
      <c r="B8" s="220"/>
      <c r="C8" s="218"/>
      <c r="D8" s="217"/>
      <c r="E8" s="215"/>
      <c r="F8" s="215"/>
    </row>
    <row r="9" spans="1:6">
      <c r="A9" s="91" t="s">
        <v>25</v>
      </c>
      <c r="B9" s="221" t="s">
        <v>1264</v>
      </c>
      <c r="C9" s="218"/>
      <c r="D9" s="217"/>
      <c r="E9" s="215"/>
      <c r="F9" s="215"/>
    </row>
    <row r="10" spans="1:6">
      <c r="A10" s="222"/>
      <c r="B10" s="223"/>
      <c r="C10" s="224"/>
      <c r="D10" s="225"/>
    </row>
    <row r="11" spans="1:6">
      <c r="A11" s="226"/>
      <c r="B11" s="227"/>
      <c r="C11" s="227"/>
      <c r="D11" s="227"/>
    </row>
    <row r="12" spans="1:6">
      <c r="A12" s="228" t="s">
        <v>1265</v>
      </c>
      <c r="B12" s="229"/>
      <c r="C12" s="229"/>
      <c r="D12" s="229"/>
      <c r="E12" s="230"/>
      <c r="F12" s="231"/>
    </row>
    <row r="14" spans="1:6" ht="12.75" customHeight="1">
      <c r="A14" s="232"/>
      <c r="B14" s="233"/>
      <c r="C14" s="313" t="s">
        <v>1266</v>
      </c>
      <c r="D14" s="313"/>
      <c r="E14" s="313"/>
      <c r="F14" s="313"/>
    </row>
    <row r="15" spans="1:6">
      <c r="A15" s="235" t="s">
        <v>1267</v>
      </c>
      <c r="B15" s="235" t="s">
        <v>1268</v>
      </c>
      <c r="C15" s="234" t="s">
        <v>1269</v>
      </c>
      <c r="D15" s="236" t="s">
        <v>1270</v>
      </c>
      <c r="E15" s="236" t="s">
        <v>1271</v>
      </c>
      <c r="F15" s="236" t="s">
        <v>1272</v>
      </c>
    </row>
    <row r="16" spans="1:6" ht="25.5">
      <c r="A16" s="237" t="s">
        <v>1273</v>
      </c>
      <c r="B16" s="238" t="s">
        <v>1274</v>
      </c>
      <c r="C16" s="239"/>
      <c r="D16" s="239"/>
      <c r="E16" s="239"/>
      <c r="F16" s="239"/>
    </row>
    <row r="17" spans="1:7">
      <c r="A17" s="237" t="s">
        <v>1275</v>
      </c>
      <c r="B17" s="240" t="s">
        <v>1276</v>
      </c>
      <c r="C17" s="239"/>
      <c r="D17" s="239"/>
      <c r="E17" s="239"/>
      <c r="F17" s="239"/>
    </row>
    <row r="18" spans="1:7">
      <c r="A18" s="235" t="s">
        <v>1277</v>
      </c>
      <c r="B18" s="240"/>
      <c r="C18" s="239"/>
      <c r="D18" s="239"/>
      <c r="E18" s="239"/>
      <c r="F18" s="239"/>
    </row>
    <row r="19" spans="1:7">
      <c r="A19" s="235" t="s">
        <v>1278</v>
      </c>
      <c r="B19" s="240"/>
      <c r="C19" s="239"/>
      <c r="D19" s="239"/>
      <c r="E19" s="239"/>
      <c r="F19" s="239"/>
    </row>
    <row r="20" spans="1:7" ht="12" customHeight="1">
      <c r="A20" s="237" t="s">
        <v>1279</v>
      </c>
      <c r="B20" s="240"/>
      <c r="C20" s="239"/>
      <c r="D20" s="239"/>
      <c r="E20" s="239"/>
      <c r="F20" s="239"/>
    </row>
    <row r="21" spans="1:7">
      <c r="A21" s="237" t="s">
        <v>1280</v>
      </c>
      <c r="B21" s="240"/>
      <c r="C21" s="239"/>
      <c r="D21" s="239"/>
      <c r="E21" s="239"/>
      <c r="F21" s="239"/>
    </row>
    <row r="22" spans="1:7">
      <c r="A22" s="241"/>
      <c r="B22" s="241"/>
      <c r="C22" s="241"/>
      <c r="D22" s="241"/>
    </row>
    <row r="23" spans="1:7">
      <c r="A23" s="242" t="s">
        <v>1281</v>
      </c>
      <c r="B23" s="243"/>
      <c r="C23" s="243"/>
      <c r="D23" s="244"/>
      <c r="E23" s="244"/>
      <c r="F23" s="245"/>
    </row>
    <row r="24" spans="1:7">
      <c r="A24" s="246" t="s">
        <v>1282</v>
      </c>
      <c r="B24" s="247"/>
      <c r="C24" s="247"/>
      <c r="D24" s="248"/>
      <c r="E24" s="248"/>
      <c r="F24" s="249"/>
    </row>
    <row r="25" spans="1:7">
      <c r="A25" s="250"/>
      <c r="B25" s="250"/>
      <c r="C25" s="250"/>
      <c r="D25" s="250"/>
      <c r="E25" s="86"/>
      <c r="F25" s="86"/>
    </row>
    <row r="26" spans="1:7">
      <c r="A26" s="251"/>
      <c r="B26" s="252"/>
      <c r="C26" s="313" t="s">
        <v>1283</v>
      </c>
      <c r="D26" s="313"/>
      <c r="E26" s="313"/>
      <c r="F26" s="313"/>
    </row>
    <row r="27" spans="1:7">
      <c r="A27" s="235" t="s">
        <v>1267</v>
      </c>
      <c r="B27" s="235" t="s">
        <v>1268</v>
      </c>
      <c r="C27" s="234" t="s">
        <v>1284</v>
      </c>
      <c r="D27" s="234" t="s">
        <v>1285</v>
      </c>
      <c r="E27" s="234" t="s">
        <v>1286</v>
      </c>
      <c r="F27" s="234" t="s">
        <v>1287</v>
      </c>
    </row>
    <row r="28" spans="1:7">
      <c r="A28" s="253" t="s">
        <v>1288</v>
      </c>
      <c r="B28" s="254"/>
      <c r="C28" s="239"/>
      <c r="D28" s="239"/>
      <c r="E28" s="239"/>
      <c r="F28" s="239"/>
    </row>
    <row r="29" spans="1:7">
      <c r="A29" s="253" t="s">
        <v>1289</v>
      </c>
      <c r="B29" s="254"/>
      <c r="C29" s="239"/>
      <c r="D29" s="239"/>
      <c r="E29" s="239"/>
      <c r="F29" s="239"/>
    </row>
    <row r="30" spans="1:7">
      <c r="A30" s="253" t="s">
        <v>1290</v>
      </c>
      <c r="B30" s="255"/>
      <c r="C30" s="239"/>
      <c r="D30" s="239"/>
      <c r="E30" s="239"/>
      <c r="F30" s="239"/>
    </row>
    <row r="31" spans="1:7">
      <c r="A31" s="256"/>
      <c r="B31" s="257"/>
      <c r="C31" s="257"/>
      <c r="D31" s="256"/>
    </row>
    <row r="32" spans="1:7">
      <c r="A32" s="314" t="s">
        <v>1291</v>
      </c>
      <c r="B32" s="314"/>
      <c r="C32" s="314"/>
      <c r="D32" s="314"/>
      <c r="E32" s="314"/>
      <c r="F32" s="314"/>
      <c r="G32" s="314"/>
    </row>
    <row r="34" spans="1:8">
      <c r="A34" s="258" t="s">
        <v>1292</v>
      </c>
      <c r="B34" s="259"/>
      <c r="C34" s="260"/>
      <c r="D34" s="261" t="s">
        <v>1246</v>
      </c>
      <c r="E34" s="261" t="s">
        <v>1293</v>
      </c>
      <c r="F34" s="261" t="s">
        <v>1294</v>
      </c>
      <c r="G34" s="261" t="s">
        <v>177</v>
      </c>
    </row>
    <row r="35" spans="1:8">
      <c r="A35" s="262"/>
      <c r="B35" s="262"/>
      <c r="C35" s="262"/>
      <c r="D35" s="263"/>
      <c r="E35" s="263"/>
      <c r="F35" s="263"/>
      <c r="G35" s="263"/>
    </row>
    <row r="36" spans="1:8">
      <c r="A36" s="264" t="s">
        <v>1295</v>
      </c>
      <c r="B36" s="264" t="s">
        <v>1296</v>
      </c>
      <c r="C36" s="265"/>
      <c r="D36" s="266">
        <v>1000</v>
      </c>
      <c r="E36" s="267">
        <v>2</v>
      </c>
      <c r="F36" s="268"/>
      <c r="G36" s="269">
        <f>D36*E36*F36</f>
        <v>0</v>
      </c>
      <c r="H36" s="270"/>
    </row>
    <row r="37" spans="1:8">
      <c r="A37" s="264" t="s">
        <v>1297</v>
      </c>
      <c r="B37" s="264" t="s">
        <v>1296</v>
      </c>
      <c r="C37" s="265"/>
      <c r="D37" s="266">
        <v>33</v>
      </c>
      <c r="E37" s="267">
        <v>255</v>
      </c>
      <c r="F37" s="268"/>
      <c r="G37" s="269">
        <f>D37*E37*F37</f>
        <v>0</v>
      </c>
      <c r="H37" s="270"/>
    </row>
    <row r="38" spans="1:8">
      <c r="A38" s="264" t="s">
        <v>1298</v>
      </c>
      <c r="B38" s="264" t="s">
        <v>1296</v>
      </c>
      <c r="C38" s="265"/>
      <c r="D38" s="266">
        <v>33</v>
      </c>
      <c r="E38" s="267">
        <v>12</v>
      </c>
      <c r="F38" s="268"/>
      <c r="G38" s="269">
        <f>D38*E38*F38</f>
        <v>0</v>
      </c>
      <c r="H38" s="270"/>
    </row>
    <row r="39" spans="1:8">
      <c r="A39" s="271"/>
      <c r="B39" s="271"/>
      <c r="C39" s="271"/>
      <c r="D39" s="271"/>
      <c r="E39" s="272"/>
      <c r="F39" s="272"/>
      <c r="G39" s="273">
        <f>SUM(G36:G38)</f>
        <v>0</v>
      </c>
    </row>
    <row r="40" spans="1:8">
      <c r="A40" s="241"/>
      <c r="B40" s="241"/>
      <c r="C40" s="241"/>
      <c r="D40" s="241"/>
    </row>
    <row r="41" spans="1:8">
      <c r="A41" s="241"/>
      <c r="B41" s="241"/>
      <c r="C41" s="241"/>
      <c r="D41" s="241"/>
    </row>
    <row r="42" spans="1:8">
      <c r="A42" s="274" t="s">
        <v>1299</v>
      </c>
      <c r="B42" s="241"/>
      <c r="C42" s="241"/>
      <c r="D42" s="241"/>
    </row>
    <row r="43" spans="1:8">
      <c r="A43" s="241" t="s">
        <v>1300</v>
      </c>
      <c r="B43" s="241"/>
      <c r="C43" s="241"/>
      <c r="D43" s="241"/>
    </row>
    <row r="44" spans="1:8">
      <c r="A44" s="241" t="s">
        <v>1301</v>
      </c>
      <c r="B44" s="241"/>
      <c r="C44" s="241"/>
      <c r="D44" s="241"/>
    </row>
    <row r="45" spans="1:8">
      <c r="A45" s="241"/>
      <c r="B45" s="241"/>
      <c r="C45" s="241"/>
      <c r="D45" s="241"/>
    </row>
    <row r="46" spans="1:8">
      <c r="A46" s="241"/>
      <c r="B46" s="241"/>
      <c r="C46" s="241"/>
      <c r="D46" s="241"/>
    </row>
    <row r="47" spans="1:8">
      <c r="A47" s="275" t="s">
        <v>1302</v>
      </c>
    </row>
    <row r="48" spans="1:8" ht="12" customHeight="1">
      <c r="A48" s="276" t="s">
        <v>1303</v>
      </c>
      <c r="B48" s="277"/>
      <c r="C48" s="278"/>
      <c r="D48" s="278"/>
      <c r="E48" s="278"/>
      <c r="F48" s="278"/>
    </row>
    <row r="49" spans="1:6" ht="12.75" customHeight="1">
      <c r="A49" s="276" t="s">
        <v>1304</v>
      </c>
      <c r="B49" s="277"/>
      <c r="C49" s="278"/>
      <c r="D49" s="278"/>
      <c r="E49" s="278"/>
      <c r="F49" s="278"/>
    </row>
  </sheetData>
  <sheetProtection algorithmName="SHA-512" hashValue="mwJbD90KhGNs34cprttDRIZ2SSGWvpLxqBuQqUHGqLRbDajL+3ITppFbRetEPztND3A7gbQJhDjQ9ELg3Il7yQ==" saltValue="15CNvVe0QlZ1PgGrc/he4Q==" spinCount="100000" sheet="1" objects="1" scenarios="1"/>
  <mergeCells count="3">
    <mergeCell ref="C14:F14"/>
    <mergeCell ref="C26:F26"/>
    <mergeCell ref="A32:G32"/>
  </mergeCells>
  <conditionalFormatting sqref="C28:F30">
    <cfRule type="cellIs" dxfId="0" priority="2" operator="equal">
      <formula>"nvt"</formula>
    </cfRule>
  </conditionalFormatting>
  <printOptions horizontalCentered="1"/>
  <pageMargins left="0.59027777777777801" right="0.59027777777777801" top="0.59027777777777801" bottom="0.78680555555555598" header="0.511811023622047" footer="0.196527777777778"/>
  <pageSetup paperSize="9" orientation="portrait" horizontalDpi="300" verticalDpi="300"/>
  <headerFooter>
    <oddFooter>&amp;L&amp;"Verdana,Standaard"&amp;F-&amp;A
Atir b.v. ©&amp;R&amp;"Verdana,Standaard"printversie &amp;D</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21</vt:i4>
      </vt:variant>
    </vt:vector>
  </HeadingPairs>
  <TitlesOfParts>
    <vt:vector size="29" baseType="lpstr">
      <vt:lpstr>INLEIDING</vt:lpstr>
      <vt:lpstr>1. TOTAALBLAD</vt:lpstr>
      <vt:lpstr>2. BASIS INVULBLAD</vt:lpstr>
      <vt:lpstr>3. RUIMTESTAAT ALLE LOCATIES</vt:lpstr>
      <vt:lpstr>4. GLASBEWASSING</vt:lpstr>
      <vt:lpstr>5. SANITAIRE VOORZIENINGEN</vt:lpstr>
      <vt:lpstr>6. VLOERONDERHOUD</vt:lpstr>
      <vt:lpstr>7. AFROEPPRIJZEN</vt:lpstr>
      <vt:lpstr>'1. TOTAALBLAD'!_xlnm_Print_Area</vt:lpstr>
      <vt:lpstr>'3. RUIMTESTAAT ALLE LOCATIES'!_xlnm_Print_Area</vt:lpstr>
      <vt:lpstr>'4. GLASBEWASSING'!_xlnm_Print_Area</vt:lpstr>
      <vt:lpstr>'5. SANITAIRE VOORZIENINGEN'!_xlnm_Print_Area</vt:lpstr>
      <vt:lpstr>'6. VLOERONDERHOUD'!_xlnm_Print_Area</vt:lpstr>
      <vt:lpstr>'7. AFROEPPRIJZEN'!_xlnm_Print_Area</vt:lpstr>
      <vt:lpstr>'1. TOTAALBLAD'!_xlnm_Print_Titles</vt:lpstr>
      <vt:lpstr>'3. RUIMTESTAAT ALLE LOCATIES'!_xlnm_Print_Titles</vt:lpstr>
      <vt:lpstr>'7. AFROEPPRIJZEN'!_xlnm_Print_Titles</vt:lpstr>
      <vt:lpstr>'1. TOTAALBLAD'!Afdrukbereik</vt:lpstr>
      <vt:lpstr>'3. RUIMTESTAAT ALLE LOCATIES'!Afdrukbereik</vt:lpstr>
      <vt:lpstr>'4. GLASBEWASSING'!Afdrukbereik</vt:lpstr>
      <vt:lpstr>'5. SANITAIRE VOORZIENINGEN'!Afdrukbereik</vt:lpstr>
      <vt:lpstr>'6. VLOERONDERHOUD'!Afdrukbereik</vt:lpstr>
      <vt:lpstr>'7. AFROEPPRIJZEN'!Afdrukbereik</vt:lpstr>
      <vt:lpstr>'1. TOTAALBLAD'!Afdruktitels</vt:lpstr>
      <vt:lpstr>'3. RUIMTESTAAT ALLE LOCATIES'!Afdruktitels</vt:lpstr>
      <vt:lpstr>'7. AFROEPPRIJZEN'!Afdruktitels</vt:lpstr>
      <vt:lpstr>gebouw</vt:lpstr>
      <vt:lpstr>uren_mavr</vt:lpstr>
      <vt:lpstr>Vierknatemeter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der Velde</dc:creator>
  <dc:description/>
  <cp:lastModifiedBy>Berg, Harrold van den</cp:lastModifiedBy>
  <cp:revision>0</cp:revision>
  <cp:lastPrinted>2023-02-28T16:33:39Z</cp:lastPrinted>
  <dcterms:created xsi:type="dcterms:W3CDTF">1999-10-05T12:28:40Z</dcterms:created>
  <dcterms:modified xsi:type="dcterms:W3CDTF">2025-06-19T20:42:50Z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0x010100993FEB33FF2CE84F9C34239B85243E05</vt:lpwstr>
  </property>
</Properties>
</file>