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defaultThemeVersion="124226"/>
  <mc:AlternateContent xmlns:mc="http://schemas.openxmlformats.org/markup-compatibility/2006">
    <mc:Choice Requires="x15">
      <x15ac:absPath xmlns:x15ac="http://schemas.microsoft.com/office/spreadsheetml/2010/11/ac" url="https://barneveldnl.sharepoint.com/sites/Inkoop/Gedeelde documenten/GWW/ROK Onderhoud asfaltverhardingen 2025-2028/02 Specificatie/01 Aanvraag/02 Definitief/"/>
    </mc:Choice>
  </mc:AlternateContent>
  <xr:revisionPtr revIDLastSave="0" documentId="8_{7A5BAC9F-6916-4EBA-B9CC-E4DAD01B4A13}" xr6:coauthVersionLast="47" xr6:coauthVersionMax="47" xr10:uidLastSave="{00000000-0000-0000-0000-000000000000}"/>
  <bookViews>
    <workbookView xWindow="-120" yWindow="-120" windowWidth="29040" windowHeight="15990" tabRatio="761" xr2:uid="{00000000-000D-0000-FFFF-FFFF00000000}"/>
  </bookViews>
  <sheets>
    <sheet name="rekenmodel" sheetId="5" r:id="rId1"/>
    <sheet name="Projectbeoordelingsformulier" sheetId="6" r:id="rId2"/>
  </sheets>
  <definedNames>
    <definedName name="_xlnm.Print_Area" localSheetId="1">Projectbeoordelingsformulier!$A$1:$I$37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6" l="1"/>
  <c r="H36" i="6"/>
  <c r="I9" i="6"/>
  <c r="D9" i="6"/>
  <c r="C9" i="6"/>
  <c r="I41" i="6"/>
  <c r="D38" i="6"/>
  <c r="D37" i="6"/>
  <c r="I40" i="6"/>
  <c r="E40" i="6"/>
  <c r="D41" i="6"/>
  <c r="D40" i="6"/>
  <c r="G41" i="6"/>
  <c r="G40" i="6" s="1"/>
  <c r="E41" i="6"/>
  <c r="B65" i="5"/>
  <c r="D36" i="6" l="1"/>
  <c r="H40" i="6"/>
  <c r="I36" i="6" l="1"/>
  <c r="D34" i="6"/>
  <c r="D29" i="6"/>
  <c r="D30" i="6"/>
  <c r="D31" i="6"/>
  <c r="D28" i="6"/>
  <c r="D22" i="6"/>
  <c r="D23" i="6"/>
  <c r="D24" i="6"/>
  <c r="D25" i="6"/>
  <c r="D21" i="6"/>
  <c r="D16" i="6"/>
  <c r="D17" i="6"/>
  <c r="D18" i="6"/>
  <c r="D15" i="6"/>
  <c r="D12" i="6"/>
  <c r="D11" i="6"/>
  <c r="E38" i="6"/>
  <c r="E37" i="6"/>
  <c r="E34" i="6"/>
  <c r="E31" i="6"/>
  <c r="E30" i="6"/>
  <c r="E29" i="6"/>
  <c r="E28" i="6"/>
  <c r="E22" i="6"/>
  <c r="E23" i="6"/>
  <c r="E24" i="6"/>
  <c r="E25" i="6"/>
  <c r="E21" i="6"/>
  <c r="E16" i="6"/>
  <c r="E17" i="6"/>
  <c r="E18" i="6"/>
  <c r="E15" i="6"/>
  <c r="E12" i="6"/>
  <c r="E11" i="6"/>
  <c r="G30" i="6"/>
  <c r="G31" i="6"/>
  <c r="G22" i="6"/>
  <c r="G23" i="6"/>
  <c r="G24" i="6"/>
  <c r="G25" i="6"/>
  <c r="G17" i="6"/>
  <c r="G18" i="6"/>
  <c r="G34" i="6"/>
  <c r="A4" i="6"/>
  <c r="A5" i="6"/>
  <c r="A6" i="6"/>
  <c r="A3" i="6"/>
  <c r="B4" i="6"/>
  <c r="B5" i="6"/>
  <c r="B6" i="6"/>
  <c r="B3" i="6"/>
  <c r="G38" i="6"/>
  <c r="G36" i="6" s="1"/>
  <c r="G29" i="6"/>
  <c r="G11" i="6"/>
  <c r="G12" i="6"/>
  <c r="G15" i="6"/>
  <c r="G16" i="6"/>
  <c r="G21" i="6"/>
  <c r="G28" i="6"/>
  <c r="G37" i="6"/>
  <c r="B10" i="5"/>
  <c r="I33" i="6"/>
  <c r="I10" i="6"/>
  <c r="I27" i="6"/>
  <c r="I20" i="6"/>
  <c r="I14" i="6"/>
  <c r="E27" i="6" l="1"/>
  <c r="D20" i="6"/>
  <c r="D27" i="6"/>
  <c r="D14" i="6"/>
  <c r="D33" i="6"/>
  <c r="E10" i="6"/>
  <c r="G14" i="6"/>
  <c r="I30" i="6"/>
  <c r="G27" i="6"/>
  <c r="G10" i="6"/>
  <c r="E14" i="6"/>
  <c r="I16" i="6" s="1"/>
  <c r="E20" i="6"/>
  <c r="E33" i="6"/>
  <c r="I34" i="6" s="1"/>
  <c r="I31" i="6"/>
  <c r="G33" i="6"/>
  <c r="G20" i="6"/>
  <c r="D10" i="6"/>
  <c r="I37" i="6" l="1"/>
  <c r="I38" i="6"/>
  <c r="I29" i="6"/>
  <c r="I28" i="6"/>
  <c r="H27" i="6"/>
  <c r="H20" i="6"/>
  <c r="I25" i="6"/>
  <c r="I24" i="6"/>
  <c r="I23" i="6"/>
  <c r="I21" i="6"/>
  <c r="H33" i="6"/>
  <c r="H9" i="6" s="1"/>
  <c r="I22" i="6"/>
  <c r="H14" i="6"/>
  <c r="I18" i="6"/>
  <c r="I17" i="6"/>
  <c r="H10" i="6"/>
  <c r="I11" i="6"/>
  <c r="I15" i="6"/>
  <c r="I12" i="6"/>
  <c r="B11" i="5" l="1"/>
  <c r="B13" i="5" s="1"/>
  <c r="B14" i="5" s="1"/>
</calcChain>
</file>

<file path=xl/sharedStrings.xml><?xml version="1.0" encoding="utf-8"?>
<sst xmlns="http://schemas.openxmlformats.org/spreadsheetml/2006/main" count="86" uniqueCount="86">
  <si>
    <t>PROJECTBEOORDELINGSFORMULIER</t>
  </si>
  <si>
    <t>Datum</t>
  </si>
  <si>
    <t>totaal gescoorde waarde</t>
  </si>
  <si>
    <t>Verschil</t>
  </si>
  <si>
    <t>Te verrekenen bedrag</t>
  </si>
  <si>
    <t>voldaan zonder herstel of tekortkoming</t>
  </si>
  <si>
    <t>Maximaal te behalen punten</t>
  </si>
  <si>
    <t>Behaalde punten</t>
  </si>
  <si>
    <t xml:space="preserve"> Rekenmodel prestatiemeting</t>
  </si>
  <si>
    <t>Bestek</t>
  </si>
  <si>
    <t>Factor</t>
  </si>
  <si>
    <t>Toetsingsonderdelen</t>
  </si>
  <si>
    <t>Rekenwaarde prestatiemeting</t>
  </si>
  <si>
    <t>Behaald % prestatiemeting</t>
  </si>
  <si>
    <t>Aangeboden %  prestatiemeting</t>
  </si>
  <si>
    <t>Max. rekenwaarde</t>
  </si>
  <si>
    <t>Factor bij bonus</t>
  </si>
  <si>
    <t>Factor bij malus</t>
  </si>
  <si>
    <t>Projectgegevens</t>
  </si>
  <si>
    <t>Wegings- factor</t>
  </si>
  <si>
    <t>Beoorde-lings waarde</t>
  </si>
  <si>
    <t>Gescoorde waarde in procenten</t>
  </si>
  <si>
    <t>1.1</t>
  </si>
  <si>
    <t>1.2</t>
  </si>
  <si>
    <t>2.1</t>
  </si>
  <si>
    <t>3.1</t>
  </si>
  <si>
    <t>3.2</t>
  </si>
  <si>
    <t>3.3</t>
  </si>
  <si>
    <t>3.4</t>
  </si>
  <si>
    <t>4.1</t>
  </si>
  <si>
    <t>4.2</t>
  </si>
  <si>
    <t>4.3</t>
  </si>
  <si>
    <t>5.1</t>
  </si>
  <si>
    <t>2.</t>
  </si>
  <si>
    <t>3.</t>
  </si>
  <si>
    <t>4.</t>
  </si>
  <si>
    <t>5.</t>
  </si>
  <si>
    <t>Aanneemsom</t>
  </si>
  <si>
    <t>De gele cellen zijn invulbaar</t>
  </si>
  <si>
    <t>2.2</t>
  </si>
  <si>
    <t>3.5</t>
  </si>
  <si>
    <t>4.4</t>
  </si>
  <si>
    <t>2.3</t>
  </si>
  <si>
    <t>2.4</t>
  </si>
  <si>
    <t>Naam</t>
  </si>
  <si>
    <t>6.1</t>
  </si>
  <si>
    <t>6.</t>
  </si>
  <si>
    <t>6.2</t>
  </si>
  <si>
    <t>voldaan na incidentele tekortkoming</t>
  </si>
  <si>
    <t>voldaan na meerder verzoek of meerder herstel of meerdere tekortkomingen of gevolgen voor TGKIO</t>
  </si>
  <si>
    <t>voldaan na herhaaldelijk verzoek of herhaaldelijk herstel of met grote gevolgen voor TGKIO</t>
  </si>
  <si>
    <t>WF ter info en controle in %</t>
  </si>
  <si>
    <t>Beoordeling gerealiseerde (deel)projecten</t>
  </si>
  <si>
    <t>Aanneemsom (deel)projecten</t>
  </si>
  <si>
    <t>Totale aanneemsom deze periode</t>
  </si>
  <si>
    <t>ROK Onderhoud asfalt- en betonverhardingen 2025-2028</t>
  </si>
  <si>
    <t>CIV-GOW2025-B1</t>
  </si>
  <si>
    <t>Aanleveren documenten</t>
  </si>
  <si>
    <t>Planning en projectadministratie</t>
  </si>
  <si>
    <t>Deelopdrachten tijdig en compleet indienen</t>
  </si>
  <si>
    <t>Onderbouwde termijnen met aantoonbare hoeveelhedenverklaring (herleidbaar berekend), leverantie-/weegbonnen, certificaten, schetsen/foto's etc. tijdig en compleet indienen</t>
  </si>
  <si>
    <t>Na verzoek indienen van open begroting met marktconforme prijzen voor werkzaamheden die geen onderdeel uitmaken van de raamovereenkomst</t>
  </si>
  <si>
    <t>Dagrapporten en weekoverzichten worden tijdig en compleet ingediend</t>
  </si>
  <si>
    <t>Uitvoeringsplanningen tijdig en compleet indienen (planningen voor de deelopdrachten) 
Overallplanning van alle deelopdrachten tijdig en compleet indienen, updaten en actualiseren</t>
  </si>
  <si>
    <t>Planningsafspraken voor deelopdrachten en voor het op afroep uitvoeren van de werkzaamheden worden gehaald, afspraken hierover worden nagekomen
Afwijkingen worden tijdig gemeld, duidelijk omschreven en goed gemotiveerd</t>
  </si>
  <si>
    <t>Projectkwaliteit en uitvoering</t>
  </si>
  <si>
    <t>Kwaliteitsborging wordt zodanig uitgevoerd dat bij (vermoeden van) onvoldoend werk, de opdrachtnemer dit zelf, proactief, signaleert en meldt, voordat onvoldoende werk is gesignaleerd door de directie
Proactief herstellen van onvoldoende werk en schade</t>
  </si>
  <si>
    <t>Gerealiseerde asfalt- en betonwerkzaamheden voldoen aan bestekeisen</t>
  </si>
  <si>
    <t>Gerealiseerde werkzaamheden aan elementenverhardingen voldoen aan bestekseisen en voldoen aan de kwaliteitsnormen 2020 van SEB</t>
  </si>
  <si>
    <t>Gerealiseerde overige werkzaamheden voldoen aan bestekseisen</t>
  </si>
  <si>
    <t>Vrijgekomen materialen worden afgevoerd en vormen geen overlast voor de omgeving</t>
  </si>
  <si>
    <t>Communicatie</t>
  </si>
  <si>
    <t>Opdrachtnemer komt afspraken met de opdrachtgever juist en tijdig na en volgt aanwijzingen van de directie juist en tijdig op. Uitvoerder en/of projectleider is telefonisch goed bereikbaar en reageert tijdig op vragen en opmerkingen</t>
  </si>
  <si>
    <t>Klachten worden zoveel mogelijk voorkomen, adequaat opgepakt en afgehandeld</t>
  </si>
  <si>
    <t>Afspraken met derden (andere opdrachtnemers, bewoners) worden vastgelegd en tijdig gecommuniceerd met de directie</t>
  </si>
  <si>
    <t>Opdrachtnemer heeft oog voor de sociale aspecten naar de omgeving</t>
  </si>
  <si>
    <t>Houding en gedrag</t>
  </si>
  <si>
    <t>Werken vanuit de bouwteamgedachte</t>
  </si>
  <si>
    <t>Werkterrein / veilig werken</t>
  </si>
  <si>
    <t>Opstellen en tijdig indienen van op maat gemaakte verkeersplannen voor de deelopdrachten, uitvoeren van meldingen in MELVIN en informeren nood- en hulpdiensten</t>
  </si>
  <si>
    <t>Nakoming toezeggingen subgunningscriteria</t>
  </si>
  <si>
    <t>7.</t>
  </si>
  <si>
    <t>7.1</t>
  </si>
  <si>
    <t>Vraag en antwoord: de aangegeven meerwaarde(n) middels de vragenlijst met antwoorden van de aangedragen oplossingen en de wijze waarop de organisatie, de inrichting en de beheersing van het proces is geregeld en hoe dit bijdraagt aan de beheersing van de deelopdrachten</t>
  </si>
  <si>
    <t>Tijdelijke verkeersmaatregelen worden juist toegepast en zijn toegesneden op (deel)project specifieke eisen en locaties. Gevaarlijke situaties voor medewerkers, omwonenden en weggebruikers worden voorkomen. 
Dragen van gecertificeerde, niet versleten veiligheidskleding en PBM's, passende bij de uit te voeren werkzaamheden. 
Gebruik van gecertificeerde, goed zichtbare (reflecterende) materialen voor verkeersmaatregelen</t>
  </si>
  <si>
    <t>Periode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</si>
</sst>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quot;€&quot;\ #,##0.00"/>
    <numFmt numFmtId="166" formatCode="[$-413]dd\ mmmm\ yyyy;@"/>
  </numFmts>
  <fonts count="12" x14ac:knownFonts="1">
    <font>
      <sz val="11"/>
      <color indexed="8"/>
      <name val="Calibri"/>
      <family val="2"/>
    </font>
    <font>
      <sz val="11"/>
      <color indexed="8"/>
      <name val="Calibri"/>
      <family val="2"/>
    </font>
    <font>
      <sz val="8"/>
      <name val="Calibri"/>
      <family val="2"/>
    </font>
    <font>
      <sz val="10"/>
      <color indexed="8"/>
      <name val="Arial"/>
      <family val="2"/>
    </font>
    <font>
      <b/>
      <sz val="10"/>
      <color indexed="8"/>
      <name val="Arial"/>
      <family val="2"/>
    </font>
    <font>
      <b/>
      <sz val="11"/>
      <color indexed="8"/>
      <name val="Arial"/>
      <family val="2"/>
    </font>
    <font>
      <sz val="8"/>
      <color indexed="8"/>
      <name val="Arial"/>
      <family val="2"/>
    </font>
    <font>
      <b/>
      <sz val="24"/>
      <color indexed="8"/>
      <name val="Arial"/>
      <family val="2"/>
    </font>
    <font>
      <sz val="10"/>
      <name val="Arial"/>
      <family val="2"/>
    </font>
    <font>
      <i/>
      <sz val="10"/>
      <color indexed="8"/>
      <name val="Arial"/>
      <family val="2"/>
    </font>
    <font>
      <b/>
      <sz val="12"/>
      <color indexed="8"/>
      <name val="Arial"/>
      <family val="2"/>
    </font>
    <font>
      <i/>
      <sz val="8"/>
      <color indexed="8"/>
      <name val="Arial"/>
      <family val="2"/>
    </font>
  </fonts>
  <fills count="9">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13"/>
        <bgColor indexed="64"/>
      </patternFill>
    </fill>
    <fill>
      <patternFill patternType="solid">
        <fgColor indexed="55"/>
        <bgColor indexed="64"/>
      </patternFill>
    </fill>
    <fill>
      <patternFill patternType="solid">
        <fgColor theme="0"/>
        <bgColor indexed="64"/>
      </patternFill>
    </fill>
    <fill>
      <patternFill patternType="solid">
        <fgColor rgb="FF969696"/>
        <bgColor indexed="64"/>
      </patternFill>
    </fill>
    <fill>
      <patternFill patternType="solid">
        <fgColor rgb="FFFFFF00"/>
        <bgColor indexed="64"/>
      </patternFill>
    </fill>
  </fills>
  <borders count="43">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24">
    <xf numFmtId="0" fontId="0" fillId="0" borderId="0" xfId="0"/>
    <xf numFmtId="0" fontId="3" fillId="0" borderId="0" xfId="0" applyFont="1"/>
    <xf numFmtId="0" fontId="6" fillId="0" borderId="0" xfId="0" applyFont="1"/>
    <xf numFmtId="0" fontId="3" fillId="0" borderId="1" xfId="0" applyFont="1" applyBorder="1" applyAlignment="1">
      <alignment vertical="top" wrapText="1"/>
    </xf>
    <xf numFmtId="0" fontId="3" fillId="0" borderId="2" xfId="0" applyFont="1" applyBorder="1" applyAlignment="1">
      <alignment vertical="top" wrapText="1"/>
    </xf>
    <xf numFmtId="0" fontId="3" fillId="0" borderId="2"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xf>
    <xf numFmtId="0" fontId="3" fillId="0" borderId="3" xfId="0" applyFont="1" applyBorder="1"/>
    <xf numFmtId="0" fontId="3" fillId="0" borderId="5" xfId="0" applyFont="1" applyBorder="1"/>
    <xf numFmtId="0" fontId="3" fillId="0" borderId="6" xfId="0" applyFont="1" applyBorder="1" applyAlignment="1">
      <alignment horizontal="center" wrapText="1"/>
    </xf>
    <xf numFmtId="0" fontId="3" fillId="0" borderId="0" xfId="0" applyFont="1" applyAlignment="1">
      <alignment vertical="top"/>
    </xf>
    <xf numFmtId="9" fontId="4" fillId="2" borderId="6" xfId="0" applyNumberFormat="1" applyFont="1" applyFill="1" applyBorder="1" applyAlignment="1">
      <alignment horizontal="center" vertical="center"/>
    </xf>
    <xf numFmtId="0" fontId="4" fillId="3" borderId="7" xfId="0" applyFont="1" applyFill="1" applyBorder="1" applyAlignment="1">
      <alignment horizontal="left" vertical="top" wrapText="1"/>
    </xf>
    <xf numFmtId="0" fontId="4" fillId="3" borderId="8" xfId="0" applyFont="1" applyFill="1" applyBorder="1" applyAlignment="1">
      <alignment horizontal="left" vertical="top" wrapText="1"/>
    </xf>
    <xf numFmtId="0" fontId="4" fillId="3" borderId="6" xfId="0" applyFont="1" applyFill="1" applyBorder="1" applyAlignment="1">
      <alignment horizontal="center"/>
    </xf>
    <xf numFmtId="0" fontId="3" fillId="0" borderId="9" xfId="0" applyFont="1" applyBorder="1" applyAlignment="1">
      <alignment vertical="top" wrapText="1"/>
    </xf>
    <xf numFmtId="0" fontId="3" fillId="0" borderId="10" xfId="0" applyFont="1" applyBorder="1" applyAlignment="1">
      <alignment horizontal="left" vertical="top"/>
    </xf>
    <xf numFmtId="0" fontId="3" fillId="0" borderId="10" xfId="0" applyFont="1" applyBorder="1" applyAlignment="1">
      <alignment vertical="top" wrapText="1"/>
    </xf>
    <xf numFmtId="4" fontId="3" fillId="0" borderId="11" xfId="0" applyNumberFormat="1" applyFont="1" applyBorder="1" applyAlignment="1">
      <alignment horizontal="left" vertical="top" wrapText="1"/>
    </xf>
    <xf numFmtId="165" fontId="3" fillId="4" borderId="11" xfId="0" applyNumberFormat="1" applyFont="1" applyFill="1" applyBorder="1" applyAlignment="1" applyProtection="1">
      <alignment horizontal="left" vertical="top" wrapText="1"/>
      <protection locked="0"/>
    </xf>
    <xf numFmtId="165" fontId="3" fillId="2" borderId="11" xfId="0" applyNumberFormat="1" applyFont="1" applyFill="1" applyBorder="1" applyAlignment="1">
      <alignment horizontal="left" vertical="top" wrapText="1"/>
    </xf>
    <xf numFmtId="9" fontId="3" fillId="2" borderId="11" xfId="0" applyNumberFormat="1" applyFont="1" applyFill="1" applyBorder="1" applyAlignment="1">
      <alignment horizontal="left" vertical="top" wrapText="1"/>
    </xf>
    <xf numFmtId="9" fontId="3" fillId="4" borderId="11" xfId="0" applyNumberFormat="1" applyFont="1" applyFill="1" applyBorder="1" applyAlignment="1" applyProtection="1">
      <alignment horizontal="left" vertical="top" wrapText="1"/>
      <protection locked="0"/>
    </xf>
    <xf numFmtId="9" fontId="3" fillId="0" borderId="11" xfId="0" applyNumberFormat="1" applyFont="1" applyBorder="1" applyAlignment="1">
      <alignment horizontal="left" vertical="top"/>
    </xf>
    <xf numFmtId="0" fontId="3" fillId="3" borderId="6" xfId="0" applyFont="1" applyFill="1" applyBorder="1" applyAlignment="1">
      <alignment vertical="center" wrapText="1"/>
    </xf>
    <xf numFmtId="0" fontId="3" fillId="3" borderId="6" xfId="0" applyFont="1" applyFill="1" applyBorder="1" applyAlignment="1">
      <alignment horizontal="center" vertical="center" wrapText="1"/>
    </xf>
    <xf numFmtId="10" fontId="3" fillId="3" borderId="6" xfId="0" applyNumberFormat="1" applyFont="1" applyFill="1" applyBorder="1" applyAlignment="1">
      <alignment horizontal="center" vertical="center" wrapText="1"/>
    </xf>
    <xf numFmtId="44" fontId="3" fillId="3" borderId="11" xfId="1" applyFont="1" applyFill="1" applyBorder="1" applyAlignment="1" applyProtection="1">
      <alignment horizontal="center" vertical="center" wrapText="1"/>
    </xf>
    <xf numFmtId="0" fontId="3" fillId="0" borderId="0" xfId="0" applyFont="1" applyAlignment="1">
      <alignment vertical="center" wrapText="1"/>
    </xf>
    <xf numFmtId="0" fontId="3" fillId="4" borderId="6" xfId="0" applyFont="1" applyFill="1" applyBorder="1" applyAlignment="1" applyProtection="1">
      <alignment horizontal="center" vertical="center" wrapText="1"/>
      <protection locked="0"/>
    </xf>
    <xf numFmtId="44" fontId="3" fillId="0" borderId="12" xfId="1" applyFont="1" applyBorder="1" applyAlignment="1" applyProtection="1">
      <alignment horizontal="center" vertical="center" wrapText="1"/>
    </xf>
    <xf numFmtId="165" fontId="3" fillId="0" borderId="13" xfId="0" applyNumberFormat="1" applyFont="1" applyBorder="1" applyAlignment="1">
      <alignment horizontal="center" vertical="center" wrapText="1"/>
    </xf>
    <xf numFmtId="2" fontId="3" fillId="0" borderId="12" xfId="0" applyNumberFormat="1" applyFont="1" applyBorder="1" applyAlignment="1">
      <alignment horizontal="center" vertical="center" wrapText="1"/>
    </xf>
    <xf numFmtId="0" fontId="3" fillId="0" borderId="0" xfId="0" applyFont="1" applyAlignment="1">
      <alignment vertical="center"/>
    </xf>
    <xf numFmtId="165" fontId="3" fillId="0" borderId="13" xfId="0" applyNumberFormat="1" applyFont="1" applyBorder="1" applyAlignment="1">
      <alignment horizontal="center" vertical="center"/>
    </xf>
    <xf numFmtId="0" fontId="3" fillId="0" borderId="0" xfId="0" applyFont="1" applyAlignment="1">
      <alignment horizontal="center" vertical="center"/>
    </xf>
    <xf numFmtId="0" fontId="3" fillId="0" borderId="14" xfId="0" applyFont="1" applyBorder="1" applyAlignment="1">
      <alignment horizontal="left" vertical="center"/>
    </xf>
    <xf numFmtId="0" fontId="3" fillId="0" borderId="13" xfId="0" applyFont="1" applyBorder="1" applyAlignment="1">
      <alignment horizontal="center" vertical="center"/>
    </xf>
    <xf numFmtId="0" fontId="3" fillId="0" borderId="1" xfId="0" applyFont="1" applyBorder="1"/>
    <xf numFmtId="0" fontId="3" fillId="0" borderId="15" xfId="0" applyFont="1" applyBorder="1" applyAlignment="1">
      <alignment horizontal="center" vertical="top" wrapText="1"/>
    </xf>
    <xf numFmtId="164" fontId="3" fillId="0" borderId="11" xfId="0" applyNumberFormat="1" applyFont="1" applyBorder="1" applyAlignment="1">
      <alignment horizontal="center" vertical="center"/>
    </xf>
    <xf numFmtId="0" fontId="3" fillId="0" borderId="4" xfId="0" applyFont="1" applyBorder="1" applyAlignment="1">
      <alignment horizontal="center"/>
    </xf>
    <xf numFmtId="44" fontId="3" fillId="0" borderId="16" xfId="1" applyFont="1" applyBorder="1" applyAlignment="1" applyProtection="1">
      <alignment horizontal="center" vertical="center" wrapText="1"/>
    </xf>
    <xf numFmtId="0" fontId="3" fillId="0" borderId="17" xfId="0" applyFont="1" applyBorder="1" applyAlignment="1">
      <alignment horizontal="center"/>
    </xf>
    <xf numFmtId="0" fontId="3" fillId="4" borderId="18" xfId="0" applyFont="1" applyFill="1" applyBorder="1" applyAlignment="1" applyProtection="1">
      <alignment horizontal="center" vertical="center" wrapText="1"/>
      <protection locked="0"/>
    </xf>
    <xf numFmtId="0" fontId="3" fillId="0" borderId="19" xfId="0" applyFont="1" applyBorder="1" applyAlignment="1">
      <alignment vertical="top"/>
    </xf>
    <xf numFmtId="0" fontId="3" fillId="0" borderId="21" xfId="0" applyFont="1" applyBorder="1"/>
    <xf numFmtId="0" fontId="3" fillId="0" borderId="21" xfId="0" applyFont="1" applyBorder="1" applyAlignment="1">
      <alignment horizontal="center"/>
    </xf>
    <xf numFmtId="0" fontId="3" fillId="0" borderId="22" xfId="0" applyFont="1" applyBorder="1" applyAlignment="1">
      <alignment horizontal="left" vertical="center" wrapText="1"/>
    </xf>
    <xf numFmtId="0" fontId="3" fillId="0" borderId="22" xfId="0" applyFont="1" applyBorder="1" applyAlignment="1">
      <alignment horizontal="left" vertical="center"/>
    </xf>
    <xf numFmtId="0" fontId="3" fillId="0" borderId="24" xfId="0" applyFont="1" applyBorder="1" applyAlignment="1">
      <alignment horizontal="center" vertical="center" wrapText="1"/>
    </xf>
    <xf numFmtId="0" fontId="3" fillId="0" borderId="13" xfId="0" applyFont="1" applyBorder="1" applyAlignment="1">
      <alignment horizontal="center" vertical="center" wrapText="1"/>
    </xf>
    <xf numFmtId="0" fontId="9" fillId="3" borderId="25" xfId="0" applyFont="1" applyFill="1" applyBorder="1" applyAlignment="1">
      <alignment horizontal="left" vertical="top" wrapText="1"/>
    </xf>
    <xf numFmtId="0" fontId="9" fillId="3" borderId="0" xfId="0" applyFont="1" applyFill="1" applyAlignment="1">
      <alignment horizontal="left" vertical="top" wrapText="1"/>
    </xf>
    <xf numFmtId="0" fontId="9" fillId="3" borderId="26" xfId="0" applyFont="1" applyFill="1" applyBorder="1" applyAlignment="1">
      <alignment horizontal="left" vertical="top" wrapText="1"/>
    </xf>
    <xf numFmtId="0" fontId="4" fillId="5" borderId="10" xfId="0" applyFont="1" applyFill="1" applyBorder="1" applyAlignment="1">
      <alignment horizontal="left" vertical="center" wrapText="1"/>
    </xf>
    <xf numFmtId="0" fontId="3" fillId="0" borderId="27" xfId="0" applyFont="1" applyBorder="1" applyAlignment="1">
      <alignment horizontal="left" vertical="center" wrapText="1"/>
    </xf>
    <xf numFmtId="0" fontId="3" fillId="0" borderId="14" xfId="0" applyFont="1" applyBorder="1" applyAlignment="1">
      <alignment horizontal="left" vertical="center" wrapText="1"/>
    </xf>
    <xf numFmtId="0" fontId="3" fillId="0" borderId="27" xfId="0" applyFont="1" applyBorder="1" applyAlignment="1">
      <alignment horizontal="left" vertical="center"/>
    </xf>
    <xf numFmtId="0" fontId="3" fillId="0" borderId="5" xfId="0" applyFont="1" applyBorder="1" applyAlignment="1">
      <alignment horizontal="left" vertical="center"/>
    </xf>
    <xf numFmtId="0" fontId="4" fillId="5" borderId="27" xfId="0" applyFont="1" applyFill="1" applyBorder="1" applyAlignment="1">
      <alignment horizontal="left" vertical="center" wrapText="1"/>
    </xf>
    <xf numFmtId="166" fontId="4" fillId="3" borderId="28" xfId="0" applyNumberFormat="1" applyFont="1" applyFill="1" applyBorder="1" applyAlignment="1">
      <alignment horizontal="left" vertical="top" wrapText="1"/>
    </xf>
    <xf numFmtId="4" fontId="10" fillId="0" borderId="11" xfId="0" applyNumberFormat="1" applyFont="1" applyBorder="1" applyAlignment="1">
      <alignment horizontal="left" vertical="top" wrapText="1"/>
    </xf>
    <xf numFmtId="0" fontId="11" fillId="0" borderId="2" xfId="0" applyFont="1" applyBorder="1" applyAlignment="1">
      <alignment horizontal="center" vertical="top" wrapText="1"/>
    </xf>
    <xf numFmtId="0" fontId="11" fillId="0" borderId="0" xfId="0" applyFont="1" applyAlignment="1">
      <alignment horizontal="center"/>
    </xf>
    <xf numFmtId="10" fontId="11" fillId="0" borderId="13" xfId="2" applyNumberFormat="1" applyFont="1" applyFill="1" applyBorder="1" applyAlignment="1" applyProtection="1">
      <alignment horizontal="center" vertical="top" wrapText="1"/>
    </xf>
    <xf numFmtId="0" fontId="4" fillId="0" borderId="32" xfId="0" applyFont="1" applyBorder="1"/>
    <xf numFmtId="0" fontId="4" fillId="0" borderId="41" xfId="0" applyFont="1" applyBorder="1"/>
    <xf numFmtId="44" fontId="4" fillId="6" borderId="41" xfId="0" applyNumberFormat="1" applyFont="1" applyFill="1" applyBorder="1"/>
    <xf numFmtId="0" fontId="4" fillId="0" borderId="11" xfId="0" applyFont="1" applyBorder="1" applyAlignment="1">
      <alignment horizontal="left" vertical="top" wrapText="1"/>
    </xf>
    <xf numFmtId="49" fontId="4" fillId="0" borderId="11" xfId="0" applyNumberFormat="1" applyFont="1" applyBorder="1" applyAlignment="1">
      <alignment horizontal="left" vertical="top" wrapText="1"/>
    </xf>
    <xf numFmtId="0" fontId="3" fillId="0" borderId="42" xfId="0" applyFont="1" applyBorder="1" applyProtection="1">
      <protection locked="0"/>
    </xf>
    <xf numFmtId="44" fontId="3" fillId="0" borderId="11" xfId="0" applyNumberFormat="1" applyFont="1" applyBorder="1" applyProtection="1">
      <protection locked="0"/>
    </xf>
    <xf numFmtId="0" fontId="3" fillId="0" borderId="10" xfId="0" applyFont="1" applyBorder="1" applyProtection="1">
      <protection locked="0"/>
    </xf>
    <xf numFmtId="0" fontId="3" fillId="0" borderId="27" xfId="0" applyFont="1" applyBorder="1" applyProtection="1">
      <protection locked="0"/>
    </xf>
    <xf numFmtId="44" fontId="3" fillId="0" borderId="16" xfId="0" applyNumberFormat="1" applyFont="1" applyBorder="1" applyProtection="1">
      <protection locked="0"/>
    </xf>
    <xf numFmtId="0" fontId="4" fillId="7" borderId="10" xfId="0" applyFont="1" applyFill="1" applyBorder="1" applyAlignment="1">
      <alignment horizontal="left" vertical="center" wrapText="1"/>
    </xf>
    <xf numFmtId="0" fontId="3" fillId="0" borderId="4" xfId="0" applyFont="1" applyBorder="1" applyAlignment="1">
      <alignment horizontal="left" vertical="top" wrapText="1"/>
    </xf>
    <xf numFmtId="0" fontId="11" fillId="0" borderId="4" xfId="0" applyFont="1" applyBorder="1" applyAlignment="1">
      <alignment horizontal="center"/>
    </xf>
    <xf numFmtId="0" fontId="11" fillId="0" borderId="29" xfId="0" applyFont="1" applyBorder="1" applyAlignment="1">
      <alignment horizontal="center" vertical="top" wrapText="1"/>
    </xf>
    <xf numFmtId="9" fontId="3" fillId="0" borderId="6" xfId="0" applyNumberFormat="1" applyFont="1" applyBorder="1" applyAlignment="1">
      <alignment horizontal="center" vertical="center"/>
    </xf>
    <xf numFmtId="9" fontId="11" fillId="0" borderId="6" xfId="0" applyNumberFormat="1" applyFont="1" applyBorder="1" applyAlignment="1">
      <alignment horizontal="center" vertical="center"/>
    </xf>
    <xf numFmtId="0" fontId="4" fillId="7" borderId="6" xfId="0" applyFont="1" applyFill="1" applyBorder="1" applyAlignment="1">
      <alignment vertical="center" wrapText="1"/>
    </xf>
    <xf numFmtId="9" fontId="4" fillId="7" borderId="6" xfId="2" applyFont="1" applyFill="1" applyBorder="1" applyAlignment="1" applyProtection="1">
      <alignment horizontal="center" vertical="center" wrapText="1"/>
    </xf>
    <xf numFmtId="9" fontId="11" fillId="5" borderId="6" xfId="0" applyNumberFormat="1" applyFont="1" applyFill="1" applyBorder="1" applyAlignment="1">
      <alignment horizontal="center" vertical="center" wrapText="1"/>
    </xf>
    <xf numFmtId="1" fontId="4" fillId="5" borderId="6" xfId="0" applyNumberFormat="1" applyFont="1" applyFill="1" applyBorder="1" applyAlignment="1">
      <alignment horizontal="center" vertical="center" wrapText="1"/>
    </xf>
    <xf numFmtId="0" fontId="3" fillId="0" borderId="13" xfId="0" applyFont="1" applyBorder="1" applyAlignment="1">
      <alignment horizontal="center" vertical="top" wrapText="1"/>
    </xf>
    <xf numFmtId="0" fontId="3" fillId="0" borderId="23" xfId="0" applyFont="1" applyBorder="1" applyAlignment="1">
      <alignment vertical="center" wrapText="1"/>
    </xf>
    <xf numFmtId="0" fontId="11" fillId="0" borderId="13" xfId="0" applyFont="1" applyBorder="1" applyAlignment="1">
      <alignment horizontal="center" vertical="center" wrapText="1"/>
    </xf>
    <xf numFmtId="0" fontId="3" fillId="0" borderId="24" xfId="0" applyFont="1" applyBorder="1" applyAlignment="1">
      <alignment horizontal="center" vertical="top" wrapText="1"/>
    </xf>
    <xf numFmtId="0" fontId="4" fillId="0" borderId="23" xfId="0" applyFont="1" applyBorder="1" applyAlignment="1">
      <alignment horizontal="left" vertical="center" wrapText="1"/>
    </xf>
    <xf numFmtId="0" fontId="11" fillId="0" borderId="13" xfId="0" applyFont="1" applyBorder="1" applyAlignment="1">
      <alignment horizontal="center" vertical="center"/>
    </xf>
    <xf numFmtId="0" fontId="3" fillId="0" borderId="13" xfId="0" applyFont="1" applyBorder="1" applyAlignment="1">
      <alignment vertical="center" wrapText="1"/>
    </xf>
    <xf numFmtId="0" fontId="3" fillId="0" borderId="20" xfId="0" applyFont="1" applyBorder="1" applyAlignment="1">
      <alignment vertical="top" wrapText="1"/>
    </xf>
    <xf numFmtId="0" fontId="11" fillId="0" borderId="21" xfId="0" applyFont="1" applyBorder="1" applyAlignment="1">
      <alignment horizontal="center"/>
    </xf>
    <xf numFmtId="0" fontId="3" fillId="0" borderId="24" xfId="0" applyFont="1" applyBorder="1" applyAlignment="1">
      <alignment horizontal="left" vertical="top" wrapText="1"/>
    </xf>
    <xf numFmtId="0" fontId="3" fillId="0" borderId="13" xfId="0" applyFont="1" applyBorder="1" applyAlignment="1">
      <alignment horizontal="left" vertical="top" wrapText="1"/>
    </xf>
    <xf numFmtId="0" fontId="8" fillId="0" borderId="24" xfId="0" applyFont="1" applyBorder="1" applyAlignment="1">
      <alignment vertical="top" wrapText="1"/>
    </xf>
    <xf numFmtId="0" fontId="3" fillId="0" borderId="13" xfId="0" applyFont="1" applyBorder="1" applyAlignment="1">
      <alignment vertical="top" wrapText="1"/>
    </xf>
    <xf numFmtId="0" fontId="3" fillId="0" borderId="24" xfId="0" applyFont="1" applyBorder="1" applyAlignment="1">
      <alignment vertical="top" wrapText="1"/>
    </xf>
    <xf numFmtId="0" fontId="4" fillId="8" borderId="11" xfId="0" applyFont="1" applyFill="1" applyBorder="1" applyAlignment="1" applyProtection="1">
      <alignment horizontal="left" vertical="top" wrapText="1"/>
      <protection locked="0"/>
    </xf>
    <xf numFmtId="166" fontId="4" fillId="8" borderId="11" xfId="0" applyNumberFormat="1" applyFont="1" applyFill="1" applyBorder="1" applyAlignment="1" applyProtection="1">
      <alignment horizontal="left" vertical="top" wrapText="1"/>
      <protection locked="0"/>
    </xf>
    <xf numFmtId="0" fontId="3" fillId="0" borderId="30" xfId="0" applyFont="1" applyBorder="1" applyAlignment="1">
      <alignment horizontal="center" vertical="top" wrapText="1"/>
    </xf>
    <xf numFmtId="0" fontId="3" fillId="0" borderId="31" xfId="0" applyFont="1" applyBorder="1" applyAlignment="1">
      <alignment vertical="top" wrapText="1"/>
    </xf>
    <xf numFmtId="0" fontId="7" fillId="3" borderId="32" xfId="0" applyFont="1" applyFill="1" applyBorder="1" applyAlignment="1">
      <alignment horizontal="center" vertical="center" wrapText="1"/>
    </xf>
    <xf numFmtId="0" fontId="7" fillId="3" borderId="33" xfId="0" applyFont="1" applyFill="1" applyBorder="1" applyAlignment="1">
      <alignment horizontal="center" vertical="center" wrapText="1"/>
    </xf>
    <xf numFmtId="0" fontId="3" fillId="0" borderId="34" xfId="0" applyFont="1" applyBorder="1" applyAlignment="1">
      <alignment horizontal="center" vertical="top" wrapText="1"/>
    </xf>
    <xf numFmtId="0" fontId="3" fillId="0" borderId="35" xfId="0" applyFont="1" applyBorder="1" applyAlignment="1">
      <alignment vertical="top" wrapText="1"/>
    </xf>
    <xf numFmtId="0" fontId="5" fillId="3" borderId="36" xfId="0" applyFont="1" applyFill="1" applyBorder="1" applyAlignment="1">
      <alignment horizontal="left" vertical="top" wrapText="1"/>
    </xf>
    <xf numFmtId="0" fontId="5" fillId="0" borderId="37" xfId="0" applyFont="1" applyBorder="1" applyAlignment="1">
      <alignment horizontal="left" vertical="top" wrapText="1"/>
    </xf>
    <xf numFmtId="0" fontId="4" fillId="3" borderId="6" xfId="0" applyFont="1" applyFill="1" applyBorder="1" applyAlignment="1">
      <alignment horizontal="center" vertical="center"/>
    </xf>
    <xf numFmtId="0" fontId="4" fillId="3" borderId="6" xfId="0" applyFont="1" applyFill="1" applyBorder="1" applyAlignment="1">
      <alignment horizontal="left" wrapText="1"/>
    </xf>
    <xf numFmtId="0" fontId="4" fillId="3" borderId="32" xfId="0" applyFont="1" applyFill="1" applyBorder="1" applyAlignment="1">
      <alignment horizontal="center" vertical="center" wrapText="1"/>
    </xf>
    <xf numFmtId="0" fontId="4" fillId="3" borderId="38"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3" fillId="0" borderId="29" xfId="0" applyFont="1" applyBorder="1" applyAlignment="1">
      <alignment vertical="top" wrapText="1"/>
    </xf>
    <xf numFmtId="0" fontId="3" fillId="0" borderId="23" xfId="0" applyFont="1" applyBorder="1" applyAlignment="1">
      <alignment wrapText="1"/>
    </xf>
    <xf numFmtId="0" fontId="3" fillId="0" borderId="29" xfId="0" applyFont="1" applyBorder="1" applyAlignment="1">
      <alignment horizontal="center" vertical="top" wrapText="1"/>
    </xf>
    <xf numFmtId="0" fontId="3" fillId="0" borderId="23" xfId="0" applyFont="1" applyBorder="1" applyAlignment="1">
      <alignment horizontal="center" vertical="top" wrapText="1"/>
    </xf>
    <xf numFmtId="0" fontId="4" fillId="3" borderId="39" xfId="0" applyFont="1" applyFill="1" applyBorder="1" applyAlignment="1">
      <alignment horizontal="left"/>
    </xf>
    <xf numFmtId="0" fontId="4" fillId="3" borderId="18" xfId="0" applyFont="1" applyFill="1" applyBorder="1" applyAlignment="1">
      <alignment horizontal="left"/>
    </xf>
    <xf numFmtId="0" fontId="4" fillId="3" borderId="40" xfId="0" applyFont="1" applyFill="1" applyBorder="1" applyAlignment="1">
      <alignment horizontal="left"/>
    </xf>
    <xf numFmtId="0" fontId="4" fillId="3" borderId="6" xfId="0" applyFont="1" applyFill="1" applyBorder="1" applyAlignment="1">
      <alignment horizontal="left"/>
    </xf>
  </cellXfs>
  <cellStyles count="3">
    <cellStyle name="Euro" xfId="1" xr:uid="{00000000-0005-0000-0000-000000000000}"/>
    <cellStyle name="Procent" xfId="2" builtinId="5"/>
    <cellStyle name="Standaard" xfId="0" builtinId="0"/>
  </cellStyles>
  <dxfs count="1">
    <dxf>
      <fill>
        <patternFill>
          <bgColor rgb="FFFF0000"/>
        </patternFill>
      </fill>
    </dxf>
  </dxfs>
  <tableStyles count="0" defaultTableStyle="TableStyleMedium9" defaultPivotStyle="PivotStyleLight16"/>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5"/>
  <sheetViews>
    <sheetView tabSelected="1" workbookViewId="0">
      <selection activeCell="B12" sqref="B12"/>
    </sheetView>
  </sheetViews>
  <sheetFormatPr defaultRowHeight="12.75" x14ac:dyDescent="0.2"/>
  <cols>
    <col min="1" max="1" width="40.7109375" style="1" customWidth="1"/>
    <col min="2" max="2" width="42.140625" style="1" bestFit="1" customWidth="1"/>
    <col min="3" max="16384" width="9.140625" style="1"/>
  </cols>
  <sheetData>
    <row r="1" spans="1:2" ht="30.75" thickBot="1" x14ac:dyDescent="0.25">
      <c r="A1" s="105" t="s">
        <v>8</v>
      </c>
      <c r="B1" s="106"/>
    </row>
    <row r="2" spans="1:2" ht="15" customHeight="1" x14ac:dyDescent="0.2">
      <c r="A2" s="109" t="s">
        <v>18</v>
      </c>
      <c r="B2" s="110"/>
    </row>
    <row r="3" spans="1:2" ht="25.5" x14ac:dyDescent="0.2">
      <c r="A3" s="17" t="s">
        <v>44</v>
      </c>
      <c r="B3" s="70" t="s">
        <v>55</v>
      </c>
    </row>
    <row r="4" spans="1:2" ht="15" customHeight="1" x14ac:dyDescent="0.2">
      <c r="A4" s="17" t="s">
        <v>9</v>
      </c>
      <c r="B4" s="71" t="s">
        <v>56</v>
      </c>
    </row>
    <row r="5" spans="1:2" ht="15" customHeight="1" x14ac:dyDescent="0.2">
      <c r="A5" s="17" t="s">
        <v>85</v>
      </c>
      <c r="B5" s="101"/>
    </row>
    <row r="6" spans="1:2" ht="15" customHeight="1" x14ac:dyDescent="0.2">
      <c r="A6" s="17" t="s">
        <v>1</v>
      </c>
      <c r="B6" s="102">
        <v>45547</v>
      </c>
    </row>
    <row r="7" spans="1:2" ht="15" customHeight="1" x14ac:dyDescent="0.2">
      <c r="A7" s="107"/>
      <c r="B7" s="108"/>
    </row>
    <row r="8" spans="1:2" ht="15" customHeight="1" x14ac:dyDescent="0.2">
      <c r="A8" s="18" t="s">
        <v>10</v>
      </c>
      <c r="B8" s="19">
        <v>0.15</v>
      </c>
    </row>
    <row r="9" spans="1:2" ht="15" customHeight="1" x14ac:dyDescent="0.2">
      <c r="A9" s="18" t="s">
        <v>37</v>
      </c>
      <c r="B9" s="20">
        <v>250000</v>
      </c>
    </row>
    <row r="10" spans="1:2" ht="15" customHeight="1" x14ac:dyDescent="0.2">
      <c r="A10" s="18" t="s">
        <v>12</v>
      </c>
      <c r="B10" s="21">
        <f>B9*B8</f>
        <v>37500</v>
      </c>
    </row>
    <row r="11" spans="1:2" ht="15" customHeight="1" x14ac:dyDescent="0.2">
      <c r="A11" s="18" t="s">
        <v>13</v>
      </c>
      <c r="B11" s="22">
        <f>Projectbeoordelingsformulier!H9</f>
        <v>1</v>
      </c>
    </row>
    <row r="12" spans="1:2" ht="15" customHeight="1" x14ac:dyDescent="0.2">
      <c r="A12" s="18" t="s">
        <v>14</v>
      </c>
      <c r="B12" s="23">
        <v>0.8</v>
      </c>
    </row>
    <row r="13" spans="1:2" ht="15" customHeight="1" x14ac:dyDescent="0.2">
      <c r="A13" s="18" t="s">
        <v>3</v>
      </c>
      <c r="B13" s="24">
        <f>ROUND(B11-B12,2)</f>
        <v>0.2</v>
      </c>
    </row>
    <row r="14" spans="1:2" ht="15" customHeight="1" x14ac:dyDescent="0.2">
      <c r="A14" s="18" t="s">
        <v>4</v>
      </c>
      <c r="B14" s="21">
        <f>IF(B13&lt;=0%,B8*B9*B13*B17,B8*B9*B13*B16)</f>
        <v>5625</v>
      </c>
    </row>
    <row r="15" spans="1:2" ht="15" customHeight="1" x14ac:dyDescent="0.2">
      <c r="A15" s="107"/>
      <c r="B15" s="108"/>
    </row>
    <row r="16" spans="1:2" ht="15.75" x14ac:dyDescent="0.2">
      <c r="A16" s="18" t="s">
        <v>16</v>
      </c>
      <c r="B16" s="63">
        <v>0.75</v>
      </c>
    </row>
    <row r="17" spans="1:2" ht="15.75" x14ac:dyDescent="0.2">
      <c r="A17" s="18" t="s">
        <v>17</v>
      </c>
      <c r="B17" s="63">
        <v>2.5</v>
      </c>
    </row>
    <row r="18" spans="1:2" ht="15" customHeight="1" thickBot="1" x14ac:dyDescent="0.25">
      <c r="A18" s="103"/>
      <c r="B18" s="104"/>
    </row>
    <row r="20" spans="1:2" x14ac:dyDescent="0.2">
      <c r="A20" s="2" t="s">
        <v>38</v>
      </c>
    </row>
    <row r="21" spans="1:2" ht="13.5" thickBot="1" x14ac:dyDescent="0.25"/>
    <row r="22" spans="1:2" ht="13.5" thickBot="1" x14ac:dyDescent="0.25">
      <c r="A22" s="67" t="s">
        <v>52</v>
      </c>
      <c r="B22" s="68" t="s">
        <v>53</v>
      </c>
    </row>
    <row r="23" spans="1:2" x14ac:dyDescent="0.2">
      <c r="A23" s="72"/>
      <c r="B23" s="73">
        <v>0</v>
      </c>
    </row>
    <row r="24" spans="1:2" x14ac:dyDescent="0.2">
      <c r="A24" s="74"/>
      <c r="B24" s="73">
        <v>0</v>
      </c>
    </row>
    <row r="25" spans="1:2" x14ac:dyDescent="0.2">
      <c r="A25" s="74"/>
      <c r="B25" s="73">
        <v>0</v>
      </c>
    </row>
    <row r="26" spans="1:2" x14ac:dyDescent="0.2">
      <c r="A26" s="74"/>
      <c r="B26" s="73">
        <v>0</v>
      </c>
    </row>
    <row r="27" spans="1:2" x14ac:dyDescent="0.2">
      <c r="A27" s="74"/>
      <c r="B27" s="73">
        <v>0</v>
      </c>
    </row>
    <row r="28" spans="1:2" x14ac:dyDescent="0.2">
      <c r="A28" s="74"/>
      <c r="B28" s="73">
        <v>0</v>
      </c>
    </row>
    <row r="29" spans="1:2" x14ac:dyDescent="0.2">
      <c r="A29" s="74"/>
      <c r="B29" s="73">
        <v>0</v>
      </c>
    </row>
    <row r="30" spans="1:2" x14ac:dyDescent="0.2">
      <c r="A30" s="74"/>
      <c r="B30" s="73">
        <v>0</v>
      </c>
    </row>
    <row r="31" spans="1:2" x14ac:dyDescent="0.2">
      <c r="A31" s="74"/>
      <c r="B31" s="73">
        <v>0</v>
      </c>
    </row>
    <row r="32" spans="1:2" x14ac:dyDescent="0.2">
      <c r="A32" s="74"/>
      <c r="B32" s="73">
        <v>0</v>
      </c>
    </row>
    <row r="33" spans="1:2" x14ac:dyDescent="0.2">
      <c r="A33" s="74"/>
      <c r="B33" s="73">
        <v>0</v>
      </c>
    </row>
    <row r="34" spans="1:2" x14ac:dyDescent="0.2">
      <c r="A34" s="74"/>
      <c r="B34" s="73">
        <v>0</v>
      </c>
    </row>
    <row r="35" spans="1:2" x14ac:dyDescent="0.2">
      <c r="A35" s="74"/>
      <c r="B35" s="73">
        <v>0</v>
      </c>
    </row>
    <row r="36" spans="1:2" x14ac:dyDescent="0.2">
      <c r="A36" s="74"/>
      <c r="B36" s="73">
        <v>0</v>
      </c>
    </row>
    <row r="37" spans="1:2" x14ac:dyDescent="0.2">
      <c r="A37" s="74"/>
      <c r="B37" s="73">
        <v>0</v>
      </c>
    </row>
    <row r="38" spans="1:2" x14ac:dyDescent="0.2">
      <c r="A38" s="74"/>
      <c r="B38" s="73">
        <v>0</v>
      </c>
    </row>
    <row r="39" spans="1:2" x14ac:dyDescent="0.2">
      <c r="A39" s="74"/>
      <c r="B39" s="73">
        <v>0</v>
      </c>
    </row>
    <row r="40" spans="1:2" x14ac:dyDescent="0.2">
      <c r="A40" s="74"/>
      <c r="B40" s="73">
        <v>0</v>
      </c>
    </row>
    <row r="41" spans="1:2" x14ac:dyDescent="0.2">
      <c r="A41" s="74"/>
      <c r="B41" s="73">
        <v>0</v>
      </c>
    </row>
    <row r="42" spans="1:2" x14ac:dyDescent="0.2">
      <c r="A42" s="74"/>
      <c r="B42" s="73">
        <v>0</v>
      </c>
    </row>
    <row r="43" spans="1:2" x14ac:dyDescent="0.2">
      <c r="A43" s="74"/>
      <c r="B43" s="73">
        <v>0</v>
      </c>
    </row>
    <row r="44" spans="1:2" x14ac:dyDescent="0.2">
      <c r="A44" s="74"/>
      <c r="B44" s="73">
        <v>0</v>
      </c>
    </row>
    <row r="45" spans="1:2" x14ac:dyDescent="0.2">
      <c r="A45" s="74"/>
      <c r="B45" s="73">
        <v>0</v>
      </c>
    </row>
    <row r="46" spans="1:2" x14ac:dyDescent="0.2">
      <c r="A46" s="74"/>
      <c r="B46" s="73">
        <v>0</v>
      </c>
    </row>
    <row r="47" spans="1:2" x14ac:dyDescent="0.2">
      <c r="A47" s="74"/>
      <c r="B47" s="73">
        <v>0</v>
      </c>
    </row>
    <row r="48" spans="1:2" x14ac:dyDescent="0.2">
      <c r="A48" s="74"/>
      <c r="B48" s="73">
        <v>0</v>
      </c>
    </row>
    <row r="49" spans="1:2" x14ac:dyDescent="0.2">
      <c r="A49" s="74"/>
      <c r="B49" s="73">
        <v>0</v>
      </c>
    </row>
    <row r="50" spans="1:2" x14ac:dyDescent="0.2">
      <c r="A50" s="74"/>
      <c r="B50" s="73">
        <v>0</v>
      </c>
    </row>
    <row r="51" spans="1:2" x14ac:dyDescent="0.2">
      <c r="A51" s="74"/>
      <c r="B51" s="73">
        <v>0</v>
      </c>
    </row>
    <row r="52" spans="1:2" x14ac:dyDescent="0.2">
      <c r="A52" s="74"/>
      <c r="B52" s="73">
        <v>0</v>
      </c>
    </row>
    <row r="53" spans="1:2" x14ac:dyDescent="0.2">
      <c r="A53" s="74"/>
      <c r="B53" s="73">
        <v>0</v>
      </c>
    </row>
    <row r="54" spans="1:2" x14ac:dyDescent="0.2">
      <c r="A54" s="74"/>
      <c r="B54" s="73">
        <v>0</v>
      </c>
    </row>
    <row r="55" spans="1:2" x14ac:dyDescent="0.2">
      <c r="A55" s="74"/>
      <c r="B55" s="73">
        <v>0</v>
      </c>
    </row>
    <row r="56" spans="1:2" x14ac:dyDescent="0.2">
      <c r="A56" s="74"/>
      <c r="B56" s="73">
        <v>0</v>
      </c>
    </row>
    <row r="57" spans="1:2" x14ac:dyDescent="0.2">
      <c r="A57" s="74"/>
      <c r="B57" s="73">
        <v>0</v>
      </c>
    </row>
    <row r="58" spans="1:2" x14ac:dyDescent="0.2">
      <c r="A58" s="74"/>
      <c r="B58" s="73">
        <v>0</v>
      </c>
    </row>
    <row r="59" spans="1:2" x14ac:dyDescent="0.2">
      <c r="A59" s="74"/>
      <c r="B59" s="73">
        <v>0</v>
      </c>
    </row>
    <row r="60" spans="1:2" x14ac:dyDescent="0.2">
      <c r="A60" s="74"/>
      <c r="B60" s="73">
        <v>0</v>
      </c>
    </row>
    <row r="61" spans="1:2" x14ac:dyDescent="0.2">
      <c r="A61" s="74"/>
      <c r="B61" s="73">
        <v>0</v>
      </c>
    </row>
    <row r="62" spans="1:2" x14ac:dyDescent="0.2">
      <c r="A62" s="74"/>
      <c r="B62" s="73">
        <v>0</v>
      </c>
    </row>
    <row r="63" spans="1:2" x14ac:dyDescent="0.2">
      <c r="A63" s="74"/>
      <c r="B63" s="73">
        <v>0</v>
      </c>
    </row>
    <row r="64" spans="1:2" ht="13.5" thickBot="1" x14ac:dyDescent="0.25">
      <c r="A64" s="75"/>
      <c r="B64" s="76">
        <v>0</v>
      </c>
    </row>
    <row r="65" spans="1:2" ht="13.5" thickBot="1" x14ac:dyDescent="0.25">
      <c r="A65" s="67" t="s">
        <v>54</v>
      </c>
      <c r="B65" s="69">
        <f>SUM(B23:B64)</f>
        <v>0</v>
      </c>
    </row>
  </sheetData>
  <sheetProtection algorithmName="SHA-512" hashValue="Lby7Oe3JEuE9LGoQMxw1wICnewBPhl2ImlFh0DIH0jJvMRFvr9FD+BV5vMaM4a/RswCnGtjffx/+UYkwfzlOIA==" saltValue="R7ixKAzQWcDitWczplrz+w==" spinCount="100000" sheet="1" selectLockedCells="1"/>
  <mergeCells count="5">
    <mergeCell ref="A18:B18"/>
    <mergeCell ref="A1:B1"/>
    <mergeCell ref="A7:B7"/>
    <mergeCell ref="A2:B2"/>
    <mergeCell ref="A15:B15"/>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42"/>
  <sheetViews>
    <sheetView zoomScaleNormal="115" zoomScaleSheetLayoutView="85" workbookViewId="0">
      <selection activeCell="F11" sqref="F11"/>
    </sheetView>
  </sheetViews>
  <sheetFormatPr defaultRowHeight="12.75" x14ac:dyDescent="0.2"/>
  <cols>
    <col min="1" max="1" width="9.7109375" style="11" bestFit="1" customWidth="1"/>
    <col min="2" max="2" width="61.5703125" style="6" customWidth="1"/>
    <col min="3" max="3" width="9.85546875" style="7" bestFit="1" customWidth="1"/>
    <col min="4" max="4" width="9.42578125" style="65" bestFit="1" customWidth="1"/>
    <col min="5" max="5" width="9.85546875" style="1" customWidth="1"/>
    <col min="6" max="6" width="8.7109375" style="1" customWidth="1"/>
    <col min="7" max="7" width="23.42578125" style="7" bestFit="1" customWidth="1"/>
    <col min="8" max="8" width="20.28515625" style="7" bestFit="1" customWidth="1"/>
    <col min="9" max="9" width="24" style="7" customWidth="1"/>
    <col min="10" max="16384" width="9.140625" style="1"/>
  </cols>
  <sheetData>
    <row r="1" spans="1:9" ht="13.5" thickBot="1" x14ac:dyDescent="0.25">
      <c r="A1" s="113" t="s">
        <v>0</v>
      </c>
      <c r="B1" s="114"/>
      <c r="C1" s="114"/>
      <c r="D1" s="114"/>
      <c r="E1" s="114"/>
      <c r="F1" s="114"/>
      <c r="G1" s="114"/>
      <c r="H1" s="114"/>
      <c r="I1" s="115"/>
    </row>
    <row r="2" spans="1:9" s="6" customFormat="1" x14ac:dyDescent="0.2">
      <c r="A2" s="3"/>
      <c r="B2" s="4"/>
      <c r="C2" s="5"/>
      <c r="D2" s="64"/>
      <c r="E2" s="4"/>
      <c r="F2" s="15">
        <v>5</v>
      </c>
      <c r="G2" s="123" t="s">
        <v>5</v>
      </c>
      <c r="H2" s="123"/>
      <c r="I2" s="123"/>
    </row>
    <row r="3" spans="1:9" x14ac:dyDescent="0.2">
      <c r="A3" s="53" t="str">
        <f>IF(rekenmodel!A3="","",rekenmodel!A3)</f>
        <v>Naam</v>
      </c>
      <c r="B3" s="13" t="str">
        <f>IF(rekenmodel!B3="","",rekenmodel!B3)</f>
        <v>ROK Onderhoud asfalt- en betonverhardingen 2025-2028</v>
      </c>
      <c r="E3" s="7"/>
      <c r="F3" s="15">
        <v>3</v>
      </c>
      <c r="G3" s="120" t="s">
        <v>48</v>
      </c>
      <c r="H3" s="121"/>
      <c r="I3" s="122"/>
    </row>
    <row r="4" spans="1:9" ht="12.75" customHeight="1" x14ac:dyDescent="0.2">
      <c r="A4" s="54" t="str">
        <f>IF(rekenmodel!A4="","",rekenmodel!A4)</f>
        <v>Bestek</v>
      </c>
      <c r="B4" s="14" t="str">
        <f>IF(rekenmodel!B4="","",rekenmodel!B4)</f>
        <v>CIV-GOW2025-B1</v>
      </c>
      <c r="E4" s="7"/>
      <c r="F4" s="111">
        <v>1</v>
      </c>
      <c r="G4" s="112" t="s">
        <v>49</v>
      </c>
      <c r="H4" s="112"/>
      <c r="I4" s="112"/>
    </row>
    <row r="5" spans="1:9" x14ac:dyDescent="0.2">
      <c r="A5" s="54" t="str">
        <f>IF(rekenmodel!A5="","",rekenmodel!A5)</f>
        <v>Periode</v>
      </c>
      <c r="B5" s="14" t="str">
        <f>IF(rekenmodel!B5="","",rekenmodel!B5)</f>
        <v/>
      </c>
      <c r="E5" s="7"/>
      <c r="F5" s="111"/>
      <c r="G5" s="112"/>
      <c r="H5" s="112"/>
      <c r="I5" s="112"/>
    </row>
    <row r="6" spans="1:9" ht="12.75" customHeight="1" x14ac:dyDescent="0.2">
      <c r="A6" s="55" t="str">
        <f>IF(rekenmodel!A6="","",rekenmodel!A6)</f>
        <v>Datum</v>
      </c>
      <c r="B6" s="62">
        <f>IF(rekenmodel!B6="","",rekenmodel!B6)</f>
        <v>45547</v>
      </c>
      <c r="E6" s="7"/>
      <c r="F6" s="111">
        <v>0</v>
      </c>
      <c r="G6" s="112" t="s">
        <v>50</v>
      </c>
      <c r="H6" s="112"/>
      <c r="I6" s="112"/>
    </row>
    <row r="7" spans="1:9" ht="13.5" thickBot="1" x14ac:dyDescent="0.25">
      <c r="A7" s="8"/>
      <c r="B7" s="78"/>
      <c r="C7" s="42"/>
      <c r="D7" s="79"/>
      <c r="E7" s="42"/>
      <c r="F7" s="111"/>
      <c r="G7" s="112"/>
      <c r="H7" s="112"/>
      <c r="I7" s="112"/>
    </row>
    <row r="8" spans="1:9" ht="38.25" customHeight="1" x14ac:dyDescent="0.2">
      <c r="A8" s="39"/>
      <c r="B8" s="116" t="s">
        <v>11</v>
      </c>
      <c r="C8" s="40" t="s">
        <v>19</v>
      </c>
      <c r="D8" s="80" t="s">
        <v>51</v>
      </c>
      <c r="E8" s="118" t="s">
        <v>6</v>
      </c>
      <c r="F8" s="118" t="s">
        <v>20</v>
      </c>
      <c r="G8" s="40" t="s">
        <v>7</v>
      </c>
      <c r="H8" s="40" t="s">
        <v>21</v>
      </c>
      <c r="I8" s="16" t="s">
        <v>15</v>
      </c>
    </row>
    <row r="9" spans="1:9" x14ac:dyDescent="0.2">
      <c r="A9" s="9"/>
      <c r="B9" s="117"/>
      <c r="C9" s="81">
        <f>C10+C14+C20+C27+C33+C36+C40</f>
        <v>1</v>
      </c>
      <c r="D9" s="82">
        <f>D10+D14+D20+D27+D33+D36+D40</f>
        <v>1</v>
      </c>
      <c r="E9" s="119"/>
      <c r="F9" s="119"/>
      <c r="G9" s="10" t="s">
        <v>2</v>
      </c>
      <c r="H9" s="12">
        <f>H10+H14+H20+H27+H33+H36+H40</f>
        <v>1</v>
      </c>
      <c r="I9" s="41">
        <f>I10+I14+I20+I27+I33+I36+I40</f>
        <v>37500</v>
      </c>
    </row>
    <row r="10" spans="1:9" s="29" customFormat="1" ht="15" customHeight="1" x14ac:dyDescent="0.25">
      <c r="A10" s="77">
        <v>1</v>
      </c>
      <c r="B10" s="83" t="s">
        <v>57</v>
      </c>
      <c r="C10" s="84">
        <v>0.1</v>
      </c>
      <c r="D10" s="85">
        <f>SUM(D11:D12)</f>
        <v>0.1</v>
      </c>
      <c r="E10" s="86">
        <f>SUM(E11:E12)</f>
        <v>10</v>
      </c>
      <c r="F10" s="25"/>
      <c r="G10" s="26">
        <f>SUM(G11:G12)</f>
        <v>10</v>
      </c>
      <c r="H10" s="27">
        <f>G10/E10*C10</f>
        <v>0.1</v>
      </c>
      <c r="I10" s="28">
        <f>C10*rekenmodel!B10</f>
        <v>3750</v>
      </c>
    </row>
    <row r="11" spans="1:9" s="29" customFormat="1" x14ac:dyDescent="0.25">
      <c r="A11" s="57" t="s">
        <v>22</v>
      </c>
      <c r="B11" s="96" t="s">
        <v>59</v>
      </c>
      <c r="C11" s="87">
        <v>1</v>
      </c>
      <c r="D11" s="66">
        <f>$C$10/(SUM($C$11:$C$12))*C11</f>
        <v>0.05</v>
      </c>
      <c r="E11" s="87">
        <f>C11*$F$2</f>
        <v>5</v>
      </c>
      <c r="F11" s="30">
        <v>5</v>
      </c>
      <c r="G11" s="52">
        <f>C11*F11</f>
        <v>5</v>
      </c>
      <c r="H11" s="32"/>
      <c r="I11" s="31">
        <f>$I$10/$E$10*E11</f>
        <v>1875</v>
      </c>
    </row>
    <row r="12" spans="1:9" s="29" customFormat="1" ht="38.25" x14ac:dyDescent="0.25">
      <c r="A12" s="58" t="s">
        <v>23</v>
      </c>
      <c r="B12" s="97" t="s">
        <v>60</v>
      </c>
      <c r="C12" s="87">
        <v>1</v>
      </c>
      <c r="D12" s="66">
        <f>$C$10/(SUM($C$11:$C$12))*C12</f>
        <v>0.05</v>
      </c>
      <c r="E12" s="87">
        <f t="shared" ref="E12" si="0">C12*$F$2</f>
        <v>5</v>
      </c>
      <c r="F12" s="30">
        <v>5</v>
      </c>
      <c r="G12" s="52">
        <f>C12*F12</f>
        <v>5</v>
      </c>
      <c r="H12" s="32"/>
      <c r="I12" s="31">
        <f>$I$10/$E$10*E12</f>
        <v>1875</v>
      </c>
    </row>
    <row r="13" spans="1:9" s="29" customFormat="1" ht="15" customHeight="1" x14ac:dyDescent="0.25">
      <c r="A13" s="49"/>
      <c r="B13" s="88"/>
      <c r="C13" s="52"/>
      <c r="D13" s="89"/>
      <c r="E13" s="52"/>
      <c r="F13" s="52"/>
      <c r="G13" s="52"/>
      <c r="H13" s="32"/>
      <c r="I13" s="33"/>
    </row>
    <row r="14" spans="1:9" s="34" customFormat="1" x14ac:dyDescent="0.25">
      <c r="A14" s="56" t="s">
        <v>33</v>
      </c>
      <c r="B14" s="83" t="s">
        <v>58</v>
      </c>
      <c r="C14" s="84">
        <v>0.2</v>
      </c>
      <c r="D14" s="85">
        <f>SUM(D15:D18)</f>
        <v>0.2</v>
      </c>
      <c r="E14" s="86">
        <f>SUM(E15:E18)</f>
        <v>70</v>
      </c>
      <c r="F14" s="25"/>
      <c r="G14" s="26">
        <f>SUM(G15:G18)</f>
        <v>70</v>
      </c>
      <c r="H14" s="27">
        <f>G14/E14*C14</f>
        <v>0.2</v>
      </c>
      <c r="I14" s="28">
        <f>C14*rekenmodel!B10</f>
        <v>7500</v>
      </c>
    </row>
    <row r="15" spans="1:9" s="34" customFormat="1" ht="51" x14ac:dyDescent="0.25">
      <c r="A15" s="57" t="s">
        <v>24</v>
      </c>
      <c r="B15" s="98" t="s">
        <v>63</v>
      </c>
      <c r="C15" s="87">
        <v>5</v>
      </c>
      <c r="D15" s="66">
        <f>$C$14/(SUM($C$15:$C$18))*C15</f>
        <v>7.1428571428571438E-2</v>
      </c>
      <c r="E15" s="90">
        <f>C15*$F$2</f>
        <v>25</v>
      </c>
      <c r="F15" s="30">
        <v>5</v>
      </c>
      <c r="G15" s="52">
        <f>F15*C15</f>
        <v>25</v>
      </c>
      <c r="H15" s="35"/>
      <c r="I15" s="31">
        <f>$I$14/$E$14*E15</f>
        <v>2678.5714285714284</v>
      </c>
    </row>
    <row r="16" spans="1:9" s="34" customFormat="1" ht="63.75" x14ac:dyDescent="0.25">
      <c r="A16" s="60" t="s">
        <v>39</v>
      </c>
      <c r="B16" s="99" t="s">
        <v>64</v>
      </c>
      <c r="C16" s="87">
        <v>4</v>
      </c>
      <c r="D16" s="66">
        <f>$C$14/(SUM($C$15:$C$18))*C16</f>
        <v>5.7142857142857148E-2</v>
      </c>
      <c r="E16" s="87">
        <f t="shared" ref="E16:E18" si="1">C16*$F$2</f>
        <v>20</v>
      </c>
      <c r="F16" s="30">
        <v>5</v>
      </c>
      <c r="G16" s="52">
        <f>F16*C16</f>
        <v>20</v>
      </c>
      <c r="H16" s="35"/>
      <c r="I16" s="31">
        <f>$I$14/$E$14*E16</f>
        <v>2142.8571428571427</v>
      </c>
    </row>
    <row r="17" spans="1:11" s="34" customFormat="1" ht="38.25" x14ac:dyDescent="0.25">
      <c r="A17" s="60" t="s">
        <v>42</v>
      </c>
      <c r="B17" s="99" t="s">
        <v>61</v>
      </c>
      <c r="C17" s="87">
        <v>3</v>
      </c>
      <c r="D17" s="66">
        <f>$C$14/(SUM($C$15:$C$18))*C17</f>
        <v>4.2857142857142858E-2</v>
      </c>
      <c r="E17" s="87">
        <f t="shared" si="1"/>
        <v>15</v>
      </c>
      <c r="F17" s="30">
        <v>5</v>
      </c>
      <c r="G17" s="52">
        <f t="shared" ref="G17:G18" si="2">F17*C17</f>
        <v>15</v>
      </c>
      <c r="H17" s="35"/>
      <c r="I17" s="31">
        <f t="shared" ref="I17:I18" si="3">$I$14/$E$14*E17</f>
        <v>1607.1428571428571</v>
      </c>
    </row>
    <row r="18" spans="1:11" s="34" customFormat="1" x14ac:dyDescent="0.25">
      <c r="A18" s="60" t="s">
        <v>43</v>
      </c>
      <c r="B18" s="99" t="s">
        <v>62</v>
      </c>
      <c r="C18" s="87">
        <v>2</v>
      </c>
      <c r="D18" s="66">
        <f>$C$14/(SUM($C$15:$C$18))*C18</f>
        <v>2.8571428571428574E-2</v>
      </c>
      <c r="E18" s="87">
        <f t="shared" si="1"/>
        <v>10</v>
      </c>
      <c r="F18" s="30">
        <v>5</v>
      </c>
      <c r="G18" s="52">
        <f t="shared" si="2"/>
        <v>10</v>
      </c>
      <c r="H18" s="35"/>
      <c r="I18" s="31">
        <f t="shared" si="3"/>
        <v>1071.4285714285713</v>
      </c>
    </row>
    <row r="19" spans="1:11" s="34" customFormat="1" ht="15" customHeight="1" x14ac:dyDescent="0.25">
      <c r="A19" s="50"/>
      <c r="B19" s="91"/>
      <c r="C19" s="38"/>
      <c r="D19" s="92"/>
      <c r="E19" s="52"/>
      <c r="F19" s="52"/>
      <c r="G19" s="52"/>
      <c r="H19" s="35"/>
      <c r="I19" s="33"/>
    </row>
    <row r="20" spans="1:11" s="34" customFormat="1" ht="15" customHeight="1" x14ac:dyDescent="0.25">
      <c r="A20" s="56" t="s">
        <v>34</v>
      </c>
      <c r="B20" s="83" t="s">
        <v>65</v>
      </c>
      <c r="C20" s="84">
        <v>0.25</v>
      </c>
      <c r="D20" s="85">
        <f>SUM(D21:D25)</f>
        <v>0.25</v>
      </c>
      <c r="E20" s="86">
        <f>SUM(E21:E25)</f>
        <v>85</v>
      </c>
      <c r="F20" s="25"/>
      <c r="G20" s="26">
        <f>SUM(G21:G25)</f>
        <v>85</v>
      </c>
      <c r="H20" s="27">
        <f>G20/E20*C20</f>
        <v>0.25</v>
      </c>
      <c r="I20" s="28">
        <f>C20*rekenmodel!B10</f>
        <v>9375</v>
      </c>
    </row>
    <row r="21" spans="1:11" s="34" customFormat="1" ht="51" x14ac:dyDescent="0.25">
      <c r="A21" s="59" t="s">
        <v>25</v>
      </c>
      <c r="B21" s="100" t="s">
        <v>66</v>
      </c>
      <c r="C21" s="87">
        <v>4</v>
      </c>
      <c r="D21" s="66">
        <f>$C$20/(SUM($C$21:$C$25))*C21</f>
        <v>5.8823529411764705E-2</v>
      </c>
      <c r="E21" s="51">
        <f>C21*$F$2</f>
        <v>20</v>
      </c>
      <c r="F21" s="30">
        <v>5</v>
      </c>
      <c r="G21" s="52">
        <f>F21*C21</f>
        <v>20</v>
      </c>
      <c r="H21" s="38"/>
      <c r="I21" s="31">
        <f>$I$20/$E$20*E21</f>
        <v>2205.8823529411766</v>
      </c>
      <c r="J21" s="36"/>
      <c r="K21" s="36"/>
    </row>
    <row r="22" spans="1:11" s="34" customFormat="1" ht="25.5" x14ac:dyDescent="0.25">
      <c r="A22" s="60" t="s">
        <v>26</v>
      </c>
      <c r="B22" s="99" t="s">
        <v>67</v>
      </c>
      <c r="C22" s="87">
        <v>5</v>
      </c>
      <c r="D22" s="66">
        <f>$C$20/(SUM($C$21:$C$25))*C22</f>
        <v>7.3529411764705885E-2</v>
      </c>
      <c r="E22" s="52">
        <f t="shared" ref="E22:E25" si="4">C22*$F$2</f>
        <v>25</v>
      </c>
      <c r="F22" s="30">
        <v>5</v>
      </c>
      <c r="G22" s="52">
        <f t="shared" ref="G22:G25" si="5">F22*C22</f>
        <v>25</v>
      </c>
      <c r="H22" s="38"/>
      <c r="I22" s="31">
        <f t="shared" ref="I22:I25" si="6">$I$20/$E$20*E22</f>
        <v>2757.3529411764707</v>
      </c>
      <c r="J22" s="36"/>
      <c r="K22" s="36"/>
    </row>
    <row r="23" spans="1:11" s="34" customFormat="1" ht="25.5" x14ac:dyDescent="0.25">
      <c r="A23" s="60" t="s">
        <v>27</v>
      </c>
      <c r="B23" s="99" t="s">
        <v>68</v>
      </c>
      <c r="C23" s="87">
        <v>3</v>
      </c>
      <c r="D23" s="66">
        <f>$C$20/(SUM($C$21:$C$25))*C23</f>
        <v>4.4117647058823525E-2</v>
      </c>
      <c r="E23" s="52">
        <f t="shared" si="4"/>
        <v>15</v>
      </c>
      <c r="F23" s="30">
        <v>5</v>
      </c>
      <c r="G23" s="52">
        <f t="shared" si="5"/>
        <v>15</v>
      </c>
      <c r="H23" s="38"/>
      <c r="I23" s="31">
        <f t="shared" si="6"/>
        <v>1654.4117647058824</v>
      </c>
      <c r="J23" s="36"/>
      <c r="K23" s="36"/>
    </row>
    <row r="24" spans="1:11" s="34" customFormat="1" x14ac:dyDescent="0.25">
      <c r="A24" s="60" t="s">
        <v>28</v>
      </c>
      <c r="B24" s="99" t="s">
        <v>69</v>
      </c>
      <c r="C24" s="87">
        <v>3</v>
      </c>
      <c r="D24" s="66">
        <f>$C$20/(SUM($C$21:$C$25))*C24</f>
        <v>4.4117647058823525E-2</v>
      </c>
      <c r="E24" s="52">
        <f t="shared" si="4"/>
        <v>15</v>
      </c>
      <c r="F24" s="30">
        <v>5</v>
      </c>
      <c r="G24" s="52">
        <f t="shared" si="5"/>
        <v>15</v>
      </c>
      <c r="H24" s="38"/>
      <c r="I24" s="31">
        <f t="shared" si="6"/>
        <v>1654.4117647058824</v>
      </c>
      <c r="J24" s="36"/>
      <c r="K24" s="36"/>
    </row>
    <row r="25" spans="1:11" s="34" customFormat="1" ht="25.5" x14ac:dyDescent="0.25">
      <c r="A25" s="60" t="s">
        <v>40</v>
      </c>
      <c r="B25" s="99" t="s">
        <v>70</v>
      </c>
      <c r="C25" s="87">
        <v>2</v>
      </c>
      <c r="D25" s="66">
        <f>$C$20/(SUM($C$21:$C$25))*C25</f>
        <v>2.9411764705882353E-2</v>
      </c>
      <c r="E25" s="52">
        <f t="shared" si="4"/>
        <v>10</v>
      </c>
      <c r="F25" s="30">
        <v>5</v>
      </c>
      <c r="G25" s="52">
        <f t="shared" si="5"/>
        <v>10</v>
      </c>
      <c r="H25" s="38"/>
      <c r="I25" s="31">
        <f t="shared" si="6"/>
        <v>1102.9411764705883</v>
      </c>
      <c r="J25" s="36"/>
      <c r="K25" s="36"/>
    </row>
    <row r="26" spans="1:11" s="34" customFormat="1" ht="15" customHeight="1" x14ac:dyDescent="0.25">
      <c r="A26" s="37"/>
      <c r="B26" s="93"/>
      <c r="C26" s="38"/>
      <c r="D26" s="92"/>
      <c r="E26" s="52"/>
      <c r="F26" s="52"/>
      <c r="G26" s="52"/>
      <c r="H26" s="38"/>
      <c r="I26" s="33"/>
    </row>
    <row r="27" spans="1:11" s="34" customFormat="1" ht="15" customHeight="1" x14ac:dyDescent="0.25">
      <c r="A27" s="56" t="s">
        <v>35</v>
      </c>
      <c r="B27" s="83" t="s">
        <v>71</v>
      </c>
      <c r="C27" s="84">
        <v>0.1</v>
      </c>
      <c r="D27" s="85">
        <f>SUM(D28:D31)</f>
        <v>0.1</v>
      </c>
      <c r="E27" s="86">
        <f>SUM(E28:E31)</f>
        <v>50</v>
      </c>
      <c r="F27" s="25"/>
      <c r="G27" s="26">
        <f>SUM(G28:G31)</f>
        <v>50</v>
      </c>
      <c r="H27" s="27">
        <f>G27/E27*C27</f>
        <v>0.1</v>
      </c>
      <c r="I27" s="28">
        <f>C27*rekenmodel!B10</f>
        <v>3750</v>
      </c>
    </row>
    <row r="28" spans="1:11" s="34" customFormat="1" ht="51" x14ac:dyDescent="0.25">
      <c r="A28" s="60" t="s">
        <v>29</v>
      </c>
      <c r="B28" s="99" t="s">
        <v>72</v>
      </c>
      <c r="C28" s="87">
        <v>3</v>
      </c>
      <c r="D28" s="66">
        <f>$C$27/(SUM($C$28:$C$31))*C28</f>
        <v>0.03</v>
      </c>
      <c r="E28" s="52">
        <f>C28*$F$2</f>
        <v>15</v>
      </c>
      <c r="F28" s="30">
        <v>5</v>
      </c>
      <c r="G28" s="52">
        <f>F28*C28</f>
        <v>15</v>
      </c>
      <c r="H28" s="38"/>
      <c r="I28" s="31">
        <f>$I$27/$E$27*E28</f>
        <v>1125</v>
      </c>
      <c r="J28" s="36"/>
      <c r="K28" s="36"/>
    </row>
    <row r="29" spans="1:11" s="34" customFormat="1" ht="25.5" x14ac:dyDescent="0.25">
      <c r="A29" s="60" t="s">
        <v>30</v>
      </c>
      <c r="B29" s="99" t="s">
        <v>73</v>
      </c>
      <c r="C29" s="87">
        <v>3</v>
      </c>
      <c r="D29" s="66">
        <f>$C$27/(SUM($C$28:$C$31))*C29</f>
        <v>0.03</v>
      </c>
      <c r="E29" s="52">
        <f t="shared" ref="E29:E31" si="7">C29*$F$2</f>
        <v>15</v>
      </c>
      <c r="F29" s="30">
        <v>5</v>
      </c>
      <c r="G29" s="52">
        <f>F29*C29</f>
        <v>15</v>
      </c>
      <c r="H29" s="38"/>
      <c r="I29" s="31">
        <f>$I$27/$E$27*E29</f>
        <v>1125</v>
      </c>
      <c r="J29" s="36"/>
      <c r="K29" s="36"/>
    </row>
    <row r="30" spans="1:11" s="34" customFormat="1" ht="25.5" x14ac:dyDescent="0.25">
      <c r="A30" s="60" t="s">
        <v>31</v>
      </c>
      <c r="B30" s="99" t="s">
        <v>74</v>
      </c>
      <c r="C30" s="87">
        <v>2</v>
      </c>
      <c r="D30" s="66">
        <f>$C$27/(SUM($C$28:$C$31))*C30</f>
        <v>0.02</v>
      </c>
      <c r="E30" s="52">
        <f t="shared" si="7"/>
        <v>10</v>
      </c>
      <c r="F30" s="30">
        <v>5</v>
      </c>
      <c r="G30" s="52">
        <f t="shared" ref="G30:G31" si="8">F30*C30</f>
        <v>10</v>
      </c>
      <c r="H30" s="38"/>
      <c r="I30" s="31">
        <f t="shared" ref="I30:I31" si="9">$I$27/$E$27*E30</f>
        <v>750</v>
      </c>
      <c r="J30" s="36"/>
      <c r="K30" s="36"/>
    </row>
    <row r="31" spans="1:11" s="34" customFormat="1" x14ac:dyDescent="0.25">
      <c r="A31" s="60" t="s">
        <v>41</v>
      </c>
      <c r="B31" s="99" t="s">
        <v>75</v>
      </c>
      <c r="C31" s="87">
        <v>2</v>
      </c>
      <c r="D31" s="66">
        <f>$C$27/(SUM($C$28:$C$31))*C31</f>
        <v>0.02</v>
      </c>
      <c r="E31" s="52">
        <f t="shared" si="7"/>
        <v>10</v>
      </c>
      <c r="F31" s="30">
        <v>5</v>
      </c>
      <c r="G31" s="52">
        <f t="shared" si="8"/>
        <v>10</v>
      </c>
      <c r="H31" s="38"/>
      <c r="I31" s="31">
        <f t="shared" si="9"/>
        <v>750</v>
      </c>
      <c r="J31" s="36"/>
      <c r="K31" s="36"/>
    </row>
    <row r="32" spans="1:11" s="34" customFormat="1" ht="15" customHeight="1" x14ac:dyDescent="0.25">
      <c r="A32" s="37"/>
      <c r="B32" s="93"/>
      <c r="C32" s="38"/>
      <c r="D32" s="92"/>
      <c r="E32" s="52"/>
      <c r="F32" s="52"/>
      <c r="G32" s="52"/>
      <c r="H32" s="38"/>
      <c r="I32" s="33"/>
    </row>
    <row r="33" spans="1:11" s="34" customFormat="1" ht="15" customHeight="1" x14ac:dyDescent="0.25">
      <c r="A33" s="56" t="s">
        <v>36</v>
      </c>
      <c r="B33" s="83" t="s">
        <v>76</v>
      </c>
      <c r="C33" s="84">
        <v>0.1</v>
      </c>
      <c r="D33" s="85">
        <f>SUM(D34:D34)</f>
        <v>0.1</v>
      </c>
      <c r="E33" s="86">
        <f>SUM(E34:E34)</f>
        <v>5</v>
      </c>
      <c r="F33" s="25"/>
      <c r="G33" s="26">
        <f>SUM(G34:G34)</f>
        <v>5</v>
      </c>
      <c r="H33" s="27">
        <f>G33/E33*C33</f>
        <v>0.1</v>
      </c>
      <c r="I33" s="28">
        <f>C33*rekenmodel!B10</f>
        <v>3750</v>
      </c>
    </row>
    <row r="34" spans="1:11" s="34" customFormat="1" x14ac:dyDescent="0.25">
      <c r="A34" s="60" t="s">
        <v>32</v>
      </c>
      <c r="B34" s="99" t="s">
        <v>77</v>
      </c>
      <c r="C34" s="87">
        <v>1</v>
      </c>
      <c r="D34" s="66">
        <f>$C$33/(SUM($C$34:$C$34))*C34</f>
        <v>0.1</v>
      </c>
      <c r="E34" s="52">
        <f>C34*$F$2</f>
        <v>5</v>
      </c>
      <c r="F34" s="30">
        <v>5</v>
      </c>
      <c r="G34" s="52">
        <f>F34*C34</f>
        <v>5</v>
      </c>
      <c r="H34" s="38"/>
      <c r="I34" s="31">
        <f>$I$33/$E$33*E34</f>
        <v>3750</v>
      </c>
      <c r="J34" s="36"/>
      <c r="K34" s="36"/>
    </row>
    <row r="35" spans="1:11" s="34" customFormat="1" ht="15" customHeight="1" x14ac:dyDescent="0.25">
      <c r="A35" s="37"/>
      <c r="B35" s="93"/>
      <c r="C35" s="38"/>
      <c r="D35" s="92"/>
      <c r="E35" s="52"/>
      <c r="F35" s="52"/>
      <c r="G35" s="52"/>
      <c r="H35" s="38"/>
      <c r="I35" s="33"/>
    </row>
    <row r="36" spans="1:11" s="34" customFormat="1" ht="15" customHeight="1" x14ac:dyDescent="0.25">
      <c r="A36" s="61" t="s">
        <v>46</v>
      </c>
      <c r="B36" s="83" t="s">
        <v>78</v>
      </c>
      <c r="C36" s="84">
        <v>0.1</v>
      </c>
      <c r="D36" s="85">
        <f>SUM(D37:D38)</f>
        <v>0.1</v>
      </c>
      <c r="E36" s="86">
        <f>SUM(E37:E38)</f>
        <v>10</v>
      </c>
      <c r="F36" s="25"/>
      <c r="G36" s="26">
        <f>SUM(G37:G38)</f>
        <v>10</v>
      </c>
      <c r="H36" s="27">
        <f>G36/E36*C36</f>
        <v>0.1</v>
      </c>
      <c r="I36" s="28">
        <f>C36*rekenmodel!B10</f>
        <v>3750</v>
      </c>
    </row>
    <row r="37" spans="1:11" s="34" customFormat="1" ht="38.25" x14ac:dyDescent="0.25">
      <c r="A37" s="59" t="s">
        <v>45</v>
      </c>
      <c r="B37" s="96" t="s">
        <v>79</v>
      </c>
      <c r="C37" s="87">
        <v>1</v>
      </c>
      <c r="D37" s="66">
        <f>$C$36/(SUM($C$37:$C$38))*C37</f>
        <v>0.05</v>
      </c>
      <c r="E37" s="51">
        <f t="shared" ref="E37:E38" si="10">C37*$F$2</f>
        <v>5</v>
      </c>
      <c r="F37" s="45">
        <v>5</v>
      </c>
      <c r="G37" s="51">
        <f>F37*C37</f>
        <v>5</v>
      </c>
      <c r="H37" s="36"/>
      <c r="I37" s="43">
        <f>$I$36/$E$36*E37</f>
        <v>1875</v>
      </c>
    </row>
    <row r="38" spans="1:11" s="34" customFormat="1" ht="102" x14ac:dyDescent="0.25">
      <c r="A38" s="37" t="s">
        <v>47</v>
      </c>
      <c r="B38" s="97" t="s">
        <v>84</v>
      </c>
      <c r="C38" s="87">
        <v>1</v>
      </c>
      <c r="D38" s="66">
        <f>$C$36/(SUM($C$37:$C$38))*C38</f>
        <v>0.05</v>
      </c>
      <c r="E38" s="52">
        <f t="shared" si="10"/>
        <v>5</v>
      </c>
      <c r="F38" s="45">
        <v>5</v>
      </c>
      <c r="G38" s="52">
        <f>F38*C38</f>
        <v>5</v>
      </c>
      <c r="H38" s="36"/>
      <c r="I38" s="31">
        <f>$I$36/$E$36*E38</f>
        <v>1875</v>
      </c>
    </row>
    <row r="39" spans="1:11" s="34" customFormat="1" ht="15" customHeight="1" x14ac:dyDescent="0.25">
      <c r="A39" s="37"/>
      <c r="B39" s="93"/>
      <c r="C39" s="38"/>
      <c r="D39" s="92"/>
      <c r="E39" s="52"/>
      <c r="F39" s="52"/>
      <c r="G39" s="52"/>
      <c r="H39" s="38"/>
      <c r="I39" s="33"/>
    </row>
    <row r="40" spans="1:11" s="34" customFormat="1" ht="15" customHeight="1" x14ac:dyDescent="0.25">
      <c r="A40" s="61" t="s">
        <v>81</v>
      </c>
      <c r="B40" s="83" t="s">
        <v>80</v>
      </c>
      <c r="C40" s="84">
        <v>0.15</v>
      </c>
      <c r="D40" s="85">
        <f>SUM(D41:D41)</f>
        <v>0.15</v>
      </c>
      <c r="E40" s="86">
        <f>SUM(E41)</f>
        <v>5</v>
      </c>
      <c r="F40" s="25"/>
      <c r="G40" s="26">
        <f>SUM(G41:G41)</f>
        <v>5</v>
      </c>
      <c r="H40" s="27">
        <f>G40/E40*C40</f>
        <v>0.15</v>
      </c>
      <c r="I40" s="28">
        <f>C40*rekenmodel!B10</f>
        <v>5625</v>
      </c>
    </row>
    <row r="41" spans="1:11" s="34" customFormat="1" ht="63.75" x14ac:dyDescent="0.25">
      <c r="A41" s="59" t="s">
        <v>82</v>
      </c>
      <c r="B41" s="96" t="s">
        <v>83</v>
      </c>
      <c r="C41" s="87">
        <v>1</v>
      </c>
      <c r="D41" s="66">
        <f>$C$40/(SUM($C$41:$C$41))*C41</f>
        <v>0.15</v>
      </c>
      <c r="E41" s="51">
        <f t="shared" ref="E41" si="11">C41*$F$2</f>
        <v>5</v>
      </c>
      <c r="F41" s="45">
        <v>5</v>
      </c>
      <c r="G41" s="51">
        <f>F41*C41</f>
        <v>5</v>
      </c>
      <c r="H41" s="36"/>
      <c r="I41" s="43">
        <f>$I$40/$E$40*E41</f>
        <v>5625</v>
      </c>
    </row>
    <row r="42" spans="1:11" ht="13.5" thickBot="1" x14ac:dyDescent="0.25">
      <c r="A42" s="46"/>
      <c r="B42" s="94"/>
      <c r="C42" s="48"/>
      <c r="D42" s="95"/>
      <c r="E42" s="47"/>
      <c r="F42" s="47"/>
      <c r="G42" s="48"/>
      <c r="H42" s="42"/>
      <c r="I42" s="44"/>
    </row>
  </sheetData>
  <sheetProtection algorithmName="SHA-512" hashValue="ztfI6KyX8g2HHDTdzZl8rIfwauS9/3uW/ttc31TyhCVETtqtGCwDa/HKK6b2J0OhHcP/F1EzbATHk4zlXd0XFw==" saltValue="oNMNsHRsCHkrDR0yYf8GEA==" spinCount="100000" sheet="1" selectLockedCells="1"/>
  <mergeCells count="10">
    <mergeCell ref="F6:F7"/>
    <mergeCell ref="G6:I7"/>
    <mergeCell ref="A1:I1"/>
    <mergeCell ref="B8:B9"/>
    <mergeCell ref="E8:E9"/>
    <mergeCell ref="F8:F9"/>
    <mergeCell ref="G3:I3"/>
    <mergeCell ref="G2:I2"/>
    <mergeCell ref="F4:F5"/>
    <mergeCell ref="G4:I5"/>
  </mergeCells>
  <phoneticPr fontId="2" type="noConversion"/>
  <conditionalFormatting sqref="C9:D9">
    <cfRule type="cellIs" dxfId="0" priority="1" operator="notEqual">
      <formula>100%</formula>
    </cfRule>
  </conditionalFormatting>
  <dataValidations xWindow="760" yWindow="409" count="2">
    <dataValidation type="list" allowBlank="1" showInputMessage="1" showErrorMessage="1" promptTitle="Keuzevak" prompt="Klik op pijl en maak keuze" sqref="F15:F18 F34 F28:F31 F21:F25 F11:F12 F37:F38 F41" xr:uid="{00000000-0002-0000-0100-000000000000}">
      <formula1>$F$2:$F$7</formula1>
    </dataValidation>
    <dataValidation type="list" allowBlank="1" showInputMessage="1" showErrorMessage="1" sqref="C11:C12 C15:C18 C28:C31 C21:C25 C34 C37:C38 C41" xr:uid="{00000000-0002-0000-0100-000001000000}">
      <formula1>"0,1,2,3,4,5"</formula1>
    </dataValidation>
  </dataValidations>
  <pageMargins left="0.47244094488188981" right="0.11811023622047245" top="0.35433070866141736" bottom="0.35433070866141736" header="0.19685039370078741" footer="0.31496062992125984"/>
  <pageSetup paperSize="9" scale="57"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A15E6E3F96A749B58BE6DB4CB3A95A" ma:contentTypeVersion="15" ma:contentTypeDescription="Een nieuw document maken." ma:contentTypeScope="" ma:versionID="65ebf31a88237c892ea902b665f97342">
  <xsd:schema xmlns:xsd="http://www.w3.org/2001/XMLSchema" xmlns:xs="http://www.w3.org/2001/XMLSchema" xmlns:p="http://schemas.microsoft.com/office/2006/metadata/properties" xmlns:ns2="ebeaf7aa-9b33-4abc-bc0f-b926eb6c1d69" xmlns:ns3="277ecb1c-f5e5-4756-8487-fc551feec2f0" targetNamespace="http://schemas.microsoft.com/office/2006/metadata/properties" ma:root="true" ma:fieldsID="e8bf590f4f928ec13c1c296e00ee90a9" ns2:_="" ns3:_="">
    <xsd:import namespace="ebeaf7aa-9b33-4abc-bc0f-b926eb6c1d69"/>
    <xsd:import namespace="277ecb1c-f5e5-4756-8487-fc551feec2f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OCR"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eaf7aa-9b33-4abc-bc0f-b926eb6c1d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9e2a10d6-0e0d-4e5b-b58f-e01de68051de"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7ecb1c-f5e5-4756-8487-fc551feec2f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7f1c076-c194-41d3-9ad4-6e3e7561d792}" ma:internalName="TaxCatchAll" ma:showField="CatchAllData" ma:web="277ecb1c-f5e5-4756-8487-fc551feec2f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beaf7aa-9b33-4abc-bc0f-b926eb6c1d69">
      <Terms xmlns="http://schemas.microsoft.com/office/infopath/2007/PartnerControls"/>
    </lcf76f155ced4ddcb4097134ff3c332f>
    <TaxCatchAll xmlns="277ecb1c-f5e5-4756-8487-fc551feec2f0" xsi:nil="true"/>
  </documentManagement>
</p:properties>
</file>

<file path=customXml/itemProps1.xml><?xml version="1.0" encoding="utf-8"?>
<ds:datastoreItem xmlns:ds="http://schemas.openxmlformats.org/officeDocument/2006/customXml" ds:itemID="{887D535D-5517-433A-8719-7B042DB7F3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eaf7aa-9b33-4abc-bc0f-b926eb6c1d69"/>
    <ds:schemaRef ds:uri="277ecb1c-f5e5-4756-8487-fc551feec2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EB0D38-14A8-467D-A5EB-F640CD4613F9}">
  <ds:schemaRefs>
    <ds:schemaRef ds:uri="http://schemas.microsoft.com/sharepoint/v3/contenttype/forms"/>
  </ds:schemaRefs>
</ds:datastoreItem>
</file>

<file path=customXml/itemProps3.xml><?xml version="1.0" encoding="utf-8"?>
<ds:datastoreItem xmlns:ds="http://schemas.openxmlformats.org/officeDocument/2006/customXml" ds:itemID="{C01BD2D6-95A6-4745-88EF-6A17E5D48FCF}">
  <ds:schemaRefs>
    <ds:schemaRef ds:uri="http://schemas.microsoft.com/office/2006/metadata/properties"/>
    <ds:schemaRef ds:uri="http://schemas.microsoft.com/office/infopath/2007/PartnerControls"/>
    <ds:schemaRef ds:uri="ebeaf7aa-9b33-4abc-bc0f-b926eb6c1d69"/>
    <ds:schemaRef ds:uri="277ecb1c-f5e5-4756-8487-fc551feec2f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rekenmodel</vt:lpstr>
      <vt:lpstr>Projectbeoordelingsformulier</vt:lpstr>
      <vt:lpstr>Projectbeoordelingsformulier!Afdrukbereik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Bolt, Dick</dc:creator>
  <cp:lastModifiedBy>Bolt, Dick</cp:lastModifiedBy>
  <cp:lastPrinted>2014-08-20T11:49:47Z</cp:lastPrinted>
  <dcterms:created xsi:type="dcterms:W3CDTF">2012-10-01T10:22:02Z</dcterms:created>
  <dcterms:modified xsi:type="dcterms:W3CDTF">2024-09-11T12:47:47Z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0x01010048A15E6E3F96A749B58BE6DB4CB3A95A</vt:lpwstr>
  </property>
  <property fmtid="{D5CDD505-2E9C-101B-9397-08002B2CF9AE}" pid="3" name="MediaServiceImageTags">
    <vt:lpwstr/>
  </property>
</Properties>
</file>