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oostpolder\3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M4" i="1"/>
  <c r="O4" i="1"/>
  <c r="J5" i="1"/>
  <c r="M5" i="1"/>
  <c r="O5" i="1"/>
  <c r="J6" i="1"/>
  <c r="M6" i="1"/>
  <c r="O6" i="1"/>
  <c r="J7" i="1"/>
  <c r="M7" i="1"/>
  <c r="O7" i="1"/>
  <c r="J8" i="1"/>
  <c r="M8" i="1"/>
  <c r="O8" i="1"/>
  <c r="J9" i="1"/>
  <c r="M9" i="1"/>
  <c r="O9" i="1"/>
  <c r="J10" i="1"/>
  <c r="M10" i="1"/>
  <c r="O10" i="1"/>
  <c r="J11" i="1"/>
  <c r="M11" i="1"/>
  <c r="O11" i="1"/>
  <c r="J12" i="1"/>
  <c r="M12" i="1"/>
  <c r="O12" i="1"/>
  <c r="J13" i="1"/>
  <c r="M13" i="1"/>
  <c r="O13" i="1"/>
  <c r="J14" i="1"/>
  <c r="M14" i="1"/>
  <c r="O14" i="1"/>
  <c r="J15" i="1"/>
  <c r="M15" i="1"/>
  <c r="O15" i="1"/>
  <c r="J16" i="1"/>
  <c r="M16" i="1"/>
  <c r="O16" i="1"/>
  <c r="J17" i="1"/>
  <c r="M17" i="1"/>
  <c r="O17" i="1"/>
  <c r="J18" i="1"/>
  <c r="M18" i="1"/>
  <c r="O18" i="1"/>
  <c r="J19" i="1"/>
  <c r="M19" i="1"/>
  <c r="O19" i="1"/>
  <c r="J20" i="1"/>
  <c r="M20" i="1"/>
  <c r="O20" i="1"/>
  <c r="J21" i="1"/>
  <c r="M21" i="1"/>
  <c r="O21" i="1"/>
  <c r="J22" i="1"/>
  <c r="M22" i="1"/>
  <c r="O22" i="1"/>
  <c r="J23" i="1"/>
  <c r="M23" i="1"/>
  <c r="O23" i="1"/>
  <c r="J24" i="1"/>
  <c r="M24" i="1"/>
  <c r="O24" i="1"/>
  <c r="J25" i="1"/>
  <c r="M25" i="1"/>
  <c r="O25" i="1"/>
  <c r="J26" i="1"/>
  <c r="M26" i="1"/>
  <c r="O26" i="1"/>
  <c r="J27" i="1"/>
  <c r="M27" i="1"/>
  <c r="O27" i="1"/>
  <c r="J28" i="1"/>
  <c r="M28" i="1"/>
  <c r="O28" i="1"/>
  <c r="J29" i="1"/>
  <c r="M29" i="1"/>
  <c r="O29" i="1"/>
  <c r="J30" i="1"/>
  <c r="M30" i="1"/>
  <c r="O30" i="1"/>
  <c r="J31" i="1"/>
  <c r="M31" i="1"/>
  <c r="O31" i="1"/>
  <c r="J32" i="1"/>
  <c r="M32" i="1"/>
  <c r="O32" i="1"/>
  <c r="J33" i="1"/>
  <c r="M33" i="1"/>
  <c r="O33" i="1"/>
  <c r="J34" i="1"/>
  <c r="M34" i="1"/>
  <c r="O34" i="1"/>
  <c r="J35" i="1"/>
  <c r="M35" i="1"/>
  <c r="O35" i="1"/>
  <c r="J36" i="1"/>
  <c r="M36" i="1"/>
  <c r="O36" i="1"/>
  <c r="J37" i="1"/>
  <c r="M37" i="1"/>
  <c r="O37" i="1"/>
  <c r="J38" i="1"/>
  <c r="M38" i="1"/>
  <c r="O38" i="1"/>
  <c r="J39" i="1"/>
  <c r="M39" i="1"/>
  <c r="O39" i="1"/>
  <c r="J40" i="1"/>
  <c r="M40" i="1"/>
  <c r="O40" i="1"/>
  <c r="J41" i="1"/>
  <c r="M41" i="1"/>
  <c r="O41" i="1"/>
  <c r="J42" i="1"/>
  <c r="M42" i="1"/>
  <c r="O42" i="1"/>
  <c r="J43" i="1"/>
  <c r="M43" i="1"/>
  <c r="O43" i="1"/>
  <c r="J44" i="1"/>
  <c r="M44" i="1"/>
  <c r="O44" i="1"/>
  <c r="J45" i="1"/>
  <c r="M45" i="1"/>
  <c r="O45" i="1"/>
  <c r="J46" i="1"/>
  <c r="M46" i="1"/>
  <c r="O46" i="1"/>
  <c r="J47" i="1"/>
  <c r="M47" i="1"/>
  <c r="O47" i="1"/>
  <c r="J48" i="1"/>
  <c r="M48" i="1"/>
  <c r="O48" i="1"/>
  <c r="J49" i="1"/>
  <c r="M49" i="1"/>
  <c r="O49" i="1"/>
  <c r="J50" i="1"/>
  <c r="M50" i="1"/>
  <c r="O50" i="1"/>
  <c r="J51" i="1"/>
  <c r="M51" i="1"/>
  <c r="O51" i="1"/>
  <c r="J52" i="1"/>
  <c r="M52" i="1"/>
  <c r="O52" i="1"/>
  <c r="J53" i="1"/>
  <c r="M53" i="1"/>
  <c r="O53" i="1"/>
  <c r="J54" i="1"/>
  <c r="M54" i="1"/>
  <c r="O54" i="1"/>
  <c r="J55" i="1"/>
  <c r="M55" i="1"/>
  <c r="O55" i="1"/>
  <c r="J56" i="1"/>
  <c r="M56" i="1"/>
  <c r="O56" i="1"/>
  <c r="J57" i="1"/>
  <c r="M57" i="1"/>
  <c r="O57" i="1"/>
  <c r="J58" i="1"/>
  <c r="M58" i="1"/>
  <c r="O58" i="1"/>
  <c r="J59" i="1"/>
  <c r="M59" i="1"/>
  <c r="O59" i="1"/>
  <c r="J60" i="1"/>
  <c r="M60" i="1"/>
  <c r="O60" i="1"/>
  <c r="J61" i="1"/>
  <c r="M61" i="1"/>
  <c r="O61" i="1"/>
  <c r="J62" i="1"/>
  <c r="M62" i="1"/>
  <c r="O62" i="1"/>
  <c r="J63" i="1"/>
  <c r="M63" i="1"/>
  <c r="O63" i="1"/>
  <c r="J64" i="1"/>
  <c r="M64" i="1"/>
  <c r="O64" i="1"/>
  <c r="J65" i="1"/>
  <c r="M65" i="1"/>
  <c r="O65" i="1"/>
  <c r="J66" i="1"/>
  <c r="M66" i="1"/>
  <c r="O66" i="1"/>
  <c r="J67" i="1"/>
  <c r="M67" i="1"/>
  <c r="O67" i="1"/>
  <c r="J68" i="1"/>
  <c r="M68" i="1"/>
  <c r="O68" i="1"/>
  <c r="J69" i="1"/>
  <c r="M69" i="1"/>
  <c r="O69" i="1"/>
  <c r="J70" i="1"/>
  <c r="M70" i="1"/>
  <c r="O70" i="1"/>
  <c r="J71" i="1"/>
  <c r="M71" i="1"/>
  <c r="O71" i="1"/>
  <c r="J72" i="1"/>
  <c r="M72" i="1"/>
  <c r="O72" i="1"/>
  <c r="J73" i="1"/>
  <c r="M73" i="1"/>
  <c r="O73" i="1"/>
  <c r="J74" i="1"/>
  <c r="M74" i="1"/>
  <c r="O74" i="1"/>
  <c r="J75" i="1"/>
  <c r="M75" i="1"/>
  <c r="O75" i="1"/>
  <c r="J76" i="1"/>
  <c r="M76" i="1"/>
  <c r="O76" i="1"/>
  <c r="J77" i="1"/>
  <c r="M77" i="1"/>
  <c r="O77" i="1"/>
  <c r="J78" i="1"/>
  <c r="M78" i="1"/>
  <c r="O78" i="1"/>
  <c r="J79" i="1"/>
  <c r="M79" i="1"/>
  <c r="O79" i="1"/>
  <c r="J80" i="1"/>
  <c r="M80" i="1"/>
  <c r="O80" i="1"/>
  <c r="J81" i="1"/>
  <c r="M81" i="1"/>
  <c r="O81" i="1"/>
  <c r="J82" i="1"/>
  <c r="M82" i="1"/>
  <c r="O82" i="1"/>
  <c r="J83" i="1"/>
  <c r="M83" i="1"/>
  <c r="O83" i="1"/>
  <c r="J84" i="1"/>
  <c r="M84" i="1"/>
  <c r="O84" i="1"/>
  <c r="J85" i="1"/>
  <c r="M85" i="1"/>
  <c r="O85" i="1"/>
  <c r="J86" i="1"/>
  <c r="M86" i="1"/>
  <c r="O86" i="1"/>
  <c r="J87" i="1"/>
  <c r="M87" i="1"/>
  <c r="O87" i="1"/>
  <c r="J88" i="1"/>
  <c r="M88" i="1"/>
  <c r="O88" i="1"/>
  <c r="J89" i="1"/>
  <c r="M89" i="1"/>
  <c r="O89" i="1"/>
  <c r="J90" i="1"/>
  <c r="M90" i="1"/>
  <c r="O90" i="1"/>
  <c r="J91" i="1"/>
  <c r="M91" i="1"/>
  <c r="O91" i="1"/>
  <c r="J92" i="1"/>
  <c r="M92" i="1"/>
  <c r="O92" i="1"/>
  <c r="J93" i="1"/>
  <c r="M93" i="1"/>
  <c r="O93" i="1"/>
  <c r="J94" i="1"/>
  <c r="M94" i="1"/>
  <c r="O94" i="1"/>
  <c r="J95" i="1"/>
  <c r="M95" i="1"/>
  <c r="O95" i="1"/>
  <c r="J96" i="1"/>
  <c r="M96" i="1"/>
  <c r="O96" i="1"/>
  <c r="J97" i="1"/>
  <c r="M97" i="1"/>
  <c r="O97" i="1"/>
  <c r="J98" i="1"/>
  <c r="M98" i="1"/>
  <c r="O98" i="1"/>
  <c r="J99" i="1"/>
  <c r="M99" i="1"/>
  <c r="O99" i="1"/>
  <c r="J100" i="1"/>
  <c r="M100" i="1"/>
  <c r="O100" i="1"/>
  <c r="J101" i="1"/>
  <c r="M101" i="1"/>
  <c r="O101" i="1"/>
  <c r="J102" i="1"/>
  <c r="M102" i="1"/>
  <c r="O102" i="1"/>
  <c r="J103" i="1"/>
  <c r="M103" i="1"/>
  <c r="O103" i="1"/>
  <c r="J104" i="1"/>
  <c r="M104" i="1"/>
  <c r="O104" i="1"/>
  <c r="J105" i="1"/>
  <c r="M105" i="1"/>
  <c r="O105" i="1"/>
  <c r="J106" i="1"/>
  <c r="M106" i="1"/>
  <c r="O106" i="1"/>
  <c r="J107" i="1"/>
  <c r="M107" i="1"/>
  <c r="O107" i="1"/>
  <c r="J108" i="1"/>
  <c r="M108" i="1"/>
  <c r="O108" i="1"/>
  <c r="J109" i="1"/>
  <c r="M109" i="1"/>
  <c r="O109" i="1"/>
  <c r="J110" i="1"/>
  <c r="M110" i="1"/>
  <c r="O110" i="1"/>
  <c r="J111" i="1"/>
  <c r="M111" i="1"/>
  <c r="O111" i="1"/>
  <c r="J112" i="1"/>
  <c r="M112" i="1"/>
  <c r="O112" i="1"/>
  <c r="J113" i="1"/>
  <c r="M113" i="1"/>
  <c r="O113" i="1"/>
  <c r="J114" i="1"/>
  <c r="M114" i="1"/>
  <c r="O114" i="1"/>
  <c r="J115" i="1"/>
  <c r="M115" i="1"/>
  <c r="O115" i="1"/>
  <c r="J116" i="1"/>
  <c r="M116" i="1"/>
  <c r="O116" i="1"/>
  <c r="J117" i="1"/>
  <c r="M117" i="1"/>
  <c r="O117" i="1"/>
  <c r="J118" i="1"/>
  <c r="M118" i="1"/>
  <c r="O118" i="1"/>
  <c r="J119" i="1"/>
  <c r="M119" i="1"/>
  <c r="O119" i="1"/>
  <c r="J120" i="1"/>
  <c r="M120" i="1"/>
  <c r="O120" i="1"/>
  <c r="J121" i="1"/>
  <c r="M121" i="1"/>
  <c r="O121" i="1"/>
  <c r="J122" i="1"/>
  <c r="M122" i="1"/>
  <c r="O122" i="1"/>
  <c r="J123" i="1"/>
  <c r="M123" i="1"/>
  <c r="O123" i="1"/>
  <c r="J124" i="1"/>
  <c r="M124" i="1"/>
  <c r="O124" i="1"/>
  <c r="J125" i="1"/>
  <c r="M125" i="1"/>
  <c r="O125" i="1"/>
  <c r="J126" i="1"/>
  <c r="M126" i="1"/>
  <c r="O126" i="1"/>
  <c r="J127" i="1"/>
  <c r="M127" i="1"/>
  <c r="O127" i="1"/>
  <c r="J128" i="1"/>
  <c r="M128" i="1"/>
  <c r="O128" i="1"/>
  <c r="J129" i="1"/>
  <c r="M129" i="1"/>
  <c r="O129" i="1"/>
  <c r="J130" i="1"/>
  <c r="M130" i="1"/>
  <c r="O130" i="1"/>
  <c r="J131" i="1"/>
  <c r="M131" i="1"/>
  <c r="O131" i="1"/>
  <c r="J133" i="1"/>
  <c r="M133" i="1"/>
  <c r="O133" i="1"/>
  <c r="J134" i="1"/>
  <c r="M134" i="1"/>
  <c r="O134" i="1"/>
  <c r="J135" i="1"/>
  <c r="M135" i="1"/>
  <c r="O135" i="1"/>
  <c r="J136" i="1"/>
  <c r="M136" i="1"/>
  <c r="O136" i="1"/>
  <c r="J137" i="1"/>
  <c r="M137" i="1"/>
  <c r="O137" i="1"/>
  <c r="J138" i="1"/>
  <c r="M138" i="1"/>
  <c r="O138" i="1"/>
  <c r="J139" i="1"/>
  <c r="M139" i="1"/>
  <c r="O139" i="1"/>
  <c r="J140" i="1"/>
  <c r="M140" i="1"/>
  <c r="O140" i="1"/>
  <c r="J141" i="1"/>
  <c r="M141" i="1"/>
  <c r="O141" i="1"/>
  <c r="J142" i="1"/>
  <c r="M142" i="1"/>
  <c r="O142" i="1"/>
  <c r="J143" i="1"/>
  <c r="M143" i="1"/>
  <c r="O143" i="1"/>
  <c r="J144" i="1"/>
  <c r="M144" i="1"/>
  <c r="O144" i="1"/>
  <c r="J145" i="1"/>
  <c r="M145" i="1"/>
  <c r="O145" i="1"/>
  <c r="J146" i="1"/>
  <c r="M146" i="1"/>
  <c r="O146" i="1"/>
  <c r="J147" i="1"/>
  <c r="M147" i="1"/>
  <c r="O147" i="1"/>
  <c r="J148" i="1"/>
  <c r="M148" i="1"/>
  <c r="O148" i="1"/>
  <c r="J149" i="1"/>
  <c r="M149" i="1"/>
  <c r="O149" i="1"/>
  <c r="J150" i="1"/>
  <c r="M150" i="1"/>
  <c r="O150" i="1"/>
  <c r="J151" i="1"/>
  <c r="M151" i="1"/>
  <c r="O151" i="1"/>
  <c r="J152" i="1"/>
  <c r="M152" i="1"/>
  <c r="O152" i="1"/>
  <c r="J153" i="1"/>
  <c r="M153" i="1"/>
  <c r="O153" i="1"/>
  <c r="O154" i="1"/>
  <c r="I4" i="1"/>
  <c r="L4" i="1"/>
  <c r="N4" i="1"/>
  <c r="I5" i="1"/>
  <c r="L5" i="1"/>
  <c r="N5" i="1"/>
  <c r="I6" i="1"/>
  <c r="L6" i="1"/>
  <c r="N6" i="1"/>
  <c r="I7" i="1"/>
  <c r="L7" i="1"/>
  <c r="N7" i="1"/>
  <c r="I8" i="1"/>
  <c r="L8" i="1"/>
  <c r="N8" i="1"/>
  <c r="I9" i="1"/>
  <c r="L9" i="1"/>
  <c r="N9" i="1"/>
  <c r="I10" i="1"/>
  <c r="L10" i="1"/>
  <c r="N10" i="1"/>
  <c r="I11" i="1"/>
  <c r="L11" i="1"/>
  <c r="N11" i="1"/>
  <c r="I12" i="1"/>
  <c r="L12" i="1"/>
  <c r="N12" i="1"/>
  <c r="I13" i="1"/>
  <c r="L13" i="1"/>
  <c r="N13" i="1"/>
  <c r="I14" i="1"/>
  <c r="L14" i="1"/>
  <c r="N14" i="1"/>
  <c r="I15" i="1"/>
  <c r="L15" i="1"/>
  <c r="N15" i="1"/>
  <c r="I16" i="1"/>
  <c r="L16" i="1"/>
  <c r="N16" i="1"/>
  <c r="I17" i="1"/>
  <c r="L17" i="1"/>
  <c r="N17" i="1"/>
  <c r="I18" i="1"/>
  <c r="L18" i="1"/>
  <c r="N18" i="1"/>
  <c r="I19" i="1"/>
  <c r="L19" i="1"/>
  <c r="N19" i="1"/>
  <c r="I20" i="1"/>
  <c r="L20" i="1"/>
  <c r="N20" i="1"/>
  <c r="I21" i="1"/>
  <c r="L21" i="1"/>
  <c r="N21" i="1"/>
  <c r="I22" i="1"/>
  <c r="L22" i="1"/>
  <c r="N22" i="1"/>
  <c r="I23" i="1"/>
  <c r="L23" i="1"/>
  <c r="N23" i="1"/>
  <c r="I24" i="1"/>
  <c r="L24" i="1"/>
  <c r="N24" i="1"/>
  <c r="I25" i="1"/>
  <c r="L25" i="1"/>
  <c r="N25" i="1"/>
  <c r="I26" i="1"/>
  <c r="L26" i="1"/>
  <c r="N26" i="1"/>
  <c r="I27" i="1"/>
  <c r="L27" i="1"/>
  <c r="N27" i="1"/>
  <c r="I28" i="1"/>
  <c r="L28" i="1"/>
  <c r="N28" i="1"/>
  <c r="I29" i="1"/>
  <c r="L29" i="1"/>
  <c r="N29" i="1"/>
  <c r="I30" i="1"/>
  <c r="L30" i="1"/>
  <c r="N30" i="1"/>
  <c r="I31" i="1"/>
  <c r="L31" i="1"/>
  <c r="N31" i="1"/>
  <c r="I32" i="1"/>
  <c r="L32" i="1"/>
  <c r="N32" i="1"/>
  <c r="I33" i="1"/>
  <c r="L33" i="1"/>
  <c r="N33" i="1"/>
  <c r="I34" i="1"/>
  <c r="L34" i="1"/>
  <c r="N34" i="1"/>
  <c r="I35" i="1"/>
  <c r="L35" i="1"/>
  <c r="N35" i="1"/>
  <c r="I36" i="1"/>
  <c r="L36" i="1"/>
  <c r="N36" i="1"/>
  <c r="I37" i="1"/>
  <c r="L37" i="1"/>
  <c r="N37" i="1"/>
  <c r="I38" i="1"/>
  <c r="L38" i="1"/>
  <c r="N38" i="1"/>
  <c r="I39" i="1"/>
  <c r="L39" i="1"/>
  <c r="N39" i="1"/>
  <c r="I40" i="1"/>
  <c r="L40" i="1"/>
  <c r="N40" i="1"/>
  <c r="I41" i="1"/>
  <c r="L41" i="1"/>
  <c r="N41" i="1"/>
  <c r="I42" i="1"/>
  <c r="L42" i="1"/>
  <c r="N42" i="1"/>
  <c r="I43" i="1"/>
  <c r="L43" i="1"/>
  <c r="N43" i="1"/>
  <c r="I44" i="1"/>
  <c r="L44" i="1"/>
  <c r="N44" i="1"/>
  <c r="I45" i="1"/>
  <c r="L45" i="1"/>
  <c r="N45" i="1"/>
  <c r="I46" i="1"/>
  <c r="L46" i="1"/>
  <c r="N46" i="1"/>
  <c r="I47" i="1"/>
  <c r="L47" i="1"/>
  <c r="N47" i="1"/>
  <c r="I48" i="1"/>
  <c r="L48" i="1"/>
  <c r="N48" i="1"/>
  <c r="I49" i="1"/>
  <c r="L49" i="1"/>
  <c r="N49" i="1"/>
  <c r="I50" i="1"/>
  <c r="L50" i="1"/>
  <c r="N50" i="1"/>
  <c r="I51" i="1"/>
  <c r="L51" i="1"/>
  <c r="N51" i="1"/>
  <c r="I52" i="1"/>
  <c r="L52" i="1"/>
  <c r="N52" i="1"/>
  <c r="I53" i="1"/>
  <c r="L53" i="1"/>
  <c r="N53" i="1"/>
  <c r="I54" i="1"/>
  <c r="L54" i="1"/>
  <c r="N54" i="1"/>
  <c r="I55" i="1"/>
  <c r="L55" i="1"/>
  <c r="N55" i="1"/>
  <c r="I56" i="1"/>
  <c r="L56" i="1"/>
  <c r="N56" i="1"/>
  <c r="I57" i="1"/>
  <c r="L57" i="1"/>
  <c r="N57" i="1"/>
  <c r="I58" i="1"/>
  <c r="L58" i="1"/>
  <c r="N58" i="1"/>
  <c r="I59" i="1"/>
  <c r="L59" i="1"/>
  <c r="N59" i="1"/>
  <c r="I60" i="1"/>
  <c r="L60" i="1"/>
  <c r="N60" i="1"/>
  <c r="I61" i="1"/>
  <c r="L61" i="1"/>
  <c r="N61" i="1"/>
  <c r="I62" i="1"/>
  <c r="L62" i="1"/>
  <c r="N62" i="1"/>
  <c r="I63" i="1"/>
  <c r="L63" i="1"/>
  <c r="N63" i="1"/>
  <c r="I64" i="1"/>
  <c r="L64" i="1"/>
  <c r="N64" i="1"/>
  <c r="I65" i="1"/>
  <c r="L65" i="1"/>
  <c r="N65" i="1"/>
  <c r="I66" i="1"/>
  <c r="L66" i="1"/>
  <c r="N66" i="1"/>
  <c r="I67" i="1"/>
  <c r="L67" i="1"/>
  <c r="N67" i="1"/>
  <c r="I68" i="1"/>
  <c r="L68" i="1"/>
  <c r="N68" i="1"/>
  <c r="I69" i="1"/>
  <c r="L69" i="1"/>
  <c r="N69" i="1"/>
  <c r="I70" i="1"/>
  <c r="L70" i="1"/>
  <c r="N70" i="1"/>
  <c r="I71" i="1"/>
  <c r="L71" i="1"/>
  <c r="N71" i="1"/>
  <c r="I72" i="1"/>
  <c r="L72" i="1"/>
  <c r="N72" i="1"/>
  <c r="I73" i="1"/>
  <c r="L73" i="1"/>
  <c r="N73" i="1"/>
  <c r="I74" i="1"/>
  <c r="L74" i="1"/>
  <c r="N74" i="1"/>
  <c r="I75" i="1"/>
  <c r="L75" i="1"/>
  <c r="N75" i="1"/>
  <c r="I76" i="1"/>
  <c r="L76" i="1"/>
  <c r="N76" i="1"/>
  <c r="I77" i="1"/>
  <c r="L77" i="1"/>
  <c r="N77" i="1"/>
  <c r="I78" i="1"/>
  <c r="L78" i="1"/>
  <c r="N78" i="1"/>
  <c r="I79" i="1"/>
  <c r="L79" i="1"/>
  <c r="N79" i="1"/>
  <c r="I80" i="1"/>
  <c r="L80" i="1"/>
  <c r="N80" i="1"/>
  <c r="I81" i="1"/>
  <c r="L81" i="1"/>
  <c r="N81" i="1"/>
  <c r="I82" i="1"/>
  <c r="L82" i="1"/>
  <c r="N82" i="1"/>
  <c r="I83" i="1"/>
  <c r="L83" i="1"/>
  <c r="N83" i="1"/>
  <c r="I84" i="1"/>
  <c r="L84" i="1"/>
  <c r="N84" i="1"/>
  <c r="I85" i="1"/>
  <c r="L85" i="1"/>
  <c r="N85" i="1"/>
  <c r="I86" i="1"/>
  <c r="L86" i="1"/>
  <c r="N86" i="1"/>
  <c r="I87" i="1"/>
  <c r="L87" i="1"/>
  <c r="N87" i="1"/>
  <c r="I88" i="1"/>
  <c r="L88" i="1"/>
  <c r="N88" i="1"/>
  <c r="I89" i="1"/>
  <c r="L89" i="1"/>
  <c r="N89" i="1"/>
  <c r="I90" i="1"/>
  <c r="L90" i="1"/>
  <c r="N90" i="1"/>
  <c r="I91" i="1"/>
  <c r="L91" i="1"/>
  <c r="N91" i="1"/>
  <c r="I92" i="1"/>
  <c r="L92" i="1"/>
  <c r="N92" i="1"/>
  <c r="I93" i="1"/>
  <c r="L93" i="1"/>
  <c r="N93" i="1"/>
  <c r="I94" i="1"/>
  <c r="L94" i="1"/>
  <c r="N94" i="1"/>
  <c r="I95" i="1"/>
  <c r="L95" i="1"/>
  <c r="N95" i="1"/>
  <c r="I96" i="1"/>
  <c r="L96" i="1"/>
  <c r="N96" i="1"/>
  <c r="I97" i="1"/>
  <c r="L97" i="1"/>
  <c r="N97" i="1"/>
  <c r="I98" i="1"/>
  <c r="L98" i="1"/>
  <c r="N98" i="1"/>
  <c r="I99" i="1"/>
  <c r="L99" i="1"/>
  <c r="N99" i="1"/>
  <c r="I100" i="1"/>
  <c r="L100" i="1"/>
  <c r="N100" i="1"/>
  <c r="I101" i="1"/>
  <c r="L101" i="1"/>
  <c r="N101" i="1"/>
  <c r="I102" i="1"/>
  <c r="L102" i="1"/>
  <c r="N102" i="1"/>
  <c r="I103" i="1"/>
  <c r="L103" i="1"/>
  <c r="N103" i="1"/>
  <c r="I104" i="1"/>
  <c r="L104" i="1"/>
  <c r="N104" i="1"/>
  <c r="I105" i="1"/>
  <c r="L105" i="1"/>
  <c r="N105" i="1"/>
  <c r="I106" i="1"/>
  <c r="L106" i="1"/>
  <c r="N106" i="1"/>
  <c r="I107" i="1"/>
  <c r="L107" i="1"/>
  <c r="N107" i="1"/>
  <c r="I108" i="1"/>
  <c r="L108" i="1"/>
  <c r="N108" i="1"/>
  <c r="I109" i="1"/>
  <c r="L109" i="1"/>
  <c r="N109" i="1"/>
  <c r="I110" i="1"/>
  <c r="L110" i="1"/>
  <c r="N110" i="1"/>
  <c r="I111" i="1"/>
  <c r="L111" i="1"/>
  <c r="N111" i="1"/>
  <c r="I112" i="1"/>
  <c r="L112" i="1"/>
  <c r="N112" i="1"/>
  <c r="I113" i="1"/>
  <c r="L113" i="1"/>
  <c r="N113" i="1"/>
  <c r="I114" i="1"/>
  <c r="L114" i="1"/>
  <c r="N114" i="1"/>
  <c r="I115" i="1"/>
  <c r="L115" i="1"/>
  <c r="N115" i="1"/>
  <c r="I116" i="1"/>
  <c r="L116" i="1"/>
  <c r="N116" i="1"/>
  <c r="I117" i="1"/>
  <c r="L117" i="1"/>
  <c r="N117" i="1"/>
  <c r="I118" i="1"/>
  <c r="L118" i="1"/>
  <c r="N118" i="1"/>
  <c r="I119" i="1"/>
  <c r="L119" i="1"/>
  <c r="N119" i="1"/>
  <c r="I120" i="1"/>
  <c r="L120" i="1"/>
  <c r="N120" i="1"/>
  <c r="I121" i="1"/>
  <c r="L121" i="1"/>
  <c r="N121" i="1"/>
  <c r="I122" i="1"/>
  <c r="L122" i="1"/>
  <c r="N122" i="1"/>
  <c r="I123" i="1"/>
  <c r="L123" i="1"/>
  <c r="N123" i="1"/>
  <c r="I124" i="1"/>
  <c r="L124" i="1"/>
  <c r="N124" i="1"/>
  <c r="I125" i="1"/>
  <c r="L125" i="1"/>
  <c r="N125" i="1"/>
  <c r="I126" i="1"/>
  <c r="L126" i="1"/>
  <c r="N126" i="1"/>
  <c r="I127" i="1"/>
  <c r="L127" i="1"/>
  <c r="N127" i="1"/>
  <c r="I128" i="1"/>
  <c r="L128" i="1"/>
  <c r="N128" i="1"/>
  <c r="I129" i="1"/>
  <c r="L129" i="1"/>
  <c r="N129" i="1"/>
  <c r="I130" i="1"/>
  <c r="L130" i="1"/>
  <c r="N130" i="1"/>
  <c r="I131" i="1"/>
  <c r="L131" i="1"/>
  <c r="N131" i="1"/>
  <c r="I132" i="1"/>
  <c r="L132" i="1"/>
  <c r="N132" i="1"/>
  <c r="I133" i="1"/>
  <c r="L133" i="1"/>
  <c r="N133" i="1"/>
  <c r="I134" i="1"/>
  <c r="L134" i="1"/>
  <c r="N134" i="1"/>
  <c r="I135" i="1"/>
  <c r="L135" i="1"/>
  <c r="N135" i="1"/>
  <c r="I136" i="1"/>
  <c r="L136" i="1"/>
  <c r="N136" i="1"/>
  <c r="I137" i="1"/>
  <c r="L137" i="1"/>
  <c r="N137" i="1"/>
  <c r="I138" i="1"/>
  <c r="L138" i="1"/>
  <c r="N138" i="1"/>
  <c r="I139" i="1"/>
  <c r="L139" i="1"/>
  <c r="N139" i="1"/>
  <c r="I140" i="1"/>
  <c r="L140" i="1"/>
  <c r="N140" i="1"/>
  <c r="I141" i="1"/>
  <c r="L141" i="1"/>
  <c r="N141" i="1"/>
  <c r="I142" i="1"/>
  <c r="L142" i="1"/>
  <c r="N142" i="1"/>
  <c r="I143" i="1"/>
  <c r="L143" i="1"/>
  <c r="N143" i="1"/>
  <c r="I144" i="1"/>
  <c r="L144" i="1"/>
  <c r="N144" i="1"/>
  <c r="I145" i="1"/>
  <c r="L145" i="1"/>
  <c r="N145" i="1"/>
  <c r="I146" i="1"/>
  <c r="L146" i="1"/>
  <c r="N146" i="1"/>
  <c r="I147" i="1"/>
  <c r="L147" i="1"/>
  <c r="N147" i="1"/>
  <c r="I148" i="1"/>
  <c r="L148" i="1"/>
  <c r="N148" i="1"/>
  <c r="I149" i="1"/>
  <c r="L149" i="1"/>
  <c r="N149" i="1"/>
  <c r="I150" i="1"/>
  <c r="L150" i="1"/>
  <c r="N150" i="1"/>
  <c r="I151" i="1"/>
  <c r="L151" i="1"/>
  <c r="N151" i="1"/>
  <c r="I152" i="1"/>
  <c r="L152" i="1"/>
  <c r="N152" i="1"/>
  <c r="I153" i="1"/>
  <c r="L153" i="1"/>
  <c r="N153" i="1"/>
  <c r="N154" i="1"/>
  <c r="J132" i="1"/>
  <c r="M132" i="1"/>
  <c r="J154" i="1"/>
  <c r="M154" i="1"/>
  <c r="I154" i="1"/>
  <c r="L154" i="1"/>
</calcChain>
</file>

<file path=xl/sharedStrings.xml><?xml version="1.0" encoding="utf-8"?>
<sst xmlns="http://schemas.openxmlformats.org/spreadsheetml/2006/main" count="1661" uniqueCount="461">
  <si>
    <t>Polis-ID</t>
  </si>
  <si>
    <t>Object</t>
  </si>
  <si>
    <t>Adres</t>
  </si>
  <si>
    <t>Postcode</t>
  </si>
  <si>
    <t>Hoofdwoord</t>
  </si>
  <si>
    <t>Peildatum</t>
  </si>
  <si>
    <t>Opstal</t>
  </si>
  <si>
    <t>Roerende goederen</t>
  </si>
  <si>
    <t>Omschrijving</t>
  </si>
  <si>
    <t>Acht, De; Buurthuis</t>
  </si>
  <si>
    <t>Ring 1</t>
  </si>
  <si>
    <t>8308AL</t>
  </si>
  <si>
    <t>Nagele</t>
  </si>
  <si>
    <t>index opstal 108, invent. 103,5</t>
  </si>
  <si>
    <t>Albert Schweitzerschool b.b.s.</t>
  </si>
  <si>
    <t>Skagerrak 11</t>
  </si>
  <si>
    <t>8303 VA</t>
  </si>
  <si>
    <t>Emmeloord / Espelervaart</t>
  </si>
  <si>
    <t>Ark b.b.s.</t>
  </si>
  <si>
    <t>Het Laantje 6</t>
  </si>
  <si>
    <t>8311AZ</t>
  </si>
  <si>
    <t>Espel</t>
  </si>
  <si>
    <t>Bant, Gymlokaal</t>
  </si>
  <si>
    <t>Noordakker 1</t>
  </si>
  <si>
    <t>8314 AH</t>
  </si>
  <si>
    <t>Bant</t>
  </si>
  <si>
    <t>Begraafplaatsschuur Creil</t>
  </si>
  <si>
    <t>Graaf Florislaan 46</t>
  </si>
  <si>
    <t>8312AX</t>
  </si>
  <si>
    <t>Creil</t>
  </si>
  <si>
    <t>Begraafplaatsschuur Emmeloord</t>
  </si>
  <si>
    <t>Espelerlaan 69</t>
  </si>
  <si>
    <t>8302 DC</t>
  </si>
  <si>
    <t>Emmeloord (zonder nadere aanduiding)</t>
  </si>
  <si>
    <t>Begraafplaatsschuur Ens</t>
  </si>
  <si>
    <t>Zuidert 2</t>
  </si>
  <si>
    <t>8307 BX</t>
  </si>
  <si>
    <t>Ens</t>
  </si>
  <si>
    <t>Begraafplaatsschuur Espel</t>
  </si>
  <si>
    <t>Vaartweg 84</t>
  </si>
  <si>
    <t>8311AA</t>
  </si>
  <si>
    <t>Begraafplaatsschuur Kraggenburg</t>
  </si>
  <si>
    <t>Winstonstraat 34</t>
  </si>
  <si>
    <t>8317AB</t>
  </si>
  <si>
    <t>Kraggenburg</t>
  </si>
  <si>
    <t>Begraafplaatsschuur Luttelgeest</t>
  </si>
  <si>
    <t>Blankenhammerweg 1A</t>
  </si>
  <si>
    <t>8315PH</t>
  </si>
  <si>
    <t>Luttelgeest</t>
  </si>
  <si>
    <t>Begraafplaatsschuur Marknesse</t>
  </si>
  <si>
    <t>Groene Zoom 1</t>
  </si>
  <si>
    <t>8316BK</t>
  </si>
  <si>
    <t>Marknesse</t>
  </si>
  <si>
    <t>Begraafplaatsschuur Nagele</t>
  </si>
  <si>
    <t>Akkerstraat 2</t>
  </si>
  <si>
    <t>8308AD</t>
  </si>
  <si>
    <t>Begraafplaatsschuur Rutten</t>
  </si>
  <si>
    <t>Meerweg 20</t>
  </si>
  <si>
    <t>8313AJ</t>
  </si>
  <si>
    <t>Rutten</t>
  </si>
  <si>
    <t>Berging &amp; sanitaire ruimte Akkerstraat 4</t>
  </si>
  <si>
    <t>Akkerstraat 4</t>
  </si>
  <si>
    <t>Berging &amp; Sanitaire ruimte Boslaan 48</t>
  </si>
  <si>
    <t>Boslaan 48</t>
  </si>
  <si>
    <t>8316 BA</t>
  </si>
  <si>
    <t>Berging &amp; sanitaire ruimte Boslaan 50</t>
  </si>
  <si>
    <t>Boslaan 50</t>
  </si>
  <si>
    <t>8316BA</t>
  </si>
  <si>
    <t>Berging &amp; sanitaire ruimte Hoefbladstraat 31</t>
  </si>
  <si>
    <t>Hoefbladstraat 31</t>
  </si>
  <si>
    <t>8302 VM</t>
  </si>
  <si>
    <t>Emmeloord / Centrum</t>
  </si>
  <si>
    <t>Berging &amp; sanitaire ruimte Hoefbladstraat 33</t>
  </si>
  <si>
    <t>Hoefbladstraat 33</t>
  </si>
  <si>
    <t>Berging &amp; sanitaire ruimte Hoefbladstraat 37</t>
  </si>
  <si>
    <t>Hoefbladstraat 37</t>
  </si>
  <si>
    <t>8302VM</t>
  </si>
  <si>
    <t>Berging &amp; sanitaire ruimte Hoefbladstraat 39</t>
  </si>
  <si>
    <t>Hoefbladstraat 39</t>
  </si>
  <si>
    <t>Berging &amp; sanitaire ruimte Hoefbladstraat 41</t>
  </si>
  <si>
    <t>Hoefbladstraat 41</t>
  </si>
  <si>
    <t>Berging &amp; sanitaire ruimte Hoefbladstraat 43</t>
  </si>
  <si>
    <t>Hoefbladstraat 43</t>
  </si>
  <si>
    <t>Berging &amp; sanitaire ruimte Hoefbladstraat 45</t>
  </si>
  <si>
    <t>Hoefbladstraat 45</t>
  </si>
  <si>
    <t>Berging &amp; sanitaire ruimte Hoefbladstraat 47</t>
  </si>
  <si>
    <t>Hoefbladstraat 47</t>
  </si>
  <si>
    <t>Berging &amp; sanitaire ruimte Hoefbladstraat 49</t>
  </si>
  <si>
    <t>Hoefbladstraat 49</t>
  </si>
  <si>
    <t>Berging &amp; sanitaire ruimte Hoefbladstraat 51</t>
  </si>
  <si>
    <t>Hoefbladstraat 51</t>
  </si>
  <si>
    <t>Berging &amp; sanitaire ruimte Hoefbladstraat 53</t>
  </si>
  <si>
    <t>Hoefbladstraat 53</t>
  </si>
  <si>
    <t>Berging &amp; sanitaire ruimte Hoefbladstraat 59</t>
  </si>
  <si>
    <t>Hoefbladstraat 59</t>
  </si>
  <si>
    <t>Berging &amp; sanitaire ruimte Kamplaan 35</t>
  </si>
  <si>
    <t>Kamplaan 35</t>
  </si>
  <si>
    <t>8315 AN</t>
  </si>
  <si>
    <t>Bloementuin de (Zonnebloemschool Europalaan)</t>
  </si>
  <si>
    <t>Europalaan 148</t>
  </si>
  <si>
    <t>8303GM</t>
  </si>
  <si>
    <t>Boerderij Boslaan, Marknesse</t>
  </si>
  <si>
    <t>Boslaan 2, 4</t>
  </si>
  <si>
    <t>Boni MAVO noodlokaal bij Zuyderzee college</t>
  </si>
  <si>
    <t>Prof. Ter Veenstraat 6</t>
  </si>
  <si>
    <t>8302GC</t>
  </si>
  <si>
    <t>Bonifatius MAVO</t>
  </si>
  <si>
    <t>Prof. Lorenzstraat 3</t>
  </si>
  <si>
    <t>8302 AS</t>
  </si>
  <si>
    <t>Bosbad</t>
  </si>
  <si>
    <t>Boslaan 30</t>
  </si>
  <si>
    <t>8302 AB</t>
  </si>
  <si>
    <t>Emmeloord / Emmelerbos</t>
  </si>
  <si>
    <t>Bosbadhal</t>
  </si>
  <si>
    <t>Boslaan 28</t>
  </si>
  <si>
    <t>Bosbadhal: Horeca, verhuurd.</t>
  </si>
  <si>
    <t>Boslaan 28-a</t>
  </si>
  <si>
    <t>Apart opgevoerd</t>
  </si>
  <si>
    <t>Bosbadhal: praktijkruimte, verhuurd.</t>
  </si>
  <si>
    <t>Boslaan 28-b</t>
  </si>
  <si>
    <t>Apart opgevoerd.</t>
  </si>
  <si>
    <t>Bosfluiter, verenigingsgebouw/buurthuis</t>
  </si>
  <si>
    <t>Amazonestraat 46</t>
  </si>
  <si>
    <t>Boshut, de; gebouw IVN</t>
  </si>
  <si>
    <t>Sportlaan 48a</t>
  </si>
  <si>
    <t>8302AZ</t>
  </si>
  <si>
    <t>Brandweerkazerne Creil</t>
  </si>
  <si>
    <t>Graaf Florislaan 25</t>
  </si>
  <si>
    <t>8312AW</t>
  </si>
  <si>
    <t>Brandweerkazerne Emmeloord</t>
  </si>
  <si>
    <t>Nijverheidsstraat 34</t>
  </si>
  <si>
    <t>8301 AD</t>
  </si>
  <si>
    <t>Brandweerkazerne Ens</t>
  </si>
  <si>
    <t>Kerkplein 3</t>
  </si>
  <si>
    <t>8307AP</t>
  </si>
  <si>
    <t>Brandweerkazerne Marknesse</t>
  </si>
  <si>
    <t>Oudeweg 10</t>
  </si>
  <si>
    <t>8316AC</t>
  </si>
  <si>
    <t>Brandweerkazerne Nagele</t>
  </si>
  <si>
    <t>Eggestraat 4</t>
  </si>
  <si>
    <t>8308AB</t>
  </si>
  <si>
    <t>Brandweerkazerne Rutten</t>
  </si>
  <si>
    <t>Binnendoor 14</t>
  </si>
  <si>
    <t>8313AS</t>
  </si>
  <si>
    <t>Brulboei, buurthuis</t>
  </si>
  <si>
    <t>Markenstraat 1</t>
  </si>
  <si>
    <t>8304 DZ</t>
  </si>
  <si>
    <t>Emmeloord / De Zuidert</t>
  </si>
  <si>
    <t>Caleido-internationale schakel klas</t>
  </si>
  <si>
    <t>Nagelerweg 4</t>
  </si>
  <si>
    <t>8304AB</t>
  </si>
  <si>
    <t>Emmeloord / Bedrijventerrein Nagelerweg</t>
  </si>
  <si>
    <t>Carillon</t>
  </si>
  <si>
    <t>De Deel 25</t>
  </si>
  <si>
    <t>8302EK</t>
  </si>
  <si>
    <t>Carrousel O.B.S.</t>
  </si>
  <si>
    <t>Lijsterbesstraat 34</t>
  </si>
  <si>
    <t>8302 CN</t>
  </si>
  <si>
    <t>Driesprong o.b.s.</t>
  </si>
  <si>
    <t>Laagzijde 1</t>
  </si>
  <si>
    <t>8316 AX</t>
  </si>
  <si>
    <t>Eben Haëzer b.b.s.</t>
  </si>
  <si>
    <t>Vogelsant 8</t>
  </si>
  <si>
    <t>8303ZR</t>
  </si>
  <si>
    <t>Emmeloord / Revelsant</t>
  </si>
  <si>
    <t>Erven De, buurthuis</t>
  </si>
  <si>
    <t>Amstelland 2</t>
  </si>
  <si>
    <t>8302NM</t>
  </si>
  <si>
    <t>Emmeloord / De Erven</t>
  </si>
  <si>
    <t>Erven, De; Gymlokaal</t>
  </si>
  <si>
    <t>Espelerlaan 71</t>
  </si>
  <si>
    <t>Es De nieuw; Emelwerda College</t>
  </si>
  <si>
    <t>Espelerlaan 70</t>
  </si>
  <si>
    <t>Espel; Gymlokaal</t>
  </si>
  <si>
    <t>Noorderrand 36</t>
  </si>
  <si>
    <t>8311AX</t>
  </si>
  <si>
    <t>Espelervaart, buurthuis</t>
  </si>
  <si>
    <t>Atlantischestraat 18</t>
  </si>
  <si>
    <t>8303 VW</t>
  </si>
  <si>
    <t>Esveld het (Zonnebloemschool Zorgboerderij)</t>
  </si>
  <si>
    <t>Espelerweg 12-II</t>
  </si>
  <si>
    <t>8303 HX</t>
  </si>
  <si>
    <t>Evenaar De, Gymlokaal</t>
  </si>
  <si>
    <t>Meteorenstraat 106</t>
  </si>
  <si>
    <t>8303BB</t>
  </si>
  <si>
    <t>Evert van Benthemhal: Horeca-gedeelte</t>
  </si>
  <si>
    <t>E.P. Seidelstraat 2</t>
  </si>
  <si>
    <t>Aanname ivm nieuw opvoeren</t>
  </si>
  <si>
    <t>Evert van Benthemhal: sporthal.</t>
  </si>
  <si>
    <t>8307BL</t>
  </si>
  <si>
    <t>Expansie Skagerrak Noodschool</t>
  </si>
  <si>
    <t>Skagerrak 7</t>
  </si>
  <si>
    <t>Fladderiep basisschool</t>
  </si>
  <si>
    <t>Voorstraat 5</t>
  </si>
  <si>
    <t>8317 AC</t>
  </si>
  <si>
    <t>Floreant, SWS de,</t>
  </si>
  <si>
    <t>Sportstraat 26</t>
  </si>
  <si>
    <t>8315 AM</t>
  </si>
  <si>
    <t>Fondali Samenwoonschool Creil</t>
  </si>
  <si>
    <t>Graaf Florislaan 18</t>
  </si>
  <si>
    <t>8312 AX</t>
  </si>
  <si>
    <t>Gemeentehuis met kantine</t>
  </si>
  <si>
    <t>H.Visserplein 1</t>
  </si>
  <si>
    <t>8302 BW</t>
  </si>
  <si>
    <t>Gemeentewerf</t>
  </si>
  <si>
    <t>Montageweg 5</t>
  </si>
  <si>
    <t>8304 BG</t>
  </si>
  <si>
    <t>Groenvoorziening Marknesse: Schaftlokaal/opslag</t>
  </si>
  <si>
    <t>Boslaan 2</t>
  </si>
  <si>
    <t>Horizon b.b.s.</t>
  </si>
  <si>
    <t>A. van Bockholtstraat 3</t>
  </si>
  <si>
    <t>8307AX</t>
  </si>
  <si>
    <t>Aanname</t>
  </si>
  <si>
    <t>Juniorcollege; Zuyderzee college</t>
  </si>
  <si>
    <t>Prof. ter Veenstraat 6</t>
  </si>
  <si>
    <t>8302 GA</t>
  </si>
  <si>
    <t>Kadoelerbrug; brugwachtershuis</t>
  </si>
  <si>
    <t>Kadoelerweg</t>
  </si>
  <si>
    <t>Keerkring o.b.s.</t>
  </si>
  <si>
    <t>Meteorenstraat 104</t>
  </si>
  <si>
    <t>8303 BB</t>
  </si>
  <si>
    <t>Kindertuin, De (voorheen Schanulleke)</t>
  </si>
  <si>
    <t>Griend 9</t>
  </si>
  <si>
    <t>8303 KM</t>
  </si>
  <si>
    <t>Klavier, Het; MFC Rutten</t>
  </si>
  <si>
    <t>Sportweg 52-a</t>
  </si>
  <si>
    <t>8313 AR</t>
  </si>
  <si>
    <t>Kleedgebouw Espelerlaan</t>
  </si>
  <si>
    <t>Espelerlaan 82</t>
  </si>
  <si>
    <t>8302DC</t>
  </si>
  <si>
    <t>Kleedgebouw Sportlaan</t>
  </si>
  <si>
    <t>Sportlaan 87-b</t>
  </si>
  <si>
    <t>8302 AX</t>
  </si>
  <si>
    <t>Klimboom, De; Chr. Primair Onderwijs</t>
  </si>
  <si>
    <t>Vogelsant 6</t>
  </si>
  <si>
    <t>Klimop b.b.s.</t>
  </si>
  <si>
    <t>Ring 11</t>
  </si>
  <si>
    <t>Tegen sloopwaarde</t>
  </si>
  <si>
    <t>Klos, buurthuis</t>
  </si>
  <si>
    <t>Meldestraat 4-A</t>
  </si>
  <si>
    <t>8302 VB</t>
  </si>
  <si>
    <t>Knoest, de: gebouw Huttenbouw</t>
  </si>
  <si>
    <t>Sportlaan 48</t>
  </si>
  <si>
    <t>Kompas b.b.s.</t>
  </si>
  <si>
    <t>Sondelstraat 4</t>
  </si>
  <si>
    <t>8304GA</t>
  </si>
  <si>
    <t>Koperwiek, B.B.S.</t>
  </si>
  <si>
    <t>Lijsterbesstraat 32</t>
  </si>
  <si>
    <t>Kraggenburg; Gymlokaal</t>
  </si>
  <si>
    <t>Noordermeent 4A</t>
  </si>
  <si>
    <t>8317AA</t>
  </si>
  <si>
    <t>Kring, De; voorheen Titus Brandsmaschool</t>
  </si>
  <si>
    <t>Ring 17</t>
  </si>
  <si>
    <t>8308 AL</t>
  </si>
  <si>
    <t>Kwartslag; Gymlokaal De</t>
  </si>
  <si>
    <t>Venelaan 3</t>
  </si>
  <si>
    <t>8313 AA</t>
  </si>
  <si>
    <t>Lichtboei De Diezestraat</t>
  </si>
  <si>
    <t>Diezestraat 1</t>
  </si>
  <si>
    <t>8303DA</t>
  </si>
  <si>
    <t>Lichtboei De Scheer</t>
  </si>
  <si>
    <t>Scheer 1</t>
  </si>
  <si>
    <t>8303KN</t>
  </si>
  <si>
    <t>Lichtopstand</t>
  </si>
  <si>
    <t>Zwartemeerweg 23</t>
  </si>
  <si>
    <t>8317PA</t>
  </si>
  <si>
    <t>Lichtschip b.b.s.</t>
  </si>
  <si>
    <t>Sportweg 24</t>
  </si>
  <si>
    <t>8307AN</t>
  </si>
  <si>
    <t>Lichtwachterswoning + misthoorn</t>
  </si>
  <si>
    <t>Vluchthavenpad 1</t>
  </si>
  <si>
    <t>8319 AD</t>
  </si>
  <si>
    <t>Schokland</t>
  </si>
  <si>
    <t>Lijster, De Gymlokaal</t>
  </si>
  <si>
    <t>Lijsterbesstraat 28</t>
  </si>
  <si>
    <t>8302CM</t>
  </si>
  <si>
    <t>Luttelgeest; Gymlokaal</t>
  </si>
  <si>
    <t>Sportstraat 28</t>
  </si>
  <si>
    <t>8315AM</t>
  </si>
  <si>
    <t>Mariaschool b.b.s. (M'nesse)</t>
  </si>
  <si>
    <t>Oosteinde 2A</t>
  </si>
  <si>
    <t>8316BL</t>
  </si>
  <si>
    <t>Marke, beheerderswoning</t>
  </si>
  <si>
    <t>Oudeweg 23</t>
  </si>
  <si>
    <t>8316AD</t>
  </si>
  <si>
    <t>Marke, soc.cult. centrum</t>
  </si>
  <si>
    <t>Oudeweg 21</t>
  </si>
  <si>
    <t>Milieustraat (voorheen Scheidingsstation)</t>
  </si>
  <si>
    <t>Montageweg 1</t>
  </si>
  <si>
    <t>8304BG</t>
  </si>
  <si>
    <t>Muziektent Luttelgeest</t>
  </si>
  <si>
    <t>Sportstraat 19</t>
  </si>
  <si>
    <t>Muzisch Centrum (naam wordt nog veranderd)</t>
  </si>
  <si>
    <t>Harmen Visserplein 2</t>
  </si>
  <si>
    <t>Noodaggregaat op stenen terras</t>
  </si>
  <si>
    <t>Harmen Visserplein 1</t>
  </si>
  <si>
    <t>Op de wieken b.b.s.</t>
  </si>
  <si>
    <t>Fazantendrift 2</t>
  </si>
  <si>
    <t>8309AM</t>
  </si>
  <si>
    <t>Tollebeek</t>
  </si>
  <si>
    <t>Optimist S.O.</t>
  </si>
  <si>
    <t>Jhr. Opperdoes van Alewijnstraat 4</t>
  </si>
  <si>
    <t>8302 AP</t>
  </si>
  <si>
    <t>Optimist V.S.O.</t>
  </si>
  <si>
    <t>Hoefbladstraat 1</t>
  </si>
  <si>
    <t>Peppel De; hoofdgebouw Emelwerda College</t>
  </si>
  <si>
    <t>Peppellaan 1</t>
  </si>
  <si>
    <t>8302AL</t>
  </si>
  <si>
    <t>Pionier, M.F.C. De, Tollebeek</t>
  </si>
  <si>
    <t>Wildzang 3</t>
  </si>
  <si>
    <t>8309 BD</t>
  </si>
  <si>
    <t>Pioniersbarak Tollebeek</t>
  </si>
  <si>
    <t>Wildzang 18</t>
  </si>
  <si>
    <t>Plantage de (Zonnebloemschool Geneveplein)</t>
  </si>
  <si>
    <t>Geneveplein 1</t>
  </si>
  <si>
    <t>8303JZ</t>
  </si>
  <si>
    <t>Planthof b.b.s.</t>
  </si>
  <si>
    <t>De fjord 44</t>
  </si>
  <si>
    <t>8303 HL</t>
  </si>
  <si>
    <t>Poldertoren</t>
  </si>
  <si>
    <t>8302 EK</t>
  </si>
  <si>
    <t>Regenboog b.b.s. nieuwe locatie</t>
  </si>
  <si>
    <t>Graaf Florislaan 16</t>
  </si>
  <si>
    <t>Regenboog o.b.s.</t>
  </si>
  <si>
    <t>Sportweg 22</t>
  </si>
  <si>
    <t>Revelsant, buurthuis</t>
  </si>
  <si>
    <t>Pallasstraat 65</t>
  </si>
  <si>
    <t>8303 BJ</t>
  </si>
  <si>
    <t>Rietveld, M.F.C.; buurthuis</t>
  </si>
  <si>
    <t>Ring 19</t>
  </si>
  <si>
    <t>Rietveld, M.F.C.; Gymlokaal</t>
  </si>
  <si>
    <t>Roderik van Voorstschool o.b.s.</t>
  </si>
  <si>
    <t>Skagerrak 1</t>
  </si>
  <si>
    <t>8303VA</t>
  </si>
  <si>
    <t>Roefje, buurthuis</t>
  </si>
  <si>
    <t>G.J. Gillotstraat 29</t>
  </si>
  <si>
    <t>8307BN</t>
  </si>
  <si>
    <t>Schalmei b.b.s</t>
  </si>
  <si>
    <t>Noordakker 50</t>
  </si>
  <si>
    <t>8314AH</t>
  </si>
  <si>
    <t>Schokkerstrand; Sanitaire unit.</t>
  </si>
  <si>
    <t>Schokkerstrand bij Schokkerhaven 1-a</t>
  </si>
  <si>
    <t>8308 PX</t>
  </si>
  <si>
    <t>Schokland, museum</t>
  </si>
  <si>
    <t>Middelbuurt 3</t>
  </si>
  <si>
    <t>8307RS</t>
  </si>
  <si>
    <t>Schokland, restaurant.</t>
  </si>
  <si>
    <t>Middelbuurt 2</t>
  </si>
  <si>
    <t>Waarde betreft aanname.</t>
  </si>
  <si>
    <t>Seniorcollege; Zuyderzee college</t>
  </si>
  <si>
    <t>Prof. ter Veenstraat 5</t>
  </si>
  <si>
    <t>Skagerrak; Gymlokaal</t>
  </si>
  <si>
    <t>Skagerrak 9</t>
  </si>
  <si>
    <t>Sprang SWS De</t>
  </si>
  <si>
    <t>Fazantendrift 4</t>
  </si>
  <si>
    <t>St. Joseph b.b.s.</t>
  </si>
  <si>
    <t>Prof. Lorentzstraat 4</t>
  </si>
  <si>
    <t>8302AS</t>
  </si>
  <si>
    <t>Toernooihal: sportcomplex excl. Horeca</t>
  </si>
  <si>
    <t>Toernooilaan 9</t>
  </si>
  <si>
    <t>8312 AM</t>
  </si>
  <si>
    <t>Triangel b.b.s.</t>
  </si>
  <si>
    <t>Reydersant 17</t>
  </si>
  <si>
    <t>8303 XL</t>
  </si>
  <si>
    <t>Triangel sporthal.</t>
  </si>
  <si>
    <t>Maanhuizenlaan 10</t>
  </si>
  <si>
    <t>8316AB</t>
  </si>
  <si>
    <t>Triangel; Horeca bij Sporthal</t>
  </si>
  <si>
    <t>Uitkijktoren Ramspol</t>
  </si>
  <si>
    <t>Ramsdijk 1-I</t>
  </si>
  <si>
    <t>8307 RK</t>
  </si>
  <si>
    <t>Vollenhovense meer; Sanitaire unit</t>
  </si>
  <si>
    <t>Viswaterweg 2</t>
  </si>
  <si>
    <t>Voorhuys, Theater 't</t>
  </si>
  <si>
    <t>Beursstraat 1</t>
  </si>
  <si>
    <t>8302 CW</t>
  </si>
  <si>
    <t>Wegwijzer o.b.s.</t>
  </si>
  <si>
    <t>Buitenom 1</t>
  </si>
  <si>
    <t>8313AG</t>
  </si>
  <si>
    <t>Wellerwaard; Sanitaire Unit 1</t>
  </si>
  <si>
    <t>Friesepad 4a</t>
  </si>
  <si>
    <t>Noordoostpolder</t>
  </si>
  <si>
    <t>opdeling in twee objecten</t>
  </si>
  <si>
    <t>Wellerwaard; Sanitaire Unit 2</t>
  </si>
  <si>
    <t>Friesepad 4b</t>
  </si>
  <si>
    <t>helft van gezamenlijk object.</t>
  </si>
  <si>
    <t>Wending o.b.s.</t>
  </si>
  <si>
    <t>Zuidwend 4</t>
  </si>
  <si>
    <t>8314 AA</t>
  </si>
  <si>
    <t>Wereld Erfgoed Centrum</t>
  </si>
  <si>
    <t>Schokkerringweg 25</t>
  </si>
  <si>
    <t>8319 AA</t>
  </si>
  <si>
    <t>Nieuwe inschatting</t>
  </si>
  <si>
    <t>Wilg De; Emelwerda College</t>
  </si>
  <si>
    <t>Wilgenlaan 1</t>
  </si>
  <si>
    <t>8302AM</t>
  </si>
  <si>
    <t>Windkracht 10 o.b.s.</t>
  </si>
  <si>
    <t>Pampuspad 45</t>
  </si>
  <si>
    <t>8304 DR</t>
  </si>
  <si>
    <t>Wissel, De nieuwbouw</t>
  </si>
  <si>
    <t>Oosterringweg 41-B</t>
  </si>
  <si>
    <t>8315 PS</t>
  </si>
  <si>
    <t>Woning bij begraafplaats</t>
  </si>
  <si>
    <t>X-tuur: Zelfsturend voorgezet onderwijs van ZZL</t>
  </si>
  <si>
    <t>Nagelerweg 4-laag</t>
  </si>
  <si>
    <t>8304 AB</t>
  </si>
  <si>
    <t>Zeester b.b.s.</t>
  </si>
  <si>
    <t>Noordzoom 119</t>
  </si>
  <si>
    <t>8316CH</t>
  </si>
  <si>
    <t>Zeevaarder; Gymlokaal De</t>
  </si>
  <si>
    <t>Skagerrak 3</t>
  </si>
  <si>
    <t>Zevensprong (Voorm. ROC-gebouw)</t>
  </si>
  <si>
    <t>Ellertsveld 15</t>
  </si>
  <si>
    <t>8303 XX</t>
  </si>
  <si>
    <t>Ziekenhuis: Anytime HB Dekker Beheer bv</t>
  </si>
  <si>
    <t>Urkerweg 1</t>
  </si>
  <si>
    <t>aanname</t>
  </si>
  <si>
    <t>Ziekenhuis: De Boer Orthopedie</t>
  </si>
  <si>
    <t>Ziekenhuis: Fysiomotion</t>
  </si>
  <si>
    <t>Ziekenhuis: PI-groep Zorg B.V.</t>
  </si>
  <si>
    <t>Zuiderkade; Sanitaire Unit</t>
  </si>
  <si>
    <t>Zuiderkade 14-b</t>
  </si>
  <si>
    <t>8301 AS</t>
  </si>
  <si>
    <t>Zuidert, De; Gymlokaal</t>
  </si>
  <si>
    <t>Pampuspad 47</t>
  </si>
  <si>
    <t>Zuyderzee College; Schoolboeken gedurende vakantieperiode</t>
  </si>
  <si>
    <t>Div.</t>
  </si>
  <si>
    <t>Opstalwaarden_overzicht_qry</t>
  </si>
  <si>
    <t>index opstal 108, invent. 103,5, incl nieuwe zonnepanelen</t>
  </si>
  <si>
    <t>Aanname; losgekoppeld van sporthal</t>
  </si>
  <si>
    <t>index opstal 108, invent. 103,5 incl. verbouwing</t>
  </si>
  <si>
    <t>index opstal 108, invent. 103,5, incl. verbouwing</t>
  </si>
  <si>
    <t>index opstal 108, invent. 103,5 gymlokaal losgekoppeld</t>
  </si>
  <si>
    <t>opstal 01-04-2022</t>
  </si>
  <si>
    <t>inventaris 01-04-2022</t>
  </si>
  <si>
    <t>index 113,9</t>
  </si>
  <si>
    <t>index 109,2</t>
  </si>
  <si>
    <t>opstal 01-04-2024</t>
  </si>
  <si>
    <t>opstal 01-04-2023</t>
  </si>
  <si>
    <t>index 130,0</t>
  </si>
  <si>
    <t>inventaris 01-04-2023</t>
  </si>
  <si>
    <t>index 126,4</t>
  </si>
  <si>
    <t>inventaris 01-04-2024</t>
  </si>
  <si>
    <t>index 126,8</t>
  </si>
  <si>
    <t>Overige preventie</t>
  </si>
  <si>
    <t>Zonnepanelen ja/nee</t>
  </si>
  <si>
    <t>Leegstand ja/nee</t>
  </si>
  <si>
    <t>Asbest ja/nee</t>
  </si>
  <si>
    <t>Bijlage C.2 Gemeente Noordoostpolder</t>
  </si>
  <si>
    <t>Inbraak- beveiliging ja/nee</t>
  </si>
  <si>
    <t>Brandmeld- installatie ja/nee</t>
  </si>
  <si>
    <t>Ja</t>
  </si>
  <si>
    <t>Nee</t>
  </si>
  <si>
    <t>onbekend</t>
  </si>
  <si>
    <t>Ontruimingsinstallatie</t>
  </si>
  <si>
    <t>nee</t>
  </si>
  <si>
    <t>n.v.t.</t>
  </si>
  <si>
    <t>Deurbeveiliging</t>
  </si>
  <si>
    <t>weinig</t>
  </si>
  <si>
    <t>Beveiliger</t>
  </si>
  <si>
    <t>Rookluiken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</si>
</sst>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2">
    <xf numFmtId="0" fontId="0" fillId="0" borderId="0"/>
    <xf numFmtId="0" fontId="1" fillId="3" borderId="1" applyNumberFormat="0" applyAlignment="0" applyProtection="0"/>
  </cellStyleXfs>
  <cellXfs count="27">
    <xf numFmtId="0" fontId="0" fillId="0" borderId="0" xfId="0"/>
    <xf numFmtId="4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3" fontId="0" fillId="2" borderId="3" xfId="0" applyNumberFormat="1" applyFill="1" applyBorder="1"/>
    <xf numFmtId="4" fontId="0" fillId="2" borderId="3" xfId="0" applyNumberFormat="1" applyFill="1" applyBorder="1"/>
    <xf numFmtId="42" fontId="2" fillId="2" borderId="4" xfId="1" applyNumberFormat="1" applyFont="1" applyFill="1" applyBorder="1"/>
    <xf numFmtId="42" fontId="2" fillId="3" borderId="4" xfId="1" applyNumberFormat="1" applyFont="1" applyBorder="1"/>
    <xf numFmtId="0" fontId="0" fillId="0" borderId="2" xfId="0" applyBorder="1"/>
    <xf numFmtId="4" fontId="0" fillId="0" borderId="2" xfId="0" applyNumberFormat="1" applyBorder="1"/>
    <xf numFmtId="42" fontId="0" fillId="0" borderId="2" xfId="0" applyNumberFormat="1" applyBorder="1"/>
    <xf numFmtId="14" fontId="0" fillId="0" borderId="2" xfId="0" applyNumberFormat="1" applyBorder="1"/>
    <xf numFmtId="3" fontId="0" fillId="0" borderId="2" xfId="0" applyNumberFormat="1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</cellXfs>
  <cellStyles count="2">
    <cellStyle name="Controlecel" xfId="1" builtinId="2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topLeftCell="B1" workbookViewId="0">
      <selection activeCell="E145" sqref="E145"/>
    </sheetView>
  </sheetViews>
  <sheetFormatPr defaultRowHeight="15" x14ac:dyDescent="0.25"/>
  <cols>
    <col min="1" max="1" width="28" bestFit="1" customWidth="1"/>
    <col min="2" max="2" width="57.7109375" bestFit="1" customWidth="1"/>
    <col min="3" max="3" width="35.140625" bestFit="1" customWidth="1"/>
    <col min="5" max="5" width="39.85546875" bestFit="1" customWidth="1"/>
    <col min="6" max="6" width="10.140625" hidden="1" customWidth="1"/>
    <col min="7" max="7" width="12.7109375" style="1" hidden="1" customWidth="1"/>
    <col min="8" max="8" width="19" style="1" hidden="1" customWidth="1"/>
    <col min="9" max="9" width="16.42578125" style="1" hidden="1" customWidth="1"/>
    <col min="10" max="10" width="20" style="1" hidden="1" customWidth="1"/>
    <col min="11" max="11" width="53.42578125" hidden="1" customWidth="1"/>
    <col min="12" max="12" width="16.42578125" style="3" hidden="1" customWidth="1"/>
    <col min="13" max="13" width="20" style="3" hidden="1" customWidth="1"/>
    <col min="14" max="14" width="17.42578125" bestFit="1" customWidth="1"/>
    <col min="15" max="15" width="20.85546875" bestFit="1" customWidth="1"/>
    <col min="16" max="16" width="18.85546875" customWidth="1"/>
    <col min="17" max="17" width="14.7109375" customWidth="1"/>
    <col min="18" max="18" width="13" customWidth="1"/>
    <col min="19" max="19" width="15.140625" customWidth="1"/>
    <col min="20" max="20" width="11.28515625" style="4" customWidth="1"/>
    <col min="21" max="21" width="10.85546875" style="4" customWidth="1"/>
  </cols>
  <sheetData>
    <row r="1" spans="1:21" x14ac:dyDescent="0.25">
      <c r="A1" t="s">
        <v>448</v>
      </c>
    </row>
    <row r="2" spans="1:21" ht="47.25" x14ac:dyDescent="0.25">
      <c r="A2" s="9" t="s">
        <v>427</v>
      </c>
      <c r="B2" s="9"/>
      <c r="C2" s="9"/>
      <c r="D2" s="9"/>
      <c r="E2" s="9"/>
      <c r="F2" s="9"/>
      <c r="G2" s="10"/>
      <c r="H2" s="10"/>
      <c r="I2" s="10" t="s">
        <v>433</v>
      </c>
      <c r="J2" s="10" t="s">
        <v>434</v>
      </c>
      <c r="K2" s="9"/>
      <c r="L2" s="11" t="s">
        <v>438</v>
      </c>
      <c r="M2" s="11" t="s">
        <v>440</v>
      </c>
      <c r="N2" s="11" t="s">
        <v>437</v>
      </c>
      <c r="O2" s="11" t="s">
        <v>442</v>
      </c>
      <c r="P2" s="15" t="s">
        <v>449</v>
      </c>
      <c r="Q2" s="15" t="s">
        <v>450</v>
      </c>
      <c r="R2" s="15" t="s">
        <v>444</v>
      </c>
      <c r="S2" s="15" t="s">
        <v>445</v>
      </c>
      <c r="T2" s="15" t="s">
        <v>446</v>
      </c>
      <c r="U2" s="15" t="s">
        <v>447</v>
      </c>
    </row>
    <row r="3" spans="1:2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0" t="s">
        <v>7</v>
      </c>
      <c r="I3" s="10" t="s">
        <v>435</v>
      </c>
      <c r="J3" s="10" t="s">
        <v>436</v>
      </c>
      <c r="K3" s="9" t="s">
        <v>8</v>
      </c>
      <c r="L3" s="11" t="s">
        <v>439</v>
      </c>
      <c r="M3" s="11" t="s">
        <v>441</v>
      </c>
      <c r="N3" s="11" t="s">
        <v>439</v>
      </c>
      <c r="O3" s="11" t="s">
        <v>443</v>
      </c>
      <c r="P3" s="9"/>
      <c r="Q3" s="9"/>
      <c r="R3" s="9"/>
      <c r="S3" s="9"/>
      <c r="T3" s="14"/>
      <c r="U3" s="14"/>
    </row>
    <row r="4" spans="1:21" x14ac:dyDescent="0.25">
      <c r="A4" s="9">
        <v>3318</v>
      </c>
      <c r="B4" s="9" t="s">
        <v>9</v>
      </c>
      <c r="C4" s="9" t="s">
        <v>10</v>
      </c>
      <c r="D4" s="9" t="s">
        <v>11</v>
      </c>
      <c r="E4" s="9" t="s">
        <v>12</v>
      </c>
      <c r="F4" s="12">
        <v>44287</v>
      </c>
      <c r="G4" s="10">
        <v>1282338.6788999999</v>
      </c>
      <c r="H4" s="10">
        <v>206082.3849</v>
      </c>
      <c r="I4" s="13">
        <f t="shared" ref="I4:I34" si="0">113.9/108*G4</f>
        <v>1352392.3659880555</v>
      </c>
      <c r="J4" s="13">
        <f t="shared" ref="J4:J34" si="1">109.2/103.5*H4</f>
        <v>217431.84957565219</v>
      </c>
      <c r="K4" s="9" t="s">
        <v>13</v>
      </c>
      <c r="L4" s="11">
        <f>I4*130/113.9</f>
        <v>1543555.8171944444</v>
      </c>
      <c r="M4" s="11">
        <f>J4*126.4/109.2</f>
        <v>251679.35701797105</v>
      </c>
      <c r="N4" s="11">
        <f>L4</f>
        <v>1543555.8171944444</v>
      </c>
      <c r="O4" s="11">
        <f>126.8/126.4*M4</f>
        <v>252475.81067942033</v>
      </c>
      <c r="P4" s="9" t="s">
        <v>451</v>
      </c>
      <c r="Q4" s="9" t="s">
        <v>451</v>
      </c>
      <c r="R4" s="9" t="s">
        <v>452</v>
      </c>
      <c r="S4" s="9" t="s">
        <v>452</v>
      </c>
      <c r="T4" s="14" t="s">
        <v>451</v>
      </c>
      <c r="U4" s="14" t="s">
        <v>453</v>
      </c>
    </row>
    <row r="5" spans="1:21" x14ac:dyDescent="0.25">
      <c r="A5" s="9">
        <v>3339</v>
      </c>
      <c r="B5" s="9" t="s">
        <v>14</v>
      </c>
      <c r="C5" s="9" t="s">
        <v>15</v>
      </c>
      <c r="D5" s="9" t="s">
        <v>16</v>
      </c>
      <c r="E5" s="9" t="s">
        <v>17</v>
      </c>
      <c r="F5" s="12">
        <v>44287</v>
      </c>
      <c r="G5" s="10">
        <v>6450216.3713999996</v>
      </c>
      <c r="H5" s="10">
        <v>887657.09439999994</v>
      </c>
      <c r="I5" s="13">
        <f t="shared" si="0"/>
        <v>6802589.3028005548</v>
      </c>
      <c r="J5" s="13">
        <f t="shared" si="1"/>
        <v>936542.55756985501</v>
      </c>
      <c r="K5" s="9" t="s">
        <v>430</v>
      </c>
      <c r="L5" s="11">
        <f t="shared" ref="L5:L66" si="2">I5*130/113.9</f>
        <v>7764149.335944443</v>
      </c>
      <c r="M5" s="11">
        <f t="shared" ref="M5:M66" si="3">J5*126.4/109.2</f>
        <v>1084056.5867841544</v>
      </c>
      <c r="N5" s="11">
        <f t="shared" ref="N5:N66" si="4">L5</f>
        <v>7764149.335944443</v>
      </c>
      <c r="O5" s="11">
        <f t="shared" ref="O5:O66" si="5">126.8/126.4*M5</f>
        <v>1087487.1456030917</v>
      </c>
      <c r="P5" s="16" t="s">
        <v>451</v>
      </c>
      <c r="Q5" s="16" t="s">
        <v>451</v>
      </c>
      <c r="R5" s="16" t="s">
        <v>452</v>
      </c>
      <c r="S5" s="16" t="s">
        <v>452</v>
      </c>
      <c r="T5" s="17" t="s">
        <v>452</v>
      </c>
      <c r="U5" s="17" t="s">
        <v>452</v>
      </c>
    </row>
    <row r="6" spans="1:21" x14ac:dyDescent="0.25">
      <c r="A6" s="9">
        <v>3369</v>
      </c>
      <c r="B6" s="9" t="s">
        <v>18</v>
      </c>
      <c r="C6" s="9" t="s">
        <v>19</v>
      </c>
      <c r="D6" s="9" t="s">
        <v>20</v>
      </c>
      <c r="E6" s="9" t="s">
        <v>21</v>
      </c>
      <c r="F6" s="12">
        <v>44287</v>
      </c>
      <c r="G6" s="10">
        <v>1967693.04</v>
      </c>
      <c r="H6" s="10">
        <v>538453.60560000001</v>
      </c>
      <c r="I6" s="13">
        <f t="shared" si="0"/>
        <v>2075187.382</v>
      </c>
      <c r="J6" s="13">
        <f t="shared" si="1"/>
        <v>568107.57228521735</v>
      </c>
      <c r="K6" s="9" t="s">
        <v>13</v>
      </c>
      <c r="L6" s="11">
        <f t="shared" si="2"/>
        <v>2368519.4</v>
      </c>
      <c r="M6" s="11">
        <f t="shared" si="3"/>
        <v>657589.71737043478</v>
      </c>
      <c r="N6" s="11">
        <f t="shared" si="4"/>
        <v>2368519.4</v>
      </c>
      <c r="O6" s="11">
        <f t="shared" si="5"/>
        <v>659670.69748869562</v>
      </c>
      <c r="P6" s="16" t="s">
        <v>451</v>
      </c>
      <c r="Q6" s="16" t="s">
        <v>451</v>
      </c>
      <c r="R6" s="16" t="s">
        <v>452</v>
      </c>
      <c r="S6" s="16" t="s">
        <v>451</v>
      </c>
      <c r="T6" s="17" t="s">
        <v>452</v>
      </c>
      <c r="U6" s="17" t="s">
        <v>452</v>
      </c>
    </row>
    <row r="7" spans="1:21" x14ac:dyDescent="0.25">
      <c r="A7" s="9">
        <v>3341</v>
      </c>
      <c r="B7" s="9" t="s">
        <v>22</v>
      </c>
      <c r="C7" s="9" t="s">
        <v>23</v>
      </c>
      <c r="D7" s="9" t="s">
        <v>24</v>
      </c>
      <c r="E7" s="9" t="s">
        <v>25</v>
      </c>
      <c r="F7" s="12">
        <v>44287</v>
      </c>
      <c r="G7" s="10">
        <v>939755.52000000002</v>
      </c>
      <c r="H7" s="10">
        <v>62344.4882</v>
      </c>
      <c r="I7" s="13">
        <f t="shared" si="0"/>
        <v>991094.01599999995</v>
      </c>
      <c r="J7" s="13">
        <f t="shared" si="1"/>
        <v>65777.952767536233</v>
      </c>
      <c r="K7" s="9" t="s">
        <v>13</v>
      </c>
      <c r="L7" s="11">
        <f t="shared" si="2"/>
        <v>1131187.2</v>
      </c>
      <c r="M7" s="11">
        <f t="shared" si="3"/>
        <v>76138.582690628027</v>
      </c>
      <c r="N7" s="11">
        <f t="shared" si="4"/>
        <v>1131187.2</v>
      </c>
      <c r="O7" s="11">
        <f t="shared" si="5"/>
        <v>76379.527572560401</v>
      </c>
      <c r="P7" s="9" t="s">
        <v>451</v>
      </c>
      <c r="Q7" s="9" t="s">
        <v>452</v>
      </c>
      <c r="R7" s="9" t="s">
        <v>454</v>
      </c>
      <c r="S7" s="9" t="s">
        <v>451</v>
      </c>
      <c r="T7" s="14" t="s">
        <v>452</v>
      </c>
      <c r="U7" s="14" t="s">
        <v>452</v>
      </c>
    </row>
    <row r="8" spans="1:21" x14ac:dyDescent="0.25">
      <c r="A8" s="9">
        <v>3394</v>
      </c>
      <c r="B8" s="9" t="s">
        <v>26</v>
      </c>
      <c r="C8" s="9" t="s">
        <v>27</v>
      </c>
      <c r="D8" s="9" t="s">
        <v>28</v>
      </c>
      <c r="E8" s="9" t="s">
        <v>29</v>
      </c>
      <c r="F8" s="12">
        <v>44287</v>
      </c>
      <c r="G8" s="10">
        <v>27843.428599999999</v>
      </c>
      <c r="H8" s="10">
        <v>2833.8422</v>
      </c>
      <c r="I8" s="13">
        <f t="shared" si="0"/>
        <v>29364.504792037034</v>
      </c>
      <c r="J8" s="13">
        <f t="shared" si="1"/>
        <v>2989.908871884058</v>
      </c>
      <c r="K8" s="9" t="s">
        <v>13</v>
      </c>
      <c r="L8" s="11">
        <f t="shared" si="2"/>
        <v>33515.238129629623</v>
      </c>
      <c r="M8" s="11">
        <f t="shared" si="3"/>
        <v>3460.846899323672</v>
      </c>
      <c r="N8" s="11">
        <f t="shared" si="4"/>
        <v>33515.238129629623</v>
      </c>
      <c r="O8" s="11">
        <f t="shared" si="5"/>
        <v>3471.7989464734305</v>
      </c>
      <c r="P8" s="9" t="s">
        <v>452</v>
      </c>
      <c r="Q8" s="9" t="s">
        <v>452</v>
      </c>
      <c r="R8" s="9" t="s">
        <v>452</v>
      </c>
      <c r="S8" s="9" t="s">
        <v>452</v>
      </c>
      <c r="T8" s="14" t="s">
        <v>452</v>
      </c>
      <c r="U8" s="14" t="s">
        <v>452</v>
      </c>
    </row>
    <row r="9" spans="1:21" x14ac:dyDescent="0.25">
      <c r="A9" s="9">
        <v>3322</v>
      </c>
      <c r="B9" s="9" t="s">
        <v>30</v>
      </c>
      <c r="C9" s="9" t="s">
        <v>31</v>
      </c>
      <c r="D9" s="9" t="s">
        <v>32</v>
      </c>
      <c r="E9" s="9" t="s">
        <v>33</v>
      </c>
      <c r="F9" s="12">
        <v>44287</v>
      </c>
      <c r="G9" s="10">
        <v>24030.216</v>
      </c>
      <c r="H9" s="10">
        <v>0</v>
      </c>
      <c r="I9" s="13">
        <f t="shared" si="0"/>
        <v>25342.977800000001</v>
      </c>
      <c r="J9" s="13">
        <f t="shared" si="1"/>
        <v>0</v>
      </c>
      <c r="K9" s="9" t="s">
        <v>13</v>
      </c>
      <c r="L9" s="11">
        <f t="shared" si="2"/>
        <v>28925.26</v>
      </c>
      <c r="M9" s="11">
        <f t="shared" si="3"/>
        <v>0</v>
      </c>
      <c r="N9" s="11">
        <f t="shared" si="4"/>
        <v>28925.26</v>
      </c>
      <c r="O9" s="11">
        <f t="shared" si="5"/>
        <v>0</v>
      </c>
      <c r="P9" s="9" t="s">
        <v>452</v>
      </c>
      <c r="Q9" s="9" t="s">
        <v>452</v>
      </c>
      <c r="R9" s="9" t="s">
        <v>452</v>
      </c>
      <c r="S9" s="9" t="s">
        <v>452</v>
      </c>
      <c r="T9" s="14" t="s">
        <v>452</v>
      </c>
      <c r="U9" s="14" t="s">
        <v>452</v>
      </c>
    </row>
    <row r="10" spans="1:21" x14ac:dyDescent="0.25">
      <c r="A10" s="9">
        <v>3390</v>
      </c>
      <c r="B10" s="9" t="s">
        <v>34</v>
      </c>
      <c r="C10" s="9" t="s">
        <v>35</v>
      </c>
      <c r="D10" s="9" t="s">
        <v>36</v>
      </c>
      <c r="E10" s="9" t="s">
        <v>37</v>
      </c>
      <c r="F10" s="12">
        <v>44287</v>
      </c>
      <c r="G10" s="10">
        <v>27843.428599999999</v>
      </c>
      <c r="H10" s="10">
        <v>2833.8422</v>
      </c>
      <c r="I10" s="13">
        <f t="shared" si="0"/>
        <v>29364.504792037034</v>
      </c>
      <c r="J10" s="13">
        <f t="shared" si="1"/>
        <v>2989.908871884058</v>
      </c>
      <c r="K10" s="9" t="s">
        <v>13</v>
      </c>
      <c r="L10" s="11">
        <f t="shared" si="2"/>
        <v>33515.238129629623</v>
      </c>
      <c r="M10" s="11">
        <f t="shared" si="3"/>
        <v>3460.846899323672</v>
      </c>
      <c r="N10" s="11">
        <f t="shared" si="4"/>
        <v>33515.238129629623</v>
      </c>
      <c r="O10" s="11">
        <f t="shared" si="5"/>
        <v>3471.7989464734305</v>
      </c>
      <c r="P10" s="9" t="s">
        <v>452</v>
      </c>
      <c r="Q10" s="9" t="s">
        <v>452</v>
      </c>
      <c r="R10" s="9" t="s">
        <v>452</v>
      </c>
      <c r="S10" s="9" t="s">
        <v>452</v>
      </c>
      <c r="T10" s="14" t="s">
        <v>452</v>
      </c>
      <c r="U10" s="14" t="s">
        <v>452</v>
      </c>
    </row>
    <row r="11" spans="1:21" x14ac:dyDescent="0.25">
      <c r="A11" s="9">
        <v>3397</v>
      </c>
      <c r="B11" s="9" t="s">
        <v>38</v>
      </c>
      <c r="C11" s="9" t="s">
        <v>39</v>
      </c>
      <c r="D11" s="9" t="s">
        <v>40</v>
      </c>
      <c r="E11" s="9" t="s">
        <v>21</v>
      </c>
      <c r="F11" s="12">
        <v>44287</v>
      </c>
      <c r="G11" s="10">
        <v>27843.428599999999</v>
      </c>
      <c r="H11" s="10">
        <v>2833.8422</v>
      </c>
      <c r="I11" s="13">
        <f t="shared" si="0"/>
        <v>29364.504792037034</v>
      </c>
      <c r="J11" s="13">
        <f t="shared" si="1"/>
        <v>2989.908871884058</v>
      </c>
      <c r="K11" s="9" t="s">
        <v>13</v>
      </c>
      <c r="L11" s="11">
        <f t="shared" si="2"/>
        <v>33515.238129629623</v>
      </c>
      <c r="M11" s="11">
        <f t="shared" si="3"/>
        <v>3460.846899323672</v>
      </c>
      <c r="N11" s="11">
        <f t="shared" si="4"/>
        <v>33515.238129629623</v>
      </c>
      <c r="O11" s="11">
        <f t="shared" si="5"/>
        <v>3471.7989464734305</v>
      </c>
      <c r="P11" s="9" t="s">
        <v>452</v>
      </c>
      <c r="Q11" s="9" t="s">
        <v>452</v>
      </c>
      <c r="R11" s="9" t="s">
        <v>452</v>
      </c>
      <c r="S11" s="9" t="s">
        <v>452</v>
      </c>
      <c r="T11" s="14" t="s">
        <v>452</v>
      </c>
      <c r="U11" s="14" t="s">
        <v>452</v>
      </c>
    </row>
    <row r="12" spans="1:21" x14ac:dyDescent="0.25">
      <c r="A12" s="9">
        <v>3393</v>
      </c>
      <c r="B12" s="9" t="s">
        <v>41</v>
      </c>
      <c r="C12" s="9" t="s">
        <v>42</v>
      </c>
      <c r="D12" s="9" t="s">
        <v>43</v>
      </c>
      <c r="E12" s="9" t="s">
        <v>44</v>
      </c>
      <c r="F12" s="12">
        <v>44287</v>
      </c>
      <c r="G12" s="10">
        <v>27843.428599999999</v>
      </c>
      <c r="H12" s="10">
        <v>0</v>
      </c>
      <c r="I12" s="13">
        <f t="shared" si="0"/>
        <v>29364.504792037034</v>
      </c>
      <c r="J12" s="13">
        <f t="shared" si="1"/>
        <v>0</v>
      </c>
      <c r="K12" s="9" t="s">
        <v>13</v>
      </c>
      <c r="L12" s="11">
        <f t="shared" si="2"/>
        <v>33515.238129629623</v>
      </c>
      <c r="M12" s="11">
        <f t="shared" si="3"/>
        <v>0</v>
      </c>
      <c r="N12" s="11">
        <f t="shared" si="4"/>
        <v>33515.238129629623</v>
      </c>
      <c r="O12" s="11">
        <f t="shared" si="5"/>
        <v>0</v>
      </c>
      <c r="P12" s="9" t="s">
        <v>452</v>
      </c>
      <c r="Q12" s="9" t="s">
        <v>452</v>
      </c>
      <c r="R12" s="9" t="s">
        <v>452</v>
      </c>
      <c r="S12" s="9" t="s">
        <v>452</v>
      </c>
      <c r="T12" s="14" t="s">
        <v>452</v>
      </c>
      <c r="U12" s="14" t="s">
        <v>452</v>
      </c>
    </row>
    <row r="13" spans="1:21" x14ac:dyDescent="0.25">
      <c r="A13" s="9">
        <v>3396</v>
      </c>
      <c r="B13" s="9" t="s">
        <v>45</v>
      </c>
      <c r="C13" s="9" t="s">
        <v>46</v>
      </c>
      <c r="D13" s="9" t="s">
        <v>47</v>
      </c>
      <c r="E13" s="9" t="s">
        <v>48</v>
      </c>
      <c r="F13" s="12">
        <v>44287</v>
      </c>
      <c r="G13" s="10">
        <v>27843.428599999999</v>
      </c>
      <c r="H13" s="10">
        <v>2833.8422</v>
      </c>
      <c r="I13" s="13">
        <f t="shared" si="0"/>
        <v>29364.504792037034</v>
      </c>
      <c r="J13" s="13">
        <f t="shared" si="1"/>
        <v>2989.908871884058</v>
      </c>
      <c r="K13" s="9" t="s">
        <v>13</v>
      </c>
      <c r="L13" s="11">
        <f t="shared" si="2"/>
        <v>33515.238129629623</v>
      </c>
      <c r="M13" s="11">
        <f t="shared" si="3"/>
        <v>3460.846899323672</v>
      </c>
      <c r="N13" s="11">
        <f t="shared" si="4"/>
        <v>33515.238129629623</v>
      </c>
      <c r="O13" s="11">
        <f t="shared" si="5"/>
        <v>3471.7989464734305</v>
      </c>
      <c r="P13" s="9" t="s">
        <v>452</v>
      </c>
      <c r="Q13" s="9" t="s">
        <v>452</v>
      </c>
      <c r="R13" s="9" t="s">
        <v>452</v>
      </c>
      <c r="S13" s="9" t="s">
        <v>452</v>
      </c>
      <c r="T13" s="14" t="s">
        <v>452</v>
      </c>
      <c r="U13" s="14" t="s">
        <v>452</v>
      </c>
    </row>
    <row r="14" spans="1:21" x14ac:dyDescent="0.25">
      <c r="A14" s="9">
        <v>3395</v>
      </c>
      <c r="B14" s="9" t="s">
        <v>49</v>
      </c>
      <c r="C14" s="9" t="s">
        <v>50</v>
      </c>
      <c r="D14" s="9" t="s">
        <v>51</v>
      </c>
      <c r="E14" s="9" t="s">
        <v>52</v>
      </c>
      <c r="F14" s="12">
        <v>44287</v>
      </c>
      <c r="G14" s="10">
        <v>90494.876600000003</v>
      </c>
      <c r="H14" s="10">
        <v>2833.8422</v>
      </c>
      <c r="I14" s="13">
        <f t="shared" si="0"/>
        <v>95438.578192037035</v>
      </c>
      <c r="J14" s="13">
        <f t="shared" si="1"/>
        <v>2989.908871884058</v>
      </c>
      <c r="K14" s="9" t="s">
        <v>13</v>
      </c>
      <c r="L14" s="11">
        <f t="shared" si="2"/>
        <v>108929.01812962962</v>
      </c>
      <c r="M14" s="11">
        <f t="shared" si="3"/>
        <v>3460.846899323672</v>
      </c>
      <c r="N14" s="11">
        <f t="shared" si="4"/>
        <v>108929.01812962962</v>
      </c>
      <c r="O14" s="11">
        <f t="shared" si="5"/>
        <v>3471.7989464734305</v>
      </c>
      <c r="P14" s="9" t="s">
        <v>452</v>
      </c>
      <c r="Q14" s="9" t="s">
        <v>452</v>
      </c>
      <c r="R14" s="9" t="s">
        <v>452</v>
      </c>
      <c r="S14" s="9" t="s">
        <v>452</v>
      </c>
      <c r="T14" s="14" t="s">
        <v>452</v>
      </c>
      <c r="U14" s="14" t="s">
        <v>452</v>
      </c>
    </row>
    <row r="15" spans="1:21" x14ac:dyDescent="0.25">
      <c r="A15" s="9">
        <v>3392</v>
      </c>
      <c r="B15" s="9" t="s">
        <v>53</v>
      </c>
      <c r="C15" s="9" t="s">
        <v>54</v>
      </c>
      <c r="D15" s="9" t="s">
        <v>55</v>
      </c>
      <c r="E15" s="9" t="s">
        <v>12</v>
      </c>
      <c r="F15" s="12">
        <v>44287</v>
      </c>
      <c r="G15" s="10">
        <v>27843.428599999999</v>
      </c>
      <c r="H15" s="10">
        <v>2833.8422</v>
      </c>
      <c r="I15" s="13">
        <f t="shared" si="0"/>
        <v>29364.504792037034</v>
      </c>
      <c r="J15" s="13">
        <f t="shared" si="1"/>
        <v>2989.908871884058</v>
      </c>
      <c r="K15" s="9" t="s">
        <v>13</v>
      </c>
      <c r="L15" s="11">
        <f t="shared" si="2"/>
        <v>33515.238129629623</v>
      </c>
      <c r="M15" s="11">
        <f t="shared" si="3"/>
        <v>3460.846899323672</v>
      </c>
      <c r="N15" s="11">
        <f t="shared" si="4"/>
        <v>33515.238129629623</v>
      </c>
      <c r="O15" s="11">
        <f t="shared" si="5"/>
        <v>3471.7989464734305</v>
      </c>
      <c r="P15" s="9" t="s">
        <v>452</v>
      </c>
      <c r="Q15" s="9" t="s">
        <v>452</v>
      </c>
      <c r="R15" s="9" t="s">
        <v>452</v>
      </c>
      <c r="S15" s="9" t="s">
        <v>452</v>
      </c>
      <c r="T15" s="14" t="s">
        <v>452</v>
      </c>
      <c r="U15" s="14" t="s">
        <v>452</v>
      </c>
    </row>
    <row r="16" spans="1:21" x14ac:dyDescent="0.25">
      <c r="A16" s="9">
        <v>3391</v>
      </c>
      <c r="B16" s="9" t="s">
        <v>56</v>
      </c>
      <c r="C16" s="9" t="s">
        <v>57</v>
      </c>
      <c r="D16" s="9" t="s">
        <v>58</v>
      </c>
      <c r="E16" s="9" t="s">
        <v>59</v>
      </c>
      <c r="F16" s="12">
        <v>44287</v>
      </c>
      <c r="G16" s="10">
        <v>27843.428599999999</v>
      </c>
      <c r="H16" s="10">
        <v>2833.8422</v>
      </c>
      <c r="I16" s="13">
        <f t="shared" si="0"/>
        <v>29364.504792037034</v>
      </c>
      <c r="J16" s="13">
        <f t="shared" si="1"/>
        <v>2989.908871884058</v>
      </c>
      <c r="K16" s="9" t="s">
        <v>13</v>
      </c>
      <c r="L16" s="11">
        <f t="shared" si="2"/>
        <v>33515.238129629623</v>
      </c>
      <c r="M16" s="11">
        <f t="shared" si="3"/>
        <v>3460.846899323672</v>
      </c>
      <c r="N16" s="11">
        <f t="shared" si="4"/>
        <v>33515.238129629623</v>
      </c>
      <c r="O16" s="11">
        <f t="shared" si="5"/>
        <v>3471.7989464734305</v>
      </c>
      <c r="P16" s="9" t="s">
        <v>452</v>
      </c>
      <c r="Q16" s="9" t="s">
        <v>452</v>
      </c>
      <c r="R16" s="9" t="s">
        <v>452</v>
      </c>
      <c r="S16" s="9" t="s">
        <v>452</v>
      </c>
      <c r="T16" s="14" t="s">
        <v>452</v>
      </c>
      <c r="U16" s="14" t="s">
        <v>452</v>
      </c>
    </row>
    <row r="17" spans="1:21" x14ac:dyDescent="0.25">
      <c r="A17" s="9">
        <v>3428</v>
      </c>
      <c r="B17" s="9" t="s">
        <v>60</v>
      </c>
      <c r="C17" s="9" t="s">
        <v>61</v>
      </c>
      <c r="D17" s="9" t="s">
        <v>55</v>
      </c>
      <c r="E17" s="9" t="s">
        <v>12</v>
      </c>
      <c r="F17" s="12">
        <v>44287</v>
      </c>
      <c r="G17" s="10">
        <v>69611.050300000003</v>
      </c>
      <c r="H17" s="10">
        <v>0</v>
      </c>
      <c r="I17" s="13">
        <f t="shared" si="0"/>
        <v>73413.876196018522</v>
      </c>
      <c r="J17" s="13">
        <f t="shared" si="1"/>
        <v>0</v>
      </c>
      <c r="K17" s="9" t="s">
        <v>13</v>
      </c>
      <c r="L17" s="11">
        <f t="shared" si="2"/>
        <v>83791.07906481481</v>
      </c>
      <c r="M17" s="11">
        <f t="shared" si="3"/>
        <v>0</v>
      </c>
      <c r="N17" s="11">
        <f t="shared" si="4"/>
        <v>83791.07906481481</v>
      </c>
      <c r="O17" s="11">
        <f t="shared" si="5"/>
        <v>0</v>
      </c>
      <c r="P17" s="9" t="s">
        <v>452</v>
      </c>
      <c r="Q17" s="9" t="s">
        <v>452</v>
      </c>
      <c r="R17" s="9" t="s">
        <v>452</v>
      </c>
      <c r="S17" s="9" t="s">
        <v>452</v>
      </c>
      <c r="T17" s="9" t="s">
        <v>452</v>
      </c>
      <c r="U17" s="9" t="s">
        <v>452</v>
      </c>
    </row>
    <row r="18" spans="1:21" x14ac:dyDescent="0.25">
      <c r="A18" s="9">
        <v>3479</v>
      </c>
      <c r="B18" s="9" t="s">
        <v>62</v>
      </c>
      <c r="C18" s="9" t="s">
        <v>63</v>
      </c>
      <c r="D18" s="9" t="s">
        <v>64</v>
      </c>
      <c r="E18" s="9" t="s">
        <v>52</v>
      </c>
      <c r="F18" s="12">
        <v>44287</v>
      </c>
      <c r="G18" s="10">
        <v>69611.050300000003</v>
      </c>
      <c r="H18" s="10">
        <v>0</v>
      </c>
      <c r="I18" s="13">
        <f t="shared" si="0"/>
        <v>73413.876196018522</v>
      </c>
      <c r="J18" s="13">
        <f t="shared" si="1"/>
        <v>0</v>
      </c>
      <c r="K18" s="9" t="s">
        <v>13</v>
      </c>
      <c r="L18" s="11">
        <f t="shared" si="2"/>
        <v>83791.07906481481</v>
      </c>
      <c r="M18" s="11">
        <f t="shared" si="3"/>
        <v>0</v>
      </c>
      <c r="N18" s="11">
        <f t="shared" si="4"/>
        <v>83791.07906481481</v>
      </c>
      <c r="O18" s="11">
        <f t="shared" si="5"/>
        <v>0</v>
      </c>
      <c r="P18" s="9" t="s">
        <v>452</v>
      </c>
      <c r="Q18" s="9" t="s">
        <v>452</v>
      </c>
      <c r="R18" s="9" t="s">
        <v>452</v>
      </c>
      <c r="S18" s="9" t="s">
        <v>452</v>
      </c>
      <c r="T18" s="9" t="s">
        <v>452</v>
      </c>
      <c r="U18" s="9" t="s">
        <v>452</v>
      </c>
    </row>
    <row r="19" spans="1:21" x14ac:dyDescent="0.25">
      <c r="A19" s="9">
        <v>3425</v>
      </c>
      <c r="B19" s="9" t="s">
        <v>65</v>
      </c>
      <c r="C19" s="9" t="s">
        <v>66</v>
      </c>
      <c r="D19" s="9" t="s">
        <v>67</v>
      </c>
      <c r="E19" s="9" t="s">
        <v>52</v>
      </c>
      <c r="F19" s="12">
        <v>44287</v>
      </c>
      <c r="G19" s="10">
        <v>69611.050300000003</v>
      </c>
      <c r="H19" s="10">
        <v>0</v>
      </c>
      <c r="I19" s="13">
        <f t="shared" si="0"/>
        <v>73413.876196018522</v>
      </c>
      <c r="J19" s="13">
        <f t="shared" si="1"/>
        <v>0</v>
      </c>
      <c r="K19" s="9" t="s">
        <v>13</v>
      </c>
      <c r="L19" s="11">
        <f t="shared" si="2"/>
        <v>83791.07906481481</v>
      </c>
      <c r="M19" s="11">
        <f t="shared" si="3"/>
        <v>0</v>
      </c>
      <c r="N19" s="11">
        <f t="shared" si="4"/>
        <v>83791.07906481481</v>
      </c>
      <c r="O19" s="11">
        <f t="shared" si="5"/>
        <v>0</v>
      </c>
      <c r="P19" s="9" t="s">
        <v>452</v>
      </c>
      <c r="Q19" s="9" t="s">
        <v>452</v>
      </c>
      <c r="R19" s="9" t="s">
        <v>452</v>
      </c>
      <c r="S19" s="9" t="s">
        <v>452</v>
      </c>
      <c r="T19" s="9" t="s">
        <v>452</v>
      </c>
      <c r="U19" s="9" t="s">
        <v>452</v>
      </c>
    </row>
    <row r="20" spans="1:21" x14ac:dyDescent="0.25">
      <c r="A20" s="9">
        <v>3407</v>
      </c>
      <c r="B20" s="9" t="s">
        <v>68</v>
      </c>
      <c r="C20" s="9" t="s">
        <v>69</v>
      </c>
      <c r="D20" s="9" t="s">
        <v>70</v>
      </c>
      <c r="E20" s="9" t="s">
        <v>71</v>
      </c>
      <c r="F20" s="12">
        <v>44287</v>
      </c>
      <c r="G20" s="10">
        <v>69611.050300000003</v>
      </c>
      <c r="H20" s="10">
        <v>0</v>
      </c>
      <c r="I20" s="13">
        <f t="shared" si="0"/>
        <v>73413.876196018522</v>
      </c>
      <c r="J20" s="13">
        <f t="shared" si="1"/>
        <v>0</v>
      </c>
      <c r="K20" s="9" t="s">
        <v>13</v>
      </c>
      <c r="L20" s="11">
        <f t="shared" si="2"/>
        <v>83791.07906481481</v>
      </c>
      <c r="M20" s="11">
        <f t="shared" si="3"/>
        <v>0</v>
      </c>
      <c r="N20" s="11">
        <f t="shared" si="4"/>
        <v>83791.07906481481</v>
      </c>
      <c r="O20" s="11">
        <f t="shared" si="5"/>
        <v>0</v>
      </c>
      <c r="P20" s="9" t="s">
        <v>452</v>
      </c>
      <c r="Q20" s="9" t="s">
        <v>452</v>
      </c>
      <c r="R20" s="9" t="s">
        <v>452</v>
      </c>
      <c r="S20" s="9" t="s">
        <v>452</v>
      </c>
      <c r="T20" s="9" t="s">
        <v>452</v>
      </c>
      <c r="U20" s="9" t="s">
        <v>452</v>
      </c>
    </row>
    <row r="21" spans="1:21" x14ac:dyDescent="0.25">
      <c r="A21" s="9">
        <v>3408</v>
      </c>
      <c r="B21" s="9" t="s">
        <v>72</v>
      </c>
      <c r="C21" s="9" t="s">
        <v>73</v>
      </c>
      <c r="D21" s="9" t="s">
        <v>70</v>
      </c>
      <c r="E21" s="9" t="s">
        <v>71</v>
      </c>
      <c r="F21" s="12">
        <v>44287</v>
      </c>
      <c r="G21" s="10">
        <v>69611.050300000003</v>
      </c>
      <c r="H21" s="10">
        <v>0</v>
      </c>
      <c r="I21" s="13">
        <f t="shared" si="0"/>
        <v>73413.876196018522</v>
      </c>
      <c r="J21" s="13">
        <f t="shared" si="1"/>
        <v>0</v>
      </c>
      <c r="K21" s="9" t="s">
        <v>13</v>
      </c>
      <c r="L21" s="11">
        <f t="shared" si="2"/>
        <v>83791.07906481481</v>
      </c>
      <c r="M21" s="11">
        <f t="shared" si="3"/>
        <v>0</v>
      </c>
      <c r="N21" s="11">
        <f t="shared" si="4"/>
        <v>83791.07906481481</v>
      </c>
      <c r="O21" s="11">
        <f t="shared" si="5"/>
        <v>0</v>
      </c>
      <c r="P21" s="9" t="s">
        <v>452</v>
      </c>
      <c r="Q21" s="9" t="s">
        <v>452</v>
      </c>
      <c r="R21" s="9" t="s">
        <v>452</v>
      </c>
      <c r="S21" s="9" t="s">
        <v>452</v>
      </c>
      <c r="T21" s="9" t="s">
        <v>452</v>
      </c>
      <c r="U21" s="9" t="s">
        <v>452</v>
      </c>
    </row>
    <row r="22" spans="1:21" x14ac:dyDescent="0.25">
      <c r="A22" s="9">
        <v>3410</v>
      </c>
      <c r="B22" s="9" t="s">
        <v>74</v>
      </c>
      <c r="C22" s="9" t="s">
        <v>75</v>
      </c>
      <c r="D22" s="9" t="s">
        <v>76</v>
      </c>
      <c r="E22" s="9" t="s">
        <v>71</v>
      </c>
      <c r="F22" s="12">
        <v>44287</v>
      </c>
      <c r="G22" s="10">
        <v>69611.050300000003</v>
      </c>
      <c r="H22" s="10">
        <v>0</v>
      </c>
      <c r="I22" s="13">
        <f t="shared" si="0"/>
        <v>73413.876196018522</v>
      </c>
      <c r="J22" s="13">
        <f t="shared" si="1"/>
        <v>0</v>
      </c>
      <c r="K22" s="9" t="s">
        <v>13</v>
      </c>
      <c r="L22" s="11">
        <f t="shared" si="2"/>
        <v>83791.07906481481</v>
      </c>
      <c r="M22" s="11">
        <f t="shared" si="3"/>
        <v>0</v>
      </c>
      <c r="N22" s="11">
        <f t="shared" si="4"/>
        <v>83791.07906481481</v>
      </c>
      <c r="O22" s="11">
        <f t="shared" si="5"/>
        <v>0</v>
      </c>
      <c r="P22" s="9" t="s">
        <v>452</v>
      </c>
      <c r="Q22" s="9" t="s">
        <v>452</v>
      </c>
      <c r="R22" s="9" t="s">
        <v>452</v>
      </c>
      <c r="S22" s="9" t="s">
        <v>452</v>
      </c>
      <c r="T22" s="9" t="s">
        <v>452</v>
      </c>
      <c r="U22" s="9" t="s">
        <v>452</v>
      </c>
    </row>
    <row r="23" spans="1:21" x14ac:dyDescent="0.25">
      <c r="A23" s="9">
        <v>3411</v>
      </c>
      <c r="B23" s="9" t="s">
        <v>77</v>
      </c>
      <c r="C23" s="9" t="s">
        <v>78</v>
      </c>
      <c r="D23" s="9" t="s">
        <v>76</v>
      </c>
      <c r="E23" s="9" t="s">
        <v>71</v>
      </c>
      <c r="F23" s="12">
        <v>44287</v>
      </c>
      <c r="G23" s="10">
        <v>69611.050300000003</v>
      </c>
      <c r="H23" s="10">
        <v>0</v>
      </c>
      <c r="I23" s="13">
        <f t="shared" si="0"/>
        <v>73413.876196018522</v>
      </c>
      <c r="J23" s="13">
        <f t="shared" si="1"/>
        <v>0</v>
      </c>
      <c r="K23" s="9" t="s">
        <v>13</v>
      </c>
      <c r="L23" s="11">
        <f t="shared" si="2"/>
        <v>83791.07906481481</v>
      </c>
      <c r="M23" s="11">
        <f t="shared" si="3"/>
        <v>0</v>
      </c>
      <c r="N23" s="11">
        <f t="shared" si="4"/>
        <v>83791.07906481481</v>
      </c>
      <c r="O23" s="11">
        <f t="shared" si="5"/>
        <v>0</v>
      </c>
      <c r="P23" s="9" t="s">
        <v>452</v>
      </c>
      <c r="Q23" s="9" t="s">
        <v>452</v>
      </c>
      <c r="R23" s="9" t="s">
        <v>452</v>
      </c>
      <c r="S23" s="9" t="s">
        <v>452</v>
      </c>
      <c r="T23" s="9" t="s">
        <v>452</v>
      </c>
      <c r="U23" s="9" t="s">
        <v>452</v>
      </c>
    </row>
    <row r="24" spans="1:21" x14ac:dyDescent="0.25">
      <c r="A24" s="9">
        <v>3412</v>
      </c>
      <c r="B24" s="9" t="s">
        <v>79</v>
      </c>
      <c r="C24" s="9" t="s">
        <v>80</v>
      </c>
      <c r="D24" s="9" t="s">
        <v>76</v>
      </c>
      <c r="E24" s="9" t="s">
        <v>71</v>
      </c>
      <c r="F24" s="12">
        <v>44287</v>
      </c>
      <c r="G24" s="10">
        <v>69611.050300000003</v>
      </c>
      <c r="H24" s="10">
        <v>0</v>
      </c>
      <c r="I24" s="13">
        <f t="shared" si="0"/>
        <v>73413.876196018522</v>
      </c>
      <c r="J24" s="13">
        <f t="shared" si="1"/>
        <v>0</v>
      </c>
      <c r="K24" s="9" t="s">
        <v>13</v>
      </c>
      <c r="L24" s="11">
        <f t="shared" si="2"/>
        <v>83791.07906481481</v>
      </c>
      <c r="M24" s="11">
        <f t="shared" si="3"/>
        <v>0</v>
      </c>
      <c r="N24" s="11">
        <f t="shared" si="4"/>
        <v>83791.07906481481</v>
      </c>
      <c r="O24" s="11">
        <f t="shared" si="5"/>
        <v>0</v>
      </c>
      <c r="P24" s="9" t="s">
        <v>452</v>
      </c>
      <c r="Q24" s="9" t="s">
        <v>452</v>
      </c>
      <c r="R24" s="9" t="s">
        <v>452</v>
      </c>
      <c r="S24" s="9" t="s">
        <v>452</v>
      </c>
      <c r="T24" s="9" t="s">
        <v>452</v>
      </c>
      <c r="U24" s="9" t="s">
        <v>452</v>
      </c>
    </row>
    <row r="25" spans="1:21" x14ac:dyDescent="0.25">
      <c r="A25" s="9">
        <v>3413</v>
      </c>
      <c r="B25" s="9" t="s">
        <v>81</v>
      </c>
      <c r="C25" s="9" t="s">
        <v>82</v>
      </c>
      <c r="D25" s="9" t="s">
        <v>76</v>
      </c>
      <c r="E25" s="9" t="s">
        <v>71</v>
      </c>
      <c r="F25" s="12">
        <v>44287</v>
      </c>
      <c r="G25" s="10">
        <v>69611.050300000003</v>
      </c>
      <c r="H25" s="10">
        <v>0</v>
      </c>
      <c r="I25" s="13">
        <f t="shared" si="0"/>
        <v>73413.876196018522</v>
      </c>
      <c r="J25" s="13">
        <f t="shared" si="1"/>
        <v>0</v>
      </c>
      <c r="K25" s="9" t="s">
        <v>13</v>
      </c>
      <c r="L25" s="11">
        <f t="shared" si="2"/>
        <v>83791.07906481481</v>
      </c>
      <c r="M25" s="11">
        <f t="shared" si="3"/>
        <v>0</v>
      </c>
      <c r="N25" s="11">
        <f t="shared" si="4"/>
        <v>83791.07906481481</v>
      </c>
      <c r="O25" s="11">
        <f t="shared" si="5"/>
        <v>0</v>
      </c>
      <c r="P25" s="9" t="s">
        <v>452</v>
      </c>
      <c r="Q25" s="9" t="s">
        <v>452</v>
      </c>
      <c r="R25" s="9" t="s">
        <v>452</v>
      </c>
      <c r="S25" s="9" t="s">
        <v>452</v>
      </c>
      <c r="T25" s="9" t="s">
        <v>452</v>
      </c>
      <c r="U25" s="9" t="s">
        <v>452</v>
      </c>
    </row>
    <row r="26" spans="1:21" x14ac:dyDescent="0.25">
      <c r="A26" s="9">
        <v>3414</v>
      </c>
      <c r="B26" s="9" t="s">
        <v>83</v>
      </c>
      <c r="C26" s="9" t="s">
        <v>84</v>
      </c>
      <c r="D26" s="9" t="s">
        <v>76</v>
      </c>
      <c r="E26" s="9" t="s">
        <v>71</v>
      </c>
      <c r="F26" s="12">
        <v>44287</v>
      </c>
      <c r="G26" s="10">
        <v>69611.050300000003</v>
      </c>
      <c r="H26" s="10">
        <v>0</v>
      </c>
      <c r="I26" s="13">
        <f t="shared" si="0"/>
        <v>73413.876196018522</v>
      </c>
      <c r="J26" s="13">
        <f t="shared" si="1"/>
        <v>0</v>
      </c>
      <c r="K26" s="9" t="s">
        <v>13</v>
      </c>
      <c r="L26" s="11">
        <f t="shared" si="2"/>
        <v>83791.07906481481</v>
      </c>
      <c r="M26" s="11">
        <f t="shared" si="3"/>
        <v>0</v>
      </c>
      <c r="N26" s="11">
        <f t="shared" si="4"/>
        <v>83791.07906481481</v>
      </c>
      <c r="O26" s="11">
        <f t="shared" si="5"/>
        <v>0</v>
      </c>
      <c r="P26" s="9" t="s">
        <v>452</v>
      </c>
      <c r="Q26" s="9" t="s">
        <v>452</v>
      </c>
      <c r="R26" s="9" t="s">
        <v>452</v>
      </c>
      <c r="S26" s="9" t="s">
        <v>452</v>
      </c>
      <c r="T26" s="9" t="s">
        <v>452</v>
      </c>
      <c r="U26" s="9" t="s">
        <v>452</v>
      </c>
    </row>
    <row r="27" spans="1:21" x14ac:dyDescent="0.25">
      <c r="A27" s="9">
        <v>3415</v>
      </c>
      <c r="B27" s="9" t="s">
        <v>85</v>
      </c>
      <c r="C27" s="9" t="s">
        <v>86</v>
      </c>
      <c r="D27" s="9" t="s">
        <v>76</v>
      </c>
      <c r="E27" s="9" t="s">
        <v>71</v>
      </c>
      <c r="F27" s="12">
        <v>44287</v>
      </c>
      <c r="G27" s="10">
        <v>69611.050300000003</v>
      </c>
      <c r="H27" s="10">
        <v>0</v>
      </c>
      <c r="I27" s="13">
        <f t="shared" si="0"/>
        <v>73413.876196018522</v>
      </c>
      <c r="J27" s="13">
        <f t="shared" si="1"/>
        <v>0</v>
      </c>
      <c r="K27" s="9" t="s">
        <v>13</v>
      </c>
      <c r="L27" s="11">
        <f t="shared" si="2"/>
        <v>83791.07906481481</v>
      </c>
      <c r="M27" s="11">
        <f t="shared" si="3"/>
        <v>0</v>
      </c>
      <c r="N27" s="11">
        <f t="shared" si="4"/>
        <v>83791.07906481481</v>
      </c>
      <c r="O27" s="11">
        <f t="shared" si="5"/>
        <v>0</v>
      </c>
      <c r="P27" s="9" t="s">
        <v>452</v>
      </c>
      <c r="Q27" s="9" t="s">
        <v>452</v>
      </c>
      <c r="R27" s="9" t="s">
        <v>452</v>
      </c>
      <c r="S27" s="9" t="s">
        <v>452</v>
      </c>
      <c r="T27" s="9" t="s">
        <v>452</v>
      </c>
      <c r="U27" s="9" t="s">
        <v>452</v>
      </c>
    </row>
    <row r="28" spans="1:21" x14ac:dyDescent="0.25">
      <c r="A28" s="9">
        <v>3416</v>
      </c>
      <c r="B28" s="9" t="s">
        <v>87</v>
      </c>
      <c r="C28" s="9" t="s">
        <v>88</v>
      </c>
      <c r="D28" s="9" t="s">
        <v>76</v>
      </c>
      <c r="E28" s="9" t="s">
        <v>71</v>
      </c>
      <c r="F28" s="12">
        <v>44287</v>
      </c>
      <c r="G28" s="10">
        <v>69611.050300000003</v>
      </c>
      <c r="H28" s="10">
        <v>0</v>
      </c>
      <c r="I28" s="13">
        <f t="shared" si="0"/>
        <v>73413.876196018522</v>
      </c>
      <c r="J28" s="13">
        <f t="shared" si="1"/>
        <v>0</v>
      </c>
      <c r="K28" s="9" t="s">
        <v>13</v>
      </c>
      <c r="L28" s="11">
        <f t="shared" si="2"/>
        <v>83791.07906481481</v>
      </c>
      <c r="M28" s="11">
        <f t="shared" si="3"/>
        <v>0</v>
      </c>
      <c r="N28" s="11">
        <f t="shared" si="4"/>
        <v>83791.07906481481</v>
      </c>
      <c r="O28" s="11">
        <f t="shared" si="5"/>
        <v>0</v>
      </c>
      <c r="P28" s="9" t="s">
        <v>452</v>
      </c>
      <c r="Q28" s="9" t="s">
        <v>452</v>
      </c>
      <c r="R28" s="9" t="s">
        <v>452</v>
      </c>
      <c r="S28" s="9" t="s">
        <v>452</v>
      </c>
      <c r="T28" s="9" t="s">
        <v>452</v>
      </c>
      <c r="U28" s="9" t="s">
        <v>452</v>
      </c>
    </row>
    <row r="29" spans="1:21" x14ac:dyDescent="0.25">
      <c r="A29" s="9">
        <v>3417</v>
      </c>
      <c r="B29" s="9" t="s">
        <v>89</v>
      </c>
      <c r="C29" s="9" t="s">
        <v>90</v>
      </c>
      <c r="D29" s="9" t="s">
        <v>76</v>
      </c>
      <c r="E29" s="9" t="s">
        <v>71</v>
      </c>
      <c r="F29" s="12">
        <v>44287</v>
      </c>
      <c r="G29" s="10">
        <v>69611.050300000003</v>
      </c>
      <c r="H29" s="10">
        <v>0</v>
      </c>
      <c r="I29" s="13">
        <f t="shared" si="0"/>
        <v>73413.876196018522</v>
      </c>
      <c r="J29" s="13">
        <f t="shared" si="1"/>
        <v>0</v>
      </c>
      <c r="K29" s="9" t="s">
        <v>13</v>
      </c>
      <c r="L29" s="11">
        <f t="shared" si="2"/>
        <v>83791.07906481481</v>
      </c>
      <c r="M29" s="11">
        <f t="shared" si="3"/>
        <v>0</v>
      </c>
      <c r="N29" s="11">
        <f t="shared" si="4"/>
        <v>83791.07906481481</v>
      </c>
      <c r="O29" s="11">
        <f t="shared" si="5"/>
        <v>0</v>
      </c>
      <c r="P29" s="9" t="s">
        <v>452</v>
      </c>
      <c r="Q29" s="9" t="s">
        <v>452</v>
      </c>
      <c r="R29" s="9" t="s">
        <v>452</v>
      </c>
      <c r="S29" s="9" t="s">
        <v>452</v>
      </c>
      <c r="T29" s="9" t="s">
        <v>452</v>
      </c>
      <c r="U29" s="9" t="s">
        <v>452</v>
      </c>
    </row>
    <row r="30" spans="1:21" x14ac:dyDescent="0.25">
      <c r="A30" s="9">
        <v>3418</v>
      </c>
      <c r="B30" s="9" t="s">
        <v>91</v>
      </c>
      <c r="C30" s="9" t="s">
        <v>92</v>
      </c>
      <c r="D30" s="9" t="s">
        <v>76</v>
      </c>
      <c r="E30" s="9" t="s">
        <v>71</v>
      </c>
      <c r="F30" s="12">
        <v>44287</v>
      </c>
      <c r="G30" s="10">
        <v>69611.050300000003</v>
      </c>
      <c r="H30" s="10">
        <v>0</v>
      </c>
      <c r="I30" s="13">
        <f t="shared" si="0"/>
        <v>73413.876196018522</v>
      </c>
      <c r="J30" s="13">
        <f t="shared" si="1"/>
        <v>0</v>
      </c>
      <c r="K30" s="9" t="s">
        <v>13</v>
      </c>
      <c r="L30" s="11">
        <f t="shared" si="2"/>
        <v>83791.07906481481</v>
      </c>
      <c r="M30" s="11">
        <f t="shared" si="3"/>
        <v>0</v>
      </c>
      <c r="N30" s="11">
        <f t="shared" si="4"/>
        <v>83791.07906481481</v>
      </c>
      <c r="O30" s="11">
        <f t="shared" si="5"/>
        <v>0</v>
      </c>
      <c r="P30" s="9" t="s">
        <v>452</v>
      </c>
      <c r="Q30" s="9" t="s">
        <v>452</v>
      </c>
      <c r="R30" s="9" t="s">
        <v>452</v>
      </c>
      <c r="S30" s="9" t="s">
        <v>452</v>
      </c>
      <c r="T30" s="9" t="s">
        <v>452</v>
      </c>
      <c r="U30" s="9" t="s">
        <v>452</v>
      </c>
    </row>
    <row r="31" spans="1:21" x14ac:dyDescent="0.25">
      <c r="A31" s="9">
        <v>3421</v>
      </c>
      <c r="B31" s="9" t="s">
        <v>93</v>
      </c>
      <c r="C31" s="9" t="s">
        <v>94</v>
      </c>
      <c r="D31" s="9" t="s">
        <v>76</v>
      </c>
      <c r="E31" s="9" t="s">
        <v>71</v>
      </c>
      <c r="F31" s="12">
        <v>44287</v>
      </c>
      <c r="G31" s="10">
        <v>69611.050300000003</v>
      </c>
      <c r="H31" s="10">
        <v>0</v>
      </c>
      <c r="I31" s="13">
        <f t="shared" si="0"/>
        <v>73413.876196018522</v>
      </c>
      <c r="J31" s="13">
        <f t="shared" si="1"/>
        <v>0</v>
      </c>
      <c r="K31" s="9" t="s">
        <v>13</v>
      </c>
      <c r="L31" s="11">
        <f t="shared" si="2"/>
        <v>83791.07906481481</v>
      </c>
      <c r="M31" s="11">
        <f t="shared" si="3"/>
        <v>0</v>
      </c>
      <c r="N31" s="11">
        <f t="shared" si="4"/>
        <v>83791.07906481481</v>
      </c>
      <c r="O31" s="11">
        <f t="shared" si="5"/>
        <v>0</v>
      </c>
      <c r="P31" s="9" t="s">
        <v>452</v>
      </c>
      <c r="Q31" s="9" t="s">
        <v>452</v>
      </c>
      <c r="R31" s="9" t="s">
        <v>452</v>
      </c>
      <c r="S31" s="9" t="s">
        <v>452</v>
      </c>
      <c r="T31" s="9" t="s">
        <v>452</v>
      </c>
      <c r="U31" s="9" t="s">
        <v>452</v>
      </c>
    </row>
    <row r="32" spans="1:21" x14ac:dyDescent="0.25">
      <c r="A32" s="9">
        <v>3430</v>
      </c>
      <c r="B32" s="9" t="s">
        <v>95</v>
      </c>
      <c r="C32" s="9" t="s">
        <v>96</v>
      </c>
      <c r="D32" s="9" t="s">
        <v>97</v>
      </c>
      <c r="E32" s="9" t="s">
        <v>48</v>
      </c>
      <c r="F32" s="12">
        <v>44287</v>
      </c>
      <c r="G32" s="10">
        <v>69611.050300000003</v>
      </c>
      <c r="H32" s="10">
        <v>0</v>
      </c>
      <c r="I32" s="13">
        <f t="shared" si="0"/>
        <v>73413.876196018522</v>
      </c>
      <c r="J32" s="13">
        <f t="shared" si="1"/>
        <v>0</v>
      </c>
      <c r="K32" s="9" t="s">
        <v>13</v>
      </c>
      <c r="L32" s="11">
        <f t="shared" si="2"/>
        <v>83791.07906481481</v>
      </c>
      <c r="M32" s="11">
        <f t="shared" si="3"/>
        <v>0</v>
      </c>
      <c r="N32" s="11">
        <f t="shared" si="4"/>
        <v>83791.07906481481</v>
      </c>
      <c r="O32" s="11">
        <f t="shared" si="5"/>
        <v>0</v>
      </c>
      <c r="P32" s="9" t="s">
        <v>452</v>
      </c>
      <c r="Q32" s="9" t="s">
        <v>452</v>
      </c>
      <c r="R32" s="9" t="s">
        <v>452</v>
      </c>
      <c r="S32" s="9" t="s">
        <v>452</v>
      </c>
      <c r="T32" s="9" t="s">
        <v>452</v>
      </c>
      <c r="U32" s="9" t="s">
        <v>452</v>
      </c>
    </row>
    <row r="33" spans="1:21" x14ac:dyDescent="0.25">
      <c r="A33" s="9">
        <v>3459</v>
      </c>
      <c r="B33" s="9" t="s">
        <v>98</v>
      </c>
      <c r="C33" s="9" t="s">
        <v>99</v>
      </c>
      <c r="D33" s="9" t="s">
        <v>100</v>
      </c>
      <c r="E33" s="9" t="s">
        <v>17</v>
      </c>
      <c r="F33" s="12">
        <v>44287</v>
      </c>
      <c r="G33" s="10">
        <v>2916718.7450999999</v>
      </c>
      <c r="H33" s="10">
        <v>362731.49910000002</v>
      </c>
      <c r="I33" s="13">
        <f t="shared" si="0"/>
        <v>3076058.0098786107</v>
      </c>
      <c r="J33" s="13">
        <f t="shared" si="1"/>
        <v>382708.01644173916</v>
      </c>
      <c r="K33" s="9" t="s">
        <v>13</v>
      </c>
      <c r="L33" s="11">
        <f t="shared" si="2"/>
        <v>3510865.1561388881</v>
      </c>
      <c r="M33" s="11">
        <f t="shared" si="3"/>
        <v>442988.03368347831</v>
      </c>
      <c r="N33" s="11">
        <f t="shared" si="4"/>
        <v>3510865.1561388881</v>
      </c>
      <c r="O33" s="11">
        <f t="shared" si="5"/>
        <v>444389.89454956527</v>
      </c>
      <c r="P33" s="16" t="s">
        <v>451</v>
      </c>
      <c r="Q33" s="18" t="s">
        <v>451</v>
      </c>
      <c r="R33" s="18"/>
      <c r="S33" s="16" t="s">
        <v>451</v>
      </c>
      <c r="T33" s="19" t="s">
        <v>452</v>
      </c>
      <c r="U33" s="17" t="s">
        <v>452</v>
      </c>
    </row>
    <row r="34" spans="1:21" x14ac:dyDescent="0.25">
      <c r="A34" s="9">
        <v>3472</v>
      </c>
      <c r="B34" s="9" t="s">
        <v>101</v>
      </c>
      <c r="C34" s="9" t="s">
        <v>102</v>
      </c>
      <c r="D34" s="9" t="s">
        <v>64</v>
      </c>
      <c r="E34" s="9" t="s">
        <v>52</v>
      </c>
      <c r="F34" s="12">
        <v>44287</v>
      </c>
      <c r="G34" s="10">
        <v>682192.5943</v>
      </c>
      <c r="H34" s="10">
        <v>0</v>
      </c>
      <c r="I34" s="13">
        <f t="shared" si="0"/>
        <v>719460.52306268516</v>
      </c>
      <c r="J34" s="13">
        <f t="shared" si="1"/>
        <v>0</v>
      </c>
      <c r="K34" s="9" t="s">
        <v>13</v>
      </c>
      <c r="L34" s="11">
        <f t="shared" si="2"/>
        <v>821157.75239814806</v>
      </c>
      <c r="M34" s="11">
        <f t="shared" si="3"/>
        <v>0</v>
      </c>
      <c r="N34" s="11">
        <f t="shared" si="4"/>
        <v>821157.75239814806</v>
      </c>
      <c r="O34" s="11">
        <f t="shared" si="5"/>
        <v>0</v>
      </c>
      <c r="P34" s="9" t="s">
        <v>452</v>
      </c>
      <c r="Q34" s="9" t="s">
        <v>452</v>
      </c>
      <c r="R34" s="9" t="s">
        <v>452</v>
      </c>
      <c r="S34" s="9" t="s">
        <v>452</v>
      </c>
      <c r="T34" s="14" t="s">
        <v>452</v>
      </c>
      <c r="U34" s="14" t="s">
        <v>453</v>
      </c>
    </row>
    <row r="35" spans="1:21" x14ac:dyDescent="0.25">
      <c r="A35" s="9">
        <v>3327</v>
      </c>
      <c r="B35" s="9" t="s">
        <v>103</v>
      </c>
      <c r="C35" s="9" t="s">
        <v>104</v>
      </c>
      <c r="D35" s="9" t="s">
        <v>105</v>
      </c>
      <c r="E35" s="9" t="s">
        <v>71</v>
      </c>
      <c r="F35" s="12">
        <v>44287</v>
      </c>
      <c r="G35" s="10">
        <v>70416.617100000003</v>
      </c>
      <c r="H35" s="10">
        <v>111395.84789999999</v>
      </c>
      <c r="I35" s="13">
        <f t="shared" ref="I35:I65" si="6">113.9/108*G35</f>
        <v>74263.450811944451</v>
      </c>
      <c r="J35" s="13">
        <f t="shared" ref="J35:J65" si="7">109.2/103.5*H35</f>
        <v>117530.69169739129</v>
      </c>
      <c r="K35" s="9" t="s">
        <v>13</v>
      </c>
      <c r="L35" s="11">
        <f t="shared" si="2"/>
        <v>84760.742805555565</v>
      </c>
      <c r="M35" s="11">
        <f t="shared" si="3"/>
        <v>136042.85192811591</v>
      </c>
      <c r="N35" s="11">
        <f t="shared" si="4"/>
        <v>84760.742805555565</v>
      </c>
      <c r="O35" s="11">
        <f t="shared" si="5"/>
        <v>136473.36728231882</v>
      </c>
      <c r="P35" s="16" t="s">
        <v>452</v>
      </c>
      <c r="Q35" s="16" t="s">
        <v>451</v>
      </c>
      <c r="R35" s="16" t="s">
        <v>452</v>
      </c>
      <c r="S35" s="16" t="s">
        <v>452</v>
      </c>
      <c r="T35" s="17" t="s">
        <v>452</v>
      </c>
      <c r="U35" s="17" t="s">
        <v>452</v>
      </c>
    </row>
    <row r="36" spans="1:21" x14ac:dyDescent="0.25">
      <c r="A36" s="9">
        <v>3462</v>
      </c>
      <c r="B36" s="9" t="s">
        <v>106</v>
      </c>
      <c r="C36" s="9" t="s">
        <v>107</v>
      </c>
      <c r="D36" s="9" t="s">
        <v>108</v>
      </c>
      <c r="E36" s="9" t="s">
        <v>71</v>
      </c>
      <c r="F36" s="12">
        <v>44287</v>
      </c>
      <c r="G36" s="10">
        <v>5847361.9199999999</v>
      </c>
      <c r="H36" s="10">
        <v>935167.32279999997</v>
      </c>
      <c r="I36" s="13">
        <f t="shared" si="6"/>
        <v>6166801.1359999999</v>
      </c>
      <c r="J36" s="13">
        <f t="shared" si="7"/>
        <v>986669.29130202893</v>
      </c>
      <c r="K36" s="9" t="s">
        <v>13</v>
      </c>
      <c r="L36" s="11">
        <f t="shared" si="2"/>
        <v>7038491.1999999993</v>
      </c>
      <c r="M36" s="11">
        <f t="shared" si="3"/>
        <v>1142078.7401151692</v>
      </c>
      <c r="N36" s="11">
        <f t="shared" si="4"/>
        <v>7038491.1999999993</v>
      </c>
      <c r="O36" s="11">
        <f t="shared" si="5"/>
        <v>1145692.9133433818</v>
      </c>
      <c r="P36" s="16" t="s">
        <v>451</v>
      </c>
      <c r="Q36" s="16" t="s">
        <v>451</v>
      </c>
      <c r="R36" s="16" t="s">
        <v>452</v>
      </c>
      <c r="S36" s="16" t="s">
        <v>452</v>
      </c>
      <c r="T36" s="17" t="s">
        <v>452</v>
      </c>
      <c r="U36" s="17" t="s">
        <v>453</v>
      </c>
    </row>
    <row r="37" spans="1:21" x14ac:dyDescent="0.25">
      <c r="A37" s="9">
        <v>3400</v>
      </c>
      <c r="B37" s="9" t="s">
        <v>109</v>
      </c>
      <c r="C37" s="9" t="s">
        <v>110</v>
      </c>
      <c r="D37" s="9" t="s">
        <v>111</v>
      </c>
      <c r="E37" s="9" t="s">
        <v>112</v>
      </c>
      <c r="F37" s="12">
        <v>44287</v>
      </c>
      <c r="G37" s="10">
        <v>8924189.0399999991</v>
      </c>
      <c r="H37" s="10">
        <v>0</v>
      </c>
      <c r="I37" s="13">
        <f t="shared" si="6"/>
        <v>9411714.1819999982</v>
      </c>
      <c r="J37" s="13">
        <f t="shared" si="7"/>
        <v>0</v>
      </c>
      <c r="K37" s="9" t="s">
        <v>13</v>
      </c>
      <c r="L37" s="11">
        <f t="shared" si="2"/>
        <v>10742079.399999999</v>
      </c>
      <c r="M37" s="11">
        <f t="shared" si="3"/>
        <v>0</v>
      </c>
      <c r="N37" s="11">
        <f t="shared" si="4"/>
        <v>10742079.399999999</v>
      </c>
      <c r="O37" s="11">
        <f t="shared" si="5"/>
        <v>0</v>
      </c>
      <c r="P37" s="9" t="s">
        <v>451</v>
      </c>
      <c r="Q37" s="9" t="s">
        <v>451</v>
      </c>
      <c r="R37" s="9" t="s">
        <v>454</v>
      </c>
      <c r="S37" s="9" t="s">
        <v>451</v>
      </c>
      <c r="T37" s="14" t="s">
        <v>452</v>
      </c>
      <c r="U37" s="14" t="s">
        <v>452</v>
      </c>
    </row>
    <row r="38" spans="1:21" x14ac:dyDescent="0.25">
      <c r="A38" s="9">
        <v>3491</v>
      </c>
      <c r="B38" s="9" t="s">
        <v>113</v>
      </c>
      <c r="C38" s="9" t="s">
        <v>114</v>
      </c>
      <c r="D38" s="9" t="s">
        <v>111</v>
      </c>
      <c r="E38" s="9" t="s">
        <v>112</v>
      </c>
      <c r="F38" s="12">
        <v>44287</v>
      </c>
      <c r="G38" s="10">
        <v>12271321.880000001</v>
      </c>
      <c r="H38" s="10">
        <v>623444.87170000002</v>
      </c>
      <c r="I38" s="13">
        <f t="shared" si="6"/>
        <v>12941699.64937037</v>
      </c>
      <c r="J38" s="13">
        <f t="shared" si="7"/>
        <v>657779.51680811599</v>
      </c>
      <c r="K38" s="9" t="s">
        <v>13</v>
      </c>
      <c r="L38" s="11">
        <f t="shared" si="2"/>
        <v>14771035.596296296</v>
      </c>
      <c r="M38" s="11">
        <f t="shared" si="3"/>
        <v>761385.81432734313</v>
      </c>
      <c r="N38" s="11">
        <f t="shared" si="4"/>
        <v>14771035.596296296</v>
      </c>
      <c r="O38" s="11">
        <f t="shared" si="5"/>
        <v>763795.2631068601</v>
      </c>
      <c r="P38" s="9" t="s">
        <v>451</v>
      </c>
      <c r="Q38" s="9" t="s">
        <v>451</v>
      </c>
      <c r="R38" s="9" t="s">
        <v>454</v>
      </c>
      <c r="S38" s="9" t="s">
        <v>451</v>
      </c>
      <c r="T38" s="14" t="s">
        <v>452</v>
      </c>
      <c r="U38" s="14" t="s">
        <v>452</v>
      </c>
    </row>
    <row r="39" spans="1:21" x14ac:dyDescent="0.25">
      <c r="A39" s="9">
        <v>3560</v>
      </c>
      <c r="B39" s="9" t="s">
        <v>115</v>
      </c>
      <c r="C39" s="9" t="s">
        <v>116</v>
      </c>
      <c r="D39" s="9" t="s">
        <v>111</v>
      </c>
      <c r="E39" s="9" t="s">
        <v>33</v>
      </c>
      <c r="F39" s="12">
        <v>44433</v>
      </c>
      <c r="G39" s="10">
        <v>500000</v>
      </c>
      <c r="H39" s="10">
        <v>0</v>
      </c>
      <c r="I39" s="13">
        <f t="shared" si="6"/>
        <v>527314.81481481483</v>
      </c>
      <c r="J39" s="13">
        <f t="shared" si="7"/>
        <v>0</v>
      </c>
      <c r="K39" s="9" t="s">
        <v>117</v>
      </c>
      <c r="L39" s="11">
        <f t="shared" si="2"/>
        <v>601851.8518518518</v>
      </c>
      <c r="M39" s="11">
        <f t="shared" si="3"/>
        <v>0</v>
      </c>
      <c r="N39" s="11">
        <f t="shared" si="4"/>
        <v>601851.8518518518</v>
      </c>
      <c r="O39" s="11">
        <f t="shared" si="5"/>
        <v>0</v>
      </c>
      <c r="P39" s="9" t="s">
        <v>451</v>
      </c>
      <c r="Q39" s="9" t="s">
        <v>451</v>
      </c>
      <c r="R39" s="9" t="s">
        <v>454</v>
      </c>
      <c r="S39" s="9" t="s">
        <v>451</v>
      </c>
      <c r="T39" s="14" t="s">
        <v>452</v>
      </c>
      <c r="U39" s="14" t="s">
        <v>452</v>
      </c>
    </row>
    <row r="40" spans="1:21" x14ac:dyDescent="0.25">
      <c r="A40" s="9">
        <v>3561</v>
      </c>
      <c r="B40" s="9" t="s">
        <v>118</v>
      </c>
      <c r="C40" s="9" t="s">
        <v>119</v>
      </c>
      <c r="D40" s="9" t="s">
        <v>111</v>
      </c>
      <c r="E40" s="9" t="s">
        <v>33</v>
      </c>
      <c r="F40" s="12">
        <v>44433</v>
      </c>
      <c r="G40" s="10">
        <v>500000</v>
      </c>
      <c r="H40" s="10">
        <v>0</v>
      </c>
      <c r="I40" s="13">
        <f t="shared" si="6"/>
        <v>527314.81481481483</v>
      </c>
      <c r="J40" s="13">
        <f t="shared" si="7"/>
        <v>0</v>
      </c>
      <c r="K40" s="9" t="s">
        <v>120</v>
      </c>
      <c r="L40" s="11">
        <f t="shared" si="2"/>
        <v>601851.8518518518</v>
      </c>
      <c r="M40" s="11">
        <f t="shared" si="3"/>
        <v>0</v>
      </c>
      <c r="N40" s="11">
        <f t="shared" si="4"/>
        <v>601851.8518518518</v>
      </c>
      <c r="O40" s="11">
        <f t="shared" si="5"/>
        <v>0</v>
      </c>
      <c r="P40" s="9" t="s">
        <v>451</v>
      </c>
      <c r="Q40" s="9" t="s">
        <v>451</v>
      </c>
      <c r="R40" s="9" t="s">
        <v>454</v>
      </c>
      <c r="S40" s="9" t="s">
        <v>451</v>
      </c>
      <c r="T40" s="14" t="s">
        <v>452</v>
      </c>
      <c r="U40" s="14" t="s">
        <v>452</v>
      </c>
    </row>
    <row r="41" spans="1:21" x14ac:dyDescent="0.25">
      <c r="A41" s="9">
        <v>3387</v>
      </c>
      <c r="B41" s="9" t="s">
        <v>121</v>
      </c>
      <c r="C41" s="9" t="s">
        <v>122</v>
      </c>
      <c r="D41" s="9" t="s">
        <v>111</v>
      </c>
      <c r="E41" s="9" t="s">
        <v>48</v>
      </c>
      <c r="F41" s="12">
        <v>44287</v>
      </c>
      <c r="G41" s="10">
        <v>2377276.2599999998</v>
      </c>
      <c r="H41" s="10">
        <v>0</v>
      </c>
      <c r="I41" s="13">
        <f t="shared" si="6"/>
        <v>2507145.9816111107</v>
      </c>
      <c r="J41" s="13">
        <f t="shared" si="7"/>
        <v>0</v>
      </c>
      <c r="K41" s="9" t="s">
        <v>431</v>
      </c>
      <c r="L41" s="11">
        <f t="shared" si="2"/>
        <v>2861536.2388888882</v>
      </c>
      <c r="M41" s="11">
        <f t="shared" si="3"/>
        <v>0</v>
      </c>
      <c r="N41" s="11">
        <f t="shared" si="4"/>
        <v>2861536.2388888882</v>
      </c>
      <c r="O41" s="11">
        <f t="shared" si="5"/>
        <v>0</v>
      </c>
      <c r="P41" s="9" t="s">
        <v>452</v>
      </c>
      <c r="Q41" s="9" t="s">
        <v>452</v>
      </c>
      <c r="R41" s="9" t="s">
        <v>452</v>
      </c>
      <c r="S41" s="9" t="s">
        <v>451</v>
      </c>
      <c r="T41" s="14" t="s">
        <v>452</v>
      </c>
      <c r="U41" s="14" t="s">
        <v>451</v>
      </c>
    </row>
    <row r="42" spans="1:21" x14ac:dyDescent="0.25">
      <c r="A42" s="9">
        <v>3402</v>
      </c>
      <c r="B42" s="9" t="s">
        <v>123</v>
      </c>
      <c r="C42" s="9" t="s">
        <v>124</v>
      </c>
      <c r="D42" s="9" t="s">
        <v>125</v>
      </c>
      <c r="E42" s="9" t="s">
        <v>112</v>
      </c>
      <c r="F42" s="12">
        <v>44287</v>
      </c>
      <c r="G42" s="10">
        <v>292368.38400000002</v>
      </c>
      <c r="H42" s="10">
        <v>0</v>
      </c>
      <c r="I42" s="13">
        <f t="shared" si="6"/>
        <v>308340.36053333333</v>
      </c>
      <c r="J42" s="13">
        <f t="shared" si="7"/>
        <v>0</v>
      </c>
      <c r="K42" s="9" t="s">
        <v>13</v>
      </c>
      <c r="L42" s="11">
        <f t="shared" si="2"/>
        <v>351924.90666666668</v>
      </c>
      <c r="M42" s="11">
        <f t="shared" si="3"/>
        <v>0</v>
      </c>
      <c r="N42" s="11">
        <f t="shared" si="4"/>
        <v>351924.90666666668</v>
      </c>
      <c r="O42" s="11">
        <f t="shared" si="5"/>
        <v>0</v>
      </c>
      <c r="P42" s="9" t="s">
        <v>452</v>
      </c>
      <c r="Q42" s="9" t="s">
        <v>452</v>
      </c>
      <c r="R42" s="9" t="s">
        <v>452</v>
      </c>
      <c r="S42" s="9" t="s">
        <v>452</v>
      </c>
      <c r="T42" s="14" t="s">
        <v>452</v>
      </c>
      <c r="U42" s="14" t="s">
        <v>452</v>
      </c>
    </row>
    <row r="43" spans="1:21" x14ac:dyDescent="0.25">
      <c r="A43" s="9">
        <v>3335</v>
      </c>
      <c r="B43" s="9" t="s">
        <v>126</v>
      </c>
      <c r="C43" s="9" t="s">
        <v>127</v>
      </c>
      <c r="D43" s="9" t="s">
        <v>128</v>
      </c>
      <c r="E43" s="9" t="s">
        <v>29</v>
      </c>
      <c r="F43" s="12">
        <v>44287</v>
      </c>
      <c r="G43" s="10">
        <v>208834.32339999999</v>
      </c>
      <c r="H43" s="10">
        <v>34006.086300000003</v>
      </c>
      <c r="I43" s="13">
        <f t="shared" si="6"/>
        <v>220242.86514129629</v>
      </c>
      <c r="J43" s="13">
        <f t="shared" si="7"/>
        <v>35878.885255652174</v>
      </c>
      <c r="K43" s="9" t="s">
        <v>13</v>
      </c>
      <c r="L43" s="11">
        <f t="shared" si="2"/>
        <v>251374.64853703702</v>
      </c>
      <c r="M43" s="11">
        <f t="shared" si="3"/>
        <v>41530.138244637681</v>
      </c>
      <c r="N43" s="11">
        <f t="shared" si="4"/>
        <v>251374.64853703702</v>
      </c>
      <c r="O43" s="11">
        <f t="shared" si="5"/>
        <v>41661.56273275362</v>
      </c>
      <c r="P43" s="9" t="s">
        <v>451</v>
      </c>
      <c r="Q43" s="9" t="s">
        <v>452</v>
      </c>
      <c r="R43" s="9" t="s">
        <v>452</v>
      </c>
      <c r="S43" s="9" t="s">
        <v>455</v>
      </c>
      <c r="T43" s="14" t="s">
        <v>452</v>
      </c>
      <c r="U43" s="14" t="s">
        <v>453</v>
      </c>
    </row>
    <row r="44" spans="1:21" x14ac:dyDescent="0.25">
      <c r="A44" s="9">
        <v>3466</v>
      </c>
      <c r="B44" s="9" t="s">
        <v>129</v>
      </c>
      <c r="C44" s="9" t="s">
        <v>130</v>
      </c>
      <c r="D44" s="9" t="s">
        <v>131</v>
      </c>
      <c r="E44" s="9" t="s">
        <v>71</v>
      </c>
      <c r="F44" s="12">
        <v>44287</v>
      </c>
      <c r="G44" s="10">
        <v>3403999.6250999998</v>
      </c>
      <c r="H44" s="10">
        <v>799142.90619999997</v>
      </c>
      <c r="I44" s="13">
        <f t="shared" si="6"/>
        <v>3589958.8638786105</v>
      </c>
      <c r="J44" s="13">
        <f t="shared" si="7"/>
        <v>843153.67494724633</v>
      </c>
      <c r="K44" s="9" t="s">
        <v>13</v>
      </c>
      <c r="L44" s="11">
        <f t="shared" si="2"/>
        <v>4097406.9561388879</v>
      </c>
      <c r="M44" s="11">
        <f t="shared" si="3"/>
        <v>975958.09993893711</v>
      </c>
      <c r="N44" s="11">
        <f t="shared" si="4"/>
        <v>4097406.9561388879</v>
      </c>
      <c r="O44" s="11">
        <f t="shared" si="5"/>
        <v>979046.57493874384</v>
      </c>
      <c r="P44" s="9" t="s">
        <v>451</v>
      </c>
      <c r="Q44" s="9" t="s">
        <v>451</v>
      </c>
      <c r="R44" s="9" t="s">
        <v>452</v>
      </c>
      <c r="S44" s="9" t="s">
        <v>452</v>
      </c>
      <c r="T44" s="14" t="s">
        <v>452</v>
      </c>
      <c r="U44" s="14" t="s">
        <v>452</v>
      </c>
    </row>
    <row r="45" spans="1:21" x14ac:dyDescent="0.25">
      <c r="A45" s="9">
        <v>3336</v>
      </c>
      <c r="B45" s="9" t="s">
        <v>132</v>
      </c>
      <c r="C45" s="9" t="s">
        <v>133</v>
      </c>
      <c r="D45" s="9" t="s">
        <v>134</v>
      </c>
      <c r="E45" s="9" t="s">
        <v>37</v>
      </c>
      <c r="F45" s="12">
        <v>44287</v>
      </c>
      <c r="G45" s="10">
        <v>222756.23310000001</v>
      </c>
      <c r="H45" s="10">
        <v>34006.086300000003</v>
      </c>
      <c r="I45" s="13">
        <f t="shared" si="6"/>
        <v>234925.32361194445</v>
      </c>
      <c r="J45" s="13">
        <f t="shared" si="7"/>
        <v>35878.885255652174</v>
      </c>
      <c r="K45" s="9" t="s">
        <v>13</v>
      </c>
      <c r="L45" s="11">
        <f t="shared" si="2"/>
        <v>268132.50280555553</v>
      </c>
      <c r="M45" s="11">
        <f t="shared" si="3"/>
        <v>41530.138244637681</v>
      </c>
      <c r="N45" s="11">
        <f t="shared" si="4"/>
        <v>268132.50280555553</v>
      </c>
      <c r="O45" s="11">
        <f t="shared" si="5"/>
        <v>41661.56273275362</v>
      </c>
      <c r="P45" s="9" t="s">
        <v>452</v>
      </c>
      <c r="Q45" s="9" t="s">
        <v>452</v>
      </c>
      <c r="R45" s="9" t="s">
        <v>452</v>
      </c>
      <c r="S45" s="9" t="s">
        <v>452</v>
      </c>
      <c r="T45" s="14" t="s">
        <v>452</v>
      </c>
      <c r="U45" s="14" t="s">
        <v>453</v>
      </c>
    </row>
    <row r="46" spans="1:21" x14ac:dyDescent="0.25">
      <c r="A46" s="9">
        <v>3337</v>
      </c>
      <c r="B46" s="9" t="s">
        <v>135</v>
      </c>
      <c r="C46" s="9" t="s">
        <v>136</v>
      </c>
      <c r="D46" s="9" t="s">
        <v>137</v>
      </c>
      <c r="E46" s="9" t="s">
        <v>52</v>
      </c>
      <c r="F46" s="12">
        <v>44287</v>
      </c>
      <c r="G46" s="10">
        <v>222756.23310000001</v>
      </c>
      <c r="H46" s="10">
        <v>34006.086300000003</v>
      </c>
      <c r="I46" s="13">
        <f t="shared" si="6"/>
        <v>234925.32361194445</v>
      </c>
      <c r="J46" s="13">
        <f t="shared" si="7"/>
        <v>35878.885255652174</v>
      </c>
      <c r="K46" s="9" t="s">
        <v>13</v>
      </c>
      <c r="L46" s="11">
        <f t="shared" si="2"/>
        <v>268132.50280555553</v>
      </c>
      <c r="M46" s="11">
        <f t="shared" si="3"/>
        <v>41530.138244637681</v>
      </c>
      <c r="N46" s="11">
        <f t="shared" si="4"/>
        <v>268132.50280555553</v>
      </c>
      <c r="O46" s="11">
        <f t="shared" si="5"/>
        <v>41661.56273275362</v>
      </c>
      <c r="P46" s="9" t="s">
        <v>452</v>
      </c>
      <c r="Q46" s="9" t="s">
        <v>452</v>
      </c>
      <c r="R46" s="9" t="s">
        <v>452</v>
      </c>
      <c r="S46" s="9" t="s">
        <v>452</v>
      </c>
      <c r="T46" s="14" t="s">
        <v>452</v>
      </c>
      <c r="U46" s="14" t="s">
        <v>453</v>
      </c>
    </row>
    <row r="47" spans="1:21" x14ac:dyDescent="0.25">
      <c r="A47" s="9">
        <v>3334</v>
      </c>
      <c r="B47" s="9" t="s">
        <v>138</v>
      </c>
      <c r="C47" s="9" t="s">
        <v>139</v>
      </c>
      <c r="D47" s="9" t="s">
        <v>140</v>
      </c>
      <c r="E47" s="9" t="s">
        <v>12</v>
      </c>
      <c r="F47" s="12">
        <v>44287</v>
      </c>
      <c r="G47" s="10">
        <v>215795.27309999999</v>
      </c>
      <c r="H47" s="10">
        <v>34006.086300000003</v>
      </c>
      <c r="I47" s="13">
        <f t="shared" si="6"/>
        <v>227584.08894527776</v>
      </c>
      <c r="J47" s="13">
        <f t="shared" si="7"/>
        <v>35878.885255652174</v>
      </c>
      <c r="K47" s="9" t="s">
        <v>13</v>
      </c>
      <c r="L47" s="11">
        <f t="shared" si="2"/>
        <v>259753.56947222218</v>
      </c>
      <c r="M47" s="11">
        <f t="shared" si="3"/>
        <v>41530.138244637681</v>
      </c>
      <c r="N47" s="11">
        <f t="shared" si="4"/>
        <v>259753.56947222218</v>
      </c>
      <c r="O47" s="11">
        <f t="shared" si="5"/>
        <v>41661.56273275362</v>
      </c>
      <c r="P47" s="9" t="s">
        <v>452</v>
      </c>
      <c r="Q47" s="9" t="s">
        <v>452</v>
      </c>
      <c r="R47" s="9" t="s">
        <v>452</v>
      </c>
      <c r="S47" s="9" t="s">
        <v>452</v>
      </c>
      <c r="T47" s="14" t="s">
        <v>452</v>
      </c>
      <c r="U47" s="14" t="s">
        <v>453</v>
      </c>
    </row>
    <row r="48" spans="1:21" x14ac:dyDescent="0.25">
      <c r="A48" s="9">
        <v>3333</v>
      </c>
      <c r="B48" s="9" t="s">
        <v>141</v>
      </c>
      <c r="C48" s="9" t="s">
        <v>142</v>
      </c>
      <c r="D48" s="9" t="s">
        <v>143</v>
      </c>
      <c r="E48" s="9" t="s">
        <v>59</v>
      </c>
      <c r="F48" s="12">
        <v>44287</v>
      </c>
      <c r="G48" s="10">
        <v>250600.8651</v>
      </c>
      <c r="H48" s="10">
        <v>34006.086300000003</v>
      </c>
      <c r="I48" s="13">
        <f t="shared" si="6"/>
        <v>264291.09754527773</v>
      </c>
      <c r="J48" s="13">
        <f t="shared" si="7"/>
        <v>35878.885255652174</v>
      </c>
      <c r="K48" s="9" t="s">
        <v>13</v>
      </c>
      <c r="L48" s="11">
        <f t="shared" si="2"/>
        <v>301649.18947222218</v>
      </c>
      <c r="M48" s="11">
        <f t="shared" si="3"/>
        <v>41530.138244637681</v>
      </c>
      <c r="N48" s="11">
        <f t="shared" si="4"/>
        <v>301649.18947222218</v>
      </c>
      <c r="O48" s="11">
        <f t="shared" si="5"/>
        <v>41661.56273275362</v>
      </c>
      <c r="P48" s="16" t="s">
        <v>452</v>
      </c>
      <c r="Q48" s="16" t="s">
        <v>452</v>
      </c>
      <c r="R48" s="16" t="s">
        <v>452</v>
      </c>
      <c r="S48" s="16" t="s">
        <v>452</v>
      </c>
      <c r="T48" s="17" t="s">
        <v>452</v>
      </c>
      <c r="U48" s="17" t="s">
        <v>453</v>
      </c>
    </row>
    <row r="49" spans="1:21" x14ac:dyDescent="0.25">
      <c r="A49" s="9">
        <v>3344</v>
      </c>
      <c r="B49" s="9" t="s">
        <v>144</v>
      </c>
      <c r="C49" s="9" t="s">
        <v>145</v>
      </c>
      <c r="D49" s="9" t="s">
        <v>146</v>
      </c>
      <c r="E49" s="9" t="s">
        <v>147</v>
      </c>
      <c r="F49" s="12">
        <v>44287</v>
      </c>
      <c r="G49" s="10">
        <v>605619.38060000003</v>
      </c>
      <c r="H49" s="10">
        <v>0</v>
      </c>
      <c r="I49" s="13">
        <f t="shared" si="6"/>
        <v>638704.14305870375</v>
      </c>
      <c r="J49" s="13">
        <f t="shared" si="7"/>
        <v>0</v>
      </c>
      <c r="K49" s="9" t="s">
        <v>13</v>
      </c>
      <c r="L49" s="11">
        <f t="shared" si="2"/>
        <v>728986.29146296298</v>
      </c>
      <c r="M49" s="11">
        <f t="shared" si="3"/>
        <v>0</v>
      </c>
      <c r="N49" s="11">
        <f t="shared" si="4"/>
        <v>728986.29146296298</v>
      </c>
      <c r="O49" s="11">
        <f t="shared" si="5"/>
        <v>0</v>
      </c>
      <c r="P49" s="16" t="s">
        <v>452</v>
      </c>
      <c r="Q49" s="16" t="s">
        <v>452</v>
      </c>
      <c r="R49" s="16" t="s">
        <v>452</v>
      </c>
      <c r="S49" s="16" t="s">
        <v>452</v>
      </c>
      <c r="T49" s="17" t="s">
        <v>452</v>
      </c>
      <c r="U49" s="17" t="s">
        <v>452</v>
      </c>
    </row>
    <row r="50" spans="1:21" x14ac:dyDescent="0.25">
      <c r="A50" s="9">
        <v>3546</v>
      </c>
      <c r="B50" s="9" t="s">
        <v>148</v>
      </c>
      <c r="C50" s="9" t="s">
        <v>149</v>
      </c>
      <c r="D50" s="9" t="s">
        <v>150</v>
      </c>
      <c r="E50" s="9" t="s">
        <v>151</v>
      </c>
      <c r="F50" s="12">
        <v>44287</v>
      </c>
      <c r="G50" s="10">
        <v>13062857.142899999</v>
      </c>
      <c r="H50" s="10">
        <v>2139271.6535</v>
      </c>
      <c r="I50" s="13">
        <f t="shared" si="6"/>
        <v>13776476.190521387</v>
      </c>
      <c r="J50" s="13">
        <f t="shared" si="7"/>
        <v>2257086.6141275363</v>
      </c>
      <c r="K50" s="9" t="s">
        <v>13</v>
      </c>
      <c r="L50" s="11">
        <f t="shared" si="2"/>
        <v>15723809.523861108</v>
      </c>
      <c r="M50" s="11">
        <f t="shared" si="3"/>
        <v>2612598.4251439613</v>
      </c>
      <c r="N50" s="11">
        <f t="shared" si="4"/>
        <v>15723809.523861108</v>
      </c>
      <c r="O50" s="11">
        <f t="shared" si="5"/>
        <v>2620866.1416792269</v>
      </c>
      <c r="P50" s="16" t="s">
        <v>451</v>
      </c>
      <c r="Q50" s="16" t="s">
        <v>451</v>
      </c>
      <c r="R50" s="16" t="s">
        <v>452</v>
      </c>
      <c r="S50" s="16" t="s">
        <v>452</v>
      </c>
      <c r="T50" s="17" t="s">
        <v>452</v>
      </c>
      <c r="U50" s="17" t="s">
        <v>452</v>
      </c>
    </row>
    <row r="51" spans="1:21" x14ac:dyDescent="0.25">
      <c r="A51" s="9">
        <v>3352</v>
      </c>
      <c r="B51" s="9" t="s">
        <v>152</v>
      </c>
      <c r="C51" s="9" t="s">
        <v>153</v>
      </c>
      <c r="D51" s="9" t="s">
        <v>154</v>
      </c>
      <c r="E51" s="9" t="s">
        <v>71</v>
      </c>
      <c r="F51" s="12">
        <v>44287</v>
      </c>
      <c r="G51" s="10">
        <v>6265030.8651000001</v>
      </c>
      <c r="H51" s="10">
        <v>0</v>
      </c>
      <c r="I51" s="13">
        <f t="shared" si="6"/>
        <v>6607287.1808786113</v>
      </c>
      <c r="J51" s="13">
        <f t="shared" si="7"/>
        <v>0</v>
      </c>
      <c r="K51" s="9" t="s">
        <v>13</v>
      </c>
      <c r="L51" s="11">
        <f t="shared" si="2"/>
        <v>7541240.8561388887</v>
      </c>
      <c r="M51" s="11">
        <f t="shared" si="3"/>
        <v>0</v>
      </c>
      <c r="N51" s="11">
        <f t="shared" si="4"/>
        <v>7541240.8561388887</v>
      </c>
      <c r="O51" s="11">
        <f t="shared" si="5"/>
        <v>0</v>
      </c>
      <c r="P51" s="16" t="s">
        <v>456</v>
      </c>
      <c r="Q51" s="16" t="s">
        <v>456</v>
      </c>
      <c r="R51" s="16" t="s">
        <v>456</v>
      </c>
      <c r="S51" s="16" t="s">
        <v>456</v>
      </c>
      <c r="T51" s="17" t="s">
        <v>456</v>
      </c>
      <c r="U51" s="17" t="s">
        <v>456</v>
      </c>
    </row>
    <row r="52" spans="1:21" x14ac:dyDescent="0.25">
      <c r="A52" s="9">
        <v>3484</v>
      </c>
      <c r="B52" s="9" t="s">
        <v>155</v>
      </c>
      <c r="C52" s="9" t="s">
        <v>156</v>
      </c>
      <c r="D52" s="9" t="s">
        <v>157</v>
      </c>
      <c r="E52" s="9" t="s">
        <v>71</v>
      </c>
      <c r="F52" s="12">
        <v>44287</v>
      </c>
      <c r="G52" s="10">
        <v>1600849.44</v>
      </c>
      <c r="H52" s="10">
        <v>23423.7716</v>
      </c>
      <c r="I52" s="13">
        <f t="shared" si="6"/>
        <v>1688303.2519999999</v>
      </c>
      <c r="J52" s="13">
        <f t="shared" si="7"/>
        <v>24713.776412753621</v>
      </c>
      <c r="K52" s="9" t="s">
        <v>13</v>
      </c>
      <c r="L52" s="11">
        <f t="shared" si="2"/>
        <v>1926948.4</v>
      </c>
      <c r="M52" s="11">
        <f t="shared" si="3"/>
        <v>28606.422514396134</v>
      </c>
      <c r="N52" s="11">
        <f t="shared" si="4"/>
        <v>1926948.4</v>
      </c>
      <c r="O52" s="11">
        <f t="shared" si="5"/>
        <v>28696.949167922703</v>
      </c>
      <c r="P52" s="16" t="s">
        <v>451</v>
      </c>
      <c r="Q52" s="16" t="s">
        <v>451</v>
      </c>
      <c r="R52" s="16" t="s">
        <v>452</v>
      </c>
      <c r="S52" s="16" t="s">
        <v>451</v>
      </c>
      <c r="T52" s="17" t="s">
        <v>452</v>
      </c>
      <c r="U52" s="17" t="s">
        <v>452</v>
      </c>
    </row>
    <row r="53" spans="1:21" x14ac:dyDescent="0.25">
      <c r="A53" s="9">
        <v>3360</v>
      </c>
      <c r="B53" s="9" t="s">
        <v>158</v>
      </c>
      <c r="C53" s="9" t="s">
        <v>159</v>
      </c>
      <c r="D53" s="9" t="s">
        <v>160</v>
      </c>
      <c r="E53" s="9" t="s">
        <v>52</v>
      </c>
      <c r="F53" s="12">
        <v>44287</v>
      </c>
      <c r="G53" s="10">
        <v>1552334.9040000001</v>
      </c>
      <c r="H53" s="10">
        <v>401994.39730000001</v>
      </c>
      <c r="I53" s="13">
        <f t="shared" si="6"/>
        <v>1637138.3848666667</v>
      </c>
      <c r="J53" s="13">
        <f t="shared" si="7"/>
        <v>424133.21918028983</v>
      </c>
      <c r="K53" s="9" t="s">
        <v>13</v>
      </c>
      <c r="L53" s="11">
        <f t="shared" si="2"/>
        <v>1868551.2733333334</v>
      </c>
      <c r="M53" s="11">
        <f t="shared" si="3"/>
        <v>490938.08520502411</v>
      </c>
      <c r="N53" s="11">
        <f t="shared" si="4"/>
        <v>1868551.2733333334</v>
      </c>
      <c r="O53" s="11">
        <f t="shared" si="5"/>
        <v>492491.68674048304</v>
      </c>
      <c r="P53" s="16" t="s">
        <v>451</v>
      </c>
      <c r="Q53" s="16" t="s">
        <v>451</v>
      </c>
      <c r="R53" s="16" t="s">
        <v>452</v>
      </c>
      <c r="S53" s="16" t="s">
        <v>452</v>
      </c>
      <c r="T53" s="17" t="s">
        <v>452</v>
      </c>
      <c r="U53" s="17" t="s">
        <v>452</v>
      </c>
    </row>
    <row r="54" spans="1:21" x14ac:dyDescent="0.25">
      <c r="A54" s="9">
        <v>3362</v>
      </c>
      <c r="B54" s="9" t="s">
        <v>161</v>
      </c>
      <c r="C54" s="9" t="s">
        <v>162</v>
      </c>
      <c r="D54" s="9" t="s">
        <v>163</v>
      </c>
      <c r="E54" s="9" t="s">
        <v>164</v>
      </c>
      <c r="F54" s="12">
        <v>44287</v>
      </c>
      <c r="G54" s="10">
        <v>3172875.3051</v>
      </c>
      <c r="H54" s="10">
        <v>357019.19559999998</v>
      </c>
      <c r="I54" s="13">
        <f t="shared" si="6"/>
        <v>3346208.3078786111</v>
      </c>
      <c r="J54" s="13">
        <f t="shared" si="7"/>
        <v>376681.12231420289</v>
      </c>
      <c r="K54" s="9" t="s">
        <v>13</v>
      </c>
      <c r="L54" s="11">
        <f t="shared" si="2"/>
        <v>3819201.7561388887</v>
      </c>
      <c r="M54" s="11">
        <f t="shared" si="3"/>
        <v>436011.84853951685</v>
      </c>
      <c r="N54" s="11">
        <f t="shared" si="4"/>
        <v>3819201.7561388887</v>
      </c>
      <c r="O54" s="11">
        <f t="shared" si="5"/>
        <v>437391.6328703381</v>
      </c>
      <c r="P54" s="16" t="s">
        <v>452</v>
      </c>
      <c r="Q54" s="16" t="s">
        <v>451</v>
      </c>
      <c r="R54" s="16" t="s">
        <v>452</v>
      </c>
      <c r="S54" s="16" t="s">
        <v>451</v>
      </c>
      <c r="T54" s="17" t="s">
        <v>452</v>
      </c>
      <c r="U54" s="17" t="s">
        <v>453</v>
      </c>
    </row>
    <row r="55" spans="1:21" x14ac:dyDescent="0.25">
      <c r="A55" s="9">
        <v>3406</v>
      </c>
      <c r="B55" s="9" t="s">
        <v>165</v>
      </c>
      <c r="C55" s="9" t="s">
        <v>166</v>
      </c>
      <c r="D55" s="9" t="s">
        <v>167</v>
      </c>
      <c r="E55" s="9" t="s">
        <v>168</v>
      </c>
      <c r="F55" s="12">
        <v>44287</v>
      </c>
      <c r="G55" s="10">
        <v>682192.5943</v>
      </c>
      <c r="H55" s="10">
        <v>0</v>
      </c>
      <c r="I55" s="13">
        <f t="shared" si="6"/>
        <v>719460.52306268516</v>
      </c>
      <c r="J55" s="13">
        <f t="shared" si="7"/>
        <v>0</v>
      </c>
      <c r="K55" s="9" t="s">
        <v>13</v>
      </c>
      <c r="L55" s="11">
        <f t="shared" si="2"/>
        <v>821157.75239814806</v>
      </c>
      <c r="M55" s="11">
        <f t="shared" si="3"/>
        <v>0</v>
      </c>
      <c r="N55" s="11">
        <f t="shared" si="4"/>
        <v>821157.75239814806</v>
      </c>
      <c r="O55" s="11">
        <f t="shared" si="5"/>
        <v>0</v>
      </c>
      <c r="P55" s="16" t="s">
        <v>452</v>
      </c>
      <c r="Q55" s="20" t="s">
        <v>452</v>
      </c>
      <c r="R55" s="20" t="s">
        <v>452</v>
      </c>
      <c r="S55" s="20" t="s">
        <v>452</v>
      </c>
      <c r="T55" s="21" t="s">
        <v>452</v>
      </c>
      <c r="U55" s="21" t="s">
        <v>452</v>
      </c>
    </row>
    <row r="56" spans="1:21" x14ac:dyDescent="0.25">
      <c r="A56" s="9">
        <v>3489</v>
      </c>
      <c r="B56" s="9" t="s">
        <v>169</v>
      </c>
      <c r="C56" s="9" t="s">
        <v>170</v>
      </c>
      <c r="D56" s="9" t="s">
        <v>32</v>
      </c>
      <c r="E56" s="9" t="s">
        <v>168</v>
      </c>
      <c r="F56" s="12">
        <v>44287</v>
      </c>
      <c r="G56" s="10">
        <v>1642831.4674</v>
      </c>
      <c r="H56" s="10">
        <v>85015.205600000001</v>
      </c>
      <c r="I56" s="13">
        <f t="shared" si="6"/>
        <v>1732578.7420079629</v>
      </c>
      <c r="J56" s="13">
        <f t="shared" si="7"/>
        <v>89697.202430144927</v>
      </c>
      <c r="K56" s="9" t="s">
        <v>13</v>
      </c>
      <c r="L56" s="11">
        <f t="shared" si="2"/>
        <v>1977482.3218703701</v>
      </c>
      <c r="M56" s="11">
        <f t="shared" si="3"/>
        <v>103825.3332158454</v>
      </c>
      <c r="N56" s="11">
        <f t="shared" si="4"/>
        <v>1977482.3218703701</v>
      </c>
      <c r="O56" s="11">
        <f t="shared" si="5"/>
        <v>104153.8943969082</v>
      </c>
      <c r="P56" s="9" t="s">
        <v>452</v>
      </c>
      <c r="Q56" s="9" t="s">
        <v>452</v>
      </c>
      <c r="R56" s="9" t="s">
        <v>457</v>
      </c>
      <c r="S56" s="9" t="s">
        <v>452</v>
      </c>
      <c r="T56" s="14" t="s">
        <v>452</v>
      </c>
      <c r="U56" s="14" t="s">
        <v>453</v>
      </c>
    </row>
    <row r="57" spans="1:21" x14ac:dyDescent="0.25">
      <c r="A57" s="9">
        <v>3493</v>
      </c>
      <c r="B57" s="9" t="s">
        <v>171</v>
      </c>
      <c r="C57" s="9" t="s">
        <v>172</v>
      </c>
      <c r="D57" s="9" t="s">
        <v>32</v>
      </c>
      <c r="E57" s="9" t="s">
        <v>71</v>
      </c>
      <c r="F57" s="12">
        <v>44287</v>
      </c>
      <c r="G57" s="10">
        <v>11944506.24</v>
      </c>
      <c r="H57" s="10">
        <v>1334657.6007999999</v>
      </c>
      <c r="I57" s="13">
        <f t="shared" si="6"/>
        <v>12597030.192</v>
      </c>
      <c r="J57" s="13">
        <f t="shared" si="7"/>
        <v>1408160.4831628983</v>
      </c>
      <c r="K57" s="9" t="s">
        <v>13</v>
      </c>
      <c r="L57" s="11">
        <f t="shared" si="2"/>
        <v>14377646.4</v>
      </c>
      <c r="M57" s="11">
        <f t="shared" si="3"/>
        <v>1629958.6545035748</v>
      </c>
      <c r="N57" s="11">
        <f t="shared" si="4"/>
        <v>14377646.4</v>
      </c>
      <c r="O57" s="11">
        <f t="shared" si="5"/>
        <v>1635116.7515114977</v>
      </c>
      <c r="P57" s="16" t="s">
        <v>451</v>
      </c>
      <c r="Q57" s="16" t="s">
        <v>451</v>
      </c>
      <c r="R57" s="16" t="s">
        <v>452</v>
      </c>
      <c r="S57" s="16" t="s">
        <v>451</v>
      </c>
      <c r="T57" s="17" t="s">
        <v>452</v>
      </c>
      <c r="U57" s="17" t="s">
        <v>452</v>
      </c>
    </row>
    <row r="58" spans="1:21" x14ac:dyDescent="0.25">
      <c r="A58" s="9">
        <v>3384</v>
      </c>
      <c r="B58" s="9" t="s">
        <v>173</v>
      </c>
      <c r="C58" s="9" t="s">
        <v>174</v>
      </c>
      <c r="D58" s="9" t="s">
        <v>175</v>
      </c>
      <c r="E58" s="9" t="s">
        <v>21</v>
      </c>
      <c r="F58" s="12">
        <v>44287</v>
      </c>
      <c r="G58" s="10">
        <v>884066.19429999997</v>
      </c>
      <c r="H58" s="10">
        <v>62344.4882</v>
      </c>
      <c r="I58" s="13">
        <f t="shared" si="6"/>
        <v>932362.40306268516</v>
      </c>
      <c r="J58" s="13">
        <f t="shared" si="7"/>
        <v>65777.952767536233</v>
      </c>
      <c r="K58" s="9" t="s">
        <v>13</v>
      </c>
      <c r="L58" s="11">
        <f t="shared" si="2"/>
        <v>1064153.7523981482</v>
      </c>
      <c r="M58" s="11">
        <f t="shared" si="3"/>
        <v>76138.582690628027</v>
      </c>
      <c r="N58" s="11">
        <f t="shared" si="4"/>
        <v>1064153.7523981482</v>
      </c>
      <c r="O58" s="11">
        <f t="shared" si="5"/>
        <v>76379.527572560401</v>
      </c>
      <c r="P58" s="9" t="s">
        <v>451</v>
      </c>
      <c r="Q58" s="9" t="s">
        <v>452</v>
      </c>
      <c r="R58" s="9" t="s">
        <v>454</v>
      </c>
      <c r="S58" s="9" t="s">
        <v>451</v>
      </c>
      <c r="T58" s="14" t="s">
        <v>452</v>
      </c>
      <c r="U58" s="14" t="s">
        <v>452</v>
      </c>
    </row>
    <row r="59" spans="1:21" x14ac:dyDescent="0.25">
      <c r="A59" s="9">
        <v>3342</v>
      </c>
      <c r="B59" s="9" t="s">
        <v>176</v>
      </c>
      <c r="C59" s="9" t="s">
        <v>177</v>
      </c>
      <c r="D59" s="9" t="s">
        <v>178</v>
      </c>
      <c r="E59" s="9" t="s">
        <v>17</v>
      </c>
      <c r="F59" s="12">
        <v>44287</v>
      </c>
      <c r="G59" s="10">
        <v>591696.42169999995</v>
      </c>
      <c r="H59" s="10">
        <v>0</v>
      </c>
      <c r="I59" s="13">
        <f t="shared" si="6"/>
        <v>624020.57807064801</v>
      </c>
      <c r="J59" s="13">
        <f t="shared" si="7"/>
        <v>0</v>
      </c>
      <c r="K59" s="9" t="s">
        <v>13</v>
      </c>
      <c r="L59" s="11">
        <f t="shared" si="2"/>
        <v>712227.17426851834</v>
      </c>
      <c r="M59" s="11">
        <f t="shared" si="3"/>
        <v>0</v>
      </c>
      <c r="N59" s="11">
        <f t="shared" si="4"/>
        <v>712227.17426851834</v>
      </c>
      <c r="O59" s="11">
        <f t="shared" si="5"/>
        <v>0</v>
      </c>
      <c r="P59" s="16" t="s">
        <v>452</v>
      </c>
      <c r="Q59" s="20" t="s">
        <v>452</v>
      </c>
      <c r="R59" s="20" t="s">
        <v>452</v>
      </c>
      <c r="S59" s="20" t="s">
        <v>452</v>
      </c>
      <c r="T59" s="21" t="s">
        <v>452</v>
      </c>
      <c r="U59" s="21" t="s">
        <v>453</v>
      </c>
    </row>
    <row r="60" spans="1:21" x14ac:dyDescent="0.25">
      <c r="A60" s="9">
        <v>3490</v>
      </c>
      <c r="B60" s="9" t="s">
        <v>179</v>
      </c>
      <c r="C60" s="9" t="s">
        <v>180</v>
      </c>
      <c r="D60" s="9" t="s">
        <v>181</v>
      </c>
      <c r="E60" s="9" t="s">
        <v>33</v>
      </c>
      <c r="F60" s="12">
        <v>44287</v>
      </c>
      <c r="G60" s="10">
        <v>2511136.8925999999</v>
      </c>
      <c r="H60" s="10">
        <v>0</v>
      </c>
      <c r="I60" s="13">
        <f t="shared" si="6"/>
        <v>2648319.370992037</v>
      </c>
      <c r="J60" s="13">
        <f t="shared" si="7"/>
        <v>0</v>
      </c>
      <c r="K60" s="9" t="s">
        <v>13</v>
      </c>
      <c r="L60" s="11">
        <f t="shared" si="2"/>
        <v>3022664.7781296293</v>
      </c>
      <c r="M60" s="11">
        <f t="shared" si="3"/>
        <v>0</v>
      </c>
      <c r="N60" s="11">
        <f t="shared" si="4"/>
        <v>3022664.7781296293</v>
      </c>
      <c r="O60" s="11">
        <f t="shared" si="5"/>
        <v>0</v>
      </c>
      <c r="P60" s="16" t="s">
        <v>451</v>
      </c>
      <c r="Q60" s="16" t="s">
        <v>451</v>
      </c>
      <c r="R60" s="16" t="s">
        <v>452</v>
      </c>
      <c r="S60" s="16" t="s">
        <v>451</v>
      </c>
      <c r="T60" s="17" t="s">
        <v>452</v>
      </c>
      <c r="U60" s="17" t="s">
        <v>451</v>
      </c>
    </row>
    <row r="61" spans="1:21" x14ac:dyDescent="0.25">
      <c r="A61" s="9">
        <v>3464</v>
      </c>
      <c r="B61" s="9" t="s">
        <v>182</v>
      </c>
      <c r="C61" s="9" t="s">
        <v>183</v>
      </c>
      <c r="D61" s="9" t="s">
        <v>184</v>
      </c>
      <c r="E61" s="9" t="s">
        <v>164</v>
      </c>
      <c r="F61" s="12">
        <v>44287</v>
      </c>
      <c r="G61" s="10">
        <v>981520.61140000005</v>
      </c>
      <c r="H61" s="10">
        <v>62344.4882</v>
      </c>
      <c r="I61" s="13">
        <f t="shared" si="6"/>
        <v>1035140.7188746296</v>
      </c>
      <c r="J61" s="13">
        <f t="shared" si="7"/>
        <v>65777.952767536233</v>
      </c>
      <c r="K61" s="9" t="s">
        <v>13</v>
      </c>
      <c r="L61" s="11">
        <f t="shared" si="2"/>
        <v>1181459.9952037036</v>
      </c>
      <c r="M61" s="11">
        <f t="shared" si="3"/>
        <v>76138.582690628027</v>
      </c>
      <c r="N61" s="11">
        <f t="shared" si="4"/>
        <v>1181459.9952037036</v>
      </c>
      <c r="O61" s="11">
        <f t="shared" si="5"/>
        <v>76379.527572560401</v>
      </c>
      <c r="P61" s="16" t="s">
        <v>452</v>
      </c>
      <c r="Q61" s="16" t="s">
        <v>452</v>
      </c>
      <c r="R61" s="16" t="s">
        <v>454</v>
      </c>
      <c r="S61" s="16" t="s">
        <v>452</v>
      </c>
      <c r="T61" s="17" t="s">
        <v>452</v>
      </c>
      <c r="U61" s="17" t="s">
        <v>452</v>
      </c>
    </row>
    <row r="62" spans="1:21" x14ac:dyDescent="0.25">
      <c r="A62" s="9">
        <v>3565</v>
      </c>
      <c r="B62" s="9" t="s">
        <v>185</v>
      </c>
      <c r="C62" s="9" t="s">
        <v>186</v>
      </c>
      <c r="D62" s="9" t="s">
        <v>189</v>
      </c>
      <c r="E62" s="9" t="s">
        <v>37</v>
      </c>
      <c r="F62" s="12">
        <v>44433</v>
      </c>
      <c r="G62" s="10">
        <v>100000</v>
      </c>
      <c r="H62" s="10">
        <v>0</v>
      </c>
      <c r="I62" s="13">
        <f t="shared" si="6"/>
        <v>105462.96296296296</v>
      </c>
      <c r="J62" s="13">
        <f t="shared" si="7"/>
        <v>0</v>
      </c>
      <c r="K62" s="9" t="s">
        <v>187</v>
      </c>
      <c r="L62" s="11">
        <f t="shared" si="2"/>
        <v>120370.37037037036</v>
      </c>
      <c r="M62" s="11">
        <f t="shared" si="3"/>
        <v>0</v>
      </c>
      <c r="N62" s="11">
        <f t="shared" si="4"/>
        <v>120370.37037037036</v>
      </c>
      <c r="O62" s="11">
        <f t="shared" si="5"/>
        <v>0</v>
      </c>
      <c r="P62" s="9" t="s">
        <v>452</v>
      </c>
      <c r="Q62" s="9" t="s">
        <v>452</v>
      </c>
      <c r="R62" s="9" t="s">
        <v>454</v>
      </c>
      <c r="S62" s="9" t="s">
        <v>452</v>
      </c>
      <c r="T62" s="14" t="s">
        <v>452</v>
      </c>
      <c r="U62" s="14" t="s">
        <v>452</v>
      </c>
    </row>
    <row r="63" spans="1:21" x14ac:dyDescent="0.25">
      <c r="A63" s="9">
        <v>3486</v>
      </c>
      <c r="B63" s="9" t="s">
        <v>188</v>
      </c>
      <c r="C63" s="9" t="s">
        <v>186</v>
      </c>
      <c r="D63" s="9" t="s">
        <v>189</v>
      </c>
      <c r="E63" s="9" t="s">
        <v>37</v>
      </c>
      <c r="F63" s="12">
        <v>44287</v>
      </c>
      <c r="G63" s="10">
        <v>2461702.2250999999</v>
      </c>
      <c r="H63" s="10">
        <v>113353.6177</v>
      </c>
      <c r="I63" s="13">
        <f t="shared" si="6"/>
        <v>2596184.1059156479</v>
      </c>
      <c r="J63" s="13">
        <f t="shared" si="7"/>
        <v>119596.28070376812</v>
      </c>
      <c r="K63" s="9" t="s">
        <v>13</v>
      </c>
      <c r="L63" s="11">
        <f t="shared" si="2"/>
        <v>2963160.085768518</v>
      </c>
      <c r="M63" s="11">
        <f t="shared" si="3"/>
        <v>138433.79011864733</v>
      </c>
      <c r="N63" s="11">
        <f t="shared" si="4"/>
        <v>2963160.085768518</v>
      </c>
      <c r="O63" s="11">
        <f t="shared" si="5"/>
        <v>138871.87173294686</v>
      </c>
      <c r="P63" s="16" t="s">
        <v>452</v>
      </c>
      <c r="Q63" s="16" t="s">
        <v>452</v>
      </c>
      <c r="R63" s="16" t="s">
        <v>454</v>
      </c>
      <c r="S63" s="16" t="s">
        <v>452</v>
      </c>
      <c r="T63" s="17" t="s">
        <v>452</v>
      </c>
      <c r="U63" s="17" t="s">
        <v>452</v>
      </c>
    </row>
    <row r="64" spans="1:21" x14ac:dyDescent="0.25">
      <c r="A64" s="9">
        <v>3332</v>
      </c>
      <c r="B64" s="9" t="s">
        <v>190</v>
      </c>
      <c r="C64" s="9" t="s">
        <v>191</v>
      </c>
      <c r="D64" s="9" t="s">
        <v>16</v>
      </c>
      <c r="E64" s="9" t="s">
        <v>17</v>
      </c>
      <c r="F64" s="12">
        <v>44287</v>
      </c>
      <c r="G64" s="10">
        <v>932793.36690000002</v>
      </c>
      <c r="H64" s="10">
        <v>0</v>
      </c>
      <c r="I64" s="13">
        <f t="shared" si="6"/>
        <v>983751.52305472223</v>
      </c>
      <c r="J64" s="13">
        <f t="shared" si="7"/>
        <v>0</v>
      </c>
      <c r="K64" s="9" t="s">
        <v>13</v>
      </c>
      <c r="L64" s="11">
        <f t="shared" si="2"/>
        <v>1122806.8305277778</v>
      </c>
      <c r="M64" s="11">
        <f t="shared" si="3"/>
        <v>0</v>
      </c>
      <c r="N64" s="11">
        <f t="shared" si="4"/>
        <v>1122806.8305277778</v>
      </c>
      <c r="O64" s="11">
        <f t="shared" si="5"/>
        <v>0</v>
      </c>
      <c r="P64" s="16" t="s">
        <v>451</v>
      </c>
      <c r="Q64" s="16" t="s">
        <v>451</v>
      </c>
      <c r="R64" s="16" t="s">
        <v>457</v>
      </c>
      <c r="S64" s="16" t="s">
        <v>452</v>
      </c>
      <c r="T64" s="17" t="s">
        <v>452</v>
      </c>
      <c r="U64" s="17" t="s">
        <v>452</v>
      </c>
    </row>
    <row r="65" spans="1:21" x14ac:dyDescent="0.25">
      <c r="A65" s="9">
        <v>3306</v>
      </c>
      <c r="B65" s="9" t="s">
        <v>192</v>
      </c>
      <c r="C65" s="9" t="s">
        <v>193</v>
      </c>
      <c r="D65" s="9" t="s">
        <v>194</v>
      </c>
      <c r="E65" s="9" t="s">
        <v>44</v>
      </c>
      <c r="F65" s="12">
        <v>44287</v>
      </c>
      <c r="G65" s="10">
        <v>2608985.4273999999</v>
      </c>
      <c r="H65" s="10">
        <v>830582.26390000002</v>
      </c>
      <c r="I65" s="13">
        <f t="shared" si="6"/>
        <v>2751513.3350079628</v>
      </c>
      <c r="J65" s="13">
        <f t="shared" si="7"/>
        <v>876324.4755350725</v>
      </c>
      <c r="K65" s="9" t="s">
        <v>13</v>
      </c>
      <c r="L65" s="11">
        <f t="shared" si="2"/>
        <v>3140445.4218703699</v>
      </c>
      <c r="M65" s="11">
        <f t="shared" si="3"/>
        <v>1014353.6053812561</v>
      </c>
      <c r="N65" s="11">
        <f t="shared" si="4"/>
        <v>3140445.4218703699</v>
      </c>
      <c r="O65" s="11">
        <f t="shared" si="5"/>
        <v>1017563.5851451209</v>
      </c>
      <c r="P65" s="16" t="s">
        <v>451</v>
      </c>
      <c r="Q65" s="16" t="s">
        <v>451</v>
      </c>
      <c r="R65" s="16" t="s">
        <v>452</v>
      </c>
      <c r="S65" s="16" t="s">
        <v>452</v>
      </c>
      <c r="T65" s="16" t="s">
        <v>452</v>
      </c>
      <c r="U65" s="17" t="s">
        <v>452</v>
      </c>
    </row>
    <row r="66" spans="1:21" x14ac:dyDescent="0.25">
      <c r="A66" s="9">
        <v>3551</v>
      </c>
      <c r="B66" s="9" t="s">
        <v>195</v>
      </c>
      <c r="C66" s="9" t="s">
        <v>196</v>
      </c>
      <c r="D66" s="9" t="s">
        <v>197</v>
      </c>
      <c r="E66" s="9" t="s">
        <v>48</v>
      </c>
      <c r="F66" s="12">
        <v>44287</v>
      </c>
      <c r="G66" s="10">
        <v>1608023.3143</v>
      </c>
      <c r="H66" s="10">
        <v>277716.17129999999</v>
      </c>
      <c r="I66" s="13">
        <f t="shared" ref="I66:I94" si="8">113.9/108*G66</f>
        <v>1695869.0323960185</v>
      </c>
      <c r="J66" s="13">
        <f t="shared" ref="J66:J94" si="9">109.2/103.5*H66</f>
        <v>293010.6850817391</v>
      </c>
      <c r="K66" s="9" t="s">
        <v>13</v>
      </c>
      <c r="L66" s="11">
        <f t="shared" si="2"/>
        <v>1935583.6190648146</v>
      </c>
      <c r="M66" s="11">
        <f t="shared" si="3"/>
        <v>339162.55123014492</v>
      </c>
      <c r="N66" s="11">
        <f t="shared" si="4"/>
        <v>1935583.6190648146</v>
      </c>
      <c r="O66" s="11">
        <f t="shared" si="5"/>
        <v>340235.85044289858</v>
      </c>
      <c r="P66" s="16" t="s">
        <v>451</v>
      </c>
      <c r="Q66" s="16" t="s">
        <v>451</v>
      </c>
      <c r="R66" s="16" t="s">
        <v>452</v>
      </c>
      <c r="S66" s="16" t="s">
        <v>451</v>
      </c>
      <c r="T66" s="16" t="s">
        <v>452</v>
      </c>
      <c r="U66" s="17" t="s">
        <v>452</v>
      </c>
    </row>
    <row r="67" spans="1:21" x14ac:dyDescent="0.25">
      <c r="A67" s="9">
        <v>3488</v>
      </c>
      <c r="B67" s="9" t="s">
        <v>198</v>
      </c>
      <c r="C67" s="9" t="s">
        <v>199</v>
      </c>
      <c r="D67" s="9" t="s">
        <v>200</v>
      </c>
      <c r="E67" s="9" t="s">
        <v>29</v>
      </c>
      <c r="F67" s="12">
        <v>44287</v>
      </c>
      <c r="G67" s="10">
        <v>3264777.0926000001</v>
      </c>
      <c r="H67" s="10">
        <v>733180.0845</v>
      </c>
      <c r="I67" s="13">
        <f t="shared" si="8"/>
        <v>3443130.6559920372</v>
      </c>
      <c r="J67" s="13">
        <f t="shared" si="9"/>
        <v>773558.11813913041</v>
      </c>
      <c r="K67" s="9" t="s">
        <v>13</v>
      </c>
      <c r="L67" s="11">
        <f t="shared" ref="L67:L124" si="10">I67*130/113.9</f>
        <v>3929824.2781296293</v>
      </c>
      <c r="M67" s="11">
        <f t="shared" ref="M67:M124" si="11">J67*126.4/109.2</f>
        <v>895400.60561159428</v>
      </c>
      <c r="N67" s="11">
        <f t="shared" ref="N67:N124" si="12">L67</f>
        <v>3929824.2781296293</v>
      </c>
      <c r="O67" s="11">
        <f t="shared" ref="O67:O124" si="13">126.8/126.4*M67</f>
        <v>898234.15183188417</v>
      </c>
      <c r="P67" s="16" t="s">
        <v>451</v>
      </c>
      <c r="Q67" s="16" t="s">
        <v>451</v>
      </c>
      <c r="R67" s="16" t="s">
        <v>452</v>
      </c>
      <c r="S67" s="16" t="s">
        <v>452</v>
      </c>
      <c r="T67" s="16" t="s">
        <v>452</v>
      </c>
      <c r="U67" s="17" t="s">
        <v>452</v>
      </c>
    </row>
    <row r="68" spans="1:21" x14ac:dyDescent="0.25">
      <c r="A68" s="9">
        <v>3338</v>
      </c>
      <c r="B68" s="9" t="s">
        <v>201</v>
      </c>
      <c r="C68" s="9" t="s">
        <v>202</v>
      </c>
      <c r="D68" s="9" t="s">
        <v>203</v>
      </c>
      <c r="E68" s="9" t="s">
        <v>71</v>
      </c>
      <c r="F68" s="12">
        <v>44287</v>
      </c>
      <c r="G68" s="10">
        <v>24712056.719999999</v>
      </c>
      <c r="H68" s="10">
        <v>3729334.2483999999</v>
      </c>
      <c r="I68" s="13">
        <f t="shared" si="8"/>
        <v>26062067.225999996</v>
      </c>
      <c r="J68" s="13">
        <f t="shared" si="9"/>
        <v>3934717.8736742027</v>
      </c>
      <c r="K68" s="9" t="s">
        <v>13</v>
      </c>
      <c r="L68" s="11">
        <f t="shared" si="10"/>
        <v>29745994.199999996</v>
      </c>
      <c r="M68" s="11">
        <f t="shared" si="11"/>
        <v>4554471.9709928501</v>
      </c>
      <c r="N68" s="11">
        <f t="shared" si="12"/>
        <v>29745994.199999996</v>
      </c>
      <c r="O68" s="11">
        <f t="shared" si="13"/>
        <v>4568884.8569770046</v>
      </c>
      <c r="P68" s="16" t="s">
        <v>451</v>
      </c>
      <c r="Q68" s="16" t="s">
        <v>451</v>
      </c>
      <c r="R68" s="16" t="s">
        <v>452</v>
      </c>
      <c r="S68" s="16" t="s">
        <v>451</v>
      </c>
      <c r="T68" s="17" t="s">
        <v>452</v>
      </c>
      <c r="U68" s="17" t="s">
        <v>452</v>
      </c>
    </row>
    <row r="69" spans="1:21" x14ac:dyDescent="0.25">
      <c r="A69" s="9">
        <v>3470</v>
      </c>
      <c r="B69" s="9" t="s">
        <v>204</v>
      </c>
      <c r="C69" s="9" t="s">
        <v>205</v>
      </c>
      <c r="D69" s="9" t="s">
        <v>206</v>
      </c>
      <c r="E69" s="9" t="s">
        <v>151</v>
      </c>
      <c r="F69" s="12">
        <v>44287</v>
      </c>
      <c r="G69" s="10">
        <v>3877358.76</v>
      </c>
      <c r="H69" s="10">
        <v>708460.08750000002</v>
      </c>
      <c r="I69" s="13">
        <f t="shared" si="8"/>
        <v>4089177.4329999997</v>
      </c>
      <c r="J69" s="13">
        <f t="shared" si="9"/>
        <v>747476.73</v>
      </c>
      <c r="K69" s="9" t="s">
        <v>13</v>
      </c>
      <c r="L69" s="11">
        <f t="shared" si="10"/>
        <v>4667191.0999999996</v>
      </c>
      <c r="M69" s="11">
        <f t="shared" si="11"/>
        <v>865211.16</v>
      </c>
      <c r="N69" s="11">
        <f t="shared" si="12"/>
        <v>4667191.0999999996</v>
      </c>
      <c r="O69" s="11">
        <f t="shared" si="13"/>
        <v>867949.17</v>
      </c>
      <c r="P69" s="16" t="s">
        <v>451</v>
      </c>
      <c r="Q69" s="16" t="s">
        <v>451</v>
      </c>
      <c r="R69" s="16" t="s">
        <v>452</v>
      </c>
      <c r="S69" s="16" t="s">
        <v>451</v>
      </c>
      <c r="T69" s="17" t="s">
        <v>452</v>
      </c>
      <c r="U69" s="17" t="s">
        <v>452</v>
      </c>
    </row>
    <row r="70" spans="1:21" x14ac:dyDescent="0.25">
      <c r="A70" s="9">
        <v>3497</v>
      </c>
      <c r="B70" s="9" t="s">
        <v>207</v>
      </c>
      <c r="C70" s="9" t="s">
        <v>208</v>
      </c>
      <c r="D70" s="9" t="s">
        <v>67</v>
      </c>
      <c r="E70" s="9" t="s">
        <v>52</v>
      </c>
      <c r="F70" s="12">
        <v>44287</v>
      </c>
      <c r="G70" s="10">
        <v>652895.57830000005</v>
      </c>
      <c r="H70" s="10">
        <v>0</v>
      </c>
      <c r="I70" s="13">
        <f t="shared" si="8"/>
        <v>688563.02192935185</v>
      </c>
      <c r="J70" s="13">
        <f t="shared" si="9"/>
        <v>0</v>
      </c>
      <c r="K70" s="9" t="s">
        <v>13</v>
      </c>
      <c r="L70" s="11">
        <f t="shared" si="10"/>
        <v>785892.82573148143</v>
      </c>
      <c r="M70" s="11">
        <f t="shared" si="11"/>
        <v>0</v>
      </c>
      <c r="N70" s="11">
        <f t="shared" si="12"/>
        <v>785892.82573148143</v>
      </c>
      <c r="O70" s="11">
        <f t="shared" si="13"/>
        <v>0</v>
      </c>
      <c r="P70" s="16" t="s">
        <v>452</v>
      </c>
      <c r="Q70" s="16" t="s">
        <v>452</v>
      </c>
      <c r="R70" s="16" t="s">
        <v>452</v>
      </c>
      <c r="S70" s="16" t="s">
        <v>452</v>
      </c>
      <c r="T70" s="17" t="s">
        <v>452</v>
      </c>
      <c r="U70" s="17" t="s">
        <v>453</v>
      </c>
    </row>
    <row r="71" spans="1:21" x14ac:dyDescent="0.25">
      <c r="A71" s="9">
        <v>3368</v>
      </c>
      <c r="B71" s="9" t="s">
        <v>209</v>
      </c>
      <c r="C71" s="9" t="s">
        <v>210</v>
      </c>
      <c r="D71" s="9" t="s">
        <v>211</v>
      </c>
      <c r="E71" s="9" t="s">
        <v>37</v>
      </c>
      <c r="F71" s="12">
        <v>44287</v>
      </c>
      <c r="G71" s="10">
        <v>1601063.4240000001</v>
      </c>
      <c r="H71" s="10">
        <v>430753.74670000002</v>
      </c>
      <c r="I71" s="13">
        <f t="shared" si="8"/>
        <v>1688528.9258666667</v>
      </c>
      <c r="J71" s="13">
        <f t="shared" si="9"/>
        <v>454476.41680811596</v>
      </c>
      <c r="K71" s="9" t="s">
        <v>13</v>
      </c>
      <c r="L71" s="11">
        <f t="shared" si="10"/>
        <v>1927205.9733333332</v>
      </c>
      <c r="M71" s="11">
        <f t="shared" si="11"/>
        <v>526060.61432734306</v>
      </c>
      <c r="N71" s="11">
        <f t="shared" si="12"/>
        <v>1927205.9733333332</v>
      </c>
      <c r="O71" s="11">
        <f t="shared" si="13"/>
        <v>527725.36310685996</v>
      </c>
      <c r="P71" s="16" t="s">
        <v>451</v>
      </c>
      <c r="Q71" s="16" t="s">
        <v>451</v>
      </c>
      <c r="R71" s="16" t="s">
        <v>452</v>
      </c>
      <c r="S71" s="16" t="s">
        <v>451</v>
      </c>
      <c r="T71" s="16" t="s">
        <v>452</v>
      </c>
      <c r="U71" s="17" t="s">
        <v>451</v>
      </c>
    </row>
    <row r="72" spans="1:21" x14ac:dyDescent="0.25">
      <c r="A72" s="9">
        <v>3463</v>
      </c>
      <c r="B72" s="9" t="s">
        <v>213</v>
      </c>
      <c r="C72" s="9" t="s">
        <v>214</v>
      </c>
      <c r="D72" s="9" t="s">
        <v>215</v>
      </c>
      <c r="E72" s="9" t="s">
        <v>71</v>
      </c>
      <c r="F72" s="12">
        <v>44287</v>
      </c>
      <c r="G72" s="10">
        <v>9303569.2799999993</v>
      </c>
      <c r="H72" s="10">
        <v>759076.89489999996</v>
      </c>
      <c r="I72" s="13">
        <f t="shared" si="8"/>
        <v>9811819.8239999991</v>
      </c>
      <c r="J72" s="13">
        <f t="shared" si="9"/>
        <v>800881.12969159416</v>
      </c>
      <c r="K72" s="9" t="s">
        <v>13</v>
      </c>
      <c r="L72" s="11">
        <f t="shared" si="10"/>
        <v>11198740.799999999</v>
      </c>
      <c r="M72" s="11">
        <f t="shared" si="11"/>
        <v>927027.2416942995</v>
      </c>
      <c r="N72" s="11">
        <f t="shared" si="12"/>
        <v>11198740.799999999</v>
      </c>
      <c r="O72" s="11">
        <f t="shared" si="13"/>
        <v>929960.87220599037</v>
      </c>
      <c r="P72" s="16" t="s">
        <v>451</v>
      </c>
      <c r="Q72" s="16" t="s">
        <v>451</v>
      </c>
      <c r="R72" s="16" t="s">
        <v>452</v>
      </c>
      <c r="S72" s="16" t="s">
        <v>452</v>
      </c>
      <c r="T72" s="17" t="s">
        <v>452</v>
      </c>
      <c r="U72" s="17" t="s">
        <v>452</v>
      </c>
    </row>
    <row r="73" spans="1:21" x14ac:dyDescent="0.25">
      <c r="A73" s="9">
        <v>3469</v>
      </c>
      <c r="B73" s="9" t="s">
        <v>216</v>
      </c>
      <c r="C73" s="9" t="s">
        <v>217</v>
      </c>
      <c r="D73" s="9"/>
      <c r="E73" s="9" t="s">
        <v>44</v>
      </c>
      <c r="F73" s="12">
        <v>44287</v>
      </c>
      <c r="G73" s="10">
        <v>278445.53830000001</v>
      </c>
      <c r="H73" s="10">
        <v>0</v>
      </c>
      <c r="I73" s="13">
        <f t="shared" si="8"/>
        <v>293656.91492935183</v>
      </c>
      <c r="J73" s="13">
        <f t="shared" si="9"/>
        <v>0</v>
      </c>
      <c r="K73" s="9" t="s">
        <v>13</v>
      </c>
      <c r="L73" s="11">
        <f t="shared" si="10"/>
        <v>335165.92573148146</v>
      </c>
      <c r="M73" s="11">
        <f t="shared" si="11"/>
        <v>0</v>
      </c>
      <c r="N73" s="11">
        <f t="shared" si="12"/>
        <v>335165.92573148146</v>
      </c>
      <c r="O73" s="11">
        <f t="shared" si="13"/>
        <v>0</v>
      </c>
      <c r="P73" s="16" t="s">
        <v>452</v>
      </c>
      <c r="Q73" s="16" t="s">
        <v>452</v>
      </c>
      <c r="R73" s="16" t="s">
        <v>452</v>
      </c>
      <c r="S73" s="16" t="s">
        <v>452</v>
      </c>
      <c r="T73" s="17" t="s">
        <v>452</v>
      </c>
      <c r="U73" s="17" t="s">
        <v>452</v>
      </c>
    </row>
    <row r="74" spans="1:21" x14ac:dyDescent="0.25">
      <c r="A74" s="9">
        <v>3353</v>
      </c>
      <c r="B74" s="9" t="s">
        <v>218</v>
      </c>
      <c r="C74" s="9" t="s">
        <v>219</v>
      </c>
      <c r="D74" s="9" t="s">
        <v>220</v>
      </c>
      <c r="E74" s="9" t="s">
        <v>164</v>
      </c>
      <c r="F74" s="12">
        <v>44287</v>
      </c>
      <c r="G74" s="10">
        <v>2638273.4125999999</v>
      </c>
      <c r="H74" s="10">
        <v>620213.46109999996</v>
      </c>
      <c r="I74" s="13">
        <f t="shared" si="8"/>
        <v>2782401.3119920366</v>
      </c>
      <c r="J74" s="13">
        <f t="shared" si="9"/>
        <v>654370.14446492749</v>
      </c>
      <c r="K74" s="9" t="s">
        <v>13</v>
      </c>
      <c r="L74" s="11">
        <f t="shared" si="10"/>
        <v>3175699.478129629</v>
      </c>
      <c r="M74" s="11">
        <f t="shared" si="11"/>
        <v>757439.43461874395</v>
      </c>
      <c r="N74" s="11">
        <f t="shared" si="12"/>
        <v>3175699.478129629</v>
      </c>
      <c r="O74" s="11">
        <f t="shared" si="13"/>
        <v>759836.39485487924</v>
      </c>
      <c r="P74" s="16" t="s">
        <v>451</v>
      </c>
      <c r="Q74" s="16" t="s">
        <v>451</v>
      </c>
      <c r="R74" s="16" t="s">
        <v>452</v>
      </c>
      <c r="S74" s="16" t="s">
        <v>452</v>
      </c>
      <c r="T74" s="17" t="s">
        <v>452</v>
      </c>
      <c r="U74" s="17" t="s">
        <v>452</v>
      </c>
    </row>
    <row r="75" spans="1:21" x14ac:dyDescent="0.25">
      <c r="A75" s="9">
        <v>3345</v>
      </c>
      <c r="B75" s="9" t="s">
        <v>221</v>
      </c>
      <c r="C75" s="9" t="s">
        <v>222</v>
      </c>
      <c r="D75" s="9" t="s">
        <v>223</v>
      </c>
      <c r="E75" s="9" t="s">
        <v>17</v>
      </c>
      <c r="F75" s="12">
        <v>44287</v>
      </c>
      <c r="G75" s="10">
        <v>1322616.8674000001</v>
      </c>
      <c r="H75" s="10">
        <v>0</v>
      </c>
      <c r="I75" s="13">
        <f t="shared" si="8"/>
        <v>1394870.937007963</v>
      </c>
      <c r="J75" s="13">
        <f t="shared" si="9"/>
        <v>0</v>
      </c>
      <c r="K75" s="9" t="s">
        <v>13</v>
      </c>
      <c r="L75" s="11">
        <f t="shared" si="10"/>
        <v>1592038.8218703703</v>
      </c>
      <c r="M75" s="11">
        <f t="shared" si="11"/>
        <v>0</v>
      </c>
      <c r="N75" s="11">
        <f t="shared" si="12"/>
        <v>1592038.8218703703</v>
      </c>
      <c r="O75" s="11">
        <f t="shared" si="13"/>
        <v>0</v>
      </c>
      <c r="P75" s="16" t="s">
        <v>452</v>
      </c>
      <c r="Q75" s="16" t="s">
        <v>452</v>
      </c>
      <c r="R75" s="16" t="s">
        <v>452</v>
      </c>
      <c r="S75" s="16" t="s">
        <v>452</v>
      </c>
      <c r="T75" s="17" t="s">
        <v>452</v>
      </c>
      <c r="U75" s="17" t="s">
        <v>452</v>
      </c>
    </row>
    <row r="76" spans="1:21" x14ac:dyDescent="0.25">
      <c r="A76" s="9">
        <v>3538</v>
      </c>
      <c r="B76" s="9" t="s">
        <v>224</v>
      </c>
      <c r="C76" s="9" t="s">
        <v>225</v>
      </c>
      <c r="D76" s="9" t="s">
        <v>226</v>
      </c>
      <c r="E76" s="9" t="s">
        <v>59</v>
      </c>
      <c r="F76" s="12">
        <v>44287</v>
      </c>
      <c r="G76" s="10">
        <v>4320000</v>
      </c>
      <c r="H76" s="10">
        <v>352979.82280000002</v>
      </c>
      <c r="I76" s="13">
        <f t="shared" si="8"/>
        <v>4556000</v>
      </c>
      <c r="J76" s="13">
        <f t="shared" si="9"/>
        <v>372419.29130202899</v>
      </c>
      <c r="K76" s="9" t="s">
        <v>13</v>
      </c>
      <c r="L76" s="11">
        <f t="shared" si="10"/>
        <v>5200000</v>
      </c>
      <c r="M76" s="11">
        <f t="shared" si="11"/>
        <v>431078.74011516909</v>
      </c>
      <c r="N76" s="11">
        <f t="shared" si="12"/>
        <v>5200000</v>
      </c>
      <c r="O76" s="11">
        <f t="shared" si="13"/>
        <v>432442.91334338166</v>
      </c>
      <c r="P76" s="16" t="s">
        <v>451</v>
      </c>
      <c r="Q76" s="16" t="s">
        <v>451</v>
      </c>
      <c r="R76" s="16" t="s">
        <v>452</v>
      </c>
      <c r="S76" s="16" t="s">
        <v>451</v>
      </c>
      <c r="T76" s="17" t="s">
        <v>452</v>
      </c>
      <c r="U76" s="17" t="s">
        <v>452</v>
      </c>
    </row>
    <row r="77" spans="1:21" x14ac:dyDescent="0.25">
      <c r="A77" s="9">
        <v>3542</v>
      </c>
      <c r="B77" s="9" t="s">
        <v>227</v>
      </c>
      <c r="C77" s="9" t="s">
        <v>228</v>
      </c>
      <c r="D77" s="9" t="s">
        <v>229</v>
      </c>
      <c r="E77" s="9" t="s">
        <v>71</v>
      </c>
      <c r="F77" s="12">
        <v>44287</v>
      </c>
      <c r="G77" s="10">
        <v>174857.14290000001</v>
      </c>
      <c r="H77" s="10">
        <v>0</v>
      </c>
      <c r="I77" s="13">
        <f t="shared" si="8"/>
        <v>184409.52385472221</v>
      </c>
      <c r="J77" s="13">
        <f t="shared" si="9"/>
        <v>0</v>
      </c>
      <c r="K77" s="9" t="s">
        <v>13</v>
      </c>
      <c r="L77" s="11">
        <f t="shared" si="10"/>
        <v>210476.19052777774</v>
      </c>
      <c r="M77" s="11">
        <f t="shared" si="11"/>
        <v>0</v>
      </c>
      <c r="N77" s="11">
        <f t="shared" si="12"/>
        <v>210476.19052777774</v>
      </c>
      <c r="O77" s="11">
        <f t="shared" si="13"/>
        <v>0</v>
      </c>
      <c r="P77" s="16" t="s">
        <v>452</v>
      </c>
      <c r="Q77" s="16" t="s">
        <v>452</v>
      </c>
      <c r="R77" s="16" t="s">
        <v>452</v>
      </c>
      <c r="S77" s="16" t="s">
        <v>455</v>
      </c>
      <c r="T77" s="17" t="s">
        <v>452</v>
      </c>
      <c r="U77" s="17" t="s">
        <v>453</v>
      </c>
    </row>
    <row r="78" spans="1:21" x14ac:dyDescent="0.25">
      <c r="A78" s="9">
        <v>3330</v>
      </c>
      <c r="B78" s="9" t="s">
        <v>230</v>
      </c>
      <c r="C78" s="9" t="s">
        <v>231</v>
      </c>
      <c r="D78" s="9" t="s">
        <v>232</v>
      </c>
      <c r="E78" s="9" t="s">
        <v>112</v>
      </c>
      <c r="F78" s="12">
        <v>44287</v>
      </c>
      <c r="G78" s="10">
        <v>324000</v>
      </c>
      <c r="H78" s="10">
        <v>0</v>
      </c>
      <c r="I78" s="13">
        <f t="shared" si="8"/>
        <v>341700</v>
      </c>
      <c r="J78" s="13">
        <f t="shared" si="9"/>
        <v>0</v>
      </c>
      <c r="K78" s="9" t="s">
        <v>13</v>
      </c>
      <c r="L78" s="11">
        <f t="shared" si="10"/>
        <v>390000</v>
      </c>
      <c r="M78" s="11">
        <f t="shared" si="11"/>
        <v>0</v>
      </c>
      <c r="N78" s="11">
        <f t="shared" si="12"/>
        <v>390000</v>
      </c>
      <c r="O78" s="11">
        <f t="shared" si="13"/>
        <v>0</v>
      </c>
      <c r="P78" s="16" t="s">
        <v>452</v>
      </c>
      <c r="Q78" s="16" t="s">
        <v>452</v>
      </c>
      <c r="R78" s="16" t="s">
        <v>452</v>
      </c>
      <c r="S78" s="16" t="s">
        <v>452</v>
      </c>
      <c r="T78" s="17" t="s">
        <v>452</v>
      </c>
      <c r="U78" s="17" t="s">
        <v>453</v>
      </c>
    </row>
    <row r="79" spans="1:21" x14ac:dyDescent="0.25">
      <c r="A79" s="9">
        <v>3468</v>
      </c>
      <c r="B79" s="9" t="s">
        <v>233</v>
      </c>
      <c r="C79" s="9" t="s">
        <v>234</v>
      </c>
      <c r="D79" s="9" t="s">
        <v>163</v>
      </c>
      <c r="E79" s="9" t="s">
        <v>164</v>
      </c>
      <c r="F79" s="12">
        <v>44287</v>
      </c>
      <c r="G79" s="10">
        <v>3076826.04</v>
      </c>
      <c r="H79" s="10">
        <v>538429.67630000005</v>
      </c>
      <c r="I79" s="13">
        <f t="shared" si="8"/>
        <v>3244911.9070000001</v>
      </c>
      <c r="J79" s="13">
        <f t="shared" si="9"/>
        <v>568082.32513971021</v>
      </c>
      <c r="K79" s="9" t="s">
        <v>13</v>
      </c>
      <c r="L79" s="11">
        <f t="shared" si="10"/>
        <v>3703586.9</v>
      </c>
      <c r="M79" s="11">
        <f t="shared" si="11"/>
        <v>657560.49356830923</v>
      </c>
      <c r="N79" s="11">
        <f t="shared" si="12"/>
        <v>3703586.9</v>
      </c>
      <c r="O79" s="11">
        <f t="shared" si="13"/>
        <v>659641.38120618369</v>
      </c>
      <c r="P79" s="16" t="s">
        <v>451</v>
      </c>
      <c r="Q79" s="16" t="s">
        <v>451</v>
      </c>
      <c r="R79" s="16" t="s">
        <v>452</v>
      </c>
      <c r="S79" s="16" t="s">
        <v>452</v>
      </c>
      <c r="T79" s="16" t="s">
        <v>452</v>
      </c>
      <c r="U79" s="17" t="s">
        <v>452</v>
      </c>
    </row>
    <row r="80" spans="1:21" x14ac:dyDescent="0.25">
      <c r="A80" s="9">
        <v>3373</v>
      </c>
      <c r="B80" s="9" t="s">
        <v>235</v>
      </c>
      <c r="C80" s="9" t="s">
        <v>236</v>
      </c>
      <c r="D80" s="9" t="s">
        <v>11</v>
      </c>
      <c r="E80" s="9" t="s">
        <v>12</v>
      </c>
      <c r="F80" s="12">
        <v>44433</v>
      </c>
      <c r="G80" s="10">
        <v>1400000</v>
      </c>
      <c r="H80" s="10">
        <v>0</v>
      </c>
      <c r="I80" s="13">
        <f t="shared" si="8"/>
        <v>1476481.4814814813</v>
      </c>
      <c r="J80" s="13">
        <f t="shared" si="9"/>
        <v>0</v>
      </c>
      <c r="K80" s="9" t="s">
        <v>237</v>
      </c>
      <c r="L80" s="11">
        <f t="shared" si="10"/>
        <v>1685185.1851851849</v>
      </c>
      <c r="M80" s="11">
        <f t="shared" si="11"/>
        <v>0</v>
      </c>
      <c r="N80" s="11">
        <f t="shared" si="12"/>
        <v>1685185.1851851849</v>
      </c>
      <c r="O80" s="11">
        <f t="shared" si="13"/>
        <v>0</v>
      </c>
      <c r="P80" s="16" t="s">
        <v>452</v>
      </c>
      <c r="Q80" s="16" t="s">
        <v>452</v>
      </c>
      <c r="R80" s="16" t="s">
        <v>452</v>
      </c>
      <c r="S80" s="16" t="s">
        <v>452</v>
      </c>
      <c r="T80" s="17" t="s">
        <v>452</v>
      </c>
      <c r="U80" s="17" t="s">
        <v>453</v>
      </c>
    </row>
    <row r="81" spans="1:21" x14ac:dyDescent="0.25">
      <c r="A81" s="9">
        <v>3347</v>
      </c>
      <c r="B81" s="9" t="s">
        <v>238</v>
      </c>
      <c r="C81" s="9" t="s">
        <v>239</v>
      </c>
      <c r="D81" s="9" t="s">
        <v>240</v>
      </c>
      <c r="E81" s="9" t="s">
        <v>71</v>
      </c>
      <c r="F81" s="12">
        <v>44287</v>
      </c>
      <c r="G81" s="10">
        <v>243639.92569999999</v>
      </c>
      <c r="H81" s="10">
        <v>0</v>
      </c>
      <c r="I81" s="13">
        <f t="shared" si="8"/>
        <v>256949.88460398145</v>
      </c>
      <c r="J81" s="13">
        <f t="shared" si="9"/>
        <v>0</v>
      </c>
      <c r="K81" s="9" t="s">
        <v>13</v>
      </c>
      <c r="L81" s="11">
        <f t="shared" si="10"/>
        <v>293270.28093518515</v>
      </c>
      <c r="M81" s="11">
        <f t="shared" si="11"/>
        <v>0</v>
      </c>
      <c r="N81" s="11">
        <f t="shared" si="12"/>
        <v>293270.28093518515</v>
      </c>
      <c r="O81" s="11">
        <f t="shared" si="13"/>
        <v>0</v>
      </c>
      <c r="P81" s="16" t="s">
        <v>452</v>
      </c>
      <c r="Q81" s="16" t="s">
        <v>452</v>
      </c>
      <c r="R81" s="16" t="s">
        <v>452</v>
      </c>
      <c r="S81" s="16" t="s">
        <v>452</v>
      </c>
      <c r="T81" s="17" t="s">
        <v>452</v>
      </c>
      <c r="U81" s="17" t="s">
        <v>452</v>
      </c>
    </row>
    <row r="82" spans="1:21" x14ac:dyDescent="0.25">
      <c r="A82" s="9">
        <v>3575</v>
      </c>
      <c r="B82" s="9" t="s">
        <v>241</v>
      </c>
      <c r="C82" s="9" t="s">
        <v>242</v>
      </c>
      <c r="D82" s="9"/>
      <c r="E82" s="9" t="s">
        <v>112</v>
      </c>
      <c r="F82" s="12">
        <v>44440</v>
      </c>
      <c r="G82" s="10">
        <v>75000</v>
      </c>
      <c r="H82" s="10">
        <v>0</v>
      </c>
      <c r="I82" s="13">
        <f t="shared" si="8"/>
        <v>79097.222222222219</v>
      </c>
      <c r="J82" s="13">
        <f t="shared" si="9"/>
        <v>0</v>
      </c>
      <c r="K82" s="9" t="s">
        <v>212</v>
      </c>
      <c r="L82" s="11">
        <f t="shared" si="10"/>
        <v>90277.777777777766</v>
      </c>
      <c r="M82" s="11">
        <f t="shared" si="11"/>
        <v>0</v>
      </c>
      <c r="N82" s="11">
        <f t="shared" si="12"/>
        <v>90277.777777777766</v>
      </c>
      <c r="O82" s="11">
        <f t="shared" si="13"/>
        <v>0</v>
      </c>
      <c r="P82" s="16" t="s">
        <v>452</v>
      </c>
      <c r="Q82" s="16" t="s">
        <v>452</v>
      </c>
      <c r="R82" s="16" t="s">
        <v>452</v>
      </c>
      <c r="S82" s="16" t="s">
        <v>452</v>
      </c>
      <c r="T82" s="17" t="s">
        <v>452</v>
      </c>
      <c r="U82" s="17" t="s">
        <v>452</v>
      </c>
    </row>
    <row r="83" spans="1:21" x14ac:dyDescent="0.25">
      <c r="A83" s="9">
        <v>3365</v>
      </c>
      <c r="B83" s="9" t="s">
        <v>243</v>
      </c>
      <c r="C83" s="9" t="s">
        <v>244</v>
      </c>
      <c r="D83" s="9" t="s">
        <v>245</v>
      </c>
      <c r="E83" s="9" t="s">
        <v>147</v>
      </c>
      <c r="F83" s="12">
        <v>44287</v>
      </c>
      <c r="G83" s="10">
        <v>3097708.3851000001</v>
      </c>
      <c r="H83" s="10">
        <v>459082.17550000001</v>
      </c>
      <c r="I83" s="13">
        <f t="shared" si="8"/>
        <v>3266935.0468786112</v>
      </c>
      <c r="J83" s="13">
        <f t="shared" si="9"/>
        <v>484364.96197681158</v>
      </c>
      <c r="K83" s="9" t="s">
        <v>13</v>
      </c>
      <c r="L83" s="11">
        <f t="shared" si="10"/>
        <v>3728723.0561388889</v>
      </c>
      <c r="M83" s="11">
        <f t="shared" si="11"/>
        <v>560656.87906473433</v>
      </c>
      <c r="N83" s="11">
        <f t="shared" si="12"/>
        <v>3728723.0561388889</v>
      </c>
      <c r="O83" s="11">
        <f t="shared" si="13"/>
        <v>562431.10969468602</v>
      </c>
      <c r="P83" s="16" t="s">
        <v>451</v>
      </c>
      <c r="Q83" s="16" t="s">
        <v>451</v>
      </c>
      <c r="R83" s="16" t="s">
        <v>452</v>
      </c>
      <c r="S83" s="16" t="s">
        <v>452</v>
      </c>
      <c r="T83" s="16" t="s">
        <v>452</v>
      </c>
      <c r="U83" s="17" t="s">
        <v>452</v>
      </c>
    </row>
    <row r="84" spans="1:21" x14ac:dyDescent="0.25">
      <c r="A84" s="9">
        <v>3487</v>
      </c>
      <c r="B84" s="9" t="s">
        <v>246</v>
      </c>
      <c r="C84" s="9" t="s">
        <v>247</v>
      </c>
      <c r="D84" s="9" t="s">
        <v>157</v>
      </c>
      <c r="E84" s="9" t="s">
        <v>71</v>
      </c>
      <c r="F84" s="12">
        <v>44287</v>
      </c>
      <c r="G84" s="10">
        <v>1600849.44</v>
      </c>
      <c r="H84" s="10">
        <v>0</v>
      </c>
      <c r="I84" s="13">
        <f t="shared" si="8"/>
        <v>1688303.2519999999</v>
      </c>
      <c r="J84" s="13">
        <f t="shared" si="9"/>
        <v>0</v>
      </c>
      <c r="K84" s="9" t="s">
        <v>13</v>
      </c>
      <c r="L84" s="11">
        <f t="shared" si="10"/>
        <v>1926948.4</v>
      </c>
      <c r="M84" s="11">
        <f t="shared" si="11"/>
        <v>0</v>
      </c>
      <c r="N84" s="11">
        <f t="shared" si="12"/>
        <v>1926948.4</v>
      </c>
      <c r="O84" s="11">
        <f t="shared" si="13"/>
        <v>0</v>
      </c>
      <c r="P84" s="16" t="s">
        <v>451</v>
      </c>
      <c r="Q84" s="16" t="s">
        <v>451</v>
      </c>
      <c r="R84" s="16" t="s">
        <v>452</v>
      </c>
      <c r="S84" s="16" t="s">
        <v>451</v>
      </c>
      <c r="T84" s="16" t="s">
        <v>452</v>
      </c>
      <c r="U84" s="17" t="s">
        <v>452</v>
      </c>
    </row>
    <row r="85" spans="1:21" x14ac:dyDescent="0.25">
      <c r="A85" s="9">
        <v>3381</v>
      </c>
      <c r="B85" s="9" t="s">
        <v>248</v>
      </c>
      <c r="C85" s="9" t="s">
        <v>249</v>
      </c>
      <c r="D85" s="9" t="s">
        <v>250</v>
      </c>
      <c r="E85" s="9" t="s">
        <v>44</v>
      </c>
      <c r="F85" s="12">
        <v>44287</v>
      </c>
      <c r="G85" s="10">
        <v>897987.86739999999</v>
      </c>
      <c r="H85" s="10">
        <v>62344.4882</v>
      </c>
      <c r="I85" s="13">
        <f t="shared" si="8"/>
        <v>947044.61200796289</v>
      </c>
      <c r="J85" s="13">
        <f t="shared" si="9"/>
        <v>65777.952767536233</v>
      </c>
      <c r="K85" s="9" t="s">
        <v>13</v>
      </c>
      <c r="L85" s="11">
        <f t="shared" si="10"/>
        <v>1080911.3218703703</v>
      </c>
      <c r="M85" s="11">
        <f t="shared" si="11"/>
        <v>76138.582690628027</v>
      </c>
      <c r="N85" s="11">
        <f t="shared" si="12"/>
        <v>1080911.3218703703</v>
      </c>
      <c r="O85" s="11">
        <f t="shared" si="13"/>
        <v>76379.527572560401</v>
      </c>
      <c r="P85" s="16" t="s">
        <v>452</v>
      </c>
      <c r="Q85" s="16" t="s">
        <v>452</v>
      </c>
      <c r="R85" s="16" t="s">
        <v>452</v>
      </c>
      <c r="S85" s="16" t="s">
        <v>452</v>
      </c>
      <c r="T85" s="17" t="s">
        <v>452</v>
      </c>
      <c r="U85" s="17" t="s">
        <v>452</v>
      </c>
    </row>
    <row r="86" spans="1:21" x14ac:dyDescent="0.25">
      <c r="A86" s="9">
        <v>3328</v>
      </c>
      <c r="B86" s="9" t="s">
        <v>251</v>
      </c>
      <c r="C86" s="9" t="s">
        <v>252</v>
      </c>
      <c r="D86" s="9" t="s">
        <v>253</v>
      </c>
      <c r="E86" s="9" t="s">
        <v>12</v>
      </c>
      <c r="F86" s="12">
        <v>44287</v>
      </c>
      <c r="G86" s="10">
        <v>3526788.0650999998</v>
      </c>
      <c r="H86" s="10">
        <v>381201.98080000002</v>
      </c>
      <c r="I86" s="13">
        <f t="shared" si="8"/>
        <v>3719455.1908786106</v>
      </c>
      <c r="J86" s="13">
        <f t="shared" si="9"/>
        <v>402195.71307594207</v>
      </c>
      <c r="K86" s="9" t="s">
        <v>13</v>
      </c>
      <c r="L86" s="11">
        <f t="shared" si="10"/>
        <v>4245207.8561388878</v>
      </c>
      <c r="M86" s="11">
        <f t="shared" si="11"/>
        <v>465545.22099632857</v>
      </c>
      <c r="N86" s="11">
        <f t="shared" si="12"/>
        <v>4245207.8561388878</v>
      </c>
      <c r="O86" s="11">
        <f t="shared" si="13"/>
        <v>467018.4653665701</v>
      </c>
      <c r="P86" s="16" t="s">
        <v>451</v>
      </c>
      <c r="Q86" s="16" t="s">
        <v>451</v>
      </c>
      <c r="R86" s="16" t="s">
        <v>452</v>
      </c>
      <c r="S86" s="16" t="s">
        <v>452</v>
      </c>
      <c r="T86" s="16" t="s">
        <v>452</v>
      </c>
      <c r="U86" s="17" t="s">
        <v>452</v>
      </c>
    </row>
    <row r="87" spans="1:21" x14ac:dyDescent="0.25">
      <c r="A87" s="9">
        <v>3475</v>
      </c>
      <c r="B87" s="9" t="s">
        <v>254</v>
      </c>
      <c r="C87" s="9" t="s">
        <v>255</v>
      </c>
      <c r="D87" s="9" t="s">
        <v>256</v>
      </c>
      <c r="E87" s="9" t="s">
        <v>59</v>
      </c>
      <c r="F87" s="12">
        <v>44287</v>
      </c>
      <c r="G87" s="10">
        <v>1016327.4583000001</v>
      </c>
      <c r="H87" s="10">
        <v>62344.4882</v>
      </c>
      <c r="I87" s="13">
        <f t="shared" si="8"/>
        <v>1071849.0509293519</v>
      </c>
      <c r="J87" s="13">
        <f t="shared" si="9"/>
        <v>65777.952767536233</v>
      </c>
      <c r="K87" s="9" t="s">
        <v>13</v>
      </c>
      <c r="L87" s="11">
        <f t="shared" si="10"/>
        <v>1223357.1257314815</v>
      </c>
      <c r="M87" s="11">
        <f t="shared" si="11"/>
        <v>76138.582690628027</v>
      </c>
      <c r="N87" s="11">
        <f t="shared" si="12"/>
        <v>1223357.1257314815</v>
      </c>
      <c r="O87" s="11">
        <f t="shared" si="13"/>
        <v>76379.527572560401</v>
      </c>
      <c r="P87" s="16" t="s">
        <v>452</v>
      </c>
      <c r="Q87" s="16" t="s">
        <v>452</v>
      </c>
      <c r="R87" s="16" t="s">
        <v>452</v>
      </c>
      <c r="S87" s="16" t="s">
        <v>452</v>
      </c>
      <c r="T87" s="17" t="s">
        <v>452</v>
      </c>
      <c r="U87" s="17" t="s">
        <v>452</v>
      </c>
    </row>
    <row r="88" spans="1:21" x14ac:dyDescent="0.25">
      <c r="A88" s="9">
        <v>3354</v>
      </c>
      <c r="B88" s="9" t="s">
        <v>257</v>
      </c>
      <c r="C88" s="9" t="s">
        <v>258</v>
      </c>
      <c r="D88" s="9" t="s">
        <v>259</v>
      </c>
      <c r="E88" s="9" t="s">
        <v>17</v>
      </c>
      <c r="F88" s="12">
        <v>44287</v>
      </c>
      <c r="G88" s="10">
        <v>1622852.8251</v>
      </c>
      <c r="H88" s="10">
        <v>519434.93050000002</v>
      </c>
      <c r="I88" s="13">
        <f t="shared" si="8"/>
        <v>1711508.6738786111</v>
      </c>
      <c r="J88" s="13">
        <f t="shared" si="9"/>
        <v>548041.49188985513</v>
      </c>
      <c r="K88" s="9" t="s">
        <v>13</v>
      </c>
      <c r="L88" s="11">
        <f t="shared" si="10"/>
        <v>1953433.9561388886</v>
      </c>
      <c r="M88" s="11">
        <f t="shared" si="11"/>
        <v>634363.04555748799</v>
      </c>
      <c r="N88" s="11">
        <f t="shared" si="12"/>
        <v>1953433.9561388886</v>
      </c>
      <c r="O88" s="11">
        <f t="shared" si="13"/>
        <v>636370.52354975848</v>
      </c>
      <c r="P88" s="16" t="s">
        <v>451</v>
      </c>
      <c r="Q88" s="16" t="s">
        <v>451</v>
      </c>
      <c r="R88" s="16" t="s">
        <v>452</v>
      </c>
      <c r="S88" s="16" t="s">
        <v>452</v>
      </c>
      <c r="T88" s="16" t="s">
        <v>452</v>
      </c>
      <c r="U88" s="17" t="s">
        <v>452</v>
      </c>
    </row>
    <row r="89" spans="1:21" x14ac:dyDescent="0.25">
      <c r="A89" s="9">
        <v>3363</v>
      </c>
      <c r="B89" s="9" t="s">
        <v>260</v>
      </c>
      <c r="C89" s="9" t="s">
        <v>261</v>
      </c>
      <c r="D89" s="9" t="s">
        <v>262</v>
      </c>
      <c r="E89" s="9" t="s">
        <v>17</v>
      </c>
      <c r="F89" s="12">
        <v>44287</v>
      </c>
      <c r="G89" s="10">
        <v>2506012.2925999998</v>
      </c>
      <c r="H89" s="10">
        <v>0</v>
      </c>
      <c r="I89" s="13">
        <f t="shared" si="8"/>
        <v>2642914.8159920368</v>
      </c>
      <c r="J89" s="13">
        <f t="shared" si="9"/>
        <v>0</v>
      </c>
      <c r="K89" s="9" t="s">
        <v>13</v>
      </c>
      <c r="L89" s="11">
        <f t="shared" si="10"/>
        <v>3016496.2781296289</v>
      </c>
      <c r="M89" s="11">
        <f t="shared" si="11"/>
        <v>0</v>
      </c>
      <c r="N89" s="11">
        <f t="shared" si="12"/>
        <v>3016496.2781296289</v>
      </c>
      <c r="O89" s="11">
        <f t="shared" si="13"/>
        <v>0</v>
      </c>
      <c r="P89" s="16" t="s">
        <v>451</v>
      </c>
      <c r="Q89" s="16" t="s">
        <v>451</v>
      </c>
      <c r="R89" s="16" t="s">
        <v>452</v>
      </c>
      <c r="S89" s="16" t="s">
        <v>452</v>
      </c>
      <c r="T89" s="16" t="s">
        <v>452</v>
      </c>
      <c r="U89" s="17" t="s">
        <v>452</v>
      </c>
    </row>
    <row r="90" spans="1:21" x14ac:dyDescent="0.25">
      <c r="A90" s="9">
        <v>3404</v>
      </c>
      <c r="B90" s="9" t="s">
        <v>263</v>
      </c>
      <c r="C90" s="9" t="s">
        <v>264</v>
      </c>
      <c r="D90" s="9" t="s">
        <v>265</v>
      </c>
      <c r="E90" s="9" t="s">
        <v>44</v>
      </c>
      <c r="F90" s="12">
        <v>44287</v>
      </c>
      <c r="G90" s="10">
        <v>34806.785100000001</v>
      </c>
      <c r="H90" s="10">
        <v>0</v>
      </c>
      <c r="I90" s="13">
        <f t="shared" si="8"/>
        <v>36708.26687861111</v>
      </c>
      <c r="J90" s="13">
        <f t="shared" si="9"/>
        <v>0</v>
      </c>
      <c r="K90" s="9" t="s">
        <v>13</v>
      </c>
      <c r="L90" s="11">
        <f t="shared" si="10"/>
        <v>41897.056138888882</v>
      </c>
      <c r="M90" s="11">
        <f t="shared" si="11"/>
        <v>0</v>
      </c>
      <c r="N90" s="11">
        <f t="shared" si="12"/>
        <v>41897.056138888882</v>
      </c>
      <c r="O90" s="11">
        <f t="shared" si="13"/>
        <v>0</v>
      </c>
      <c r="P90" s="16" t="s">
        <v>452</v>
      </c>
      <c r="Q90" s="16" t="s">
        <v>452</v>
      </c>
      <c r="R90" s="16" t="s">
        <v>452</v>
      </c>
      <c r="S90" s="16" t="s">
        <v>452</v>
      </c>
      <c r="T90" s="17" t="s">
        <v>456</v>
      </c>
      <c r="U90" s="17" t="s">
        <v>452</v>
      </c>
    </row>
    <row r="91" spans="1:21" x14ac:dyDescent="0.25">
      <c r="A91" s="9">
        <v>3367</v>
      </c>
      <c r="B91" s="9" t="s">
        <v>266</v>
      </c>
      <c r="C91" s="9" t="s">
        <v>267</v>
      </c>
      <c r="D91" s="9" t="s">
        <v>268</v>
      </c>
      <c r="E91" s="9" t="s">
        <v>37</v>
      </c>
      <c r="F91" s="12">
        <v>44287</v>
      </c>
      <c r="G91" s="10">
        <v>1642831.4674</v>
      </c>
      <c r="H91" s="10">
        <v>323057.78950000001</v>
      </c>
      <c r="I91" s="13">
        <f t="shared" si="8"/>
        <v>1732578.7420079629</v>
      </c>
      <c r="J91" s="13">
        <f t="shared" si="9"/>
        <v>340849.37790724641</v>
      </c>
      <c r="K91" s="9" t="s">
        <v>13</v>
      </c>
      <c r="L91" s="11">
        <f t="shared" si="10"/>
        <v>1977482.3218703701</v>
      </c>
      <c r="M91" s="11">
        <f t="shared" si="11"/>
        <v>394536.27625893726</v>
      </c>
      <c r="N91" s="11">
        <f t="shared" si="12"/>
        <v>1977482.3218703701</v>
      </c>
      <c r="O91" s="11">
        <f t="shared" si="13"/>
        <v>395784.80877874402</v>
      </c>
      <c r="P91" s="16" t="s">
        <v>451</v>
      </c>
      <c r="Q91" s="16" t="s">
        <v>451</v>
      </c>
      <c r="R91" s="16" t="s">
        <v>452</v>
      </c>
      <c r="S91" s="16" t="s">
        <v>452</v>
      </c>
      <c r="T91" s="16" t="s">
        <v>452</v>
      </c>
      <c r="U91" s="17" t="s">
        <v>452</v>
      </c>
    </row>
    <row r="92" spans="1:21" x14ac:dyDescent="0.25">
      <c r="A92" s="9">
        <v>3403</v>
      </c>
      <c r="B92" s="9" t="s">
        <v>269</v>
      </c>
      <c r="C92" s="9" t="s">
        <v>270</v>
      </c>
      <c r="D92" s="9" t="s">
        <v>271</v>
      </c>
      <c r="E92" s="9" t="s">
        <v>272</v>
      </c>
      <c r="F92" s="12">
        <v>44287</v>
      </c>
      <c r="G92" s="10">
        <v>619542.47309999994</v>
      </c>
      <c r="H92" s="10">
        <v>39673.760600000001</v>
      </c>
      <c r="I92" s="13">
        <f t="shared" si="8"/>
        <v>653387.84894527774</v>
      </c>
      <c r="J92" s="13">
        <f t="shared" si="9"/>
        <v>41858.692343188406</v>
      </c>
      <c r="K92" s="9" t="s">
        <v>13</v>
      </c>
      <c r="L92" s="11">
        <f t="shared" si="10"/>
        <v>745745.56947222212</v>
      </c>
      <c r="M92" s="11">
        <f t="shared" si="11"/>
        <v>48451.819708599032</v>
      </c>
      <c r="N92" s="11">
        <f t="shared" si="12"/>
        <v>745745.56947222212</v>
      </c>
      <c r="O92" s="11">
        <f t="shared" si="13"/>
        <v>48605.148251980674</v>
      </c>
      <c r="P92" s="16" t="s">
        <v>452</v>
      </c>
      <c r="Q92" s="16" t="s">
        <v>452</v>
      </c>
      <c r="R92" s="16" t="s">
        <v>452</v>
      </c>
      <c r="S92" s="16" t="s">
        <v>452</v>
      </c>
      <c r="T92" s="17" t="s">
        <v>452</v>
      </c>
      <c r="U92" s="17" t="s">
        <v>452</v>
      </c>
    </row>
    <row r="93" spans="1:21" x14ac:dyDescent="0.25">
      <c r="A93" s="9">
        <v>3302</v>
      </c>
      <c r="B93" s="9" t="s">
        <v>273</v>
      </c>
      <c r="C93" s="9" t="s">
        <v>274</v>
      </c>
      <c r="D93" s="9" t="s">
        <v>275</v>
      </c>
      <c r="E93" s="9" t="s">
        <v>71</v>
      </c>
      <c r="F93" s="12">
        <v>44287</v>
      </c>
      <c r="G93" s="10">
        <v>690562.73829999997</v>
      </c>
      <c r="H93" s="10">
        <v>0</v>
      </c>
      <c r="I93" s="13">
        <f t="shared" si="8"/>
        <v>728287.92492935178</v>
      </c>
      <c r="J93" s="13">
        <f t="shared" si="9"/>
        <v>0</v>
      </c>
      <c r="K93" s="9" t="s">
        <v>13</v>
      </c>
      <c r="L93" s="11">
        <f t="shared" si="10"/>
        <v>831232.92573148129</v>
      </c>
      <c r="M93" s="11">
        <f t="shared" si="11"/>
        <v>0</v>
      </c>
      <c r="N93" s="11">
        <f t="shared" si="12"/>
        <v>831232.92573148129</v>
      </c>
      <c r="O93" s="11">
        <f t="shared" si="13"/>
        <v>0</v>
      </c>
      <c r="P93" s="16" t="s">
        <v>452</v>
      </c>
      <c r="Q93" s="16" t="s">
        <v>452</v>
      </c>
      <c r="R93" s="16" t="s">
        <v>452</v>
      </c>
      <c r="S93" s="16" t="s">
        <v>452</v>
      </c>
      <c r="T93" s="17" t="s">
        <v>452</v>
      </c>
      <c r="U93" s="17" t="s">
        <v>452</v>
      </c>
    </row>
    <row r="94" spans="1:21" x14ac:dyDescent="0.25">
      <c r="A94" s="9">
        <v>3383</v>
      </c>
      <c r="B94" s="9" t="s">
        <v>276</v>
      </c>
      <c r="C94" s="9" t="s">
        <v>277</v>
      </c>
      <c r="D94" s="9" t="s">
        <v>278</v>
      </c>
      <c r="E94" s="9" t="s">
        <v>48</v>
      </c>
      <c r="F94" s="12">
        <v>44287</v>
      </c>
      <c r="G94" s="10">
        <v>967599</v>
      </c>
      <c r="H94" s="10">
        <v>62344.4882</v>
      </c>
      <c r="I94" s="13">
        <f t="shared" si="8"/>
        <v>1020458.575</v>
      </c>
      <c r="J94" s="13">
        <f t="shared" si="9"/>
        <v>65777.952767536233</v>
      </c>
      <c r="K94" s="9" t="s">
        <v>13</v>
      </c>
      <c r="L94" s="11">
        <f t="shared" si="10"/>
        <v>1164702.5</v>
      </c>
      <c r="M94" s="11">
        <f t="shared" si="11"/>
        <v>76138.582690628027</v>
      </c>
      <c r="N94" s="11">
        <f t="shared" si="12"/>
        <v>1164702.5</v>
      </c>
      <c r="O94" s="11">
        <f t="shared" si="13"/>
        <v>76379.527572560401</v>
      </c>
      <c r="P94" s="16" t="s">
        <v>452</v>
      </c>
      <c r="Q94" s="16" t="s">
        <v>452</v>
      </c>
      <c r="R94" s="16" t="s">
        <v>452</v>
      </c>
      <c r="S94" s="16" t="s">
        <v>452</v>
      </c>
      <c r="T94" s="17" t="s">
        <v>452</v>
      </c>
      <c r="U94" s="17" t="s">
        <v>452</v>
      </c>
    </row>
    <row r="95" spans="1:21" x14ac:dyDescent="0.25">
      <c r="A95" s="9">
        <v>3372</v>
      </c>
      <c r="B95" s="9" t="s">
        <v>279</v>
      </c>
      <c r="C95" s="9" t="s">
        <v>280</v>
      </c>
      <c r="D95" s="9" t="s">
        <v>281</v>
      </c>
      <c r="E95" s="9" t="s">
        <v>52</v>
      </c>
      <c r="F95" s="12">
        <v>44287</v>
      </c>
      <c r="G95" s="10">
        <v>1322616.8674000001</v>
      </c>
      <c r="H95" s="10">
        <v>425929.5465</v>
      </c>
      <c r="I95" s="13">
        <f t="shared" ref="I95:I123" si="14">113.9/108*G95</f>
        <v>1394870.937007963</v>
      </c>
      <c r="J95" s="13">
        <f t="shared" ref="J95:J123" si="15">109.2/103.5*H95</f>
        <v>449386.53601739131</v>
      </c>
      <c r="K95" s="9" t="s">
        <v>13</v>
      </c>
      <c r="L95" s="11">
        <f t="shared" si="10"/>
        <v>1592038.8218703703</v>
      </c>
      <c r="M95" s="11">
        <f t="shared" si="11"/>
        <v>520169.03070144926</v>
      </c>
      <c r="N95" s="11">
        <f t="shared" si="12"/>
        <v>1592038.8218703703</v>
      </c>
      <c r="O95" s="11">
        <f t="shared" si="13"/>
        <v>521815.13522898551</v>
      </c>
      <c r="P95" s="16" t="s">
        <v>451</v>
      </c>
      <c r="Q95" s="16" t="s">
        <v>451</v>
      </c>
      <c r="R95" s="16" t="s">
        <v>452</v>
      </c>
      <c r="S95" s="16" t="s">
        <v>451</v>
      </c>
      <c r="T95" s="16" t="s">
        <v>452</v>
      </c>
      <c r="U95" s="17" t="s">
        <v>451</v>
      </c>
    </row>
    <row r="96" spans="1:21" x14ac:dyDescent="0.25">
      <c r="A96" s="9">
        <v>3349</v>
      </c>
      <c r="B96" s="9" t="s">
        <v>282</v>
      </c>
      <c r="C96" s="9" t="s">
        <v>283</v>
      </c>
      <c r="D96" s="9" t="s">
        <v>284</v>
      </c>
      <c r="E96" s="9" t="s">
        <v>52</v>
      </c>
      <c r="F96" s="12">
        <v>44287</v>
      </c>
      <c r="G96" s="10">
        <v>208834.32339999999</v>
      </c>
      <c r="H96" s="10">
        <v>0</v>
      </c>
      <c r="I96" s="13">
        <f t="shared" si="14"/>
        <v>220242.86514129629</v>
      </c>
      <c r="J96" s="13">
        <f t="shared" si="15"/>
        <v>0</v>
      </c>
      <c r="K96" s="9" t="s">
        <v>13</v>
      </c>
      <c r="L96" s="11">
        <f t="shared" si="10"/>
        <v>251374.64853703702</v>
      </c>
      <c r="M96" s="11">
        <f t="shared" si="11"/>
        <v>0</v>
      </c>
      <c r="N96" s="11">
        <f t="shared" si="12"/>
        <v>251374.64853703702</v>
      </c>
      <c r="O96" s="11">
        <f t="shared" si="13"/>
        <v>0</v>
      </c>
      <c r="P96" s="16" t="s">
        <v>452</v>
      </c>
      <c r="Q96" s="16" t="s">
        <v>452</v>
      </c>
      <c r="R96" s="16" t="s">
        <v>452</v>
      </c>
      <c r="S96" s="16" t="s">
        <v>452</v>
      </c>
      <c r="T96" s="17" t="s">
        <v>451</v>
      </c>
      <c r="U96" s="17" t="s">
        <v>451</v>
      </c>
    </row>
    <row r="97" spans="1:21" x14ac:dyDescent="0.25">
      <c r="A97" s="9">
        <v>3386</v>
      </c>
      <c r="B97" s="9" t="s">
        <v>285</v>
      </c>
      <c r="C97" s="9" t="s">
        <v>286</v>
      </c>
      <c r="D97" s="9" t="s">
        <v>284</v>
      </c>
      <c r="E97" s="9" t="s">
        <v>52</v>
      </c>
      <c r="F97" s="12">
        <v>44287</v>
      </c>
      <c r="G97" s="10">
        <v>1239083.064</v>
      </c>
      <c r="H97" s="10">
        <v>0</v>
      </c>
      <c r="I97" s="13">
        <f t="shared" si="14"/>
        <v>1306773.7128666667</v>
      </c>
      <c r="J97" s="13">
        <f t="shared" si="15"/>
        <v>0</v>
      </c>
      <c r="K97" s="9" t="s">
        <v>13</v>
      </c>
      <c r="L97" s="11">
        <f t="shared" si="10"/>
        <v>1491488.8733333333</v>
      </c>
      <c r="M97" s="11">
        <f t="shared" si="11"/>
        <v>0</v>
      </c>
      <c r="N97" s="11">
        <f t="shared" si="12"/>
        <v>1491488.8733333333</v>
      </c>
      <c r="O97" s="11">
        <f t="shared" si="13"/>
        <v>0</v>
      </c>
      <c r="P97" s="16" t="s">
        <v>452</v>
      </c>
      <c r="Q97" s="16" t="s">
        <v>452</v>
      </c>
      <c r="R97" s="16" t="s">
        <v>452</v>
      </c>
      <c r="S97" s="16" t="s">
        <v>452</v>
      </c>
      <c r="T97" s="17" t="s">
        <v>451</v>
      </c>
      <c r="U97" s="17" t="s">
        <v>451</v>
      </c>
    </row>
    <row r="98" spans="1:21" x14ac:dyDescent="0.25">
      <c r="A98" s="9">
        <v>3465</v>
      </c>
      <c r="B98" s="9" t="s">
        <v>287</v>
      </c>
      <c r="C98" s="9" t="s">
        <v>288</v>
      </c>
      <c r="D98" s="9" t="s">
        <v>289</v>
      </c>
      <c r="E98" s="9" t="s">
        <v>151</v>
      </c>
      <c r="F98" s="12">
        <v>44287</v>
      </c>
      <c r="G98" s="10">
        <v>556892.24910000002</v>
      </c>
      <c r="H98" s="10">
        <v>113353.6177</v>
      </c>
      <c r="I98" s="13">
        <f t="shared" si="14"/>
        <v>587315.06641194446</v>
      </c>
      <c r="J98" s="13">
        <f t="shared" si="15"/>
        <v>119596.28070376812</v>
      </c>
      <c r="K98" s="9" t="s">
        <v>13</v>
      </c>
      <c r="L98" s="11">
        <f t="shared" si="10"/>
        <v>670333.26280555548</v>
      </c>
      <c r="M98" s="11">
        <f t="shared" si="11"/>
        <v>138433.79011864733</v>
      </c>
      <c r="N98" s="11">
        <f t="shared" si="12"/>
        <v>670333.26280555548</v>
      </c>
      <c r="O98" s="11">
        <f t="shared" si="13"/>
        <v>138871.87173294686</v>
      </c>
      <c r="P98" s="16" t="s">
        <v>451</v>
      </c>
      <c r="Q98" s="16" t="s">
        <v>451</v>
      </c>
      <c r="R98" s="16" t="s">
        <v>452</v>
      </c>
      <c r="S98" s="16" t="s">
        <v>452</v>
      </c>
      <c r="T98" s="17" t="s">
        <v>452</v>
      </c>
      <c r="U98" s="17" t="s">
        <v>452</v>
      </c>
    </row>
    <row r="99" spans="1:21" x14ac:dyDescent="0.25">
      <c r="A99" s="9">
        <v>3578</v>
      </c>
      <c r="B99" s="9" t="s">
        <v>290</v>
      </c>
      <c r="C99" s="9" t="s">
        <v>291</v>
      </c>
      <c r="D99" s="9"/>
      <c r="E99" s="9" t="s">
        <v>48</v>
      </c>
      <c r="F99" s="12">
        <v>44440</v>
      </c>
      <c r="G99" s="10">
        <v>100000</v>
      </c>
      <c r="H99" s="10">
        <v>0</v>
      </c>
      <c r="I99" s="13">
        <f t="shared" si="14"/>
        <v>105462.96296296296</v>
      </c>
      <c r="J99" s="13">
        <f t="shared" si="15"/>
        <v>0</v>
      </c>
      <c r="K99" s="9" t="s">
        <v>212</v>
      </c>
      <c r="L99" s="11">
        <f t="shared" si="10"/>
        <v>120370.37037037036</v>
      </c>
      <c r="M99" s="11">
        <f t="shared" si="11"/>
        <v>0</v>
      </c>
      <c r="N99" s="11">
        <f t="shared" si="12"/>
        <v>120370.37037037036</v>
      </c>
      <c r="O99" s="11">
        <f t="shared" si="13"/>
        <v>0</v>
      </c>
      <c r="P99" s="16" t="s">
        <v>452</v>
      </c>
      <c r="Q99" s="16" t="s">
        <v>452</v>
      </c>
      <c r="R99" s="16" t="s">
        <v>452</v>
      </c>
      <c r="S99" s="16" t="s">
        <v>452</v>
      </c>
      <c r="T99" s="17" t="s">
        <v>456</v>
      </c>
      <c r="U99" s="17" t="s">
        <v>452</v>
      </c>
    </row>
    <row r="100" spans="1:21" x14ac:dyDescent="0.25">
      <c r="A100" s="9">
        <v>3495</v>
      </c>
      <c r="B100" s="9" t="s">
        <v>292</v>
      </c>
      <c r="C100" s="9" t="s">
        <v>293</v>
      </c>
      <c r="D100" s="9" t="s">
        <v>203</v>
      </c>
      <c r="E100" s="9" t="s">
        <v>71</v>
      </c>
      <c r="F100" s="12">
        <v>44287</v>
      </c>
      <c r="G100" s="10">
        <v>6599165.04</v>
      </c>
      <c r="H100" s="10">
        <v>1751312.6305</v>
      </c>
      <c r="I100" s="13">
        <f t="shared" si="14"/>
        <v>6959674.9819999998</v>
      </c>
      <c r="J100" s="13">
        <f t="shared" si="15"/>
        <v>1847761.7318898551</v>
      </c>
      <c r="K100" s="9" t="s">
        <v>13</v>
      </c>
      <c r="L100" s="11">
        <f t="shared" si="10"/>
        <v>7943439.3999999994</v>
      </c>
      <c r="M100" s="11">
        <f t="shared" si="11"/>
        <v>2138801.1255574883</v>
      </c>
      <c r="N100" s="11">
        <f t="shared" si="12"/>
        <v>7943439.3999999994</v>
      </c>
      <c r="O100" s="11">
        <f t="shared" si="13"/>
        <v>2145569.4835497588</v>
      </c>
      <c r="P100" s="16" t="s">
        <v>451</v>
      </c>
      <c r="Q100" s="16" t="s">
        <v>451</v>
      </c>
      <c r="R100" s="16" t="s">
        <v>452</v>
      </c>
      <c r="S100" s="16" t="s">
        <v>452</v>
      </c>
      <c r="T100" s="17" t="s">
        <v>452</v>
      </c>
      <c r="U100" s="17" t="s">
        <v>452</v>
      </c>
    </row>
    <row r="101" spans="1:21" x14ac:dyDescent="0.25">
      <c r="A101" s="9">
        <v>3485</v>
      </c>
      <c r="B101" s="9" t="s">
        <v>294</v>
      </c>
      <c r="C101" s="9" t="s">
        <v>295</v>
      </c>
      <c r="D101" s="9" t="s">
        <v>203</v>
      </c>
      <c r="E101" s="9" t="s">
        <v>71</v>
      </c>
      <c r="F101" s="12">
        <v>44287</v>
      </c>
      <c r="G101" s="10">
        <v>0</v>
      </c>
      <c r="H101" s="10">
        <v>170030.4112</v>
      </c>
      <c r="I101" s="13">
        <f t="shared" si="14"/>
        <v>0</v>
      </c>
      <c r="J101" s="13">
        <f t="shared" si="15"/>
        <v>179394.40486028985</v>
      </c>
      <c r="K101" s="9" t="s">
        <v>13</v>
      </c>
      <c r="L101" s="11">
        <f t="shared" si="10"/>
        <v>0</v>
      </c>
      <c r="M101" s="11">
        <f t="shared" si="11"/>
        <v>207650.6664316908</v>
      </c>
      <c r="N101" s="11">
        <f t="shared" si="12"/>
        <v>0</v>
      </c>
      <c r="O101" s="11">
        <f t="shared" si="13"/>
        <v>208307.78879381641</v>
      </c>
      <c r="P101" s="16" t="s">
        <v>452</v>
      </c>
      <c r="Q101" s="16" t="s">
        <v>452</v>
      </c>
      <c r="R101" s="16" t="s">
        <v>452</v>
      </c>
      <c r="S101" s="16" t="s">
        <v>452</v>
      </c>
      <c r="T101" s="17" t="s">
        <v>456</v>
      </c>
      <c r="U101" s="17" t="s">
        <v>452</v>
      </c>
    </row>
    <row r="102" spans="1:21" x14ac:dyDescent="0.25">
      <c r="A102" s="9">
        <v>3377</v>
      </c>
      <c r="B102" s="9" t="s">
        <v>296</v>
      </c>
      <c r="C102" s="9" t="s">
        <v>297</v>
      </c>
      <c r="D102" s="9" t="s">
        <v>298</v>
      </c>
      <c r="E102" s="9" t="s">
        <v>299</v>
      </c>
      <c r="F102" s="12">
        <v>44287</v>
      </c>
      <c r="G102" s="10">
        <v>2115033.1713999999</v>
      </c>
      <c r="H102" s="10">
        <v>334705.54300000001</v>
      </c>
      <c r="I102" s="13">
        <f t="shared" si="14"/>
        <v>2230576.6502079628</v>
      </c>
      <c r="J102" s="13">
        <f t="shared" si="15"/>
        <v>353138.60188985505</v>
      </c>
      <c r="K102" s="9" t="s">
        <v>13</v>
      </c>
      <c r="L102" s="11">
        <f t="shared" si="10"/>
        <v>2545873.2618703702</v>
      </c>
      <c r="M102" s="11">
        <f t="shared" si="11"/>
        <v>408761.16555748793</v>
      </c>
      <c r="N102" s="11">
        <f t="shared" si="12"/>
        <v>2545873.2618703702</v>
      </c>
      <c r="O102" s="11">
        <f t="shared" si="13"/>
        <v>410054.71354975848</v>
      </c>
      <c r="P102" s="16" t="s">
        <v>451</v>
      </c>
      <c r="Q102" s="16" t="s">
        <v>451</v>
      </c>
      <c r="R102" s="16" t="s">
        <v>452</v>
      </c>
      <c r="S102" s="16" t="s">
        <v>452</v>
      </c>
      <c r="T102" s="16" t="s">
        <v>452</v>
      </c>
      <c r="U102" s="17" t="s">
        <v>452</v>
      </c>
    </row>
    <row r="103" spans="1:21" x14ac:dyDescent="0.25">
      <c r="A103" s="9">
        <v>3482</v>
      </c>
      <c r="B103" s="9" t="s">
        <v>300</v>
      </c>
      <c r="C103" s="9" t="s">
        <v>301</v>
      </c>
      <c r="D103" s="9" t="s">
        <v>302</v>
      </c>
      <c r="E103" s="9" t="s">
        <v>71</v>
      </c>
      <c r="F103" s="12">
        <v>44287</v>
      </c>
      <c r="G103" s="10">
        <v>2283257.16</v>
      </c>
      <c r="H103" s="10">
        <v>311722.43079999997</v>
      </c>
      <c r="I103" s="13">
        <f t="shared" si="14"/>
        <v>2407990.6529999999</v>
      </c>
      <c r="J103" s="13">
        <f t="shared" si="15"/>
        <v>328889.75307594199</v>
      </c>
      <c r="K103" s="9" t="s">
        <v>13</v>
      </c>
      <c r="L103" s="11">
        <f t="shared" si="10"/>
        <v>2748365.0999999996</v>
      </c>
      <c r="M103" s="11">
        <f t="shared" si="11"/>
        <v>380692.90099632845</v>
      </c>
      <c r="N103" s="11">
        <f t="shared" si="12"/>
        <v>2748365.0999999996</v>
      </c>
      <c r="O103" s="11">
        <f t="shared" si="13"/>
        <v>381897.62536657002</v>
      </c>
      <c r="P103" s="16" t="s">
        <v>451</v>
      </c>
      <c r="Q103" s="22" t="s">
        <v>451</v>
      </c>
      <c r="R103" s="16" t="s">
        <v>452</v>
      </c>
      <c r="S103" s="16" t="s">
        <v>452</v>
      </c>
      <c r="T103" s="16" t="s">
        <v>452</v>
      </c>
      <c r="U103" s="21" t="s">
        <v>452</v>
      </c>
    </row>
    <row r="104" spans="1:21" x14ac:dyDescent="0.25">
      <c r="A104" s="9">
        <v>3483</v>
      </c>
      <c r="B104" s="9" t="s">
        <v>303</v>
      </c>
      <c r="C104" s="9" t="s">
        <v>304</v>
      </c>
      <c r="D104" s="9" t="s">
        <v>70</v>
      </c>
      <c r="E104" s="9" t="s">
        <v>71</v>
      </c>
      <c r="F104" s="12">
        <v>44287</v>
      </c>
      <c r="G104" s="10">
        <v>1491584.0914</v>
      </c>
      <c r="H104" s="10">
        <v>325079.92070000002</v>
      </c>
      <c r="I104" s="13">
        <f t="shared" si="14"/>
        <v>1573068.7778746297</v>
      </c>
      <c r="J104" s="13">
        <f t="shared" si="15"/>
        <v>342982.87285449274</v>
      </c>
      <c r="K104" s="9" t="s">
        <v>13</v>
      </c>
      <c r="L104" s="11">
        <f t="shared" si="10"/>
        <v>1795425.2952037037</v>
      </c>
      <c r="M104" s="11">
        <f t="shared" si="11"/>
        <v>397005.81619787443</v>
      </c>
      <c r="N104" s="11">
        <f t="shared" si="12"/>
        <v>1795425.2952037037</v>
      </c>
      <c r="O104" s="11">
        <f t="shared" si="13"/>
        <v>398262.16371748794</v>
      </c>
      <c r="P104" s="16" t="s">
        <v>451</v>
      </c>
      <c r="Q104" s="22" t="s">
        <v>451</v>
      </c>
      <c r="R104" s="16" t="s">
        <v>452</v>
      </c>
      <c r="S104" s="16" t="s">
        <v>452</v>
      </c>
      <c r="T104" s="16" t="s">
        <v>452</v>
      </c>
      <c r="U104" s="21" t="s">
        <v>452</v>
      </c>
    </row>
    <row r="105" spans="1:21" x14ac:dyDescent="0.25">
      <c r="A105" s="9">
        <v>3461</v>
      </c>
      <c r="B105" s="9" t="s">
        <v>305</v>
      </c>
      <c r="C105" s="9" t="s">
        <v>306</v>
      </c>
      <c r="D105" s="9" t="s">
        <v>307</v>
      </c>
      <c r="E105" s="9" t="s">
        <v>71</v>
      </c>
      <c r="F105" s="12">
        <v>44287</v>
      </c>
      <c r="G105" s="10">
        <v>21008965.68</v>
      </c>
      <c r="H105" s="10">
        <v>2347504.2000000002</v>
      </c>
      <c r="I105" s="13">
        <f t="shared" si="14"/>
        <v>22156677.693999998</v>
      </c>
      <c r="J105" s="13">
        <f t="shared" si="15"/>
        <v>2476787.04</v>
      </c>
      <c r="K105" s="9" t="s">
        <v>13</v>
      </c>
      <c r="L105" s="11">
        <f t="shared" si="10"/>
        <v>25288569.799999997</v>
      </c>
      <c r="M105" s="11">
        <f t="shared" si="11"/>
        <v>2866903.68</v>
      </c>
      <c r="N105" s="11">
        <f t="shared" si="12"/>
        <v>25288569.799999997</v>
      </c>
      <c r="O105" s="11">
        <f t="shared" si="13"/>
        <v>2875976.16</v>
      </c>
      <c r="P105" s="16" t="s">
        <v>451</v>
      </c>
      <c r="Q105" s="22" t="s">
        <v>452</v>
      </c>
      <c r="R105" s="22" t="s">
        <v>454</v>
      </c>
      <c r="S105" s="16" t="s">
        <v>451</v>
      </c>
      <c r="T105" s="17" t="s">
        <v>452</v>
      </c>
      <c r="U105" s="21" t="s">
        <v>451</v>
      </c>
    </row>
    <row r="106" spans="1:21" x14ac:dyDescent="0.25">
      <c r="A106" s="9">
        <v>3303</v>
      </c>
      <c r="B106" s="9" t="s">
        <v>308</v>
      </c>
      <c r="C106" s="9" t="s">
        <v>309</v>
      </c>
      <c r="D106" s="9" t="s">
        <v>310</v>
      </c>
      <c r="E106" s="9" t="s">
        <v>299</v>
      </c>
      <c r="F106" s="12">
        <v>44287</v>
      </c>
      <c r="G106" s="10">
        <v>2072402.8251</v>
      </c>
      <c r="H106" s="10">
        <v>0</v>
      </c>
      <c r="I106" s="13">
        <f t="shared" si="14"/>
        <v>2185617.4238786111</v>
      </c>
      <c r="J106" s="13">
        <f t="shared" si="15"/>
        <v>0</v>
      </c>
      <c r="K106" s="9" t="s">
        <v>13</v>
      </c>
      <c r="L106" s="11">
        <f t="shared" si="10"/>
        <v>2494558.9561388888</v>
      </c>
      <c r="M106" s="11">
        <f t="shared" si="11"/>
        <v>0</v>
      </c>
      <c r="N106" s="11">
        <f t="shared" si="12"/>
        <v>2494558.9561388888</v>
      </c>
      <c r="O106" s="11">
        <f t="shared" si="13"/>
        <v>0</v>
      </c>
      <c r="P106" s="9" t="s">
        <v>451</v>
      </c>
      <c r="Q106" s="9" t="s">
        <v>451</v>
      </c>
      <c r="R106" s="9" t="s">
        <v>452</v>
      </c>
      <c r="S106" s="9" t="s">
        <v>451</v>
      </c>
      <c r="T106" s="14" t="s">
        <v>452</v>
      </c>
      <c r="U106" s="14" t="s">
        <v>452</v>
      </c>
    </row>
    <row r="107" spans="1:21" x14ac:dyDescent="0.25">
      <c r="A107" s="9">
        <v>3584</v>
      </c>
      <c r="B107" s="9" t="s">
        <v>311</v>
      </c>
      <c r="C107" s="9" t="s">
        <v>312</v>
      </c>
      <c r="D107" s="9" t="s">
        <v>310</v>
      </c>
      <c r="E107" s="9" t="s">
        <v>299</v>
      </c>
      <c r="F107" s="12">
        <v>44440</v>
      </c>
      <c r="G107" s="10">
        <v>100000</v>
      </c>
      <c r="H107" s="10">
        <v>0</v>
      </c>
      <c r="I107" s="13">
        <f t="shared" si="14"/>
        <v>105462.96296296296</v>
      </c>
      <c r="J107" s="13">
        <f t="shared" si="15"/>
        <v>0</v>
      </c>
      <c r="K107" s="9" t="s">
        <v>212</v>
      </c>
      <c r="L107" s="11">
        <f t="shared" si="10"/>
        <v>120370.37037037036</v>
      </c>
      <c r="M107" s="11">
        <f t="shared" si="11"/>
        <v>0</v>
      </c>
      <c r="N107" s="11">
        <f t="shared" si="12"/>
        <v>120370.37037037036</v>
      </c>
      <c r="O107" s="11">
        <f t="shared" si="13"/>
        <v>0</v>
      </c>
      <c r="P107" s="9" t="s">
        <v>452</v>
      </c>
      <c r="Q107" s="9" t="s">
        <v>452</v>
      </c>
      <c r="R107" s="9" t="s">
        <v>452</v>
      </c>
      <c r="S107" s="9" t="s">
        <v>452</v>
      </c>
      <c r="T107" s="14" t="s">
        <v>452</v>
      </c>
      <c r="U107" s="14" t="s">
        <v>452</v>
      </c>
    </row>
    <row r="108" spans="1:21" x14ac:dyDescent="0.25">
      <c r="A108" s="9">
        <v>3378</v>
      </c>
      <c r="B108" s="9" t="s">
        <v>313</v>
      </c>
      <c r="C108" s="9" t="s">
        <v>314</v>
      </c>
      <c r="D108" s="9" t="s">
        <v>315</v>
      </c>
      <c r="E108" s="9" t="s">
        <v>17</v>
      </c>
      <c r="F108" s="12">
        <v>44287</v>
      </c>
      <c r="G108" s="10">
        <v>2401594.92</v>
      </c>
      <c r="H108" s="10">
        <v>351396.27279999998</v>
      </c>
      <c r="I108" s="13">
        <f t="shared" si="14"/>
        <v>2532793.1609999998</v>
      </c>
      <c r="J108" s="13">
        <f t="shared" si="15"/>
        <v>370748.53130202898</v>
      </c>
      <c r="K108" s="9" t="s">
        <v>13</v>
      </c>
      <c r="L108" s="11">
        <f t="shared" si="10"/>
        <v>2890808.6999999997</v>
      </c>
      <c r="M108" s="11">
        <f t="shared" si="11"/>
        <v>429144.8201151691</v>
      </c>
      <c r="N108" s="11">
        <f t="shared" si="12"/>
        <v>2890808.6999999997</v>
      </c>
      <c r="O108" s="11">
        <f t="shared" si="13"/>
        <v>430502.87334338168</v>
      </c>
      <c r="P108" s="16" t="s">
        <v>451</v>
      </c>
      <c r="Q108" s="16" t="s">
        <v>451</v>
      </c>
      <c r="R108" s="16" t="s">
        <v>452</v>
      </c>
      <c r="S108" s="16" t="s">
        <v>451</v>
      </c>
      <c r="T108" s="17" t="s">
        <v>452</v>
      </c>
      <c r="U108" s="21" t="s">
        <v>452</v>
      </c>
    </row>
    <row r="109" spans="1:21" x14ac:dyDescent="0.25">
      <c r="A109" s="9">
        <v>3361</v>
      </c>
      <c r="B109" s="9" t="s">
        <v>316</v>
      </c>
      <c r="C109" s="9" t="s">
        <v>317</v>
      </c>
      <c r="D109" s="9" t="s">
        <v>318</v>
      </c>
      <c r="E109" s="9" t="s">
        <v>17</v>
      </c>
      <c r="F109" s="12">
        <v>44287</v>
      </c>
      <c r="G109" s="10">
        <v>2464244.1050999998</v>
      </c>
      <c r="H109" s="10">
        <v>396737.65669999999</v>
      </c>
      <c r="I109" s="13">
        <f t="shared" si="14"/>
        <v>2598864.8478786107</v>
      </c>
      <c r="J109" s="13">
        <f t="shared" si="15"/>
        <v>418586.97692405793</v>
      </c>
      <c r="K109" s="9" t="s">
        <v>13</v>
      </c>
      <c r="L109" s="11">
        <f t="shared" si="10"/>
        <v>2966219.7561388882</v>
      </c>
      <c r="M109" s="11">
        <f t="shared" si="11"/>
        <v>484518.25900367147</v>
      </c>
      <c r="N109" s="11">
        <f t="shared" si="12"/>
        <v>2966219.7561388882</v>
      </c>
      <c r="O109" s="11">
        <f t="shared" si="13"/>
        <v>486051.5446334299</v>
      </c>
      <c r="P109" s="16" t="s">
        <v>451</v>
      </c>
      <c r="Q109" s="16" t="s">
        <v>451</v>
      </c>
      <c r="R109" s="16" t="s">
        <v>452</v>
      </c>
      <c r="S109" s="16" t="s">
        <v>452</v>
      </c>
      <c r="T109" s="16" t="s">
        <v>452</v>
      </c>
      <c r="U109" s="21" t="s">
        <v>452</v>
      </c>
    </row>
    <row r="110" spans="1:21" x14ac:dyDescent="0.25">
      <c r="A110" s="9">
        <v>3331</v>
      </c>
      <c r="B110" s="9" t="s">
        <v>319</v>
      </c>
      <c r="C110" s="9" t="s">
        <v>153</v>
      </c>
      <c r="D110" s="9" t="s">
        <v>320</v>
      </c>
      <c r="E110" s="9" t="s">
        <v>71</v>
      </c>
      <c r="F110" s="12">
        <v>44287</v>
      </c>
      <c r="G110" s="10">
        <v>6758497.4400000004</v>
      </c>
      <c r="H110" s="10">
        <v>0</v>
      </c>
      <c r="I110" s="13">
        <f t="shared" si="14"/>
        <v>7127711.6519999998</v>
      </c>
      <c r="J110" s="13">
        <f t="shared" si="15"/>
        <v>0</v>
      </c>
      <c r="K110" s="9" t="s">
        <v>13</v>
      </c>
      <c r="L110" s="11">
        <f t="shared" si="10"/>
        <v>8135228.3999999994</v>
      </c>
      <c r="M110" s="11">
        <f t="shared" si="11"/>
        <v>0</v>
      </c>
      <c r="N110" s="11">
        <f t="shared" si="12"/>
        <v>8135228.3999999994</v>
      </c>
      <c r="O110" s="11">
        <f t="shared" si="13"/>
        <v>0</v>
      </c>
      <c r="P110" s="16" t="s">
        <v>451</v>
      </c>
      <c r="Q110" s="16" t="s">
        <v>451</v>
      </c>
      <c r="R110" s="16" t="s">
        <v>452</v>
      </c>
      <c r="S110" s="16" t="s">
        <v>452</v>
      </c>
      <c r="T110" s="17"/>
      <c r="U110" s="17" t="s">
        <v>452</v>
      </c>
    </row>
    <row r="111" spans="1:21" x14ac:dyDescent="0.25">
      <c r="A111" s="9">
        <v>3321</v>
      </c>
      <c r="B111" s="9" t="s">
        <v>321</v>
      </c>
      <c r="C111" s="9" t="s">
        <v>322</v>
      </c>
      <c r="D111" s="9" t="s">
        <v>28</v>
      </c>
      <c r="E111" s="9" t="s">
        <v>29</v>
      </c>
      <c r="F111" s="12">
        <v>44287</v>
      </c>
      <c r="G111" s="10">
        <v>1064538.3806</v>
      </c>
      <c r="H111" s="10">
        <v>204573.38339999999</v>
      </c>
      <c r="I111" s="13">
        <f t="shared" si="14"/>
        <v>1122693.7180587037</v>
      </c>
      <c r="J111" s="13">
        <f t="shared" si="15"/>
        <v>215839.74364521739</v>
      </c>
      <c r="K111" s="9" t="s">
        <v>13</v>
      </c>
      <c r="L111" s="11">
        <f t="shared" si="10"/>
        <v>1281388.791462963</v>
      </c>
      <c r="M111" s="11">
        <f t="shared" si="11"/>
        <v>249836.47982376811</v>
      </c>
      <c r="N111" s="11">
        <f t="shared" si="12"/>
        <v>1281388.791462963</v>
      </c>
      <c r="O111" s="11">
        <f t="shared" si="13"/>
        <v>250627.10159536233</v>
      </c>
      <c r="P111" s="16" t="s">
        <v>451</v>
      </c>
      <c r="Q111" s="16" t="s">
        <v>451</v>
      </c>
      <c r="R111" s="16" t="s">
        <v>452</v>
      </c>
      <c r="S111" s="16" t="s">
        <v>452</v>
      </c>
      <c r="T111" s="16" t="s">
        <v>452</v>
      </c>
      <c r="U111" s="21" t="s">
        <v>452</v>
      </c>
    </row>
    <row r="112" spans="1:21" x14ac:dyDescent="0.25">
      <c r="A112" s="9">
        <v>3358</v>
      </c>
      <c r="B112" s="9" t="s">
        <v>323</v>
      </c>
      <c r="C112" s="9" t="s">
        <v>324</v>
      </c>
      <c r="D112" s="9" t="s">
        <v>268</v>
      </c>
      <c r="E112" s="9" t="s">
        <v>37</v>
      </c>
      <c r="F112" s="12">
        <v>44287</v>
      </c>
      <c r="G112" s="10">
        <v>1761170.7189</v>
      </c>
      <c r="H112" s="10">
        <v>401635.9878</v>
      </c>
      <c r="I112" s="13">
        <f t="shared" si="14"/>
        <v>1857382.8229880554</v>
      </c>
      <c r="J112" s="13">
        <f t="shared" si="15"/>
        <v>423755.07118608698</v>
      </c>
      <c r="K112" s="9" t="s">
        <v>13</v>
      </c>
      <c r="L112" s="11">
        <f t="shared" si="10"/>
        <v>2119927.717194444</v>
      </c>
      <c r="M112" s="11">
        <f t="shared" si="11"/>
        <v>490500.37543884065</v>
      </c>
      <c r="N112" s="11">
        <f t="shared" si="12"/>
        <v>2119927.717194444</v>
      </c>
      <c r="O112" s="11">
        <f t="shared" si="13"/>
        <v>492052.59181681165</v>
      </c>
      <c r="P112" s="16" t="s">
        <v>451</v>
      </c>
      <c r="Q112" s="16" t="s">
        <v>451</v>
      </c>
      <c r="R112" s="16" t="s">
        <v>452</v>
      </c>
      <c r="S112" s="16" t="s">
        <v>452</v>
      </c>
      <c r="T112" s="16" t="s">
        <v>452</v>
      </c>
      <c r="U112" s="21" t="s">
        <v>452</v>
      </c>
    </row>
    <row r="113" spans="1:21" x14ac:dyDescent="0.25">
      <c r="A113" s="9">
        <v>3346</v>
      </c>
      <c r="B113" s="9" t="s">
        <v>325</v>
      </c>
      <c r="C113" s="9" t="s">
        <v>326</v>
      </c>
      <c r="D113" s="9" t="s">
        <v>327</v>
      </c>
      <c r="E113" s="9" t="s">
        <v>164</v>
      </c>
      <c r="F113" s="12">
        <v>44287</v>
      </c>
      <c r="G113" s="10">
        <v>570813.89139999996</v>
      </c>
      <c r="H113" s="10">
        <v>50000</v>
      </c>
      <c r="I113" s="13">
        <f t="shared" si="14"/>
        <v>601997.24287462956</v>
      </c>
      <c r="J113" s="13">
        <f t="shared" si="15"/>
        <v>52753.623188405792</v>
      </c>
      <c r="K113" s="9" t="s">
        <v>13</v>
      </c>
      <c r="L113" s="11">
        <f t="shared" si="10"/>
        <v>687090.79520370357</v>
      </c>
      <c r="M113" s="11">
        <f t="shared" si="11"/>
        <v>61062.80193236714</v>
      </c>
      <c r="N113" s="11">
        <f t="shared" si="12"/>
        <v>687090.79520370357</v>
      </c>
      <c r="O113" s="11">
        <f t="shared" si="13"/>
        <v>61256.038647342983</v>
      </c>
      <c r="P113" s="16" t="s">
        <v>452</v>
      </c>
      <c r="Q113" s="16" t="s">
        <v>452</v>
      </c>
      <c r="R113" s="16" t="s">
        <v>452</v>
      </c>
      <c r="S113" s="16" t="s">
        <v>452</v>
      </c>
      <c r="T113" s="17" t="s">
        <v>452</v>
      </c>
      <c r="U113" s="17" t="s">
        <v>452</v>
      </c>
    </row>
    <row r="114" spans="1:21" x14ac:dyDescent="0.25">
      <c r="A114" s="9">
        <v>3325</v>
      </c>
      <c r="B114" s="9" t="s">
        <v>328</v>
      </c>
      <c r="C114" s="9" t="s">
        <v>329</v>
      </c>
      <c r="D114" s="9" t="s">
        <v>253</v>
      </c>
      <c r="E114" s="9" t="s">
        <v>12</v>
      </c>
      <c r="F114" s="12">
        <v>44433</v>
      </c>
      <c r="G114" s="10">
        <v>1026000</v>
      </c>
      <c r="H114" s="10">
        <v>0</v>
      </c>
      <c r="I114" s="13">
        <f t="shared" si="14"/>
        <v>1082050</v>
      </c>
      <c r="J114" s="13">
        <f t="shared" si="15"/>
        <v>0</v>
      </c>
      <c r="K114" s="9" t="s">
        <v>13</v>
      </c>
      <c r="L114" s="11">
        <f t="shared" si="10"/>
        <v>1235000</v>
      </c>
      <c r="M114" s="11">
        <f t="shared" si="11"/>
        <v>0</v>
      </c>
      <c r="N114" s="11">
        <f t="shared" si="12"/>
        <v>1235000</v>
      </c>
      <c r="O114" s="11">
        <f t="shared" si="13"/>
        <v>0</v>
      </c>
      <c r="P114" s="16" t="s">
        <v>451</v>
      </c>
      <c r="Q114" s="16" t="s">
        <v>451</v>
      </c>
      <c r="R114" s="16" t="s">
        <v>452</v>
      </c>
      <c r="S114" s="16" t="s">
        <v>451</v>
      </c>
      <c r="T114" s="17" t="s">
        <v>452</v>
      </c>
      <c r="U114" s="17" t="s">
        <v>452</v>
      </c>
    </row>
    <row r="115" spans="1:21" x14ac:dyDescent="0.25">
      <c r="A115" s="9">
        <v>3559</v>
      </c>
      <c r="B115" s="9" t="s">
        <v>330</v>
      </c>
      <c r="C115" s="9" t="s">
        <v>329</v>
      </c>
      <c r="D115" s="9"/>
      <c r="E115" s="9" t="s">
        <v>12</v>
      </c>
      <c r="F115" s="12">
        <v>44433</v>
      </c>
      <c r="G115" s="10">
        <v>1026000</v>
      </c>
      <c r="H115" s="10">
        <v>0</v>
      </c>
      <c r="I115" s="13">
        <f t="shared" si="14"/>
        <v>1082050</v>
      </c>
      <c r="J115" s="13">
        <f t="shared" si="15"/>
        <v>0</v>
      </c>
      <c r="K115" s="9" t="s">
        <v>432</v>
      </c>
      <c r="L115" s="11">
        <f t="shared" si="10"/>
        <v>1235000</v>
      </c>
      <c r="M115" s="11">
        <f t="shared" si="11"/>
        <v>0</v>
      </c>
      <c r="N115" s="11">
        <f t="shared" si="12"/>
        <v>1235000</v>
      </c>
      <c r="O115" s="11">
        <f t="shared" si="13"/>
        <v>0</v>
      </c>
      <c r="P115" s="16" t="s">
        <v>451</v>
      </c>
      <c r="Q115" s="16" t="s">
        <v>451</v>
      </c>
      <c r="R115" s="16" t="s">
        <v>452</v>
      </c>
      <c r="S115" s="16" t="s">
        <v>451</v>
      </c>
      <c r="T115" s="17" t="s">
        <v>452</v>
      </c>
      <c r="U115" s="17" t="s">
        <v>452</v>
      </c>
    </row>
    <row r="116" spans="1:21" x14ac:dyDescent="0.25">
      <c r="A116" s="9">
        <v>3356</v>
      </c>
      <c r="B116" s="9" t="s">
        <v>331</v>
      </c>
      <c r="C116" s="9" t="s">
        <v>332</v>
      </c>
      <c r="D116" s="9" t="s">
        <v>333</v>
      </c>
      <c r="E116" s="9" t="s">
        <v>17</v>
      </c>
      <c r="F116" s="12">
        <v>44287</v>
      </c>
      <c r="G116" s="10">
        <v>2304140.5850999998</v>
      </c>
      <c r="H116" s="10">
        <v>697504.41890000005</v>
      </c>
      <c r="I116" s="13">
        <f t="shared" si="14"/>
        <v>2430014.931878611</v>
      </c>
      <c r="J116" s="13">
        <f t="shared" si="15"/>
        <v>735917.705737971</v>
      </c>
      <c r="K116" s="9" t="s">
        <v>13</v>
      </c>
      <c r="L116" s="11">
        <f t="shared" si="10"/>
        <v>2773502.5561388885</v>
      </c>
      <c r="M116" s="11">
        <f t="shared" si="11"/>
        <v>851831.48356483097</v>
      </c>
      <c r="N116" s="11">
        <f t="shared" si="12"/>
        <v>2773502.5561388885</v>
      </c>
      <c r="O116" s="11">
        <f t="shared" si="13"/>
        <v>854527.15281661844</v>
      </c>
      <c r="P116" s="16" t="s">
        <v>451</v>
      </c>
      <c r="Q116" s="16" t="s">
        <v>451</v>
      </c>
      <c r="R116" s="16" t="s">
        <v>452</v>
      </c>
      <c r="S116" s="16" t="s">
        <v>452</v>
      </c>
      <c r="T116" s="16" t="s">
        <v>452</v>
      </c>
      <c r="U116" s="21" t="s">
        <v>452</v>
      </c>
    </row>
    <row r="117" spans="1:21" x14ac:dyDescent="0.25">
      <c r="A117" s="9">
        <v>3388</v>
      </c>
      <c r="B117" s="9" t="s">
        <v>334</v>
      </c>
      <c r="C117" s="9" t="s">
        <v>335</v>
      </c>
      <c r="D117" s="9" t="s">
        <v>336</v>
      </c>
      <c r="E117" s="9" t="s">
        <v>37</v>
      </c>
      <c r="F117" s="12">
        <v>44287</v>
      </c>
      <c r="G117" s="10">
        <v>928370.42</v>
      </c>
      <c r="H117" s="10">
        <v>0</v>
      </c>
      <c r="I117" s="13">
        <f t="shared" si="14"/>
        <v>979086.95220370369</v>
      </c>
      <c r="J117" s="13">
        <f t="shared" si="15"/>
        <v>0</v>
      </c>
      <c r="K117" s="9" t="s">
        <v>428</v>
      </c>
      <c r="L117" s="11">
        <f t="shared" si="10"/>
        <v>1117482.9129629629</v>
      </c>
      <c r="M117" s="11">
        <f t="shared" si="11"/>
        <v>0</v>
      </c>
      <c r="N117" s="11">
        <f t="shared" si="12"/>
        <v>1117482.9129629629</v>
      </c>
      <c r="O117" s="11">
        <f t="shared" si="13"/>
        <v>0</v>
      </c>
      <c r="P117" s="16" t="s">
        <v>452</v>
      </c>
      <c r="Q117" s="16" t="s">
        <v>452</v>
      </c>
      <c r="R117" s="16" t="s">
        <v>452</v>
      </c>
      <c r="S117" s="16" t="s">
        <v>455</v>
      </c>
      <c r="T117" s="17" t="s">
        <v>452</v>
      </c>
      <c r="U117" s="21" t="s">
        <v>453</v>
      </c>
    </row>
    <row r="118" spans="1:21" x14ac:dyDescent="0.25">
      <c r="A118" s="9">
        <v>3366</v>
      </c>
      <c r="B118" s="9" t="s">
        <v>337</v>
      </c>
      <c r="C118" s="9" t="s">
        <v>338</v>
      </c>
      <c r="D118" s="9" t="s">
        <v>339</v>
      </c>
      <c r="E118" s="9" t="s">
        <v>25</v>
      </c>
      <c r="F118" s="12">
        <v>44287</v>
      </c>
      <c r="G118" s="10">
        <v>1273889.5714</v>
      </c>
      <c r="H118" s="10">
        <v>266381.07740000001</v>
      </c>
      <c r="I118" s="13">
        <f t="shared" si="14"/>
        <v>1343481.6868746297</v>
      </c>
      <c r="J118" s="13">
        <f t="shared" si="15"/>
        <v>281051.3396336232</v>
      </c>
      <c r="K118" s="9" t="s">
        <v>13</v>
      </c>
      <c r="L118" s="11">
        <f t="shared" si="10"/>
        <v>1533385.5952037037</v>
      </c>
      <c r="M118" s="11">
        <f t="shared" si="11"/>
        <v>325319.49935613526</v>
      </c>
      <c r="N118" s="11">
        <f t="shared" si="12"/>
        <v>1533385.5952037037</v>
      </c>
      <c r="O118" s="11">
        <f t="shared" si="13"/>
        <v>326348.99144270533</v>
      </c>
      <c r="P118" s="16" t="s">
        <v>451</v>
      </c>
      <c r="Q118" s="16" t="s">
        <v>451</v>
      </c>
      <c r="R118" s="16" t="s">
        <v>452</v>
      </c>
      <c r="S118" s="16" t="s">
        <v>452</v>
      </c>
      <c r="T118" s="16" t="s">
        <v>452</v>
      </c>
      <c r="U118" s="21" t="s">
        <v>452</v>
      </c>
    </row>
    <row r="119" spans="1:21" x14ac:dyDescent="0.25">
      <c r="A119" s="9">
        <v>3476</v>
      </c>
      <c r="B119" s="9" t="s">
        <v>340</v>
      </c>
      <c r="C119" s="9" t="s">
        <v>341</v>
      </c>
      <c r="D119" s="9" t="s">
        <v>342</v>
      </c>
      <c r="E119" s="9" t="s">
        <v>12</v>
      </c>
      <c r="F119" s="12">
        <v>44287</v>
      </c>
      <c r="G119" s="10">
        <v>62778.4251</v>
      </c>
      <c r="H119" s="10">
        <v>0</v>
      </c>
      <c r="I119" s="13">
        <f t="shared" si="14"/>
        <v>66207.987211944448</v>
      </c>
      <c r="J119" s="13">
        <f t="shared" si="15"/>
        <v>0</v>
      </c>
      <c r="K119" s="9" t="s">
        <v>13</v>
      </c>
      <c r="L119" s="11">
        <f t="shared" si="10"/>
        <v>75566.622805555555</v>
      </c>
      <c r="M119" s="11">
        <f t="shared" si="11"/>
        <v>0</v>
      </c>
      <c r="N119" s="11">
        <f t="shared" si="12"/>
        <v>75566.622805555555</v>
      </c>
      <c r="O119" s="11">
        <f t="shared" si="13"/>
        <v>0</v>
      </c>
      <c r="P119" s="16" t="s">
        <v>452</v>
      </c>
      <c r="Q119" s="16" t="s">
        <v>452</v>
      </c>
      <c r="R119" s="16" t="s">
        <v>452</v>
      </c>
      <c r="S119" s="16" t="s">
        <v>452</v>
      </c>
      <c r="T119" s="17" t="s">
        <v>452</v>
      </c>
      <c r="U119" s="17" t="s">
        <v>452</v>
      </c>
    </row>
    <row r="120" spans="1:21" x14ac:dyDescent="0.25">
      <c r="A120" s="9">
        <v>3496</v>
      </c>
      <c r="B120" s="9" t="s">
        <v>343</v>
      </c>
      <c r="C120" s="9" t="s">
        <v>344</v>
      </c>
      <c r="D120" s="9" t="s">
        <v>345</v>
      </c>
      <c r="E120" s="9" t="s">
        <v>272</v>
      </c>
      <c r="F120" s="12">
        <v>44287</v>
      </c>
      <c r="G120" s="10">
        <v>4107074.4926</v>
      </c>
      <c r="H120" s="10">
        <v>283384.03909999999</v>
      </c>
      <c r="I120" s="13">
        <f t="shared" si="14"/>
        <v>4331442.4509920366</v>
      </c>
      <c r="J120" s="13">
        <f t="shared" si="15"/>
        <v>298990.69632579706</v>
      </c>
      <c r="K120" s="9" t="s">
        <v>13</v>
      </c>
      <c r="L120" s="11">
        <f t="shared" si="10"/>
        <v>4943700.7781296289</v>
      </c>
      <c r="M120" s="11">
        <f t="shared" si="11"/>
        <v>346084.46900714975</v>
      </c>
      <c r="N120" s="11">
        <f t="shared" si="12"/>
        <v>4943700.7781296289</v>
      </c>
      <c r="O120" s="11">
        <f t="shared" si="13"/>
        <v>347179.67302299518</v>
      </c>
      <c r="P120" s="16" t="s">
        <v>451</v>
      </c>
      <c r="Q120" s="16" t="s">
        <v>451</v>
      </c>
      <c r="R120" s="16" t="s">
        <v>452</v>
      </c>
      <c r="S120" s="16" t="s">
        <v>452</v>
      </c>
      <c r="T120" s="17" t="s">
        <v>452</v>
      </c>
      <c r="U120" s="17" t="s">
        <v>452</v>
      </c>
    </row>
    <row r="121" spans="1:21" x14ac:dyDescent="0.25">
      <c r="A121" s="9">
        <v>3594</v>
      </c>
      <c r="B121" s="9" t="s">
        <v>346</v>
      </c>
      <c r="C121" s="9" t="s">
        <v>347</v>
      </c>
      <c r="D121" s="9"/>
      <c r="E121" s="9" t="s">
        <v>272</v>
      </c>
      <c r="F121" s="12">
        <v>44460</v>
      </c>
      <c r="G121" s="10">
        <v>500000</v>
      </c>
      <c r="H121" s="10">
        <v>0</v>
      </c>
      <c r="I121" s="13">
        <f t="shared" si="14"/>
        <v>527314.81481481483</v>
      </c>
      <c r="J121" s="13">
        <f t="shared" si="15"/>
        <v>0</v>
      </c>
      <c r="K121" s="9" t="s">
        <v>348</v>
      </c>
      <c r="L121" s="11">
        <f t="shared" si="10"/>
        <v>601851.8518518518</v>
      </c>
      <c r="M121" s="11">
        <f t="shared" si="11"/>
        <v>0</v>
      </c>
      <c r="N121" s="11">
        <f t="shared" si="12"/>
        <v>601851.8518518518</v>
      </c>
      <c r="O121" s="11">
        <f t="shared" si="13"/>
        <v>0</v>
      </c>
      <c r="P121" s="16" t="s">
        <v>451</v>
      </c>
      <c r="Q121" s="16" t="s">
        <v>451</v>
      </c>
      <c r="R121" s="16" t="s">
        <v>452</v>
      </c>
      <c r="S121" s="16" t="s">
        <v>452</v>
      </c>
      <c r="T121" s="17" t="s">
        <v>452</v>
      </c>
      <c r="U121" s="17" t="s">
        <v>452</v>
      </c>
    </row>
    <row r="122" spans="1:21" x14ac:dyDescent="0.25">
      <c r="A122" s="9">
        <v>3379</v>
      </c>
      <c r="B122" s="9" t="s">
        <v>349</v>
      </c>
      <c r="C122" s="9" t="s">
        <v>350</v>
      </c>
      <c r="D122" s="9" t="s">
        <v>105</v>
      </c>
      <c r="E122" s="9" t="s">
        <v>71</v>
      </c>
      <c r="F122" s="12">
        <v>44287</v>
      </c>
      <c r="G122" s="10">
        <v>11564663.76</v>
      </c>
      <c r="H122" s="10">
        <v>1809910.5815999999</v>
      </c>
      <c r="I122" s="13">
        <f t="shared" si="14"/>
        <v>12196437.057999998</v>
      </c>
      <c r="J122" s="13">
        <f t="shared" si="15"/>
        <v>1909586.8165286956</v>
      </c>
      <c r="K122" s="9" t="s">
        <v>13</v>
      </c>
      <c r="L122" s="11">
        <f t="shared" si="10"/>
        <v>13920428.599999998</v>
      </c>
      <c r="M122" s="11">
        <f t="shared" si="11"/>
        <v>2210364.2271907246</v>
      </c>
      <c r="N122" s="11">
        <f t="shared" si="12"/>
        <v>13920428.599999998</v>
      </c>
      <c r="O122" s="11">
        <f t="shared" si="13"/>
        <v>2217359.0506944926</v>
      </c>
      <c r="P122" s="16" t="s">
        <v>451</v>
      </c>
      <c r="Q122" s="16" t="s">
        <v>451</v>
      </c>
      <c r="R122" s="16" t="s">
        <v>452</v>
      </c>
      <c r="S122" s="16" t="s">
        <v>452</v>
      </c>
      <c r="T122" s="17" t="s">
        <v>452</v>
      </c>
      <c r="U122" s="21" t="s">
        <v>452</v>
      </c>
    </row>
    <row r="123" spans="1:21" x14ac:dyDescent="0.25">
      <c r="A123" s="9">
        <v>3348</v>
      </c>
      <c r="B123" s="9" t="s">
        <v>351</v>
      </c>
      <c r="C123" s="9" t="s">
        <v>352</v>
      </c>
      <c r="D123" s="9" t="s">
        <v>333</v>
      </c>
      <c r="E123" s="9" t="s">
        <v>17</v>
      </c>
      <c r="F123" s="12">
        <v>44287</v>
      </c>
      <c r="G123" s="10">
        <v>1893522.8570999999</v>
      </c>
      <c r="H123" s="10">
        <v>62344.4882</v>
      </c>
      <c r="I123" s="13">
        <f t="shared" si="14"/>
        <v>1996965.309478611</v>
      </c>
      <c r="J123" s="13">
        <f t="shared" si="15"/>
        <v>65777.952767536233</v>
      </c>
      <c r="K123" s="9" t="s">
        <v>13</v>
      </c>
      <c r="L123" s="11">
        <f t="shared" si="10"/>
        <v>2279240.4761388889</v>
      </c>
      <c r="M123" s="11">
        <f t="shared" si="11"/>
        <v>76138.582690628027</v>
      </c>
      <c r="N123" s="11">
        <f t="shared" si="12"/>
        <v>2279240.4761388889</v>
      </c>
      <c r="O123" s="11">
        <f t="shared" si="13"/>
        <v>76379.527572560401</v>
      </c>
      <c r="P123" s="16" t="s">
        <v>451</v>
      </c>
      <c r="Q123" s="16" t="s">
        <v>451</v>
      </c>
      <c r="R123" s="16" t="s">
        <v>452</v>
      </c>
      <c r="S123" s="16" t="s">
        <v>452</v>
      </c>
      <c r="T123" s="17" t="s">
        <v>452</v>
      </c>
      <c r="U123" s="17" t="s">
        <v>452</v>
      </c>
    </row>
    <row r="124" spans="1:21" x14ac:dyDescent="0.25">
      <c r="A124" s="9">
        <v>3307</v>
      </c>
      <c r="B124" s="9" t="s">
        <v>353</v>
      </c>
      <c r="C124" s="9" t="s">
        <v>354</v>
      </c>
      <c r="D124" s="9" t="s">
        <v>298</v>
      </c>
      <c r="E124" s="9" t="s">
        <v>299</v>
      </c>
      <c r="F124" s="12">
        <v>44287</v>
      </c>
      <c r="G124" s="10">
        <v>1665483.5314</v>
      </c>
      <c r="H124" s="10">
        <v>380446.59379999997</v>
      </c>
      <c r="I124" s="13">
        <f t="shared" ref="I124:I153" si="16">113.9/108*G124</f>
        <v>1756468.2798746296</v>
      </c>
      <c r="J124" s="13">
        <f t="shared" ref="J124:J153" si="17">109.2/103.5*H124</f>
        <v>401398.72505275358</v>
      </c>
      <c r="K124" s="9" t="s">
        <v>13</v>
      </c>
      <c r="L124" s="11">
        <f t="shared" si="10"/>
        <v>2004748.6952037034</v>
      </c>
      <c r="M124" s="11">
        <f t="shared" si="11"/>
        <v>464622.70006106276</v>
      </c>
      <c r="N124" s="11">
        <f t="shared" si="12"/>
        <v>2004748.6952037034</v>
      </c>
      <c r="O124" s="11">
        <f t="shared" si="13"/>
        <v>466093.02506125602</v>
      </c>
      <c r="P124" s="16" t="s">
        <v>451</v>
      </c>
      <c r="Q124" s="16" t="s">
        <v>451</v>
      </c>
      <c r="R124" s="16" t="s">
        <v>452</v>
      </c>
      <c r="S124" s="16" t="s">
        <v>452</v>
      </c>
      <c r="T124" s="17" t="s">
        <v>451</v>
      </c>
      <c r="U124" s="21" t="s">
        <v>452</v>
      </c>
    </row>
    <row r="125" spans="1:21" x14ac:dyDescent="0.25">
      <c r="A125" s="9">
        <v>3364</v>
      </c>
      <c r="B125" s="9" t="s">
        <v>355</v>
      </c>
      <c r="C125" s="9" t="s">
        <v>356</v>
      </c>
      <c r="D125" s="9" t="s">
        <v>357</v>
      </c>
      <c r="E125" s="9" t="s">
        <v>71</v>
      </c>
      <c r="F125" s="12">
        <v>44287</v>
      </c>
      <c r="G125" s="10">
        <v>2427970.9268999998</v>
      </c>
      <c r="H125" s="10">
        <v>606732.71860000002</v>
      </c>
      <c r="I125" s="13">
        <f t="shared" si="16"/>
        <v>2560610.0793880555</v>
      </c>
      <c r="J125" s="13">
        <f t="shared" si="17"/>
        <v>640146.98426202894</v>
      </c>
      <c r="K125" s="9" t="s">
        <v>13</v>
      </c>
      <c r="L125" s="11">
        <f t="shared" ref="L125:L154" si="18">I125*130/113.9</f>
        <v>2922557.5971944444</v>
      </c>
      <c r="M125" s="11">
        <f t="shared" ref="M125:M154" si="19">J125*126.4/109.2</f>
        <v>740975.99643516901</v>
      </c>
      <c r="N125" s="11">
        <f t="shared" ref="N125:N153" si="20">L125</f>
        <v>2922557.5971944444</v>
      </c>
      <c r="O125" s="11">
        <f t="shared" ref="O125:O153" si="21">126.8/126.4*M125</f>
        <v>743320.85718338157</v>
      </c>
      <c r="P125" s="16" t="s">
        <v>451</v>
      </c>
      <c r="Q125" s="16" t="s">
        <v>451</v>
      </c>
      <c r="R125" s="16" t="s">
        <v>452</v>
      </c>
      <c r="S125" s="16" t="s">
        <v>452</v>
      </c>
      <c r="T125" s="17" t="s">
        <v>451</v>
      </c>
      <c r="U125" s="21" t="s">
        <v>452</v>
      </c>
    </row>
    <row r="126" spans="1:21" x14ac:dyDescent="0.25">
      <c r="A126" s="9">
        <v>3454</v>
      </c>
      <c r="B126" s="9" t="s">
        <v>358</v>
      </c>
      <c r="C126" s="9" t="s">
        <v>359</v>
      </c>
      <c r="D126" s="9" t="s">
        <v>360</v>
      </c>
      <c r="E126" s="9" t="s">
        <v>29</v>
      </c>
      <c r="F126" s="12">
        <v>44287</v>
      </c>
      <c r="G126" s="10">
        <v>2512972.6250999998</v>
      </c>
      <c r="H126" s="10">
        <v>113353.6177</v>
      </c>
      <c r="I126" s="13">
        <f t="shared" si="16"/>
        <v>2650255.3888786109</v>
      </c>
      <c r="J126" s="13">
        <f t="shared" si="17"/>
        <v>119596.28070376812</v>
      </c>
      <c r="K126" s="9" t="s">
        <v>13</v>
      </c>
      <c r="L126" s="11">
        <f t="shared" si="18"/>
        <v>3024874.4561388884</v>
      </c>
      <c r="M126" s="11">
        <f t="shared" si="19"/>
        <v>138433.79011864733</v>
      </c>
      <c r="N126" s="11">
        <f t="shared" si="20"/>
        <v>3024874.4561388884</v>
      </c>
      <c r="O126" s="11">
        <f t="shared" si="21"/>
        <v>138871.87173294686</v>
      </c>
      <c r="P126" s="16" t="s">
        <v>451</v>
      </c>
      <c r="Q126" s="16" t="s">
        <v>452</v>
      </c>
      <c r="R126" s="16" t="s">
        <v>454</v>
      </c>
      <c r="S126" s="16" t="s">
        <v>452</v>
      </c>
      <c r="T126" s="17" t="s">
        <v>452</v>
      </c>
      <c r="U126" s="17" t="s">
        <v>452</v>
      </c>
    </row>
    <row r="127" spans="1:21" x14ac:dyDescent="0.25">
      <c r="A127" s="9">
        <v>3340</v>
      </c>
      <c r="B127" s="9" t="s">
        <v>361</v>
      </c>
      <c r="C127" s="9" t="s">
        <v>362</v>
      </c>
      <c r="D127" s="9" t="s">
        <v>363</v>
      </c>
      <c r="E127" s="9" t="s">
        <v>164</v>
      </c>
      <c r="F127" s="12">
        <v>44287</v>
      </c>
      <c r="G127" s="10">
        <v>2854070.64</v>
      </c>
      <c r="H127" s="10">
        <v>697124.64729999995</v>
      </c>
      <c r="I127" s="13">
        <f t="shared" si="16"/>
        <v>3009987.4619999998</v>
      </c>
      <c r="J127" s="13">
        <f t="shared" si="17"/>
        <v>735517.01918028982</v>
      </c>
      <c r="K127" s="9" t="s">
        <v>13</v>
      </c>
      <c r="L127" s="11">
        <f t="shared" si="18"/>
        <v>3435455.4</v>
      </c>
      <c r="M127" s="11">
        <f t="shared" si="19"/>
        <v>851367.6852050242</v>
      </c>
      <c r="N127" s="11">
        <f t="shared" si="20"/>
        <v>3435455.4</v>
      </c>
      <c r="O127" s="11">
        <f t="shared" si="21"/>
        <v>854061.88674048311</v>
      </c>
      <c r="P127" s="16" t="s">
        <v>451</v>
      </c>
      <c r="Q127" s="16" t="s">
        <v>451</v>
      </c>
      <c r="R127" s="16" t="s">
        <v>452</v>
      </c>
      <c r="S127" s="16" t="s">
        <v>452</v>
      </c>
      <c r="T127" s="16" t="s">
        <v>452</v>
      </c>
      <c r="U127" s="21" t="s">
        <v>452</v>
      </c>
    </row>
    <row r="128" spans="1:21" x14ac:dyDescent="0.25">
      <c r="A128" s="9">
        <v>3385</v>
      </c>
      <c r="B128" s="9" t="s">
        <v>364</v>
      </c>
      <c r="C128" s="9" t="s">
        <v>365</v>
      </c>
      <c r="D128" s="9" t="s">
        <v>366</v>
      </c>
      <c r="E128" s="9" t="s">
        <v>52</v>
      </c>
      <c r="F128" s="12">
        <v>44287</v>
      </c>
      <c r="G128" s="10">
        <v>2525623.1474000001</v>
      </c>
      <c r="H128" s="10">
        <v>113353.6177</v>
      </c>
      <c r="I128" s="13">
        <f t="shared" si="16"/>
        <v>2663597.0045264815</v>
      </c>
      <c r="J128" s="13">
        <f t="shared" si="17"/>
        <v>119596.28070376812</v>
      </c>
      <c r="K128" s="9" t="s">
        <v>13</v>
      </c>
      <c r="L128" s="11">
        <f t="shared" si="18"/>
        <v>3040101.9366851854</v>
      </c>
      <c r="M128" s="11">
        <f t="shared" si="19"/>
        <v>138433.79011864733</v>
      </c>
      <c r="N128" s="11">
        <f t="shared" si="20"/>
        <v>3040101.9366851854</v>
      </c>
      <c r="O128" s="11">
        <f t="shared" si="21"/>
        <v>138871.87173294686</v>
      </c>
      <c r="P128" s="23" t="s">
        <v>451</v>
      </c>
      <c r="Q128" s="23" t="s">
        <v>451</v>
      </c>
      <c r="R128" s="16" t="s">
        <v>452</v>
      </c>
      <c r="S128" s="23" t="s">
        <v>451</v>
      </c>
      <c r="T128" s="24" t="s">
        <v>452</v>
      </c>
      <c r="U128" s="24" t="s">
        <v>452</v>
      </c>
    </row>
    <row r="129" spans="1:21" x14ac:dyDescent="0.25">
      <c r="A129" s="9">
        <v>3572</v>
      </c>
      <c r="B129" s="9" t="s">
        <v>367</v>
      </c>
      <c r="C129" s="9" t="s">
        <v>365</v>
      </c>
      <c r="D129" s="9"/>
      <c r="E129" s="9" t="s">
        <v>52</v>
      </c>
      <c r="F129" s="12">
        <v>44433</v>
      </c>
      <c r="G129" s="10">
        <v>50000</v>
      </c>
      <c r="H129" s="10">
        <v>0</v>
      </c>
      <c r="I129" s="13">
        <f t="shared" si="16"/>
        <v>52731.481481481482</v>
      </c>
      <c r="J129" s="13">
        <f t="shared" si="17"/>
        <v>0</v>
      </c>
      <c r="K129" s="9" t="s">
        <v>429</v>
      </c>
      <c r="L129" s="11">
        <f t="shared" si="18"/>
        <v>60185.185185185182</v>
      </c>
      <c r="M129" s="11">
        <f t="shared" si="19"/>
        <v>0</v>
      </c>
      <c r="N129" s="11">
        <f t="shared" si="20"/>
        <v>60185.185185185182</v>
      </c>
      <c r="O129" s="11">
        <f t="shared" si="21"/>
        <v>0</v>
      </c>
      <c r="P129" s="23" t="s">
        <v>451</v>
      </c>
      <c r="Q129" s="23" t="s">
        <v>451</v>
      </c>
      <c r="R129" s="16" t="s">
        <v>452</v>
      </c>
      <c r="S129" s="23" t="s">
        <v>451</v>
      </c>
      <c r="T129" s="24" t="s">
        <v>452</v>
      </c>
      <c r="U129" s="24" t="s">
        <v>452</v>
      </c>
    </row>
    <row r="130" spans="1:21" x14ac:dyDescent="0.25">
      <c r="A130" s="9">
        <v>3477</v>
      </c>
      <c r="B130" s="9" t="s">
        <v>368</v>
      </c>
      <c r="C130" s="9" t="s">
        <v>369</v>
      </c>
      <c r="D130" s="9" t="s">
        <v>370</v>
      </c>
      <c r="E130" s="9" t="s">
        <v>37</v>
      </c>
      <c r="F130" s="12">
        <v>44287</v>
      </c>
      <c r="G130" s="10">
        <v>56500.580600000001</v>
      </c>
      <c r="H130" s="10">
        <v>0</v>
      </c>
      <c r="I130" s="13">
        <f t="shared" si="16"/>
        <v>59587.186392037038</v>
      </c>
      <c r="J130" s="13">
        <f t="shared" si="17"/>
        <v>0</v>
      </c>
      <c r="K130" s="9" t="s">
        <v>13</v>
      </c>
      <c r="L130" s="11">
        <f t="shared" si="18"/>
        <v>68009.958129629624</v>
      </c>
      <c r="M130" s="11">
        <f t="shared" si="19"/>
        <v>0</v>
      </c>
      <c r="N130" s="11">
        <f t="shared" si="20"/>
        <v>68009.958129629624</v>
      </c>
      <c r="O130" s="11">
        <f t="shared" si="21"/>
        <v>0</v>
      </c>
      <c r="P130" s="16" t="s">
        <v>452</v>
      </c>
      <c r="Q130" s="16" t="s">
        <v>452</v>
      </c>
      <c r="R130" s="16" t="s">
        <v>452</v>
      </c>
      <c r="S130" s="16" t="s">
        <v>452</v>
      </c>
      <c r="T130" s="17" t="s">
        <v>451</v>
      </c>
      <c r="U130" s="17" t="s">
        <v>452</v>
      </c>
    </row>
    <row r="131" spans="1:21" x14ac:dyDescent="0.25">
      <c r="A131" s="9">
        <v>3455</v>
      </c>
      <c r="B131" s="9" t="s">
        <v>371</v>
      </c>
      <c r="C131" s="9" t="s">
        <v>372</v>
      </c>
      <c r="D131" s="9"/>
      <c r="E131" s="9" t="s">
        <v>44</v>
      </c>
      <c r="F131" s="12">
        <v>44287</v>
      </c>
      <c r="G131" s="10">
        <v>60922.697099999998</v>
      </c>
      <c r="H131" s="10">
        <v>0</v>
      </c>
      <c r="I131" s="13">
        <f t="shared" si="16"/>
        <v>64250.881478611103</v>
      </c>
      <c r="J131" s="13">
        <f t="shared" si="17"/>
        <v>0</v>
      </c>
      <c r="K131" s="9" t="s">
        <v>13</v>
      </c>
      <c r="L131" s="11">
        <f t="shared" si="18"/>
        <v>73332.876138888867</v>
      </c>
      <c r="M131" s="11">
        <f t="shared" si="19"/>
        <v>0</v>
      </c>
      <c r="N131" s="11">
        <f t="shared" si="20"/>
        <v>73332.876138888867</v>
      </c>
      <c r="O131" s="11">
        <f t="shared" si="21"/>
        <v>0</v>
      </c>
      <c r="P131" s="16" t="s">
        <v>452</v>
      </c>
      <c r="Q131" s="16" t="s">
        <v>452</v>
      </c>
      <c r="R131" s="16" t="s">
        <v>452</v>
      </c>
      <c r="S131" s="16" t="s">
        <v>452</v>
      </c>
      <c r="T131" s="17" t="s">
        <v>452</v>
      </c>
      <c r="U131" s="17" t="s">
        <v>452</v>
      </c>
    </row>
    <row r="132" spans="1:21" x14ac:dyDescent="0.25">
      <c r="A132" s="9">
        <v>3492</v>
      </c>
      <c r="B132" s="9" t="s">
        <v>373</v>
      </c>
      <c r="C132" s="9" t="s">
        <v>374</v>
      </c>
      <c r="D132" s="9" t="s">
        <v>375</v>
      </c>
      <c r="E132" s="9" t="s">
        <v>71</v>
      </c>
      <c r="F132" s="12">
        <v>44287</v>
      </c>
      <c r="G132" s="10">
        <v>9544285.0800000001</v>
      </c>
      <c r="H132" s="10">
        <v>565066.32830000005</v>
      </c>
      <c r="I132" s="13">
        <f t="shared" si="16"/>
        <v>10065685.839</v>
      </c>
      <c r="J132" s="13">
        <f t="shared" si="17"/>
        <v>596185.92319188407</v>
      </c>
      <c r="K132" s="9" t="s">
        <v>13</v>
      </c>
      <c r="L132" s="11">
        <f t="shared" si="18"/>
        <v>11488491.299999999</v>
      </c>
      <c r="M132" s="11">
        <f t="shared" si="19"/>
        <v>690090.66567265696</v>
      </c>
      <c r="N132" s="11">
        <f t="shared" si="20"/>
        <v>11488491.299999999</v>
      </c>
      <c r="O132" s="11">
        <v>1000000</v>
      </c>
      <c r="P132" s="16" t="s">
        <v>451</v>
      </c>
      <c r="Q132" s="16" t="s">
        <v>451</v>
      </c>
      <c r="R132" s="16" t="s">
        <v>452</v>
      </c>
      <c r="S132" s="16" t="s">
        <v>452</v>
      </c>
      <c r="T132" s="17" t="s">
        <v>452</v>
      </c>
      <c r="U132" s="17" t="s">
        <v>458</v>
      </c>
    </row>
    <row r="133" spans="1:21" x14ac:dyDescent="0.25">
      <c r="A133" s="9">
        <v>3502</v>
      </c>
      <c r="B133" s="9" t="s">
        <v>376</v>
      </c>
      <c r="C133" s="9" t="s">
        <v>377</v>
      </c>
      <c r="D133" s="9" t="s">
        <v>378</v>
      </c>
      <c r="E133" s="9" t="s">
        <v>59</v>
      </c>
      <c r="F133" s="12">
        <v>44287</v>
      </c>
      <c r="G133" s="10">
        <v>1079788.8651000001</v>
      </c>
      <c r="H133" s="10">
        <v>0</v>
      </c>
      <c r="I133" s="13">
        <f t="shared" si="16"/>
        <v>1138777.3308786112</v>
      </c>
      <c r="J133" s="13">
        <f t="shared" si="17"/>
        <v>0</v>
      </c>
      <c r="K133" s="9" t="s">
        <v>13</v>
      </c>
      <c r="L133" s="11">
        <f t="shared" si="18"/>
        <v>1299745.856138889</v>
      </c>
      <c r="M133" s="11">
        <f t="shared" si="19"/>
        <v>0</v>
      </c>
      <c r="N133" s="11">
        <f t="shared" si="20"/>
        <v>1299745.856138889</v>
      </c>
      <c r="O133" s="11">
        <f t="shared" si="21"/>
        <v>0</v>
      </c>
      <c r="P133" s="16" t="s">
        <v>451</v>
      </c>
      <c r="Q133" s="16" t="s">
        <v>451</v>
      </c>
      <c r="R133" s="16" t="s">
        <v>452</v>
      </c>
      <c r="S133" s="16" t="s">
        <v>452</v>
      </c>
      <c r="T133" s="16" t="s">
        <v>452</v>
      </c>
      <c r="U133" s="17" t="s">
        <v>452</v>
      </c>
    </row>
    <row r="134" spans="1:21" x14ac:dyDescent="0.25">
      <c r="A134" s="9">
        <v>3305</v>
      </c>
      <c r="B134" s="9" t="s">
        <v>379</v>
      </c>
      <c r="C134" s="9" t="s">
        <v>380</v>
      </c>
      <c r="D134" s="9"/>
      <c r="E134" s="9" t="s">
        <v>381</v>
      </c>
      <c r="F134" s="12">
        <v>44287</v>
      </c>
      <c r="G134" s="10">
        <v>368536.46399999998</v>
      </c>
      <c r="H134" s="10">
        <v>0</v>
      </c>
      <c r="I134" s="13">
        <f t="shared" si="16"/>
        <v>388669.47453333327</v>
      </c>
      <c r="J134" s="13">
        <f t="shared" si="17"/>
        <v>0</v>
      </c>
      <c r="K134" s="9" t="s">
        <v>13</v>
      </c>
      <c r="L134" s="11">
        <f t="shared" si="18"/>
        <v>443608.70666666661</v>
      </c>
      <c r="M134" s="11">
        <f t="shared" si="19"/>
        <v>0</v>
      </c>
      <c r="N134" s="11">
        <f t="shared" si="20"/>
        <v>443608.70666666661</v>
      </c>
      <c r="O134" s="11">
        <f t="shared" si="21"/>
        <v>0</v>
      </c>
      <c r="P134" s="16" t="s">
        <v>452</v>
      </c>
      <c r="Q134" s="16" t="s">
        <v>452</v>
      </c>
      <c r="R134" s="16" t="s">
        <v>452</v>
      </c>
      <c r="S134" s="16" t="s">
        <v>452</v>
      </c>
      <c r="T134" s="17" t="s">
        <v>452</v>
      </c>
      <c r="U134" s="17" t="s">
        <v>452</v>
      </c>
    </row>
    <row r="135" spans="1:21" x14ac:dyDescent="0.25">
      <c r="A135" s="9">
        <v>3305</v>
      </c>
      <c r="B135" s="9" t="s">
        <v>379</v>
      </c>
      <c r="C135" s="9" t="s">
        <v>380</v>
      </c>
      <c r="D135" s="9"/>
      <c r="E135" s="9" t="s">
        <v>381</v>
      </c>
      <c r="F135" s="12">
        <v>44433</v>
      </c>
      <c r="G135" s="10">
        <v>179099.17</v>
      </c>
      <c r="H135" s="10">
        <v>0</v>
      </c>
      <c r="I135" s="13">
        <f t="shared" si="16"/>
        <v>188883.29132407409</v>
      </c>
      <c r="J135" s="13">
        <f t="shared" si="17"/>
        <v>0</v>
      </c>
      <c r="K135" s="9" t="s">
        <v>382</v>
      </c>
      <c r="L135" s="11">
        <f t="shared" si="18"/>
        <v>215582.33425925925</v>
      </c>
      <c r="M135" s="11">
        <f t="shared" si="19"/>
        <v>0</v>
      </c>
      <c r="N135" s="11">
        <f t="shared" si="20"/>
        <v>215582.33425925925</v>
      </c>
      <c r="O135" s="11">
        <f t="shared" si="21"/>
        <v>0</v>
      </c>
      <c r="P135" s="16" t="s">
        <v>452</v>
      </c>
      <c r="Q135" s="16" t="s">
        <v>452</v>
      </c>
      <c r="R135" s="16" t="s">
        <v>452</v>
      </c>
      <c r="S135" s="16" t="s">
        <v>452</v>
      </c>
      <c r="T135" s="17" t="s">
        <v>452</v>
      </c>
      <c r="U135" s="17" t="s">
        <v>452</v>
      </c>
    </row>
    <row r="136" spans="1:21" x14ac:dyDescent="0.25">
      <c r="A136" s="9">
        <v>3568</v>
      </c>
      <c r="B136" s="9" t="s">
        <v>383</v>
      </c>
      <c r="C136" s="9" t="s">
        <v>384</v>
      </c>
      <c r="D136" s="9"/>
      <c r="E136" s="9" t="s">
        <v>33</v>
      </c>
      <c r="F136" s="12">
        <v>44433</v>
      </c>
      <c r="G136" s="10">
        <v>179099.17</v>
      </c>
      <c r="H136" s="10">
        <v>0</v>
      </c>
      <c r="I136" s="13">
        <f t="shared" si="16"/>
        <v>188883.29132407409</v>
      </c>
      <c r="J136" s="13">
        <f t="shared" si="17"/>
        <v>0</v>
      </c>
      <c r="K136" s="9" t="s">
        <v>385</v>
      </c>
      <c r="L136" s="11">
        <f t="shared" si="18"/>
        <v>215582.33425925925</v>
      </c>
      <c r="M136" s="11">
        <f t="shared" si="19"/>
        <v>0</v>
      </c>
      <c r="N136" s="11">
        <f t="shared" si="20"/>
        <v>215582.33425925925</v>
      </c>
      <c r="O136" s="11">
        <f t="shared" si="21"/>
        <v>0</v>
      </c>
      <c r="P136" s="16" t="s">
        <v>452</v>
      </c>
      <c r="Q136" s="16" t="s">
        <v>452</v>
      </c>
      <c r="R136" s="16" t="s">
        <v>452</v>
      </c>
      <c r="S136" s="16" t="s">
        <v>452</v>
      </c>
      <c r="T136" s="17" t="s">
        <v>452</v>
      </c>
      <c r="U136" s="17" t="s">
        <v>452</v>
      </c>
    </row>
    <row r="137" spans="1:21" x14ac:dyDescent="0.25">
      <c r="A137" s="9">
        <v>3357</v>
      </c>
      <c r="B137" s="9" t="s">
        <v>386</v>
      </c>
      <c r="C137" s="9" t="s">
        <v>387</v>
      </c>
      <c r="D137" s="9" t="s">
        <v>388</v>
      </c>
      <c r="E137" s="9" t="s">
        <v>25</v>
      </c>
      <c r="F137" s="12">
        <v>44287</v>
      </c>
      <c r="G137" s="10">
        <v>1085938.3851000001</v>
      </c>
      <c r="H137" s="10">
        <v>250373.3762</v>
      </c>
      <c r="I137" s="13">
        <f t="shared" si="16"/>
        <v>1145262.7968786112</v>
      </c>
      <c r="J137" s="13">
        <f t="shared" si="17"/>
        <v>264162.05488927534</v>
      </c>
      <c r="K137" s="9" t="s">
        <v>13</v>
      </c>
      <c r="L137" s="11">
        <f t="shared" si="18"/>
        <v>1307148.0561388889</v>
      </c>
      <c r="M137" s="11">
        <f t="shared" si="19"/>
        <v>305769.99760077294</v>
      </c>
      <c r="N137" s="11">
        <f t="shared" si="20"/>
        <v>1307148.0561388889</v>
      </c>
      <c r="O137" s="11">
        <f t="shared" si="21"/>
        <v>306737.62417545891</v>
      </c>
      <c r="P137" s="16" t="s">
        <v>451</v>
      </c>
      <c r="Q137" s="16" t="s">
        <v>451</v>
      </c>
      <c r="R137" s="16" t="s">
        <v>452</v>
      </c>
      <c r="S137" s="16" t="s">
        <v>452</v>
      </c>
      <c r="T137" s="16" t="s">
        <v>452</v>
      </c>
      <c r="U137" s="17" t="s">
        <v>452</v>
      </c>
    </row>
    <row r="138" spans="1:21" x14ac:dyDescent="0.25">
      <c r="A138" s="9">
        <v>3597</v>
      </c>
      <c r="B138" s="9" t="s">
        <v>389</v>
      </c>
      <c r="C138" s="9" t="s">
        <v>390</v>
      </c>
      <c r="D138" s="9" t="s">
        <v>391</v>
      </c>
      <c r="E138" s="9" t="s">
        <v>272</v>
      </c>
      <c r="F138" s="12">
        <v>44595</v>
      </c>
      <c r="G138" s="10">
        <v>750000</v>
      </c>
      <c r="H138" s="10">
        <v>0</v>
      </c>
      <c r="I138" s="13">
        <f t="shared" si="16"/>
        <v>790972.22222222213</v>
      </c>
      <c r="J138" s="13">
        <f t="shared" si="17"/>
        <v>0</v>
      </c>
      <c r="K138" s="9" t="s">
        <v>392</v>
      </c>
      <c r="L138" s="11">
        <f t="shared" si="18"/>
        <v>902777.77777777764</v>
      </c>
      <c r="M138" s="11">
        <f t="shared" si="19"/>
        <v>0</v>
      </c>
      <c r="N138" s="11">
        <f t="shared" si="20"/>
        <v>902777.77777777764</v>
      </c>
      <c r="O138" s="11">
        <f t="shared" si="21"/>
        <v>0</v>
      </c>
      <c r="P138" s="16" t="s">
        <v>452</v>
      </c>
      <c r="Q138" s="16" t="s">
        <v>452</v>
      </c>
      <c r="R138" s="16" t="s">
        <v>452</v>
      </c>
      <c r="S138" s="16" t="s">
        <v>452</v>
      </c>
      <c r="T138" s="17" t="s">
        <v>451</v>
      </c>
      <c r="U138" s="17" t="s">
        <v>451</v>
      </c>
    </row>
    <row r="139" spans="1:21" x14ac:dyDescent="0.25">
      <c r="A139" s="9">
        <v>3460</v>
      </c>
      <c r="B139" s="9" t="s">
        <v>393</v>
      </c>
      <c r="C139" s="9" t="s">
        <v>394</v>
      </c>
      <c r="D139" s="9" t="s">
        <v>395</v>
      </c>
      <c r="E139" s="9" t="s">
        <v>71</v>
      </c>
      <c r="F139" s="12">
        <v>44287</v>
      </c>
      <c r="G139" s="10">
        <v>11061259.560000001</v>
      </c>
      <c r="H139" s="10">
        <v>1114605.7313000001</v>
      </c>
      <c r="I139" s="13">
        <f t="shared" si="16"/>
        <v>11665532.073000001</v>
      </c>
      <c r="J139" s="13">
        <f t="shared" si="17"/>
        <v>1175989.8150527538</v>
      </c>
      <c r="K139" s="9" t="s">
        <v>13</v>
      </c>
      <c r="L139" s="11">
        <f t="shared" si="18"/>
        <v>13314479.1</v>
      </c>
      <c r="M139" s="11">
        <f t="shared" si="19"/>
        <v>1361218.9800610631</v>
      </c>
      <c r="N139" s="11">
        <f t="shared" si="20"/>
        <v>13314479.1</v>
      </c>
      <c r="O139" s="11">
        <f t="shared" si="21"/>
        <v>1365526.6350612564</v>
      </c>
      <c r="P139" s="16" t="s">
        <v>451</v>
      </c>
      <c r="Q139" s="16" t="s">
        <v>452</v>
      </c>
      <c r="R139" s="16" t="s">
        <v>454</v>
      </c>
      <c r="S139" s="16" t="s">
        <v>452</v>
      </c>
      <c r="T139" s="17" t="s">
        <v>452</v>
      </c>
      <c r="U139" s="17" t="s">
        <v>451</v>
      </c>
    </row>
    <row r="140" spans="1:21" x14ac:dyDescent="0.25">
      <c r="A140" s="9">
        <v>3355</v>
      </c>
      <c r="B140" s="9" t="s">
        <v>396</v>
      </c>
      <c r="C140" s="9" t="s">
        <v>397</v>
      </c>
      <c r="D140" s="9" t="s">
        <v>398</v>
      </c>
      <c r="E140" s="9" t="s">
        <v>147</v>
      </c>
      <c r="F140" s="12">
        <v>44287</v>
      </c>
      <c r="G140" s="10">
        <v>2318062.3199999998</v>
      </c>
      <c r="H140" s="10">
        <v>430397.47649999999</v>
      </c>
      <c r="I140" s="13">
        <f t="shared" si="16"/>
        <v>2444697.2059999998</v>
      </c>
      <c r="J140" s="13">
        <f t="shared" si="17"/>
        <v>454100.52593043476</v>
      </c>
      <c r="K140" s="9" t="s">
        <v>13</v>
      </c>
      <c r="L140" s="11">
        <f t="shared" si="18"/>
        <v>2790260.1999999997</v>
      </c>
      <c r="M140" s="11">
        <f t="shared" si="19"/>
        <v>525625.51719420287</v>
      </c>
      <c r="N140" s="11">
        <f t="shared" si="20"/>
        <v>2790260.1999999997</v>
      </c>
      <c r="O140" s="11">
        <f t="shared" si="21"/>
        <v>527288.889084058</v>
      </c>
      <c r="P140" s="16" t="s">
        <v>451</v>
      </c>
      <c r="Q140" s="16" t="s">
        <v>451</v>
      </c>
      <c r="R140" s="16" t="s">
        <v>452</v>
      </c>
      <c r="S140" s="16" t="s">
        <v>452</v>
      </c>
      <c r="T140" s="16" t="s">
        <v>452</v>
      </c>
      <c r="U140" s="17" t="s">
        <v>452</v>
      </c>
    </row>
    <row r="141" spans="1:21" x14ac:dyDescent="0.25">
      <c r="A141" s="9">
        <v>3314</v>
      </c>
      <c r="B141" s="9" t="s">
        <v>399</v>
      </c>
      <c r="C141" s="9" t="s">
        <v>400</v>
      </c>
      <c r="D141" s="9" t="s">
        <v>401</v>
      </c>
      <c r="E141" s="9" t="s">
        <v>48</v>
      </c>
      <c r="F141" s="12">
        <v>44287</v>
      </c>
      <c r="G141" s="10">
        <v>897321.78509999998</v>
      </c>
      <c r="H141" s="10">
        <v>172672.8701</v>
      </c>
      <c r="I141" s="13">
        <f t="shared" si="16"/>
        <v>946342.14187861106</v>
      </c>
      <c r="J141" s="13">
        <f t="shared" si="17"/>
        <v>182182.39048231885</v>
      </c>
      <c r="K141" s="9" t="s">
        <v>13</v>
      </c>
      <c r="L141" s="11">
        <f t="shared" si="18"/>
        <v>1080109.5561388887</v>
      </c>
      <c r="M141" s="11">
        <f t="shared" si="19"/>
        <v>210877.78532019324</v>
      </c>
      <c r="N141" s="11">
        <f t="shared" si="20"/>
        <v>1080109.5561388887</v>
      </c>
      <c r="O141" s="11">
        <f t="shared" si="21"/>
        <v>211545.12008386475</v>
      </c>
      <c r="P141" s="16" t="s">
        <v>451</v>
      </c>
      <c r="Q141" s="16" t="s">
        <v>451</v>
      </c>
      <c r="R141" s="16" t="s">
        <v>452</v>
      </c>
      <c r="S141" s="16" t="s">
        <v>452</v>
      </c>
      <c r="T141" s="16" t="s">
        <v>452</v>
      </c>
      <c r="U141" s="17" t="s">
        <v>452</v>
      </c>
    </row>
    <row r="142" spans="1:21" x14ac:dyDescent="0.25">
      <c r="A142" s="9">
        <v>3351</v>
      </c>
      <c r="B142" s="9" t="s">
        <v>402</v>
      </c>
      <c r="C142" s="9" t="s">
        <v>31</v>
      </c>
      <c r="D142" s="9" t="s">
        <v>229</v>
      </c>
      <c r="E142" s="9" t="s">
        <v>168</v>
      </c>
      <c r="F142" s="12">
        <v>44287</v>
      </c>
      <c r="G142" s="10">
        <v>123746.3486</v>
      </c>
      <c r="H142" s="10">
        <v>0</v>
      </c>
      <c r="I142" s="13">
        <f t="shared" si="16"/>
        <v>130506.56579203703</v>
      </c>
      <c r="J142" s="13">
        <f t="shared" si="17"/>
        <v>0</v>
      </c>
      <c r="K142" s="9" t="s">
        <v>13</v>
      </c>
      <c r="L142" s="11">
        <f t="shared" si="18"/>
        <v>148953.93812962962</v>
      </c>
      <c r="M142" s="11">
        <f t="shared" si="19"/>
        <v>0</v>
      </c>
      <c r="N142" s="11">
        <f t="shared" si="20"/>
        <v>148953.93812962962</v>
      </c>
      <c r="O142" s="11">
        <f t="shared" si="21"/>
        <v>0</v>
      </c>
      <c r="P142" s="16" t="s">
        <v>452</v>
      </c>
      <c r="Q142" s="16" t="s">
        <v>452</v>
      </c>
      <c r="R142" s="16" t="s">
        <v>452</v>
      </c>
      <c r="S142" s="16" t="s">
        <v>452</v>
      </c>
      <c r="T142" s="17" t="s">
        <v>452</v>
      </c>
      <c r="U142" s="17" t="s">
        <v>453</v>
      </c>
    </row>
    <row r="143" spans="1:21" x14ac:dyDescent="0.25">
      <c r="A143" s="9">
        <v>3593</v>
      </c>
      <c r="B143" s="9" t="s">
        <v>403</v>
      </c>
      <c r="C143" s="9" t="s">
        <v>404</v>
      </c>
      <c r="D143" s="9" t="s">
        <v>405</v>
      </c>
      <c r="E143" s="9" t="s">
        <v>147</v>
      </c>
      <c r="F143" s="12">
        <v>44459</v>
      </c>
      <c r="G143" s="10">
        <v>5917592</v>
      </c>
      <c r="H143" s="10">
        <v>0</v>
      </c>
      <c r="I143" s="13">
        <f t="shared" si="16"/>
        <v>6240867.859259259</v>
      </c>
      <c r="J143" s="13">
        <f t="shared" si="17"/>
        <v>0</v>
      </c>
      <c r="K143" s="9"/>
      <c r="L143" s="11">
        <f t="shared" si="18"/>
        <v>7123027.4074074067</v>
      </c>
      <c r="M143" s="11">
        <f t="shared" si="19"/>
        <v>0</v>
      </c>
      <c r="N143" s="11">
        <f t="shared" si="20"/>
        <v>7123027.4074074067</v>
      </c>
      <c r="O143" s="11">
        <f t="shared" si="21"/>
        <v>0</v>
      </c>
      <c r="P143" s="16" t="s">
        <v>451</v>
      </c>
      <c r="Q143" s="16" t="s">
        <v>451</v>
      </c>
      <c r="R143" s="16" t="s">
        <v>452</v>
      </c>
      <c r="S143" s="16" t="s">
        <v>452</v>
      </c>
      <c r="T143" s="17" t="s">
        <v>452</v>
      </c>
      <c r="U143" s="17" t="s">
        <v>452</v>
      </c>
    </row>
    <row r="144" spans="1:21" x14ac:dyDescent="0.25">
      <c r="A144" s="9">
        <v>3371</v>
      </c>
      <c r="B144" s="9" t="s">
        <v>406</v>
      </c>
      <c r="C144" s="9" t="s">
        <v>407</v>
      </c>
      <c r="D144" s="9" t="s">
        <v>408</v>
      </c>
      <c r="E144" s="9" t="s">
        <v>52</v>
      </c>
      <c r="F144" s="12">
        <v>44287</v>
      </c>
      <c r="G144" s="10">
        <v>2902796.7326000002</v>
      </c>
      <c r="H144" s="10">
        <v>481752.85220000002</v>
      </c>
      <c r="I144" s="13">
        <f t="shared" si="16"/>
        <v>3061375.4429920372</v>
      </c>
      <c r="J144" s="13">
        <f t="shared" si="17"/>
        <v>508284.16869797104</v>
      </c>
      <c r="K144" s="9" t="s">
        <v>13</v>
      </c>
      <c r="L144" s="11">
        <f t="shared" si="18"/>
        <v>3494107.1781296297</v>
      </c>
      <c r="M144" s="11">
        <f t="shared" si="19"/>
        <v>588343.57988483098</v>
      </c>
      <c r="N144" s="11">
        <f t="shared" si="20"/>
        <v>3494107.1781296297</v>
      </c>
      <c r="O144" s="11">
        <f t="shared" si="21"/>
        <v>590205.42665661848</v>
      </c>
      <c r="P144" s="16" t="s">
        <v>451</v>
      </c>
      <c r="Q144" s="16" t="s">
        <v>451</v>
      </c>
      <c r="R144" s="16" t="s">
        <v>452</v>
      </c>
      <c r="S144" s="16" t="s">
        <v>452</v>
      </c>
      <c r="T144" s="16" t="s">
        <v>452</v>
      </c>
      <c r="U144" s="17" t="s">
        <v>452</v>
      </c>
    </row>
    <row r="145" spans="1:21" x14ac:dyDescent="0.25">
      <c r="A145" s="9">
        <v>3473</v>
      </c>
      <c r="B145" s="9" t="s">
        <v>409</v>
      </c>
      <c r="C145" s="9" t="s">
        <v>410</v>
      </c>
      <c r="D145" s="9" t="s">
        <v>16</v>
      </c>
      <c r="E145" s="9" t="s">
        <v>17</v>
      </c>
      <c r="F145" s="12">
        <v>44287</v>
      </c>
      <c r="G145" s="10">
        <v>981520.61140000005</v>
      </c>
      <c r="H145" s="10">
        <v>62344.4882</v>
      </c>
      <c r="I145" s="13">
        <f t="shared" si="16"/>
        <v>1035140.7188746296</v>
      </c>
      <c r="J145" s="13">
        <f t="shared" si="17"/>
        <v>65777.952767536233</v>
      </c>
      <c r="K145" s="9" t="s">
        <v>13</v>
      </c>
      <c r="L145" s="11">
        <f t="shared" si="18"/>
        <v>1181459.9952037036</v>
      </c>
      <c r="M145" s="11">
        <f t="shared" si="19"/>
        <v>76138.582690628027</v>
      </c>
      <c r="N145" s="11">
        <f t="shared" si="20"/>
        <v>1181459.9952037036</v>
      </c>
      <c r="O145" s="11">
        <f t="shared" si="21"/>
        <v>76379.527572560401</v>
      </c>
      <c r="P145" s="16" t="s">
        <v>452</v>
      </c>
      <c r="Q145" s="16" t="s">
        <v>452</v>
      </c>
      <c r="R145" s="16" t="s">
        <v>452</v>
      </c>
      <c r="S145" s="16" t="s">
        <v>452</v>
      </c>
      <c r="T145" s="17" t="s">
        <v>452</v>
      </c>
      <c r="U145" s="17" t="s">
        <v>452</v>
      </c>
    </row>
    <row r="146" spans="1:21" x14ac:dyDescent="0.25">
      <c r="A146" s="9">
        <v>3474</v>
      </c>
      <c r="B146" s="9" t="s">
        <v>411</v>
      </c>
      <c r="C146" s="9" t="s">
        <v>412</v>
      </c>
      <c r="D146" s="9" t="s">
        <v>413</v>
      </c>
      <c r="E146" s="9" t="s">
        <v>168</v>
      </c>
      <c r="F146" s="12">
        <v>44287</v>
      </c>
      <c r="G146" s="10">
        <v>4851790.3850999996</v>
      </c>
      <c r="H146" s="10">
        <v>708038.20279999997</v>
      </c>
      <c r="I146" s="13">
        <f t="shared" si="16"/>
        <v>5116841.8968786104</v>
      </c>
      <c r="J146" s="13">
        <f t="shared" si="17"/>
        <v>747031.61107014492</v>
      </c>
      <c r="K146" s="9" t="s">
        <v>13</v>
      </c>
      <c r="L146" s="11">
        <f t="shared" si="18"/>
        <v>5840118.056138888</v>
      </c>
      <c r="M146" s="11">
        <f t="shared" si="19"/>
        <v>864695.93076251214</v>
      </c>
      <c r="N146" s="11">
        <f t="shared" si="20"/>
        <v>5840118.056138888</v>
      </c>
      <c r="O146" s="11">
        <f t="shared" si="21"/>
        <v>867432.31029024161</v>
      </c>
      <c r="P146" s="16" t="s">
        <v>451</v>
      </c>
      <c r="Q146" s="16" t="s">
        <v>451</v>
      </c>
      <c r="R146" s="16" t="s">
        <v>452</v>
      </c>
      <c r="S146" s="16" t="s">
        <v>451</v>
      </c>
      <c r="T146" s="16" t="s">
        <v>452</v>
      </c>
      <c r="U146" s="17" t="s">
        <v>452</v>
      </c>
    </row>
    <row r="147" spans="1:21" x14ac:dyDescent="0.25">
      <c r="A147" s="9">
        <v>3591</v>
      </c>
      <c r="B147" s="9" t="s">
        <v>414</v>
      </c>
      <c r="C147" s="9" t="s">
        <v>415</v>
      </c>
      <c r="D147" s="9"/>
      <c r="E147" s="9" t="s">
        <v>71</v>
      </c>
      <c r="F147" s="12">
        <v>44441</v>
      </c>
      <c r="G147" s="10">
        <v>10000</v>
      </c>
      <c r="H147" s="10">
        <v>0</v>
      </c>
      <c r="I147" s="13">
        <f t="shared" si="16"/>
        <v>10546.296296296296</v>
      </c>
      <c r="J147" s="13">
        <f t="shared" si="17"/>
        <v>0</v>
      </c>
      <c r="K147" s="9" t="s">
        <v>416</v>
      </c>
      <c r="L147" s="11">
        <f t="shared" si="18"/>
        <v>12037.037037037036</v>
      </c>
      <c r="M147" s="11">
        <f t="shared" si="19"/>
        <v>0</v>
      </c>
      <c r="N147" s="11">
        <f t="shared" si="20"/>
        <v>12037.037037037036</v>
      </c>
      <c r="O147" s="11">
        <f t="shared" si="21"/>
        <v>0</v>
      </c>
      <c r="P147" s="16" t="s">
        <v>459</v>
      </c>
      <c r="Q147" s="16" t="s">
        <v>451</v>
      </c>
      <c r="R147" s="16" t="s">
        <v>460</v>
      </c>
      <c r="S147" s="16" t="s">
        <v>452</v>
      </c>
      <c r="T147" s="17" t="s">
        <v>452</v>
      </c>
      <c r="U147" s="17" t="s">
        <v>453</v>
      </c>
    </row>
    <row r="148" spans="1:21" x14ac:dyDescent="0.25">
      <c r="A148" s="9">
        <v>3592</v>
      </c>
      <c r="B148" s="9" t="s">
        <v>417</v>
      </c>
      <c r="C148" s="9" t="s">
        <v>415</v>
      </c>
      <c r="D148" s="9"/>
      <c r="E148" s="9" t="s">
        <v>71</v>
      </c>
      <c r="F148" s="12">
        <v>44441</v>
      </c>
      <c r="G148" s="10">
        <v>10000</v>
      </c>
      <c r="H148" s="10">
        <v>0</v>
      </c>
      <c r="I148" s="13">
        <f t="shared" si="16"/>
        <v>10546.296296296296</v>
      </c>
      <c r="J148" s="13">
        <f t="shared" si="17"/>
        <v>0</v>
      </c>
      <c r="K148" s="9" t="s">
        <v>212</v>
      </c>
      <c r="L148" s="11">
        <f t="shared" si="18"/>
        <v>12037.037037037036</v>
      </c>
      <c r="M148" s="11">
        <f t="shared" si="19"/>
        <v>0</v>
      </c>
      <c r="N148" s="11">
        <f t="shared" si="20"/>
        <v>12037.037037037036</v>
      </c>
      <c r="O148" s="11">
        <f t="shared" si="21"/>
        <v>0</v>
      </c>
      <c r="P148" s="16" t="s">
        <v>459</v>
      </c>
      <c r="Q148" s="16" t="s">
        <v>451</v>
      </c>
      <c r="R148" s="16" t="s">
        <v>460</v>
      </c>
      <c r="S148" s="16" t="s">
        <v>452</v>
      </c>
      <c r="T148" s="17" t="s">
        <v>452</v>
      </c>
      <c r="U148" s="17" t="s">
        <v>453</v>
      </c>
    </row>
    <row r="149" spans="1:21" x14ac:dyDescent="0.25">
      <c r="A149" s="9">
        <v>3589</v>
      </c>
      <c r="B149" s="9" t="s">
        <v>418</v>
      </c>
      <c r="C149" s="9" t="s">
        <v>415</v>
      </c>
      <c r="D149" s="9"/>
      <c r="E149" s="9" t="s">
        <v>71</v>
      </c>
      <c r="F149" s="12">
        <v>44441</v>
      </c>
      <c r="G149" s="10">
        <v>10000</v>
      </c>
      <c r="H149" s="10">
        <v>0</v>
      </c>
      <c r="I149" s="13">
        <f t="shared" si="16"/>
        <v>10546.296296296296</v>
      </c>
      <c r="J149" s="13">
        <f t="shared" si="17"/>
        <v>0</v>
      </c>
      <c r="K149" s="9" t="s">
        <v>212</v>
      </c>
      <c r="L149" s="11">
        <f t="shared" si="18"/>
        <v>12037.037037037036</v>
      </c>
      <c r="M149" s="11">
        <f t="shared" si="19"/>
        <v>0</v>
      </c>
      <c r="N149" s="11">
        <f t="shared" si="20"/>
        <v>12037.037037037036</v>
      </c>
      <c r="O149" s="11">
        <f t="shared" si="21"/>
        <v>0</v>
      </c>
      <c r="P149" s="16" t="s">
        <v>459</v>
      </c>
      <c r="Q149" s="16" t="s">
        <v>451</v>
      </c>
      <c r="R149" s="16" t="s">
        <v>460</v>
      </c>
      <c r="S149" s="16" t="s">
        <v>452</v>
      </c>
      <c r="T149" s="17" t="s">
        <v>452</v>
      </c>
      <c r="U149" s="17" t="s">
        <v>453</v>
      </c>
    </row>
    <row r="150" spans="1:21" x14ac:dyDescent="0.25">
      <c r="A150" s="9">
        <v>3590</v>
      </c>
      <c r="B150" s="9" t="s">
        <v>419</v>
      </c>
      <c r="C150" s="9" t="s">
        <v>415</v>
      </c>
      <c r="D150" s="9"/>
      <c r="E150" s="9" t="s">
        <v>71</v>
      </c>
      <c r="F150" s="12">
        <v>44441</v>
      </c>
      <c r="G150" s="10">
        <v>10000</v>
      </c>
      <c r="H150" s="10">
        <v>0</v>
      </c>
      <c r="I150" s="13">
        <f t="shared" si="16"/>
        <v>10546.296296296296</v>
      </c>
      <c r="J150" s="13">
        <f t="shared" si="17"/>
        <v>0</v>
      </c>
      <c r="K150" s="9" t="s">
        <v>212</v>
      </c>
      <c r="L150" s="11">
        <f t="shared" si="18"/>
        <v>12037.037037037036</v>
      </c>
      <c r="M150" s="11">
        <f t="shared" si="19"/>
        <v>0</v>
      </c>
      <c r="N150" s="11">
        <f t="shared" si="20"/>
        <v>12037.037037037036</v>
      </c>
      <c r="O150" s="11">
        <f t="shared" si="21"/>
        <v>0</v>
      </c>
      <c r="P150" s="16" t="s">
        <v>459</v>
      </c>
      <c r="Q150" s="16" t="s">
        <v>451</v>
      </c>
      <c r="R150" s="16" t="s">
        <v>460</v>
      </c>
      <c r="S150" s="16" t="s">
        <v>452</v>
      </c>
      <c r="T150" s="17" t="s">
        <v>452</v>
      </c>
      <c r="U150" s="17" t="s">
        <v>453</v>
      </c>
    </row>
    <row r="151" spans="1:21" x14ac:dyDescent="0.25">
      <c r="A151" s="9">
        <v>3456</v>
      </c>
      <c r="B151" s="9" t="s">
        <v>420</v>
      </c>
      <c r="C151" s="9" t="s">
        <v>421</v>
      </c>
      <c r="D151" s="9" t="s">
        <v>422</v>
      </c>
      <c r="E151" s="9" t="s">
        <v>71</v>
      </c>
      <c r="F151" s="12">
        <v>44287</v>
      </c>
      <c r="G151" s="10">
        <v>62650.193099999997</v>
      </c>
      <c r="H151" s="10">
        <v>0</v>
      </c>
      <c r="I151" s="13">
        <f t="shared" si="16"/>
        <v>66072.74994527777</v>
      </c>
      <c r="J151" s="13">
        <f t="shared" si="17"/>
        <v>0</v>
      </c>
      <c r="K151" s="9" t="s">
        <v>13</v>
      </c>
      <c r="L151" s="11">
        <f t="shared" si="18"/>
        <v>75412.269472222208</v>
      </c>
      <c r="M151" s="11">
        <f t="shared" si="19"/>
        <v>0</v>
      </c>
      <c r="N151" s="11">
        <f t="shared" si="20"/>
        <v>75412.269472222208</v>
      </c>
      <c r="O151" s="11">
        <f t="shared" si="21"/>
        <v>0</v>
      </c>
      <c r="P151" s="16" t="s">
        <v>452</v>
      </c>
      <c r="Q151" s="16" t="s">
        <v>452</v>
      </c>
      <c r="R151" s="16" t="s">
        <v>452</v>
      </c>
      <c r="S151" s="16" t="s">
        <v>452</v>
      </c>
      <c r="T151" s="17" t="s">
        <v>452</v>
      </c>
      <c r="U151" s="17" t="s">
        <v>452</v>
      </c>
    </row>
    <row r="152" spans="1:21" x14ac:dyDescent="0.25">
      <c r="A152" s="9">
        <v>3382</v>
      </c>
      <c r="B152" s="9" t="s">
        <v>423</v>
      </c>
      <c r="C152" s="9" t="s">
        <v>424</v>
      </c>
      <c r="D152" s="9" t="s">
        <v>398</v>
      </c>
      <c r="E152" s="9" t="s">
        <v>147</v>
      </c>
      <c r="F152" s="12">
        <v>44287</v>
      </c>
      <c r="G152" s="10">
        <v>939755.52000000002</v>
      </c>
      <c r="H152" s="10">
        <v>62344.4882</v>
      </c>
      <c r="I152" s="13">
        <f t="shared" si="16"/>
        <v>991094.01599999995</v>
      </c>
      <c r="J152" s="13">
        <f t="shared" si="17"/>
        <v>65777.952767536233</v>
      </c>
      <c r="K152" s="9" t="s">
        <v>13</v>
      </c>
      <c r="L152" s="11">
        <f t="shared" si="18"/>
        <v>1131187.2</v>
      </c>
      <c r="M152" s="11">
        <f t="shared" si="19"/>
        <v>76138.582690628027</v>
      </c>
      <c r="N152" s="11">
        <f t="shared" si="20"/>
        <v>1131187.2</v>
      </c>
      <c r="O152" s="11">
        <f t="shared" si="21"/>
        <v>76379.527572560401</v>
      </c>
      <c r="P152" s="16" t="s">
        <v>452</v>
      </c>
      <c r="Q152" s="16" t="s">
        <v>452</v>
      </c>
      <c r="R152" s="16" t="s">
        <v>452</v>
      </c>
      <c r="S152" s="16" t="s">
        <v>452</v>
      </c>
      <c r="T152" s="17" t="s">
        <v>452</v>
      </c>
      <c r="U152" s="17" t="s">
        <v>453</v>
      </c>
    </row>
    <row r="153" spans="1:21" x14ac:dyDescent="0.25">
      <c r="A153" s="9">
        <v>3304</v>
      </c>
      <c r="B153" s="9" t="s">
        <v>425</v>
      </c>
      <c r="C153" s="9" t="s">
        <v>426</v>
      </c>
      <c r="D153" s="9"/>
      <c r="E153" s="9" t="s">
        <v>71</v>
      </c>
      <c r="F153" s="12">
        <v>44287</v>
      </c>
      <c r="G153" s="10">
        <v>0</v>
      </c>
      <c r="H153" s="10">
        <v>728110.0209</v>
      </c>
      <c r="I153" s="13">
        <f t="shared" si="16"/>
        <v>0</v>
      </c>
      <c r="J153" s="13">
        <f t="shared" si="17"/>
        <v>768208.83364521735</v>
      </c>
      <c r="K153" s="9" t="s">
        <v>13</v>
      </c>
      <c r="L153" s="11">
        <f t="shared" si="18"/>
        <v>0</v>
      </c>
      <c r="M153" s="11">
        <f t="shared" si="19"/>
        <v>889208.75982376805</v>
      </c>
      <c r="N153" s="11">
        <f t="shared" si="20"/>
        <v>0</v>
      </c>
      <c r="O153" s="11">
        <f t="shared" si="21"/>
        <v>892022.71159536229</v>
      </c>
      <c r="P153" s="16" t="s">
        <v>456</v>
      </c>
      <c r="Q153" s="16" t="s">
        <v>456</v>
      </c>
      <c r="R153" s="16" t="s">
        <v>456</v>
      </c>
      <c r="S153" s="16" t="s">
        <v>456</v>
      </c>
      <c r="T153" s="17" t="s">
        <v>456</v>
      </c>
      <c r="U153" s="17" t="s">
        <v>456</v>
      </c>
    </row>
    <row r="154" spans="1:21" ht="15.75" thickBot="1" x14ac:dyDescent="0.3">
      <c r="H154" s="2"/>
      <c r="I154" s="5">
        <f>SUM(I4:I153)</f>
        <v>331058775.06846714</v>
      </c>
      <c r="J154" s="6">
        <f>SUM(J4:J153)</f>
        <v>39012512.997903772</v>
      </c>
      <c r="L154" s="7">
        <f t="shared" si="18"/>
        <v>377854615.96927762</v>
      </c>
      <c r="M154" s="7">
        <f t="shared" si="19"/>
        <v>45157341.052518651</v>
      </c>
      <c r="N154" s="8">
        <f>SUM(N4:N153)</f>
        <v>377854615.96927756</v>
      </c>
      <c r="O154" s="8">
        <f>SUM(O4:O153)</f>
        <v>45607969.533639804</v>
      </c>
      <c r="P154" s="25"/>
      <c r="Q154" s="25"/>
      <c r="R154" s="25"/>
      <c r="S154" s="25"/>
      <c r="T154" s="26"/>
      <c r="U154" s="26"/>
    </row>
    <row r="155" spans="1:21" ht="15.75" thickTop="1" x14ac:dyDescent="0.25">
      <c r="P155" s="25"/>
      <c r="Q155" s="25"/>
      <c r="R155" s="25"/>
      <c r="S155" s="25"/>
      <c r="T155" s="26"/>
      <c r="U155" s="26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Peter</dc:creator>
  <cp:lastModifiedBy>Menno Rozema</cp:lastModifiedBy>
  <dcterms:created xsi:type="dcterms:W3CDTF">2022-12-21T13:58:37Z</dcterms:created>
  <dcterms:modified xsi:type="dcterms:W3CDTF">2025-01-16T13:47:17Z</dcterms:modified>
</cp:coreProperties>
</file>