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OC van Twente\4) Definitieve stukken\"/>
    </mc:Choice>
  </mc:AlternateContent>
  <bookViews>
    <workbookView xWindow="0" yWindow="0" windowWidth="28800" windowHeight="12300"/>
  </bookViews>
  <sheets>
    <sheet name="Locaties ROC van Twente" sheetId="1" r:id="rId1"/>
  </sheets>
  <definedNames>
    <definedName name="_xlnm._FilterDatabase" localSheetId="0" hidden="1">'Locaties ROC van Twente'!$A$4:$I$57</definedName>
    <definedName name="_xlnm.Print_Area" localSheetId="0">'Locaties ROC van Twente'!$A$4:$J$64</definedName>
    <definedName name="_xlnm.Print_Titles" localSheetId="0">'Locaties ROC van Twente'!$4:$4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9" i="1" l="1"/>
  <c r="V22" i="1" l="1"/>
  <c r="V26" i="1"/>
  <c r="V28" i="1"/>
  <c r="V29" i="1"/>
  <c r="V32" i="1"/>
  <c r="V36" i="1"/>
  <c r="V37" i="1"/>
  <c r="V38" i="1"/>
  <c r="V39" i="1"/>
  <c r="V40" i="1"/>
  <c r="V41" i="1"/>
  <c r="V42" i="1"/>
  <c r="V43" i="1"/>
  <c r="V44" i="1"/>
  <c r="V45" i="1"/>
  <c r="V47" i="1"/>
  <c r="V48" i="1"/>
  <c r="V49" i="1"/>
  <c r="V50" i="1"/>
  <c r="V51" i="1"/>
  <c r="V52" i="1"/>
  <c r="V53" i="1"/>
  <c r="V54" i="1"/>
  <c r="V55" i="1"/>
  <c r="V20" i="1"/>
  <c r="V6" i="1"/>
  <c r="V7" i="1"/>
  <c r="V8" i="1"/>
  <c r="V9" i="1"/>
  <c r="V10" i="1"/>
  <c r="V11" i="1"/>
  <c r="V12" i="1"/>
  <c r="V14" i="1"/>
  <c r="V16" i="1"/>
  <c r="V17" i="1"/>
  <c r="V5" i="1"/>
  <c r="Y22" i="1"/>
  <c r="Y26" i="1"/>
  <c r="Y28" i="1"/>
  <c r="Y29" i="1"/>
  <c r="Y32" i="1"/>
  <c r="Y35" i="1"/>
  <c r="Y36" i="1"/>
  <c r="Y37" i="1"/>
  <c r="Y38" i="1"/>
  <c r="Y39" i="1"/>
  <c r="Y40" i="1"/>
  <c r="Y41" i="1"/>
  <c r="Y42" i="1"/>
  <c r="Y43" i="1"/>
  <c r="Y44" i="1"/>
  <c r="Y45" i="1"/>
  <c r="Y48" i="1"/>
  <c r="Y49" i="1"/>
  <c r="Y50" i="1"/>
  <c r="Y51" i="1"/>
  <c r="Y52" i="1"/>
  <c r="Y53" i="1"/>
  <c r="Y54" i="1"/>
  <c r="Y55" i="1"/>
  <c r="Y20" i="1"/>
  <c r="Y19" i="1"/>
  <c r="Y6" i="1"/>
  <c r="Y7" i="1"/>
  <c r="Y8" i="1"/>
  <c r="Y9" i="1"/>
  <c r="Y10" i="1"/>
  <c r="Y11" i="1"/>
  <c r="Y16" i="1"/>
  <c r="Y17" i="1"/>
  <c r="Y5" i="1"/>
  <c r="S57" i="1"/>
  <c r="T57" i="1"/>
  <c r="U57" i="1"/>
  <c r="W57" i="1"/>
  <c r="X57" i="1"/>
  <c r="Y57" i="1" l="1"/>
  <c r="V57" i="1"/>
  <c r="K31" i="1"/>
  <c r="H31" i="1"/>
  <c r="P36" i="1"/>
  <c r="P53" i="1"/>
  <c r="N36" i="1"/>
  <c r="N53" i="1"/>
  <c r="Z57" i="1" l="1"/>
  <c r="Z59" i="1" s="1"/>
  <c r="Q9" i="1"/>
  <c r="R9" i="1" s="1"/>
  <c r="Q11" i="1"/>
  <c r="R11" i="1" s="1"/>
  <c r="Q20" i="1"/>
  <c r="R20" i="1" s="1"/>
  <c r="Q17" i="1"/>
  <c r="R17" i="1" s="1"/>
  <c r="Q39" i="1"/>
  <c r="R39" i="1" s="1"/>
  <c r="Q5" i="1"/>
  <c r="R5" i="1" s="1"/>
  <c r="O10" i="1"/>
  <c r="P10" i="1" s="1"/>
  <c r="O33" i="1"/>
  <c r="P33" i="1" s="1"/>
  <c r="M10" i="1"/>
  <c r="N10" i="1" s="1"/>
  <c r="M12" i="1"/>
  <c r="N12" i="1" s="1"/>
  <c r="M33" i="1"/>
  <c r="N33" i="1" s="1"/>
  <c r="H47" i="1"/>
  <c r="M47" i="1" s="1"/>
  <c r="N47" i="1" s="1"/>
  <c r="K47" i="1"/>
  <c r="O47" i="1" s="1"/>
  <c r="P47" i="1" s="1"/>
  <c r="R57" i="1" l="1"/>
  <c r="Q57" i="1"/>
  <c r="K49" i="1"/>
  <c r="O49" i="1" s="1"/>
  <c r="P49" i="1" s="1"/>
  <c r="K45" i="1"/>
  <c r="O45" i="1" s="1"/>
  <c r="P45" i="1" s="1"/>
  <c r="K41" i="1"/>
  <c r="O41" i="1" s="1"/>
  <c r="P41" i="1" s="1"/>
  <c r="K40" i="1"/>
  <c r="O40" i="1" s="1"/>
  <c r="P40" i="1" s="1"/>
  <c r="K35" i="1"/>
  <c r="O35" i="1" s="1"/>
  <c r="P35" i="1" s="1"/>
  <c r="K6" i="1"/>
  <c r="O6" i="1" s="1"/>
  <c r="P6" i="1" s="1"/>
  <c r="K7" i="1"/>
  <c r="O7" i="1" s="1"/>
  <c r="P7" i="1" s="1"/>
  <c r="K8" i="1"/>
  <c r="M8" i="1" s="1"/>
  <c r="K9" i="1"/>
  <c r="O9" i="1" s="1"/>
  <c r="P9" i="1" s="1"/>
  <c r="K11" i="1"/>
  <c r="O11" i="1" s="1"/>
  <c r="P11" i="1" s="1"/>
  <c r="K12" i="1"/>
  <c r="K16" i="1"/>
  <c r="O16" i="1" s="1"/>
  <c r="P16" i="1" s="1"/>
  <c r="K19" i="1"/>
  <c r="O19" i="1" s="1"/>
  <c r="P19" i="1" s="1"/>
  <c r="K20" i="1"/>
  <c r="O20" i="1" s="1"/>
  <c r="P20" i="1" s="1"/>
  <c r="K21" i="1"/>
  <c r="M21" i="1" s="1"/>
  <c r="K22" i="1"/>
  <c r="O22" i="1" s="1"/>
  <c r="P22" i="1" s="1"/>
  <c r="K23" i="1"/>
  <c r="K24" i="1"/>
  <c r="K25" i="1"/>
  <c r="K26" i="1"/>
  <c r="O26" i="1" s="1"/>
  <c r="P26" i="1" s="1"/>
  <c r="K27" i="1"/>
  <c r="K28" i="1"/>
  <c r="O28" i="1" s="1"/>
  <c r="P28" i="1" s="1"/>
  <c r="K17" i="1"/>
  <c r="O17" i="1" s="1"/>
  <c r="P17" i="1" s="1"/>
  <c r="K18" i="1"/>
  <c r="M18" i="1" s="1"/>
  <c r="K29" i="1"/>
  <c r="O29" i="1" s="1"/>
  <c r="P29" i="1" s="1"/>
  <c r="K30" i="1"/>
  <c r="K36" i="1"/>
  <c r="K37" i="1"/>
  <c r="O37" i="1" s="1"/>
  <c r="P37" i="1" s="1"/>
  <c r="K38" i="1"/>
  <c r="K39" i="1"/>
  <c r="O39" i="1" s="1"/>
  <c r="P39" i="1" s="1"/>
  <c r="K42" i="1"/>
  <c r="O42" i="1" s="1"/>
  <c r="P42" i="1" s="1"/>
  <c r="K43" i="1"/>
  <c r="O43" i="1" s="1"/>
  <c r="P43" i="1" s="1"/>
  <c r="K44" i="1"/>
  <c r="O44" i="1" s="1"/>
  <c r="P44" i="1" s="1"/>
  <c r="K48" i="1"/>
  <c r="O48" i="1" s="1"/>
  <c r="P48" i="1" s="1"/>
  <c r="K50" i="1"/>
  <c r="O50" i="1" s="1"/>
  <c r="P50" i="1" s="1"/>
  <c r="K51" i="1"/>
  <c r="O51" i="1" s="1"/>
  <c r="P51" i="1" s="1"/>
  <c r="K53" i="1"/>
  <c r="K55" i="1"/>
  <c r="O55" i="1" s="1"/>
  <c r="P55" i="1" s="1"/>
  <c r="K56" i="1"/>
  <c r="K5" i="1"/>
  <c r="O5" i="1" s="1"/>
  <c r="P5" i="1" s="1"/>
  <c r="H49" i="1"/>
  <c r="M49" i="1" s="1"/>
  <c r="N49" i="1" s="1"/>
  <c r="H45" i="1"/>
  <c r="M45" i="1" s="1"/>
  <c r="N45" i="1" s="1"/>
  <c r="H41" i="1"/>
  <c r="M41" i="1" s="1"/>
  <c r="N41" i="1" s="1"/>
  <c r="H6" i="1"/>
  <c r="M6" i="1" s="1"/>
  <c r="N6" i="1" s="1"/>
  <c r="H7" i="1"/>
  <c r="M7" i="1" s="1"/>
  <c r="N7" i="1" s="1"/>
  <c r="H8" i="1"/>
  <c r="H9" i="1"/>
  <c r="M9" i="1" s="1"/>
  <c r="N9" i="1" s="1"/>
  <c r="H11" i="1"/>
  <c r="M11" i="1" s="1"/>
  <c r="N11" i="1" s="1"/>
  <c r="H16" i="1"/>
  <c r="M16" i="1" s="1"/>
  <c r="N16" i="1" s="1"/>
  <c r="H19" i="1"/>
  <c r="M19" i="1" s="1"/>
  <c r="N19" i="1" s="1"/>
  <c r="H20" i="1"/>
  <c r="M20" i="1" s="1"/>
  <c r="N20" i="1" s="1"/>
  <c r="H21" i="1"/>
  <c r="H22" i="1"/>
  <c r="M22" i="1" s="1"/>
  <c r="N22" i="1" s="1"/>
  <c r="H23" i="1"/>
  <c r="H24" i="1"/>
  <c r="H25" i="1"/>
  <c r="H26" i="1"/>
  <c r="M26" i="1" s="1"/>
  <c r="N26" i="1" s="1"/>
  <c r="H27" i="1"/>
  <c r="H28" i="1"/>
  <c r="M28" i="1" s="1"/>
  <c r="N28" i="1" s="1"/>
  <c r="H17" i="1"/>
  <c r="M17" i="1" s="1"/>
  <c r="N17" i="1" s="1"/>
  <c r="H18" i="1"/>
  <c r="H29" i="1"/>
  <c r="M29" i="1" s="1"/>
  <c r="N29" i="1" s="1"/>
  <c r="H30" i="1"/>
  <c r="H35" i="1"/>
  <c r="H36" i="1"/>
  <c r="H37" i="1"/>
  <c r="M37" i="1" s="1"/>
  <c r="N37" i="1" s="1"/>
  <c r="H38" i="1"/>
  <c r="H39" i="1"/>
  <c r="M39" i="1" s="1"/>
  <c r="N39" i="1" s="1"/>
  <c r="H40" i="1"/>
  <c r="H42" i="1"/>
  <c r="M42" i="1" s="1"/>
  <c r="N42" i="1" s="1"/>
  <c r="H43" i="1"/>
  <c r="M43" i="1" s="1"/>
  <c r="N43" i="1" s="1"/>
  <c r="H44" i="1"/>
  <c r="M44" i="1" s="1"/>
  <c r="N44" i="1" s="1"/>
  <c r="H48" i="1"/>
  <c r="M48" i="1" s="1"/>
  <c r="N48" i="1" s="1"/>
  <c r="H50" i="1"/>
  <c r="M50" i="1" s="1"/>
  <c r="N50" i="1" s="1"/>
  <c r="H51" i="1"/>
  <c r="M51" i="1" s="1"/>
  <c r="N51" i="1" s="1"/>
  <c r="H53" i="1"/>
  <c r="H55" i="1"/>
  <c r="M55" i="1" s="1"/>
  <c r="N55" i="1" s="1"/>
  <c r="H56" i="1"/>
  <c r="H5" i="1"/>
  <c r="M5" i="1" s="1"/>
  <c r="N5" i="1" s="1"/>
  <c r="P57" i="1" l="1"/>
  <c r="N57" i="1"/>
  <c r="M57" i="1"/>
  <c r="O57" i="1"/>
  <c r="K57" i="1"/>
  <c r="H57" i="1"/>
  <c r="J57" i="1"/>
  <c r="I57" i="1"/>
  <c r="G57" i="1"/>
</calcChain>
</file>

<file path=xl/comments1.xml><?xml version="1.0" encoding="utf-8"?>
<comments xmlns="http://schemas.openxmlformats.org/spreadsheetml/2006/main">
  <authors>
    <author>tc={053E3371-BB02-41A7-8D5E-69E4CBAD93C5}</author>
    <author>tc={0505EEEC-A6F6-47D8-8250-5845558823F9}</author>
    <author>tc={8827CD4A-9EDC-42CA-96E2-B6466694E153}</author>
    <author>tc={536FBF9E-D844-461D-80DA-6F34E4DB3FE2}</author>
    <author>tc={FCD26594-3412-4A3F-ABAC-043E0253A9B3}</author>
    <author>tc={D69B7727-9A40-44C0-A3FE-CF757DCB65BB}</author>
  </authors>
  <commentList>
    <comment ref="G16" authorId="0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moet getaxeerd worden door taxateur</t>
        </r>
      </text>
    </comment>
    <comment ref="G38" authorId="1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locatie is nog niet open. Het wordt later pas duidelijk wat hier qua waarde in komt te staan.</t>
        </r>
      </text>
    </comment>
    <comment ref="I38" authorId="2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locatie is nog niet open. Het wordt later pas duidelijk wat hier qua waarde in komt te staan.</t>
        </r>
      </text>
    </comment>
    <comment ref="S38" authorId="3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incl. ict middelen</t>
        </r>
      </text>
    </comment>
    <comment ref="X39" authorId="4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inc. 525.000 + 600.000 euro aan zonnepanelen.</t>
        </r>
      </text>
    </comment>
    <comment ref="S43" authorId="5" shapeId="0">
      <text>
        <r>
          <rPr>
            <sz val="11"/>
            <color indexed="8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@Linette Drenth er is voor 130K aan airco's geplaatst. Oude bedrag was 549.500</t>
        </r>
      </text>
    </comment>
  </commentList>
</comments>
</file>

<file path=xl/sharedStrings.xml><?xml version="1.0" encoding="utf-8"?>
<sst xmlns="http://schemas.openxmlformats.org/spreadsheetml/2006/main" count="595" uniqueCount="232">
  <si>
    <t>Naam</t>
  </si>
  <si>
    <t>Straat (Bezoek)</t>
  </si>
  <si>
    <t>Huisnummer (Bezoek)</t>
  </si>
  <si>
    <t>Postcode (Bezoek)</t>
  </si>
  <si>
    <t>Plaats (Bezoek)</t>
  </si>
  <si>
    <t>Land (Bezoek)</t>
  </si>
  <si>
    <t>1</t>
  </si>
  <si>
    <t>Almelo</t>
  </si>
  <si>
    <t>Nederland</t>
  </si>
  <si>
    <t>Almelo, De Sumpel</t>
  </si>
  <si>
    <t>Sumpel</t>
  </si>
  <si>
    <t>4-6</t>
  </si>
  <si>
    <t>7606 JJ</t>
  </si>
  <si>
    <t>Almelo, Elisabethhof</t>
  </si>
  <si>
    <t>Elisabethhof</t>
  </si>
  <si>
    <t>4</t>
  </si>
  <si>
    <t>7607 ZD</t>
  </si>
  <si>
    <t>Almelo, Stadionlaan</t>
  </si>
  <si>
    <t>Stadionlaan</t>
  </si>
  <si>
    <t>7606 JZ</t>
  </si>
  <si>
    <t>60</t>
  </si>
  <si>
    <t>Almelo, Thorbeckelaan</t>
  </si>
  <si>
    <t>Thorbeckelaan</t>
  </si>
  <si>
    <t>184</t>
  </si>
  <si>
    <t>7604 XK</t>
  </si>
  <si>
    <t>Almelo, Wierdensestraat</t>
  </si>
  <si>
    <t>Wierdensestraat</t>
  </si>
  <si>
    <t>65</t>
  </si>
  <si>
    <t>7604 BB</t>
  </si>
  <si>
    <t>202</t>
  </si>
  <si>
    <t>Auke Vleerstraat</t>
  </si>
  <si>
    <t>7521 PE</t>
  </si>
  <si>
    <t>Enschede</t>
  </si>
  <si>
    <t>Enschede, Colosseum</t>
  </si>
  <si>
    <t>Colosseum</t>
  </si>
  <si>
    <t>87</t>
  </si>
  <si>
    <t>7521 PP</t>
  </si>
  <si>
    <t>86</t>
  </si>
  <si>
    <t>7521 PT</t>
  </si>
  <si>
    <t>G.J. van Heekstraat</t>
  </si>
  <si>
    <t>414</t>
  </si>
  <si>
    <t>7521 EN</t>
  </si>
  <si>
    <t>J.J. van Deinselaan</t>
  </si>
  <si>
    <t>2</t>
  </si>
  <si>
    <t>7541 BR</t>
  </si>
  <si>
    <t>MH Tromplaan</t>
  </si>
  <si>
    <t>28</t>
  </si>
  <si>
    <t>7513 AB</t>
  </si>
  <si>
    <t>Park de Kotten</t>
  </si>
  <si>
    <t>325</t>
  </si>
  <si>
    <t>7522 EN</t>
  </si>
  <si>
    <t>Piet Heinstraat</t>
  </si>
  <si>
    <t>7511 JE</t>
  </si>
  <si>
    <t>19</t>
  </si>
  <si>
    <t>7511 JL</t>
  </si>
  <si>
    <t>Enschede, Van Galenstraat (Epy Drost gebouw)</t>
  </si>
  <si>
    <t>Enschede, Wethouder Beversstraat</t>
  </si>
  <si>
    <t>Wethouder Beversstraat</t>
  </si>
  <si>
    <t>165</t>
  </si>
  <si>
    <t>7543 BK</t>
  </si>
  <si>
    <t>Sterrebosstraat</t>
  </si>
  <si>
    <t>7481 DD</t>
  </si>
  <si>
    <t>Haaksbergen</t>
  </si>
  <si>
    <t>Parkweg</t>
  </si>
  <si>
    <t>7772 XP</t>
  </si>
  <si>
    <t>Hardenberg</t>
  </si>
  <si>
    <t>Hardenberg, Parkweg 1-2</t>
  </si>
  <si>
    <t>1-2</t>
  </si>
  <si>
    <t>Brink</t>
  </si>
  <si>
    <t>7551 JE</t>
  </si>
  <si>
    <t>Hengelo</t>
  </si>
  <si>
    <t>Hengelo, Gieterij</t>
  </si>
  <si>
    <t>Gieterij</t>
  </si>
  <si>
    <t>200</t>
  </si>
  <si>
    <t>7553 VZ</t>
  </si>
  <si>
    <t>Hengelo, Haarweg</t>
  </si>
  <si>
    <t>Haarweg</t>
  </si>
  <si>
    <t>3</t>
  </si>
  <si>
    <t>7555 PC</t>
  </si>
  <si>
    <t>Kuipersdijk</t>
  </si>
  <si>
    <t>46</t>
  </si>
  <si>
    <t>7552 BJ</t>
  </si>
  <si>
    <t>Hengelo, Lansinkesweg</t>
  </si>
  <si>
    <t>Lansinkesweg</t>
  </si>
  <si>
    <t>7553 AE</t>
  </si>
  <si>
    <t>Hengelo, Lansinkesweg 28A</t>
  </si>
  <si>
    <t>28A</t>
  </si>
  <si>
    <t>Hengelo, Sportlaan Driene</t>
  </si>
  <si>
    <t>Sportlaan Driene</t>
  </si>
  <si>
    <t>7552 HA</t>
  </si>
  <si>
    <t>Holten, Produktieweg</t>
  </si>
  <si>
    <t>Produktieweg</t>
  </si>
  <si>
    <t>13</t>
  </si>
  <si>
    <t>7451 PR</t>
  </si>
  <si>
    <t>Holten</t>
  </si>
  <si>
    <t>Nijverdal, Mensinkweg</t>
  </si>
  <si>
    <t>Mensinkweg</t>
  </si>
  <si>
    <t>6b</t>
  </si>
  <si>
    <t>7442 TD</t>
  </si>
  <si>
    <t>Nijverdal</t>
  </si>
  <si>
    <t>105</t>
  </si>
  <si>
    <t>Oldenzaal</t>
  </si>
  <si>
    <t>Oldenzaal, Steenstraat</t>
  </si>
  <si>
    <t>Steenstraat</t>
  </si>
  <si>
    <t>7571 BJ</t>
  </si>
  <si>
    <t>Rijssen, Morsweg</t>
  </si>
  <si>
    <t>Morsweg</t>
  </si>
  <si>
    <t>24</t>
  </si>
  <si>
    <t>7461 AG</t>
  </si>
  <si>
    <t>Rijssen</t>
  </si>
  <si>
    <t>Reggesingel</t>
  </si>
  <si>
    <t>7461 AK</t>
  </si>
  <si>
    <t>Vroomshoop, Aziëlaan</t>
  </si>
  <si>
    <t>Aziëlaan</t>
  </si>
  <si>
    <t>7681 NC</t>
  </si>
  <si>
    <t>Vroomshoop</t>
  </si>
  <si>
    <t>Zwolle</t>
  </si>
  <si>
    <t>Hanzelaan</t>
  </si>
  <si>
    <t>101</t>
  </si>
  <si>
    <t>8017 JE</t>
  </si>
  <si>
    <t>Gronausestraat</t>
  </si>
  <si>
    <t>846</t>
  </si>
  <si>
    <t>7534 AM</t>
  </si>
  <si>
    <t>De Hems</t>
  </si>
  <si>
    <t>7522 NL</t>
  </si>
  <si>
    <t>nvt</t>
  </si>
  <si>
    <t>Von-Stauffenberg-Strasse</t>
  </si>
  <si>
    <t>85</t>
  </si>
  <si>
    <t>48151</t>
  </si>
  <si>
    <t>Münster</t>
  </si>
  <si>
    <t>Münster, Von-Stauffenberg-Strasse</t>
  </si>
  <si>
    <t xml:space="preserve">Ariënsplein </t>
  </si>
  <si>
    <t>7511 JX</t>
  </si>
  <si>
    <t>van Galenstraat (Epy Drost)</t>
  </si>
  <si>
    <t>Ariënsplein</t>
  </si>
  <si>
    <t>Oldenzaal, Zutphenstraat</t>
  </si>
  <si>
    <t>Zutphenstraat</t>
  </si>
  <si>
    <t>83</t>
  </si>
  <si>
    <t>7575 EJ</t>
  </si>
  <si>
    <t>Almelo, Stadionlaan 60 (IISPA)</t>
  </si>
  <si>
    <t>Enschede, Gronausestraat (Advanti)</t>
  </si>
  <si>
    <t>Enschede, G.J. van Heekstraat (Crossfit)</t>
  </si>
  <si>
    <t>Enschede, Colosseum 86 (Basicfit)</t>
  </si>
  <si>
    <t>Blikkensmaatweg</t>
  </si>
  <si>
    <t>15</t>
  </si>
  <si>
    <t>7546 RJ</t>
  </si>
  <si>
    <t>Enschede, Blikkensmaatweg (Skicentrum Moser)</t>
  </si>
  <si>
    <t>Almelo, Plesmanweg (opslag Bolk)</t>
  </si>
  <si>
    <t>Plesmanweg</t>
  </si>
  <si>
    <t>7602 PD</t>
  </si>
  <si>
    <t>Enschede, Ariënsplein (MST)</t>
  </si>
  <si>
    <t>Hengelo, Brink 115</t>
  </si>
  <si>
    <t>115</t>
  </si>
  <si>
    <t>Hengelo, Brink 202</t>
  </si>
  <si>
    <t>7551 JG</t>
  </si>
  <si>
    <t>zie ENAR03</t>
  </si>
  <si>
    <t>2020 Inventaris
Nieuwwaarde
excl. btw 
(nov-2017)</t>
  </si>
  <si>
    <t>2020 Inventaris
Computerapparatuur
excl. btw
(nov-2017)</t>
  </si>
  <si>
    <t>2017:Opstallen
Herbouwwaarde
excl. btw
(nov-2017)</t>
  </si>
  <si>
    <t>Nog niet bekend</t>
  </si>
  <si>
    <t>2021 Opstallen index 108 getaxeerd 2017</t>
  </si>
  <si>
    <t>2021 Inventaris computer apparatuur getaxeerd 2020/ index 103,5</t>
  </si>
  <si>
    <t>2021 inventaris getaxeerd nov 2020 / index 103,5</t>
  </si>
  <si>
    <t>Almelo, Thorbeckelaan (De Rank)</t>
  </si>
  <si>
    <t>186</t>
  </si>
  <si>
    <t>Almelo, Veldkampsweg  (Bouwmensen)</t>
  </si>
  <si>
    <t>Veldkampsweg</t>
  </si>
  <si>
    <t xml:space="preserve">7605 AR </t>
  </si>
  <si>
    <t xml:space="preserve">Almelo </t>
  </si>
  <si>
    <t>Enschede, Geessinkweg (Tennisvereniging Enschede ZUID TEZ)</t>
  </si>
  <si>
    <t>Geessinkweg</t>
  </si>
  <si>
    <t>154</t>
  </si>
  <si>
    <t>7544 RB</t>
  </si>
  <si>
    <t>Holten, Landuwerweg  (Landal park)</t>
  </si>
  <si>
    <t>Landuwerweg</t>
  </si>
  <si>
    <t>17</t>
  </si>
  <si>
    <t>7541 SP</t>
  </si>
  <si>
    <t>n.v.t.</t>
  </si>
  <si>
    <t xml:space="preserve">nvt </t>
  </si>
  <si>
    <t>nog niet bekend</t>
  </si>
  <si>
    <t>2022 inventaris getaxeerd nov 2020 / index 109,2</t>
  </si>
  <si>
    <t>2022 Inventaris computer apparatuur getaxeerd 2020/ index 109,2</t>
  </si>
  <si>
    <t>2022 Opstallen index 113,5 getaxeerd 2017</t>
  </si>
  <si>
    <t>Rijssen, Reggesingel 56</t>
  </si>
  <si>
    <t>56</t>
  </si>
  <si>
    <t>2023 inventaris getaxeerd nov 2020 / index 126,4</t>
  </si>
  <si>
    <t>2023 Inventaris computer apparatuur getaxeerd 2020/ index 126,4</t>
  </si>
  <si>
    <t>20223 Opstallen index 130 getaxeerd 2017</t>
  </si>
  <si>
    <t>2023 Inventaris Nieuwaarde</t>
  </si>
  <si>
    <t>2023 Inventaris  computerapparatuur</t>
  </si>
  <si>
    <t>Almelo, Stationsplein West (Dijkstraat (nieuwbouw juli 2024)</t>
  </si>
  <si>
    <t>Stationsplein</t>
  </si>
  <si>
    <t>Almelo, Kolthofsingel (Proceshal)</t>
  </si>
  <si>
    <t>Kolthofsingel</t>
  </si>
  <si>
    <t>7602 EM</t>
  </si>
  <si>
    <t>18-07-23 nog niet bekend</t>
  </si>
  <si>
    <t>Enschede, Ariënsplein (De Maere -  voorheen Van Galenstraat)</t>
  </si>
  <si>
    <t>Enschede, Auke Vleerstraat (data opslag ICT)</t>
  </si>
  <si>
    <t xml:space="preserve">Enschede, De Hems (Sportcentrum UT) (voorheen Promenade 1) </t>
  </si>
  <si>
    <t>Enschede, J.J. van Deinselaan (Aquadrome Sportaal)</t>
  </si>
  <si>
    <t>Enschede, M.H. Tromplaan (Saxion)</t>
  </si>
  <si>
    <t>Enschede, Park de Kotten (Slagman zwembad Sportaal)</t>
  </si>
  <si>
    <t>Enschede, Piet Heinstraat (Vavo Lyceum)</t>
  </si>
  <si>
    <t>zie bovenstaand</t>
  </si>
  <si>
    <t>Via gemeente</t>
  </si>
  <si>
    <t>Enschede, Rutbeek Regio Twente (Gebruik terrein, geen gebouw)</t>
  </si>
  <si>
    <t>Enschede, Blikkensmaatweg (Nieuwbouw mei 2023)</t>
  </si>
  <si>
    <t>Groenlo, Schralenstein 2</t>
  </si>
  <si>
    <t>Schralenstein</t>
  </si>
  <si>
    <t>7141 ED</t>
  </si>
  <si>
    <t>Groenlo</t>
  </si>
  <si>
    <t>Haaksbergen, Sterrebosstraat (Theaterzaal de Kappen)</t>
  </si>
  <si>
    <t>Hengelo, Kuipersdijk (Sportkamer en sporthal)</t>
  </si>
  <si>
    <t>Rijssen, Morsweg 4 (Was Reggesingel 56 tot 01-07-23)</t>
  </si>
  <si>
    <t>Rijssen, Haarstraat</t>
  </si>
  <si>
    <t>Haarstraat</t>
  </si>
  <si>
    <t>7462 AK</t>
  </si>
  <si>
    <t>Zwolle, Hanzelaan (Techniekfabriek t.b.v. opleiding NS)</t>
  </si>
  <si>
    <t>Totaal</t>
  </si>
  <si>
    <t>2024 Opstallen herbouwaarde Incl. BTW</t>
  </si>
  <si>
    <t>2024 Inventaris Nieuwaarde Incl. BTW</t>
  </si>
  <si>
    <t>2024 Inventaris  computerapparatuur incl. BTW</t>
  </si>
  <si>
    <t>ROC van Twente</t>
  </si>
  <si>
    <t>Objectenspecificatie per 01-01-2024</t>
  </si>
  <si>
    <t>Bijlage C.2</t>
  </si>
  <si>
    <t>Beveliging</t>
  </si>
  <si>
    <t>Zonnepanelen</t>
  </si>
  <si>
    <t>Leegstand</t>
  </si>
  <si>
    <t>Asbest</t>
  </si>
  <si>
    <t>soort</t>
  </si>
  <si>
    <t>J/N</t>
  </si>
  <si>
    <t>Deze informatie wordt uiterlijk bij de 1e NvI aangeleverd.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</si>
</sst>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 &quot;€&quot;\ * #,##0_ ;_ &quot;€&quot;\ * \-#,##0_ ;_ &quot;€&quot;\ * &quot;-&quot;??_ ;_ @_ 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MS Sans Serif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44" fontId="3" fillId="0" borderId="1" xfId="0" applyNumberFormat="1" applyFont="1" applyFill="1" applyBorder="1"/>
    <xf numFmtId="166" fontId="3" fillId="0" borderId="1" xfId="0" applyNumberFormat="1" applyFont="1" applyFill="1" applyBorder="1"/>
    <xf numFmtId="164" fontId="3" fillId="0" borderId="1" xfId="0" applyNumberFormat="1" applyFont="1" applyFill="1" applyBorder="1"/>
    <xf numFmtId="164" fontId="0" fillId="0" borderId="1" xfId="0" applyNumberFormat="1" applyFill="1" applyBorder="1"/>
    <xf numFmtId="0" fontId="0" fillId="0" borderId="1" xfId="0" applyFill="1" applyBorder="1"/>
    <xf numFmtId="165" fontId="0" fillId="0" borderId="1" xfId="0" applyNumberFormat="1" applyFill="1" applyBorder="1" applyAlignment="1">
      <alignment horizontal="right"/>
    </xf>
    <xf numFmtId="166" fontId="0" fillId="0" borderId="1" xfId="0" applyNumberFormat="1" applyFill="1" applyBorder="1"/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 wrapText="1"/>
    </xf>
    <xf numFmtId="166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right"/>
    </xf>
    <xf numFmtId="44" fontId="0" fillId="0" borderId="1" xfId="0" applyNumberFormat="1" applyFill="1" applyBorder="1"/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49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 wrapText="1"/>
    </xf>
    <xf numFmtId="164" fontId="0" fillId="0" borderId="1" xfId="0" applyNumberFormat="1" applyFill="1" applyBorder="1" applyAlignment="1">
      <alignment horizontal="right" wrapText="1"/>
    </xf>
    <xf numFmtId="44" fontId="3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0" fontId="5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44" fontId="0" fillId="0" borderId="0" xfId="0" applyNumberFormat="1" applyFill="1" applyBorder="1"/>
    <xf numFmtId="166" fontId="0" fillId="0" borderId="0" xfId="0" applyNumberFormat="1" applyFill="1" applyBorder="1"/>
    <xf numFmtId="0" fontId="2" fillId="0" borderId="0" xfId="0" applyFont="1" applyFill="1" applyBorder="1" applyAlignment="1">
      <alignment vertical="center"/>
    </xf>
    <xf numFmtId="164" fontId="0" fillId="0" borderId="0" xfId="0" applyNumberFormat="1" applyFill="1" applyBorder="1"/>
    <xf numFmtId="49" fontId="0" fillId="0" borderId="0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6" fontId="2" fillId="0" borderId="0" xfId="0" applyNumberFormat="1" applyFont="1" applyFill="1" applyBorder="1"/>
    <xf numFmtId="164" fontId="2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left"/>
    </xf>
    <xf numFmtId="164" fontId="1" fillId="0" borderId="1" xfId="0" applyNumberFormat="1" applyFont="1" applyFill="1" applyBorder="1"/>
    <xf numFmtId="44" fontId="0" fillId="0" borderId="1" xfId="0" applyNumberFormat="1" applyFill="1" applyBorder="1" applyAlignment="1">
      <alignment horizontal="right"/>
    </xf>
    <xf numFmtId="0" fontId="4" fillId="0" borderId="1" xfId="0" applyFont="1" applyFill="1" applyBorder="1"/>
    <xf numFmtId="164" fontId="0" fillId="0" borderId="1" xfId="0" applyNumberFormat="1" applyFill="1" applyBorder="1" applyAlignment="1">
      <alignment horizontal="center"/>
    </xf>
    <xf numFmtId="0" fontId="6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ette Drenth" id="{949853B0-C113-4015-913E-6F6CBFF0B4E6}" userId="LDH01@rocvantwente.nl" providerId="PeoplePicker"/>
  <person displayName="Linette Drenth" id="{1F566CD8-9FC2-44A5-B4B3-22A128F456B2}" userId="S::LDH01@rocvantwente.nl::92552c17-d79c-4171-a840-e533365b1491" providerId="AD"/>
  <person displayName="Marieke Peters" id="{E9315398-5F7A-4C62-8F9F-F8B5F2391C55}" userId="S::MPS01@rocvantwente.nl::988dc714-5a3e-494a-81bf-26b0befdff0f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5" dT="2020-01-23T12:00:09.33" personId="{E9315398-5F7A-4C62-8F9F-F8B5F2391C55}" id="{053E3371-BB02-41A7-8D5E-69E4CBAD93C5}">
    <text>moet getaxeerd worden door taxateur</text>
  </threadedComment>
  <threadedComment ref="G38" dT="2021-01-19T09:03:45.23" personId="{1F566CD8-9FC2-44A5-B4B3-22A128F456B2}" id="{0505EEEC-A6F6-47D8-8250-5845558823F9}">
    <text>Deze locatie is nog niet open. Het wordt later pas duidelijk wat hier qua waarde in komt te staan.</text>
  </threadedComment>
  <threadedComment ref="I38" dT="2021-01-19T09:03:56.25" personId="{1F566CD8-9FC2-44A5-B4B3-22A128F456B2}" id="{8827CD4A-9EDC-42CA-96E2-B6466694E153}">
    <text>Deze locatie is nog niet open. Het wordt later pas duidelijk wat hier qua waarde in komt te staan.</text>
  </threadedComment>
  <threadedComment ref="S38" dT="2022-03-07T14:27:31.33" personId="{E9315398-5F7A-4C62-8F9F-F8B5F2391C55}" id="{536FBF9E-D844-461D-80DA-6F34E4DB3FE2}">
    <text>incl. ict middelen</text>
  </threadedComment>
  <threadedComment ref="W39" dT="2023-01-23T11:06:09.04" personId="{E9315398-5F7A-4C62-8F9F-F8B5F2391C55}" id="{FCD26594-3412-4A3F-ABAC-043E0253A9B3}">
    <text>inc. 525.000 + 600.000 euro aan zonnepanelen.</text>
  </threadedComment>
  <threadedComment ref="S43" dT="2023-04-20T07:45:55.15" personId="{E9315398-5F7A-4C62-8F9F-F8B5F2391C55}" id="{D69B7727-9A40-44C0-A3FE-CF757DCB65BB}">
    <text>@Linette Drenth er is voor 130K aan airco's geplaatst. Oude bedrag was 549.500</text>
    <mentions>
      <mention mentionpersonId="{949853B0-C113-4015-913E-6F6CBFF0B4E6}" mentionId="{29430074-5CBA-473D-8758-AD39EFD94ACD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4"/>
  <sheetViews>
    <sheetView tabSelected="1" zoomScale="80" zoomScaleNormal="80" workbookViewId="0">
      <pane xSplit="1" topLeftCell="B1" activePane="topRight" state="frozen"/>
      <selection pane="topRight" activeCell="AE4" sqref="AE4"/>
    </sheetView>
  </sheetViews>
  <sheetFormatPr defaultColWidth="9.140625" defaultRowHeight="26.25" customHeight="1" x14ac:dyDescent="0.25"/>
  <cols>
    <col min="1" max="1" width="66.42578125" style="32" bestFit="1" customWidth="1"/>
    <col min="2" max="2" width="28.42578125" style="32" bestFit="1" customWidth="1"/>
    <col min="3" max="3" width="14.42578125" style="32" bestFit="1" customWidth="1"/>
    <col min="4" max="4" width="19.42578125" style="32" bestFit="1" customWidth="1"/>
    <col min="5" max="5" width="17" style="32" bestFit="1" customWidth="1"/>
    <col min="6" max="6" width="15.5703125" style="32" bestFit="1" customWidth="1"/>
    <col min="7" max="7" width="17.42578125" style="33" hidden="1" customWidth="1"/>
    <col min="8" max="8" width="1.7109375" style="34" hidden="1" customWidth="1"/>
    <col min="9" max="9" width="19.85546875" style="33" hidden="1" customWidth="1"/>
    <col min="10" max="10" width="16.42578125" style="35" hidden="1" customWidth="1"/>
    <col min="11" max="11" width="21.5703125" style="36" hidden="1" customWidth="1"/>
    <col min="12" max="12" width="23.28515625" style="32" hidden="1" customWidth="1"/>
    <col min="13" max="14" width="24.85546875" style="34" hidden="1" customWidth="1"/>
    <col min="15" max="16" width="21.5703125" style="36" hidden="1" customWidth="1"/>
    <col min="17" max="17" width="20.7109375" style="32" hidden="1" customWidth="1"/>
    <col min="18" max="18" width="21.28515625" style="32" hidden="1" customWidth="1"/>
    <col min="19" max="19" width="16.42578125" style="32" hidden="1" customWidth="1"/>
    <col min="20" max="20" width="26" style="32" hidden="1" customWidth="1"/>
    <col min="21" max="21" width="14.28515625" style="32" hidden="1" customWidth="1"/>
    <col min="22" max="22" width="28" style="32" customWidth="1"/>
    <col min="23" max="23" width="26" style="32" hidden="1" customWidth="1"/>
    <col min="24" max="24" width="16.42578125" style="32" hidden="1" customWidth="1"/>
    <col min="25" max="25" width="26.28515625" style="32" customWidth="1"/>
    <col min="26" max="26" width="27.140625" style="32" customWidth="1"/>
    <col min="27" max="27" width="29.140625" style="32" bestFit="1" customWidth="1"/>
    <col min="28" max="28" width="16.28515625" style="32" bestFit="1" customWidth="1"/>
    <col min="29" max="29" width="12.140625" style="32" bestFit="1" customWidth="1"/>
    <col min="30" max="30" width="8.42578125" style="32" bestFit="1" customWidth="1"/>
    <col min="31" max="16384" width="9.140625" style="32"/>
  </cols>
  <sheetData>
    <row r="1" spans="1:30" ht="15" customHeight="1" x14ac:dyDescent="0.25">
      <c r="A1" s="31" t="s">
        <v>224</v>
      </c>
    </row>
    <row r="2" spans="1:30" ht="15" customHeight="1" x14ac:dyDescent="0.25">
      <c r="A2" s="31" t="s">
        <v>222</v>
      </c>
      <c r="AA2" s="50" t="s">
        <v>231</v>
      </c>
    </row>
    <row r="3" spans="1:30" ht="15" customHeight="1" x14ac:dyDescent="0.25">
      <c r="A3" s="31" t="s">
        <v>223</v>
      </c>
      <c r="AA3" s="30" t="s">
        <v>225</v>
      </c>
      <c r="AB3" s="30" t="s">
        <v>226</v>
      </c>
      <c r="AC3" s="30" t="s">
        <v>227</v>
      </c>
      <c r="AD3" s="30" t="s">
        <v>228</v>
      </c>
    </row>
    <row r="4" spans="1:30" s="37" customFormat="1" ht="64.5" customHeight="1" x14ac:dyDescent="0.2">
      <c r="A4" s="11" t="s">
        <v>0</v>
      </c>
      <c r="B4" s="11" t="s">
        <v>1</v>
      </c>
      <c r="C4" s="12" t="s">
        <v>2</v>
      </c>
      <c r="D4" s="11" t="s">
        <v>3</v>
      </c>
      <c r="E4" s="11" t="s">
        <v>4</v>
      </c>
      <c r="F4" s="11" t="s">
        <v>5</v>
      </c>
      <c r="G4" s="13" t="s">
        <v>156</v>
      </c>
      <c r="H4" s="14" t="s">
        <v>162</v>
      </c>
      <c r="I4" s="13" t="s">
        <v>157</v>
      </c>
      <c r="J4" s="15" t="s">
        <v>158</v>
      </c>
      <c r="K4" s="16" t="s">
        <v>161</v>
      </c>
      <c r="L4" s="17" t="s">
        <v>160</v>
      </c>
      <c r="M4" s="14" t="s">
        <v>180</v>
      </c>
      <c r="N4" s="18" t="s">
        <v>185</v>
      </c>
      <c r="O4" s="16" t="s">
        <v>181</v>
      </c>
      <c r="P4" s="16" t="s">
        <v>186</v>
      </c>
      <c r="Q4" s="17" t="s">
        <v>182</v>
      </c>
      <c r="R4" s="17" t="s">
        <v>187</v>
      </c>
      <c r="S4" s="44" t="s">
        <v>156</v>
      </c>
      <c r="T4" s="44" t="s">
        <v>188</v>
      </c>
      <c r="U4" s="44" t="s">
        <v>157</v>
      </c>
      <c r="V4" s="44" t="s">
        <v>220</v>
      </c>
      <c r="W4" s="44" t="s">
        <v>189</v>
      </c>
      <c r="X4" s="15" t="s">
        <v>158</v>
      </c>
      <c r="Y4" s="44" t="s">
        <v>221</v>
      </c>
      <c r="Z4" s="44" t="s">
        <v>219</v>
      </c>
      <c r="AA4" s="30" t="s">
        <v>229</v>
      </c>
      <c r="AB4" s="30" t="s">
        <v>230</v>
      </c>
      <c r="AC4" s="30" t="s">
        <v>230</v>
      </c>
      <c r="AD4" s="30" t="s">
        <v>230</v>
      </c>
    </row>
    <row r="5" spans="1:30" ht="15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7</v>
      </c>
      <c r="F5" s="1" t="s">
        <v>8</v>
      </c>
      <c r="G5" s="2">
        <v>7250180</v>
      </c>
      <c r="H5" s="3">
        <f>G5</f>
        <v>7250180</v>
      </c>
      <c r="I5" s="2">
        <v>2289820</v>
      </c>
      <c r="J5" s="4">
        <v>17900000</v>
      </c>
      <c r="K5" s="5">
        <f>I5</f>
        <v>2289820</v>
      </c>
      <c r="L5" s="6">
        <v>21729291</v>
      </c>
      <c r="M5" s="3">
        <f>109.2/103.5*H5</f>
        <v>7649465.2753623184</v>
      </c>
      <c r="N5" s="3">
        <f>126.4/109.2*M5</f>
        <v>8854326.1062801927</v>
      </c>
      <c r="O5" s="5">
        <f>109.2/103.5*K5</f>
        <v>2415926.0289855073</v>
      </c>
      <c r="P5" s="5">
        <f>126.4/109.2*O5</f>
        <v>2796456.5024154591</v>
      </c>
      <c r="Q5" s="6">
        <f>113.5/108*L5</f>
        <v>22835875.263888888</v>
      </c>
      <c r="R5" s="6">
        <f>130/113.5*Q5</f>
        <v>26155628.055555556</v>
      </c>
      <c r="S5" s="19">
        <v>7250180</v>
      </c>
      <c r="T5" s="19">
        <v>8410000</v>
      </c>
      <c r="U5" s="19">
        <v>2289820</v>
      </c>
      <c r="V5" s="19">
        <f>T5*1.21*126.8/126.4</f>
        <v>10208302.848101266</v>
      </c>
      <c r="W5" s="19">
        <v>2510000</v>
      </c>
      <c r="X5" s="20">
        <v>17900000</v>
      </c>
      <c r="Y5" s="20">
        <f>W5*1.21*126.8/126.4</f>
        <v>3046711.0759493671</v>
      </c>
      <c r="Z5" s="7">
        <v>29838600</v>
      </c>
      <c r="AA5" s="8"/>
      <c r="AB5" s="8"/>
      <c r="AC5" s="8"/>
      <c r="AD5" s="8"/>
    </row>
    <row r="6" spans="1:30" ht="15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7</v>
      </c>
      <c r="F6" s="1" t="s">
        <v>8</v>
      </c>
      <c r="G6" s="2">
        <v>460000</v>
      </c>
      <c r="H6" s="3">
        <f t="shared" ref="H6:H56" si="0">G6</f>
        <v>460000</v>
      </c>
      <c r="I6" s="2">
        <v>15000</v>
      </c>
      <c r="J6" s="4"/>
      <c r="K6" s="5">
        <f t="shared" ref="K6:M56" si="1">I6</f>
        <v>15000</v>
      </c>
      <c r="L6" s="6"/>
      <c r="M6" s="3">
        <f t="shared" ref="M6:M55" si="2">109.2/103.5*H6</f>
        <v>485333.33333333331</v>
      </c>
      <c r="N6" s="3">
        <f t="shared" ref="N6:N55" si="3">126.4/109.2*M6</f>
        <v>561777.77777777775</v>
      </c>
      <c r="O6" s="5">
        <f>109.2/103.5*K6</f>
        <v>15826.086956521738</v>
      </c>
      <c r="P6" s="5">
        <f t="shared" ref="P6:P55" si="4">126.4/109.2*O6</f>
        <v>18318.840579710144</v>
      </c>
      <c r="Q6" s="6"/>
      <c r="R6" s="6"/>
      <c r="S6" s="19">
        <v>460000</v>
      </c>
      <c r="T6" s="19">
        <v>500000</v>
      </c>
      <c r="U6" s="19">
        <v>85000</v>
      </c>
      <c r="V6" s="19">
        <f t="shared" ref="V6:V17" si="5">T6*1.21*126.8/126.4</f>
        <v>606914.55696202524</v>
      </c>
      <c r="W6" s="19"/>
      <c r="X6" s="20" t="s">
        <v>125</v>
      </c>
      <c r="Y6" s="20">
        <f t="shared" ref="Y6:Y17" si="6">W6*1.21*126.8/126.4</f>
        <v>0</v>
      </c>
      <c r="Z6" s="7" t="s">
        <v>125</v>
      </c>
      <c r="AA6" s="8"/>
      <c r="AB6" s="8"/>
      <c r="AC6" s="8"/>
      <c r="AD6" s="8"/>
    </row>
    <row r="7" spans="1:30" ht="15" x14ac:dyDescent="0.25">
      <c r="A7" s="1" t="s">
        <v>17</v>
      </c>
      <c r="B7" s="1" t="s">
        <v>18</v>
      </c>
      <c r="C7" s="1" t="s">
        <v>6</v>
      </c>
      <c r="D7" s="1" t="s">
        <v>19</v>
      </c>
      <c r="E7" s="1" t="s">
        <v>7</v>
      </c>
      <c r="F7" s="1" t="s">
        <v>8</v>
      </c>
      <c r="G7" s="2">
        <v>39000</v>
      </c>
      <c r="H7" s="3">
        <f t="shared" si="0"/>
        <v>39000</v>
      </c>
      <c r="I7" s="2">
        <v>16000</v>
      </c>
      <c r="J7" s="4"/>
      <c r="K7" s="5">
        <f t="shared" si="1"/>
        <v>16000</v>
      </c>
      <c r="L7" s="6"/>
      <c r="M7" s="3">
        <f t="shared" si="2"/>
        <v>41147.82608695652</v>
      </c>
      <c r="N7" s="3">
        <f t="shared" si="3"/>
        <v>47628.985507246376</v>
      </c>
      <c r="O7" s="5">
        <f>109.2/103.5*K7</f>
        <v>16881.159420289856</v>
      </c>
      <c r="P7" s="5">
        <f t="shared" si="4"/>
        <v>19540.096618357489</v>
      </c>
      <c r="Q7" s="6"/>
      <c r="R7" s="6"/>
      <c r="S7" s="2">
        <v>39000</v>
      </c>
      <c r="T7" s="2">
        <v>45000</v>
      </c>
      <c r="U7" s="2">
        <v>30000</v>
      </c>
      <c r="V7" s="19">
        <f t="shared" si="5"/>
        <v>54622.310126582277</v>
      </c>
      <c r="W7" s="2"/>
      <c r="X7" s="20" t="s">
        <v>125</v>
      </c>
      <c r="Y7" s="20">
        <f t="shared" si="6"/>
        <v>0</v>
      </c>
      <c r="Z7" s="7" t="s">
        <v>125</v>
      </c>
      <c r="AA7" s="8"/>
      <c r="AB7" s="8"/>
      <c r="AC7" s="8"/>
      <c r="AD7" s="8"/>
    </row>
    <row r="8" spans="1:30" ht="15" x14ac:dyDescent="0.25">
      <c r="A8" s="1" t="s">
        <v>139</v>
      </c>
      <c r="B8" s="1" t="s">
        <v>18</v>
      </c>
      <c r="C8" s="1" t="s">
        <v>20</v>
      </c>
      <c r="D8" s="1" t="s">
        <v>19</v>
      </c>
      <c r="E8" s="1" t="s">
        <v>7</v>
      </c>
      <c r="F8" s="1" t="s">
        <v>8</v>
      </c>
      <c r="G8" s="2" t="s">
        <v>125</v>
      </c>
      <c r="H8" s="3" t="str">
        <f t="shared" si="0"/>
        <v>nvt</v>
      </c>
      <c r="I8" s="2" t="s">
        <v>125</v>
      </c>
      <c r="J8" s="4"/>
      <c r="K8" s="5" t="str">
        <f t="shared" si="1"/>
        <v>nvt</v>
      </c>
      <c r="L8" s="6"/>
      <c r="M8" s="21" t="str">
        <f t="shared" si="1"/>
        <v>nvt</v>
      </c>
      <c r="N8" s="3" t="s">
        <v>125</v>
      </c>
      <c r="O8" s="2" t="s">
        <v>125</v>
      </c>
      <c r="P8" s="3" t="s">
        <v>125</v>
      </c>
      <c r="Q8" s="6"/>
      <c r="R8" s="6"/>
      <c r="S8" s="8"/>
      <c r="T8" s="8"/>
      <c r="U8" s="8"/>
      <c r="V8" s="19">
        <f t="shared" si="5"/>
        <v>0</v>
      </c>
      <c r="W8" s="8"/>
      <c r="X8" s="8"/>
      <c r="Y8" s="20">
        <f t="shared" si="6"/>
        <v>0</v>
      </c>
      <c r="Z8" s="8"/>
      <c r="AA8" s="8"/>
      <c r="AB8" s="8"/>
      <c r="AC8" s="8"/>
      <c r="AD8" s="8"/>
    </row>
    <row r="9" spans="1:30" ht="15" x14ac:dyDescent="0.25">
      <c r="A9" s="1" t="s">
        <v>21</v>
      </c>
      <c r="B9" s="1" t="s">
        <v>22</v>
      </c>
      <c r="C9" s="1" t="s">
        <v>23</v>
      </c>
      <c r="D9" s="1" t="s">
        <v>24</v>
      </c>
      <c r="E9" s="1" t="s">
        <v>7</v>
      </c>
      <c r="F9" s="1" t="s">
        <v>8</v>
      </c>
      <c r="G9" s="2">
        <v>1652750</v>
      </c>
      <c r="H9" s="3">
        <f t="shared" si="0"/>
        <v>1652750</v>
      </c>
      <c r="I9" s="2">
        <v>1112250</v>
      </c>
      <c r="J9" s="4">
        <v>5960000</v>
      </c>
      <c r="K9" s="5">
        <f t="shared" si="1"/>
        <v>1112250</v>
      </c>
      <c r="L9" s="6">
        <v>7235004</v>
      </c>
      <c r="M9" s="3">
        <f t="shared" si="2"/>
        <v>1743771.0144927537</v>
      </c>
      <c r="N9" s="3">
        <f t="shared" si="3"/>
        <v>2018430.9178743963</v>
      </c>
      <c r="O9" s="5">
        <f>109.2/103.5*K9</f>
        <v>1173504.3478260869</v>
      </c>
      <c r="P9" s="5">
        <f t="shared" si="4"/>
        <v>1358342.0289855073</v>
      </c>
      <c r="Q9" s="6">
        <f t="shared" ref="Q9:Q39" si="7">113.5/108*L9</f>
        <v>7603453.2777777771</v>
      </c>
      <c r="R9" s="6">
        <f t="shared" ref="R9:R39" si="8">130/113.5*Q9</f>
        <v>8708801.1111111101</v>
      </c>
      <c r="S9" s="19">
        <v>1652750</v>
      </c>
      <c r="T9" s="19">
        <v>1960000</v>
      </c>
      <c r="U9" s="19">
        <v>1112250</v>
      </c>
      <c r="V9" s="19">
        <f t="shared" si="5"/>
        <v>2379105.063291139</v>
      </c>
      <c r="W9" s="19">
        <v>1065000</v>
      </c>
      <c r="X9" s="20">
        <v>5960000</v>
      </c>
      <c r="Y9" s="20">
        <f t="shared" si="6"/>
        <v>1292728.0063291139</v>
      </c>
      <c r="Z9" s="7">
        <v>9262550</v>
      </c>
      <c r="AA9" s="8"/>
      <c r="AB9" s="8"/>
      <c r="AC9" s="8"/>
      <c r="AD9" s="8"/>
    </row>
    <row r="10" spans="1:30" ht="15" x14ac:dyDescent="0.25">
      <c r="A10" s="1" t="s">
        <v>163</v>
      </c>
      <c r="B10" s="1" t="s">
        <v>22</v>
      </c>
      <c r="C10" s="1" t="s">
        <v>164</v>
      </c>
      <c r="D10" s="1" t="s">
        <v>24</v>
      </c>
      <c r="E10" s="1" t="s">
        <v>7</v>
      </c>
      <c r="F10" s="1"/>
      <c r="G10" s="2">
        <v>450000</v>
      </c>
      <c r="H10" s="2">
        <v>450000</v>
      </c>
      <c r="I10" s="4"/>
      <c r="J10" s="22"/>
      <c r="K10" s="22">
        <v>275000</v>
      </c>
      <c r="L10" s="22"/>
      <c r="M10" s="3">
        <f t="shared" si="2"/>
        <v>474782.60869565216</v>
      </c>
      <c r="N10" s="3">
        <f t="shared" si="3"/>
        <v>549565.21739130444</v>
      </c>
      <c r="O10" s="5">
        <f>109.2/103.5*K10</f>
        <v>290144.92753623187</v>
      </c>
      <c r="P10" s="5">
        <f t="shared" si="4"/>
        <v>335845.41062801937</v>
      </c>
      <c r="Q10" s="6"/>
      <c r="R10" s="6"/>
      <c r="S10" s="19">
        <v>450000</v>
      </c>
      <c r="T10" s="19">
        <v>600000</v>
      </c>
      <c r="U10" s="19">
        <v>275000</v>
      </c>
      <c r="V10" s="19">
        <f t="shared" si="5"/>
        <v>728297.4683544304</v>
      </c>
      <c r="W10" s="19">
        <v>220000</v>
      </c>
      <c r="X10" s="20" t="s">
        <v>125</v>
      </c>
      <c r="Y10" s="20">
        <f t="shared" si="6"/>
        <v>267042.40506329114</v>
      </c>
      <c r="Z10" s="7" t="s">
        <v>125</v>
      </c>
      <c r="AA10" s="8"/>
      <c r="AB10" s="8"/>
      <c r="AC10" s="8"/>
      <c r="AD10" s="8"/>
    </row>
    <row r="11" spans="1:30" ht="15" x14ac:dyDescent="0.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7</v>
      </c>
      <c r="F11" s="1" t="s">
        <v>8</v>
      </c>
      <c r="G11" s="2">
        <v>9109750</v>
      </c>
      <c r="H11" s="3">
        <f t="shared" si="0"/>
        <v>9109750</v>
      </c>
      <c r="I11" s="2">
        <v>5055250</v>
      </c>
      <c r="J11" s="4">
        <v>52500000</v>
      </c>
      <c r="K11" s="5">
        <f t="shared" si="1"/>
        <v>5055250</v>
      </c>
      <c r="L11" s="6">
        <v>63731161</v>
      </c>
      <c r="M11" s="3">
        <f t="shared" si="2"/>
        <v>9611446.3768115938</v>
      </c>
      <c r="N11" s="3">
        <f t="shared" si="3"/>
        <v>11125337.198067633</v>
      </c>
      <c r="O11" s="5">
        <f>109.2/103.5*K11</f>
        <v>5333655.0724637676</v>
      </c>
      <c r="P11" s="5">
        <f t="shared" si="4"/>
        <v>6173754.5893719811</v>
      </c>
      <c r="Q11" s="6">
        <f t="shared" si="7"/>
        <v>66976729.384259254</v>
      </c>
      <c r="R11" s="6">
        <f t="shared" si="8"/>
        <v>76713434.53703703</v>
      </c>
      <c r="S11" s="19">
        <v>9109750</v>
      </c>
      <c r="T11" s="19">
        <v>11255000</v>
      </c>
      <c r="U11" s="19">
        <v>5055250</v>
      </c>
      <c r="V11" s="19">
        <f t="shared" si="5"/>
        <v>13661646.677215189</v>
      </c>
      <c r="W11" s="19">
        <v>3560000</v>
      </c>
      <c r="X11" s="20">
        <v>52500000</v>
      </c>
      <c r="Y11" s="20">
        <f t="shared" si="6"/>
        <v>4321231.6455696197</v>
      </c>
      <c r="Z11" s="7">
        <v>69212000</v>
      </c>
      <c r="AA11" s="8"/>
      <c r="AB11" s="8"/>
      <c r="AC11" s="8"/>
      <c r="AD11" s="8"/>
    </row>
    <row r="12" spans="1:30" ht="15" x14ac:dyDescent="0.25">
      <c r="A12" s="1" t="s">
        <v>147</v>
      </c>
      <c r="B12" s="1" t="s">
        <v>148</v>
      </c>
      <c r="C12" s="1" t="s">
        <v>77</v>
      </c>
      <c r="D12" s="1" t="s">
        <v>149</v>
      </c>
      <c r="E12" s="1" t="s">
        <v>7</v>
      </c>
      <c r="F12" s="1"/>
      <c r="G12" s="2">
        <v>30000</v>
      </c>
      <c r="H12" s="3">
        <v>35000</v>
      </c>
      <c r="I12" s="2" t="s">
        <v>125</v>
      </c>
      <c r="J12" s="4"/>
      <c r="K12" s="5" t="str">
        <f t="shared" si="1"/>
        <v>nvt</v>
      </c>
      <c r="L12" s="6"/>
      <c r="M12" s="3">
        <f t="shared" si="2"/>
        <v>36927.536231884056</v>
      </c>
      <c r="N12" s="3">
        <f t="shared" si="3"/>
        <v>42743.96135265701</v>
      </c>
      <c r="O12" s="2" t="s">
        <v>125</v>
      </c>
      <c r="P12" s="3" t="s">
        <v>125</v>
      </c>
      <c r="Q12" s="6"/>
      <c r="R12" s="6"/>
      <c r="S12" s="19">
        <v>35000</v>
      </c>
      <c r="T12" s="19">
        <v>35000</v>
      </c>
      <c r="U12" s="19" t="s">
        <v>125</v>
      </c>
      <c r="V12" s="19">
        <f t="shared" si="5"/>
        <v>42484.018987341769</v>
      </c>
      <c r="W12" s="19" t="s">
        <v>125</v>
      </c>
      <c r="X12" s="20" t="s">
        <v>125</v>
      </c>
      <c r="Y12" s="20" t="s">
        <v>125</v>
      </c>
      <c r="Z12" s="7" t="s">
        <v>125</v>
      </c>
      <c r="AA12" s="8"/>
      <c r="AB12" s="8"/>
      <c r="AC12" s="8"/>
      <c r="AD12" s="8"/>
    </row>
    <row r="13" spans="1:30" ht="15" x14ac:dyDescent="0.25">
      <c r="A13" s="1" t="s">
        <v>165</v>
      </c>
      <c r="B13" s="1" t="s">
        <v>166</v>
      </c>
      <c r="C13" s="1" t="s">
        <v>107</v>
      </c>
      <c r="D13" s="1" t="s">
        <v>167</v>
      </c>
      <c r="E13" s="1" t="s">
        <v>168</v>
      </c>
      <c r="F13" s="1"/>
      <c r="G13" s="2" t="s">
        <v>125</v>
      </c>
      <c r="H13" s="2" t="s">
        <v>125</v>
      </c>
      <c r="I13" s="4" t="s">
        <v>125</v>
      </c>
      <c r="J13" s="22"/>
      <c r="K13" s="22"/>
      <c r="L13" s="22"/>
      <c r="M13" s="2" t="s">
        <v>125</v>
      </c>
      <c r="N13" s="3" t="s">
        <v>125</v>
      </c>
      <c r="O13" s="2" t="s">
        <v>125</v>
      </c>
      <c r="P13" s="3" t="s">
        <v>125</v>
      </c>
      <c r="Q13" s="6"/>
      <c r="R13" s="6"/>
      <c r="S13" s="19" t="s">
        <v>125</v>
      </c>
      <c r="T13" s="19" t="s">
        <v>125</v>
      </c>
      <c r="U13" s="19" t="s">
        <v>125</v>
      </c>
      <c r="V13" s="19" t="s">
        <v>125</v>
      </c>
      <c r="W13" s="19" t="s">
        <v>125</v>
      </c>
      <c r="X13" s="20" t="s">
        <v>125</v>
      </c>
      <c r="Y13" s="20" t="s">
        <v>125</v>
      </c>
      <c r="Z13" s="7" t="s">
        <v>125</v>
      </c>
      <c r="AA13" s="8"/>
      <c r="AB13" s="8"/>
      <c r="AC13" s="8"/>
      <c r="AD13" s="8"/>
    </row>
    <row r="14" spans="1:30" ht="15" x14ac:dyDescent="0.25">
      <c r="A14" s="1" t="s">
        <v>190</v>
      </c>
      <c r="B14" s="1" t="s">
        <v>191</v>
      </c>
      <c r="C14" s="23">
        <v>40</v>
      </c>
      <c r="D14" s="1" t="s">
        <v>28</v>
      </c>
      <c r="E14" s="1" t="s">
        <v>7</v>
      </c>
      <c r="F14" s="1"/>
      <c r="G14" s="2"/>
      <c r="H14" s="2"/>
      <c r="I14" s="4"/>
      <c r="J14" s="22"/>
      <c r="K14" s="22"/>
      <c r="L14" s="22"/>
      <c r="M14" s="2"/>
      <c r="N14" s="3"/>
      <c r="O14" s="2"/>
      <c r="P14" s="3"/>
      <c r="Q14" s="6"/>
      <c r="R14" s="6"/>
      <c r="S14" s="19" t="s">
        <v>125</v>
      </c>
      <c r="T14" s="19">
        <v>1960000</v>
      </c>
      <c r="U14" s="19" t="s">
        <v>125</v>
      </c>
      <c r="V14" s="19">
        <f t="shared" si="5"/>
        <v>2379105.063291139</v>
      </c>
      <c r="W14" s="19">
        <v>1065000</v>
      </c>
      <c r="X14" s="20" t="s">
        <v>125</v>
      </c>
      <c r="Y14" s="20" t="s">
        <v>125</v>
      </c>
      <c r="Z14" s="45" t="s">
        <v>125</v>
      </c>
      <c r="AA14" s="8"/>
      <c r="AB14" s="8"/>
      <c r="AC14" s="8"/>
      <c r="AD14" s="8"/>
    </row>
    <row r="15" spans="1:30" ht="15" x14ac:dyDescent="0.25">
      <c r="A15" s="1" t="s">
        <v>192</v>
      </c>
      <c r="B15" s="1" t="s">
        <v>193</v>
      </c>
      <c r="C15" s="23">
        <v>8</v>
      </c>
      <c r="D15" s="1" t="s">
        <v>194</v>
      </c>
      <c r="E15" s="1" t="s">
        <v>7</v>
      </c>
      <c r="F15" s="1"/>
      <c r="G15" s="2"/>
      <c r="H15" s="2"/>
      <c r="I15" s="4"/>
      <c r="J15" s="22"/>
      <c r="K15" s="22"/>
      <c r="L15" s="22"/>
      <c r="M15" s="2"/>
      <c r="N15" s="3"/>
      <c r="O15" s="2"/>
      <c r="P15" s="3"/>
      <c r="Q15" s="6"/>
      <c r="R15" s="6"/>
      <c r="S15" s="19" t="s">
        <v>125</v>
      </c>
      <c r="T15" s="19" t="s">
        <v>195</v>
      </c>
      <c r="U15" s="19" t="s">
        <v>125</v>
      </c>
      <c r="V15" s="19" t="s">
        <v>125</v>
      </c>
      <c r="W15" s="19" t="s">
        <v>195</v>
      </c>
      <c r="X15" s="20" t="s">
        <v>125</v>
      </c>
      <c r="Y15" s="20" t="s">
        <v>125</v>
      </c>
      <c r="Z15" s="45" t="s">
        <v>125</v>
      </c>
      <c r="AA15" s="8"/>
      <c r="AB15" s="8"/>
      <c r="AC15" s="8"/>
      <c r="AD15" s="8"/>
    </row>
    <row r="16" spans="1:30" ht="15" x14ac:dyDescent="0.25">
      <c r="A16" s="1" t="s">
        <v>150</v>
      </c>
      <c r="B16" s="1" t="s">
        <v>131</v>
      </c>
      <c r="C16" s="1" t="s">
        <v>6</v>
      </c>
      <c r="D16" s="1" t="s">
        <v>132</v>
      </c>
      <c r="E16" s="1" t="s">
        <v>32</v>
      </c>
      <c r="F16" s="1"/>
      <c r="G16" s="2">
        <v>391500</v>
      </c>
      <c r="H16" s="3">
        <f t="shared" si="0"/>
        <v>391500</v>
      </c>
      <c r="I16" s="2">
        <v>108500</v>
      </c>
      <c r="J16" s="4"/>
      <c r="K16" s="5">
        <f t="shared" si="1"/>
        <v>108500</v>
      </c>
      <c r="L16" s="6"/>
      <c r="M16" s="3">
        <f t="shared" si="2"/>
        <v>413060.86956521741</v>
      </c>
      <c r="N16" s="3">
        <f t="shared" si="3"/>
        <v>478121.73913043487</v>
      </c>
      <c r="O16" s="5">
        <f>109.2/103.5*K16</f>
        <v>114475.36231884058</v>
      </c>
      <c r="P16" s="5">
        <f t="shared" si="4"/>
        <v>132506.28019323671</v>
      </c>
      <c r="Q16" s="6"/>
      <c r="R16" s="6"/>
      <c r="S16" s="19">
        <v>391500</v>
      </c>
      <c r="T16" s="19">
        <v>864500</v>
      </c>
      <c r="U16" s="19">
        <v>108500</v>
      </c>
      <c r="V16" s="19">
        <f t="shared" si="5"/>
        <v>1049355.2689873418</v>
      </c>
      <c r="W16" s="19">
        <v>155500</v>
      </c>
      <c r="X16" s="20" t="s">
        <v>125</v>
      </c>
      <c r="Y16" s="20">
        <f t="shared" si="6"/>
        <v>188750.42721518988</v>
      </c>
      <c r="Z16" s="7" t="s">
        <v>125</v>
      </c>
      <c r="AA16" s="8"/>
      <c r="AB16" s="8"/>
      <c r="AC16" s="8"/>
      <c r="AD16" s="8"/>
    </row>
    <row r="17" spans="1:30" ht="15" x14ac:dyDescent="0.25">
      <c r="A17" s="1" t="s">
        <v>196</v>
      </c>
      <c r="B17" s="1" t="s">
        <v>134</v>
      </c>
      <c r="C17" s="1" t="s">
        <v>77</v>
      </c>
      <c r="D17" s="1" t="s">
        <v>132</v>
      </c>
      <c r="E17" s="1" t="s">
        <v>32</v>
      </c>
      <c r="F17" s="1" t="s">
        <v>8</v>
      </c>
      <c r="G17" s="2">
        <v>2490000</v>
      </c>
      <c r="H17" s="3">
        <f>G17</f>
        <v>2490000</v>
      </c>
      <c r="I17" s="2">
        <v>1625000</v>
      </c>
      <c r="J17" s="4">
        <v>13200000</v>
      </c>
      <c r="K17" s="5">
        <f>I17</f>
        <v>1625000</v>
      </c>
      <c r="L17" s="6">
        <v>16023835</v>
      </c>
      <c r="M17" s="3">
        <f>109.2/103.5*H17</f>
        <v>2627130.4347826084</v>
      </c>
      <c r="N17" s="3">
        <f>126.4/109.2*M17</f>
        <v>3040927.5362318838</v>
      </c>
      <c r="O17" s="5">
        <f>109.2/103.5*K17</f>
        <v>1714492.7536231885</v>
      </c>
      <c r="P17" s="5">
        <f>126.4/109.2*O17</f>
        <v>1984541.0628019327</v>
      </c>
      <c r="Q17" s="6">
        <f>113.5/108*L17</f>
        <v>16839863.634259257</v>
      </c>
      <c r="R17" s="6">
        <f>130/113.5*Q17</f>
        <v>19287949.537037034</v>
      </c>
      <c r="S17" s="19">
        <v>2490000</v>
      </c>
      <c r="T17" s="19">
        <v>3086400</v>
      </c>
      <c r="U17" s="19">
        <v>1625000</v>
      </c>
      <c r="V17" s="19">
        <f t="shared" si="5"/>
        <v>3746362.1772151897</v>
      </c>
      <c r="W17" s="19">
        <v>1153600</v>
      </c>
      <c r="X17" s="20">
        <v>13200000</v>
      </c>
      <c r="Y17" s="20">
        <f t="shared" si="6"/>
        <v>1400273.2658227845</v>
      </c>
      <c r="Z17" s="7">
        <v>19686700</v>
      </c>
      <c r="AA17" s="8"/>
      <c r="AB17" s="8"/>
      <c r="AC17" s="8"/>
      <c r="AD17" s="8"/>
    </row>
    <row r="18" spans="1:30" ht="15" x14ac:dyDescent="0.25">
      <c r="A18" s="1" t="s">
        <v>55</v>
      </c>
      <c r="B18" s="1" t="s">
        <v>133</v>
      </c>
      <c r="C18" s="1" t="s">
        <v>53</v>
      </c>
      <c r="D18" s="1" t="s">
        <v>54</v>
      </c>
      <c r="E18" s="1" t="s">
        <v>32</v>
      </c>
      <c r="F18" s="1" t="s">
        <v>8</v>
      </c>
      <c r="G18" s="2" t="s">
        <v>155</v>
      </c>
      <c r="H18" s="3" t="str">
        <f>G18</f>
        <v>zie ENAR03</v>
      </c>
      <c r="I18" s="2" t="s">
        <v>155</v>
      </c>
      <c r="J18" s="4"/>
      <c r="K18" s="5" t="str">
        <f>I18</f>
        <v>zie ENAR03</v>
      </c>
      <c r="L18" s="6"/>
      <c r="M18" s="21" t="str">
        <f>K18</f>
        <v>zie ENAR03</v>
      </c>
      <c r="N18" s="3" t="s">
        <v>125</v>
      </c>
      <c r="O18" s="2" t="s">
        <v>125</v>
      </c>
      <c r="P18" s="3" t="s">
        <v>125</v>
      </c>
      <c r="Q18" s="6"/>
      <c r="R18" s="6"/>
      <c r="S18" s="49" t="s">
        <v>203</v>
      </c>
      <c r="T18" s="49"/>
      <c r="U18" s="49"/>
      <c r="V18" s="49"/>
      <c r="W18" s="49"/>
      <c r="X18" s="49"/>
      <c r="Y18" s="49"/>
      <c r="Z18" s="49"/>
      <c r="AA18" s="8"/>
      <c r="AB18" s="8"/>
      <c r="AC18" s="8"/>
      <c r="AD18" s="8"/>
    </row>
    <row r="19" spans="1:30" ht="15" x14ac:dyDescent="0.25">
      <c r="A19" s="1" t="s">
        <v>197</v>
      </c>
      <c r="B19" s="1" t="s">
        <v>30</v>
      </c>
      <c r="C19" s="1" t="s">
        <v>6</v>
      </c>
      <c r="D19" s="1" t="s">
        <v>31</v>
      </c>
      <c r="E19" s="1" t="s">
        <v>32</v>
      </c>
      <c r="F19" s="1" t="s">
        <v>8</v>
      </c>
      <c r="G19" s="2">
        <v>0</v>
      </c>
      <c r="H19" s="3">
        <f t="shared" si="0"/>
        <v>0</v>
      </c>
      <c r="I19" s="2">
        <v>600000</v>
      </c>
      <c r="J19" s="4"/>
      <c r="K19" s="5">
        <f t="shared" si="1"/>
        <v>600000</v>
      </c>
      <c r="L19" s="6"/>
      <c r="M19" s="3">
        <f t="shared" si="2"/>
        <v>0</v>
      </c>
      <c r="N19" s="3">
        <f t="shared" si="3"/>
        <v>0</v>
      </c>
      <c r="O19" s="5">
        <f>109.2/103.5*K19</f>
        <v>633043.47826086951</v>
      </c>
      <c r="P19" s="5">
        <f t="shared" si="4"/>
        <v>732753.62318840576</v>
      </c>
      <c r="Q19" s="6"/>
      <c r="R19" s="6"/>
      <c r="S19" s="19">
        <v>0</v>
      </c>
      <c r="T19" s="19" t="s">
        <v>125</v>
      </c>
      <c r="U19" s="19">
        <v>600000</v>
      </c>
      <c r="V19" s="19"/>
      <c r="W19" s="19">
        <v>770000</v>
      </c>
      <c r="X19" s="20" t="s">
        <v>125</v>
      </c>
      <c r="Y19" s="20">
        <f>W19*1.21*126.8/126.4</f>
        <v>934648.4177215189</v>
      </c>
      <c r="Z19" s="7" t="s">
        <v>125</v>
      </c>
      <c r="AA19" s="8"/>
      <c r="AB19" s="8"/>
      <c r="AC19" s="8"/>
      <c r="AD19" s="8"/>
    </row>
    <row r="20" spans="1:30" ht="15" x14ac:dyDescent="0.25">
      <c r="A20" s="1" t="s">
        <v>33</v>
      </c>
      <c r="B20" s="1" t="s">
        <v>34</v>
      </c>
      <c r="C20" s="1" t="s">
        <v>35</v>
      </c>
      <c r="D20" s="1" t="s">
        <v>36</v>
      </c>
      <c r="E20" s="1" t="s">
        <v>32</v>
      </c>
      <c r="F20" s="1" t="s">
        <v>8</v>
      </c>
      <c r="G20" s="2">
        <v>1096500</v>
      </c>
      <c r="H20" s="3">
        <f t="shared" si="0"/>
        <v>1096500</v>
      </c>
      <c r="I20" s="2">
        <v>783500</v>
      </c>
      <c r="J20" s="4">
        <v>48128</v>
      </c>
      <c r="K20" s="5">
        <f t="shared" si="1"/>
        <v>783500</v>
      </c>
      <c r="L20" s="6">
        <v>58424</v>
      </c>
      <c r="M20" s="3">
        <f t="shared" si="2"/>
        <v>1156886.956521739</v>
      </c>
      <c r="N20" s="3">
        <f t="shared" si="3"/>
        <v>1339107.2463768115</v>
      </c>
      <c r="O20" s="5">
        <f>109.2/103.5*K20</f>
        <v>826649.27536231885</v>
      </c>
      <c r="P20" s="5">
        <f t="shared" si="4"/>
        <v>956854.10628019331</v>
      </c>
      <c r="Q20" s="6">
        <f t="shared" si="7"/>
        <v>61399.296296296292</v>
      </c>
      <c r="R20" s="6">
        <f t="shared" si="8"/>
        <v>70325.185185185182</v>
      </c>
      <c r="S20" s="19">
        <v>1096500</v>
      </c>
      <c r="T20" s="19">
        <v>1450000</v>
      </c>
      <c r="U20" s="19">
        <v>783500</v>
      </c>
      <c r="V20" s="19">
        <f>T20*1.21*126.8/126.4</f>
        <v>1760052.2151898732</v>
      </c>
      <c r="W20" s="19">
        <v>695000</v>
      </c>
      <c r="X20" s="20" t="s">
        <v>125</v>
      </c>
      <c r="Y20" s="20">
        <f>W20*1.21*126.8/126.4</f>
        <v>843611.23417721514</v>
      </c>
      <c r="Z20" s="7" t="s">
        <v>125</v>
      </c>
      <c r="AA20" s="8"/>
      <c r="AB20" s="8"/>
      <c r="AC20" s="8"/>
      <c r="AD20" s="8"/>
    </row>
    <row r="21" spans="1:30" ht="15" x14ac:dyDescent="0.25">
      <c r="A21" s="1" t="s">
        <v>142</v>
      </c>
      <c r="B21" s="1" t="s">
        <v>34</v>
      </c>
      <c r="C21" s="1" t="s">
        <v>37</v>
      </c>
      <c r="D21" s="1" t="s">
        <v>38</v>
      </c>
      <c r="E21" s="1" t="s">
        <v>32</v>
      </c>
      <c r="F21" s="1" t="s">
        <v>8</v>
      </c>
      <c r="G21" s="2" t="s">
        <v>125</v>
      </c>
      <c r="H21" s="3" t="str">
        <f t="shared" si="0"/>
        <v>nvt</v>
      </c>
      <c r="I21" s="2" t="s">
        <v>125</v>
      </c>
      <c r="J21" s="4"/>
      <c r="K21" s="5" t="str">
        <f t="shared" si="1"/>
        <v>nvt</v>
      </c>
      <c r="L21" s="6"/>
      <c r="M21" s="21" t="str">
        <f t="shared" si="1"/>
        <v>nvt</v>
      </c>
      <c r="N21" s="3" t="s">
        <v>125</v>
      </c>
      <c r="O21" s="2" t="s">
        <v>125</v>
      </c>
      <c r="P21" s="3" t="s">
        <v>125</v>
      </c>
      <c r="Q21" s="6"/>
      <c r="R21" s="6"/>
      <c r="S21" s="19" t="s">
        <v>125</v>
      </c>
      <c r="T21" s="19" t="s">
        <v>125</v>
      </c>
      <c r="U21" s="19" t="s">
        <v>125</v>
      </c>
      <c r="V21" s="19" t="s">
        <v>125</v>
      </c>
      <c r="W21" s="19" t="s">
        <v>125</v>
      </c>
      <c r="X21" s="20" t="s">
        <v>125</v>
      </c>
      <c r="Y21" s="20" t="s">
        <v>125</v>
      </c>
      <c r="Z21" s="7" t="s">
        <v>125</v>
      </c>
      <c r="AA21" s="8"/>
      <c r="AB21" s="8"/>
      <c r="AC21" s="8"/>
      <c r="AD21" s="8"/>
    </row>
    <row r="22" spans="1:30" ht="15" x14ac:dyDescent="0.25">
      <c r="A22" s="1" t="s">
        <v>198</v>
      </c>
      <c r="B22" s="1" t="s">
        <v>123</v>
      </c>
      <c r="C22" s="1" t="s">
        <v>6</v>
      </c>
      <c r="D22" s="1" t="s">
        <v>124</v>
      </c>
      <c r="E22" s="1" t="s">
        <v>32</v>
      </c>
      <c r="F22" s="1" t="s">
        <v>8</v>
      </c>
      <c r="G22" s="2">
        <v>204000</v>
      </c>
      <c r="H22" s="3">
        <f t="shared" si="0"/>
        <v>204000</v>
      </c>
      <c r="I22" s="2">
        <v>1000</v>
      </c>
      <c r="J22" s="4"/>
      <c r="K22" s="5">
        <f t="shared" si="1"/>
        <v>1000</v>
      </c>
      <c r="L22" s="6"/>
      <c r="M22" s="3">
        <f t="shared" si="2"/>
        <v>215234.78260869565</v>
      </c>
      <c r="N22" s="3">
        <f t="shared" si="3"/>
        <v>249136.23188405798</v>
      </c>
      <c r="O22" s="5">
        <f>109.2/103.5*K22</f>
        <v>1055.072463768116</v>
      </c>
      <c r="P22" s="5">
        <f t="shared" si="4"/>
        <v>1221.2560386473431</v>
      </c>
      <c r="Q22" s="6"/>
      <c r="R22" s="6"/>
      <c r="S22" s="19">
        <v>204000</v>
      </c>
      <c r="T22" s="19">
        <v>240000</v>
      </c>
      <c r="U22" s="19">
        <v>1000</v>
      </c>
      <c r="V22" s="19">
        <f t="shared" ref="V22:V55" si="9">T22*1.21*126.8/126.4</f>
        <v>291318.98734177212</v>
      </c>
      <c r="W22" s="19">
        <v>5000</v>
      </c>
      <c r="X22" s="20" t="s">
        <v>125</v>
      </c>
      <c r="Y22" s="20">
        <f t="shared" ref="Y22:Y55" si="10">W22*1.21*126.8/126.4</f>
        <v>6069.1455696202529</v>
      </c>
      <c r="Z22" s="6" t="s">
        <v>125</v>
      </c>
      <c r="AA22" s="8"/>
      <c r="AB22" s="8"/>
      <c r="AC22" s="8"/>
      <c r="AD22" s="8"/>
    </row>
    <row r="23" spans="1:30" ht="15" x14ac:dyDescent="0.25">
      <c r="A23" s="1" t="s">
        <v>141</v>
      </c>
      <c r="B23" s="1" t="s">
        <v>39</v>
      </c>
      <c r="C23" s="1" t="s">
        <v>40</v>
      </c>
      <c r="D23" s="1" t="s">
        <v>41</v>
      </c>
      <c r="E23" s="1" t="s">
        <v>32</v>
      </c>
      <c r="F23" s="1" t="s">
        <v>8</v>
      </c>
      <c r="G23" s="2" t="s">
        <v>125</v>
      </c>
      <c r="H23" s="3" t="str">
        <f t="shared" si="0"/>
        <v>nvt</v>
      </c>
      <c r="I23" s="2" t="s">
        <v>125</v>
      </c>
      <c r="J23" s="4"/>
      <c r="K23" s="5" t="str">
        <f t="shared" si="1"/>
        <v>nvt</v>
      </c>
      <c r="L23" s="6"/>
      <c r="M23" s="3" t="s">
        <v>178</v>
      </c>
      <c r="N23" s="3" t="s">
        <v>125</v>
      </c>
      <c r="O23" s="2" t="s">
        <v>125</v>
      </c>
      <c r="P23" s="3" t="s">
        <v>125</v>
      </c>
      <c r="Q23" s="6"/>
      <c r="R23" s="6"/>
      <c r="S23" s="19" t="s">
        <v>125</v>
      </c>
      <c r="T23" s="19" t="s">
        <v>125</v>
      </c>
      <c r="U23" s="19" t="s">
        <v>125</v>
      </c>
      <c r="V23" s="19" t="s">
        <v>125</v>
      </c>
      <c r="W23" s="19" t="s">
        <v>125</v>
      </c>
      <c r="X23" s="20" t="s">
        <v>125</v>
      </c>
      <c r="Y23" s="20" t="s">
        <v>125</v>
      </c>
      <c r="Z23" s="7" t="s">
        <v>125</v>
      </c>
      <c r="AA23" s="8"/>
      <c r="AB23" s="8"/>
      <c r="AC23" s="8"/>
      <c r="AD23" s="8"/>
    </row>
    <row r="24" spans="1:30" ht="15" x14ac:dyDescent="0.25">
      <c r="A24" s="1" t="s">
        <v>140</v>
      </c>
      <c r="B24" s="1" t="s">
        <v>120</v>
      </c>
      <c r="C24" s="1" t="s">
        <v>121</v>
      </c>
      <c r="D24" s="1" t="s">
        <v>122</v>
      </c>
      <c r="E24" s="1" t="s">
        <v>32</v>
      </c>
      <c r="F24" s="1" t="s">
        <v>8</v>
      </c>
      <c r="G24" s="2" t="s">
        <v>125</v>
      </c>
      <c r="H24" s="3" t="str">
        <f t="shared" si="0"/>
        <v>nvt</v>
      </c>
      <c r="I24" s="2" t="s">
        <v>125</v>
      </c>
      <c r="J24" s="4"/>
      <c r="K24" s="5" t="str">
        <f t="shared" si="1"/>
        <v>nvt</v>
      </c>
      <c r="L24" s="6"/>
      <c r="M24" s="3" t="s">
        <v>178</v>
      </c>
      <c r="N24" s="3" t="s">
        <v>125</v>
      </c>
      <c r="O24" s="2" t="s">
        <v>125</v>
      </c>
      <c r="P24" s="3" t="s">
        <v>125</v>
      </c>
      <c r="Q24" s="6"/>
      <c r="R24" s="6"/>
      <c r="S24" s="19" t="s">
        <v>125</v>
      </c>
      <c r="T24" s="19" t="s">
        <v>125</v>
      </c>
      <c r="U24" s="19" t="s">
        <v>125</v>
      </c>
      <c r="V24" s="19" t="s">
        <v>125</v>
      </c>
      <c r="W24" s="19" t="s">
        <v>125</v>
      </c>
      <c r="X24" s="20" t="s">
        <v>125</v>
      </c>
      <c r="Y24" s="20" t="s">
        <v>125</v>
      </c>
      <c r="Z24" s="7" t="s">
        <v>125</v>
      </c>
      <c r="AA24" s="8"/>
      <c r="AB24" s="8"/>
      <c r="AC24" s="8"/>
      <c r="AD24" s="8"/>
    </row>
    <row r="25" spans="1:30" ht="15" x14ac:dyDescent="0.25">
      <c r="A25" s="1" t="s">
        <v>199</v>
      </c>
      <c r="B25" s="1" t="s">
        <v>42</v>
      </c>
      <c r="C25" s="1" t="s">
        <v>43</v>
      </c>
      <c r="D25" s="1" t="s">
        <v>44</v>
      </c>
      <c r="E25" s="1" t="s">
        <v>32</v>
      </c>
      <c r="F25" s="1" t="s">
        <v>8</v>
      </c>
      <c r="G25" s="2" t="s">
        <v>125</v>
      </c>
      <c r="H25" s="3" t="str">
        <f t="shared" si="0"/>
        <v>nvt</v>
      </c>
      <c r="I25" s="2" t="s">
        <v>125</v>
      </c>
      <c r="J25" s="4"/>
      <c r="K25" s="5" t="str">
        <f t="shared" si="1"/>
        <v>nvt</v>
      </c>
      <c r="L25" s="6"/>
      <c r="M25" s="3" t="s">
        <v>178</v>
      </c>
      <c r="N25" s="3" t="s">
        <v>125</v>
      </c>
      <c r="O25" s="2" t="s">
        <v>125</v>
      </c>
      <c r="P25" s="3" t="s">
        <v>125</v>
      </c>
      <c r="Q25" s="6"/>
      <c r="R25" s="6"/>
      <c r="S25" s="19" t="s">
        <v>125</v>
      </c>
      <c r="T25" s="19" t="s">
        <v>125</v>
      </c>
      <c r="U25" s="19" t="s">
        <v>125</v>
      </c>
      <c r="V25" s="19" t="s">
        <v>125</v>
      </c>
      <c r="W25" s="19" t="s">
        <v>125</v>
      </c>
      <c r="X25" s="20" t="s">
        <v>125</v>
      </c>
      <c r="Y25" s="20" t="s">
        <v>125</v>
      </c>
      <c r="Z25" s="7" t="s">
        <v>125</v>
      </c>
      <c r="AA25" s="8"/>
      <c r="AB25" s="8"/>
      <c r="AC25" s="8"/>
      <c r="AD25" s="8"/>
    </row>
    <row r="26" spans="1:30" ht="15" x14ac:dyDescent="0.25">
      <c r="A26" s="1" t="s">
        <v>200</v>
      </c>
      <c r="B26" s="1" t="s">
        <v>45</v>
      </c>
      <c r="C26" s="1" t="s">
        <v>46</v>
      </c>
      <c r="D26" s="1" t="s">
        <v>47</v>
      </c>
      <c r="E26" s="1" t="s">
        <v>32</v>
      </c>
      <c r="F26" s="1" t="s">
        <v>8</v>
      </c>
      <c r="G26" s="2">
        <v>118200</v>
      </c>
      <c r="H26" s="3">
        <f t="shared" si="0"/>
        <v>118200</v>
      </c>
      <c r="I26" s="2">
        <v>151800</v>
      </c>
      <c r="J26" s="4"/>
      <c r="K26" s="5">
        <f t="shared" si="1"/>
        <v>151800</v>
      </c>
      <c r="L26" s="6"/>
      <c r="M26" s="3">
        <f t="shared" si="2"/>
        <v>124709.5652173913</v>
      </c>
      <c r="N26" s="3">
        <f t="shared" si="3"/>
        <v>144352.46376811594</v>
      </c>
      <c r="O26" s="5">
        <f>109.2/103.5*K26</f>
        <v>160160</v>
      </c>
      <c r="P26" s="5">
        <f t="shared" si="4"/>
        <v>185386.66666666669</v>
      </c>
      <c r="Q26" s="6"/>
      <c r="R26" s="6"/>
      <c r="S26" s="19">
        <v>118200</v>
      </c>
      <c r="T26" s="19">
        <v>159750</v>
      </c>
      <c r="U26" s="19">
        <v>151800</v>
      </c>
      <c r="V26" s="19">
        <f t="shared" si="9"/>
        <v>193909.20094936708</v>
      </c>
      <c r="W26" s="19">
        <v>280250</v>
      </c>
      <c r="X26" s="20" t="s">
        <v>125</v>
      </c>
      <c r="Y26" s="20">
        <f t="shared" si="10"/>
        <v>340175.6091772152</v>
      </c>
      <c r="Z26" s="7" t="s">
        <v>125</v>
      </c>
      <c r="AA26" s="8"/>
      <c r="AB26" s="8"/>
      <c r="AC26" s="8"/>
      <c r="AD26" s="8"/>
    </row>
    <row r="27" spans="1:30" ht="15" x14ac:dyDescent="0.25">
      <c r="A27" s="1" t="s">
        <v>201</v>
      </c>
      <c r="B27" s="1" t="s">
        <v>48</v>
      </c>
      <c r="C27" s="1" t="s">
        <v>49</v>
      </c>
      <c r="D27" s="1" t="s">
        <v>50</v>
      </c>
      <c r="E27" s="1" t="s">
        <v>32</v>
      </c>
      <c r="F27" s="1" t="s">
        <v>8</v>
      </c>
      <c r="G27" s="2" t="s">
        <v>125</v>
      </c>
      <c r="H27" s="3" t="str">
        <f t="shared" si="0"/>
        <v>nvt</v>
      </c>
      <c r="I27" s="2" t="s">
        <v>125</v>
      </c>
      <c r="J27" s="4"/>
      <c r="K27" s="5" t="str">
        <f t="shared" si="1"/>
        <v>nvt</v>
      </c>
      <c r="L27" s="6"/>
      <c r="M27" s="3" t="s">
        <v>178</v>
      </c>
      <c r="N27" s="3" t="s">
        <v>125</v>
      </c>
      <c r="O27" s="2" t="s">
        <v>125</v>
      </c>
      <c r="P27" s="3" t="s">
        <v>125</v>
      </c>
      <c r="Q27" s="6"/>
      <c r="R27" s="6"/>
      <c r="S27" s="19" t="s">
        <v>125</v>
      </c>
      <c r="T27" s="19" t="s">
        <v>125</v>
      </c>
      <c r="U27" s="19" t="s">
        <v>125</v>
      </c>
      <c r="V27" s="19" t="s">
        <v>125</v>
      </c>
      <c r="W27" s="19" t="s">
        <v>125</v>
      </c>
      <c r="X27" s="20" t="s">
        <v>125</v>
      </c>
      <c r="Y27" s="20" t="s">
        <v>125</v>
      </c>
      <c r="Z27" s="7" t="s">
        <v>125</v>
      </c>
      <c r="AA27" s="8"/>
      <c r="AB27" s="8"/>
      <c r="AC27" s="8"/>
      <c r="AD27" s="8"/>
    </row>
    <row r="28" spans="1:30" ht="15" x14ac:dyDescent="0.25">
      <c r="A28" s="1" t="s">
        <v>202</v>
      </c>
      <c r="B28" s="1" t="s">
        <v>51</v>
      </c>
      <c r="C28" s="1" t="s">
        <v>11</v>
      </c>
      <c r="D28" s="1" t="s">
        <v>52</v>
      </c>
      <c r="E28" s="1" t="s">
        <v>32</v>
      </c>
      <c r="F28" s="1" t="s">
        <v>8</v>
      </c>
      <c r="G28" s="2">
        <v>548850</v>
      </c>
      <c r="H28" s="3">
        <f t="shared" si="0"/>
        <v>548850</v>
      </c>
      <c r="I28" s="2">
        <v>446150</v>
      </c>
      <c r="J28" s="4"/>
      <c r="K28" s="5">
        <f t="shared" si="1"/>
        <v>446150</v>
      </c>
      <c r="L28" s="6"/>
      <c r="M28" s="3">
        <f t="shared" si="2"/>
        <v>579076.52173913037</v>
      </c>
      <c r="N28" s="3">
        <f t="shared" si="3"/>
        <v>670286.37681159424</v>
      </c>
      <c r="O28" s="5">
        <f>109.2/103.5*K28</f>
        <v>470720.5797101449</v>
      </c>
      <c r="P28" s="5">
        <f t="shared" si="4"/>
        <v>544863.38164251205</v>
      </c>
      <c r="Q28" s="6"/>
      <c r="R28" s="6"/>
      <c r="S28" s="19">
        <v>548850</v>
      </c>
      <c r="T28" s="19">
        <v>590050</v>
      </c>
      <c r="U28" s="19">
        <v>446150</v>
      </c>
      <c r="V28" s="19">
        <f t="shared" si="9"/>
        <v>716219.86867088592</v>
      </c>
      <c r="W28" s="19">
        <v>494950</v>
      </c>
      <c r="X28" s="20" t="s">
        <v>125</v>
      </c>
      <c r="Y28" s="20">
        <f t="shared" si="10"/>
        <v>600784.7199367088</v>
      </c>
      <c r="Z28" s="7" t="s">
        <v>125</v>
      </c>
      <c r="AA28" s="8"/>
      <c r="AB28" s="8"/>
      <c r="AC28" s="8"/>
      <c r="AD28" s="8"/>
    </row>
    <row r="29" spans="1:30" ht="15" x14ac:dyDescent="0.25">
      <c r="A29" s="1" t="s">
        <v>56</v>
      </c>
      <c r="B29" s="1" t="s">
        <v>57</v>
      </c>
      <c r="C29" s="1" t="s">
        <v>58</v>
      </c>
      <c r="D29" s="1" t="s">
        <v>59</v>
      </c>
      <c r="E29" s="1" t="s">
        <v>32</v>
      </c>
      <c r="F29" s="1" t="s">
        <v>8</v>
      </c>
      <c r="G29" s="2">
        <v>3985750</v>
      </c>
      <c r="H29" s="3">
        <f t="shared" si="0"/>
        <v>3985750</v>
      </c>
      <c r="I29" s="2">
        <v>1809250</v>
      </c>
      <c r="J29" s="4"/>
      <c r="K29" s="5">
        <f t="shared" si="1"/>
        <v>1809250</v>
      </c>
      <c r="L29" s="6"/>
      <c r="M29" s="3">
        <f t="shared" si="2"/>
        <v>4205255.0724637676</v>
      </c>
      <c r="N29" s="3">
        <f t="shared" si="3"/>
        <v>4867621.2560386471</v>
      </c>
      <c r="O29" s="5">
        <f>109.2/103.5*K29</f>
        <v>1908889.8550724636</v>
      </c>
      <c r="P29" s="5">
        <f t="shared" si="4"/>
        <v>2209557.4879227052</v>
      </c>
      <c r="Q29" s="6"/>
      <c r="R29" s="6"/>
      <c r="S29" s="19">
        <v>3985750</v>
      </c>
      <c r="T29" s="19">
        <v>4500000</v>
      </c>
      <c r="U29" s="19">
        <v>1809250</v>
      </c>
      <c r="V29" s="19">
        <f t="shared" si="9"/>
        <v>5462231.0126582272</v>
      </c>
      <c r="W29" s="19">
        <v>1880000</v>
      </c>
      <c r="X29" s="20" t="s">
        <v>204</v>
      </c>
      <c r="Y29" s="20">
        <f t="shared" si="10"/>
        <v>2281998.734177215</v>
      </c>
      <c r="Z29" s="7" t="s">
        <v>125</v>
      </c>
      <c r="AA29" s="8"/>
      <c r="AB29" s="8"/>
      <c r="AC29" s="8"/>
      <c r="AD29" s="8"/>
    </row>
    <row r="30" spans="1:30" ht="15" x14ac:dyDescent="0.25">
      <c r="A30" s="1" t="s">
        <v>146</v>
      </c>
      <c r="B30" s="1" t="s">
        <v>143</v>
      </c>
      <c r="C30" s="1" t="s">
        <v>144</v>
      </c>
      <c r="D30" s="1" t="s">
        <v>145</v>
      </c>
      <c r="E30" s="1" t="s">
        <v>32</v>
      </c>
      <c r="F30" s="1"/>
      <c r="G30" s="2" t="s">
        <v>125</v>
      </c>
      <c r="H30" s="3" t="str">
        <f t="shared" si="0"/>
        <v>nvt</v>
      </c>
      <c r="I30" s="2" t="s">
        <v>125</v>
      </c>
      <c r="J30" s="4"/>
      <c r="K30" s="5" t="str">
        <f t="shared" si="1"/>
        <v>nvt</v>
      </c>
      <c r="L30" s="6"/>
      <c r="M30" s="2" t="s">
        <v>125</v>
      </c>
      <c r="N30" s="3" t="s">
        <v>125</v>
      </c>
      <c r="O30" s="2" t="s">
        <v>125</v>
      </c>
      <c r="P30" s="3" t="s">
        <v>125</v>
      </c>
      <c r="Q30" s="6"/>
      <c r="R30" s="6"/>
      <c r="S30" s="19" t="s">
        <v>125</v>
      </c>
      <c r="T30" s="19" t="s">
        <v>125</v>
      </c>
      <c r="U30" s="19" t="s">
        <v>125</v>
      </c>
      <c r="V30" s="19" t="s">
        <v>125</v>
      </c>
      <c r="W30" s="19" t="s">
        <v>125</v>
      </c>
      <c r="X30" s="20" t="s">
        <v>125</v>
      </c>
      <c r="Y30" s="20" t="s">
        <v>125</v>
      </c>
      <c r="Z30" s="7" t="s">
        <v>125</v>
      </c>
      <c r="AA30" s="8"/>
      <c r="AB30" s="8"/>
      <c r="AC30" s="8"/>
      <c r="AD30" s="8"/>
    </row>
    <row r="31" spans="1:30" ht="15" x14ac:dyDescent="0.25">
      <c r="A31" s="1" t="s">
        <v>205</v>
      </c>
      <c r="B31" s="1" t="s">
        <v>143</v>
      </c>
      <c r="C31" s="1" t="s">
        <v>144</v>
      </c>
      <c r="D31" s="1" t="s">
        <v>145</v>
      </c>
      <c r="E31" s="1" t="s">
        <v>32</v>
      </c>
      <c r="F31" s="1"/>
      <c r="G31" s="2" t="s">
        <v>125</v>
      </c>
      <c r="H31" s="3" t="str">
        <f t="shared" ref="H31" si="11">G31</f>
        <v>nvt</v>
      </c>
      <c r="I31" s="2" t="s">
        <v>125</v>
      </c>
      <c r="J31" s="4"/>
      <c r="K31" s="5" t="str">
        <f t="shared" ref="K31" si="12">I31</f>
        <v>nvt</v>
      </c>
      <c r="L31" s="6"/>
      <c r="M31" s="2" t="s">
        <v>125</v>
      </c>
      <c r="N31" s="3" t="s">
        <v>125</v>
      </c>
      <c r="O31" s="2" t="s">
        <v>125</v>
      </c>
      <c r="P31" s="3" t="s">
        <v>125</v>
      </c>
      <c r="Q31" s="6"/>
      <c r="R31" s="6"/>
      <c r="S31" s="19" t="s">
        <v>125</v>
      </c>
      <c r="T31" s="19" t="s">
        <v>125</v>
      </c>
      <c r="U31" s="19" t="s">
        <v>125</v>
      </c>
      <c r="V31" s="19" t="s">
        <v>125</v>
      </c>
      <c r="W31" s="19" t="s">
        <v>125</v>
      </c>
      <c r="X31" s="20" t="s">
        <v>125</v>
      </c>
      <c r="Y31" s="20" t="s">
        <v>125</v>
      </c>
      <c r="Z31" s="7" t="s">
        <v>125</v>
      </c>
      <c r="AA31" s="8"/>
      <c r="AB31" s="8"/>
      <c r="AC31" s="8"/>
      <c r="AD31" s="8"/>
    </row>
    <row r="32" spans="1:30" ht="15" x14ac:dyDescent="0.25">
      <c r="A32" s="24" t="s">
        <v>206</v>
      </c>
      <c r="B32" s="24" t="s">
        <v>143</v>
      </c>
      <c r="C32" s="25">
        <v>26</v>
      </c>
      <c r="D32" s="24" t="s">
        <v>145</v>
      </c>
      <c r="E32" s="24" t="s">
        <v>32</v>
      </c>
      <c r="F32" s="1"/>
      <c r="G32" s="2"/>
      <c r="H32" s="3"/>
      <c r="I32" s="2"/>
      <c r="J32" s="4"/>
      <c r="K32" s="5"/>
      <c r="L32" s="6"/>
      <c r="M32" s="2"/>
      <c r="N32" s="3"/>
      <c r="O32" s="2"/>
      <c r="P32" s="3"/>
      <c r="Q32" s="6"/>
      <c r="R32" s="6"/>
      <c r="S32" s="19" t="s">
        <v>125</v>
      </c>
      <c r="T32" s="19">
        <v>113000</v>
      </c>
      <c r="U32" s="19" t="s">
        <v>125</v>
      </c>
      <c r="V32" s="19">
        <f t="shared" si="9"/>
        <v>137162.68987341772</v>
      </c>
      <c r="W32" s="19">
        <v>50000</v>
      </c>
      <c r="X32" s="20" t="s">
        <v>125</v>
      </c>
      <c r="Y32" s="20">
        <f t="shared" si="10"/>
        <v>60691.455696202531</v>
      </c>
      <c r="Z32" s="7">
        <v>1500000</v>
      </c>
      <c r="AA32" s="8"/>
      <c r="AB32" s="8"/>
      <c r="AC32" s="8"/>
      <c r="AD32" s="8"/>
    </row>
    <row r="33" spans="1:30" ht="15" x14ac:dyDescent="0.25">
      <c r="A33" s="1" t="s">
        <v>169</v>
      </c>
      <c r="B33" s="1" t="s">
        <v>170</v>
      </c>
      <c r="C33" s="1" t="s">
        <v>171</v>
      </c>
      <c r="D33" s="1" t="s">
        <v>172</v>
      </c>
      <c r="E33" s="1" t="s">
        <v>32</v>
      </c>
      <c r="F33" s="1"/>
      <c r="G33" s="26"/>
      <c r="H33" s="2"/>
      <c r="I33" s="4"/>
      <c r="J33" s="22"/>
      <c r="K33" s="22"/>
      <c r="L33" s="22"/>
      <c r="M33" s="3">
        <f t="shared" si="2"/>
        <v>0</v>
      </c>
      <c r="N33" s="3">
        <f t="shared" si="3"/>
        <v>0</v>
      </c>
      <c r="O33" s="5">
        <f>109.2/103.5*K33</f>
        <v>0</v>
      </c>
      <c r="P33" s="5">
        <f t="shared" si="4"/>
        <v>0</v>
      </c>
      <c r="Q33" s="6"/>
      <c r="R33" s="6"/>
      <c r="S33" s="27" t="s">
        <v>125</v>
      </c>
      <c r="T33" s="27" t="s">
        <v>125</v>
      </c>
      <c r="U33" s="19" t="s">
        <v>125</v>
      </c>
      <c r="V33" s="19" t="s">
        <v>125</v>
      </c>
      <c r="W33" s="19" t="s">
        <v>125</v>
      </c>
      <c r="X33" s="20" t="s">
        <v>125</v>
      </c>
      <c r="Y33" s="20" t="s">
        <v>125</v>
      </c>
      <c r="Z33" s="7" t="s">
        <v>125</v>
      </c>
      <c r="AA33" s="8"/>
      <c r="AB33" s="8"/>
      <c r="AC33" s="8"/>
      <c r="AD33" s="8"/>
    </row>
    <row r="34" spans="1:30" ht="15" x14ac:dyDescent="0.25">
      <c r="A34" s="24" t="s">
        <v>207</v>
      </c>
      <c r="B34" s="24" t="s">
        <v>208</v>
      </c>
      <c r="C34" s="25">
        <v>2</v>
      </c>
      <c r="D34" s="24" t="s">
        <v>209</v>
      </c>
      <c r="E34" s="24" t="s">
        <v>210</v>
      </c>
      <c r="F34" s="1"/>
      <c r="G34" s="26"/>
      <c r="H34" s="2"/>
      <c r="I34" s="4"/>
      <c r="J34" s="22"/>
      <c r="K34" s="22"/>
      <c r="L34" s="22"/>
      <c r="M34" s="3"/>
      <c r="N34" s="3"/>
      <c r="O34" s="5"/>
      <c r="P34" s="5"/>
      <c r="Q34" s="6"/>
      <c r="R34" s="6"/>
      <c r="S34" s="27" t="s">
        <v>125</v>
      </c>
      <c r="T34" s="27" t="s">
        <v>125</v>
      </c>
      <c r="U34" s="19" t="s">
        <v>125</v>
      </c>
      <c r="V34" s="19" t="s">
        <v>125</v>
      </c>
      <c r="W34" s="19" t="s">
        <v>125</v>
      </c>
      <c r="X34" s="20" t="s">
        <v>125</v>
      </c>
      <c r="Y34" s="20" t="s">
        <v>125</v>
      </c>
      <c r="Z34" s="7" t="s">
        <v>125</v>
      </c>
      <c r="AA34" s="8"/>
      <c r="AB34" s="8"/>
      <c r="AC34" s="8"/>
      <c r="AD34" s="8"/>
    </row>
    <row r="35" spans="1:30" ht="15" x14ac:dyDescent="0.25">
      <c r="A35" s="1" t="s">
        <v>211</v>
      </c>
      <c r="B35" s="1" t="s">
        <v>60</v>
      </c>
      <c r="C35" s="1" t="s">
        <v>43</v>
      </c>
      <c r="D35" s="1" t="s">
        <v>61</v>
      </c>
      <c r="E35" s="1" t="s">
        <v>62</v>
      </c>
      <c r="F35" s="1" t="s">
        <v>8</v>
      </c>
      <c r="G35" s="2" t="s">
        <v>125</v>
      </c>
      <c r="H35" s="3" t="str">
        <f t="shared" si="0"/>
        <v>nvt</v>
      </c>
      <c r="I35" s="2">
        <v>17500</v>
      </c>
      <c r="J35" s="4"/>
      <c r="K35" s="5">
        <f>103.5/101.6*I35</f>
        <v>17827.263779527559</v>
      </c>
      <c r="L35" s="6"/>
      <c r="M35" s="2" t="s">
        <v>125</v>
      </c>
      <c r="N35" s="3" t="s">
        <v>125</v>
      </c>
      <c r="O35" s="5">
        <f>109.2/103.5*K35</f>
        <v>18809.055118110235</v>
      </c>
      <c r="P35" s="5">
        <f t="shared" si="4"/>
        <v>21771.653543307086</v>
      </c>
      <c r="Q35" s="6"/>
      <c r="R35" s="6"/>
      <c r="S35" s="19" t="s">
        <v>125</v>
      </c>
      <c r="T35" s="19" t="s">
        <v>125</v>
      </c>
      <c r="U35" s="19">
        <v>17500</v>
      </c>
      <c r="V35" s="19" t="s">
        <v>125</v>
      </c>
      <c r="W35" s="19">
        <v>17500</v>
      </c>
      <c r="X35" s="20" t="s">
        <v>125</v>
      </c>
      <c r="Y35" s="20">
        <f t="shared" si="10"/>
        <v>21242.009493670885</v>
      </c>
      <c r="Z35" s="46" t="s">
        <v>125</v>
      </c>
      <c r="AA35" s="8"/>
      <c r="AB35" s="8"/>
      <c r="AC35" s="8"/>
      <c r="AD35" s="8"/>
    </row>
    <row r="36" spans="1:30" ht="15" x14ac:dyDescent="0.25">
      <c r="A36" s="1" t="s">
        <v>66</v>
      </c>
      <c r="B36" s="1" t="s">
        <v>63</v>
      </c>
      <c r="C36" s="1" t="s">
        <v>67</v>
      </c>
      <c r="D36" s="1" t="s">
        <v>64</v>
      </c>
      <c r="E36" s="1" t="s">
        <v>65</v>
      </c>
      <c r="F36" s="1" t="s">
        <v>8</v>
      </c>
      <c r="G36" s="2" t="s">
        <v>125</v>
      </c>
      <c r="H36" s="3" t="str">
        <f t="shared" si="0"/>
        <v>nvt</v>
      </c>
      <c r="I36" s="2" t="s">
        <v>125</v>
      </c>
      <c r="J36" s="4"/>
      <c r="K36" s="5" t="str">
        <f t="shared" si="1"/>
        <v>nvt</v>
      </c>
      <c r="L36" s="6"/>
      <c r="M36" s="2">
        <v>64000</v>
      </c>
      <c r="N36" s="3">
        <f t="shared" si="3"/>
        <v>74080.586080586087</v>
      </c>
      <c r="O36" s="2">
        <v>76000</v>
      </c>
      <c r="P36" s="5">
        <f t="shared" si="4"/>
        <v>87970.695970695975</v>
      </c>
      <c r="Q36" s="6"/>
      <c r="R36" s="6"/>
      <c r="S36" s="19">
        <v>64000</v>
      </c>
      <c r="T36" s="19">
        <v>80000</v>
      </c>
      <c r="U36" s="19">
        <v>76000</v>
      </c>
      <c r="V36" s="19">
        <f t="shared" si="9"/>
        <v>97106.329113924046</v>
      </c>
      <c r="W36" s="19">
        <v>76000</v>
      </c>
      <c r="X36" s="20" t="s">
        <v>125</v>
      </c>
      <c r="Y36" s="20">
        <f t="shared" si="10"/>
        <v>92251.012658227846</v>
      </c>
      <c r="Z36" s="7" t="s">
        <v>125</v>
      </c>
      <c r="AA36" s="8"/>
      <c r="AB36" s="8"/>
      <c r="AC36" s="8"/>
      <c r="AD36" s="8"/>
    </row>
    <row r="37" spans="1:30" ht="15" x14ac:dyDescent="0.25">
      <c r="A37" s="1" t="s">
        <v>153</v>
      </c>
      <c r="B37" s="1" t="s">
        <v>68</v>
      </c>
      <c r="C37" s="1" t="s">
        <v>29</v>
      </c>
      <c r="D37" s="1" t="s">
        <v>69</v>
      </c>
      <c r="E37" s="1" t="s">
        <v>70</v>
      </c>
      <c r="F37" s="1" t="s">
        <v>8</v>
      </c>
      <c r="G37" s="2">
        <v>135000</v>
      </c>
      <c r="H37" s="3">
        <f t="shared" si="0"/>
        <v>135000</v>
      </c>
      <c r="I37" s="2">
        <v>10000</v>
      </c>
      <c r="J37" s="4"/>
      <c r="K37" s="5">
        <f t="shared" si="1"/>
        <v>10000</v>
      </c>
      <c r="L37" s="6"/>
      <c r="M37" s="3">
        <f t="shared" si="2"/>
        <v>142434.78260869565</v>
      </c>
      <c r="N37" s="3">
        <f t="shared" si="3"/>
        <v>164869.56521739133</v>
      </c>
      <c r="O37" s="5">
        <f>109.2/103.5*K37</f>
        <v>10550.72463768116</v>
      </c>
      <c r="P37" s="5">
        <f t="shared" si="4"/>
        <v>12212.560386473431</v>
      </c>
      <c r="Q37" s="6"/>
      <c r="R37" s="6"/>
      <c r="S37" s="19">
        <v>135000</v>
      </c>
      <c r="T37" s="19">
        <v>120000</v>
      </c>
      <c r="U37" s="2">
        <v>10000</v>
      </c>
      <c r="V37" s="19">
        <f t="shared" si="9"/>
        <v>145659.49367088606</v>
      </c>
      <c r="W37" s="2">
        <v>35000</v>
      </c>
      <c r="X37" s="20" t="s">
        <v>125</v>
      </c>
      <c r="Y37" s="20">
        <f t="shared" si="10"/>
        <v>42484.018987341769</v>
      </c>
      <c r="Z37" s="7" t="s">
        <v>125</v>
      </c>
      <c r="AA37" s="8"/>
      <c r="AB37" s="8"/>
      <c r="AC37" s="8"/>
      <c r="AD37" s="8"/>
    </row>
    <row r="38" spans="1:30" ht="15" x14ac:dyDescent="0.25">
      <c r="A38" s="1" t="s">
        <v>151</v>
      </c>
      <c r="B38" s="1" t="s">
        <v>68</v>
      </c>
      <c r="C38" s="1" t="s">
        <v>152</v>
      </c>
      <c r="D38" s="1" t="s">
        <v>154</v>
      </c>
      <c r="E38" s="1" t="s">
        <v>70</v>
      </c>
      <c r="F38" s="1"/>
      <c r="G38" s="2" t="s">
        <v>159</v>
      </c>
      <c r="H38" s="3" t="str">
        <f t="shared" si="0"/>
        <v>Nog niet bekend</v>
      </c>
      <c r="I38" s="2" t="s">
        <v>159</v>
      </c>
      <c r="J38" s="4"/>
      <c r="K38" s="5" t="str">
        <f t="shared" si="1"/>
        <v>Nog niet bekend</v>
      </c>
      <c r="L38" s="6"/>
      <c r="M38" s="3" t="s">
        <v>179</v>
      </c>
      <c r="N38" s="3" t="s">
        <v>125</v>
      </c>
      <c r="O38" s="5" t="s">
        <v>179</v>
      </c>
      <c r="P38" s="3" t="s">
        <v>125</v>
      </c>
      <c r="Q38" s="6"/>
      <c r="R38" s="6"/>
      <c r="S38" s="19">
        <v>50000</v>
      </c>
      <c r="T38" s="19">
        <v>55000</v>
      </c>
      <c r="U38" s="2">
        <v>0</v>
      </c>
      <c r="V38" s="19">
        <f t="shared" si="9"/>
        <v>66760.601265822785</v>
      </c>
      <c r="W38" s="2">
        <v>7000</v>
      </c>
      <c r="X38" s="20" t="s">
        <v>125</v>
      </c>
      <c r="Y38" s="20">
        <f t="shared" si="10"/>
        <v>8496.8037974683539</v>
      </c>
      <c r="Z38" s="7" t="s">
        <v>125</v>
      </c>
      <c r="AA38" s="8"/>
      <c r="AB38" s="8"/>
      <c r="AC38" s="8"/>
      <c r="AD38" s="8"/>
    </row>
    <row r="39" spans="1:30" ht="15" x14ac:dyDescent="0.25">
      <c r="A39" s="1" t="s">
        <v>71</v>
      </c>
      <c r="B39" s="1" t="s">
        <v>72</v>
      </c>
      <c r="C39" s="1" t="s">
        <v>73</v>
      </c>
      <c r="D39" s="1" t="s">
        <v>74</v>
      </c>
      <c r="E39" s="1" t="s">
        <v>70</v>
      </c>
      <c r="F39" s="1" t="s">
        <v>8</v>
      </c>
      <c r="G39" s="28">
        <v>17700000</v>
      </c>
      <c r="H39" s="3">
        <f t="shared" si="0"/>
        <v>17700000</v>
      </c>
      <c r="I39" s="2">
        <v>8800000</v>
      </c>
      <c r="J39" s="6">
        <v>90800000</v>
      </c>
      <c r="K39" s="5">
        <f t="shared" si="1"/>
        <v>8800000</v>
      </c>
      <c r="L39" s="6">
        <v>110224560</v>
      </c>
      <c r="M39" s="3">
        <f t="shared" si="2"/>
        <v>18674782.608695652</v>
      </c>
      <c r="N39" s="3">
        <f t="shared" si="3"/>
        <v>21616231.884057973</v>
      </c>
      <c r="O39" s="5">
        <f t="shared" ref="O39:O45" si="13">109.2/103.5*K39</f>
        <v>9284637.6811594199</v>
      </c>
      <c r="P39" s="5">
        <f t="shared" si="4"/>
        <v>10747053.14009662</v>
      </c>
      <c r="Q39" s="6">
        <f t="shared" si="7"/>
        <v>115837847.77777776</v>
      </c>
      <c r="R39" s="6">
        <f t="shared" si="8"/>
        <v>132677711.11111109</v>
      </c>
      <c r="S39" s="47">
        <v>17700000</v>
      </c>
      <c r="T39" s="19">
        <v>18080000</v>
      </c>
      <c r="U39" s="19">
        <v>8800000</v>
      </c>
      <c r="V39" s="19">
        <f t="shared" si="9"/>
        <v>21946030.379746836</v>
      </c>
      <c r="W39" s="19">
        <v>5670000</v>
      </c>
      <c r="X39" s="7">
        <v>91925000</v>
      </c>
      <c r="Y39" s="20">
        <f t="shared" si="10"/>
        <v>6882411.0759493671</v>
      </c>
      <c r="Z39" s="7">
        <v>128260000</v>
      </c>
      <c r="AA39" s="8"/>
      <c r="AB39" s="8"/>
      <c r="AC39" s="8"/>
      <c r="AD39" s="8"/>
    </row>
    <row r="40" spans="1:30" ht="15" x14ac:dyDescent="0.25">
      <c r="A40" s="1" t="s">
        <v>75</v>
      </c>
      <c r="B40" s="1" t="s">
        <v>76</v>
      </c>
      <c r="C40" s="1" t="s">
        <v>77</v>
      </c>
      <c r="D40" s="1" t="s">
        <v>78</v>
      </c>
      <c r="E40" s="1" t="s">
        <v>70</v>
      </c>
      <c r="F40" s="1" t="s">
        <v>8</v>
      </c>
      <c r="G40" s="2" t="s">
        <v>125</v>
      </c>
      <c r="H40" s="3" t="str">
        <f t="shared" si="0"/>
        <v>nvt</v>
      </c>
      <c r="I40" s="2">
        <v>22500</v>
      </c>
      <c r="J40" s="4"/>
      <c r="K40" s="5">
        <f>103.5/101.6*I40</f>
        <v>22920.767716535433</v>
      </c>
      <c r="L40" s="6"/>
      <c r="M40" s="2" t="s">
        <v>125</v>
      </c>
      <c r="N40" s="3" t="s">
        <v>125</v>
      </c>
      <c r="O40" s="5">
        <f t="shared" si="13"/>
        <v>24183.07086614173</v>
      </c>
      <c r="P40" s="5">
        <f t="shared" si="4"/>
        <v>27992.125984251968</v>
      </c>
      <c r="Q40" s="6"/>
      <c r="R40" s="6"/>
      <c r="S40" s="19" t="s">
        <v>125</v>
      </c>
      <c r="T40" s="19">
        <v>15000</v>
      </c>
      <c r="U40" s="19">
        <v>22500</v>
      </c>
      <c r="V40" s="19">
        <f t="shared" si="9"/>
        <v>18207.436708860758</v>
      </c>
      <c r="W40" s="19">
        <v>20000</v>
      </c>
      <c r="X40" s="20"/>
      <c r="Y40" s="20">
        <f t="shared" si="10"/>
        <v>24276.582278481012</v>
      </c>
      <c r="Z40" s="7"/>
      <c r="AA40" s="8"/>
      <c r="AB40" s="8"/>
      <c r="AC40" s="8"/>
      <c r="AD40" s="8"/>
    </row>
    <row r="41" spans="1:30" ht="15" x14ac:dyDescent="0.25">
      <c r="A41" s="1" t="s">
        <v>212</v>
      </c>
      <c r="B41" s="1" t="s">
        <v>79</v>
      </c>
      <c r="C41" s="1" t="s">
        <v>80</v>
      </c>
      <c r="D41" s="1" t="s">
        <v>81</v>
      </c>
      <c r="E41" s="1" t="s">
        <v>70</v>
      </c>
      <c r="F41" s="1" t="s">
        <v>8</v>
      </c>
      <c r="G41" s="2">
        <v>55400</v>
      </c>
      <c r="H41" s="3">
        <f>103.5/101.6*G41</f>
        <v>56436.023622047243</v>
      </c>
      <c r="I41" s="2">
        <v>1600</v>
      </c>
      <c r="J41" s="4"/>
      <c r="K41" s="5">
        <f>103.5/101.6*I41</f>
        <v>1629.9212598425197</v>
      </c>
      <c r="L41" s="6"/>
      <c r="M41" s="3">
        <f t="shared" si="2"/>
        <v>59544.094488188974</v>
      </c>
      <c r="N41" s="3">
        <f t="shared" si="3"/>
        <v>68922.834645669296</v>
      </c>
      <c r="O41" s="5">
        <f t="shared" si="13"/>
        <v>1719.6850393700788</v>
      </c>
      <c r="P41" s="5">
        <f t="shared" si="4"/>
        <v>1990.5511811023625</v>
      </c>
      <c r="Q41" s="6"/>
      <c r="R41" s="6"/>
      <c r="S41" s="19">
        <v>55400</v>
      </c>
      <c r="T41" s="19">
        <v>60000</v>
      </c>
      <c r="U41" s="19">
        <v>1600</v>
      </c>
      <c r="V41" s="19">
        <f t="shared" si="9"/>
        <v>72829.746835443031</v>
      </c>
      <c r="W41" s="19">
        <v>2500</v>
      </c>
      <c r="X41" s="20" t="s">
        <v>125</v>
      </c>
      <c r="Y41" s="20">
        <f t="shared" si="10"/>
        <v>3034.5727848101264</v>
      </c>
      <c r="Z41" s="7" t="s">
        <v>125</v>
      </c>
      <c r="AA41" s="8"/>
      <c r="AB41" s="8"/>
      <c r="AC41" s="8"/>
      <c r="AD41" s="8"/>
    </row>
    <row r="42" spans="1:30" ht="15" x14ac:dyDescent="0.25">
      <c r="A42" s="1" t="s">
        <v>82</v>
      </c>
      <c r="B42" s="1" t="s">
        <v>83</v>
      </c>
      <c r="C42" s="1" t="s">
        <v>15</v>
      </c>
      <c r="D42" s="1" t="s">
        <v>84</v>
      </c>
      <c r="E42" s="1" t="s">
        <v>70</v>
      </c>
      <c r="F42" s="1" t="s">
        <v>8</v>
      </c>
      <c r="G42" s="2">
        <v>221000</v>
      </c>
      <c r="H42" s="3">
        <f t="shared" si="0"/>
        <v>221000</v>
      </c>
      <c r="I42" s="2">
        <v>424000</v>
      </c>
      <c r="J42" s="4"/>
      <c r="K42" s="5">
        <f t="shared" si="1"/>
        <v>424000</v>
      </c>
      <c r="L42" s="6"/>
      <c r="M42" s="3">
        <f t="shared" si="2"/>
        <v>233171.01449275363</v>
      </c>
      <c r="N42" s="3">
        <f t="shared" si="3"/>
        <v>269897.58454106282</v>
      </c>
      <c r="O42" s="5">
        <f t="shared" si="13"/>
        <v>447350.72463768115</v>
      </c>
      <c r="P42" s="5">
        <f t="shared" si="4"/>
        <v>517812.56038647349</v>
      </c>
      <c r="Q42" s="6"/>
      <c r="R42" s="6"/>
      <c r="S42" s="19">
        <v>221000</v>
      </c>
      <c r="T42" s="19">
        <v>410000</v>
      </c>
      <c r="U42" s="19">
        <v>320000</v>
      </c>
      <c r="V42" s="19">
        <f t="shared" si="9"/>
        <v>497669.93670886074</v>
      </c>
      <c r="W42" s="19"/>
      <c r="X42" s="20" t="s">
        <v>125</v>
      </c>
      <c r="Y42" s="20">
        <f t="shared" si="10"/>
        <v>0</v>
      </c>
      <c r="Z42" s="7" t="s">
        <v>125</v>
      </c>
      <c r="AA42" s="8"/>
      <c r="AB42" s="8"/>
      <c r="AC42" s="8"/>
      <c r="AD42" s="8"/>
    </row>
    <row r="43" spans="1:30" ht="15" x14ac:dyDescent="0.25">
      <c r="A43" s="1" t="s">
        <v>85</v>
      </c>
      <c r="B43" s="1" t="s">
        <v>83</v>
      </c>
      <c r="C43" s="1" t="s">
        <v>86</v>
      </c>
      <c r="D43" s="1" t="s">
        <v>84</v>
      </c>
      <c r="E43" s="1" t="s">
        <v>70</v>
      </c>
      <c r="F43" s="1" t="s">
        <v>8</v>
      </c>
      <c r="G43" s="2">
        <v>549500</v>
      </c>
      <c r="H43" s="3">
        <f t="shared" si="0"/>
        <v>549500</v>
      </c>
      <c r="I43" s="2">
        <v>370500</v>
      </c>
      <c r="J43" s="4"/>
      <c r="K43" s="5">
        <f t="shared" si="1"/>
        <v>370500</v>
      </c>
      <c r="L43" s="6"/>
      <c r="M43" s="3">
        <f t="shared" si="2"/>
        <v>579762.31884057971</v>
      </c>
      <c r="N43" s="3">
        <f t="shared" si="3"/>
        <v>671080.19323671504</v>
      </c>
      <c r="O43" s="5">
        <f t="shared" si="13"/>
        <v>390904.34782608697</v>
      </c>
      <c r="P43" s="5">
        <f t="shared" si="4"/>
        <v>452475.36231884063</v>
      </c>
      <c r="Q43" s="6"/>
      <c r="R43" s="6"/>
      <c r="S43" s="19">
        <v>549500</v>
      </c>
      <c r="T43" s="19">
        <v>930000</v>
      </c>
      <c r="U43" s="19">
        <v>330000</v>
      </c>
      <c r="V43" s="19">
        <f t="shared" si="9"/>
        <v>1128861.0759493671</v>
      </c>
      <c r="W43" s="19"/>
      <c r="X43" s="20" t="s">
        <v>125</v>
      </c>
      <c r="Y43" s="20">
        <f t="shared" si="10"/>
        <v>0</v>
      </c>
      <c r="Z43" s="7" t="s">
        <v>125</v>
      </c>
      <c r="AA43" s="8"/>
      <c r="AB43" s="8"/>
      <c r="AC43" s="8"/>
      <c r="AD43" s="8"/>
    </row>
    <row r="44" spans="1:30" ht="15" x14ac:dyDescent="0.25">
      <c r="A44" s="1" t="s">
        <v>87</v>
      </c>
      <c r="B44" s="1" t="s">
        <v>88</v>
      </c>
      <c r="C44" s="1" t="s">
        <v>43</v>
      </c>
      <c r="D44" s="1" t="s">
        <v>89</v>
      </c>
      <c r="E44" s="1" t="s">
        <v>70</v>
      </c>
      <c r="F44" s="1" t="s">
        <v>8</v>
      </c>
      <c r="G44" s="2">
        <v>254250</v>
      </c>
      <c r="H44" s="3">
        <f t="shared" si="0"/>
        <v>254250</v>
      </c>
      <c r="I44" s="2">
        <v>215750</v>
      </c>
      <c r="J44" s="4"/>
      <c r="K44" s="5">
        <f t="shared" si="1"/>
        <v>215750</v>
      </c>
      <c r="L44" s="6"/>
      <c r="M44" s="3">
        <f t="shared" si="2"/>
        <v>268252.17391304346</v>
      </c>
      <c r="N44" s="3">
        <f t="shared" si="3"/>
        <v>310504.34782608697</v>
      </c>
      <c r="O44" s="5">
        <f t="shared" si="13"/>
        <v>227631.88405797101</v>
      </c>
      <c r="P44" s="5">
        <f t="shared" si="4"/>
        <v>263485.99033816427</v>
      </c>
      <c r="Q44" s="6"/>
      <c r="R44" s="6"/>
      <c r="S44" s="19">
        <v>254250</v>
      </c>
      <c r="T44" s="19">
        <v>385000</v>
      </c>
      <c r="U44" s="19">
        <v>215750</v>
      </c>
      <c r="V44" s="19">
        <f t="shared" si="9"/>
        <v>467324.20886075945</v>
      </c>
      <c r="W44" s="19">
        <v>220000</v>
      </c>
      <c r="X44" s="20" t="s">
        <v>125</v>
      </c>
      <c r="Y44" s="20">
        <f t="shared" si="10"/>
        <v>267042.40506329114</v>
      </c>
      <c r="Z44" s="7" t="s">
        <v>125</v>
      </c>
      <c r="AA44" s="8"/>
      <c r="AB44" s="8"/>
      <c r="AC44" s="8"/>
      <c r="AD44" s="8"/>
    </row>
    <row r="45" spans="1:30" ht="15" x14ac:dyDescent="0.25">
      <c r="A45" s="1" t="s">
        <v>90</v>
      </c>
      <c r="B45" s="1" t="s">
        <v>91</v>
      </c>
      <c r="C45" s="1" t="s">
        <v>92</v>
      </c>
      <c r="D45" s="1" t="s">
        <v>93</v>
      </c>
      <c r="E45" s="1" t="s">
        <v>94</v>
      </c>
      <c r="F45" s="1" t="s">
        <v>8</v>
      </c>
      <c r="G45" s="2">
        <v>7329</v>
      </c>
      <c r="H45" s="3">
        <f>103.5/101.6*G45</f>
        <v>7466.0580708661419</v>
      </c>
      <c r="I45" s="2">
        <v>17500</v>
      </c>
      <c r="J45" s="4"/>
      <c r="K45" s="5">
        <f>103.5/101.6*I45</f>
        <v>17827.263779527559</v>
      </c>
      <c r="L45" s="6"/>
      <c r="M45" s="3">
        <f t="shared" si="2"/>
        <v>7877.2322834645665</v>
      </c>
      <c r="N45" s="3">
        <f t="shared" si="3"/>
        <v>9117.9685039370088</v>
      </c>
      <c r="O45" s="5">
        <f t="shared" si="13"/>
        <v>18809.055118110235</v>
      </c>
      <c r="P45" s="5">
        <f t="shared" si="4"/>
        <v>21771.653543307086</v>
      </c>
      <c r="Q45" s="6"/>
      <c r="R45" s="6"/>
      <c r="S45" s="19">
        <v>7329</v>
      </c>
      <c r="T45" s="19">
        <v>6000</v>
      </c>
      <c r="U45" s="19">
        <v>17500</v>
      </c>
      <c r="V45" s="19">
        <f t="shared" si="9"/>
        <v>7282.9746835443038</v>
      </c>
      <c r="W45" s="19">
        <v>15000</v>
      </c>
      <c r="X45" s="20" t="s">
        <v>125</v>
      </c>
      <c r="Y45" s="20">
        <f t="shared" si="10"/>
        <v>18207.436708860758</v>
      </c>
      <c r="Z45" s="7" t="s">
        <v>125</v>
      </c>
      <c r="AA45" s="8"/>
      <c r="AB45" s="8"/>
      <c r="AC45" s="8"/>
      <c r="AD45" s="8"/>
    </row>
    <row r="46" spans="1:30" ht="15" x14ac:dyDescent="0.25">
      <c r="A46" s="1" t="s">
        <v>173</v>
      </c>
      <c r="B46" s="1" t="s">
        <v>174</v>
      </c>
      <c r="C46" s="1" t="s">
        <v>175</v>
      </c>
      <c r="D46" s="1" t="s">
        <v>176</v>
      </c>
      <c r="E46" s="1" t="s">
        <v>94</v>
      </c>
      <c r="F46" s="1"/>
      <c r="G46" s="2" t="s">
        <v>177</v>
      </c>
      <c r="H46" s="22" t="s">
        <v>177</v>
      </c>
      <c r="I46" s="4"/>
      <c r="J46" s="22"/>
      <c r="K46" s="22"/>
      <c r="L46" s="22"/>
      <c r="M46" s="2" t="s">
        <v>125</v>
      </c>
      <c r="N46" s="3" t="s">
        <v>125</v>
      </c>
      <c r="O46" s="2" t="s">
        <v>125</v>
      </c>
      <c r="P46" s="3" t="s">
        <v>125</v>
      </c>
      <c r="Q46" s="6"/>
      <c r="R46" s="6"/>
      <c r="S46" s="19" t="s">
        <v>125</v>
      </c>
      <c r="T46" s="19" t="s">
        <v>125</v>
      </c>
      <c r="U46" s="8" t="s">
        <v>125</v>
      </c>
      <c r="V46" s="19" t="s">
        <v>125</v>
      </c>
      <c r="W46" s="8" t="s">
        <v>125</v>
      </c>
      <c r="X46" s="20" t="s">
        <v>125</v>
      </c>
      <c r="Y46" s="20" t="s">
        <v>125</v>
      </c>
      <c r="Z46" s="7" t="s">
        <v>125</v>
      </c>
      <c r="AA46" s="8"/>
      <c r="AB46" s="8"/>
      <c r="AC46" s="8"/>
      <c r="AD46" s="8"/>
    </row>
    <row r="47" spans="1:30" ht="15" x14ac:dyDescent="0.25">
      <c r="A47" s="1" t="s">
        <v>130</v>
      </c>
      <c r="B47" s="1" t="s">
        <v>126</v>
      </c>
      <c r="C47" s="1" t="s">
        <v>127</v>
      </c>
      <c r="D47" s="1" t="s">
        <v>128</v>
      </c>
      <c r="E47" s="1" t="s">
        <v>129</v>
      </c>
      <c r="F47" s="1"/>
      <c r="G47" s="2">
        <v>20000</v>
      </c>
      <c r="H47" s="3">
        <f>103.5/101.6*G47</f>
        <v>20374.015748031496</v>
      </c>
      <c r="I47" s="2"/>
      <c r="J47" s="4"/>
      <c r="K47" s="5">
        <f t="shared" si="1"/>
        <v>0</v>
      </c>
      <c r="L47" s="6"/>
      <c r="M47" s="3">
        <f t="shared" si="2"/>
        <v>21496.062992125982</v>
      </c>
      <c r="N47" s="3">
        <f t="shared" si="3"/>
        <v>24881.889763779527</v>
      </c>
      <c r="O47" s="5">
        <f>109.2/103.5*K47</f>
        <v>0</v>
      </c>
      <c r="P47" s="5">
        <f t="shared" si="4"/>
        <v>0</v>
      </c>
      <c r="Q47" s="6"/>
      <c r="R47" s="6"/>
      <c r="S47" s="19">
        <v>20000</v>
      </c>
      <c r="T47" s="19">
        <v>25000</v>
      </c>
      <c r="U47" s="19" t="s">
        <v>125</v>
      </c>
      <c r="V47" s="19">
        <f t="shared" si="9"/>
        <v>30345.727848101265</v>
      </c>
      <c r="W47" s="19" t="s">
        <v>125</v>
      </c>
      <c r="X47" s="20" t="s">
        <v>125</v>
      </c>
      <c r="Y47" s="20" t="s">
        <v>125</v>
      </c>
      <c r="Z47" s="7" t="s">
        <v>125</v>
      </c>
      <c r="AA47" s="8"/>
      <c r="AB47" s="8"/>
      <c r="AC47" s="8"/>
      <c r="AD47" s="8"/>
    </row>
    <row r="48" spans="1:30" ht="15" x14ac:dyDescent="0.25">
      <c r="A48" s="1" t="s">
        <v>95</v>
      </c>
      <c r="B48" s="1" t="s">
        <v>96</v>
      </c>
      <c r="C48" s="1" t="s">
        <v>97</v>
      </c>
      <c r="D48" s="1" t="s">
        <v>98</v>
      </c>
      <c r="E48" s="1" t="s">
        <v>99</v>
      </c>
      <c r="F48" s="1" t="s">
        <v>8</v>
      </c>
      <c r="G48" s="2">
        <v>54000</v>
      </c>
      <c r="H48" s="3">
        <f t="shared" si="0"/>
        <v>54000</v>
      </c>
      <c r="I48" s="2">
        <v>61000</v>
      </c>
      <c r="J48" s="4"/>
      <c r="K48" s="5">
        <f t="shared" si="1"/>
        <v>61000</v>
      </c>
      <c r="L48" s="6"/>
      <c r="M48" s="3">
        <f t="shared" si="2"/>
        <v>56973.913043478256</v>
      </c>
      <c r="N48" s="3">
        <f t="shared" si="3"/>
        <v>65947.826086956527</v>
      </c>
      <c r="O48" s="5">
        <f>109.2/103.5*K48</f>
        <v>64359.420289855072</v>
      </c>
      <c r="P48" s="5">
        <f t="shared" si="4"/>
        <v>74496.618357487925</v>
      </c>
      <c r="Q48" s="6"/>
      <c r="R48" s="6"/>
      <c r="S48" s="19">
        <v>54000</v>
      </c>
      <c r="T48" s="19">
        <v>78000</v>
      </c>
      <c r="U48" s="19">
        <v>61000</v>
      </c>
      <c r="V48" s="19">
        <f t="shared" si="9"/>
        <v>94678.670886075939</v>
      </c>
      <c r="W48" s="19">
        <v>72000</v>
      </c>
      <c r="X48" s="20" t="s">
        <v>125</v>
      </c>
      <c r="Y48" s="20">
        <f t="shared" si="10"/>
        <v>87395.696202531646</v>
      </c>
      <c r="Z48" s="7" t="s">
        <v>125</v>
      </c>
      <c r="AA48" s="8"/>
      <c r="AB48" s="8"/>
      <c r="AC48" s="8"/>
      <c r="AD48" s="8"/>
    </row>
    <row r="49" spans="1:30" ht="15" x14ac:dyDescent="0.25">
      <c r="A49" s="1" t="s">
        <v>135</v>
      </c>
      <c r="B49" s="1" t="s">
        <v>136</v>
      </c>
      <c r="C49" s="1" t="s">
        <v>137</v>
      </c>
      <c r="D49" s="1" t="s">
        <v>138</v>
      </c>
      <c r="E49" s="1" t="s">
        <v>101</v>
      </c>
      <c r="F49" s="1"/>
      <c r="G49" s="2">
        <v>12203</v>
      </c>
      <c r="H49" s="3">
        <f>103.5/101.6*G49</f>
        <v>12431.205708661417</v>
      </c>
      <c r="I49" s="2">
        <v>7000</v>
      </c>
      <c r="J49" s="4"/>
      <c r="K49" s="5">
        <f>103.5/101.6*I49</f>
        <v>7130.9055118110236</v>
      </c>
      <c r="L49" s="6"/>
      <c r="M49" s="3">
        <f t="shared" si="2"/>
        <v>13115.822834645669</v>
      </c>
      <c r="N49" s="3">
        <f t="shared" si="3"/>
        <v>15181.685039370081</v>
      </c>
      <c r="O49" s="5">
        <f>109.2/103.5*K49</f>
        <v>7523.6220472440946</v>
      </c>
      <c r="P49" s="5">
        <f t="shared" si="4"/>
        <v>8708.6614173228354</v>
      </c>
      <c r="Q49" s="6"/>
      <c r="R49" s="6"/>
      <c r="S49" s="19">
        <v>12203</v>
      </c>
      <c r="T49" s="19">
        <v>10000</v>
      </c>
      <c r="U49" s="19">
        <v>7000</v>
      </c>
      <c r="V49" s="19">
        <f t="shared" si="9"/>
        <v>12138.291139240506</v>
      </c>
      <c r="W49" s="19">
        <v>6000</v>
      </c>
      <c r="X49" s="20" t="s">
        <v>125</v>
      </c>
      <c r="Y49" s="20">
        <f t="shared" si="10"/>
        <v>7282.9746835443038</v>
      </c>
      <c r="Z49" s="46" t="s">
        <v>125</v>
      </c>
      <c r="AA49" s="8"/>
      <c r="AB49" s="8"/>
      <c r="AC49" s="8"/>
      <c r="AD49" s="8"/>
    </row>
    <row r="50" spans="1:30" ht="15" x14ac:dyDescent="0.25">
      <c r="A50" s="1" t="s">
        <v>102</v>
      </c>
      <c r="B50" s="1" t="s">
        <v>103</v>
      </c>
      <c r="C50" s="1" t="s">
        <v>100</v>
      </c>
      <c r="D50" s="1" t="s">
        <v>104</v>
      </c>
      <c r="E50" s="1" t="s">
        <v>101</v>
      </c>
      <c r="F50" s="1" t="s">
        <v>8</v>
      </c>
      <c r="G50" s="2">
        <v>159500</v>
      </c>
      <c r="H50" s="3">
        <f t="shared" si="0"/>
        <v>159500</v>
      </c>
      <c r="I50" s="2">
        <v>85500</v>
      </c>
      <c r="J50" s="4"/>
      <c r="K50" s="5">
        <f t="shared" si="1"/>
        <v>85500</v>
      </c>
      <c r="L50" s="6"/>
      <c r="M50" s="3">
        <f t="shared" si="2"/>
        <v>168284.0579710145</v>
      </c>
      <c r="N50" s="3">
        <f t="shared" si="3"/>
        <v>194790.33816425124</v>
      </c>
      <c r="O50" s="5">
        <f>109.2/103.5*K50</f>
        <v>90208.695652173905</v>
      </c>
      <c r="P50" s="5">
        <f t="shared" si="4"/>
        <v>104417.39130434782</v>
      </c>
      <c r="Q50" s="6"/>
      <c r="R50" s="6"/>
      <c r="S50" s="19">
        <v>159500</v>
      </c>
      <c r="T50" s="19">
        <v>186450</v>
      </c>
      <c r="U50" s="19">
        <v>85500</v>
      </c>
      <c r="V50" s="19">
        <f t="shared" si="9"/>
        <v>226318.4382911392</v>
      </c>
      <c r="W50" s="19">
        <v>148550</v>
      </c>
      <c r="X50" s="20" t="s">
        <v>125</v>
      </c>
      <c r="Y50" s="20">
        <f t="shared" si="10"/>
        <v>180314.31487341769</v>
      </c>
      <c r="Z50" s="7" t="s">
        <v>125</v>
      </c>
      <c r="AA50" s="8"/>
      <c r="AB50" s="8"/>
      <c r="AC50" s="8"/>
      <c r="AD50" s="8"/>
    </row>
    <row r="51" spans="1:30" ht="15" x14ac:dyDescent="0.25">
      <c r="A51" s="1" t="s">
        <v>105</v>
      </c>
      <c r="B51" s="1" t="s">
        <v>106</v>
      </c>
      <c r="C51" s="1" t="s">
        <v>107</v>
      </c>
      <c r="D51" s="1" t="s">
        <v>108</v>
      </c>
      <c r="E51" s="1" t="s">
        <v>109</v>
      </c>
      <c r="F51" s="1" t="s">
        <v>8</v>
      </c>
      <c r="G51" s="2">
        <v>23500</v>
      </c>
      <c r="H51" s="3">
        <f t="shared" si="0"/>
        <v>23500</v>
      </c>
      <c r="I51" s="2">
        <v>1500</v>
      </c>
      <c r="J51" s="4"/>
      <c r="K51" s="5">
        <f t="shared" si="1"/>
        <v>1500</v>
      </c>
      <c r="L51" s="6"/>
      <c r="M51" s="3">
        <f t="shared" si="2"/>
        <v>24794.202898550724</v>
      </c>
      <c r="N51" s="3">
        <f t="shared" si="3"/>
        <v>28699.516908212561</v>
      </c>
      <c r="O51" s="5">
        <f>109.2/103.5*K51</f>
        <v>1582.608695652174</v>
      </c>
      <c r="P51" s="5">
        <f t="shared" si="4"/>
        <v>1831.8840579710147</v>
      </c>
      <c r="Q51" s="6"/>
      <c r="R51" s="6"/>
      <c r="S51" s="19">
        <v>23500</v>
      </c>
      <c r="T51" s="19">
        <v>45500</v>
      </c>
      <c r="U51" s="19">
        <v>1500</v>
      </c>
      <c r="V51" s="19">
        <f t="shared" si="9"/>
        <v>55229.2246835443</v>
      </c>
      <c r="W51" s="19">
        <v>9500</v>
      </c>
      <c r="X51" s="20" t="s">
        <v>125</v>
      </c>
      <c r="Y51" s="20">
        <f t="shared" si="10"/>
        <v>11531.376582278481</v>
      </c>
      <c r="Z51" s="7" t="s">
        <v>125</v>
      </c>
      <c r="AA51" s="8"/>
      <c r="AB51" s="8"/>
      <c r="AC51" s="8"/>
      <c r="AD51" s="8"/>
    </row>
    <row r="52" spans="1:30" ht="15" x14ac:dyDescent="0.25">
      <c r="A52" s="24" t="s">
        <v>213</v>
      </c>
      <c r="B52" s="24" t="s">
        <v>106</v>
      </c>
      <c r="C52" s="25">
        <v>4</v>
      </c>
      <c r="D52" s="24" t="s">
        <v>108</v>
      </c>
      <c r="E52" s="24" t="s">
        <v>109</v>
      </c>
      <c r="F52" s="1"/>
      <c r="G52" s="2"/>
      <c r="H52" s="3"/>
      <c r="I52" s="2"/>
      <c r="J52" s="4"/>
      <c r="K52" s="5"/>
      <c r="L52" s="6"/>
      <c r="M52" s="3"/>
      <c r="N52" s="3"/>
      <c r="O52" s="5"/>
      <c r="P52" s="5"/>
      <c r="Q52" s="6"/>
      <c r="R52" s="6"/>
      <c r="S52" s="19">
        <v>180000</v>
      </c>
      <c r="T52" s="19">
        <v>1505650</v>
      </c>
      <c r="U52" s="19">
        <v>208000</v>
      </c>
      <c r="V52" s="19">
        <f t="shared" si="9"/>
        <v>1827601.8053797467</v>
      </c>
      <c r="W52" s="19">
        <v>1034350</v>
      </c>
      <c r="X52" s="20" t="s">
        <v>125</v>
      </c>
      <c r="Y52" s="20">
        <f t="shared" si="10"/>
        <v>1255524.1439873416</v>
      </c>
      <c r="Z52" s="7" t="s">
        <v>125</v>
      </c>
      <c r="AA52" s="8"/>
      <c r="AB52" s="8"/>
      <c r="AC52" s="8"/>
      <c r="AD52" s="8"/>
    </row>
    <row r="53" spans="1:30" ht="15" x14ac:dyDescent="0.25">
      <c r="A53" s="1" t="s">
        <v>183</v>
      </c>
      <c r="B53" s="1" t="s">
        <v>110</v>
      </c>
      <c r="C53" s="1" t="s">
        <v>184</v>
      </c>
      <c r="D53" s="1" t="s">
        <v>111</v>
      </c>
      <c r="E53" s="1" t="s">
        <v>109</v>
      </c>
      <c r="F53" s="1" t="s">
        <v>8</v>
      </c>
      <c r="G53" s="2">
        <v>350750</v>
      </c>
      <c r="H53" s="3">
        <f>G53</f>
        <v>350750</v>
      </c>
      <c r="I53" s="2">
        <v>284250</v>
      </c>
      <c r="J53" s="4"/>
      <c r="K53" s="5">
        <f>I53</f>
        <v>284250</v>
      </c>
      <c r="L53" s="6"/>
      <c r="M53" s="3">
        <v>180000</v>
      </c>
      <c r="N53" s="3">
        <f>126.4/109.2*M53</f>
        <v>208351.64835164836</v>
      </c>
      <c r="O53" s="5">
        <v>208000</v>
      </c>
      <c r="P53" s="5">
        <f>126.4/109.2*O53</f>
        <v>240761.90476190479</v>
      </c>
      <c r="Q53" s="6"/>
      <c r="R53" s="6"/>
      <c r="S53" s="8"/>
      <c r="T53" s="8"/>
      <c r="U53" s="8"/>
      <c r="V53" s="19">
        <f t="shared" si="9"/>
        <v>0</v>
      </c>
      <c r="W53" s="8"/>
      <c r="X53" s="8"/>
      <c r="Y53" s="20">
        <f t="shared" si="10"/>
        <v>0</v>
      </c>
      <c r="Z53" s="8"/>
      <c r="AA53" s="8"/>
      <c r="AB53" s="8"/>
      <c r="AC53" s="8"/>
      <c r="AD53" s="8"/>
    </row>
    <row r="54" spans="1:30" ht="15" x14ac:dyDescent="0.25">
      <c r="A54" s="24" t="s">
        <v>214</v>
      </c>
      <c r="B54" s="24" t="s">
        <v>215</v>
      </c>
      <c r="C54" s="25">
        <v>3</v>
      </c>
      <c r="D54" s="24" t="s">
        <v>216</v>
      </c>
      <c r="E54" s="24" t="s">
        <v>109</v>
      </c>
      <c r="F54" s="1"/>
      <c r="G54" s="2"/>
      <c r="H54" s="3"/>
      <c r="I54" s="2"/>
      <c r="J54" s="4"/>
      <c r="K54" s="5"/>
      <c r="L54" s="6"/>
      <c r="M54" s="3"/>
      <c r="N54" s="3"/>
      <c r="O54" s="5"/>
      <c r="P54" s="5"/>
      <c r="Q54" s="6"/>
      <c r="R54" s="6"/>
      <c r="S54" s="19">
        <v>10000</v>
      </c>
      <c r="T54" s="19">
        <v>10000</v>
      </c>
      <c r="U54" s="19">
        <v>35000</v>
      </c>
      <c r="V54" s="19">
        <f t="shared" si="9"/>
        <v>12138.291139240506</v>
      </c>
      <c r="W54" s="19">
        <v>35000</v>
      </c>
      <c r="X54" s="20" t="s">
        <v>125</v>
      </c>
      <c r="Y54" s="20">
        <f t="shared" si="10"/>
        <v>42484.018987341769</v>
      </c>
      <c r="Z54" s="7" t="s">
        <v>125</v>
      </c>
      <c r="AA54" s="8"/>
      <c r="AB54" s="8"/>
      <c r="AC54" s="8"/>
      <c r="AD54" s="8"/>
    </row>
    <row r="55" spans="1:30" ht="15" x14ac:dyDescent="0.25">
      <c r="A55" s="1" t="s">
        <v>112</v>
      </c>
      <c r="B55" s="1" t="s">
        <v>113</v>
      </c>
      <c r="C55" s="1" t="s">
        <v>77</v>
      </c>
      <c r="D55" s="1" t="s">
        <v>114</v>
      </c>
      <c r="E55" s="1" t="s">
        <v>115</v>
      </c>
      <c r="F55" s="1" t="s">
        <v>8</v>
      </c>
      <c r="G55" s="2">
        <v>50000</v>
      </c>
      <c r="H55" s="3">
        <f t="shared" si="0"/>
        <v>50000</v>
      </c>
      <c r="I55" s="2">
        <v>105000</v>
      </c>
      <c r="J55" s="4"/>
      <c r="K55" s="5">
        <f t="shared" si="1"/>
        <v>105000</v>
      </c>
      <c r="L55" s="6"/>
      <c r="M55" s="3">
        <f t="shared" si="2"/>
        <v>52753.623188405792</v>
      </c>
      <c r="N55" s="3">
        <f t="shared" si="3"/>
        <v>61062.801932367147</v>
      </c>
      <c r="O55" s="5">
        <f>109.2/103.5*K55</f>
        <v>110782.60869565218</v>
      </c>
      <c r="P55" s="5">
        <f t="shared" si="4"/>
        <v>128231.88405797102</v>
      </c>
      <c r="Q55" s="6"/>
      <c r="R55" s="6"/>
      <c r="S55" s="19">
        <v>50000</v>
      </c>
      <c r="T55" s="19">
        <v>74500</v>
      </c>
      <c r="U55" s="19">
        <v>105000</v>
      </c>
      <c r="V55" s="19">
        <f t="shared" si="9"/>
        <v>90430.268987341769</v>
      </c>
      <c r="W55" s="19">
        <v>120500</v>
      </c>
      <c r="X55" s="20" t="s">
        <v>125</v>
      </c>
      <c r="Y55" s="20">
        <f t="shared" si="10"/>
        <v>146266.40822784809</v>
      </c>
      <c r="Z55" s="7" t="s">
        <v>125</v>
      </c>
      <c r="AA55" s="8"/>
      <c r="AB55" s="8"/>
      <c r="AC55" s="8"/>
      <c r="AD55" s="8"/>
    </row>
    <row r="56" spans="1:30" ht="15" x14ac:dyDescent="0.25">
      <c r="A56" s="1" t="s">
        <v>217</v>
      </c>
      <c r="B56" s="1" t="s">
        <v>117</v>
      </c>
      <c r="C56" s="1" t="s">
        <v>118</v>
      </c>
      <c r="D56" s="1" t="s">
        <v>119</v>
      </c>
      <c r="E56" s="1" t="s">
        <v>116</v>
      </c>
      <c r="F56" s="1" t="s">
        <v>8</v>
      </c>
      <c r="G56" s="2" t="s">
        <v>125</v>
      </c>
      <c r="H56" s="3" t="str">
        <f t="shared" si="0"/>
        <v>nvt</v>
      </c>
      <c r="I56" s="2" t="s">
        <v>125</v>
      </c>
      <c r="J56" s="4"/>
      <c r="K56" s="5" t="str">
        <f t="shared" si="1"/>
        <v>nvt</v>
      </c>
      <c r="L56" s="6"/>
      <c r="M56" s="2" t="s">
        <v>125</v>
      </c>
      <c r="N56" s="3" t="s">
        <v>125</v>
      </c>
      <c r="O56" s="2" t="s">
        <v>125</v>
      </c>
      <c r="P56" s="3" t="s">
        <v>125</v>
      </c>
      <c r="Q56" s="6"/>
      <c r="R56" s="6"/>
      <c r="S56" s="19" t="s">
        <v>125</v>
      </c>
      <c r="T56" s="19" t="s">
        <v>125</v>
      </c>
      <c r="U56" s="19" t="s">
        <v>125</v>
      </c>
      <c r="V56" s="19" t="s">
        <v>125</v>
      </c>
      <c r="W56" s="19" t="s">
        <v>125</v>
      </c>
      <c r="X56" s="20" t="s">
        <v>125</v>
      </c>
      <c r="Y56" s="20" t="s">
        <v>125</v>
      </c>
      <c r="Z56" s="7" t="s">
        <v>125</v>
      </c>
      <c r="AA56" s="8"/>
      <c r="AB56" s="8"/>
      <c r="AC56" s="8"/>
      <c r="AD56" s="8"/>
    </row>
    <row r="57" spans="1:30" ht="26.25" customHeight="1" x14ac:dyDescent="0.25">
      <c r="G57" s="40">
        <f>SUM(G5:G56)</f>
        <v>47418912</v>
      </c>
      <c r="H57" s="41">
        <f>SUM(H5:H56)</f>
        <v>47425687.303149611</v>
      </c>
      <c r="I57" s="40">
        <f>SUM(I5:I56)</f>
        <v>24437120</v>
      </c>
      <c r="J57" s="42">
        <f>SUM(J5:J56)</f>
        <v>180408128</v>
      </c>
      <c r="K57" s="43">
        <f>SUM(K5:K56)</f>
        <v>24713356.122047246</v>
      </c>
      <c r="L57" s="42">
        <v>219002274</v>
      </c>
      <c r="M57" s="41">
        <f t="shared" ref="M57:Y57" si="14">SUM(M5:M56)</f>
        <v>49911470.082163639</v>
      </c>
      <c r="N57" s="41">
        <f t="shared" si="14"/>
        <v>57772983.684848748</v>
      </c>
      <c r="O57" s="43">
        <f t="shared" si="14"/>
        <v>26058477.18384115</v>
      </c>
      <c r="P57" s="43">
        <f t="shared" si="14"/>
        <v>30162925.971039586</v>
      </c>
      <c r="Q57" s="42">
        <f t="shared" si="14"/>
        <v>230155168.63425922</v>
      </c>
      <c r="R57" s="42">
        <f t="shared" si="14"/>
        <v>263613849.53703701</v>
      </c>
      <c r="S57" s="38">
        <f t="shared" si="14"/>
        <v>47377162</v>
      </c>
      <c r="T57" s="38">
        <f t="shared" si="14"/>
        <v>57844800</v>
      </c>
      <c r="U57" s="38">
        <f t="shared" si="14"/>
        <v>24686370</v>
      </c>
      <c r="V57" s="7">
        <f t="shared" si="14"/>
        <v>70213702.329113901</v>
      </c>
      <c r="W57" s="7">
        <f t="shared" si="14"/>
        <v>21393200</v>
      </c>
      <c r="X57" s="20">
        <f t="shared" si="14"/>
        <v>181485000</v>
      </c>
      <c r="Y57" s="20">
        <f t="shared" si="14"/>
        <v>24674960.993670892</v>
      </c>
      <c r="Z57" s="7">
        <f>SUM(V57:Y57)</f>
        <v>297766863.32278478</v>
      </c>
    </row>
    <row r="59" spans="1:30" ht="26.25" customHeight="1" x14ac:dyDescent="0.25">
      <c r="A59" s="48" t="s">
        <v>218</v>
      </c>
      <c r="B59" s="8"/>
      <c r="C59" s="8"/>
      <c r="D59" s="8"/>
      <c r="E59" s="8"/>
      <c r="F59" s="8"/>
      <c r="G59" s="19"/>
      <c r="H59" s="9"/>
      <c r="I59" s="19"/>
      <c r="J59" s="20"/>
      <c r="K59" s="10"/>
      <c r="L59" s="7"/>
      <c r="M59" s="9"/>
      <c r="N59" s="9"/>
      <c r="O59" s="10"/>
      <c r="P59" s="10"/>
      <c r="Q59" s="7"/>
      <c r="R59" s="7"/>
      <c r="S59" s="8"/>
      <c r="T59" s="8"/>
      <c r="U59" s="8"/>
      <c r="V59" s="8"/>
      <c r="W59" s="8"/>
      <c r="X59" s="8"/>
      <c r="Y59" s="29">
        <f>V57+Y57</f>
        <v>94888663.322784796</v>
      </c>
      <c r="Z59" s="29">
        <f>V57+Y57+Z57</f>
        <v>392655526.64556956</v>
      </c>
    </row>
    <row r="61" spans="1:30" ht="26.25" customHeight="1" x14ac:dyDescent="0.25">
      <c r="Z61" s="39"/>
    </row>
    <row r="64" spans="1:30" ht="26.25" customHeight="1" x14ac:dyDescent="0.25">
      <c r="L64" s="38"/>
      <c r="Q64" s="38"/>
      <c r="R64" s="38"/>
    </row>
  </sheetData>
  <autoFilter ref="A4:I57"/>
  <mergeCells count="1">
    <mergeCell ref="S18:Z18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1949C87AE8A4EA8B803D8D81004D3" ma:contentTypeVersion="10" ma:contentTypeDescription="Een nieuw document maken." ma:contentTypeScope="" ma:versionID="d5144d8384bb90b8a5b802149c5feeee">
  <xsd:schema xmlns:xsd="http://www.w3.org/2001/XMLSchema" xmlns:xs="http://www.w3.org/2001/XMLSchema" xmlns:p="http://schemas.microsoft.com/office/2006/metadata/properties" xmlns:ns2="e07e518e-b603-4b1b-85ab-5d4e02a92008" targetNamespace="http://schemas.microsoft.com/office/2006/metadata/properties" ma:root="true" ma:fieldsID="8f13549fdbe86e041b7a4f1542c32e7a" ns2:_="">
    <xsd:import namespace="e07e518e-b603-4b1b-85ab-5d4e02a92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e518e-b603-4b1b-85ab-5d4e02a92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5076BF-245C-46B2-A19A-D2B87F7C37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E7BDCB-BFBE-45FF-8B4F-9EFC1663B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7e518e-b603-4b1b-85ab-5d4e02a920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BE8732-47A4-4086-BD29-9F3BA615072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e07e518e-b603-4b1b-85ab-5d4e02a920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Locaties ROC van Twente</vt:lpstr>
      <vt:lpstr>'Locaties ROC van Twente'!Afdrukbereik</vt:lpstr>
      <vt:lpstr>'Locaties ROC van Twente'!Afdruktitels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Menno Rozema</cp:lastModifiedBy>
  <cp:lastPrinted>2023-07-24T10:22:28Z</cp:lastPrinted>
  <dcterms:created xsi:type="dcterms:W3CDTF">2017-10-23T06:57:21Z</dcterms:created>
  <dcterms:modified xsi:type="dcterms:W3CDTF">2024-10-15T12:49:42Z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Eigenaar">
    <vt:lpwstr/>
  </property>
  <property fmtid="{D5CDD505-2E9C-101B-9397-08002B2CF9AE}" pid="3" name="ContentTypeId">
    <vt:lpwstr>0x0101002531949C87AE8A4EA8B803D8D81004D3</vt:lpwstr>
  </property>
  <property fmtid="{D5CDD505-2E9C-101B-9397-08002B2CF9AE}" pid="4" name="Order">
    <vt:r8>2034400</vt:r8>
  </property>
</Properties>
</file>