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rorailbv.sharepoint.com/teams/MultifunctionalsLFP/Shared Documents/General/02 Aanbesteden/6 Publicatiedocs/"/>
    </mc:Choice>
  </mc:AlternateContent>
  <xr:revisionPtr revIDLastSave="45" documentId="8_{D80E15CE-B9AB-4D89-B7DF-AB4ED765EE18}" xr6:coauthVersionLast="47" xr6:coauthVersionMax="47" xr10:uidLastSave="{678222FC-4F59-45AC-A1C1-4C58BEC3D13A}"/>
  <bookViews>
    <workbookView xWindow="-28920" yWindow="-120" windowWidth="29040" windowHeight="15840" xr2:uid="{00000000-000D-0000-FFFF-FFFF00000000}"/>
  </bookViews>
  <sheets>
    <sheet name="Annex 5.1" sheetId="2" r:id="rId1"/>
    <sheet name="TBV PRIJSMODEL (1)" sheetId="5" state="hidden" r:id="rId2"/>
    <sheet name="Datacentrum" sheetId="6" state="hidden" r:id="rId3"/>
  </sheets>
  <externalReferences>
    <externalReference r:id="rId4"/>
  </externalReferences>
  <definedNames>
    <definedName name="A">'[1]HULP-velden'!$D$8</definedName>
    <definedName name="_xlnm.Print_Area" localSheetId="0">'Annex 5.1'!$A$1:$O$51</definedName>
    <definedName name="_xlnm.Print_Area" localSheetId="2">Datacentrum!$A:$P</definedName>
    <definedName name="_xlnm.Print_Area" localSheetId="1">'TBV PRIJSMODEL (1)'!$A$1:$J$25</definedName>
    <definedName name="B">'[1]HULP-velden'!$D$9</definedName>
    <definedName name="Exponent">'[1]Invoer EMVI-kaders'!$M$28</definedName>
    <definedName name="Pmax">'[1]Invoer EMVI-kaders'!$M$27</definedName>
    <definedName name="Pref">'[1]Invoer EMVI-kaders'!$M$25</definedName>
    <definedName name="Qmax">'[1]Invoer EMVI-kaders'!$M$20</definedName>
    <definedName name="Qmin">'[1]Invoer EMVI-kaders'!$M$22</definedName>
    <definedName name="Qref">'[1]Invoer EMVI-kaders'!$M$26</definedName>
    <definedName name="Qwensen">'[1]Invoer EMVI-kaders'!$M$21</definedName>
    <definedName name="SOLVERWAARDE">'[1]HULP-velden'!$D$10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M25" i="2" s="1"/>
  <c r="M23" i="2" l="1"/>
  <c r="M33" i="2"/>
  <c r="M24" i="2"/>
  <c r="M28" i="2"/>
  <c r="M36" i="2"/>
  <c r="M29" i="2"/>
  <c r="M32" i="2"/>
  <c r="D6" i="6"/>
  <c r="E6" i="5"/>
  <c r="F6" i="5"/>
  <c r="M38" i="2" l="1"/>
  <c r="C6" i="6"/>
  <c r="E6" i="6" s="1"/>
  <c r="E7" i="5" s="1"/>
</calcChain>
</file>

<file path=xl/sharedStrings.xml><?xml version="1.0" encoding="utf-8"?>
<sst xmlns="http://schemas.openxmlformats.org/spreadsheetml/2006/main" count="104" uniqueCount="87">
  <si>
    <t>Totaal voor de duur van de overeenkomst</t>
  </si>
  <si>
    <t>Handtekening:</t>
  </si>
  <si>
    <t>Bedrijfsnaam:</t>
  </si>
  <si>
    <t>Naam:</t>
  </si>
  <si>
    <t>Functie:</t>
  </si>
  <si>
    <t>Plaats:</t>
  </si>
  <si>
    <t>Datum:</t>
  </si>
  <si>
    <t>(uw logo hier)</t>
  </si>
  <si>
    <t>Pref</t>
  </si>
  <si>
    <t>Qref</t>
  </si>
  <si>
    <t>Qmax</t>
  </si>
  <si>
    <t>Qmin</t>
  </si>
  <si>
    <t xml:space="preserve">      Hulpdata EMVI-Superformule</t>
  </si>
  <si>
    <t>Hulpvelden</t>
  </si>
  <si>
    <t>Uw inschrijving</t>
  </si>
  <si>
    <t>LET OP  !!!</t>
  </si>
  <si>
    <r>
      <t xml:space="preserve">Voordat de TAB-bladen </t>
    </r>
    <r>
      <rPr>
        <i/>
        <sz val="12"/>
        <color rgb="FFFF0000"/>
        <rFont val="Verdana"/>
        <family val="2"/>
      </rPr>
      <t>"TBV PRIJSMODEL (1)"</t>
    </r>
    <r>
      <rPr>
        <sz val="12"/>
        <color rgb="FFFF0000"/>
        <rFont val="Verdana"/>
        <family val="2"/>
      </rPr>
      <t xml:space="preserve"> EN </t>
    </r>
    <r>
      <rPr>
        <i/>
        <sz val="12"/>
        <color rgb="FFFF0000"/>
        <rFont val="Verdana"/>
        <family val="2"/>
      </rPr>
      <t>"TBV PRIJSMODEL (2)"</t>
    </r>
    <r>
      <rPr>
        <sz val="12"/>
        <color rgb="FFFF0000"/>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</si>
  <si>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</si>
  <si>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</si>
  <si>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</si>
  <si>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</si>
  <si>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</si>
  <si>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</si>
  <si>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</si>
  <si>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</si>
  <si>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</si>
  <si>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</si>
  <si>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</si>
  <si>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</si>
  <si>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</si>
  <si>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</si>
  <si>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</si>
  <si>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 xml:space="preserve"> </t>
  </si>
  <si>
    <t>Q berekend bij P=0 en EMVI=0,7</t>
  </si>
  <si>
    <t>P berekend uit Q en EMVI=0,7</t>
  </si>
  <si>
    <t>Q berekend bij P=0 en EMVI=0,6</t>
  </si>
  <si>
    <t>P berekend uit Q en EMVI=0,6</t>
  </si>
  <si>
    <t>Q berekend bij P=0 en EMVI=0,5</t>
  </si>
  <si>
    <t>P berekend uit Q en EMVI=0,5</t>
  </si>
  <si>
    <t>Exponent</t>
  </si>
  <si>
    <t>Punten wensen</t>
  </si>
  <si>
    <t>P</t>
  </si>
  <si>
    <t>Ref lijn</t>
  </si>
  <si>
    <t xml:space="preserve">      GRAFIEK EMVI-Superformule</t>
  </si>
  <si>
    <t>= invoerveld</t>
  </si>
  <si>
    <t>Vergelijkingswaarde</t>
  </si>
  <si>
    <t>Uw inschatting score kwaliteit</t>
  </si>
  <si>
    <t>EMVI-score</t>
  </si>
  <si>
    <t>Uw totale inschrijfsom</t>
  </si>
  <si>
    <t>- Alle gele cellen dienen door inschrijver te worden ingevuld.</t>
  </si>
  <si>
    <t>- Dit prijzenformulier dient rechtsgeldig te worden ondertekend.</t>
  </si>
  <si>
    <t>- De toelichting bij dit prijzenformulier is integraal onderdeel van de aanbieding.</t>
  </si>
  <si>
    <t>- Er mogen geen negatieve bedragen en/of percentages worden ingevuld.</t>
  </si>
  <si>
    <t>- De ingevulde bedragen zijn zonder enig voorbehoud opgegeven.</t>
  </si>
  <si>
    <t>- De niet-gele velden mogen niet worden gewijzigd.</t>
  </si>
  <si>
    <t>- Alle kosten en verrekeningen om te voldoen aan gestelde eisen bij deze aanbesteding zijn opgenomen in de aanbieding op dit prijzenformulier.</t>
  </si>
  <si>
    <t>Alle opgegeven prijzen en tarieven worden na aanbesteding onverkort en onveranderd opgenomen in of bij de overeenkomst, en zijn geldig voor de duur van de overeenkomst. 
Deze toelichting is integraal onderdeel van de prijsopgave.</t>
  </si>
  <si>
    <t xml:space="preserve">  aanbesteding zijn opgenomen in de aanbieding op dit prijzenformulier.</t>
  </si>
  <si>
    <t>Maximale duur van de contractperiode voor leveringen</t>
  </si>
  <si>
    <t>Huurkosten per maand voor de verschillende onderdelen zoals gespecificeert in het PVE</t>
  </si>
  <si>
    <t>Huurprijs per maand per eenheid</t>
  </si>
  <si>
    <t>Prijs per afdruk</t>
  </si>
  <si>
    <t>Prognose aantallen per jaar</t>
  </si>
  <si>
    <t>Prijs per toner t.b.v. Grootformaatprinters (GFP) inclusief het bezorgen</t>
  </si>
  <si>
    <t>Uurtarief</t>
  </si>
  <si>
    <t>- Het genoemde maximale uurtarief mag niet worden overschreden, de aanbieding is ongeldig bij overschrijding van genoemde maxima.</t>
  </si>
  <si>
    <t>Duur in jaren</t>
  </si>
  <si>
    <t>Prognose aantallen</t>
  </si>
  <si>
    <t>Prognose aantal uur per jaar</t>
  </si>
  <si>
    <t>Papierprijs per m2 t.b.v. Grootformaatprinters (GFP) inclusief het bezorgen</t>
  </si>
  <si>
    <t>Voor het opgegeven uurtarieven geldt: ProRail verwacht hier all-in uurtarief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De tarieven zijn geldig gedurende gangbare kantooruren, voor werkzaamheden op expliciet verzoek ProRail buiten kantoortijd gelden de volgende opslagen:
Tijdvenster	                                         Opslag  
Maandag t/m vrijdag 18:00-24:00 uur:     30%
Maandag t/m vrijdag 00:00-08:00 uur:     40%
Zaterdag     	                 08:00-24:00 uur:      50%
Zaterdag	                      00:00-08:00 uur:      60%
Zon- en feestdagen   00:00-24:00 uur:      60%</t>
  </si>
  <si>
    <t>Verbruikskosten t.b.v. Grootformaatprinters (GFP)</t>
  </si>
  <si>
    <t xml:space="preserve"> - Alleen de prijscomponenten die in dit Prijzenformulier zijn opgenomen komen in aanmerking voor vergoeding.</t>
  </si>
  <si>
    <t>Prijs per artikel /m2</t>
  </si>
  <si>
    <t>Afdrukkosten t.b.v. Multifunctionele printers (MFP)</t>
  </si>
  <si>
    <t>A4 of A3 in zwart/wit printen op de Multifunctionele printers (MFP)</t>
  </si>
  <si>
    <t>A4 of A3 in kleur printen op de Multifunctionele printers (MFP)</t>
  </si>
  <si>
    <t>Grootformaatprinters (GFP) inclusief Follow-me functionaliteit  
Inclusief alle bijkomende kosten zoals gespecificeerd in het PVE</t>
  </si>
  <si>
    <t>Multifunctionele printers (MFP) inclusief Follow-me functionaliteit. 
Inclusief alle bijkomende kosten zoals gespecificeerd in het PVE</t>
  </si>
  <si>
    <t>Vouwmachine t.b.v. grootformaatprinters (GFP)  
Inclusief alle bijkomende kosten zoals gespecificeerd in het PVE</t>
  </si>
  <si>
    <t>Versie 1</t>
  </si>
  <si>
    <t>TN 425114</t>
  </si>
  <si>
    <t>Uurtarief t.b.v. werkzaamheden genoemd in eis 58 van het PVE</t>
  </si>
  <si>
    <r>
      <rPr>
        <b/>
        <sz val="11"/>
        <color theme="1"/>
        <rFont val="Calibri"/>
        <family val="2"/>
        <scheme val="minor"/>
      </rPr>
      <t>Uurtarief t.b.v. werkzaamheden genoemd in eis 58 van het PVE</t>
    </r>
    <r>
      <rPr>
        <sz val="11"/>
        <color theme="1"/>
        <rFont val="Calibri"/>
        <family val="2"/>
        <scheme val="minor"/>
      </rPr>
      <t xml:space="preserve"> 
Het uurtarief is begrensd tot een maximum van €100,00 excl. BTW.</t>
    </r>
  </si>
  <si>
    <t>Annex 5.1 Prijzenformulier Multifunctionele printerapparatuur</t>
  </si>
  <si>
    <t>Toelichting</t>
  </si>
  <si>
    <t>- Opgegeven prijzen zijn in Euro's,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</si>
</sst>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 #,##0.00;&quot;€&quot;\ \-#,##0.00"/>
    <numFmt numFmtId="44" formatCode="_ &quot;€&quot;\ * #,##0.00_ ;_ &quot;€&quot;\ * \-#,##0.00_ ;_ &quot;€&quot;\ * &quot;-&quot;??_ ;_ @_ "/>
    <numFmt numFmtId="43" formatCode="_ * #,##0.00_ ;_ * \-#,##0.00_ ;_ * &quot;-&quot;??_ ;_ @_ "/>
    <numFmt numFmtId="164" formatCode="[$-413]d\ mmmm\ yyyy;@"/>
    <numFmt numFmtId="165" formatCode="0.000"/>
    <numFmt numFmtId="166" formatCode="0.0"/>
    <numFmt numFmtId="167" formatCode="&quot;€&quot;\ #,##0.000;&quot;€&quot;\ \-#,##0.000"/>
    <numFmt numFmtId="168" formatCode="&quot;€&quot;\ #,##0.00"/>
    <numFmt numFmtId="169" formatCode="_ [$€-2]\ * #,##0.00_ ;_ [$€-2]\ * \-#,##0.00_ ;_ [$€-2]\ * &quot;-&quot;??_ ;_ @_ "/>
    <numFmt numFmtId="170" formatCode="#,##0_ ;\-#,##0\ "/>
  </numFmts>
  <fonts count="3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1"/>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b/>
      <sz val="11"/>
      <color theme="1"/>
      <name val="Calibri"/>
      <family val="2"/>
      <scheme val="minor"/>
    </font>
    <font>
      <sz val="11"/>
      <color theme="1"/>
      <name val="Verdana"/>
      <family val="2"/>
    </font>
    <font>
      <sz val="24"/>
      <color theme="0"/>
      <name val="Verdana"/>
      <family val="2"/>
    </font>
    <font>
      <b/>
      <sz val="11"/>
      <color theme="0"/>
      <name val="Verdana"/>
      <family val="2"/>
    </font>
    <font>
      <i/>
      <sz val="11"/>
      <color theme="1"/>
      <name val="Verdana"/>
      <family val="2"/>
    </font>
    <font>
      <b/>
      <sz val="12"/>
      <color rgb="FFFF0000"/>
      <name val="Verdana"/>
      <family val="2"/>
    </font>
    <font>
      <sz val="12"/>
      <color rgb="FFFF0000"/>
      <name val="Verdana"/>
      <family val="2"/>
    </font>
    <font>
      <i/>
      <sz val="12"/>
      <color rgb="FFFF0000"/>
      <name val="Verdana"/>
      <family val="2"/>
    </font>
    <font>
      <sz val="12"/>
      <color theme="1"/>
      <name val="Verdana"/>
      <family val="2"/>
    </font>
    <font>
      <b/>
      <sz val="11"/>
      <color theme="1"/>
      <name val="Verdana"/>
      <family val="2"/>
    </font>
    <font>
      <sz val="12"/>
      <color theme="0"/>
      <name val="Verdana"/>
      <family val="2"/>
    </font>
    <font>
      <i/>
      <sz val="11"/>
      <color theme="1"/>
      <name val="Calibri"/>
      <family val="2"/>
      <scheme val="minor"/>
    </font>
    <font>
      <sz val="8"/>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92D05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8FCAE7"/>
        <bgColor indexed="64"/>
      </patternFill>
    </fill>
    <fill>
      <patternFill patternType="solid">
        <fgColor theme="0"/>
        <bgColor indexed="64"/>
      </patternFill>
    </fill>
    <fill>
      <patternFill patternType="solid">
        <fgColor theme="9" tint="0.79998168889431442"/>
        <bgColor indexed="64"/>
      </patternFill>
    </fill>
    <fill>
      <patternFill patternType="solid">
        <fgColor rgb="FFF4F16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7">
    <xf numFmtId="0" fontId="0" fillId="0" borderId="0"/>
    <xf numFmtId="44" fontId="5" fillId="0" borderId="0" applyFont="0" applyFill="0" applyBorder="0" applyAlignment="0" applyProtection="0"/>
    <xf numFmtId="0" fontId="7" fillId="0" borderId="0" applyNumberFormat="0" applyFill="0" applyBorder="0" applyAlignment="0" applyProtection="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4" borderId="10" applyNumberFormat="0" applyAlignment="0" applyProtection="0"/>
    <xf numFmtId="0" fontId="12" fillId="5" borderId="11" applyNumberFormat="0" applyAlignment="0" applyProtection="0"/>
    <xf numFmtId="0" fontId="13" fillId="5" borderId="10" applyNumberFormat="0" applyAlignment="0" applyProtection="0"/>
    <xf numFmtId="0" fontId="14" fillId="0" borderId="12" applyNumberFormat="0" applyFill="0" applyAlignment="0" applyProtection="0"/>
    <xf numFmtId="0" fontId="15" fillId="6" borderId="13" applyNumberFormat="0" applyAlignment="0" applyProtection="0"/>
    <xf numFmtId="0" fontId="16" fillId="0" borderId="0" applyNumberFormat="0" applyFill="0" applyBorder="0" applyAlignment="0" applyProtection="0"/>
    <xf numFmtId="0" fontId="5" fillId="7" borderId="14" applyNumberFormat="0" applyFont="0" applyAlignment="0" applyProtection="0"/>
    <xf numFmtId="0" fontId="17" fillId="0" borderId="0" applyNumberFormat="0" applyFill="0" applyBorder="0" applyAlignment="0" applyProtection="0"/>
    <xf numFmtId="0" fontId="18" fillId="0" borderId="15" applyNumberFormat="0" applyFill="0" applyAlignment="0" applyProtection="0"/>
    <xf numFmtId="44" fontId="5" fillId="3" borderId="4">
      <alignment horizontal="center"/>
    </xf>
    <xf numFmtId="44" fontId="5" fillId="2" borderId="4"/>
    <xf numFmtId="0" fontId="5" fillId="2" borderId="0"/>
    <xf numFmtId="44" fontId="5" fillId="8" borderId="4"/>
    <xf numFmtId="0" fontId="2" fillId="0" borderId="0"/>
    <xf numFmtId="44" fontId="2"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cellStyleXfs>
  <cellXfs count="142">
    <xf numFmtId="0" fontId="0" fillId="0" borderId="0" xfId="0"/>
    <xf numFmtId="0" fontId="0" fillId="2" borderId="0" xfId="0" applyFill="1"/>
    <xf numFmtId="0" fontId="0" fillId="2" borderId="0" xfId="0" applyFill="1" applyAlignment="1">
      <alignment horizontal="left"/>
    </xf>
    <xf numFmtId="0" fontId="0" fillId="2" borderId="17"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20" fillId="11" borderId="0" xfId="0" applyFont="1" applyFill="1" applyProtection="1">
      <protection locked="0"/>
    </xf>
    <xf numFmtId="0" fontId="20" fillId="0" borderId="0" xfId="0" applyFont="1" applyProtection="1">
      <protection locked="0"/>
    </xf>
    <xf numFmtId="0" fontId="20" fillId="0" borderId="0" xfId="0" applyFont="1" applyAlignment="1" applyProtection="1">
      <alignment wrapText="1"/>
      <protection locked="0"/>
    </xf>
    <xf numFmtId="0" fontId="22" fillId="11" borderId="4" xfId="0" applyFont="1" applyFill="1" applyBorder="1" applyAlignment="1" applyProtection="1">
      <alignment horizontal="left" vertical="center"/>
      <protection locked="0"/>
    </xf>
    <xf numFmtId="0" fontId="20" fillId="0" borderId="4" xfId="0" applyFont="1" applyBorder="1" applyAlignment="1" applyProtection="1">
      <alignment horizontal="center" vertical="center"/>
      <protection locked="0"/>
    </xf>
    <xf numFmtId="44" fontId="20" fillId="0" borderId="4" xfId="1" applyFont="1" applyFill="1" applyBorder="1" applyAlignment="1" applyProtection="1">
      <alignment horizontal="right" vertical="center" wrapText="1"/>
      <protection locked="0"/>
    </xf>
    <xf numFmtId="166" fontId="20" fillId="0" borderId="4" xfId="0" applyNumberFormat="1" applyFont="1" applyBorder="1" applyAlignment="1" applyProtection="1">
      <alignment horizontal="right" vertical="center" wrapText="1"/>
      <protection locked="0"/>
    </xf>
    <xf numFmtId="165" fontId="23" fillId="12" borderId="4" xfId="0" applyNumberFormat="1" applyFont="1" applyFill="1" applyBorder="1" applyAlignment="1" applyProtection="1">
      <alignment horizontal="right" vertical="center"/>
      <protection locked="0"/>
    </xf>
    <xf numFmtId="0" fontId="20" fillId="0" borderId="0" xfId="0" applyFont="1" applyAlignment="1" applyProtection="1">
      <alignment vertical="center"/>
      <protection locked="0"/>
    </xf>
    <xf numFmtId="0" fontId="24"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13" borderId="1" xfId="0" applyFont="1" applyFill="1" applyBorder="1" applyAlignment="1" applyProtection="1">
      <alignment horizontal="left" vertical="center"/>
      <protection locked="0"/>
    </xf>
    <xf numFmtId="0" fontId="28" fillId="13" borderId="2" xfId="0" applyFont="1" applyFill="1" applyBorder="1" applyAlignment="1" applyProtection="1">
      <alignment horizontal="right" vertical="center"/>
      <protection locked="0"/>
    </xf>
    <xf numFmtId="0" fontId="28" fillId="13" borderId="3" xfId="0" applyFont="1" applyFill="1" applyBorder="1" applyAlignment="1" applyProtection="1">
      <alignment horizontal="right" vertical="center"/>
      <protection locked="0"/>
    </xf>
    <xf numFmtId="0" fontId="20" fillId="13" borderId="0" xfId="0" applyFont="1" applyFill="1" applyProtection="1">
      <protection locked="0"/>
    </xf>
    <xf numFmtId="0" fontId="23" fillId="13" borderId="4" xfId="0" applyFont="1" applyFill="1" applyBorder="1" applyAlignment="1" applyProtection="1">
      <alignment horizontal="center" vertical="center"/>
      <protection locked="0"/>
    </xf>
    <xf numFmtId="7" fontId="23" fillId="13" borderId="4" xfId="1" applyNumberFormat="1" applyFont="1" applyFill="1" applyBorder="1" applyAlignment="1" applyProtection="1">
      <alignment horizontal="right" vertical="center"/>
      <protection locked="0"/>
    </xf>
    <xf numFmtId="166" fontId="23" fillId="13" borderId="4" xfId="0" applyNumberFormat="1" applyFont="1" applyFill="1" applyBorder="1" applyAlignment="1" applyProtection="1">
      <alignment horizontal="right" vertical="center"/>
      <protection locked="0"/>
    </xf>
    <xf numFmtId="165" fontId="23" fillId="13" borderId="4" xfId="0" applyNumberFormat="1" applyFont="1" applyFill="1" applyBorder="1" applyAlignment="1" applyProtection="1">
      <alignment horizontal="right" vertical="center"/>
      <protection locked="0"/>
    </xf>
    <xf numFmtId="0" fontId="28" fillId="13" borderId="4" xfId="0" applyFont="1" applyFill="1" applyBorder="1" applyAlignment="1" applyProtection="1">
      <alignment vertical="center"/>
      <protection locked="0"/>
    </xf>
    <xf numFmtId="0" fontId="20" fillId="13" borderId="26" xfId="0" applyFont="1" applyFill="1" applyBorder="1" applyProtection="1">
      <protection locked="0"/>
    </xf>
    <xf numFmtId="0" fontId="28" fillId="13" borderId="16" xfId="0" applyFont="1" applyFill="1" applyBorder="1" applyAlignment="1" applyProtection="1">
      <alignment horizontal="right" vertical="center"/>
      <protection locked="0"/>
    </xf>
    <xf numFmtId="0" fontId="28" fillId="13" borderId="16" xfId="0" applyFont="1" applyFill="1" applyBorder="1" applyAlignment="1" applyProtection="1">
      <alignment vertical="center"/>
      <protection locked="0"/>
    </xf>
    <xf numFmtId="0" fontId="20" fillId="13" borderId="27" xfId="0" applyFont="1" applyFill="1" applyBorder="1" applyAlignment="1" applyProtection="1">
      <alignment vertical="center"/>
      <protection locked="0"/>
    </xf>
    <xf numFmtId="0" fontId="20" fillId="13" borderId="6" xfId="0" applyFont="1" applyFill="1" applyBorder="1" applyAlignment="1" applyProtection="1">
      <alignment vertical="center" wrapText="1"/>
      <protection locked="0"/>
    </xf>
    <xf numFmtId="43" fontId="20" fillId="13" borderId="0" xfId="25" applyFont="1" applyFill="1" applyBorder="1" applyAlignment="1" applyProtection="1">
      <alignment vertical="center"/>
      <protection locked="0"/>
    </xf>
    <xf numFmtId="0" fontId="20" fillId="13" borderId="25" xfId="0" applyFont="1" applyFill="1" applyBorder="1" applyAlignment="1" applyProtection="1">
      <alignment horizontal="center" vertical="center"/>
      <protection locked="0"/>
    </xf>
    <xf numFmtId="167" fontId="20" fillId="13" borderId="0" xfId="25" applyNumberFormat="1" applyFont="1" applyFill="1" applyBorder="1" applyAlignment="1" applyProtection="1">
      <alignment vertical="center"/>
      <protection locked="0"/>
    </xf>
    <xf numFmtId="0" fontId="20" fillId="13" borderId="6" xfId="0" applyFont="1" applyFill="1" applyBorder="1" applyAlignment="1" applyProtection="1">
      <alignment vertical="center"/>
      <protection locked="0"/>
    </xf>
    <xf numFmtId="0" fontId="20" fillId="13" borderId="6" xfId="0" applyFont="1" applyFill="1" applyBorder="1" applyAlignment="1" applyProtection="1">
      <alignment wrapText="1"/>
      <protection locked="0"/>
    </xf>
    <xf numFmtId="0" fontId="20" fillId="13" borderId="25" xfId="0" applyFont="1" applyFill="1" applyBorder="1" applyAlignment="1" applyProtection="1">
      <alignment horizontal="center"/>
      <protection locked="0"/>
    </xf>
    <xf numFmtId="0" fontId="20" fillId="13" borderId="28" xfId="0" applyFont="1" applyFill="1" applyBorder="1" applyAlignment="1" applyProtection="1">
      <alignment wrapText="1"/>
      <protection locked="0"/>
    </xf>
    <xf numFmtId="0" fontId="20" fillId="13" borderId="5" xfId="0" applyFont="1" applyFill="1" applyBorder="1" applyProtection="1">
      <protection locked="0"/>
    </xf>
    <xf numFmtId="0" fontId="20" fillId="13" borderId="29" xfId="0" applyFont="1" applyFill="1" applyBorder="1" applyProtection="1">
      <protection locked="0"/>
    </xf>
    <xf numFmtId="0" fontId="20" fillId="13" borderId="0" xfId="0" applyFont="1" applyFill="1" applyAlignment="1" applyProtection="1">
      <alignment wrapText="1"/>
      <protection locked="0"/>
    </xf>
    <xf numFmtId="2" fontId="20" fillId="13" borderId="0" xfId="0" applyNumberFormat="1" applyFont="1" applyFill="1" applyProtection="1">
      <protection locked="0"/>
    </xf>
    <xf numFmtId="43" fontId="20" fillId="13" borderId="0" xfId="25" applyFont="1" applyFill="1" applyAlignment="1" applyProtection="1">
      <alignment horizontal="right"/>
      <protection locked="0"/>
    </xf>
    <xf numFmtId="0" fontId="28" fillId="13" borderId="0" xfId="0" applyFont="1" applyFill="1" applyAlignment="1" applyProtection="1">
      <alignment horizontal="left" vertical="center"/>
      <protection locked="0"/>
    </xf>
    <xf numFmtId="0" fontId="0" fillId="13" borderId="0" xfId="0" applyFill="1"/>
    <xf numFmtId="0" fontId="20" fillId="13" borderId="4" xfId="0" applyFont="1" applyFill="1" applyBorder="1" applyAlignment="1" applyProtection="1">
      <alignment horizontal="center" vertical="center"/>
      <protection locked="0"/>
    </xf>
    <xf numFmtId="168" fontId="20" fillId="13" borderId="4" xfId="0" applyNumberFormat="1" applyFont="1" applyFill="1" applyBorder="1" applyAlignment="1" applyProtection="1">
      <alignment horizontal="center" vertical="center"/>
      <protection locked="0"/>
    </xf>
    <xf numFmtId="7" fontId="20" fillId="13" borderId="4" xfId="0" applyNumberFormat="1" applyFont="1" applyFill="1" applyBorder="1" applyAlignment="1" applyProtection="1">
      <alignment horizontal="center" vertical="center"/>
      <protection locked="0"/>
    </xf>
    <xf numFmtId="1" fontId="20" fillId="13" borderId="4" xfId="0" applyNumberFormat="1" applyFont="1" applyFill="1" applyBorder="1" applyAlignment="1" applyProtection="1">
      <alignment horizontal="center" vertical="center"/>
      <protection locked="0"/>
    </xf>
    <xf numFmtId="0" fontId="23" fillId="14" borderId="4" xfId="0" quotePrefix="1" applyFont="1" applyFill="1" applyBorder="1" applyAlignment="1" applyProtection="1">
      <alignment horizontal="center" vertical="center" wrapText="1"/>
      <protection hidden="1"/>
    </xf>
    <xf numFmtId="0" fontId="29" fillId="12" borderId="1" xfId="0" applyFont="1" applyFill="1" applyBorder="1" applyAlignment="1" applyProtection="1">
      <alignment vertical="center"/>
      <protection locked="0"/>
    </xf>
    <xf numFmtId="0" fontId="27" fillId="12" borderId="3" xfId="0" applyFont="1" applyFill="1" applyBorder="1" applyAlignment="1" applyProtection="1">
      <alignment horizontal="right" vertical="center"/>
      <protection locked="0"/>
    </xf>
    <xf numFmtId="7" fontId="23" fillId="14" borderId="4" xfId="1" quotePrefix="1" applyNumberFormat="1" applyFont="1" applyFill="1" applyBorder="1" applyAlignment="1" applyProtection="1">
      <alignment horizontal="right" vertical="center" wrapText="1"/>
      <protection hidden="1"/>
    </xf>
    <xf numFmtId="0" fontId="23" fillId="0" borderId="0" xfId="26" applyFont="1" applyAlignment="1" applyProtection="1">
      <alignment vertical="center"/>
      <protection hidden="1"/>
    </xf>
    <xf numFmtId="0" fontId="23" fillId="14" borderId="4" xfId="0" quotePrefix="1" applyFont="1" applyFill="1" applyBorder="1" applyAlignment="1" applyProtection="1">
      <alignment horizontal="right" vertical="center" wrapText="1"/>
      <protection hidden="1"/>
    </xf>
    <xf numFmtId="0" fontId="20" fillId="0" borderId="0" xfId="26" applyFont="1" applyProtection="1">
      <protection hidden="1"/>
    </xf>
    <xf numFmtId="0" fontId="23" fillId="0" borderId="0" xfId="26" applyFont="1" applyProtection="1">
      <protection hidden="1"/>
    </xf>
    <xf numFmtId="0" fontId="5" fillId="0" borderId="0" xfId="26" applyProtection="1">
      <protection hidden="1"/>
    </xf>
    <xf numFmtId="0" fontId="30" fillId="0" borderId="0" xfId="26" applyFont="1" applyProtection="1">
      <protection hidden="1"/>
    </xf>
    <xf numFmtId="0" fontId="23" fillId="0" borderId="0" xfId="0" applyFont="1" applyProtection="1">
      <protection locked="0"/>
    </xf>
    <xf numFmtId="44" fontId="0" fillId="10" borderId="4" xfId="0" applyNumberFormat="1" applyFill="1" applyBorder="1"/>
    <xf numFmtId="0" fontId="32" fillId="2" borderId="0" xfId="0" applyFont="1" applyFill="1" applyAlignment="1">
      <alignment wrapText="1"/>
    </xf>
    <xf numFmtId="0" fontId="33" fillId="2" borderId="0" xfId="0" applyFont="1" applyFill="1" applyAlignment="1">
      <alignment wrapText="1"/>
    </xf>
    <xf numFmtId="0" fontId="19"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left" vertical="top" wrapText="1"/>
    </xf>
    <xf numFmtId="0" fontId="1" fillId="2" borderId="0" xfId="0" applyFont="1" applyFill="1" applyAlignment="1">
      <alignment horizontal="left"/>
    </xf>
    <xf numFmtId="44" fontId="19" fillId="9" borderId="4" xfId="0" applyNumberFormat="1" applyFont="1" applyFill="1" applyBorder="1"/>
    <xf numFmtId="170" fontId="0" fillId="10" borderId="4" xfId="25" applyNumberFormat="1" applyFont="1" applyFill="1" applyBorder="1" applyAlignment="1">
      <alignment horizontal="center" vertical="center"/>
    </xf>
    <xf numFmtId="0" fontId="5" fillId="9" borderId="4" xfId="18" applyFill="1" applyBorder="1" applyAlignment="1">
      <alignment horizontal="left" vertical="top" wrapText="1"/>
    </xf>
    <xf numFmtId="0" fontId="6" fillId="2" borderId="0" xfId="0" applyFont="1" applyFill="1" applyAlignment="1">
      <alignment horizontal="center"/>
    </xf>
    <xf numFmtId="0" fontId="5" fillId="2" borderId="0" xfId="0" quotePrefix="1" applyFont="1" applyFill="1" applyAlignment="1">
      <alignment horizontal="left" vertical="top" wrapText="1"/>
    </xf>
    <xf numFmtId="0" fontId="0" fillId="2" borderId="0" xfId="0" applyFill="1" applyAlignment="1">
      <alignment horizontal="center" vertical="center"/>
    </xf>
    <xf numFmtId="0" fontId="0" fillId="2" borderId="0" xfId="0" quotePrefix="1" applyFill="1" applyAlignment="1">
      <alignment horizontal="left" vertical="top" wrapText="1"/>
    </xf>
    <xf numFmtId="0" fontId="0" fillId="2" borderId="0" xfId="0" applyFill="1" applyAlignment="1">
      <alignment horizontal="left" vertical="top" wrapText="1"/>
    </xf>
    <xf numFmtId="0" fontId="5" fillId="2" borderId="0" xfId="0" quotePrefix="1" applyFont="1" applyFill="1" applyAlignment="1">
      <alignment horizontal="left"/>
    </xf>
    <xf numFmtId="0" fontId="5" fillId="2" borderId="0" xfId="0" applyFont="1" applyFill="1" applyAlignment="1">
      <alignment horizontal="left" wrapText="1"/>
    </xf>
    <xf numFmtId="0" fontId="5" fillId="2" borderId="0" xfId="18"/>
    <xf numFmtId="0" fontId="5" fillId="2" borderId="0" xfId="18" applyAlignment="1">
      <alignment horizontal="left" vertical="top"/>
    </xf>
    <xf numFmtId="44" fontId="0" fillId="2" borderId="0" xfId="0" applyNumberFormat="1" applyFill="1"/>
    <xf numFmtId="169" fontId="5" fillId="2" borderId="0" xfId="18" applyNumberFormat="1"/>
    <xf numFmtId="3" fontId="0" fillId="2" borderId="0" xfId="0" applyNumberFormat="1" applyFill="1"/>
    <xf numFmtId="169" fontId="0" fillId="2" borderId="0" xfId="0" applyNumberFormat="1" applyFill="1"/>
    <xf numFmtId="0" fontId="19" fillId="9" borderId="4" xfId="0" applyFont="1" applyFill="1" applyBorder="1" applyAlignment="1">
      <alignment horizontal="left" wrapText="1"/>
    </xf>
    <xf numFmtId="0" fontId="5" fillId="9" borderId="1" xfId="18" applyFill="1" applyBorder="1" applyAlignment="1">
      <alignment horizontal="left" vertical="top" wrapText="1"/>
    </xf>
    <xf numFmtId="0" fontId="5" fillId="9" borderId="3" xfId="18" applyFill="1" applyBorder="1" applyAlignment="1">
      <alignment horizontal="left" vertical="top" wrapText="1"/>
    </xf>
    <xf numFmtId="0" fontId="5" fillId="2" borderId="0" xfId="0" quotePrefix="1" applyFont="1" applyFill="1" applyAlignment="1">
      <alignment horizontal="left" vertical="top"/>
    </xf>
    <xf numFmtId="0" fontId="19" fillId="9" borderId="4" xfId="0" applyFont="1" applyFill="1" applyBorder="1" applyAlignment="1">
      <alignment horizontal="left" vertical="top" wrapText="1"/>
    </xf>
    <xf numFmtId="0" fontId="19" fillId="2" borderId="4" xfId="0" applyFont="1" applyFill="1" applyBorder="1" applyAlignment="1">
      <alignment horizontal="left" vertical="top" wrapText="1"/>
    </xf>
    <xf numFmtId="0" fontId="0" fillId="2" borderId="4" xfId="0" applyFill="1" applyBorder="1" applyAlignment="1">
      <alignment horizontal="left" vertical="top" wrapText="1"/>
    </xf>
    <xf numFmtId="0" fontId="19" fillId="2" borderId="1"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169" fontId="5" fillId="3" borderId="4" xfId="18" applyNumberFormat="1" applyFill="1" applyBorder="1" applyAlignment="1">
      <alignment horizontal="left" vertical="center"/>
    </xf>
    <xf numFmtId="169" fontId="5" fillId="3" borderId="1" xfId="18" applyNumberFormat="1" applyFill="1" applyBorder="1" applyAlignment="1">
      <alignment vertical="center"/>
    </xf>
    <xf numFmtId="169" fontId="5" fillId="3" borderId="3" xfId="18" applyNumberFormat="1" applyFill="1" applyBorder="1" applyAlignment="1">
      <alignment vertical="center"/>
    </xf>
    <xf numFmtId="0" fontId="0" fillId="3" borderId="26" xfId="0" applyFill="1" applyBorder="1" applyAlignment="1">
      <alignment horizontal="center" vertical="center"/>
    </xf>
    <xf numFmtId="0" fontId="0" fillId="3" borderId="16" xfId="0" applyFill="1" applyBorder="1" applyAlignment="1">
      <alignment horizontal="center" vertical="center"/>
    </xf>
    <xf numFmtId="0" fontId="0" fillId="3" borderId="27"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25" xfId="0" applyFill="1" applyBorder="1" applyAlignment="1">
      <alignment horizontal="center" vertical="center"/>
    </xf>
    <xf numFmtId="0" fontId="0" fillId="3" borderId="28" xfId="0" applyFill="1" applyBorder="1" applyAlignment="1">
      <alignment horizontal="center" vertical="center"/>
    </xf>
    <xf numFmtId="0" fontId="0" fillId="3" borderId="5" xfId="0" applyFill="1" applyBorder="1" applyAlignment="1">
      <alignment horizontal="center" vertical="center"/>
    </xf>
    <xf numFmtId="0" fontId="0" fillId="3" borderId="29" xfId="0" applyFill="1" applyBorder="1" applyAlignment="1">
      <alignment horizontal="center" vertical="center"/>
    </xf>
    <xf numFmtId="0" fontId="0" fillId="3" borderId="4" xfId="0" applyFill="1" applyBorder="1" applyAlignment="1">
      <alignment horizontal="center"/>
    </xf>
    <xf numFmtId="0" fontId="0" fillId="3" borderId="4" xfId="0" applyFill="1" applyBorder="1" applyAlignment="1">
      <alignment horizontal="left"/>
    </xf>
    <xf numFmtId="0" fontId="6" fillId="2" borderId="18" xfId="0" applyFont="1" applyFill="1" applyBorder="1" applyAlignment="1">
      <alignment horizontal="center"/>
    </xf>
    <xf numFmtId="0" fontId="6" fillId="2" borderId="0" xfId="0" applyFont="1" applyFill="1" applyAlignment="1">
      <alignment horizontal="center"/>
    </xf>
    <xf numFmtId="0" fontId="19" fillId="2" borderId="0" xfId="0" applyFont="1" applyFill="1" applyAlignment="1">
      <alignment horizontal="left"/>
    </xf>
    <xf numFmtId="0" fontId="5" fillId="2" borderId="0" xfId="18"/>
    <xf numFmtId="170" fontId="0" fillId="10" borderId="1" xfId="25" applyNumberFormat="1" applyFont="1" applyFill="1" applyBorder="1" applyAlignment="1">
      <alignment horizontal="center" vertical="center"/>
    </xf>
    <xf numFmtId="170" fontId="0" fillId="10" borderId="3" xfId="25" applyNumberFormat="1" applyFont="1" applyFill="1" applyBorder="1" applyAlignment="1">
      <alignment horizontal="center" vertical="center"/>
    </xf>
    <xf numFmtId="0" fontId="0" fillId="10" borderId="1" xfId="0" applyFill="1" applyBorder="1" applyAlignment="1">
      <alignment horizontal="left" wrapText="1"/>
    </xf>
    <xf numFmtId="0" fontId="0" fillId="10" borderId="2" xfId="0" applyFill="1" applyBorder="1" applyAlignment="1">
      <alignment horizontal="left" wrapText="1"/>
    </xf>
    <xf numFmtId="0" fontId="0" fillId="10" borderId="3" xfId="0" applyFill="1" applyBorder="1" applyAlignment="1">
      <alignment horizontal="left" wrapText="1"/>
    </xf>
    <xf numFmtId="0" fontId="0" fillId="9" borderId="30"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1" xfId="0" applyFill="1" applyBorder="1" applyAlignment="1">
      <alignment horizontal="center" vertical="center" wrapText="1"/>
    </xf>
    <xf numFmtId="0" fontId="5" fillId="2" borderId="0" xfId="0" quotePrefix="1" applyFont="1" applyFill="1" applyAlignment="1">
      <alignment horizontal="left" vertical="top" wrapText="1"/>
    </xf>
    <xf numFmtId="164" fontId="5" fillId="2" borderId="0" xfId="0" applyNumberFormat="1" applyFont="1" applyFill="1" applyAlignment="1">
      <alignment horizontal="left"/>
    </xf>
    <xf numFmtId="164" fontId="5" fillId="2" borderId="0" xfId="0" quotePrefix="1" applyNumberFormat="1" applyFont="1" applyFill="1" applyAlignment="1">
      <alignment horizontal="left"/>
    </xf>
    <xf numFmtId="0" fontId="0" fillId="2" borderId="0" xfId="0" applyFill="1" applyAlignment="1">
      <alignment horizontal="left" wrapText="1"/>
    </xf>
    <xf numFmtId="0" fontId="0" fillId="2" borderId="0" xfId="0" quotePrefix="1" applyFill="1" applyAlignment="1">
      <alignment horizontal="left" vertical="top" wrapText="1"/>
    </xf>
    <xf numFmtId="169" fontId="5" fillId="3" borderId="1" xfId="18" applyNumberFormat="1" applyFill="1" applyBorder="1" applyAlignment="1">
      <alignment horizontal="center" vertical="center"/>
    </xf>
    <xf numFmtId="169" fontId="5" fillId="3" borderId="3" xfId="18" applyNumberFormat="1" applyFill="1" applyBorder="1" applyAlignment="1">
      <alignment horizontal="center" vertical="center"/>
    </xf>
    <xf numFmtId="0" fontId="33" fillId="9" borderId="1" xfId="0" applyFont="1" applyFill="1" applyBorder="1" applyAlignment="1">
      <alignment horizontal="center"/>
    </xf>
    <xf numFmtId="0" fontId="33" fillId="9" borderId="3" xfId="0" applyFont="1" applyFill="1" applyBorder="1" applyAlignment="1">
      <alignment horizontal="center"/>
    </xf>
    <xf numFmtId="0" fontId="33" fillId="2" borderId="0" xfId="0" quotePrefix="1" applyFont="1" applyFill="1" applyAlignment="1">
      <alignment horizontal="left" vertical="top" wrapText="1"/>
    </xf>
    <xf numFmtId="0" fontId="33" fillId="2" borderId="0" xfId="0" applyFont="1" applyFill="1" applyAlignment="1">
      <alignment horizontal="left" vertical="top" wrapText="1"/>
    </xf>
    <xf numFmtId="0" fontId="21" fillId="11" borderId="0" xfId="0" applyFont="1" applyFill="1" applyAlignment="1" applyProtection="1">
      <alignment horizontal="left" vertical="center"/>
      <protection locked="0"/>
    </xf>
    <xf numFmtId="0" fontId="25" fillId="0" borderId="0" xfId="0" applyFont="1" applyAlignment="1" applyProtection="1">
      <alignment horizontal="left" vertical="top" wrapText="1"/>
      <protection locked="0"/>
    </xf>
    <xf numFmtId="0" fontId="19" fillId="2" borderId="0" xfId="0" applyFont="1" applyFill="1" applyAlignment="1">
      <alignment horizontal="left" wrapText="1"/>
    </xf>
    <xf numFmtId="0" fontId="0" fillId="2" borderId="0" xfId="18" applyFont="1" applyFill="1"/>
    <xf numFmtId="44" fontId="19" fillId="2" borderId="0" xfId="0" applyNumberFormat="1" applyFont="1" applyFill="1"/>
    <xf numFmtId="0" fontId="5" fillId="2" borderId="0" xfId="18" applyFill="1"/>
    <xf numFmtId="44" fontId="19" fillId="2" borderId="0" xfId="0" applyNumberFormat="1" applyFont="1" applyFill="1" applyBorder="1"/>
  </cellXfs>
  <cellStyles count="27">
    <cellStyle name="Berekening" xfId="9" builtinId="22" hidden="1"/>
    <cellStyle name="Controlecel" xfId="11" builtinId="23" hidden="1"/>
    <cellStyle name="Fictieve inschrijfsom" xfId="19" xr:uid="{00000000-0005-0000-0000-000002000000}"/>
    <cellStyle name="Gekoppelde cel" xfId="10" builtinId="24" hidden="1"/>
    <cellStyle name="Invoer" xfId="7" builtinId="20" hidden="1"/>
    <cellStyle name="Invulcel" xfId="16" xr:uid="{00000000-0005-0000-0000-000005000000}"/>
    <cellStyle name="Komma" xfId="25" builtinId="3"/>
    <cellStyle name="Kop 1" xfId="3" builtinId="16" hidden="1"/>
    <cellStyle name="Kop 2" xfId="4" builtinId="17" hidden="1"/>
    <cellStyle name="Kop 3" xfId="5" builtinId="18" hidden="1"/>
    <cellStyle name="Kop 4" xfId="6" builtinId="19" hidden="1"/>
    <cellStyle name="Lege cel" xfId="18" xr:uid="{00000000-0005-0000-0000-00000B000000}"/>
    <cellStyle name="Notitie" xfId="13" builtinId="10" hidden="1"/>
    <cellStyle name="Procent 2" xfId="24" xr:uid="{00000000-0005-0000-0000-00000E000000}"/>
    <cellStyle name="Standaard" xfId="0" builtinId="0"/>
    <cellStyle name="Standaard 2" xfId="22" xr:uid="{00000000-0005-0000-0000-000010000000}"/>
    <cellStyle name="Standaard 3" xfId="20" xr:uid="{00000000-0005-0000-0000-000011000000}"/>
    <cellStyle name="Standaard 3 2" xfId="26" xr:uid="{00000000-0005-0000-0000-000012000000}"/>
    <cellStyle name="Titel" xfId="2" builtinId="15" hidden="1"/>
    <cellStyle name="Totaal" xfId="15" builtinId="25" hidden="1"/>
    <cellStyle name="Uitgerekende cel" xfId="17" xr:uid="{00000000-0005-0000-0000-000015000000}"/>
    <cellStyle name="Uitvoer" xfId="8" builtinId="21" hidden="1"/>
    <cellStyle name="Valuta" xfId="1" builtinId="4"/>
    <cellStyle name="Valuta 2" xfId="23" xr:uid="{00000000-0005-0000-0000-000018000000}"/>
    <cellStyle name="Valuta 3" xfId="21" xr:uid="{00000000-0005-0000-0000-000019000000}"/>
    <cellStyle name="Verklarende tekst" xfId="14" builtinId="53" hidden="1"/>
    <cellStyle name="Waarschuwingstekst" xfId="12" builtinId="11" hidden="1"/>
  </cellStyles>
  <dxfs count="6">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solidFill>
                  <a:schemeClr val="tx1"/>
                </a:solidFill>
              </a:defRPr>
            </a:pPr>
            <a:r>
              <a:rPr lang="en-US">
                <a:solidFill>
                  <a:schemeClr val="tx1"/>
                </a:solidFill>
                <a:latin typeface="Verdana" panose="020B0604030504040204" pitchFamily="34" charset="0"/>
                <a:ea typeface="Verdana" panose="020B0604030504040204" pitchFamily="34" charset="0"/>
                <a:cs typeface="Verdana" panose="020B0604030504040204" pitchFamily="34" charset="0"/>
              </a:rPr>
              <a:t>EMVI-grafiek</a:t>
            </a:r>
          </a:p>
        </c:rich>
      </c:tx>
      <c:overlay val="0"/>
    </c:title>
    <c:autoTitleDeleted val="0"/>
    <c:plotArea>
      <c:layout>
        <c:manualLayout>
          <c:layoutTarget val="inner"/>
          <c:xMode val="edge"/>
          <c:yMode val="edge"/>
          <c:x val="5.096004881377366E-2"/>
          <c:y val="9.7626389038159178E-2"/>
          <c:w val="0.79038255399214707"/>
          <c:h val="0.79500971216075822"/>
        </c:manualLayout>
      </c:layout>
      <c:scatterChart>
        <c:scatterStyle val="smoothMarker"/>
        <c:varyColors val="0"/>
        <c:ser>
          <c:idx val="0"/>
          <c:order val="0"/>
          <c:tx>
            <c:v>emvi = 1</c:v>
          </c:tx>
          <c:spPr>
            <a:ln>
              <a:solidFill>
                <a:schemeClr val="accent6">
                  <a:lumMod val="75000"/>
                </a:schemeClr>
              </a:solidFill>
            </a:ln>
          </c:spPr>
          <c:marker>
            <c:symbol val="none"/>
          </c:marker>
          <c:xVal>
            <c:numRef>
              <c:f>Datacentrum!$D$18:$N$18</c:f>
              <c:numCache>
                <c:formatCode>"€"\ #,##0.000;"€"\ \-#,##0.000</c:formatCode>
                <c:ptCount val="11"/>
                <c:pt idx="0" formatCode="_(* #,##0.00_);_(* \(#,##0.00\);_(* &quot;-&quot;??_);_(@_)">
                  <c:v>0</c:v>
                </c:pt>
                <c:pt idx="1">
                  <c:v>422209.30000666442</c:v>
                </c:pt>
                <c:pt idx="2">
                  <c:v>592516.86580045673</c:v>
                </c:pt>
                <c:pt idx="3">
                  <c:v>718589.09522375662</c:v>
                </c:pt>
                <c:pt idx="4">
                  <c:v>820768.43068726035</c:v>
                </c:pt>
                <c:pt idx="5">
                  <c:v>907029.65349560755</c:v>
                </c:pt>
                <c:pt idx="6">
                  <c:v>981499.60921189573</c:v>
                </c:pt>
                <c:pt idx="7">
                  <c:v>1046645.5030681432</c:v>
                </c:pt>
                <c:pt idx="8">
                  <c:v>1104080.6409903714</c:v>
                </c:pt>
                <c:pt idx="9">
                  <c:v>1154926.057474141</c:v>
                </c:pt>
                <c:pt idx="10">
                  <c:v>1199995.1375052154</c:v>
                </c:pt>
              </c:numCache>
            </c:numRef>
          </c:xVal>
          <c:yVal>
            <c:numRef>
              <c:f>Datacentrum!$D$17:$N$17</c:f>
              <c:numCache>
                <c:formatCode>_(* #,##0.00_);_(* \(#,##0.00\);_(* "-"??_);_(@_)</c:formatCode>
                <c:ptCount val="11"/>
                <c:pt idx="0">
                  <c:v>463.65491470337543</c:v>
                </c:pt>
                <c:pt idx="1">
                  <c:v>517.28942323303784</c:v>
                </c:pt>
                <c:pt idx="2">
                  <c:v>570.92393176270036</c:v>
                </c:pt>
                <c:pt idx="3">
                  <c:v>624.55844029236277</c:v>
                </c:pt>
                <c:pt idx="4">
                  <c:v>678.1929488220253</c:v>
                </c:pt>
                <c:pt idx="5">
                  <c:v>731.82745735168771</c:v>
                </c:pt>
                <c:pt idx="6">
                  <c:v>785.46196588135012</c:v>
                </c:pt>
                <c:pt idx="7">
                  <c:v>839.09647441101265</c:v>
                </c:pt>
                <c:pt idx="8">
                  <c:v>892.73098294067518</c:v>
                </c:pt>
                <c:pt idx="9">
                  <c:v>946.36549147033747</c:v>
                </c:pt>
                <c:pt idx="10">
                  <c:v>1000</c:v>
                </c:pt>
              </c:numCache>
            </c:numRef>
          </c:yVal>
          <c:smooth val="1"/>
          <c:extLst>
            <c:ext xmlns:c16="http://schemas.microsoft.com/office/drawing/2014/chart" uri="{C3380CC4-5D6E-409C-BE32-E72D297353CC}">
              <c16:uniqueId val="{00000000-C448-4740-92BF-5546A82B58FB}"/>
            </c:ext>
          </c:extLst>
        </c:ser>
        <c:ser>
          <c:idx val="1"/>
          <c:order val="1"/>
          <c:tx>
            <c:v>emvi = 0,9</c:v>
          </c:tx>
          <c:spPr>
            <a:ln>
              <a:solidFill>
                <a:schemeClr val="accent6">
                  <a:lumMod val="60000"/>
                  <a:lumOff val="40000"/>
                </a:schemeClr>
              </a:solidFill>
            </a:ln>
          </c:spPr>
          <c:marker>
            <c:symbol val="none"/>
          </c:marker>
          <c:xVal>
            <c:numRef>
              <c:f>Datacentrum!$D$21:$N$21</c:f>
              <c:numCache>
                <c:formatCode>"€"\ #,##0.000;"€"\ \-#,##0.000</c:formatCode>
                <c:ptCount val="11"/>
                <c:pt idx="0" formatCode="_(* #,##0.00_);_(* \(#,##0.00\);_(* &quot;-&quot;??_);_(@_)">
                  <c:v>0</c:v>
                </c:pt>
                <c:pt idx="1">
                  <c:v>355817.16326721362</c:v>
                </c:pt>
                <c:pt idx="2">
                  <c:v>500118.77802653925</c:v>
                </c:pt>
                <c:pt idx="3">
                  <c:v>607517.33194861771</c:v>
                </c:pt>
                <c:pt idx="4">
                  <c:v>695086.67365487874</c:v>
                </c:pt>
                <c:pt idx="5">
                  <c:v>769515.52752807341</c:v>
                </c:pt>
                <c:pt idx="6">
                  <c:v>834264.69744926272</c:v>
                </c:pt>
                <c:pt idx="7">
                  <c:v>891404.22409729578</c:v>
                </c:pt>
                <c:pt idx="8">
                  <c:v>942289.48288538784</c:v>
                </c:pt>
                <c:pt idx="9">
                  <c:v>987864.51174744416</c:v>
                </c:pt>
                <c:pt idx="10">
                  <c:v>1028816.8478417743</c:v>
                </c:pt>
              </c:numCache>
            </c:numRef>
          </c:xVal>
          <c:yVal>
            <c:numRef>
              <c:f>Datacentrum!$D$20:$N$20</c:f>
              <c:numCache>
                <c:formatCode>_(* #,##0.00_);_(* \(#,##0.00\);_(* "-"??_);_(@_)</c:formatCode>
                <c:ptCount val="11"/>
                <c:pt idx="0">
                  <c:v>577.28942323303784</c:v>
                </c:pt>
                <c:pt idx="1">
                  <c:v>619.560480909734</c:v>
                </c:pt>
                <c:pt idx="2">
                  <c:v>661.83153858643027</c:v>
                </c:pt>
                <c:pt idx="3">
                  <c:v>704.10259626312654</c:v>
                </c:pt>
                <c:pt idx="4">
                  <c:v>746.3736539398227</c:v>
                </c:pt>
                <c:pt idx="5">
                  <c:v>788.64471161651886</c:v>
                </c:pt>
                <c:pt idx="6">
                  <c:v>830.91576929321513</c:v>
                </c:pt>
                <c:pt idx="7">
                  <c:v>873.18682696991141</c:v>
                </c:pt>
                <c:pt idx="8">
                  <c:v>915.45788464660757</c:v>
                </c:pt>
                <c:pt idx="9">
                  <c:v>957.72894232330373</c:v>
                </c:pt>
                <c:pt idx="10">
                  <c:v>1000</c:v>
                </c:pt>
              </c:numCache>
            </c:numRef>
          </c:yVal>
          <c:smooth val="1"/>
          <c:extLst>
            <c:ext xmlns:c16="http://schemas.microsoft.com/office/drawing/2014/chart" uri="{C3380CC4-5D6E-409C-BE32-E72D297353CC}">
              <c16:uniqueId val="{00000001-C448-4740-92BF-5546A82B58FB}"/>
            </c:ext>
          </c:extLst>
        </c:ser>
        <c:ser>
          <c:idx val="2"/>
          <c:order val="2"/>
          <c:tx>
            <c:v>emvi = 0,8</c:v>
          </c:tx>
          <c:spPr>
            <a:ln>
              <a:solidFill>
                <a:schemeClr val="accent6">
                  <a:lumMod val="40000"/>
                  <a:lumOff val="60000"/>
                </a:schemeClr>
              </a:solidFill>
            </a:ln>
          </c:spPr>
          <c:marker>
            <c:symbol val="none"/>
          </c:marker>
          <c:xVal>
            <c:numRef>
              <c:f>Datacentrum!$D$24:$N$24</c:f>
              <c:numCache>
                <c:formatCode>"€"\ #,##0.000;"€"\ \-#,##0.000</c:formatCode>
                <c:ptCount val="11"/>
                <c:pt idx="0" formatCode="_(* #,##0.00_);_(* \(#,##0.00\);_(* &quot;-&quot;??_);_(@_)">
                  <c:v>0</c:v>
                </c:pt>
                <c:pt idx="1">
                  <c:v>287029.3168339624</c:v>
                </c:pt>
                <c:pt idx="2">
                  <c:v>404208.59731250902</c:v>
                </c:pt>
                <c:pt idx="3">
                  <c:v>491991.5865470834</c:v>
                </c:pt>
                <c:pt idx="4">
                  <c:v>564079.45828061004</c:v>
                </c:pt>
                <c:pt idx="5">
                  <c:v>625833.79916365677</c:v>
                </c:pt>
                <c:pt idx="6">
                  <c:v>680027.17875119916</c:v>
                </c:pt>
                <c:pt idx="7">
                  <c:v>728318.02231960453</c:v>
                </c:pt>
                <c:pt idx="8">
                  <c:v>771792.99583401741</c:v>
                </c:pt>
                <c:pt idx="9">
                  <c:v>811210.1961390432</c:v>
                </c:pt>
                <c:pt idx="10">
                  <c:v>847123.23287719174</c:v>
                </c:pt>
              </c:numCache>
            </c:numRef>
          </c:xVal>
          <c:yVal>
            <c:numRef>
              <c:f>Datacentrum!$D$23:$N$23</c:f>
              <c:numCache>
                <c:formatCode>_(* #,##0.00_);_(* \(#,##0.00\);_(* "-"??_);_(@_)</c:formatCode>
                <c:ptCount val="11"/>
                <c:pt idx="0">
                  <c:v>690.92393176270036</c:v>
                </c:pt>
                <c:pt idx="1">
                  <c:v>721.83153858643027</c:v>
                </c:pt>
                <c:pt idx="2">
                  <c:v>752.73914541016029</c:v>
                </c:pt>
                <c:pt idx="3">
                  <c:v>783.64675223389031</c:v>
                </c:pt>
                <c:pt idx="4">
                  <c:v>814.55435905762022</c:v>
                </c:pt>
                <c:pt idx="5">
                  <c:v>845.46196588135012</c:v>
                </c:pt>
                <c:pt idx="6">
                  <c:v>876.36957270508015</c:v>
                </c:pt>
                <c:pt idx="7">
                  <c:v>907.27717952881017</c:v>
                </c:pt>
                <c:pt idx="8">
                  <c:v>938.18478635254007</c:v>
                </c:pt>
                <c:pt idx="9">
                  <c:v>969.09239317626998</c:v>
                </c:pt>
                <c:pt idx="10">
                  <c:v>1000</c:v>
                </c:pt>
              </c:numCache>
            </c:numRef>
          </c:yVal>
          <c:smooth val="1"/>
          <c:extLst>
            <c:ext xmlns:c16="http://schemas.microsoft.com/office/drawing/2014/chart" uri="{C3380CC4-5D6E-409C-BE32-E72D297353CC}">
              <c16:uniqueId val="{00000002-C448-4740-92BF-5546A82B58FB}"/>
            </c:ext>
          </c:extLst>
        </c:ser>
        <c:ser>
          <c:idx val="3"/>
          <c:order val="3"/>
          <c:tx>
            <c:v>emvi = 0,7</c:v>
          </c:tx>
          <c:spPr>
            <a:ln>
              <a:solidFill>
                <a:schemeClr val="accent6">
                  <a:lumMod val="40000"/>
                  <a:lumOff val="60000"/>
                </a:schemeClr>
              </a:solidFill>
            </a:ln>
          </c:spPr>
          <c:marker>
            <c:symbol val="none"/>
          </c:marker>
          <c:xVal>
            <c:numRef>
              <c:f>Datacentrum!$D$27:$N$27</c:f>
              <c:numCache>
                <c:formatCode>"€"\ #,##0.000;"€"\ \-#,##0.000</c:formatCode>
                <c:ptCount val="11"/>
                <c:pt idx="0" formatCode="_(* #,##0.00_);_(* \(#,##0.00\);_(* &quot;-&quot;??_);_(@_)">
                  <c:v>0</c:v>
                </c:pt>
                <c:pt idx="1">
                  <c:v>213569.48214505249</c:v>
                </c:pt>
                <c:pt idx="2">
                  <c:v>301491.8847555393</c:v>
                </c:pt>
                <c:pt idx="3">
                  <c:v>367889.68841633986</c:v>
                </c:pt>
                <c:pt idx="4">
                  <c:v>422887.03525540896</c:v>
                </c:pt>
                <c:pt idx="5">
                  <c:v>470438.88617833762</c:v>
                </c:pt>
                <c:pt idx="6">
                  <c:v>512587.88581618207</c:v>
                </c:pt>
                <c:pt idx="7">
                  <c:v>550554.9400021357</c:v>
                </c:pt>
                <c:pt idx="8">
                  <c:v>585139.88222000375</c:v>
                </c:pt>
                <c:pt idx="9">
                  <c:v>616900.95889704803</c:v>
                </c:pt>
                <c:pt idx="10">
                  <c:v>646246.33234234189</c:v>
                </c:pt>
              </c:numCache>
            </c:numRef>
          </c:xVal>
          <c:yVal>
            <c:numRef>
              <c:f>Datacentrum!$D$26:$N$26</c:f>
              <c:numCache>
                <c:formatCode>_(* #,##0.00_);_(* \(#,##0.00\);_(* "-"??_);_(@_)</c:formatCode>
                <c:ptCount val="11"/>
                <c:pt idx="0">
                  <c:v>804.55844029236289</c:v>
                </c:pt>
                <c:pt idx="1">
                  <c:v>824.10259626312654</c:v>
                </c:pt>
                <c:pt idx="2">
                  <c:v>843.64675223389031</c:v>
                </c:pt>
                <c:pt idx="3">
                  <c:v>863.19090820465408</c:v>
                </c:pt>
                <c:pt idx="4">
                  <c:v>882.73506417541773</c:v>
                </c:pt>
                <c:pt idx="5">
                  <c:v>902.27922014618139</c:v>
                </c:pt>
                <c:pt idx="6">
                  <c:v>921.82337611694516</c:v>
                </c:pt>
                <c:pt idx="7">
                  <c:v>941.36753208770892</c:v>
                </c:pt>
                <c:pt idx="8">
                  <c:v>960.91168805847258</c:v>
                </c:pt>
                <c:pt idx="9">
                  <c:v>980.45584402923623</c:v>
                </c:pt>
                <c:pt idx="10">
                  <c:v>1000</c:v>
                </c:pt>
              </c:numCache>
            </c:numRef>
          </c:yVal>
          <c:smooth val="1"/>
          <c:extLst>
            <c:ext xmlns:c16="http://schemas.microsoft.com/office/drawing/2014/chart" uri="{C3380CC4-5D6E-409C-BE32-E72D297353CC}">
              <c16:uniqueId val="{00000003-C448-4740-92BF-5546A82B58FB}"/>
            </c:ext>
          </c:extLst>
        </c:ser>
        <c:ser>
          <c:idx val="4"/>
          <c:order val="4"/>
          <c:tx>
            <c:v>Qmax</c:v>
          </c:tx>
          <c:spPr>
            <a:ln>
              <a:solidFill>
                <a:schemeClr val="tx2"/>
              </a:solidFill>
            </a:ln>
          </c:spPr>
          <c:marker>
            <c:symbol val="none"/>
          </c:marker>
          <c:xVal>
            <c:numRef>
              <c:f>Datacentrum!$C$41:$D$41</c:f>
              <c:numCache>
                <c:formatCode>"€"\ #,##0.00</c:formatCode>
                <c:ptCount val="2"/>
                <c:pt idx="0">
                  <c:v>0</c:v>
                </c:pt>
                <c:pt idx="1">
                  <c:v>1380000</c:v>
                </c:pt>
              </c:numCache>
            </c:numRef>
          </c:xVal>
          <c:yVal>
            <c:numRef>
              <c:f>Datacentrum!$C$37:$D$37</c:f>
              <c:numCache>
                <c:formatCode>General</c:formatCode>
                <c:ptCount val="2"/>
                <c:pt idx="0">
                  <c:v>1000</c:v>
                </c:pt>
                <c:pt idx="1">
                  <c:v>1000</c:v>
                </c:pt>
              </c:numCache>
            </c:numRef>
          </c:yVal>
          <c:smooth val="1"/>
          <c:extLst>
            <c:ext xmlns:c16="http://schemas.microsoft.com/office/drawing/2014/chart" uri="{C3380CC4-5D6E-409C-BE32-E72D297353CC}">
              <c16:uniqueId val="{00000004-C448-4740-92BF-5546A82B58FB}"/>
            </c:ext>
          </c:extLst>
        </c:ser>
        <c:ser>
          <c:idx val="6"/>
          <c:order val="5"/>
          <c:tx>
            <c:v>Qref</c:v>
          </c:tx>
          <c:spPr>
            <a:ln>
              <a:solidFill>
                <a:srgbClr val="FF0000"/>
              </a:solidFill>
              <a:prstDash val="sysDot"/>
            </a:ln>
          </c:spPr>
          <c:marker>
            <c:symbol val="none"/>
          </c:marker>
          <c:xVal>
            <c:numRef>
              <c:f>Datacentrum!$C$43:$D$43</c:f>
              <c:numCache>
                <c:formatCode>"€"#,##0.00_);\("€"#,##0.00\)</c:formatCode>
                <c:ptCount val="2"/>
                <c:pt idx="0" formatCode="General">
                  <c:v>0</c:v>
                </c:pt>
                <c:pt idx="1">
                  <c:v>1000000</c:v>
                </c:pt>
              </c:numCache>
            </c:numRef>
          </c:xVal>
          <c:yVal>
            <c:numRef>
              <c:f>Datacentrum!$C$39:$D$39</c:f>
              <c:numCache>
                <c:formatCode>General</c:formatCode>
                <c:ptCount val="2"/>
                <c:pt idx="0">
                  <c:v>800</c:v>
                </c:pt>
                <c:pt idx="1">
                  <c:v>800</c:v>
                </c:pt>
              </c:numCache>
            </c:numRef>
          </c:yVal>
          <c:smooth val="1"/>
          <c:extLst>
            <c:ext xmlns:c16="http://schemas.microsoft.com/office/drawing/2014/chart" uri="{C3380CC4-5D6E-409C-BE32-E72D297353CC}">
              <c16:uniqueId val="{00000005-C448-4740-92BF-5546A82B58FB}"/>
            </c:ext>
          </c:extLst>
        </c:ser>
        <c:ser>
          <c:idx val="7"/>
          <c:order val="6"/>
          <c:tx>
            <c:v>Pref</c:v>
          </c:tx>
          <c:spPr>
            <a:ln>
              <a:solidFill>
                <a:srgbClr val="FF0000"/>
              </a:solidFill>
              <a:prstDash val="sysDot"/>
            </a:ln>
          </c:spPr>
          <c:marker>
            <c:symbol val="none"/>
          </c:marker>
          <c:xVal>
            <c:numRef>
              <c:f>Datacentrum!$C$42:$D$42</c:f>
              <c:numCache>
                <c:formatCode>"€"\ #,##0.00</c:formatCode>
                <c:ptCount val="2"/>
                <c:pt idx="0">
                  <c:v>1000000</c:v>
                </c:pt>
                <c:pt idx="1">
                  <c:v>1000000</c:v>
                </c:pt>
              </c:numCache>
            </c:numRef>
          </c:xVal>
          <c:yVal>
            <c:numRef>
              <c:f>Datacentrum!$C$44:$D$44</c:f>
              <c:numCache>
                <c:formatCode>0</c:formatCode>
                <c:ptCount val="2"/>
                <c:pt idx="0" formatCode="General">
                  <c:v>0</c:v>
                </c:pt>
                <c:pt idx="1">
                  <c:v>800</c:v>
                </c:pt>
              </c:numCache>
            </c:numRef>
          </c:yVal>
          <c:smooth val="1"/>
          <c:extLst>
            <c:ext xmlns:c16="http://schemas.microsoft.com/office/drawing/2014/chart" uri="{C3380CC4-5D6E-409C-BE32-E72D297353CC}">
              <c16:uniqueId val="{00000006-C448-4740-92BF-5546A82B58FB}"/>
            </c:ext>
          </c:extLst>
        </c:ser>
        <c:ser>
          <c:idx val="5"/>
          <c:order val="11"/>
          <c:tx>
            <c:v>Qmin</c:v>
          </c:tx>
          <c:spPr>
            <a:ln>
              <a:solidFill>
                <a:schemeClr val="accent5"/>
              </a:solidFill>
            </a:ln>
          </c:spPr>
          <c:marker>
            <c:symbol val="none"/>
          </c:marker>
          <c:xVal>
            <c:numRef>
              <c:f>Datacentrum!$C$41:$D$41</c:f>
              <c:numCache>
                <c:formatCode>"€"\ #,##0.00</c:formatCode>
                <c:ptCount val="2"/>
                <c:pt idx="0">
                  <c:v>0</c:v>
                </c:pt>
                <c:pt idx="1">
                  <c:v>1380000</c:v>
                </c:pt>
              </c:numCache>
            </c:numRef>
          </c:xVal>
          <c:yVal>
            <c:numRef>
              <c:f>Datacentrum!$C$38:$D$38</c:f>
              <c:numCache>
                <c:formatCode>General</c:formatCode>
                <c:ptCount val="2"/>
                <c:pt idx="0">
                  <c:v>600</c:v>
                </c:pt>
                <c:pt idx="1">
                  <c:v>600</c:v>
                </c:pt>
              </c:numCache>
            </c:numRef>
          </c:yVal>
          <c:smooth val="1"/>
          <c:extLst>
            <c:ext xmlns:c16="http://schemas.microsoft.com/office/drawing/2014/chart" uri="{C3380CC4-5D6E-409C-BE32-E72D297353CC}">
              <c16:uniqueId val="{00000007-C448-4740-92BF-5546A82B58FB}"/>
            </c:ext>
          </c:extLst>
        </c:ser>
        <c:dLbls>
          <c:showLegendKey val="0"/>
          <c:showVal val="0"/>
          <c:showCatName val="0"/>
          <c:showSerName val="0"/>
          <c:showPercent val="0"/>
          <c:showBubbleSize val="0"/>
        </c:dLbls>
        <c:axId val="103616896"/>
        <c:axId val="103618432"/>
      </c:scatterChart>
      <c:scatterChart>
        <c:scatterStyle val="lineMarker"/>
        <c:varyColors val="0"/>
        <c:ser>
          <c:idx val="8"/>
          <c:order val="7"/>
          <c:tx>
            <c:v>Referentie</c:v>
          </c:tx>
          <c:spPr>
            <a:ln w="12700">
              <a:noFill/>
            </a:ln>
          </c:spPr>
          <c:marker>
            <c:symbol val="circle"/>
            <c:size val="12"/>
            <c:spPr>
              <a:solidFill>
                <a:schemeClr val="accent6">
                  <a:lumMod val="75000"/>
                </a:schemeClr>
              </a:solidFill>
              <a:ln>
                <a:solidFill>
                  <a:srgbClr val="FF0000"/>
                </a:solidFill>
              </a:ln>
            </c:spPr>
          </c:marker>
          <c:dLbls>
            <c:dLbl>
              <c:idx val="0"/>
              <c:layout>
                <c:manualLayout>
                  <c:x val="-1.5806601869970786E-3"/>
                  <c:y val="2.721280844754147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448-4740-92BF-5546A82B58FB}"/>
                </c:ext>
              </c:extLst>
            </c:dLbl>
            <c:spPr>
              <a:noFill/>
            </c:spPr>
            <c:txPr>
              <a:bodyPr/>
              <a:lstStyle/>
              <a:p>
                <a:pPr>
                  <a:defRPr>
                    <a:solidFill>
                      <a:schemeClr val="tx1"/>
                    </a:solidFill>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Datacentrum!$C$11</c:f>
              <c:numCache>
                <c:formatCode>"€"#,##0.00_);\("€"#,##0.00\)</c:formatCode>
                <c:ptCount val="1"/>
                <c:pt idx="0">
                  <c:v>1000000</c:v>
                </c:pt>
              </c:numCache>
            </c:numRef>
          </c:xVal>
          <c:yVal>
            <c:numRef>
              <c:f>Datacentrum!$D$11</c:f>
              <c:numCache>
                <c:formatCode>0.0</c:formatCode>
                <c:ptCount val="1"/>
                <c:pt idx="0">
                  <c:v>800</c:v>
                </c:pt>
              </c:numCache>
            </c:numRef>
          </c:yVal>
          <c:smooth val="0"/>
          <c:extLst>
            <c:ext xmlns:c16="http://schemas.microsoft.com/office/drawing/2014/chart" uri="{C3380CC4-5D6E-409C-BE32-E72D297353CC}">
              <c16:uniqueId val="{00000009-C448-4740-92BF-5546A82B58FB}"/>
            </c:ext>
          </c:extLst>
        </c:ser>
        <c:ser>
          <c:idx val="14"/>
          <c:order val="8"/>
          <c:tx>
            <c:v>Referentie (Qmax)</c:v>
          </c:tx>
          <c:spPr>
            <a:ln>
              <a:noFill/>
            </a:ln>
          </c:spPr>
          <c:marker>
            <c:symbol val="circle"/>
            <c:size val="13"/>
            <c:spPr>
              <a:solidFill>
                <a:schemeClr val="accent6">
                  <a:lumMod val="75000"/>
                </a:schemeClr>
              </a:solidFill>
              <a:ln>
                <a:noFill/>
              </a:ln>
            </c:spPr>
          </c:marker>
          <c:dLbls>
            <c:dLbl>
              <c:idx val="0"/>
              <c:layout>
                <c:manualLayout>
                  <c:x val="-3.1100920485636063E-2"/>
                  <c:y val="-2.96393237558068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448-4740-92BF-5546A82B58FB}"/>
                </c:ext>
              </c:extLst>
            </c:dLbl>
            <c:spPr>
              <a:noFill/>
              <a:ln>
                <a:noFill/>
              </a:ln>
              <a:effectLst/>
            </c:spPr>
            <c:txPr>
              <a:bodyPr/>
              <a:lstStyle/>
              <a:p>
                <a:pPr>
                  <a:defRPr>
                    <a:solidFill>
                      <a:schemeClr val="tx1"/>
                    </a:solidFill>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Datacentrum!$C$12</c:f>
              <c:numCache>
                <c:formatCode>"€"#,##0.00_);\("€"#,##0.00\)</c:formatCode>
                <c:ptCount val="1"/>
                <c:pt idx="0">
                  <c:v>1200000</c:v>
                </c:pt>
              </c:numCache>
            </c:numRef>
          </c:xVal>
          <c:yVal>
            <c:numRef>
              <c:f>Datacentrum!$D$12</c:f>
              <c:numCache>
                <c:formatCode>0.0</c:formatCode>
                <c:ptCount val="1"/>
                <c:pt idx="0">
                  <c:v>1000</c:v>
                </c:pt>
              </c:numCache>
            </c:numRef>
          </c:yVal>
          <c:smooth val="0"/>
          <c:extLst>
            <c:ext xmlns:c16="http://schemas.microsoft.com/office/drawing/2014/chart" uri="{C3380CC4-5D6E-409C-BE32-E72D297353CC}">
              <c16:uniqueId val="{0000000B-C448-4740-92BF-5546A82B58FB}"/>
            </c:ext>
          </c:extLst>
        </c:ser>
        <c:ser>
          <c:idx val="15"/>
          <c:order val="9"/>
          <c:tx>
            <c:v>Referentie (Qmin)</c:v>
          </c:tx>
          <c:spPr>
            <a:ln>
              <a:noFill/>
            </a:ln>
          </c:spPr>
          <c:marker>
            <c:symbol val="circle"/>
            <c:size val="12"/>
            <c:spPr>
              <a:solidFill>
                <a:schemeClr val="accent6">
                  <a:lumMod val="75000"/>
                </a:schemeClr>
              </a:solidFill>
            </c:spPr>
          </c:marker>
          <c:dLbls>
            <c:dLbl>
              <c:idx val="0"/>
              <c:layout>
                <c:manualLayout>
                  <c:x val="-4.7419805609912359E-3"/>
                  <c:y val="-3.449275283595223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448-4740-92BF-5546A82B58FB}"/>
                </c:ext>
              </c:extLst>
            </c:dLbl>
            <c:spPr>
              <a:noFill/>
              <a:ln>
                <a:noFill/>
              </a:ln>
              <a:effectLst/>
            </c:spPr>
            <c:txPr>
              <a:bodyPr/>
              <a:lstStyle/>
              <a:p>
                <a:pPr>
                  <a:defRPr>
                    <a:solidFill>
                      <a:schemeClr val="tx1"/>
                    </a:solidFill>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Datacentrum!$C$13</c:f>
              <c:numCache>
                <c:formatCode>"€"#,##0.00_);\("€"#,##0.00\)</c:formatCode>
                <c:ptCount val="1"/>
                <c:pt idx="0">
                  <c:v>0</c:v>
                </c:pt>
              </c:numCache>
            </c:numRef>
          </c:xVal>
          <c:yVal>
            <c:numRef>
              <c:f>Datacentrum!$D$13</c:f>
              <c:numCache>
                <c:formatCode>0.0</c:formatCode>
                <c:ptCount val="1"/>
                <c:pt idx="0">
                  <c:v>463.65491470337543</c:v>
                </c:pt>
              </c:numCache>
            </c:numRef>
          </c:yVal>
          <c:smooth val="0"/>
          <c:extLst>
            <c:ext xmlns:c16="http://schemas.microsoft.com/office/drawing/2014/chart" uri="{C3380CC4-5D6E-409C-BE32-E72D297353CC}">
              <c16:uniqueId val="{0000000D-C448-4740-92BF-5546A82B58FB}"/>
            </c:ext>
          </c:extLst>
        </c:ser>
        <c:ser>
          <c:idx val="9"/>
          <c:order val="10"/>
          <c:tx>
            <c:v>Uw inschrijving</c:v>
          </c:tx>
          <c:spPr>
            <a:ln>
              <a:noFill/>
            </a:ln>
          </c:spPr>
          <c:marker>
            <c:symbol val="circle"/>
            <c:size val="15"/>
            <c:spPr>
              <a:solidFill>
                <a:srgbClr val="FFFF00"/>
              </a:solidFill>
              <a:ln>
                <a:noFill/>
              </a:ln>
            </c:spPr>
          </c:marker>
          <c:dLbls>
            <c:dLbl>
              <c:idx val="0"/>
              <c:layout>
                <c:manualLayout>
                  <c:x val="-2.6579111028774003E-2"/>
                  <c:y val="3.7703854472552145E-2"/>
                </c:manualLayout>
              </c:layout>
              <c:spPr/>
              <c:txPr>
                <a:bodyPr/>
                <a:lstStyle/>
                <a:p>
                  <a:pPr>
                    <a:defRPr b="1">
                      <a:solidFill>
                        <a:schemeClr val="tx1"/>
                      </a:solidFill>
                    </a:defRPr>
                  </a:pPr>
                  <a:endParaRPr lang="nl-NL"/>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448-4740-92BF-5546A82B58FB}"/>
                </c:ext>
              </c:extLst>
            </c:dLbl>
            <c:spPr>
              <a:noFill/>
              <a:ln>
                <a:noFill/>
              </a:ln>
              <a:effectLst/>
            </c:spPr>
            <c:txPr>
              <a:bodyPr/>
              <a:lstStyle/>
              <a:p>
                <a:pPr>
                  <a:defRPr>
                    <a:solidFill>
                      <a:schemeClr val="tx1"/>
                    </a:solidFill>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Datacentrum!$C$6</c:f>
              <c:numCache>
                <c:formatCode>_("€"* #,##0.00_);_("€"* \(#,##0.00\);_("€"* "-"??_);_(@_)</c:formatCode>
                <c:ptCount val="1"/>
                <c:pt idx="0">
                  <c:v>0</c:v>
                </c:pt>
              </c:numCache>
            </c:numRef>
          </c:xVal>
          <c:yVal>
            <c:numRef>
              <c:f>Datacentrum!$D$6</c:f>
              <c:numCache>
                <c:formatCode>0.0</c:formatCode>
                <c:ptCount val="1"/>
                <c:pt idx="0">
                  <c:v>0</c:v>
                </c:pt>
              </c:numCache>
            </c:numRef>
          </c:yVal>
          <c:smooth val="0"/>
          <c:extLst>
            <c:ext xmlns:c16="http://schemas.microsoft.com/office/drawing/2014/chart" uri="{C3380CC4-5D6E-409C-BE32-E72D297353CC}">
              <c16:uniqueId val="{0000000F-C448-4740-92BF-5546A82B58FB}"/>
            </c:ext>
          </c:extLst>
        </c:ser>
        <c:dLbls>
          <c:showLegendKey val="0"/>
          <c:showVal val="0"/>
          <c:showCatName val="0"/>
          <c:showSerName val="0"/>
          <c:showPercent val="0"/>
          <c:showBubbleSize val="0"/>
        </c:dLbls>
        <c:axId val="103622144"/>
        <c:axId val="103620608"/>
      </c:scatterChart>
      <c:valAx>
        <c:axId val="103616896"/>
        <c:scaling>
          <c:orientation val="minMax"/>
        </c:scaling>
        <c:delete val="0"/>
        <c:axPos val="b"/>
        <c:title>
          <c:tx>
            <c:rich>
              <a:bodyPr/>
              <a:lstStyle/>
              <a:p>
                <a:pPr>
                  <a:defRPr/>
                </a:pPr>
                <a:r>
                  <a:rPr lang="nl-NL" sz="1400" i="0">
                    <a:solidFill>
                      <a:schemeClr val="tx1"/>
                    </a:solidFill>
                    <a:latin typeface="Verdana" panose="020B0604030504040204" pitchFamily="34" charset="0"/>
                    <a:ea typeface="Verdana" panose="020B0604030504040204" pitchFamily="34" charset="0"/>
                    <a:cs typeface="Verdana" panose="020B0604030504040204" pitchFamily="34" charset="0"/>
                  </a:rPr>
                  <a:t>P</a:t>
                </a:r>
                <a:r>
                  <a:rPr lang="nl-NL" sz="1200" b="1" i="0">
                    <a:solidFill>
                      <a:schemeClr val="tx1"/>
                    </a:solidFill>
                    <a:latin typeface="Verdana" panose="020B0604030504040204" pitchFamily="34" charset="0"/>
                    <a:ea typeface="Verdana" panose="020B0604030504040204" pitchFamily="34" charset="0"/>
                    <a:cs typeface="Verdana" panose="020B0604030504040204" pitchFamily="34" charset="0"/>
                  </a:rPr>
                  <a:t>rijs</a:t>
                </a:r>
                <a:r>
                  <a:rPr lang="nl-NL" i="1"/>
                  <a:t>s</a:t>
                </a:r>
              </a:p>
            </c:rich>
          </c:tx>
          <c:layout>
            <c:manualLayout>
              <c:xMode val="edge"/>
              <c:yMode val="edge"/>
              <c:x val="0.88034055222270946"/>
              <c:y val="0.88949090110203699"/>
            </c:manualLayout>
          </c:layout>
          <c:overlay val="0"/>
        </c:title>
        <c:numFmt formatCode="&quot;€&quot;\ #,##0" sourceLinked="0"/>
        <c:majorTickMark val="out"/>
        <c:minorTickMark val="none"/>
        <c:tickLblPos val="nextTo"/>
        <c:txPr>
          <a:bodyPr/>
          <a:lstStyle/>
          <a:p>
            <a:pPr>
              <a:defRPr>
                <a:solidFill>
                  <a:schemeClr val="tx1"/>
                </a:solidFill>
              </a:defRPr>
            </a:pPr>
            <a:endParaRPr lang="nl-NL"/>
          </a:p>
        </c:txPr>
        <c:crossAx val="103618432"/>
        <c:crosses val="autoZero"/>
        <c:crossBetween val="midCat"/>
      </c:valAx>
      <c:valAx>
        <c:axId val="103618432"/>
        <c:scaling>
          <c:orientation val="minMax"/>
        </c:scaling>
        <c:delete val="0"/>
        <c:axPos val="l"/>
        <c:majorGridlines/>
        <c:title>
          <c:tx>
            <c:rich>
              <a:bodyPr rot="0" vert="horz"/>
              <a:lstStyle/>
              <a:p>
                <a:pPr>
                  <a:defRPr>
                    <a:solidFill>
                      <a:schemeClr val="tx1"/>
                    </a:solidFill>
                  </a:defRPr>
                </a:pPr>
                <a:r>
                  <a:rPr lang="nl-NL" sz="1400">
                    <a:solidFill>
                      <a:schemeClr val="tx1"/>
                    </a:solidFill>
                    <a:latin typeface="Verdana" panose="020B0604030504040204" pitchFamily="34" charset="0"/>
                    <a:ea typeface="Verdana" panose="020B0604030504040204" pitchFamily="34" charset="0"/>
                    <a:cs typeface="Verdana" panose="020B0604030504040204" pitchFamily="34" charset="0"/>
                  </a:rPr>
                  <a:t>Q</a:t>
                </a:r>
                <a:r>
                  <a:rPr lang="nl-NL">
                    <a:solidFill>
                      <a:schemeClr val="tx1"/>
                    </a:solidFill>
                    <a:latin typeface="Verdana" panose="020B0604030504040204" pitchFamily="34" charset="0"/>
                    <a:ea typeface="Verdana" panose="020B0604030504040204" pitchFamily="34" charset="0"/>
                    <a:cs typeface="Verdana" panose="020B0604030504040204" pitchFamily="34" charset="0"/>
                  </a:rPr>
                  <a:t>-punten</a:t>
                </a:r>
              </a:p>
            </c:rich>
          </c:tx>
          <c:layout>
            <c:manualLayout>
              <c:xMode val="edge"/>
              <c:yMode val="edge"/>
              <c:x val="1.0000830145619991E-2"/>
              <c:y val="4.4954582081667929E-2"/>
            </c:manualLayout>
          </c:layout>
          <c:overlay val="0"/>
        </c:title>
        <c:numFmt formatCode="_(* #,##0_);_(* \(#,##0\);_(* &quot;-&quot;_);_(@_)" sourceLinked="0"/>
        <c:majorTickMark val="out"/>
        <c:minorTickMark val="none"/>
        <c:tickLblPos val="nextTo"/>
        <c:txPr>
          <a:bodyPr/>
          <a:lstStyle/>
          <a:p>
            <a:pPr>
              <a:defRPr b="1">
                <a:solidFill>
                  <a:schemeClr val="tx1"/>
                </a:solidFill>
              </a:defRPr>
            </a:pPr>
            <a:endParaRPr lang="nl-NL"/>
          </a:p>
        </c:txPr>
        <c:crossAx val="103616896"/>
        <c:crosses val="autoZero"/>
        <c:crossBetween val="midCat"/>
      </c:valAx>
      <c:valAx>
        <c:axId val="103620608"/>
        <c:scaling>
          <c:orientation val="minMax"/>
        </c:scaling>
        <c:delete val="1"/>
        <c:axPos val="r"/>
        <c:numFmt formatCode="#,##0" sourceLinked="0"/>
        <c:majorTickMark val="out"/>
        <c:minorTickMark val="none"/>
        <c:tickLblPos val="nextTo"/>
        <c:crossAx val="103622144"/>
        <c:crosses val="max"/>
        <c:crossBetween val="midCat"/>
      </c:valAx>
      <c:valAx>
        <c:axId val="103622144"/>
        <c:scaling>
          <c:orientation val="minMax"/>
        </c:scaling>
        <c:delete val="1"/>
        <c:axPos val="b"/>
        <c:numFmt formatCode="&quot;€&quot;#,##0.00_);\(&quot;€&quot;#,##0.00\)" sourceLinked="1"/>
        <c:majorTickMark val="out"/>
        <c:minorTickMark val="none"/>
        <c:tickLblPos val="none"/>
        <c:crossAx val="103620608"/>
        <c:crosses val="autoZero"/>
        <c:crossBetween val="midCat"/>
      </c:valAx>
      <c:spPr>
        <a:solidFill>
          <a:srgbClr val="8EB4E3">
            <a:alpha val="0"/>
          </a:srgbClr>
        </a:solidFill>
      </c:spPr>
    </c:plotArea>
    <c:legend>
      <c:legendPos val="r"/>
      <c:layout>
        <c:manualLayout>
          <c:xMode val="edge"/>
          <c:yMode val="edge"/>
          <c:x val="0.89754075685762769"/>
          <c:y val="0.1833848805732517"/>
          <c:w val="9.6453691148039283E-2"/>
          <c:h val="0.50524426076610385"/>
        </c:manualLayout>
      </c:layout>
      <c:overlay val="0"/>
      <c:txPr>
        <a:bodyPr/>
        <a:lstStyle/>
        <a:p>
          <a:pPr>
            <a:defRPr>
              <a:solidFill>
                <a:schemeClr val="tx1"/>
              </a:solidFill>
            </a:defRPr>
          </a:pPr>
          <a:endParaRPr lang="nl-NL"/>
        </a:p>
      </c:txPr>
    </c:legend>
    <c:plotVisOnly val="1"/>
    <c:dispBlanksAs val="gap"/>
    <c:showDLblsOverMax val="0"/>
  </c:chart>
  <c:spPr>
    <a:noFill/>
    <a:ln w="15875" cmpd="thickThin">
      <a:solidFill>
        <a:schemeClr val="tx1"/>
      </a:solidFill>
    </a:ln>
    <a:scene3d>
      <a:camera prst="orthographicFront"/>
      <a:lightRig rig="threePt" dir="t"/>
    </a:scene3d>
    <a:sp3d>
      <a:bevelT w="165100" prst="coolSlant"/>
    </a:sp3d>
  </c:spPr>
  <c:printSettings>
    <c:headerFooter/>
    <c:pageMargins b="0.750000000000001" l="0.70000000000000062" r="0.70000000000000062" t="0.750000000000001"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1148927</xdr:colOff>
      <xdr:row>3</xdr:row>
      <xdr:rowOff>17779</xdr:rowOff>
    </xdr:from>
    <xdr:to>
      <xdr:col>12</xdr:col>
      <xdr:colOff>1342391</xdr:colOff>
      <xdr:row>3</xdr:row>
      <xdr:rowOff>372321</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96344" y="546946"/>
          <a:ext cx="1726989" cy="351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137272</xdr:colOff>
      <xdr:row>0</xdr:row>
      <xdr:rowOff>175931</xdr:rowOff>
    </xdr:from>
    <xdr:ext cx="413813" cy="538308"/>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84922" y="175931"/>
          <a:ext cx="413813" cy="538308"/>
        </a:xfrm>
        <a:prstGeom prst="rect">
          <a:avLst/>
        </a:prstGeom>
      </xdr:spPr>
    </xdr:pic>
    <xdr:clientData/>
  </xdr:oneCellAnchor>
  <xdr:twoCellAnchor>
    <xdr:from>
      <xdr:col>1</xdr:col>
      <xdr:colOff>437029</xdr:colOff>
      <xdr:row>7</xdr:row>
      <xdr:rowOff>168088</xdr:rowOff>
    </xdr:from>
    <xdr:to>
      <xdr:col>9</xdr:col>
      <xdr:colOff>818029</xdr:colOff>
      <xdr:row>23</xdr:row>
      <xdr:rowOff>336176</xdr:rowOff>
    </xdr:to>
    <xdr:graphicFrame macro="">
      <xdr:nvGraphicFramePr>
        <xdr:cNvPr id="3" name="Grafiek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159684</xdr:colOff>
      <xdr:row>0</xdr:row>
      <xdr:rowOff>153519</xdr:rowOff>
    </xdr:from>
    <xdr:ext cx="413813" cy="538308"/>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07334" y="153519"/>
          <a:ext cx="413813" cy="53830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nis.vanleuverden/AppData/Local/Microsoft/Windows/Temporary%20Internet%20Files/Content.Outlook/ACBK2PQ2/EMVI%20-%20Superformule%20versie%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voer EMVI-kaders"/>
      <sheetName val=" EMVI-Superformule"/>
      <sheetName val="Grafiek EMVI-Superformule"/>
      <sheetName val="Versiebeheer"/>
      <sheetName val="HULP-velden"/>
    </sheetNames>
    <sheetDataSet>
      <sheetData sheetId="0"/>
      <sheetData sheetId="1">
        <row r="20">
          <cell r="M20">
            <v>1000</v>
          </cell>
        </row>
        <row r="21">
          <cell r="M21">
            <v>400</v>
          </cell>
        </row>
        <row r="22">
          <cell r="M22">
            <v>600</v>
          </cell>
        </row>
        <row r="25">
          <cell r="M25">
            <v>1000000</v>
          </cell>
        </row>
        <row r="26">
          <cell r="M26">
            <v>800</v>
          </cell>
        </row>
        <row r="27">
          <cell r="M27">
            <v>1200000</v>
          </cell>
        </row>
        <row r="28">
          <cell r="M28">
            <v>1.9750000000000001</v>
          </cell>
        </row>
      </sheetData>
      <sheetData sheetId="2"/>
      <sheetData sheetId="3"/>
      <sheetData sheetId="4"/>
      <sheetData sheetId="5">
        <row r="8">
          <cell r="D8">
            <v>1.2</v>
          </cell>
        </row>
        <row r="9">
          <cell r="D9">
            <v>1.25</v>
          </cell>
        </row>
        <row r="10">
          <cell r="D10">
            <v>1.9749000000000001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93"/>
  <sheetViews>
    <sheetView tabSelected="1" zoomScale="90" zoomScaleNormal="90" zoomScaleSheetLayoutView="100" zoomScalePageLayoutView="80" workbookViewId="0">
      <selection activeCell="S24" sqref="S24"/>
    </sheetView>
  </sheetViews>
  <sheetFormatPr defaultColWidth="9.140625" defaultRowHeight="15" x14ac:dyDescent="0.25"/>
  <cols>
    <col min="1" max="1" width="2.85546875" style="1" customWidth="1"/>
    <col min="2" max="2" width="4.42578125" style="1" customWidth="1"/>
    <col min="3" max="5" width="17.140625" style="1" customWidth="1"/>
    <col min="6" max="6" width="19.140625" style="1" customWidth="1"/>
    <col min="7" max="8" width="2.85546875" style="1" customWidth="1"/>
    <col min="9" max="9" width="11.7109375" style="1" customWidth="1"/>
    <col min="10" max="10" width="2.85546875" style="1" customWidth="1"/>
    <col min="11" max="11" width="16.85546875" style="1" customWidth="1"/>
    <col min="12" max="12" width="4.42578125" style="1" customWidth="1"/>
    <col min="13" max="13" width="20.140625" style="1" customWidth="1"/>
    <col min="14" max="14" width="4.42578125" style="1" customWidth="1"/>
    <col min="15" max="15" width="2.85546875" style="1" customWidth="1"/>
    <col min="16" max="16384" width="9.140625" style="1"/>
  </cols>
  <sheetData>
    <row r="1" spans="2:14" ht="15" customHeight="1" thickBot="1" x14ac:dyDescent="0.3"/>
    <row r="2" spans="2:14" ht="22.5" customHeight="1" thickTop="1" x14ac:dyDescent="0.25">
      <c r="B2" s="3"/>
      <c r="C2" s="112" t="s">
        <v>84</v>
      </c>
      <c r="D2" s="112"/>
      <c r="E2" s="112"/>
      <c r="F2" s="112"/>
      <c r="G2" s="112"/>
      <c r="H2" s="112"/>
      <c r="I2" s="112"/>
      <c r="J2" s="112"/>
      <c r="K2" s="112"/>
      <c r="L2" s="112"/>
      <c r="M2" s="112"/>
      <c r="N2" s="4"/>
    </row>
    <row r="3" spans="2:14" ht="4.3499999999999996" customHeight="1" x14ac:dyDescent="0.25">
      <c r="B3" s="5"/>
      <c r="C3" s="113"/>
      <c r="D3" s="113"/>
      <c r="E3" s="113"/>
      <c r="F3" s="113"/>
      <c r="G3" s="113"/>
      <c r="H3" s="113"/>
      <c r="I3" s="113"/>
      <c r="J3" s="113"/>
      <c r="K3" s="113"/>
      <c r="L3" s="113"/>
      <c r="M3" s="113"/>
      <c r="N3" s="6"/>
    </row>
    <row r="4" spans="2:14" ht="41.1" customHeight="1" x14ac:dyDescent="0.35">
      <c r="B4" s="5"/>
      <c r="C4" s="75"/>
      <c r="D4" s="75"/>
      <c r="E4" s="75"/>
      <c r="F4" s="75" t="s">
        <v>81</v>
      </c>
      <c r="G4" s="75"/>
      <c r="H4" s="75"/>
      <c r="I4" s="75"/>
      <c r="J4" s="75"/>
      <c r="K4" s="75"/>
      <c r="L4" s="75"/>
      <c r="M4" s="75"/>
      <c r="N4" s="6"/>
    </row>
    <row r="5" spans="2:14" ht="14.45" customHeight="1" x14ac:dyDescent="0.25">
      <c r="B5" s="5"/>
      <c r="C5" s="91" t="s">
        <v>49</v>
      </c>
      <c r="D5" s="91"/>
      <c r="E5" s="91"/>
      <c r="F5" s="91"/>
      <c r="G5" s="91"/>
      <c r="H5" s="101" t="s">
        <v>7</v>
      </c>
      <c r="I5" s="102"/>
      <c r="J5" s="102"/>
      <c r="K5" s="102"/>
      <c r="L5" s="102"/>
      <c r="M5" s="103"/>
      <c r="N5" s="6"/>
    </row>
    <row r="6" spans="2:14" x14ac:dyDescent="0.25">
      <c r="B6" s="5"/>
      <c r="C6" s="91" t="s">
        <v>50</v>
      </c>
      <c r="D6" s="91"/>
      <c r="E6" s="91"/>
      <c r="F6" s="91"/>
      <c r="G6" s="91"/>
      <c r="H6" s="104"/>
      <c r="I6" s="105"/>
      <c r="J6" s="105"/>
      <c r="K6" s="105"/>
      <c r="L6" s="105"/>
      <c r="M6" s="106"/>
      <c r="N6" s="6"/>
    </row>
    <row r="7" spans="2:14" x14ac:dyDescent="0.25">
      <c r="B7" s="5"/>
      <c r="C7" s="124" t="s">
        <v>51</v>
      </c>
      <c r="D7" s="124"/>
      <c r="E7" s="124"/>
      <c r="F7" s="124"/>
      <c r="G7" s="124"/>
      <c r="H7" s="104"/>
      <c r="I7" s="105"/>
      <c r="J7" s="105"/>
      <c r="K7" s="105"/>
      <c r="L7" s="105"/>
      <c r="M7" s="106"/>
      <c r="N7" s="6"/>
    </row>
    <row r="8" spans="2:14" x14ac:dyDescent="0.25">
      <c r="B8" s="5"/>
      <c r="C8" s="124" t="s">
        <v>52</v>
      </c>
      <c r="D8" s="124"/>
      <c r="E8" s="124"/>
      <c r="F8" s="124"/>
      <c r="G8" s="124"/>
      <c r="H8" s="104"/>
      <c r="I8" s="105"/>
      <c r="J8" s="105"/>
      <c r="K8" s="105"/>
      <c r="L8" s="105"/>
      <c r="M8" s="106"/>
      <c r="N8" s="6"/>
    </row>
    <row r="9" spans="2:14" ht="14.45" customHeight="1" x14ac:dyDescent="0.25">
      <c r="B9" s="5"/>
      <c r="C9" s="124" t="s">
        <v>53</v>
      </c>
      <c r="D9" s="124"/>
      <c r="E9" s="124"/>
      <c r="F9" s="124"/>
      <c r="G9" s="124"/>
      <c r="H9" s="104"/>
      <c r="I9" s="105"/>
      <c r="J9" s="105"/>
      <c r="K9" s="105"/>
      <c r="L9" s="105"/>
      <c r="M9" s="106"/>
      <c r="N9" s="6"/>
    </row>
    <row r="10" spans="2:14" ht="14.45" customHeight="1" x14ac:dyDescent="0.25">
      <c r="B10" s="5"/>
      <c r="C10" s="124" t="s">
        <v>54</v>
      </c>
      <c r="D10" s="124"/>
      <c r="E10" s="124"/>
      <c r="F10" s="124"/>
      <c r="G10" s="124"/>
      <c r="H10" s="104"/>
      <c r="I10" s="105"/>
      <c r="J10" s="105"/>
      <c r="K10" s="105"/>
      <c r="L10" s="105"/>
      <c r="M10" s="106"/>
      <c r="N10" s="6"/>
    </row>
    <row r="11" spans="2:14" ht="14.45" customHeight="1" x14ac:dyDescent="0.25">
      <c r="B11" s="5"/>
      <c r="C11" s="124" t="s">
        <v>55</v>
      </c>
      <c r="D11" s="124"/>
      <c r="E11" s="124"/>
      <c r="F11" s="124"/>
      <c r="G11" s="76"/>
      <c r="H11" s="104"/>
      <c r="I11" s="105"/>
      <c r="J11" s="105"/>
      <c r="K11" s="105"/>
      <c r="L11" s="105"/>
      <c r="M11" s="106"/>
      <c r="N11" s="6"/>
    </row>
    <row r="12" spans="2:14" ht="14.45" customHeight="1" x14ac:dyDescent="0.25">
      <c r="B12" s="5"/>
      <c r="C12" s="1" t="s">
        <v>57</v>
      </c>
      <c r="H12" s="104"/>
      <c r="I12" s="105"/>
      <c r="J12" s="105"/>
      <c r="K12" s="105"/>
      <c r="L12" s="105"/>
      <c r="M12" s="106"/>
      <c r="N12" s="6"/>
    </row>
    <row r="13" spans="2:14" ht="29.1" customHeight="1" x14ac:dyDescent="0.25">
      <c r="B13" s="5"/>
      <c r="C13" s="127" t="s">
        <v>72</v>
      </c>
      <c r="D13" s="127"/>
      <c r="E13" s="127"/>
      <c r="F13" s="127"/>
      <c r="H13" s="107"/>
      <c r="I13" s="108"/>
      <c r="J13" s="108"/>
      <c r="K13" s="108"/>
      <c r="L13" s="108"/>
      <c r="M13" s="109"/>
      <c r="N13" s="6"/>
    </row>
    <row r="14" spans="2:14" ht="29.45" customHeight="1" x14ac:dyDescent="0.25">
      <c r="B14" s="5"/>
      <c r="C14" s="124" t="s">
        <v>65</v>
      </c>
      <c r="D14" s="124"/>
      <c r="E14" s="124"/>
      <c r="F14" s="124"/>
      <c r="G14" s="124"/>
      <c r="H14" s="77"/>
      <c r="I14" s="77"/>
      <c r="J14" s="77"/>
      <c r="K14" s="77"/>
      <c r="L14" s="77"/>
      <c r="M14" s="77"/>
      <c r="N14" s="6"/>
    </row>
    <row r="15" spans="2:14" x14ac:dyDescent="0.25">
      <c r="B15" s="5"/>
      <c r="C15" s="128" t="s">
        <v>86</v>
      </c>
      <c r="D15" s="124"/>
      <c r="E15" s="124"/>
      <c r="F15" s="124"/>
      <c r="G15" s="124"/>
      <c r="H15" s="79"/>
      <c r="I15" s="79"/>
      <c r="J15" s="79"/>
      <c r="K15" s="79"/>
      <c r="L15" s="79"/>
      <c r="M15" s="79"/>
      <c r="N15" s="6"/>
    </row>
    <row r="16" spans="2:14" x14ac:dyDescent="0.25">
      <c r="B16" s="5"/>
      <c r="C16" s="78"/>
      <c r="D16" s="76"/>
      <c r="E16" s="76"/>
      <c r="F16" s="76"/>
      <c r="G16" s="76"/>
      <c r="H16" s="79"/>
      <c r="I16" s="79"/>
      <c r="J16" s="79"/>
      <c r="K16" s="79"/>
      <c r="L16" s="79"/>
      <c r="M16" s="79"/>
      <c r="N16" s="6"/>
    </row>
    <row r="17" spans="2:14" x14ac:dyDescent="0.25">
      <c r="B17" s="5"/>
      <c r="C17" s="80" t="s">
        <v>80</v>
      </c>
      <c r="D17" s="125">
        <v>45785</v>
      </c>
      <c r="E17" s="126"/>
      <c r="F17" s="81"/>
      <c r="N17" s="6"/>
    </row>
    <row r="18" spans="2:14" ht="15" customHeight="1" x14ac:dyDescent="0.25">
      <c r="B18" s="5"/>
      <c r="J18" s="115"/>
      <c r="K18" s="115"/>
      <c r="M18" s="121" t="s">
        <v>0</v>
      </c>
      <c r="N18" s="6"/>
    </row>
    <row r="19" spans="2:14" ht="15" customHeight="1" x14ac:dyDescent="0.25">
      <c r="B19" s="5"/>
      <c r="C19" s="114"/>
      <c r="D19" s="114"/>
      <c r="E19" s="114"/>
      <c r="F19" s="114"/>
      <c r="H19" s="131" t="s">
        <v>66</v>
      </c>
      <c r="I19" s="132"/>
      <c r="M19" s="122"/>
      <c r="N19" s="6"/>
    </row>
    <row r="20" spans="2:14" ht="15" customHeight="1" x14ac:dyDescent="0.25">
      <c r="B20" s="5"/>
      <c r="C20" s="118" t="s">
        <v>58</v>
      </c>
      <c r="D20" s="119"/>
      <c r="E20" s="119"/>
      <c r="F20" s="120"/>
      <c r="H20" s="116">
        <f>4+2+2</f>
        <v>8</v>
      </c>
      <c r="I20" s="117"/>
      <c r="M20" s="123"/>
      <c r="N20" s="6"/>
    </row>
    <row r="21" spans="2:14" ht="15" customHeight="1" x14ac:dyDescent="0.25">
      <c r="B21" s="5"/>
      <c r="C21" s="2"/>
      <c r="D21" s="2"/>
      <c r="E21" s="2"/>
      <c r="F21" s="2"/>
      <c r="N21" s="6"/>
    </row>
    <row r="22" spans="2:14" ht="30.95" customHeight="1" x14ac:dyDescent="0.25">
      <c r="B22" s="5"/>
      <c r="C22" s="92" t="s">
        <v>59</v>
      </c>
      <c r="D22" s="92"/>
      <c r="E22" s="92"/>
      <c r="F22" s="92"/>
      <c r="H22" s="89" t="s">
        <v>60</v>
      </c>
      <c r="I22" s="90"/>
      <c r="J22" s="83"/>
      <c r="K22" s="74" t="s">
        <v>67</v>
      </c>
      <c r="M22" s="84"/>
      <c r="N22" s="6"/>
    </row>
    <row r="23" spans="2:14" ht="30" customHeight="1" x14ac:dyDescent="0.25">
      <c r="B23" s="5"/>
      <c r="C23" s="93" t="s">
        <v>78</v>
      </c>
      <c r="D23" s="94"/>
      <c r="E23" s="94"/>
      <c r="F23" s="94"/>
      <c r="H23" s="99"/>
      <c r="I23" s="100"/>
      <c r="J23" s="82"/>
      <c r="K23" s="73">
        <v>139</v>
      </c>
      <c r="M23" s="64">
        <f>H$23*K$23*H20*12</f>
        <v>0</v>
      </c>
      <c r="N23" s="6"/>
    </row>
    <row r="24" spans="2:14" ht="30" customHeight="1" x14ac:dyDescent="0.25">
      <c r="B24" s="5"/>
      <c r="C24" s="95" t="s">
        <v>77</v>
      </c>
      <c r="D24" s="96"/>
      <c r="E24" s="96"/>
      <c r="F24" s="97"/>
      <c r="H24" s="98"/>
      <c r="I24" s="98"/>
      <c r="J24" s="82"/>
      <c r="K24" s="73">
        <v>5</v>
      </c>
      <c r="M24" s="64">
        <f>H$24*K$24*H20*12</f>
        <v>0</v>
      </c>
      <c r="N24" s="6"/>
    </row>
    <row r="25" spans="2:14" ht="30" customHeight="1" x14ac:dyDescent="0.25">
      <c r="B25" s="5"/>
      <c r="C25" s="95" t="s">
        <v>79</v>
      </c>
      <c r="D25" s="96"/>
      <c r="E25" s="96"/>
      <c r="F25" s="97"/>
      <c r="H25" s="98"/>
      <c r="I25" s="98"/>
      <c r="J25" s="82"/>
      <c r="K25" s="73">
        <v>5</v>
      </c>
      <c r="M25" s="64">
        <f>H$25*K$25*H20*12</f>
        <v>0</v>
      </c>
      <c r="N25" s="6"/>
    </row>
    <row r="26" spans="2:14" x14ac:dyDescent="0.25">
      <c r="B26" s="5"/>
      <c r="G26" s="82"/>
      <c r="H26" s="85"/>
      <c r="I26" s="85"/>
      <c r="J26" s="82"/>
      <c r="K26" s="86"/>
      <c r="L26" s="84"/>
      <c r="N26" s="6"/>
    </row>
    <row r="27" spans="2:14" ht="30.95" customHeight="1" x14ac:dyDescent="0.25">
      <c r="B27" s="5"/>
      <c r="C27" s="92" t="s">
        <v>74</v>
      </c>
      <c r="D27" s="92"/>
      <c r="E27" s="92"/>
      <c r="F27" s="92"/>
      <c r="H27" s="89" t="s">
        <v>61</v>
      </c>
      <c r="I27" s="90"/>
      <c r="J27" s="83"/>
      <c r="K27" s="74" t="s">
        <v>62</v>
      </c>
      <c r="M27" s="84"/>
      <c r="N27" s="6"/>
    </row>
    <row r="28" spans="2:14" ht="15" customHeight="1" x14ac:dyDescent="0.25">
      <c r="B28" s="5"/>
      <c r="C28" s="93" t="s">
        <v>75</v>
      </c>
      <c r="D28" s="94"/>
      <c r="E28" s="94"/>
      <c r="F28" s="94"/>
      <c r="H28" s="99"/>
      <c r="I28" s="100"/>
      <c r="J28" s="82"/>
      <c r="K28" s="73">
        <v>865000</v>
      </c>
      <c r="M28" s="64">
        <f>H28*K28*H20</f>
        <v>0</v>
      </c>
      <c r="N28" s="6"/>
    </row>
    <row r="29" spans="2:14" ht="15" customHeight="1" x14ac:dyDescent="0.25">
      <c r="B29" s="5"/>
      <c r="C29" s="93" t="s">
        <v>76</v>
      </c>
      <c r="D29" s="94"/>
      <c r="E29" s="94"/>
      <c r="F29" s="94"/>
      <c r="H29" s="98"/>
      <c r="I29" s="98"/>
      <c r="J29" s="82"/>
      <c r="K29" s="73">
        <v>1384000</v>
      </c>
      <c r="M29" s="64">
        <f>H29*K29*H20</f>
        <v>0</v>
      </c>
      <c r="N29" s="6"/>
    </row>
    <row r="30" spans="2:14" x14ac:dyDescent="0.25">
      <c r="B30" s="5"/>
      <c r="G30" s="82"/>
      <c r="H30" s="85"/>
      <c r="I30" s="85"/>
      <c r="J30" s="82"/>
      <c r="K30" s="86"/>
      <c r="L30" s="84"/>
      <c r="N30" s="6"/>
    </row>
    <row r="31" spans="2:14" ht="30.95" customHeight="1" x14ac:dyDescent="0.25">
      <c r="B31" s="5"/>
      <c r="C31" s="92" t="s">
        <v>71</v>
      </c>
      <c r="D31" s="92"/>
      <c r="E31" s="92"/>
      <c r="F31" s="92"/>
      <c r="H31" s="89" t="s">
        <v>73</v>
      </c>
      <c r="I31" s="90"/>
      <c r="J31" s="83"/>
      <c r="K31" s="74" t="s">
        <v>62</v>
      </c>
      <c r="M31" s="84"/>
      <c r="N31" s="6"/>
    </row>
    <row r="32" spans="2:14" ht="15" customHeight="1" x14ac:dyDescent="0.25">
      <c r="B32" s="5"/>
      <c r="C32" s="95" t="s">
        <v>69</v>
      </c>
      <c r="D32" s="96"/>
      <c r="E32" s="96"/>
      <c r="F32" s="97"/>
      <c r="H32" s="129"/>
      <c r="I32" s="130"/>
      <c r="J32" s="82"/>
      <c r="K32" s="73">
        <v>2165</v>
      </c>
      <c r="M32" s="64">
        <f>H32*K32*H20</f>
        <v>0</v>
      </c>
      <c r="N32" s="6"/>
    </row>
    <row r="33" spans="2:14" ht="15" customHeight="1" x14ac:dyDescent="0.25">
      <c r="B33" s="5"/>
      <c r="C33" s="95" t="s">
        <v>63</v>
      </c>
      <c r="D33" s="96"/>
      <c r="E33" s="96"/>
      <c r="F33" s="97"/>
      <c r="H33" s="129"/>
      <c r="I33" s="130"/>
      <c r="J33" s="82"/>
      <c r="K33" s="73">
        <v>40</v>
      </c>
      <c r="M33" s="64">
        <f>H33*K33*H20</f>
        <v>0</v>
      </c>
      <c r="N33" s="6"/>
    </row>
    <row r="34" spans="2:14" x14ac:dyDescent="0.25">
      <c r="B34" s="5"/>
      <c r="H34" s="87"/>
      <c r="I34" s="87"/>
      <c r="K34" s="86"/>
      <c r="N34" s="6"/>
    </row>
    <row r="35" spans="2:14" ht="30.95" customHeight="1" x14ac:dyDescent="0.25">
      <c r="B35" s="5"/>
      <c r="C35" s="92" t="s">
        <v>82</v>
      </c>
      <c r="D35" s="92"/>
      <c r="E35" s="92"/>
      <c r="F35" s="92"/>
      <c r="H35" s="89" t="s">
        <v>64</v>
      </c>
      <c r="I35" s="90"/>
      <c r="J35" s="83"/>
      <c r="K35" s="74" t="s">
        <v>68</v>
      </c>
      <c r="M35" s="84"/>
      <c r="N35" s="6"/>
    </row>
    <row r="36" spans="2:14" ht="30" customHeight="1" x14ac:dyDescent="0.25">
      <c r="B36" s="5"/>
      <c r="C36" s="94" t="s">
        <v>83</v>
      </c>
      <c r="D36" s="94"/>
      <c r="E36" s="94"/>
      <c r="F36" s="94"/>
      <c r="H36" s="98"/>
      <c r="I36" s="98"/>
      <c r="J36" s="82"/>
      <c r="K36" s="73">
        <v>200</v>
      </c>
      <c r="M36" s="64">
        <f>H36*K36*H20</f>
        <v>0</v>
      </c>
      <c r="N36" s="6"/>
    </row>
    <row r="37" spans="2:14" x14ac:dyDescent="0.25">
      <c r="B37" s="5"/>
      <c r="N37" s="6"/>
    </row>
    <row r="38" spans="2:14" ht="15" customHeight="1" x14ac:dyDescent="0.25">
      <c r="B38" s="5"/>
      <c r="C38" s="88" t="s">
        <v>48</v>
      </c>
      <c r="D38" s="88"/>
      <c r="E38" s="88"/>
      <c r="F38" s="88"/>
      <c r="H38" s="82"/>
      <c r="I38" s="82"/>
      <c r="J38" s="82"/>
      <c r="L38" s="82"/>
      <c r="M38" s="72">
        <f>SUM(M23:M36)</f>
        <v>0</v>
      </c>
      <c r="N38" s="6"/>
    </row>
    <row r="39" spans="2:14" ht="15" customHeight="1" x14ac:dyDescent="0.25">
      <c r="B39" s="5"/>
      <c r="C39" s="137"/>
      <c r="D39" s="137"/>
      <c r="E39" s="137"/>
      <c r="F39" s="137"/>
      <c r="H39" s="138"/>
      <c r="I39" s="138"/>
      <c r="J39" s="138"/>
      <c r="L39" s="138"/>
      <c r="M39" s="139"/>
      <c r="N39" s="6"/>
    </row>
    <row r="40" spans="2:14" ht="15" customHeight="1" x14ac:dyDescent="0.25">
      <c r="B40" s="5"/>
      <c r="C40" s="65" t="s">
        <v>85</v>
      </c>
      <c r="D40" s="66"/>
      <c r="E40" s="66"/>
      <c r="F40" s="66"/>
      <c r="H40" s="140"/>
      <c r="I40" s="140"/>
      <c r="J40" s="140"/>
      <c r="L40" s="140"/>
      <c r="M40" s="141"/>
      <c r="N40" s="6"/>
    </row>
    <row r="41" spans="2:14" ht="45" customHeight="1" x14ac:dyDescent="0.25">
      <c r="B41" s="5"/>
      <c r="C41" s="133" t="s">
        <v>56</v>
      </c>
      <c r="D41" s="134"/>
      <c r="E41" s="134"/>
      <c r="F41" s="134"/>
      <c r="G41" s="134"/>
      <c r="H41" s="134"/>
      <c r="I41" s="134"/>
      <c r="J41" s="134"/>
      <c r="K41" s="134"/>
      <c r="L41" s="134"/>
      <c r="M41" s="134"/>
      <c r="N41" s="6"/>
    </row>
    <row r="42" spans="2:14" ht="288" customHeight="1" x14ac:dyDescent="0.25">
      <c r="B42" s="5"/>
      <c r="C42" s="133" t="s">
        <v>70</v>
      </c>
      <c r="D42" s="134"/>
      <c r="E42" s="134"/>
      <c r="F42" s="134"/>
      <c r="G42" s="134"/>
      <c r="H42" s="134"/>
      <c r="I42" s="134"/>
      <c r="J42" s="134"/>
      <c r="K42" s="134"/>
      <c r="L42" s="134"/>
      <c r="M42" s="134"/>
      <c r="N42" s="6"/>
    </row>
    <row r="43" spans="2:14" ht="15" customHeight="1" x14ac:dyDescent="0.25">
      <c r="B43" s="5"/>
      <c r="H43" s="82"/>
      <c r="I43" s="82"/>
      <c r="J43" s="82"/>
      <c r="L43" s="82"/>
      <c r="M43" s="84"/>
      <c r="N43" s="6"/>
    </row>
    <row r="44" spans="2:14" ht="15" customHeight="1" x14ac:dyDescent="0.25">
      <c r="B44" s="5"/>
      <c r="K44" s="1" t="s">
        <v>1</v>
      </c>
      <c r="N44" s="6"/>
    </row>
    <row r="45" spans="2:14" ht="15" customHeight="1" x14ac:dyDescent="0.25">
      <c r="B45" s="5"/>
      <c r="C45" s="1" t="s">
        <v>2</v>
      </c>
      <c r="D45" s="111"/>
      <c r="E45" s="111"/>
      <c r="F45" s="111"/>
      <c r="G45" s="111"/>
      <c r="H45" s="111"/>
      <c r="I45" s="111"/>
      <c r="K45" s="110"/>
      <c r="L45" s="110"/>
      <c r="M45" s="110"/>
      <c r="N45" s="6"/>
    </row>
    <row r="46" spans="2:14" ht="15" customHeight="1" x14ac:dyDescent="0.25">
      <c r="B46" s="5"/>
      <c r="C46" s="1" t="s">
        <v>3</v>
      </c>
      <c r="D46" s="111"/>
      <c r="E46" s="111"/>
      <c r="F46" s="111"/>
      <c r="G46" s="111"/>
      <c r="H46" s="111"/>
      <c r="I46" s="111"/>
      <c r="K46" s="110"/>
      <c r="L46" s="110"/>
      <c r="M46" s="110"/>
      <c r="N46" s="6"/>
    </row>
    <row r="47" spans="2:14" ht="15" customHeight="1" x14ac:dyDescent="0.25">
      <c r="B47" s="5"/>
      <c r="C47" s="1" t="s">
        <v>4</v>
      </c>
      <c r="D47" s="111"/>
      <c r="E47" s="111"/>
      <c r="F47" s="111"/>
      <c r="G47" s="111"/>
      <c r="H47" s="111"/>
      <c r="I47" s="111"/>
      <c r="K47" s="110"/>
      <c r="L47" s="110"/>
      <c r="M47" s="110"/>
      <c r="N47" s="6"/>
    </row>
    <row r="48" spans="2:14" ht="15" customHeight="1" x14ac:dyDescent="0.25">
      <c r="B48" s="5"/>
      <c r="C48" s="1" t="s">
        <v>5</v>
      </c>
      <c r="D48" s="111"/>
      <c r="E48" s="111"/>
      <c r="F48" s="111"/>
      <c r="G48" s="111"/>
      <c r="H48" s="111"/>
      <c r="I48" s="111"/>
      <c r="K48" s="110"/>
      <c r="L48" s="110"/>
      <c r="M48" s="110"/>
      <c r="N48" s="6"/>
    </row>
    <row r="49" spans="2:14" ht="15" customHeight="1" x14ac:dyDescent="0.25">
      <c r="B49" s="5"/>
      <c r="C49" s="1" t="s">
        <v>6</v>
      </c>
      <c r="D49" s="111"/>
      <c r="E49" s="111"/>
      <c r="F49" s="111"/>
      <c r="G49" s="111"/>
      <c r="H49" s="111"/>
      <c r="I49" s="111"/>
      <c r="K49" s="110"/>
      <c r="L49" s="110"/>
      <c r="M49" s="110"/>
      <c r="N49" s="6"/>
    </row>
    <row r="50" spans="2:14" ht="22.5" customHeight="1" thickBot="1" x14ac:dyDescent="0.3">
      <c r="B50" s="7"/>
      <c r="C50" s="8"/>
      <c r="D50" s="8"/>
      <c r="E50" s="8"/>
      <c r="F50" s="8"/>
      <c r="G50" s="8"/>
      <c r="H50" s="8"/>
      <c r="I50" s="8"/>
      <c r="J50" s="8"/>
      <c r="K50" s="8"/>
      <c r="L50" s="8"/>
      <c r="M50" s="8"/>
      <c r="N50" s="9"/>
    </row>
    <row r="51" spans="2:14" ht="15" customHeight="1" thickTop="1" x14ac:dyDescent="0.25"/>
    <row r="74" spans="4:6" x14ac:dyDescent="0.25">
      <c r="D74" s="67"/>
    </row>
    <row r="76" spans="4:6" x14ac:dyDescent="0.25">
      <c r="D76" s="2"/>
      <c r="E76" s="2"/>
      <c r="F76" s="2"/>
    </row>
    <row r="77" spans="4:6" x14ac:dyDescent="0.25">
      <c r="D77" s="68"/>
      <c r="E77" s="69"/>
      <c r="F77" s="70"/>
    </row>
    <row r="78" spans="4:6" x14ac:dyDescent="0.25">
      <c r="D78" s="71"/>
      <c r="E78" s="69"/>
      <c r="F78" s="70"/>
    </row>
    <row r="79" spans="4:6" x14ac:dyDescent="0.25">
      <c r="D79" s="71"/>
      <c r="E79" s="69"/>
      <c r="F79" s="70"/>
    </row>
    <row r="80" spans="4:6" x14ac:dyDescent="0.25">
      <c r="D80" s="71"/>
      <c r="E80" s="69"/>
      <c r="F80" s="70"/>
    </row>
    <row r="81" spans="4:6" x14ac:dyDescent="0.25">
      <c r="D81" s="71"/>
      <c r="E81" s="69"/>
      <c r="F81" s="70"/>
    </row>
    <row r="82" spans="4:6" x14ac:dyDescent="0.25">
      <c r="D82" s="71"/>
      <c r="E82" s="69"/>
      <c r="F82" s="70"/>
    </row>
    <row r="83" spans="4:6" x14ac:dyDescent="0.25">
      <c r="D83" s="71"/>
      <c r="E83" s="69"/>
      <c r="F83" s="70"/>
    </row>
    <row r="86" spans="4:6" x14ac:dyDescent="0.25">
      <c r="D86" s="2"/>
      <c r="E86" s="2"/>
      <c r="F86" s="2"/>
    </row>
    <row r="87" spans="4:6" x14ac:dyDescent="0.25">
      <c r="D87" s="2"/>
      <c r="E87" s="2"/>
      <c r="F87" s="2"/>
    </row>
    <row r="88" spans="4:6" x14ac:dyDescent="0.25">
      <c r="D88" s="2"/>
      <c r="E88" s="2"/>
      <c r="F88" s="2"/>
    </row>
    <row r="89" spans="4:6" x14ac:dyDescent="0.25">
      <c r="D89" s="2"/>
      <c r="E89" s="2"/>
      <c r="F89" s="2"/>
    </row>
    <row r="90" spans="4:6" x14ac:dyDescent="0.25">
      <c r="D90" s="2"/>
      <c r="E90" s="2"/>
      <c r="F90" s="2"/>
    </row>
    <row r="91" spans="4:6" x14ac:dyDescent="0.25">
      <c r="D91" s="2"/>
      <c r="E91" s="2"/>
      <c r="F91" s="2"/>
    </row>
    <row r="92" spans="4:6" x14ac:dyDescent="0.25">
      <c r="D92" s="2"/>
      <c r="E92" s="2"/>
      <c r="F92" s="2"/>
    </row>
    <row r="93" spans="4:6" x14ac:dyDescent="0.25">
      <c r="D93" s="2"/>
      <c r="E93" s="2"/>
      <c r="F93" s="2"/>
    </row>
  </sheetData>
  <mergeCells count="52">
    <mergeCell ref="C41:M41"/>
    <mergeCell ref="C42:M42"/>
    <mergeCell ref="H33:I33"/>
    <mergeCell ref="H19:I19"/>
    <mergeCell ref="C28:F28"/>
    <mergeCell ref="H28:I28"/>
    <mergeCell ref="C29:F29"/>
    <mergeCell ref="H29:I29"/>
    <mergeCell ref="C32:F32"/>
    <mergeCell ref="H32:I32"/>
    <mergeCell ref="H22:I22"/>
    <mergeCell ref="C27:F27"/>
    <mergeCell ref="C25:F25"/>
    <mergeCell ref="H25:I25"/>
    <mergeCell ref="C2:M3"/>
    <mergeCell ref="C19:F19"/>
    <mergeCell ref="J18:K18"/>
    <mergeCell ref="H20:I20"/>
    <mergeCell ref="C20:F20"/>
    <mergeCell ref="M18:M20"/>
    <mergeCell ref="C14:G14"/>
    <mergeCell ref="D17:E17"/>
    <mergeCell ref="C13:F13"/>
    <mergeCell ref="C6:G6"/>
    <mergeCell ref="C7:G7"/>
    <mergeCell ref="C8:G8"/>
    <mergeCell ref="C9:G9"/>
    <mergeCell ref="C10:G10"/>
    <mergeCell ref="C11:F11"/>
    <mergeCell ref="C15:G15"/>
    <mergeCell ref="K45:M49"/>
    <mergeCell ref="D48:I48"/>
    <mergeCell ref="D49:I49"/>
    <mergeCell ref="D45:I45"/>
    <mergeCell ref="D46:I46"/>
    <mergeCell ref="D47:I47"/>
    <mergeCell ref="C38:F38"/>
    <mergeCell ref="H31:I31"/>
    <mergeCell ref="C5:G5"/>
    <mergeCell ref="C31:F31"/>
    <mergeCell ref="C22:F22"/>
    <mergeCell ref="C23:F23"/>
    <mergeCell ref="C24:F24"/>
    <mergeCell ref="C36:F36"/>
    <mergeCell ref="H36:I36"/>
    <mergeCell ref="H27:I27"/>
    <mergeCell ref="H23:I23"/>
    <mergeCell ref="H24:I24"/>
    <mergeCell ref="H5:M13"/>
    <mergeCell ref="C33:F33"/>
    <mergeCell ref="C35:F35"/>
    <mergeCell ref="H35:I35"/>
  </mergeCells>
  <phoneticPr fontId="31" type="noConversion"/>
  <pageMargins left="0.70866141732283472" right="0.70866141732283472" top="0.74803149606299213" bottom="0.74803149606299213" header="0.31496062992125984" footer="0.31496062992125984"/>
  <pageSetup paperSize="8" scale="63" orientation="portrait" r:id="rId1"/>
  <headerFooter>
    <oddHeader>&amp;CInschrijfbiljet Hotbox detectie</oddHeader>
  </headerFooter>
  <drawing r:id="rId2"/>
  <extLst>
    <ext xmlns:x14="http://schemas.microsoft.com/office/spreadsheetml/2009/9/main" uri="{78C0D931-6437-407d-A8EE-F0AAD7539E65}">
      <x14:conditionalFormattings>
        <x14:conditionalFormatting xmlns:xm="http://schemas.microsoft.com/office/excel/2006/main">
          <x14:cfRule type="iconSet" priority="1" id="{7E8904AB-B329-41E2-BDF3-7D09030DB6A9}">
            <x14:iconSet custom="1">
              <x14:cfvo type="percent">
                <xm:f>0</xm:f>
              </x14:cfvo>
              <x14:cfvo type="num">
                <xm:f>0</xm:f>
              </x14:cfvo>
              <x14:cfvo type="num" gte="0">
                <xm:f>100</xm:f>
              </x14:cfvo>
              <x14:cfIcon iconSet="3TrafficLights1" iconId="0"/>
              <x14:cfIcon iconSet="NoIcons" iconId="0"/>
              <x14:cfIcon iconSet="3TrafficLights1" iconId="0"/>
            </x14:iconSet>
          </x14:cfRule>
          <xm:sqref>H36:I36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AA73"/>
  <sheetViews>
    <sheetView showGridLines="0" zoomScale="85" zoomScaleNormal="85" workbookViewId="0">
      <selection activeCell="J9" sqref="J9"/>
    </sheetView>
  </sheetViews>
  <sheetFormatPr defaultColWidth="0" defaultRowHeight="0" customHeight="1" zeroHeight="1" x14ac:dyDescent="0.25"/>
  <cols>
    <col min="1" max="1" width="3.5703125" customWidth="1"/>
    <col min="2" max="10" width="21.5703125" customWidth="1"/>
    <col min="11" max="11" width="21.5703125" hidden="1" customWidth="1"/>
    <col min="12" max="12" width="14" hidden="1" customWidth="1"/>
    <col min="13" max="15" width="21.5703125" hidden="1" customWidth="1"/>
    <col min="16" max="16" width="6.42578125" hidden="1" customWidth="1"/>
    <col min="17" max="19" width="21.5703125" hidden="1" customWidth="1"/>
    <col min="20" max="27" width="0" hidden="1" customWidth="1"/>
    <col min="28" max="16384" width="9.140625" hidden="1"/>
  </cols>
  <sheetData>
    <row r="1" spans="1:22" s="11" customFormat="1" ht="21" customHeight="1" x14ac:dyDescent="0.2">
      <c r="A1" s="10"/>
      <c r="B1" s="135" t="s">
        <v>43</v>
      </c>
      <c r="C1" s="135"/>
      <c r="D1" s="135"/>
      <c r="E1" s="135"/>
      <c r="F1" s="10"/>
      <c r="G1" s="10"/>
      <c r="H1" s="10"/>
      <c r="I1" s="10"/>
      <c r="J1" s="10"/>
      <c r="K1" s="10"/>
      <c r="L1" s="10"/>
      <c r="M1" s="10"/>
      <c r="N1" s="10"/>
      <c r="O1" s="10"/>
      <c r="P1" s="10"/>
    </row>
    <row r="2" spans="1:22" s="11" customFormat="1" ht="21" customHeight="1" x14ac:dyDescent="0.2">
      <c r="A2" s="10"/>
      <c r="B2" s="135"/>
      <c r="C2" s="135"/>
      <c r="D2" s="135"/>
      <c r="E2" s="135"/>
      <c r="F2" s="53" t="s">
        <v>44</v>
      </c>
      <c r="G2" s="10"/>
      <c r="H2" s="10"/>
      <c r="I2" s="10"/>
      <c r="J2" s="10"/>
      <c r="K2" s="10"/>
      <c r="L2" s="10"/>
      <c r="M2" s="10"/>
      <c r="N2" s="10"/>
      <c r="O2" s="10"/>
      <c r="P2" s="10"/>
    </row>
    <row r="3" spans="1:22" s="11" customFormat="1" ht="21" customHeight="1" x14ac:dyDescent="0.2">
      <c r="A3" s="10"/>
      <c r="B3" s="135"/>
      <c r="C3" s="135"/>
      <c r="D3" s="135"/>
      <c r="E3" s="135"/>
      <c r="F3" s="10"/>
      <c r="G3" s="10"/>
      <c r="H3" s="10"/>
      <c r="I3" s="10"/>
      <c r="J3" s="10"/>
      <c r="K3" s="10"/>
      <c r="L3" s="10"/>
      <c r="M3" s="10"/>
      <c r="N3" s="10"/>
      <c r="O3" s="10"/>
      <c r="P3" s="10"/>
    </row>
    <row r="4" spans="1:22" s="11" customFormat="1" ht="14.25" customHeight="1" x14ac:dyDescent="0.2">
      <c r="B4" s="12"/>
    </row>
    <row r="5" spans="1:22" s="11" customFormat="1" ht="27.95" customHeight="1" x14ac:dyDescent="0.2">
      <c r="B5" s="12"/>
      <c r="C5" s="54"/>
      <c r="D5" s="55" t="s">
        <v>45</v>
      </c>
      <c r="E5" s="56">
        <v>200000</v>
      </c>
      <c r="F5" s="57"/>
    </row>
    <row r="6" spans="1:22" s="11" customFormat="1" ht="27.95" customHeight="1" x14ac:dyDescent="0.2">
      <c r="B6" s="12"/>
      <c r="C6" s="54"/>
      <c r="D6" s="55" t="s">
        <v>46</v>
      </c>
      <c r="E6" s="58">
        <f>Datacentrum!C38</f>
        <v>600</v>
      </c>
      <c r="F6" s="57" t="str">
        <f>"     Eigen inschatting door Inschrijver. Waarde tussen Qmin (" &amp;  Datacentrum!C38 &amp; ") en  Qmax ("&amp; Datacentrum!C37&amp;"). "</f>
        <v xml:space="preserve">     Eigen inschatting door Inschrijver. Waarde tussen Qmin (600) en  Qmax (1000). </v>
      </c>
      <c r="G6" s="59"/>
    </row>
    <row r="7" spans="1:22" s="11" customFormat="1" ht="27.95" customHeight="1" x14ac:dyDescent="0.2">
      <c r="B7" s="12"/>
      <c r="C7" s="54"/>
      <c r="D7" s="55" t="s">
        <v>47</v>
      </c>
      <c r="E7" s="17">
        <f>+Datacentrum!E6</f>
        <v>0</v>
      </c>
      <c r="F7" s="60"/>
      <c r="G7" s="59"/>
    </row>
    <row r="8" spans="1:22" s="11" customFormat="1" ht="27.95" customHeight="1" x14ac:dyDescent="0.2">
      <c r="G8" s="59"/>
    </row>
    <row r="9" spans="1:22" s="11" customFormat="1" ht="27.95" customHeight="1" x14ac:dyDescent="0.25">
      <c r="B9" s="12"/>
      <c r="C9" s="61"/>
      <c r="D9" s="61"/>
      <c r="E9" s="62" t="s">
        <v>32</v>
      </c>
      <c r="F9" s="61"/>
      <c r="G9" s="61"/>
    </row>
    <row r="10" spans="1:22" s="11" customFormat="1" ht="27.95" customHeight="1" x14ac:dyDescent="0.2"/>
    <row r="11" spans="1:22" s="11" customFormat="1" ht="27.95" customHeight="1" x14ac:dyDescent="0.2"/>
    <row r="12" spans="1:22" s="11" customFormat="1" ht="27.95" customHeight="1" x14ac:dyDescent="0.2"/>
    <row r="13" spans="1:22" s="11" customFormat="1" ht="27.95" customHeight="1" x14ac:dyDescent="0.2">
      <c r="T13" s="63"/>
      <c r="U13" s="63"/>
      <c r="V13" s="63"/>
    </row>
    <row r="14" spans="1:22" s="11" customFormat="1" ht="27.95" customHeight="1" x14ac:dyDescent="0.2">
      <c r="B14" s="12"/>
    </row>
    <row r="15" spans="1:22" s="11" customFormat="1" ht="27.95" customHeight="1" x14ac:dyDescent="0.2">
      <c r="B15" s="12"/>
    </row>
    <row r="16" spans="1:22" s="11" customFormat="1" ht="27.95" customHeight="1" x14ac:dyDescent="0.2">
      <c r="B16" s="12"/>
    </row>
    <row r="17" spans="2:26" s="11" customFormat="1" ht="27.95" customHeight="1" x14ac:dyDescent="0.2">
      <c r="B17" s="12"/>
    </row>
    <row r="18" spans="2:26" s="11" customFormat="1" ht="27.95" customHeight="1" x14ac:dyDescent="0.2">
      <c r="B18" s="12"/>
    </row>
    <row r="19" spans="2:26" s="11" customFormat="1" ht="27.95" customHeight="1" x14ac:dyDescent="0.2">
      <c r="B19" s="12"/>
    </row>
    <row r="20" spans="2:26" s="11" customFormat="1" ht="27.95" customHeight="1" x14ac:dyDescent="0.2">
      <c r="B20" s="12"/>
    </row>
    <row r="21" spans="2:26" s="11" customFormat="1" ht="27.95" customHeight="1" x14ac:dyDescent="0.2">
      <c r="B21" s="12"/>
    </row>
    <row r="22" spans="2:26" s="11" customFormat="1" ht="27.95" customHeight="1" x14ac:dyDescent="0.2">
      <c r="B22" s="12"/>
    </row>
    <row r="23" spans="2:26" s="11" customFormat="1" ht="27.95" customHeight="1" x14ac:dyDescent="0.2">
      <c r="B23" s="12"/>
    </row>
    <row r="24" spans="2:26" s="11" customFormat="1" ht="27.95" customHeight="1" x14ac:dyDescent="0.2">
      <c r="B24" s="12"/>
    </row>
    <row r="25" spans="2:26" s="11" customFormat="1" ht="27.95" customHeight="1" x14ac:dyDescent="0.2">
      <c r="B25" s="12"/>
    </row>
    <row r="26" spans="2:26" s="11" customFormat="1" ht="27.95" hidden="1" customHeight="1" x14ac:dyDescent="0.2">
      <c r="B26" s="12"/>
      <c r="Z26" s="11" t="s">
        <v>32</v>
      </c>
    </row>
    <row r="27" spans="2:26" s="11" customFormat="1" ht="27.95" hidden="1" customHeight="1" x14ac:dyDescent="0.2">
      <c r="B27" s="12"/>
    </row>
    <row r="28" spans="2:26" s="11" customFormat="1" ht="27.95" hidden="1" customHeight="1" x14ac:dyDescent="0.2">
      <c r="B28" s="12"/>
    </row>
    <row r="29" spans="2:26" s="11" customFormat="1" ht="27.95" hidden="1" customHeight="1" x14ac:dyDescent="0.2">
      <c r="B29" s="12"/>
    </row>
    <row r="30" spans="2:26" s="11" customFormat="1" ht="27.95" hidden="1" customHeight="1" x14ac:dyDescent="0.2"/>
    <row r="31" spans="2:26" ht="15" hidden="1" customHeight="1" x14ac:dyDescent="0.25"/>
    <row r="32" spans="2:2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sheetData>
  <mergeCells count="1">
    <mergeCell ref="B1:E3"/>
  </mergeCells>
  <pageMargins left="0.7" right="0.7" top="0.75" bottom="0.75" header="0.3" footer="0.3"/>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whole" errorStyle="information" allowBlank="1" showErrorMessage="1" errorTitle="Onjuist invoer" error="Waarde moet zijn tussen de Qmin en Qmax._x000a_" promptTitle="Onjuiste invoer" prompt="Waarde moe zijn tussen de 80 en 200 punten" xr:uid="{00000000-0002-0000-0200-000000000000}">
          <x14:formula1>
            <xm:f>Datacentrum!C38</xm:f>
          </x14:formula1>
          <x14:formula2>
            <xm:f>Datacentrum!C37</xm:f>
          </x14:formula2>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AA79"/>
  <sheetViews>
    <sheetView showGridLines="0" zoomScale="85" zoomScaleNormal="85" workbookViewId="0">
      <selection activeCell="E6" sqref="E6"/>
    </sheetView>
  </sheetViews>
  <sheetFormatPr defaultColWidth="0" defaultRowHeight="0" customHeight="1" zeroHeight="1" x14ac:dyDescent="0.25"/>
  <cols>
    <col min="1" max="1" width="3.5703125" customWidth="1"/>
    <col min="2" max="15" width="21.5703125" customWidth="1"/>
    <col min="16" max="16" width="6.42578125" customWidth="1"/>
    <col min="17" max="19" width="21.5703125" hidden="1" customWidth="1"/>
    <col min="20" max="27" width="0" hidden="1" customWidth="1"/>
    <col min="28" max="16384" width="9.140625" hidden="1"/>
  </cols>
  <sheetData>
    <row r="1" spans="1:16" s="11" customFormat="1" ht="21" customHeight="1" x14ac:dyDescent="0.2">
      <c r="A1" s="10"/>
      <c r="B1" s="135" t="s">
        <v>12</v>
      </c>
      <c r="C1" s="135"/>
      <c r="D1" s="135"/>
      <c r="E1" s="135"/>
      <c r="F1" s="10"/>
      <c r="G1" s="10"/>
      <c r="H1" s="10"/>
      <c r="I1" s="10"/>
      <c r="J1" s="10"/>
      <c r="K1" s="10"/>
      <c r="L1" s="10"/>
      <c r="M1" s="10"/>
      <c r="N1" s="10"/>
      <c r="O1" s="10"/>
      <c r="P1" s="10"/>
    </row>
    <row r="2" spans="1:16" s="11" customFormat="1" ht="21" customHeight="1" x14ac:dyDescent="0.2">
      <c r="A2" s="10"/>
      <c r="B2" s="135"/>
      <c r="C2" s="135"/>
      <c r="D2" s="135"/>
      <c r="E2" s="135"/>
      <c r="F2" s="10"/>
      <c r="G2" s="10"/>
      <c r="H2" s="10"/>
      <c r="I2" s="10"/>
      <c r="J2" s="10"/>
      <c r="K2" s="10"/>
      <c r="L2" s="10"/>
      <c r="M2" s="10"/>
      <c r="N2" s="10"/>
      <c r="O2" s="10"/>
      <c r="P2" s="10"/>
    </row>
    <row r="3" spans="1:16" s="11" customFormat="1" ht="21" customHeight="1" x14ac:dyDescent="0.2">
      <c r="A3" s="10"/>
      <c r="B3" s="135"/>
      <c r="C3" s="135"/>
      <c r="D3" s="135"/>
      <c r="E3" s="135"/>
      <c r="F3" s="10"/>
      <c r="G3" s="10"/>
      <c r="H3" s="10"/>
      <c r="I3" s="10"/>
      <c r="J3" s="10"/>
      <c r="K3" s="10"/>
      <c r="L3" s="10"/>
      <c r="M3" s="10"/>
      <c r="N3" s="10"/>
      <c r="O3" s="10"/>
      <c r="P3" s="10"/>
    </row>
    <row r="4" spans="1:16" s="11" customFormat="1" ht="14.25" customHeight="1" x14ac:dyDescent="0.2">
      <c r="B4" s="12"/>
    </row>
    <row r="5" spans="1:16" s="11" customFormat="1" ht="27.95" customHeight="1" x14ac:dyDescent="0.2">
      <c r="B5" s="13" t="s">
        <v>13</v>
      </c>
    </row>
    <row r="6" spans="1:16" s="11" customFormat="1" ht="27.95" customHeight="1" x14ac:dyDescent="0.2">
      <c r="B6" s="14" t="s">
        <v>14</v>
      </c>
      <c r="C6" s="15" t="e">
        <f>'Annex 5.1'!#REF!</f>
        <v>#REF!</v>
      </c>
      <c r="D6" s="16" t="e">
        <f>'Annex 5.1'!#REF!</f>
        <v>#REF!</v>
      </c>
      <c r="E6" s="17">
        <f>IFERROR((0.5*(C6/G37)^F37+0.5*(2-D6/H37)^F37)^(1/F37),0)</f>
        <v>0</v>
      </c>
    </row>
    <row r="7" spans="1:16" s="11" customFormat="1" ht="27.95" customHeight="1" x14ac:dyDescent="0.2"/>
    <row r="8" spans="1:16" s="18" customFormat="1" ht="27.95" customHeight="1" x14ac:dyDescent="0.25">
      <c r="B8" s="19" t="s">
        <v>15</v>
      </c>
      <c r="C8" s="136" t="s">
        <v>16</v>
      </c>
      <c r="D8" s="136"/>
      <c r="E8" s="136"/>
      <c r="F8" s="136"/>
      <c r="G8" s="136"/>
      <c r="H8" s="136"/>
      <c r="I8" s="136"/>
      <c r="J8" s="136"/>
      <c r="K8" s="20"/>
      <c r="L8" s="20"/>
    </row>
    <row r="9" spans="1:16" s="18" customFormat="1" ht="27.95" customHeight="1" x14ac:dyDescent="0.25">
      <c r="C9" s="136"/>
      <c r="D9" s="136"/>
      <c r="E9" s="136"/>
      <c r="F9" s="136"/>
      <c r="G9" s="136"/>
      <c r="H9" s="136"/>
      <c r="I9" s="136"/>
      <c r="J9" s="136"/>
    </row>
    <row r="10" spans="1:16" s="11" customFormat="1" ht="27.95" customHeight="1" x14ac:dyDescent="0.2">
      <c r="B10" s="21" t="s">
        <v>17</v>
      </c>
      <c r="C10" s="22" t="s">
        <v>18</v>
      </c>
      <c r="D10" s="22" t="s">
        <v>19</v>
      </c>
      <c r="E10" s="23" t="s">
        <v>20</v>
      </c>
      <c r="F10" s="24"/>
      <c r="G10" s="24"/>
      <c r="H10" s="24"/>
      <c r="I10" s="24"/>
      <c r="J10" s="24"/>
      <c r="K10" s="24"/>
      <c r="L10" s="24"/>
      <c r="M10" s="24"/>
      <c r="N10" s="24"/>
      <c r="O10" s="24"/>
    </row>
    <row r="11" spans="1:16" s="11" customFormat="1" ht="27.95" customHeight="1" x14ac:dyDescent="0.2">
      <c r="B11" s="25" t="s">
        <v>21</v>
      </c>
      <c r="C11" s="26">
        <v>1000000</v>
      </c>
      <c r="D11" s="27">
        <v>800</v>
      </c>
      <c r="E11" s="28">
        <v>1</v>
      </c>
      <c r="F11" s="24"/>
      <c r="G11" s="24"/>
      <c r="H11" s="24"/>
      <c r="I11" s="24"/>
      <c r="J11" s="24"/>
      <c r="K11" s="24"/>
      <c r="L11" s="24"/>
      <c r="M11" s="24"/>
      <c r="N11" s="24"/>
      <c r="O11" s="24"/>
    </row>
    <row r="12" spans="1:16" s="11" customFormat="1" ht="27.95" customHeight="1" x14ac:dyDescent="0.2">
      <c r="B12" s="25" t="s">
        <v>22</v>
      </c>
      <c r="C12" s="26">
        <v>1200000</v>
      </c>
      <c r="D12" s="27">
        <v>1000</v>
      </c>
      <c r="E12" s="28">
        <v>1.0000029042192182</v>
      </c>
      <c r="F12" s="24"/>
      <c r="G12" s="24"/>
      <c r="H12" s="24"/>
      <c r="I12" s="24"/>
      <c r="J12" s="24"/>
      <c r="K12" s="24"/>
      <c r="L12" s="24"/>
      <c r="M12" s="24"/>
      <c r="N12" s="24"/>
      <c r="O12" s="24"/>
    </row>
    <row r="13" spans="1:16" s="11" customFormat="1" ht="27.95" customHeight="1" x14ac:dyDescent="0.2">
      <c r="B13" s="25" t="s">
        <v>23</v>
      </c>
      <c r="C13" s="26">
        <v>0</v>
      </c>
      <c r="D13" s="27">
        <v>463.65491470337543</v>
      </c>
      <c r="E13" s="28">
        <v>1</v>
      </c>
      <c r="F13" s="24"/>
      <c r="G13" s="24"/>
      <c r="H13" s="24"/>
      <c r="I13" s="24"/>
      <c r="J13" s="24"/>
      <c r="K13" s="24"/>
      <c r="L13" s="24"/>
      <c r="M13" s="24"/>
      <c r="N13" s="24"/>
      <c r="O13" s="24"/>
    </row>
    <row r="14" spans="1:16" s="11" customFormat="1" ht="27.95" customHeight="1" x14ac:dyDescent="0.2">
      <c r="B14" s="24"/>
      <c r="C14" s="24"/>
      <c r="D14" s="24"/>
      <c r="E14" s="24"/>
      <c r="F14" s="24"/>
      <c r="G14" s="24"/>
      <c r="H14" s="24"/>
      <c r="I14" s="24"/>
      <c r="J14" s="24"/>
      <c r="K14" s="24"/>
      <c r="L14" s="24"/>
      <c r="M14" s="24"/>
      <c r="N14" s="24"/>
      <c r="O14" s="24"/>
    </row>
    <row r="15" spans="1:16" s="11" customFormat="1" ht="27.95" customHeight="1" x14ac:dyDescent="0.2">
      <c r="B15" s="29" t="s">
        <v>24</v>
      </c>
      <c r="C15" s="24"/>
      <c r="D15" s="24"/>
      <c r="E15" s="24"/>
      <c r="F15" s="24"/>
      <c r="G15" s="24"/>
      <c r="H15" s="24"/>
      <c r="I15" s="24"/>
      <c r="J15" s="24"/>
      <c r="K15" s="24"/>
      <c r="L15" s="24"/>
      <c r="M15" s="24"/>
      <c r="N15" s="24"/>
      <c r="O15" s="24"/>
    </row>
    <row r="16" spans="1:16" s="11" customFormat="1" ht="27.95" customHeight="1" x14ac:dyDescent="0.2">
      <c r="B16" s="30"/>
      <c r="C16" s="31" t="s">
        <v>25</v>
      </c>
      <c r="D16" s="32">
        <v>0</v>
      </c>
      <c r="E16" s="32">
        <v>0.1</v>
      </c>
      <c r="F16" s="32">
        <v>0.2</v>
      </c>
      <c r="G16" s="32">
        <v>0.3</v>
      </c>
      <c r="H16" s="32">
        <v>0.4</v>
      </c>
      <c r="I16" s="32">
        <v>0.5</v>
      </c>
      <c r="J16" s="32">
        <v>0.6</v>
      </c>
      <c r="K16" s="32">
        <v>0.7</v>
      </c>
      <c r="L16" s="32">
        <v>0.8</v>
      </c>
      <c r="M16" s="32">
        <v>0.9</v>
      </c>
      <c r="N16" s="32">
        <v>1</v>
      </c>
      <c r="O16" s="33"/>
    </row>
    <row r="17" spans="2:15" s="11" customFormat="1" ht="27.95" customHeight="1" x14ac:dyDescent="0.2">
      <c r="B17" s="34" t="s">
        <v>26</v>
      </c>
      <c r="C17" s="35">
        <v>463.65491470337543</v>
      </c>
      <c r="D17" s="35">
        <v>463.65491470337543</v>
      </c>
      <c r="E17" s="35">
        <v>517.28942323303784</v>
      </c>
      <c r="F17" s="35">
        <v>570.92393176270036</v>
      </c>
      <c r="G17" s="35">
        <v>624.55844029236277</v>
      </c>
      <c r="H17" s="35">
        <v>678.1929488220253</v>
      </c>
      <c r="I17" s="35">
        <v>731.82745735168771</v>
      </c>
      <c r="J17" s="35">
        <v>785.46196588135012</v>
      </c>
      <c r="K17" s="35">
        <v>839.09647441101265</v>
      </c>
      <c r="L17" s="35">
        <v>892.73098294067518</v>
      </c>
      <c r="M17" s="35">
        <v>946.36549147033747</v>
      </c>
      <c r="N17" s="35">
        <v>1000</v>
      </c>
      <c r="O17" s="36" t="s">
        <v>20</v>
      </c>
    </row>
    <row r="18" spans="2:15" s="11" customFormat="1" ht="27.95" customHeight="1" x14ac:dyDescent="0.2">
      <c r="B18" s="34" t="s">
        <v>27</v>
      </c>
      <c r="C18" s="35"/>
      <c r="D18" s="35">
        <v>0</v>
      </c>
      <c r="E18" s="37">
        <v>422209.30000666442</v>
      </c>
      <c r="F18" s="37">
        <v>592516.86580045673</v>
      </c>
      <c r="G18" s="37">
        <v>718589.09522375662</v>
      </c>
      <c r="H18" s="37">
        <v>820768.43068726035</v>
      </c>
      <c r="I18" s="37">
        <v>907029.65349560755</v>
      </c>
      <c r="J18" s="37">
        <v>981499.60921189573</v>
      </c>
      <c r="K18" s="37">
        <v>1046645.5030681432</v>
      </c>
      <c r="L18" s="37">
        <v>1104080.6409903714</v>
      </c>
      <c r="M18" s="37">
        <v>1154926.057474141</v>
      </c>
      <c r="N18" s="37">
        <v>1199995.1375052154</v>
      </c>
      <c r="O18" s="36">
        <v>1</v>
      </c>
    </row>
    <row r="19" spans="2:15" s="11" customFormat="1" ht="27.95" customHeight="1" x14ac:dyDescent="0.2">
      <c r="B19" s="38"/>
      <c r="C19" s="35"/>
      <c r="D19" s="35"/>
      <c r="E19" s="35"/>
      <c r="F19" s="35"/>
      <c r="G19" s="35"/>
      <c r="H19" s="35"/>
      <c r="I19" s="35"/>
      <c r="J19" s="35"/>
      <c r="K19" s="35"/>
      <c r="L19" s="35"/>
      <c r="M19" s="35"/>
      <c r="N19" s="35"/>
      <c r="O19" s="36"/>
    </row>
    <row r="20" spans="2:15" s="11" customFormat="1" ht="27.95" customHeight="1" x14ac:dyDescent="0.2">
      <c r="B20" s="34" t="s">
        <v>28</v>
      </c>
      <c r="C20" s="35">
        <v>577.28942323303784</v>
      </c>
      <c r="D20" s="35">
        <v>577.28942323303784</v>
      </c>
      <c r="E20" s="35">
        <v>619.560480909734</v>
      </c>
      <c r="F20" s="35">
        <v>661.83153858643027</v>
      </c>
      <c r="G20" s="35">
        <v>704.10259626312654</v>
      </c>
      <c r="H20" s="35">
        <v>746.3736539398227</v>
      </c>
      <c r="I20" s="35">
        <v>788.64471161651886</v>
      </c>
      <c r="J20" s="35">
        <v>830.91576929321513</v>
      </c>
      <c r="K20" s="35">
        <v>873.18682696991141</v>
      </c>
      <c r="L20" s="35">
        <v>915.45788464660757</v>
      </c>
      <c r="M20" s="35">
        <v>957.72894232330373</v>
      </c>
      <c r="N20" s="35">
        <v>1000</v>
      </c>
      <c r="O20" s="36" t="s">
        <v>20</v>
      </c>
    </row>
    <row r="21" spans="2:15" s="11" customFormat="1" ht="27.95" customHeight="1" x14ac:dyDescent="0.2">
      <c r="B21" s="34" t="s">
        <v>29</v>
      </c>
      <c r="C21" s="35"/>
      <c r="D21" s="35">
        <v>0</v>
      </c>
      <c r="E21" s="37">
        <v>355817.16326721362</v>
      </c>
      <c r="F21" s="37">
        <v>500118.77802653925</v>
      </c>
      <c r="G21" s="37">
        <v>607517.33194861771</v>
      </c>
      <c r="H21" s="37">
        <v>695086.67365487874</v>
      </c>
      <c r="I21" s="37">
        <v>769515.52752807341</v>
      </c>
      <c r="J21" s="37">
        <v>834264.69744926272</v>
      </c>
      <c r="K21" s="37">
        <v>891404.22409729578</v>
      </c>
      <c r="L21" s="37">
        <v>942289.48288538784</v>
      </c>
      <c r="M21" s="37">
        <v>987864.51174744416</v>
      </c>
      <c r="N21" s="37">
        <v>1028816.8478417743</v>
      </c>
      <c r="O21" s="36">
        <v>0.9</v>
      </c>
    </row>
    <row r="22" spans="2:15" s="11" customFormat="1" ht="27.95" customHeight="1" x14ac:dyDescent="0.2">
      <c r="B22" s="38"/>
      <c r="C22" s="35"/>
      <c r="D22" s="35"/>
      <c r="E22" s="35"/>
      <c r="F22" s="35"/>
      <c r="G22" s="35"/>
      <c r="H22" s="35"/>
      <c r="I22" s="35"/>
      <c r="J22" s="35"/>
      <c r="K22" s="35"/>
      <c r="L22" s="35"/>
      <c r="M22" s="35"/>
      <c r="N22" s="35"/>
      <c r="O22" s="36"/>
    </row>
    <row r="23" spans="2:15" s="11" customFormat="1" ht="27.95" customHeight="1" x14ac:dyDescent="0.2">
      <c r="B23" s="34" t="s">
        <v>30</v>
      </c>
      <c r="C23" s="35">
        <v>690.92393176270036</v>
      </c>
      <c r="D23" s="35">
        <v>690.92393176270036</v>
      </c>
      <c r="E23" s="35">
        <v>721.83153858643027</v>
      </c>
      <c r="F23" s="35">
        <v>752.73914541016029</v>
      </c>
      <c r="G23" s="35">
        <v>783.64675223389031</v>
      </c>
      <c r="H23" s="35">
        <v>814.55435905762022</v>
      </c>
      <c r="I23" s="35">
        <v>845.46196588135012</v>
      </c>
      <c r="J23" s="35">
        <v>876.36957270508015</v>
      </c>
      <c r="K23" s="35">
        <v>907.27717952881017</v>
      </c>
      <c r="L23" s="35">
        <v>938.18478635254007</v>
      </c>
      <c r="M23" s="35">
        <v>969.09239317626998</v>
      </c>
      <c r="N23" s="35">
        <v>1000</v>
      </c>
      <c r="O23" s="36" t="s">
        <v>20</v>
      </c>
    </row>
    <row r="24" spans="2:15" s="11" customFormat="1" ht="27.95" customHeight="1" x14ac:dyDescent="0.2">
      <c r="B24" s="34" t="s">
        <v>31</v>
      </c>
      <c r="C24" s="35"/>
      <c r="D24" s="35">
        <v>0</v>
      </c>
      <c r="E24" s="37">
        <v>287029.3168339624</v>
      </c>
      <c r="F24" s="37">
        <v>404208.59731250902</v>
      </c>
      <c r="G24" s="37">
        <v>491991.5865470834</v>
      </c>
      <c r="H24" s="37">
        <v>564079.45828061004</v>
      </c>
      <c r="I24" s="37">
        <v>625833.79916365677</v>
      </c>
      <c r="J24" s="37">
        <v>680027.17875119916</v>
      </c>
      <c r="K24" s="37">
        <v>728318.02231960453</v>
      </c>
      <c r="L24" s="37">
        <v>771792.99583401741</v>
      </c>
      <c r="M24" s="37">
        <v>811210.1961390432</v>
      </c>
      <c r="N24" s="37">
        <v>847123.23287719174</v>
      </c>
      <c r="O24" s="36">
        <v>0.8</v>
      </c>
    </row>
    <row r="25" spans="2:15" s="11" customFormat="1" ht="27.95" customHeight="1" x14ac:dyDescent="0.2">
      <c r="B25" s="38"/>
      <c r="C25" s="35"/>
      <c r="D25" s="35"/>
      <c r="E25" s="35"/>
      <c r="F25" s="35"/>
      <c r="G25" s="35"/>
      <c r="H25" s="35"/>
      <c r="I25" s="35"/>
      <c r="J25" s="35"/>
      <c r="K25" s="35"/>
      <c r="L25" s="35"/>
      <c r="M25" s="35"/>
      <c r="N25" s="35"/>
      <c r="O25" s="36" t="s">
        <v>32</v>
      </c>
    </row>
    <row r="26" spans="2:15" s="11" customFormat="1" ht="27.95" customHeight="1" x14ac:dyDescent="0.2">
      <c r="B26" s="34" t="s">
        <v>33</v>
      </c>
      <c r="C26" s="35">
        <v>804.55844029236289</v>
      </c>
      <c r="D26" s="35">
        <v>804.55844029236289</v>
      </c>
      <c r="E26" s="35">
        <v>824.10259626312654</v>
      </c>
      <c r="F26" s="35">
        <v>843.64675223389031</v>
      </c>
      <c r="G26" s="35">
        <v>863.19090820465408</v>
      </c>
      <c r="H26" s="35">
        <v>882.73506417541773</v>
      </c>
      <c r="I26" s="35">
        <v>902.27922014618139</v>
      </c>
      <c r="J26" s="35">
        <v>921.82337611694516</v>
      </c>
      <c r="K26" s="35">
        <v>941.36753208770892</v>
      </c>
      <c r="L26" s="35">
        <v>960.91168805847258</v>
      </c>
      <c r="M26" s="35">
        <v>980.45584402923623</v>
      </c>
      <c r="N26" s="35">
        <v>1000</v>
      </c>
      <c r="O26" s="36" t="s">
        <v>20</v>
      </c>
    </row>
    <row r="27" spans="2:15" s="11" customFormat="1" ht="27.95" customHeight="1" x14ac:dyDescent="0.2">
      <c r="B27" s="34" t="s">
        <v>34</v>
      </c>
      <c r="C27" s="35"/>
      <c r="D27" s="35">
        <v>0</v>
      </c>
      <c r="E27" s="37">
        <v>213569.48214505249</v>
      </c>
      <c r="F27" s="37">
        <v>301491.8847555393</v>
      </c>
      <c r="G27" s="37">
        <v>367889.68841633986</v>
      </c>
      <c r="H27" s="37">
        <v>422887.03525540896</v>
      </c>
      <c r="I27" s="37">
        <v>470438.88617833762</v>
      </c>
      <c r="J27" s="37">
        <v>512587.88581618207</v>
      </c>
      <c r="K27" s="37">
        <v>550554.9400021357</v>
      </c>
      <c r="L27" s="37">
        <v>585139.88222000375</v>
      </c>
      <c r="M27" s="37">
        <v>616900.95889704803</v>
      </c>
      <c r="N27" s="37">
        <v>646246.33234234189</v>
      </c>
      <c r="O27" s="36">
        <v>0.7</v>
      </c>
    </row>
    <row r="28" spans="2:15" s="11" customFormat="1" ht="27.95" customHeight="1" x14ac:dyDescent="0.2">
      <c r="B28" s="39"/>
      <c r="C28" s="24"/>
      <c r="D28" s="24"/>
      <c r="E28" s="24"/>
      <c r="F28" s="24"/>
      <c r="G28" s="24"/>
      <c r="H28" s="24"/>
      <c r="I28" s="24"/>
      <c r="J28" s="24"/>
      <c r="K28" s="24"/>
      <c r="L28" s="24"/>
      <c r="M28" s="24"/>
      <c r="N28" s="24"/>
      <c r="O28" s="40"/>
    </row>
    <row r="29" spans="2:15" s="11" customFormat="1" ht="27.95" customHeight="1" x14ac:dyDescent="0.2">
      <c r="B29" s="34" t="s">
        <v>35</v>
      </c>
      <c r="C29" s="35">
        <v>918.19294882202519</v>
      </c>
      <c r="D29" s="35">
        <v>918.19294882202519</v>
      </c>
      <c r="E29" s="35">
        <v>926.3736539398227</v>
      </c>
      <c r="F29" s="35">
        <v>934.5543590576201</v>
      </c>
      <c r="G29" s="35">
        <v>942.73506417541762</v>
      </c>
      <c r="H29" s="35">
        <v>950.91576929321513</v>
      </c>
      <c r="I29" s="35">
        <v>959.09647441101265</v>
      </c>
      <c r="J29" s="35">
        <v>967.27717952881005</v>
      </c>
      <c r="K29" s="35">
        <v>975.45788464660757</v>
      </c>
      <c r="L29" s="35">
        <v>983.63858976440508</v>
      </c>
      <c r="M29" s="35">
        <v>991.81929488220248</v>
      </c>
      <c r="N29" s="35">
        <v>1000</v>
      </c>
      <c r="O29" s="36" t="s">
        <v>20</v>
      </c>
    </row>
    <row r="30" spans="2:15" s="11" customFormat="1" ht="27.75" customHeight="1" x14ac:dyDescent="0.2">
      <c r="B30" s="34" t="s">
        <v>36</v>
      </c>
      <c r="C30" s="35"/>
      <c r="D30" s="35">
        <v>0</v>
      </c>
      <c r="E30" s="37">
        <v>127744.67355475652</v>
      </c>
      <c r="F30" s="37">
        <v>180911.02386416236</v>
      </c>
      <c r="G30" s="37">
        <v>221472.17365502418</v>
      </c>
      <c r="H30" s="37">
        <v>255426.06893182357</v>
      </c>
      <c r="I30" s="37">
        <v>285109.26934182568</v>
      </c>
      <c r="J30" s="37">
        <v>311725.6832496064</v>
      </c>
      <c r="K30" s="37">
        <v>335993.43274121656</v>
      </c>
      <c r="L30" s="37">
        <v>358382.17740093678</v>
      </c>
      <c r="M30" s="37">
        <v>379219.28814426018</v>
      </c>
      <c r="N30" s="37">
        <v>398743.90713435574</v>
      </c>
      <c r="O30" s="36">
        <v>0.6</v>
      </c>
    </row>
    <row r="31" spans="2:15" s="11" customFormat="1" ht="27.95" customHeight="1" x14ac:dyDescent="0.2">
      <c r="B31" s="38"/>
      <c r="C31" s="35"/>
      <c r="D31" s="35"/>
      <c r="E31" s="35"/>
      <c r="F31" s="35"/>
      <c r="G31" s="35"/>
      <c r="H31" s="35"/>
      <c r="I31" s="35"/>
      <c r="J31" s="35"/>
      <c r="K31" s="35"/>
      <c r="L31" s="35"/>
      <c r="M31" s="35"/>
      <c r="N31" s="35"/>
      <c r="O31" s="36" t="s">
        <v>32</v>
      </c>
    </row>
    <row r="32" spans="2:15" s="11" customFormat="1" ht="27.95" customHeight="1" x14ac:dyDescent="0.2">
      <c r="B32" s="34" t="s">
        <v>37</v>
      </c>
      <c r="C32" s="35">
        <v>1031.8274573516878</v>
      </c>
      <c r="D32" s="35">
        <v>1031.8274573516878</v>
      </c>
      <c r="E32" s="35">
        <v>1028.6447116165191</v>
      </c>
      <c r="F32" s="35">
        <v>1025.4619658813504</v>
      </c>
      <c r="G32" s="35">
        <v>1022.2792201461815</v>
      </c>
      <c r="H32" s="35">
        <v>1019.0964744110127</v>
      </c>
      <c r="I32" s="35">
        <v>1015.9137286758439</v>
      </c>
      <c r="J32" s="35">
        <v>1012.7309829406752</v>
      </c>
      <c r="K32" s="35">
        <v>1009.5482372055063</v>
      </c>
      <c r="L32" s="35">
        <v>1006.3654914703376</v>
      </c>
      <c r="M32" s="35">
        <v>1003.1827457351687</v>
      </c>
      <c r="N32" s="35">
        <v>1000</v>
      </c>
      <c r="O32" s="36" t="s">
        <v>20</v>
      </c>
    </row>
    <row r="33" spans="2:15" s="11" customFormat="1" ht="27.95" customHeight="1" x14ac:dyDescent="0.2">
      <c r="B33" s="34" t="s">
        <v>38</v>
      </c>
      <c r="C33" s="35"/>
      <c r="D33" s="35">
        <v>0</v>
      </c>
      <c r="E33" s="37">
        <v>0</v>
      </c>
      <c r="F33" s="37">
        <v>0</v>
      </c>
      <c r="G33" s="37">
        <v>0</v>
      </c>
      <c r="H33" s="37">
        <v>0</v>
      </c>
      <c r="I33" s="37">
        <v>0</v>
      </c>
      <c r="J33" s="37">
        <v>0</v>
      </c>
      <c r="K33" s="37">
        <v>0</v>
      </c>
      <c r="L33" s="37">
        <v>0</v>
      </c>
      <c r="M33" s="37">
        <v>0</v>
      </c>
      <c r="N33" s="37">
        <v>0</v>
      </c>
      <c r="O33" s="36">
        <v>0.5</v>
      </c>
    </row>
    <row r="34" spans="2:15" s="11" customFormat="1" ht="27.95" customHeight="1" x14ac:dyDescent="0.2">
      <c r="B34" s="41"/>
      <c r="C34" s="42"/>
      <c r="D34" s="42"/>
      <c r="E34" s="42"/>
      <c r="F34" s="42"/>
      <c r="G34" s="42"/>
      <c r="H34" s="42"/>
      <c r="I34" s="42"/>
      <c r="J34" s="42"/>
      <c r="K34" s="42"/>
      <c r="L34" s="42"/>
      <c r="M34" s="42"/>
      <c r="N34" s="42"/>
      <c r="O34" s="43"/>
    </row>
    <row r="35" spans="2:15" s="11" customFormat="1" ht="27.95" customHeight="1" x14ac:dyDescent="0.2">
      <c r="B35" s="44"/>
      <c r="C35" s="24"/>
      <c r="D35" s="44"/>
      <c r="E35" s="45"/>
      <c r="F35" s="24"/>
      <c r="G35" s="46"/>
      <c r="H35" s="24"/>
      <c r="I35" s="24"/>
      <c r="J35" s="24"/>
      <c r="K35" s="24"/>
      <c r="L35" s="24"/>
      <c r="M35" s="24"/>
      <c r="N35" s="24"/>
      <c r="O35" s="24"/>
    </row>
    <row r="36" spans="2:15" ht="27.95" customHeight="1" x14ac:dyDescent="0.25">
      <c r="B36" s="47" t="s">
        <v>13</v>
      </c>
      <c r="C36" s="24"/>
      <c r="D36" s="24"/>
      <c r="E36" s="48"/>
      <c r="F36" s="47" t="s">
        <v>39</v>
      </c>
      <c r="G36" s="47" t="s">
        <v>8</v>
      </c>
      <c r="H36" s="47" t="s">
        <v>9</v>
      </c>
      <c r="I36" s="48"/>
      <c r="J36" s="48"/>
      <c r="K36" s="48"/>
      <c r="L36" s="48"/>
      <c r="M36" s="48"/>
      <c r="N36" s="48"/>
      <c r="O36" s="48"/>
    </row>
    <row r="37" spans="2:15" ht="27.95" customHeight="1" x14ac:dyDescent="0.25">
      <c r="B37" s="49" t="s">
        <v>10</v>
      </c>
      <c r="C37" s="49">
        <v>1000</v>
      </c>
      <c r="D37" s="49">
        <v>1000</v>
      </c>
      <c r="E37" s="48"/>
      <c r="F37" s="49">
        <v>1.9750000000000001</v>
      </c>
      <c r="G37" s="50">
        <v>1000000</v>
      </c>
      <c r="H37" s="49">
        <v>800</v>
      </c>
      <c r="I37" s="48"/>
      <c r="J37" s="48"/>
      <c r="K37" s="48"/>
      <c r="L37" s="48"/>
      <c r="M37" s="48"/>
      <c r="N37" s="48"/>
      <c r="O37" s="48"/>
    </row>
    <row r="38" spans="2:15" ht="27.95" customHeight="1" x14ac:dyDescent="0.25">
      <c r="B38" s="49" t="s">
        <v>11</v>
      </c>
      <c r="C38" s="49">
        <v>600</v>
      </c>
      <c r="D38" s="49">
        <v>600</v>
      </c>
      <c r="E38" s="48"/>
      <c r="F38" s="47" t="s">
        <v>40</v>
      </c>
      <c r="G38" s="48"/>
      <c r="H38" s="48"/>
      <c r="I38" s="48"/>
      <c r="J38" s="48"/>
      <c r="K38" s="48"/>
      <c r="L38" s="48"/>
      <c r="M38" s="48"/>
      <c r="N38" s="48"/>
      <c r="O38" s="48"/>
    </row>
    <row r="39" spans="2:15" ht="27.95" customHeight="1" x14ac:dyDescent="0.25">
      <c r="B39" s="49" t="s">
        <v>9</v>
      </c>
      <c r="C39" s="49">
        <v>800</v>
      </c>
      <c r="D39" s="49">
        <v>800</v>
      </c>
      <c r="E39" s="48"/>
      <c r="F39" s="49">
        <v>400</v>
      </c>
      <c r="G39" s="48"/>
      <c r="H39" s="48"/>
      <c r="I39" s="48"/>
      <c r="J39" s="48"/>
      <c r="K39" s="48"/>
      <c r="L39" s="48"/>
      <c r="M39" s="48"/>
      <c r="N39" s="48"/>
      <c r="O39" s="48"/>
    </row>
    <row r="40" spans="2:15" ht="27.95" customHeight="1" x14ac:dyDescent="0.25">
      <c r="B40" s="49" t="s">
        <v>19</v>
      </c>
      <c r="C40" s="49">
        <v>0</v>
      </c>
      <c r="D40" s="49">
        <v>1100</v>
      </c>
      <c r="E40" s="48"/>
      <c r="F40" s="48"/>
      <c r="G40" s="48"/>
      <c r="H40" s="48"/>
      <c r="I40" s="48"/>
      <c r="J40" s="48"/>
      <c r="K40" s="48"/>
      <c r="L40" s="48"/>
      <c r="M40" s="48"/>
      <c r="N40" s="48"/>
      <c r="O40" s="48"/>
    </row>
    <row r="41" spans="2:15" ht="27.95" customHeight="1" x14ac:dyDescent="0.25">
      <c r="B41" s="49" t="s">
        <v>41</v>
      </c>
      <c r="C41" s="50">
        <v>0</v>
      </c>
      <c r="D41" s="50">
        <v>1380000</v>
      </c>
      <c r="E41" s="48"/>
      <c r="F41" s="48"/>
      <c r="G41" s="48"/>
      <c r="H41" s="48"/>
      <c r="I41" s="48"/>
      <c r="J41" s="48"/>
      <c r="K41" s="48"/>
      <c r="L41" s="48"/>
      <c r="M41" s="48"/>
      <c r="N41" s="48"/>
      <c r="O41" s="48"/>
    </row>
    <row r="42" spans="2:15" ht="27.95" customHeight="1" x14ac:dyDescent="0.25">
      <c r="B42" s="49" t="s">
        <v>8</v>
      </c>
      <c r="C42" s="50">
        <v>1000000</v>
      </c>
      <c r="D42" s="50">
        <v>1000000</v>
      </c>
      <c r="E42" s="48"/>
      <c r="F42" s="48"/>
      <c r="G42" s="48"/>
      <c r="H42" s="48"/>
      <c r="I42" s="48"/>
      <c r="J42" s="48"/>
      <c r="K42" s="48"/>
      <c r="L42" s="48"/>
      <c r="M42" s="48"/>
      <c r="N42" s="48"/>
      <c r="O42" s="48"/>
    </row>
    <row r="43" spans="2:15" ht="27.95" customHeight="1" x14ac:dyDescent="0.25">
      <c r="B43" s="49" t="s">
        <v>9</v>
      </c>
      <c r="C43" s="49">
        <v>0</v>
      </c>
      <c r="D43" s="51">
        <v>1000000</v>
      </c>
      <c r="E43" s="48"/>
      <c r="F43" s="48"/>
      <c r="G43" s="48"/>
      <c r="H43" s="48"/>
      <c r="I43" s="48"/>
      <c r="J43" s="48"/>
      <c r="K43" s="48"/>
      <c r="L43" s="48"/>
      <c r="M43" s="48"/>
      <c r="N43" s="48"/>
      <c r="O43" s="48"/>
    </row>
    <row r="44" spans="2:15" ht="27.95" customHeight="1" x14ac:dyDescent="0.25">
      <c r="B44" s="49" t="s">
        <v>8</v>
      </c>
      <c r="C44" s="49">
        <v>0</v>
      </c>
      <c r="D44" s="52">
        <v>800</v>
      </c>
      <c r="E44" s="48"/>
      <c r="F44" s="48"/>
      <c r="G44" s="48"/>
      <c r="H44" s="48"/>
      <c r="I44" s="48"/>
      <c r="J44" s="48"/>
      <c r="K44" s="48"/>
      <c r="L44" s="48"/>
      <c r="M44" s="48"/>
      <c r="N44" s="48"/>
      <c r="O44" s="48"/>
    </row>
    <row r="45" spans="2:15" ht="27.95" customHeight="1" x14ac:dyDescent="0.25">
      <c r="B45" s="49" t="s">
        <v>42</v>
      </c>
      <c r="C45" s="49">
        <v>0</v>
      </c>
      <c r="D45" s="49">
        <v>0</v>
      </c>
      <c r="E45" s="48"/>
      <c r="F45" s="48"/>
      <c r="G45" s="48"/>
      <c r="H45" s="48"/>
      <c r="I45" s="48"/>
      <c r="J45" s="48"/>
      <c r="K45" s="48"/>
      <c r="L45" s="48"/>
      <c r="M45" s="48"/>
      <c r="N45" s="48"/>
      <c r="O45" s="48"/>
    </row>
    <row r="46" spans="2:15" ht="27.95" customHeight="1" x14ac:dyDescent="0.25">
      <c r="B46" s="49" t="s">
        <v>42</v>
      </c>
      <c r="C46" s="51">
        <v>1000000</v>
      </c>
      <c r="D46" s="52">
        <v>800</v>
      </c>
      <c r="E46" s="48"/>
      <c r="F46" s="48"/>
      <c r="G46" s="48"/>
      <c r="H46" s="48"/>
      <c r="I46" s="48"/>
      <c r="J46" s="48"/>
      <c r="K46" s="48"/>
      <c r="L46" s="48"/>
      <c r="M46" s="48"/>
      <c r="N46" s="48"/>
      <c r="O46" s="48"/>
    </row>
    <row r="47" spans="2:15" ht="27.95" customHeight="1" x14ac:dyDescent="0.25"/>
    <row r="48" spans="2: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sheetData>
  <mergeCells count="2">
    <mergeCell ref="B1:E3"/>
    <mergeCell ref="C8:J9"/>
  </mergeCells>
  <conditionalFormatting sqref="D17:N17">
    <cfRule type="expression" dxfId="5" priority="11">
      <formula>ISERROR(D17)</formula>
    </cfRule>
  </conditionalFormatting>
  <conditionalFormatting sqref="D20:N20">
    <cfRule type="expression" dxfId="4" priority="9">
      <formula>ISERROR(D20)</formula>
    </cfRule>
  </conditionalFormatting>
  <conditionalFormatting sqref="D23:N23">
    <cfRule type="expression" dxfId="3" priority="4">
      <formula>ISERROR(D23)</formula>
    </cfRule>
  </conditionalFormatting>
  <conditionalFormatting sqref="D26:N26">
    <cfRule type="expression" dxfId="2" priority="3">
      <formula>ISERROR(D26)</formula>
    </cfRule>
  </conditionalFormatting>
  <conditionalFormatting sqref="D29:N29">
    <cfRule type="expression" dxfId="1" priority="2">
      <formula>ISERROR(D29)</formula>
    </cfRule>
  </conditionalFormatting>
  <conditionalFormatting sqref="D32:N32">
    <cfRule type="expression" dxfId="0" priority="1">
      <formula>ISERROR(D32)</formula>
    </cfRule>
  </conditionalFormatting>
  <pageMargins left="0.7" right="0.7" top="0.75" bottom="0.75" header="0.3" footer="0.3"/>
  <pageSetup paperSize="9"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d36b02-6cd6-4763-bed1-d5357e8f985b">
      <Terms xmlns="http://schemas.microsoft.com/office/infopath/2007/PartnerControls"/>
    </lcf76f155ced4ddcb4097134ff3c332f>
    <TaxCatchAll xmlns="17783394-ddae-496b-8df2-89ebbfa500b3" xsi:nil="true"/>
    <_dlc_DocId xmlns="17783394-ddae-496b-8df2-89ebbfa500b3">TS0162B9B0D-803313433-197</_dlc_DocId>
    <_dlc_DocIdUrl xmlns="17783394-ddae-496b-8df2-89ebbfa500b3">
      <Url>https://prorailbv.sharepoint.com/teams/MultifunctionalsLFP/_layouts/15/DocIdRedir.aspx?ID=TS0162B9B0D-803313433-197</Url>
      <Description>TS0162B9B0D-803313433-197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3B6707B7F63E04B90434E853B299349" ma:contentTypeVersion="14" ma:contentTypeDescription="Create a new document." ma:contentTypeScope="" ma:versionID="2f1f737be7f4d389b3cf42e915979db3">
  <xsd:schema xmlns:xsd="http://www.w3.org/2001/XMLSchema" xmlns:xs="http://www.w3.org/2001/XMLSchema" xmlns:p="http://schemas.microsoft.com/office/2006/metadata/properties" xmlns:ns2="17783394-ddae-496b-8df2-89ebbfa500b3" xmlns:ns3="2bd36b02-6cd6-4763-bed1-d5357e8f985b" targetNamespace="http://schemas.microsoft.com/office/2006/metadata/properties" ma:root="true" ma:fieldsID="e66cd57ee052732d9b92afe81711155b" ns2:_="" ns3:_="">
    <xsd:import namespace="17783394-ddae-496b-8df2-89ebbfa500b3"/>
    <xsd:import namespace="2bd36b02-6cd6-4763-bed1-d5357e8f985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783394-ddae-496b-8df2-89ebbfa500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ecf3db2-3899-4b08-ba31-d47f06747089}" ma:internalName="TaxCatchAll" ma:showField="CatchAllData" ma:web="17783394-ddae-496b-8df2-89ebbfa500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d36b02-6cd6-4763-bed1-d5357e8f98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C3D7DE-3F0D-498E-B844-ABC3206F9780}">
  <ds:schemaRefs>
    <ds:schemaRef ds:uri="http://schemas.openxmlformats.org/package/2006/metadata/core-properties"/>
    <ds:schemaRef ds:uri="http://purl.org/dc/dcmitype/"/>
    <ds:schemaRef ds:uri="http://www.w3.org/XML/1998/namespace"/>
    <ds:schemaRef ds:uri="http://schemas.microsoft.com/office/infopath/2007/PartnerControls"/>
    <ds:schemaRef ds:uri="http://purl.org/dc/terms/"/>
    <ds:schemaRef ds:uri="2bd36b02-6cd6-4763-bed1-d5357e8f985b"/>
    <ds:schemaRef ds:uri="http://schemas.microsoft.com/office/2006/documentManagement/types"/>
    <ds:schemaRef ds:uri="http://schemas.microsoft.com/office/2006/metadata/properties"/>
    <ds:schemaRef ds:uri="17783394-ddae-496b-8df2-89ebbfa500b3"/>
    <ds:schemaRef ds:uri="http://purl.org/dc/elements/1.1/"/>
  </ds:schemaRefs>
</ds:datastoreItem>
</file>

<file path=customXml/itemProps2.xml><?xml version="1.0" encoding="utf-8"?>
<ds:datastoreItem xmlns:ds="http://schemas.openxmlformats.org/officeDocument/2006/customXml" ds:itemID="{7C38FC2D-810C-4DDE-A7D0-B04BD80F3B36}">
  <ds:schemaRefs>
    <ds:schemaRef ds:uri="http://schemas.microsoft.com/sharepoint/v3/contenttype/forms"/>
  </ds:schemaRefs>
</ds:datastoreItem>
</file>

<file path=customXml/itemProps3.xml><?xml version="1.0" encoding="utf-8"?>
<ds:datastoreItem xmlns:ds="http://schemas.openxmlformats.org/officeDocument/2006/customXml" ds:itemID="{EB27F128-D37B-4A50-8E00-978BADB37CED}">
  <ds:schemaRefs>
    <ds:schemaRef ds:uri="http://schemas.microsoft.com/sharepoint/events"/>
  </ds:schemaRefs>
</ds:datastoreItem>
</file>

<file path=customXml/itemProps4.xml><?xml version="1.0" encoding="utf-8"?>
<ds:datastoreItem xmlns:ds="http://schemas.openxmlformats.org/officeDocument/2006/customXml" ds:itemID="{D54140BD-F0D5-41DB-A13B-3A08F6BFA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783394-ddae-496b-8df2-89ebbfa500b3"/>
    <ds:schemaRef ds:uri="2bd36b02-6cd6-4763-bed1-d5357e8f9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Annex 5.1</vt:lpstr>
      <vt:lpstr>TBV PRIJSMODEL (1)</vt:lpstr>
      <vt:lpstr>Datacentrum</vt:lpstr>
      <vt:lpstr>'Annex 5.1'!Afdrukbereik</vt:lpstr>
      <vt:lpstr>Datacentrum!Afdrukbereik</vt:lpstr>
      <vt:lpstr>'TBV PRIJSMODEL (1)'!Afdrukbereik</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Dennis.vanleuverden;Menno.Bronswijk@prorail.nl</dc:creator>
  <cp:lastModifiedBy>Pfundt, A.H.W. (Arjen)</cp:lastModifiedBy>
  <cp:lastPrinted>2017-01-20T09:10:53Z</cp:lastPrinted>
  <dcterms:created xsi:type="dcterms:W3CDTF">2014-12-01T14:57:03Z</dcterms:created>
  <dcterms:modified xsi:type="dcterms:W3CDTF">2025-05-08T14:44:05Z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2024-03-14T09:08:10Z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7709c0da-e582-4684-813b-f8cf05456e18</vt:lpwstr>
  </property>
  <property fmtid="{D5CDD505-2E9C-101B-9397-08002B2CF9AE}" pid="8" name="MSIP_Label_24e57bac-d225-40fb-8a9e-62b5be587a96_ContentBits">
    <vt:lpwstr>0</vt:lpwstr>
  </property>
  <property fmtid="{D5CDD505-2E9C-101B-9397-08002B2CF9AE}" pid="9" name="ContentTypeId">
    <vt:lpwstr>0x010100D3B6707B7F63E04B90434E853B299349</vt:lpwstr>
  </property>
  <property fmtid="{D5CDD505-2E9C-101B-9397-08002B2CF9AE}" pid="10" name="_dlc_DocIdItemGuid">
    <vt:lpwstr>2e06db8c-ac7e-4302-9be0-516311a95ce7</vt:lpwstr>
  </property>
  <property fmtid="{D5CDD505-2E9C-101B-9397-08002B2CF9AE}" pid="11" name="MediaServiceImageTags">
    <vt:lpwstr/>
  </property>
</Properties>
</file>