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Q:\SSO-CFD\UG_HKT_Inkoop-UNIT\83-INKOOPDOSSIER- INKOOP\IUC24\IUC24-677 Binnenlandse koeriers- en transportdiensten\03 - BESCHR DOCUMENTEN\02. Nota van Inlichtingen\"/>
    </mc:Choice>
  </mc:AlternateContent>
  <xr:revisionPtr revIDLastSave="0" documentId="13_ncr:1_{C44EADD3-BF96-4255-A3DA-FC3F458A0949}" xr6:coauthVersionLast="47" xr6:coauthVersionMax="47" xr10:uidLastSave="{00000000-0000-0000-0000-000000000000}"/>
  <bookViews>
    <workbookView xWindow="-108" yWindow="-108" windowWidth="23256" windowHeight="12456" xr2:uid="{369A522F-FDC5-4784-BAC9-B5C442FD9942}"/>
  </bookViews>
  <sheets>
    <sheet name="Perceel 1 - Koeriersdiensten" sheetId="1" r:id="rId1"/>
    <sheet name="Perceel 2 - Tansportdiensten" sheetId="2" r:id="rId2"/>
    <sheet name="Perceel 3 - Afwijkend transport" sheetId="3" r:id="rId3"/>
    <sheet name="Wens 2 - Duurzaamheid wagenpark" sheetId="5" r:id="rId4"/>
    <sheet name="Wens 3 - Social retur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2" l="1"/>
  <c r="P15" i="2"/>
  <c r="N45" i="3"/>
  <c r="N46" i="3" s="1"/>
  <c r="N37" i="1"/>
  <c r="N36" i="1"/>
  <c r="P53" i="2"/>
  <c r="P54" i="2"/>
  <c r="P59" i="2"/>
  <c r="P47" i="2"/>
  <c r="P48" i="2"/>
  <c r="N39" i="3"/>
  <c r="N32" i="1"/>
  <c r="N38" i="3"/>
  <c r="N40" i="3"/>
  <c r="P29" i="2"/>
  <c r="P28" i="2"/>
  <c r="N28" i="3"/>
  <c r="N27" i="3"/>
  <c r="P22" i="2"/>
  <c r="P24" i="2"/>
  <c r="N42" i="1"/>
  <c r="N41" i="1"/>
  <c r="N29" i="1"/>
  <c r="N30" i="1"/>
  <c r="N31" i="1"/>
  <c r="N28" i="1"/>
  <c r="P45" i="2"/>
  <c r="P46" i="2"/>
  <c r="P44" i="2"/>
  <c r="N25" i="3"/>
  <c r="N21" i="3"/>
  <c r="N20" i="3"/>
  <c r="N19" i="3"/>
  <c r="N23" i="3"/>
  <c r="N22" i="3"/>
  <c r="N26" i="3"/>
  <c r="N24" i="3"/>
  <c r="N18" i="3"/>
  <c r="N17" i="3"/>
  <c r="N16" i="3"/>
  <c r="N15" i="3"/>
  <c r="N14" i="3"/>
  <c r="N13" i="3"/>
  <c r="P18" i="2"/>
  <c r="P17" i="2"/>
  <c r="P16" i="2"/>
  <c r="P34" i="2"/>
  <c r="P33" i="2"/>
  <c r="P32" i="2"/>
  <c r="P31" i="2"/>
  <c r="P27" i="2"/>
  <c r="P26" i="2"/>
  <c r="P23" i="2"/>
  <c r="P21" i="2"/>
  <c r="P20" i="2"/>
  <c r="P30" i="2"/>
  <c r="P25" i="2"/>
  <c r="P19" i="2"/>
  <c r="N16" i="1"/>
  <c r="N17" i="1"/>
  <c r="N18" i="1"/>
  <c r="N15" i="1"/>
  <c r="N14" i="1"/>
  <c r="N13" i="1"/>
  <c r="N24" i="1"/>
  <c r="N43" i="1" l="1"/>
  <c r="P60" i="2"/>
  <c r="P38" i="2"/>
  <c r="P40" i="2"/>
  <c r="P39" i="2"/>
  <c r="N38" i="1"/>
  <c r="N41" i="3"/>
  <c r="N34" i="3"/>
  <c r="N29" i="3"/>
  <c r="N33" i="3"/>
  <c r="N32" i="3"/>
  <c r="P35" i="2"/>
  <c r="P49" i="2"/>
  <c r="P55" i="2"/>
  <c r="N33" i="1"/>
  <c r="N19" i="1"/>
  <c r="N23" i="1"/>
  <c r="N22" i="1"/>
  <c r="P41" i="2" l="1"/>
  <c r="P62" i="2" s="1"/>
  <c r="N35" i="3"/>
  <c r="N51" i="3" s="1"/>
  <c r="N25" i="1"/>
  <c r="N45" i="1" s="1"/>
  <c r="N53" i="3" l="1"/>
  <c r="P64" i="2"/>
  <c r="N47" i="1"/>
</calcChain>
</file>

<file path=xl/sharedStrings.xml><?xml version="1.0" encoding="utf-8"?>
<sst xmlns="http://schemas.openxmlformats.org/spreadsheetml/2006/main" count="370" uniqueCount="153">
  <si>
    <t>Perceel 1 - Nationale koeriersdiensten</t>
  </si>
  <si>
    <t>= invulveld</t>
  </si>
  <si>
    <t xml:space="preserve">Inschrijver geeft een tarief af op basis van de opdracht, ongeacht de beschikbaarheid. Kilometers worden berekend conform staffel laden en lossen op basis van TLN planner. </t>
  </si>
  <si>
    <r>
      <t xml:space="preserve">Let op: Er dient een logische samenhang te zijn tussen de opgegeven tarieven. Dit betekent dat voor perceel 1 moet worden voldaan aan de voorwaarden in </t>
    </r>
    <r>
      <rPr>
        <b/>
        <sz val="11"/>
        <rFont val="Aptos Narrow"/>
        <family val="2"/>
        <scheme val="minor"/>
      </rPr>
      <t>GE 15</t>
    </r>
    <r>
      <rPr>
        <sz val="11"/>
        <rFont val="Aptos Narrow"/>
        <family val="2"/>
        <scheme val="minor"/>
      </rPr>
      <t xml:space="preserve"> van het Programma van Eisen (bijlage 2).</t>
    </r>
  </si>
  <si>
    <t>Product</t>
  </si>
  <si>
    <t>Eenheid</t>
  </si>
  <si>
    <t>Prijs per eenheid  in € excl. btw</t>
  </si>
  <si>
    <t>Weging</t>
  </si>
  <si>
    <t>Totaal</t>
  </si>
  <si>
    <t>Spoedritten aansluitend lossen</t>
  </si>
  <si>
    <t>Kilometer</t>
  </si>
  <si>
    <t>Ritten met specifieke laad- en lostijd</t>
  </si>
  <si>
    <t>Bezorging zelfde dag voor 17:00 uur</t>
  </si>
  <si>
    <t>Bezorging volgende dag voor 12:00 uur</t>
  </si>
  <si>
    <t>Collo</t>
  </si>
  <si>
    <t>Bezorging volgende dag voor 17:00 uur</t>
  </si>
  <si>
    <t>Combinatie ritten</t>
  </si>
  <si>
    <t xml:space="preserve">           Totaal           </t>
  </si>
  <si>
    <t>Tijdsafhankelijke toeslagen</t>
  </si>
  <si>
    <t>Van toepassing op</t>
  </si>
  <si>
    <t>Percentage</t>
  </si>
  <si>
    <t xml:space="preserve">Maximaal </t>
  </si>
  <si>
    <t>Avond- en nacht (18:00 uur - 06:00 uur)</t>
  </si>
  <si>
    <t>1,2,6</t>
  </si>
  <si>
    <t>Zaterdag</t>
  </si>
  <si>
    <t xml:space="preserve">1,2,6 </t>
  </si>
  <si>
    <t>Zon- en feestdagen</t>
  </si>
  <si>
    <t>Overige toeslagen</t>
  </si>
  <si>
    <t>ADR-vervoer</t>
  </si>
  <si>
    <t>Per zending</t>
  </si>
  <si>
    <t>Geconditoneerd vervoer per zending</t>
  </si>
  <si>
    <t>Stoptarief</t>
  </si>
  <si>
    <t>Per (stop)locatie</t>
  </si>
  <si>
    <t>Aanvullende verzekeringsservice (€500,00)</t>
  </si>
  <si>
    <t>Aanvullende verzekeringsservice (€5.000,00)</t>
  </si>
  <si>
    <t>Aanvullende diensten</t>
  </si>
  <si>
    <t>Wachttarief</t>
  </si>
  <si>
    <t>Per kwartier</t>
  </si>
  <si>
    <t xml:space="preserve">Bijrijder </t>
  </si>
  <si>
    <t>Per uur</t>
  </si>
  <si>
    <t>Opslag</t>
  </si>
  <si>
    <t xml:space="preserve">Opslag </t>
  </si>
  <si>
    <t>Per collo/nacht</t>
  </si>
  <si>
    <t xml:space="preserve">Opslag geconditioneerd </t>
  </si>
  <si>
    <t>Per m2/nacht</t>
  </si>
  <si>
    <t xml:space="preserve">Inschrijfprijs   </t>
  </si>
  <si>
    <t xml:space="preserve">Score prijs   </t>
  </si>
  <si>
    <t>punten</t>
  </si>
  <si>
    <t>Bandbreedte totaal punten en inschrijfprijs</t>
  </si>
  <si>
    <t>Ondergrensprijs</t>
  </si>
  <si>
    <t>Bovengrensprijs</t>
  </si>
  <si>
    <t>Perceel 2 - Nationale transportdiensten</t>
  </si>
  <si>
    <t>Inschrijver geeft een tarief op basis van kleinst mogelijke voertuig in relatie tot opdracht, ongeacht de beschikbaarheid. Kilometers worden berekend conform staffel laden en lossen op basis van TLN planner.</t>
  </si>
  <si>
    <r>
      <t xml:space="preserve">Let op: Er dient een logische samenhang te zijn tussen de opgegeven tarieven. Dit betekent dat voor perceel 2 moet worden voldaan aan de voorwaarden in </t>
    </r>
    <r>
      <rPr>
        <b/>
        <sz val="11"/>
        <color theme="1"/>
        <rFont val="Aptos Narrow"/>
        <family val="2"/>
        <scheme val="minor"/>
      </rPr>
      <t>GE 16</t>
    </r>
    <r>
      <rPr>
        <sz val="11"/>
        <color theme="1"/>
        <rFont val="Aptos Narrow"/>
        <family val="2"/>
        <scheme val="minor"/>
      </rPr>
      <t xml:space="preserve"> van het Programma van Eisen (bijlage 2)</t>
    </r>
  </si>
  <si>
    <t xml:space="preserve">Voor de producten met een (*) geldt een minimale afname van drie (3) uur. </t>
  </si>
  <si>
    <t>Weging per eenheid</t>
  </si>
  <si>
    <t>Incidenteel transport</t>
  </si>
  <si>
    <t>Euro pallet (120/80cm)</t>
  </si>
  <si>
    <t>Rolcontainer</t>
  </si>
  <si>
    <t>Bureaustoel</t>
  </si>
  <si>
    <t>Incidenteel transport  ophalen en bezorgen dezelfde dag</t>
  </si>
  <si>
    <t>Uur</t>
  </si>
  <si>
    <t>≥ 50 kg</t>
  </si>
  <si>
    <t>tot</t>
  </si>
  <si>
    <t>250 kg</t>
  </si>
  <si>
    <t>≥ 250 kg</t>
  </si>
  <si>
    <t>750 kg</t>
  </si>
  <si>
    <t>≥ 750 kg</t>
  </si>
  <si>
    <t>Incidenteel transport ophalen in specifiek (laad)tijdsvenster en aansluitend bezorgen</t>
  </si>
  <si>
    <t>Incidenteel transport spoed</t>
  </si>
  <si>
    <t>≥ 750 kg*</t>
  </si>
  <si>
    <t>Incidenteel transport specifiek(e) laad- en lostijden</t>
  </si>
  <si>
    <t>Repeterend transport</t>
  </si>
  <si>
    <t>≥ 0 kg</t>
  </si>
  <si>
    <t>Incidenteel transport (box)trailer</t>
  </si>
  <si>
    <t>zonder laadklep</t>
  </si>
  <si>
    <t>met laadklep</t>
  </si>
  <si>
    <t>5, incidenteel 1,2,3,4,7</t>
  </si>
  <si>
    <t>Per stoplocatie</t>
  </si>
  <si>
    <t>Wachttarief (product 2 t/m 7)</t>
  </si>
  <si>
    <t xml:space="preserve"> Is gekoppeld aan product</t>
  </si>
  <si>
    <t>Wachttarief (product 1)</t>
  </si>
  <si>
    <t>Per palletplaats/nacht</t>
  </si>
  <si>
    <t>Perceel 3 - Nationaal Afwijkend transport</t>
  </si>
  <si>
    <t>Weging/uur</t>
  </si>
  <si>
    <t>Transport afwijkende maten en gewichten</t>
  </si>
  <si>
    <t>Bakwagen zeildoek</t>
  </si>
  <si>
    <t>Open Bakwagen</t>
  </si>
  <si>
    <t>Open Bakwagen Combi Lang</t>
  </si>
  <si>
    <t>(Zee) Container 20 ft</t>
  </si>
  <si>
    <t>(Zee) Container 40 ft</t>
  </si>
  <si>
    <t>(Zee) Container 45 ft</t>
  </si>
  <si>
    <t>*Open Bakwagen, kort + kraan 27-33tm</t>
  </si>
  <si>
    <t>*Open Bakwagen, lang + kraan 27-33tm</t>
  </si>
  <si>
    <t>*Open Bakwagen, lang + kraan 58-65tm</t>
  </si>
  <si>
    <t>*Dieplader</t>
  </si>
  <si>
    <t>*Dieplader + kraan 27-33tm</t>
  </si>
  <si>
    <t>*Dieplader + kraan 58-65tm</t>
  </si>
  <si>
    <t>*Vaartuigen Dieplader + kraan 27-33tm</t>
  </si>
  <si>
    <t>*Vaartuigen Dieplader + kraan 58-65tm</t>
  </si>
  <si>
    <t>*Stenentrailer</t>
  </si>
  <si>
    <t>*Kraanmachine 70t weg-terrein</t>
  </si>
  <si>
    <t>Incidenteel alle productgroepen</t>
  </si>
  <si>
    <t>Is gekoppeld aan het product</t>
  </si>
  <si>
    <t>Opslag (incidenteel)</t>
  </si>
  <si>
    <t>Op offertebasis</t>
  </si>
  <si>
    <t xml:space="preserve">Antwoord wens 2 - Duurzaamheid van het wagenpark </t>
  </si>
  <si>
    <t>Vink aan voor welk perceel u inschrijft:</t>
  </si>
  <si>
    <t xml:space="preserve">      Perceel 1 - nationale koeriersdiensten</t>
  </si>
  <si>
    <t xml:space="preserve">      Perceel 2 - nationele transportdiensten</t>
  </si>
  <si>
    <t xml:space="preserve">      Perceel 3 - nationaal afwijkend transport</t>
  </si>
  <si>
    <t>Scoretabel perceel 1 - Nationale koeriersdiensten</t>
  </si>
  <si>
    <t>Scoretabel perceel 2 - Nationale transportdiensten</t>
  </si>
  <si>
    <t>Percentage inzet schone wegvoertuigen</t>
  </si>
  <si>
    <t>Punten</t>
  </si>
  <si>
    <t>180 punten</t>
  </si>
  <si>
    <t>135 punten</t>
  </si>
  <si>
    <t>100 punten</t>
  </si>
  <si>
    <t>90 punten</t>
  </si>
  <si>
    <t>45 punten</t>
  </si>
  <si>
    <t>0 punten</t>
  </si>
  <si>
    <t>Scoretabel perceel 3 - Nationaal afwijkend transport</t>
  </si>
  <si>
    <t>Percentage inzet voertuigen met emissieklasse 6</t>
  </si>
  <si>
    <t>Antwoord wens 3 - Social Return</t>
  </si>
  <si>
    <t xml:space="preserve">     Perceel 1 - nationale koeriersdiensten</t>
  </si>
  <si>
    <t xml:space="preserve">       Perceel 2 - nationele transportdiensten</t>
  </si>
  <si>
    <r>
      <t>Inschrijver geeft in antwoord op wens 3 in dit tabblad aan welk percentage (%) van he</t>
    </r>
    <r>
      <rPr>
        <sz val="11"/>
        <rFont val="Aptos Narrow"/>
        <family val="2"/>
        <scheme val="minor"/>
      </rPr>
      <t xml:space="preserve">t totaal aantal in te zetten uren </t>
    </r>
    <r>
      <rPr>
        <sz val="11"/>
        <color theme="1"/>
        <rFont val="Aptos Narrow"/>
        <family val="2"/>
        <scheme val="minor"/>
      </rPr>
      <t xml:space="preserve">voor de Opdracht wordt besteed aan mensen met een afstand tot de arbeidsmarkt. Het ingevulde percentage wordt onderdeel van de raamovereenkomst. </t>
    </r>
  </si>
  <si>
    <t>Niveau social return</t>
  </si>
  <si>
    <t xml:space="preserve">Punten </t>
  </si>
  <si>
    <t>Inschrijver commiteert zich tijdens de uitvoering van de Opdracht aan social return-niveau:</t>
  </si>
  <si>
    <t>10% inzet van emissievrije lichte voertuigen</t>
  </si>
  <si>
    <t>&gt; 10%  en &lt; 15% inzet van emissievrije lichte voertuigen</t>
  </si>
  <si>
    <t>≥ 15%  en &lt; 25% inzet van emissievrije lichte voertuigen</t>
  </si>
  <si>
    <t>≥ 25%  en &lt; 30% inzet van emissievrije lichte voertuigen</t>
  </si>
  <si>
    <t xml:space="preserve">≥ 30% inzet van emissievrije lichte voertuigen </t>
  </si>
  <si>
    <t>≥ 40% inzet van emissievrije lichte en/ of schone zware voertuigen</t>
  </si>
  <si>
    <t>≥ 30% en &lt; 40% inzet van emissievrije lichte en/ of schone zware voertuigen</t>
  </si>
  <si>
    <t>≥ 20%  en &lt; 30% inzet van emissievrije lichte en/ of schone zware voertuigen</t>
  </si>
  <si>
    <t>&gt; 10%  en &lt; 20% inzet van emissievrije lichte en/ of schone zware voertuigen</t>
  </si>
  <si>
    <t>10% inzet van emissievrije lichte en/ of schone zware voertuigen</t>
  </si>
  <si>
    <t>100% inzet van schoon afwijkend transport (Euro VI)</t>
  </si>
  <si>
    <t>≥ 85% en &lt;100 % inzet van schoon afwijkend transport (Euro VI)</t>
  </si>
  <si>
    <t>≥ 65% en &lt; 85%  inzet van schoon afwijkend transport (Euro VI)</t>
  </si>
  <si>
    <t>&gt; 50%  en &lt; 65% inzet van schoon afwijkend transport (Euro VI)</t>
  </si>
  <si>
    <t>50% inzet van schoon afwijkend transport (Euro VI)</t>
  </si>
  <si>
    <r>
      <rPr>
        <b/>
        <u/>
        <sz val="11"/>
        <rFont val="Aptos Narrow"/>
        <family val="2"/>
        <scheme val="minor"/>
      </rPr>
      <t xml:space="preserve">Perceel 3 'nationaal afwijkend transport' </t>
    </r>
    <r>
      <rPr>
        <sz val="11"/>
        <rFont val="Aptos Narrow"/>
        <family val="2"/>
        <scheme val="minor"/>
      </rPr>
      <t xml:space="preserve">
In antwoord op wens 2 geeft inschrijver in dit tabblad aan aan welk percentage (%) van het totaal voor deze Opdracht in te zetten wagenpark uit schoon afwijkend transport (Euro VI)</t>
    </r>
  </si>
  <si>
    <r>
      <t>Inschrijver commiteert zich tijdens de uitvoering van de Opdracht voor</t>
    </r>
    <r>
      <rPr>
        <b/>
        <u/>
        <sz val="11"/>
        <rFont val="Aptos Narrow"/>
        <family val="2"/>
        <scheme val="minor"/>
      </rPr>
      <t xml:space="preserve"> perceel 2 'Nationale transportdiensten'</t>
    </r>
    <r>
      <rPr>
        <sz val="11"/>
        <rFont val="Aptos Narrow"/>
        <family val="2"/>
        <scheme val="minor"/>
      </rPr>
      <t xml:space="preserve"> aan de volgende inzet van emissievrije lichte en/ of schone zware voertuigen</t>
    </r>
  </si>
  <si>
    <r>
      <t xml:space="preserve">Inschrijver commiteert zich tijdens de uitvoering van de Opdracht voor </t>
    </r>
    <r>
      <rPr>
        <b/>
        <u/>
        <sz val="11"/>
        <rFont val="Aptos Narrow"/>
        <family val="2"/>
        <scheme val="minor"/>
      </rPr>
      <t>perceel 1 'Nationale koeriersdiensten'</t>
    </r>
    <r>
      <rPr>
        <sz val="11"/>
        <rFont val="Aptos Narrow"/>
        <family val="2"/>
        <scheme val="minor"/>
      </rPr>
      <t xml:space="preserve"> aan de volgende inzet van emissievrije lichte voertuigen:</t>
    </r>
  </si>
  <si>
    <r>
      <rPr>
        <b/>
        <u/>
        <sz val="11"/>
        <rFont val="Aptos Narrow"/>
        <family val="2"/>
        <scheme val="minor"/>
      </rPr>
      <t>Perceel 1 'nationale koeriersdiensten en perceel 2 'nationale transportdiensten'</t>
    </r>
    <r>
      <rPr>
        <sz val="11"/>
        <rFont val="Aptos Narrow"/>
        <family val="2"/>
        <scheme val="minor"/>
      </rPr>
      <t xml:space="preserve">
In antwoord op wens 2 geeft inschrijver in dit tabblad aan aan welk percentage (%) van het totaal voor deze Opdracht in te zetten wagenpark uit emissievrije lichte en/ of schone zware voertuigen bestaat:</t>
    </r>
  </si>
  <si>
    <r>
      <t xml:space="preserve">Inschrijver commiteert zich tijdens de uitvoering van de Opdracht voor </t>
    </r>
    <r>
      <rPr>
        <b/>
        <u/>
        <sz val="11"/>
        <rFont val="Aptos Narrow"/>
        <family val="2"/>
        <scheme val="minor"/>
      </rPr>
      <t>perceel 3 'Nationaal afwijkend transport'</t>
    </r>
    <r>
      <rPr>
        <sz val="11"/>
        <rFont val="Aptos Narrow"/>
        <family val="2"/>
        <scheme val="minor"/>
      </rPr>
      <t xml:space="preserve"> aan de volgende inzet van schoon afwijkend transport (Euro VI):</t>
    </r>
  </si>
  <si>
    <r>
      <t xml:space="preserve">U vult enkel cel </t>
    </r>
    <r>
      <rPr>
        <b/>
        <sz val="11"/>
        <color theme="1"/>
        <rFont val="Aptos Narrow"/>
        <family val="2"/>
        <scheme val="minor"/>
      </rPr>
      <t>K23</t>
    </r>
    <r>
      <rPr>
        <sz val="11"/>
        <color theme="1"/>
        <rFont val="Aptos Narrow"/>
        <family val="2"/>
        <scheme val="minor"/>
      </rPr>
      <t xml:space="preserve"> in voor de beantwoording van wens 3.</t>
    </r>
  </si>
  <si>
    <t>Bijlage C - Prijzenblad v2</t>
  </si>
  <si>
    <t>Bijlage C - Prijzenblad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</si>
</sst>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EEDD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70">
    <xf numFmtId="0" fontId="0" fillId="0" borderId="0" xfId="0"/>
    <xf numFmtId="0" fontId="0" fillId="2" borderId="0" xfId="0" applyFill="1"/>
    <xf numFmtId="0" fontId="0" fillId="4" borderId="1" xfId="0" applyFill="1" applyBorder="1"/>
    <xf numFmtId="0" fontId="1" fillId="2" borderId="0" xfId="0" applyFont="1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3" fillId="3" borderId="10" xfId="0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left"/>
    </xf>
    <xf numFmtId="0" fontId="0" fillId="3" borderId="11" xfId="0" applyFill="1" applyBorder="1"/>
    <xf numFmtId="0" fontId="0" fillId="3" borderId="0" xfId="0" applyFill="1"/>
    <xf numFmtId="0" fontId="0" fillId="3" borderId="5" xfId="0" applyFill="1" applyBorder="1"/>
    <xf numFmtId="49" fontId="0" fillId="3" borderId="0" xfId="0" applyNumberFormat="1" applyFill="1"/>
    <xf numFmtId="0" fontId="0" fillId="3" borderId="13" xfId="0" applyFill="1" applyBorder="1"/>
    <xf numFmtId="0" fontId="0" fillId="3" borderId="13" xfId="0" applyFill="1" applyBorder="1" applyAlignment="1">
      <alignment horizontal="left"/>
    </xf>
    <xf numFmtId="0" fontId="0" fillId="3" borderId="7" xfId="0" applyFill="1" applyBorder="1"/>
    <xf numFmtId="0" fontId="0" fillId="3" borderId="9" xfId="0" applyFill="1" applyBorder="1"/>
    <xf numFmtId="0" fontId="0" fillId="3" borderId="4" xfId="0" applyFill="1" applyBorder="1"/>
    <xf numFmtId="0" fontId="0" fillId="3" borderId="14" xfId="0" applyFill="1" applyBorder="1"/>
    <xf numFmtId="3" fontId="1" fillId="3" borderId="0" xfId="0" applyNumberFormat="1" applyFont="1" applyFill="1" applyAlignment="1">
      <alignment horizontal="left"/>
    </xf>
    <xf numFmtId="44" fontId="0" fillId="3" borderId="0" xfId="0" applyNumberFormat="1" applyFill="1" applyAlignment="1">
      <alignment horizontal="left"/>
    </xf>
    <xf numFmtId="0" fontId="0" fillId="3" borderId="12" xfId="0" applyFill="1" applyBorder="1"/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5" fillId="3" borderId="10" xfId="0" applyFont="1" applyFill="1" applyBorder="1"/>
    <xf numFmtId="0" fontId="6" fillId="3" borderId="0" xfId="0" applyFont="1" applyFill="1"/>
    <xf numFmtId="0" fontId="0" fillId="8" borderId="2" xfId="0" applyFill="1" applyBorder="1"/>
    <xf numFmtId="0" fontId="0" fillId="8" borderId="12" xfId="0" applyFill="1" applyBorder="1"/>
    <xf numFmtId="0" fontId="0" fillId="8" borderId="3" xfId="0" applyFill="1" applyBorder="1"/>
    <xf numFmtId="0" fontId="0" fillId="8" borderId="13" xfId="0" applyFill="1" applyBorder="1"/>
    <xf numFmtId="0" fontId="0" fillId="8" borderId="7" xfId="0" applyFill="1" applyBorder="1"/>
    <xf numFmtId="0" fontId="0" fillId="8" borderId="9" xfId="0" applyFill="1" applyBorder="1"/>
    <xf numFmtId="0" fontId="0" fillId="8" borderId="14" xfId="0" applyFill="1" applyBorder="1"/>
    <xf numFmtId="0" fontId="0" fillId="3" borderId="2" xfId="0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7" fillId="3" borderId="12" xfId="0" applyFont="1" applyFill="1" applyBorder="1"/>
    <xf numFmtId="0" fontId="7" fillId="3" borderId="2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2" xfId="0" applyFont="1" applyFill="1" applyBorder="1"/>
    <xf numFmtId="0" fontId="0" fillId="3" borderId="0" xfId="0" applyFill="1" applyAlignment="1">
      <alignment horizontal="left" vertical="top"/>
    </xf>
    <xf numFmtId="2" fontId="0" fillId="3" borderId="0" xfId="0" applyNumberFormat="1" applyFill="1"/>
    <xf numFmtId="0" fontId="7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44" fontId="0" fillId="3" borderId="0" xfId="0" applyNumberFormat="1" applyFill="1"/>
    <xf numFmtId="3" fontId="7" fillId="3" borderId="0" xfId="0" applyNumberFormat="1" applyFont="1" applyFill="1"/>
    <xf numFmtId="0" fontId="4" fillId="3" borderId="0" xfId="0" applyFont="1" applyFill="1" applyAlignment="1">
      <alignment vertical="top"/>
    </xf>
    <xf numFmtId="0" fontId="4" fillId="3" borderId="0" xfId="0" applyFont="1" applyFill="1"/>
    <xf numFmtId="1" fontId="7" fillId="3" borderId="2" xfId="0" applyNumberFormat="1" applyFont="1" applyFill="1" applyBorder="1" applyAlignment="1">
      <alignment horizontal="right" vertical="top"/>
    </xf>
    <xf numFmtId="0" fontId="7" fillId="3" borderId="3" xfId="0" applyFont="1" applyFill="1" applyBorder="1" applyAlignment="1">
      <alignment vertical="top"/>
    </xf>
    <xf numFmtId="1" fontId="0" fillId="3" borderId="2" xfId="0" applyNumberFormat="1" applyFill="1" applyBorder="1"/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3" borderId="4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1" xfId="0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0" fillId="3" borderId="2" xfId="0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44" fontId="0" fillId="3" borderId="13" xfId="0" applyNumberFormat="1" applyFill="1" applyBorder="1" applyAlignment="1">
      <alignment horizontal="left"/>
    </xf>
    <xf numFmtId="3" fontId="1" fillId="3" borderId="13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44" fontId="0" fillId="3" borderId="0" xfId="0" applyNumberFormat="1" applyFill="1" applyAlignment="1">
      <alignment horizontal="center"/>
    </xf>
    <xf numFmtId="2" fontId="0" fillId="3" borderId="12" xfId="0" applyNumberFormat="1" applyFill="1" applyBorder="1"/>
    <xf numFmtId="0" fontId="0" fillId="3" borderId="3" xfId="0" applyFill="1" applyBorder="1"/>
    <xf numFmtId="0" fontId="0" fillId="3" borderId="2" xfId="0" applyFill="1" applyBorder="1"/>
    <xf numFmtId="0" fontId="4" fillId="3" borderId="0" xfId="0" applyFont="1" applyFill="1" applyAlignment="1">
      <alignment horizontal="right"/>
    </xf>
    <xf numFmtId="4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2" fontId="2" fillId="9" borderId="16" xfId="0" applyNumberFormat="1" applyFont="1" applyFill="1" applyBorder="1" applyAlignment="1">
      <alignment horizontal="right"/>
    </xf>
    <xf numFmtId="2" fontId="2" fillId="9" borderId="17" xfId="0" applyNumberFormat="1" applyFont="1" applyFill="1" applyBorder="1"/>
    <xf numFmtId="3" fontId="7" fillId="8" borderId="12" xfId="0" applyNumberFormat="1" applyFont="1" applyFill="1" applyBorder="1"/>
    <xf numFmtId="44" fontId="0" fillId="8" borderId="12" xfId="0" applyNumberFormat="1" applyFill="1" applyBorder="1"/>
    <xf numFmtId="44" fontId="0" fillId="8" borderId="3" xfId="0" applyNumberFormat="1" applyFill="1" applyBorder="1"/>
    <xf numFmtId="0" fontId="0" fillId="3" borderId="0" xfId="0" applyFill="1" applyAlignment="1">
      <alignment vertical="top" wrapText="1"/>
    </xf>
    <xf numFmtId="0" fontId="2" fillId="12" borderId="23" xfId="0" applyFont="1" applyFill="1" applyBorder="1" applyAlignment="1">
      <alignment horizontal="left" vertical="top" wrapText="1"/>
    </xf>
    <xf numFmtId="0" fontId="2" fillId="12" borderId="24" xfId="0" applyFont="1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5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3" fontId="7" fillId="8" borderId="12" xfId="0" applyNumberFormat="1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0" xfId="0" applyFill="1" applyAlignment="1">
      <alignment horizontal="center"/>
    </xf>
    <xf numFmtId="44" fontId="0" fillId="2" borderId="0" xfId="0" applyNumberFormat="1" applyFill="1"/>
    <xf numFmtId="0" fontId="0" fillId="4" borderId="1" xfId="0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2" borderId="0" xfId="0" applyFill="1" applyAlignment="1">
      <alignment horizontal="left" vertical="top" wrapText="1"/>
    </xf>
    <xf numFmtId="44" fontId="0" fillId="8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9" fontId="7" fillId="8" borderId="1" xfId="0" applyNumberFormat="1" applyFont="1" applyFill="1" applyBorder="1" applyAlignment="1">
      <alignment horizontal="left"/>
    </xf>
    <xf numFmtId="44" fontId="0" fillId="4" borderId="2" xfId="0" applyNumberFormat="1" applyFill="1" applyBorder="1" applyAlignment="1" applyProtection="1">
      <alignment horizontal="left"/>
      <protection locked="0"/>
    </xf>
    <xf numFmtId="44" fontId="0" fillId="4" borderId="3" xfId="0" applyNumberForma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44" fontId="0" fillId="3" borderId="16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/>
    </xf>
    <xf numFmtId="0" fontId="4" fillId="5" borderId="1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5" borderId="1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44" fontId="0" fillId="3" borderId="2" xfId="0" applyNumberFormat="1" applyFill="1" applyBorder="1" applyAlignment="1">
      <alignment horizontal="center"/>
    </xf>
    <xf numFmtId="44" fontId="0" fillId="3" borderId="12" xfId="0" applyNumberFormat="1" applyFill="1" applyBorder="1" applyAlignment="1">
      <alignment horizontal="center"/>
    </xf>
    <xf numFmtId="3" fontId="7" fillId="8" borderId="1" xfId="0" applyNumberFormat="1" applyFont="1" applyFill="1" applyBorder="1" applyAlignment="1">
      <alignment horizontal="left"/>
    </xf>
    <xf numFmtId="44" fontId="0" fillId="4" borderId="1" xfId="0" applyNumberFormat="1" applyFill="1" applyBorder="1" applyAlignment="1" applyProtection="1">
      <alignment horizontal="left"/>
      <protection locked="0"/>
    </xf>
    <xf numFmtId="0" fontId="2" fillId="10" borderId="16" xfId="0" applyFont="1" applyFill="1" applyBorder="1" applyAlignment="1">
      <alignment horizontal="right"/>
    </xf>
    <xf numFmtId="0" fontId="2" fillId="10" borderId="19" xfId="0" applyFont="1" applyFill="1" applyBorder="1" applyAlignment="1">
      <alignment horizontal="right"/>
    </xf>
    <xf numFmtId="0" fontId="2" fillId="10" borderId="17" xfId="0" applyFont="1" applyFill="1" applyBorder="1" applyAlignment="1">
      <alignment horizontal="right"/>
    </xf>
    <xf numFmtId="44" fontId="0" fillId="6" borderId="16" xfId="0" applyNumberFormat="1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2" fillId="7" borderId="16" xfId="0" applyFont="1" applyFill="1" applyBorder="1" applyAlignment="1">
      <alignment horizontal="right"/>
    </xf>
    <xf numFmtId="0" fontId="2" fillId="7" borderId="19" xfId="0" applyFont="1" applyFill="1" applyBorder="1" applyAlignment="1">
      <alignment horizontal="right"/>
    </xf>
    <xf numFmtId="0" fontId="2" fillId="7" borderId="17" xfId="0" applyFont="1" applyFill="1" applyBorder="1" applyAlignment="1">
      <alignment horizontal="right"/>
    </xf>
    <xf numFmtId="10" fontId="0" fillId="4" borderId="1" xfId="0" applyNumberFormat="1" applyFill="1" applyBorder="1" applyAlignment="1" applyProtection="1">
      <protection locked="0"/>
    </xf>
    <xf numFmtId="9" fontId="0" fillId="8" borderId="1" xfId="0" applyNumberFormat="1" applyFill="1" applyBorder="1" applyAlignment="1">
      <alignment horizontal="left"/>
    </xf>
    <xf numFmtId="10" fontId="0" fillId="4" borderId="2" xfId="0" applyNumberFormat="1" applyFill="1" applyBorder="1" applyAlignment="1" applyProtection="1">
      <protection locked="0"/>
    </xf>
    <xf numFmtId="10" fontId="0" fillId="4" borderId="3" xfId="0" applyNumberFormat="1" applyFill="1" applyBorder="1" applyAlignment="1" applyProtection="1">
      <protection locked="0"/>
    </xf>
    <xf numFmtId="0" fontId="7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44" fontId="0" fillId="3" borderId="17" xfId="0" applyNumberFormat="1" applyFill="1" applyBorder="1" applyAlignment="1">
      <alignment horizontal="center"/>
    </xf>
    <xf numFmtId="3" fontId="7" fillId="8" borderId="2" xfId="0" applyNumberFormat="1" applyFont="1" applyFill="1" applyBorder="1" applyAlignment="1">
      <alignment horizontal="left"/>
    </xf>
    <xf numFmtId="3" fontId="7" fillId="8" borderId="3" xfId="0" applyNumberFormat="1" applyFont="1" applyFill="1" applyBorder="1" applyAlignment="1">
      <alignment horizontal="left"/>
    </xf>
    <xf numFmtId="44" fontId="0" fillId="8" borderId="8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/>
    </xf>
    <xf numFmtId="44" fontId="0" fillId="8" borderId="12" xfId="0" applyNumberFormat="1" applyFill="1" applyBorder="1" applyAlignment="1">
      <alignment horizontal="left"/>
    </xf>
    <xf numFmtId="44" fontId="0" fillId="8" borderId="3" xfId="0" applyNumberForma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44" fontId="0" fillId="8" borderId="2" xfId="0" applyNumberFormat="1" applyFill="1" applyBorder="1" applyAlignment="1">
      <alignment horizontal="left"/>
    </xf>
    <xf numFmtId="44" fontId="7" fillId="8" borderId="2" xfId="0" applyNumberFormat="1" applyFont="1" applyFill="1" applyBorder="1" applyAlignment="1">
      <alignment horizontal="center"/>
    </xf>
    <xf numFmtId="44" fontId="7" fillId="8" borderId="3" xfId="0" applyNumberFormat="1" applyFont="1" applyFill="1" applyBorder="1" applyAlignment="1">
      <alignment horizontal="center"/>
    </xf>
    <xf numFmtId="44" fontId="0" fillId="8" borderId="2" xfId="0" applyNumberFormat="1" applyFill="1" applyBorder="1" applyAlignment="1">
      <alignment horizontal="center"/>
    </xf>
    <xf numFmtId="44" fontId="0" fillId="8" borderId="3" xfId="0" applyNumberFormat="1" applyFill="1" applyBorder="1" applyAlignment="1">
      <alignment horizontal="center"/>
    </xf>
    <xf numFmtId="44" fontId="0" fillId="8" borderId="9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44" fontId="0" fillId="8" borderId="9" xfId="0" applyNumberFormat="1" applyFill="1" applyBorder="1" applyAlignment="1">
      <alignment horizontal="left"/>
    </xf>
    <xf numFmtId="44" fontId="0" fillId="8" borderId="11" xfId="0" applyNumberFormat="1" applyFill="1" applyBorder="1" applyAlignment="1">
      <alignment horizontal="left"/>
    </xf>
    <xf numFmtId="44" fontId="0" fillId="3" borderId="16" xfId="0" applyNumberFormat="1" applyFill="1" applyBorder="1" applyAlignment="1">
      <alignment horizontal="left"/>
    </xf>
    <xf numFmtId="44" fontId="0" fillId="3" borderId="17" xfId="0" applyNumberForma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44" fontId="0" fillId="3" borderId="14" xfId="0" applyNumberFormat="1" applyFill="1" applyBorder="1" applyAlignment="1">
      <alignment horizontal="center"/>
    </xf>
    <xf numFmtId="44" fontId="0" fillId="3" borderId="13" xfId="0" applyNumberFormat="1" applyFill="1" applyBorder="1" applyAlignment="1">
      <alignment horizontal="center"/>
    </xf>
    <xf numFmtId="44" fontId="0" fillId="8" borderId="14" xfId="0" applyNumberFormat="1" applyFill="1" applyBorder="1" applyAlignment="1">
      <alignment horizontal="left"/>
    </xf>
    <xf numFmtId="44" fontId="0" fillId="8" borderId="7" xfId="0" applyNumberFormat="1" applyFill="1" applyBorder="1" applyAlignment="1">
      <alignment horizontal="left"/>
    </xf>
    <xf numFmtId="44" fontId="0" fillId="6" borderId="16" xfId="0" applyNumberFormat="1" applyFill="1" applyBorder="1" applyAlignment="1">
      <alignment horizontal="left"/>
    </xf>
    <xf numFmtId="44" fontId="0" fillId="6" borderId="17" xfId="0" applyNumberForma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44" fontId="7" fillId="8" borderId="2" xfId="0" applyNumberFormat="1" applyFont="1" applyFill="1" applyBorder="1" applyAlignment="1">
      <alignment horizontal="left"/>
    </xf>
    <xf numFmtId="44" fontId="7" fillId="8" borderId="3" xfId="0" applyNumberFormat="1" applyFont="1" applyFill="1" applyBorder="1" applyAlignment="1">
      <alignment horizontal="left"/>
    </xf>
    <xf numFmtId="44" fontId="7" fillId="8" borderId="9" xfId="0" applyNumberFormat="1" applyFont="1" applyFill="1" applyBorder="1" applyAlignment="1">
      <alignment horizontal="left"/>
    </xf>
    <xf numFmtId="44" fontId="7" fillId="8" borderId="11" xfId="0" applyNumberFormat="1" applyFont="1" applyFill="1" applyBorder="1" applyAlignment="1">
      <alignment horizontal="left"/>
    </xf>
    <xf numFmtId="44" fontId="7" fillId="4" borderId="2" xfId="0" applyNumberFormat="1" applyFont="1" applyFill="1" applyBorder="1" applyAlignment="1" applyProtection="1">
      <alignment horizontal="left"/>
      <protection locked="0"/>
    </xf>
    <xf numFmtId="44" fontId="7" fillId="4" borderId="3" xfId="0" applyNumberFormat="1" applyFont="1" applyFill="1" applyBorder="1" applyAlignment="1" applyProtection="1">
      <alignment horizontal="left"/>
      <protection locked="0"/>
    </xf>
    <xf numFmtId="0" fontId="0" fillId="3" borderId="8" xfId="0" applyFill="1" applyBorder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2" fillId="3" borderId="0" xfId="0" applyFont="1" applyFill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7" fillId="8" borderId="9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7" fillId="8" borderId="14" xfId="0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10" fontId="7" fillId="4" borderId="2" xfId="0" applyNumberFormat="1" applyFont="1" applyFill="1" applyBorder="1" applyAlignment="1" applyProtection="1">
      <alignment horizontal="right"/>
      <protection locked="0"/>
    </xf>
    <xf numFmtId="10" fontId="7" fillId="4" borderId="3" xfId="0" applyNumberFormat="1" applyFont="1" applyFill="1" applyBorder="1" applyAlignment="1" applyProtection="1">
      <alignment horizontal="right"/>
      <protection locked="0"/>
    </xf>
    <xf numFmtId="9" fontId="7" fillId="8" borderId="2" xfId="0" applyNumberFormat="1" applyFont="1" applyFill="1" applyBorder="1" applyAlignment="1">
      <alignment horizontal="left"/>
    </xf>
    <xf numFmtId="9" fontId="7" fillId="8" borderId="3" xfId="0" applyNumberFormat="1" applyFont="1" applyFill="1" applyBorder="1" applyAlignment="1">
      <alignment horizontal="left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8" borderId="3" xfId="0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0" fillId="8" borderId="7" xfId="0" applyFill="1" applyBorder="1" applyAlignment="1">
      <alignment horizontal="left"/>
    </xf>
    <xf numFmtId="3" fontId="7" fillId="8" borderId="14" xfId="0" applyNumberFormat="1" applyFont="1" applyFill="1" applyBorder="1" applyAlignment="1">
      <alignment horizontal="left"/>
    </xf>
    <xf numFmtId="3" fontId="7" fillId="8" borderId="7" xfId="0" applyNumberFormat="1" applyFont="1" applyFill="1" applyBorder="1" applyAlignment="1">
      <alignment horizontal="left"/>
    </xf>
    <xf numFmtId="0" fontId="4" fillId="5" borderId="8" xfId="0" applyFont="1" applyFill="1" applyBorder="1" applyAlignment="1">
      <alignment horizontal="left" vertical="top"/>
    </xf>
    <xf numFmtId="0" fontId="0" fillId="8" borderId="9" xfId="0" applyFill="1" applyBorder="1" applyAlignment="1">
      <alignment horizontal="left"/>
    </xf>
    <xf numFmtId="0" fontId="0" fillId="8" borderId="11" xfId="0" applyFill="1" applyBorder="1" applyAlignment="1">
      <alignment horizontal="left"/>
    </xf>
    <xf numFmtId="44" fontId="0" fillId="4" borderId="9" xfId="0" applyNumberFormat="1" applyFill="1" applyBorder="1" applyAlignment="1" applyProtection="1">
      <alignment horizontal="left"/>
      <protection locked="0"/>
    </xf>
    <xf numFmtId="44" fontId="0" fillId="4" borderId="11" xfId="0" applyNumberFormat="1" applyFill="1" applyBorder="1" applyAlignment="1" applyProtection="1">
      <alignment horizontal="left"/>
      <protection locked="0"/>
    </xf>
    <xf numFmtId="3" fontId="7" fillId="8" borderId="8" xfId="0" applyNumberFormat="1" applyFont="1" applyFill="1" applyBorder="1" applyAlignment="1">
      <alignment horizontal="left"/>
    </xf>
    <xf numFmtId="2" fontId="0" fillId="3" borderId="1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44" fontId="0" fillId="4" borderId="6" xfId="0" applyNumberFormat="1" applyFill="1" applyBorder="1" applyAlignment="1" applyProtection="1">
      <alignment horizontal="right"/>
      <protection locked="0"/>
    </xf>
    <xf numFmtId="3" fontId="7" fillId="8" borderId="6" xfId="0" applyNumberFormat="1" applyFont="1" applyFill="1" applyBorder="1" applyAlignment="1">
      <alignment horizontal="left"/>
    </xf>
    <xf numFmtId="44" fontId="0" fillId="8" borderId="6" xfId="0" applyNumberFormat="1" applyFill="1" applyBorder="1" applyAlignment="1">
      <alignment horizontal="right"/>
    </xf>
    <xf numFmtId="44" fontId="0" fillId="4" borderId="1" xfId="0" applyNumberFormat="1" applyFill="1" applyBorder="1" applyAlignment="1" applyProtection="1">
      <alignment horizontal="right"/>
      <protection locked="0"/>
    </xf>
    <xf numFmtId="44" fontId="0" fillId="8" borderId="1" xfId="0" applyNumberFormat="1" applyFill="1" applyBorder="1" applyAlignment="1">
      <alignment horizontal="right"/>
    </xf>
    <xf numFmtId="0" fontId="4" fillId="5" borderId="8" xfId="0" applyFont="1" applyFill="1" applyBorder="1" applyAlignment="1">
      <alignment horizontal="left" vertical="top" wrapText="1"/>
    </xf>
    <xf numFmtId="0" fontId="7" fillId="8" borderId="12" xfId="0" applyFont="1" applyFill="1" applyBorder="1" applyAlignment="1">
      <alignment horizontal="left"/>
    </xf>
    <xf numFmtId="3" fontId="7" fillId="8" borderId="12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4" fontId="0" fillId="6" borderId="17" xfId="0" applyNumberForma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top"/>
    </xf>
    <xf numFmtId="0" fontId="0" fillId="3" borderId="2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44" fontId="0" fillId="8" borderId="6" xfId="0" applyNumberFormat="1" applyFill="1" applyBorder="1" applyAlignment="1">
      <alignment horizontal="left"/>
    </xf>
    <xf numFmtId="10" fontId="0" fillId="4" borderId="1" xfId="0" applyNumberFormat="1" applyFill="1" applyBorder="1" applyAlignment="1" applyProtection="1">
      <alignment horizontal="right"/>
      <protection locked="0"/>
    </xf>
    <xf numFmtId="0" fontId="7" fillId="8" borderId="9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14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/>
    </xf>
    <xf numFmtId="44" fontId="0" fillId="4" borderId="14" xfId="0" applyNumberFormat="1" applyFill="1" applyBorder="1" applyAlignment="1" applyProtection="1">
      <alignment horizontal="left"/>
      <protection locked="0"/>
    </xf>
    <xf numFmtId="44" fontId="0" fillId="4" borderId="7" xfId="0" applyNumberForma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49" fontId="0" fillId="3" borderId="5" xfId="0" applyNumberFormat="1" applyFill="1" applyBorder="1" applyAlignment="1">
      <alignment horizontal="left" vertical="top" wrapText="1"/>
    </xf>
    <xf numFmtId="0" fontId="4" fillId="11" borderId="21" xfId="0" applyFont="1" applyFill="1" applyBorder="1" applyAlignment="1">
      <alignment horizontal="center" vertical="top" wrapText="1"/>
    </xf>
    <xf numFmtId="0" fontId="4" fillId="11" borderId="22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left" vertical="top" wrapText="1"/>
    </xf>
    <xf numFmtId="0" fontId="7" fillId="3" borderId="26" xfId="0" applyFont="1" applyFill="1" applyBorder="1" applyAlignment="1">
      <alignment horizontal="left" vertical="top" wrapText="1"/>
    </xf>
    <xf numFmtId="9" fontId="0" fillId="3" borderId="2" xfId="1" applyFont="1" applyFill="1" applyBorder="1" applyAlignment="1">
      <alignment horizontal="left"/>
    </xf>
    <xf numFmtId="9" fontId="0" fillId="3" borderId="12" xfId="1" applyFont="1" applyFill="1" applyBorder="1" applyAlignment="1">
      <alignment horizontal="left"/>
    </xf>
    <xf numFmtId="0" fontId="0" fillId="3" borderId="0" xfId="0" applyFill="1" applyAlignment="1">
      <alignment horizontal="center"/>
    </xf>
    <xf numFmtId="9" fontId="7" fillId="3" borderId="2" xfId="1" applyFont="1" applyFill="1" applyBorder="1" applyAlignment="1">
      <alignment horizontal="left" vertical="top"/>
    </xf>
    <xf numFmtId="9" fontId="7" fillId="3" borderId="12" xfId="1" applyFont="1" applyFill="1" applyBorder="1" applyAlignment="1">
      <alignment horizontal="left" vertical="top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49" fontId="0" fillId="3" borderId="0" xfId="0" applyNumberFormat="1" applyFill="1" applyAlignment="1">
      <alignment horizontal="left" vertical="top" wrapText="1"/>
    </xf>
    <xf numFmtId="0" fontId="4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3">
    <dxf>
      <font>
        <color rgb="FF8A0000"/>
      </font>
      <fill>
        <patternFill>
          <bgColor rgb="FFFF0000"/>
        </patternFill>
      </fill>
    </dxf>
    <dxf>
      <font>
        <color rgb="FF8A0000"/>
      </font>
      <fill>
        <patternFill>
          <bgColor rgb="FFFF0000"/>
        </patternFill>
      </fill>
    </dxf>
    <dxf>
      <font>
        <color rgb="FF8A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A0000"/>
      <color rgb="FFBDD7EE"/>
      <color rgb="FFDEEDD3"/>
      <color rgb="FFA9D08E"/>
      <color rgb="FFC2F0C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</xdr:row>
      <xdr:rowOff>228600</xdr:rowOff>
    </xdr:from>
    <xdr:to>
      <xdr:col>2</xdr:col>
      <xdr:colOff>295275</xdr:colOff>
      <xdr:row>5</xdr:row>
      <xdr:rowOff>19050</xdr:rowOff>
    </xdr:to>
    <xdr:sp macro="" textlink="">
      <xdr:nvSpPr>
        <xdr:cNvPr id="5125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300-000005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4</xdr:row>
      <xdr:rowOff>161925</xdr:rowOff>
    </xdr:from>
    <xdr:to>
      <xdr:col>2</xdr:col>
      <xdr:colOff>295275</xdr:colOff>
      <xdr:row>6</xdr:row>
      <xdr:rowOff>0</xdr:rowOff>
    </xdr:to>
    <xdr:sp macro="" textlink="">
      <xdr:nvSpPr>
        <xdr:cNvPr id="5126" name="Check Box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5</xdr:row>
      <xdr:rowOff>161925</xdr:rowOff>
    </xdr:from>
    <xdr:to>
      <xdr:col>2</xdr:col>
      <xdr:colOff>295275</xdr:colOff>
      <xdr:row>7</xdr:row>
      <xdr:rowOff>0</xdr:rowOff>
    </xdr:to>
    <xdr:sp macro="" textlink="">
      <xdr:nvSpPr>
        <xdr:cNvPr id="5127" name="Check Box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07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228600</xdr:rowOff>
        </xdr:from>
        <xdr:to>
          <xdr:col>2</xdr:col>
          <xdr:colOff>304800</xdr:colOff>
          <xdr:row>5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175260</xdr:rowOff>
        </xdr:from>
        <xdr:to>
          <xdr:col>2</xdr:col>
          <xdr:colOff>304800</xdr:colOff>
          <xdr:row>6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160020</xdr:rowOff>
        </xdr:from>
        <xdr:to>
          <xdr:col>2</xdr:col>
          <xdr:colOff>304800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</xdr:row>
      <xdr:rowOff>228600</xdr:rowOff>
    </xdr:from>
    <xdr:to>
      <xdr:col>2</xdr:col>
      <xdr:colOff>295275</xdr:colOff>
      <xdr:row>5</xdr:row>
      <xdr:rowOff>19050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4</xdr:row>
      <xdr:rowOff>161925</xdr:rowOff>
    </xdr:from>
    <xdr:to>
      <xdr:col>2</xdr:col>
      <xdr:colOff>295275</xdr:colOff>
      <xdr:row>6</xdr:row>
      <xdr:rowOff>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5</xdr:row>
      <xdr:rowOff>161925</xdr:rowOff>
    </xdr:from>
    <xdr:to>
      <xdr:col>2</xdr:col>
      <xdr:colOff>295275</xdr:colOff>
      <xdr:row>7</xdr:row>
      <xdr:rowOff>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228600</xdr:rowOff>
        </xdr:from>
        <xdr:to>
          <xdr:col>2</xdr:col>
          <xdr:colOff>304800</xdr:colOff>
          <xdr:row>5</xdr:row>
          <xdr:rowOff>22860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175260</xdr:rowOff>
        </xdr:from>
        <xdr:to>
          <xdr:col>2</xdr:col>
          <xdr:colOff>304800</xdr:colOff>
          <xdr:row>6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160020</xdr:rowOff>
        </xdr:from>
        <xdr:to>
          <xdr:col>2</xdr:col>
          <xdr:colOff>304800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F630E-02C5-4375-889F-3B855E4B5A41}">
  <sheetPr codeName="Blad2"/>
  <dimension ref="B2:X52"/>
  <sheetViews>
    <sheetView tabSelected="1" zoomScaleNormal="100" workbookViewId="0">
      <selection activeCell="G5" sqref="G5"/>
    </sheetView>
  </sheetViews>
  <sheetFormatPr defaultColWidth="9.09765625" defaultRowHeight="13.8"/>
  <cols>
    <col min="1" max="2" width="3.09765625" style="1" customWidth="1"/>
    <col min="3" max="3" width="3.69921875" style="1" customWidth="1"/>
    <col min="4" max="6" width="9.09765625" style="1"/>
    <col min="7" max="7" width="9.09765625" style="1" customWidth="1"/>
    <col min="8" max="11" width="9.09765625" style="1"/>
    <col min="12" max="12" width="9.8984375" style="5" bestFit="1" customWidth="1"/>
    <col min="13" max="15" width="9.09765625" style="1"/>
    <col min="16" max="16" width="3.09765625" style="1" customWidth="1"/>
    <col min="17" max="20" width="9.09765625" style="1"/>
    <col min="21" max="21" width="14.09765625" style="1" bestFit="1" customWidth="1"/>
    <col min="22" max="16384" width="9.09765625" style="1"/>
  </cols>
  <sheetData>
    <row r="2" spans="2:24" ht="26.25">
      <c r="B2" s="16"/>
      <c r="C2" s="6" t="s">
        <v>152</v>
      </c>
      <c r="D2" s="7"/>
      <c r="E2" s="7"/>
      <c r="F2" s="7"/>
      <c r="G2" s="7"/>
      <c r="H2" s="7"/>
      <c r="I2" s="7"/>
      <c r="J2" s="7"/>
      <c r="K2" s="7"/>
      <c r="L2" s="8"/>
      <c r="M2" s="7"/>
      <c r="N2" s="7"/>
      <c r="O2" s="7"/>
      <c r="P2" s="9"/>
    </row>
    <row r="3" spans="2:24" ht="18.75">
      <c r="B3" s="17"/>
      <c r="C3" s="27" t="s">
        <v>0</v>
      </c>
      <c r="D3" s="10"/>
      <c r="E3" s="10"/>
      <c r="F3" s="10"/>
      <c r="G3" s="10"/>
      <c r="H3" s="10"/>
      <c r="I3" s="10"/>
      <c r="J3" s="10"/>
      <c r="K3" s="10"/>
      <c r="L3" s="4"/>
      <c r="M3" s="10"/>
      <c r="N3" s="10"/>
      <c r="O3" s="10"/>
      <c r="P3" s="11"/>
    </row>
    <row r="4" spans="2:24" ht="15">
      <c r="B4" s="17"/>
      <c r="C4" s="10"/>
      <c r="D4" s="10"/>
      <c r="E4" s="10"/>
      <c r="F4" s="10"/>
      <c r="G4" s="10"/>
      <c r="H4" s="10"/>
      <c r="I4" s="10"/>
      <c r="J4" s="10"/>
      <c r="K4" s="10"/>
      <c r="L4" s="4"/>
      <c r="M4" s="2"/>
      <c r="N4" s="12" t="s">
        <v>1</v>
      </c>
      <c r="O4" s="10"/>
      <c r="P4" s="11"/>
    </row>
    <row r="5" spans="2:24" ht="15">
      <c r="B5" s="17"/>
      <c r="C5" s="10"/>
      <c r="D5" s="10"/>
      <c r="E5" s="10"/>
      <c r="F5" s="10"/>
      <c r="G5" s="10"/>
      <c r="H5" s="10"/>
      <c r="I5" s="10"/>
      <c r="J5" s="10"/>
      <c r="K5" s="10"/>
      <c r="L5" s="4"/>
      <c r="M5" s="10"/>
      <c r="N5" s="10"/>
      <c r="O5" s="10"/>
      <c r="P5" s="11"/>
    </row>
    <row r="6" spans="2:24" ht="15" customHeight="1">
      <c r="B6" s="17"/>
      <c r="C6" s="139" t="s">
        <v>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1"/>
    </row>
    <row r="7" spans="2:24">
      <c r="B7" s="1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1"/>
    </row>
    <row r="8" spans="2:24" ht="15">
      <c r="B8" s="1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11"/>
    </row>
    <row r="9" spans="2:24" ht="15" customHeight="1">
      <c r="B9" s="17"/>
      <c r="C9" s="138" t="s">
        <v>3</v>
      </c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1"/>
    </row>
    <row r="10" spans="2:24">
      <c r="B10" s="17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1"/>
      <c r="Q10" s="3"/>
    </row>
    <row r="11" spans="2:24" ht="15">
      <c r="B11" s="17"/>
      <c r="C11" s="10"/>
      <c r="D11" s="10"/>
      <c r="E11" s="10"/>
      <c r="F11" s="10"/>
      <c r="G11" s="10"/>
      <c r="H11" s="10"/>
      <c r="I11" s="10"/>
      <c r="J11" s="10"/>
      <c r="K11" s="10"/>
      <c r="L11" s="4"/>
      <c r="M11" s="10"/>
      <c r="N11" s="10"/>
      <c r="O11" s="10"/>
      <c r="P11" s="11"/>
      <c r="Q11" s="3"/>
    </row>
    <row r="12" spans="2:24" s="60" customFormat="1" ht="28.5" customHeight="1">
      <c r="B12" s="57"/>
      <c r="C12" s="116" t="s">
        <v>4</v>
      </c>
      <c r="D12" s="116"/>
      <c r="E12" s="116"/>
      <c r="F12" s="116"/>
      <c r="G12" s="116"/>
      <c r="H12" s="116" t="s">
        <v>5</v>
      </c>
      <c r="I12" s="116"/>
      <c r="J12" s="116" t="s">
        <v>6</v>
      </c>
      <c r="K12" s="116"/>
      <c r="L12" s="116" t="s">
        <v>7</v>
      </c>
      <c r="M12" s="116"/>
      <c r="N12" s="116" t="s">
        <v>8</v>
      </c>
      <c r="O12" s="116"/>
      <c r="P12" s="58"/>
      <c r="Q12" s="59"/>
      <c r="S12" s="96"/>
      <c r="T12" s="96"/>
      <c r="U12" s="96"/>
      <c r="V12" s="96"/>
      <c r="W12" s="96"/>
      <c r="X12" s="96"/>
    </row>
    <row r="13" spans="2:24" ht="15">
      <c r="B13" s="17"/>
      <c r="C13" s="61">
        <v>1</v>
      </c>
      <c r="D13" s="111" t="s">
        <v>9</v>
      </c>
      <c r="E13" s="112"/>
      <c r="F13" s="112"/>
      <c r="G13" s="112"/>
      <c r="H13" s="108" t="s">
        <v>10</v>
      </c>
      <c r="I13" s="108"/>
      <c r="J13" s="102"/>
      <c r="K13" s="103"/>
      <c r="L13" s="141">
        <v>600000</v>
      </c>
      <c r="M13" s="142"/>
      <c r="N13" s="97">
        <f t="shared" ref="N13:N18" si="0">J13*L13</f>
        <v>0</v>
      </c>
      <c r="O13" s="97"/>
      <c r="P13" s="11"/>
      <c r="Q13" s="3"/>
      <c r="U13" s="93"/>
    </row>
    <row r="14" spans="2:24" ht="15">
      <c r="B14" s="17"/>
      <c r="C14" s="61">
        <v>2</v>
      </c>
      <c r="D14" s="111" t="s">
        <v>11</v>
      </c>
      <c r="E14" s="112"/>
      <c r="F14" s="112"/>
      <c r="G14" s="112"/>
      <c r="H14" s="108" t="s">
        <v>10</v>
      </c>
      <c r="I14" s="108"/>
      <c r="J14" s="102"/>
      <c r="K14" s="103"/>
      <c r="L14" s="141">
        <v>65000</v>
      </c>
      <c r="M14" s="142"/>
      <c r="N14" s="97">
        <f t="shared" si="0"/>
        <v>0</v>
      </c>
      <c r="O14" s="97"/>
      <c r="P14" s="11"/>
      <c r="U14" s="93"/>
    </row>
    <row r="15" spans="2:24" ht="15">
      <c r="B15" s="17"/>
      <c r="C15" s="61">
        <v>3</v>
      </c>
      <c r="D15" s="111" t="s">
        <v>12</v>
      </c>
      <c r="E15" s="112"/>
      <c r="F15" s="112"/>
      <c r="G15" s="112"/>
      <c r="H15" s="108" t="s">
        <v>10</v>
      </c>
      <c r="I15" s="108"/>
      <c r="J15" s="102"/>
      <c r="K15" s="103"/>
      <c r="L15" s="141">
        <v>105000</v>
      </c>
      <c r="M15" s="142"/>
      <c r="N15" s="97">
        <f t="shared" si="0"/>
        <v>0</v>
      </c>
      <c r="O15" s="97"/>
      <c r="P15" s="11"/>
    </row>
    <row r="16" spans="2:24" ht="15">
      <c r="B16" s="17"/>
      <c r="C16" s="61">
        <v>4</v>
      </c>
      <c r="D16" s="111" t="s">
        <v>13</v>
      </c>
      <c r="E16" s="112"/>
      <c r="F16" s="112"/>
      <c r="G16" s="112"/>
      <c r="H16" s="108" t="s">
        <v>14</v>
      </c>
      <c r="I16" s="108"/>
      <c r="J16" s="102"/>
      <c r="K16" s="103"/>
      <c r="L16" s="141">
        <v>850</v>
      </c>
      <c r="M16" s="142"/>
      <c r="N16" s="97">
        <f>J16*L16</f>
        <v>0</v>
      </c>
      <c r="O16" s="97"/>
      <c r="P16" s="11"/>
      <c r="Q16" s="3"/>
      <c r="U16" s="93"/>
    </row>
    <row r="17" spans="2:17" ht="15">
      <c r="B17" s="17"/>
      <c r="C17" s="61">
        <v>5</v>
      </c>
      <c r="D17" s="111" t="s">
        <v>15</v>
      </c>
      <c r="E17" s="112"/>
      <c r="F17" s="112"/>
      <c r="G17" s="112"/>
      <c r="H17" s="108" t="s">
        <v>14</v>
      </c>
      <c r="I17" s="108"/>
      <c r="J17" s="102"/>
      <c r="K17" s="103"/>
      <c r="L17" s="141">
        <v>10000</v>
      </c>
      <c r="M17" s="142"/>
      <c r="N17" s="97">
        <f t="shared" si="0"/>
        <v>0</v>
      </c>
      <c r="O17" s="97"/>
      <c r="P17" s="11"/>
    </row>
    <row r="18" spans="2:17" ht="15.75" thickBot="1">
      <c r="B18" s="17"/>
      <c r="C18" s="61">
        <v>6</v>
      </c>
      <c r="D18" s="111" t="s">
        <v>16</v>
      </c>
      <c r="E18" s="112"/>
      <c r="F18" s="112"/>
      <c r="G18" s="112"/>
      <c r="H18" s="108" t="s">
        <v>10</v>
      </c>
      <c r="I18" s="108"/>
      <c r="J18" s="102"/>
      <c r="K18" s="103"/>
      <c r="L18" s="141">
        <v>135000</v>
      </c>
      <c r="M18" s="142"/>
      <c r="N18" s="143">
        <f t="shared" si="0"/>
        <v>0</v>
      </c>
      <c r="O18" s="143"/>
      <c r="P18" s="11"/>
    </row>
    <row r="19" spans="2:17" ht="15.75" thickBot="1">
      <c r="B19" s="17"/>
      <c r="C19" s="104" t="s">
        <v>17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5"/>
      <c r="N19" s="106">
        <f>SUM(N13:O18)</f>
        <v>0</v>
      </c>
      <c r="O19" s="140"/>
      <c r="P19" s="11"/>
    </row>
    <row r="20" spans="2:17" ht="15">
      <c r="B20" s="17"/>
      <c r="C20" s="10"/>
      <c r="D20" s="10"/>
      <c r="E20" s="10"/>
      <c r="F20" s="10"/>
      <c r="G20" s="10"/>
      <c r="H20" s="10"/>
      <c r="I20" s="10"/>
      <c r="J20" s="10"/>
      <c r="K20" s="10"/>
      <c r="L20" s="4"/>
      <c r="M20" s="10"/>
      <c r="N20" s="10"/>
      <c r="O20" s="10"/>
      <c r="P20" s="11"/>
    </row>
    <row r="21" spans="2:17" ht="15">
      <c r="B21" s="17"/>
      <c r="C21" s="99" t="s">
        <v>18</v>
      </c>
      <c r="D21" s="120"/>
      <c r="E21" s="120"/>
      <c r="F21" s="120"/>
      <c r="G21" s="100"/>
      <c r="H21" s="99" t="s">
        <v>19</v>
      </c>
      <c r="I21" s="100"/>
      <c r="J21" s="98" t="s">
        <v>20</v>
      </c>
      <c r="K21" s="98"/>
      <c r="L21" s="98" t="s">
        <v>21</v>
      </c>
      <c r="M21" s="98"/>
      <c r="N21" s="98" t="s">
        <v>8</v>
      </c>
      <c r="O21" s="98"/>
      <c r="P21" s="11"/>
      <c r="Q21" s="3"/>
    </row>
    <row r="22" spans="2:17">
      <c r="B22" s="17"/>
      <c r="C22" s="113" t="s">
        <v>22</v>
      </c>
      <c r="D22" s="114"/>
      <c r="E22" s="114"/>
      <c r="F22" s="114"/>
      <c r="G22" s="115"/>
      <c r="H22" s="109" t="s">
        <v>23</v>
      </c>
      <c r="I22" s="110"/>
      <c r="J22" s="134"/>
      <c r="K22" s="134"/>
      <c r="L22" s="135">
        <v>0.25</v>
      </c>
      <c r="M22" s="135"/>
      <c r="N22" s="97" t="str">
        <f>IF(J22="","",((J22*($N$13+$N$14+$N$18)*0.2)))</f>
        <v/>
      </c>
      <c r="O22" s="97"/>
      <c r="P22" s="11"/>
      <c r="Q22" s="3"/>
    </row>
    <row r="23" spans="2:17" ht="15">
      <c r="B23" s="17"/>
      <c r="C23" s="39" t="s">
        <v>24</v>
      </c>
      <c r="D23" s="40"/>
      <c r="E23" s="40"/>
      <c r="F23" s="40"/>
      <c r="G23" s="41"/>
      <c r="H23" s="62" t="s">
        <v>25</v>
      </c>
      <c r="I23" s="63"/>
      <c r="J23" s="136"/>
      <c r="K23" s="137"/>
      <c r="L23" s="101">
        <v>0.25</v>
      </c>
      <c r="M23" s="101"/>
      <c r="N23" s="97" t="str">
        <f>IF(J23="","",((J23*($N$13+$N$14+$N$18)*0.2)))</f>
        <v/>
      </c>
      <c r="O23" s="97"/>
      <c r="P23" s="11"/>
      <c r="Q23" s="3"/>
    </row>
    <row r="24" spans="2:17" ht="15.75" customHeight="1" thickBot="1">
      <c r="B24" s="17"/>
      <c r="C24" s="113" t="s">
        <v>26</v>
      </c>
      <c r="D24" s="114"/>
      <c r="E24" s="114"/>
      <c r="F24" s="114"/>
      <c r="G24" s="115"/>
      <c r="H24" s="109" t="s">
        <v>25</v>
      </c>
      <c r="I24" s="110"/>
      <c r="J24" s="134"/>
      <c r="K24" s="134"/>
      <c r="L24" s="101">
        <v>0.5</v>
      </c>
      <c r="M24" s="101"/>
      <c r="N24" s="97" t="str">
        <f>IF(J24="","",((J24*($N$13+$N$14+$N$18)*0.2)))</f>
        <v/>
      </c>
      <c r="O24" s="97"/>
      <c r="P24" s="11"/>
      <c r="Q24" s="3"/>
    </row>
    <row r="25" spans="2:17" ht="15.75" customHeight="1" thickBot="1">
      <c r="B25" s="17"/>
      <c r="C25" s="104" t="s">
        <v>17</v>
      </c>
      <c r="D25" s="104"/>
      <c r="E25" s="104"/>
      <c r="F25" s="104"/>
      <c r="G25" s="104"/>
      <c r="H25" s="104"/>
      <c r="I25" s="104"/>
      <c r="J25" s="104"/>
      <c r="K25" s="104"/>
      <c r="L25" s="104"/>
      <c r="M25" s="105"/>
      <c r="N25" s="106">
        <f>SUM(N22:O24)</f>
        <v>0</v>
      </c>
      <c r="O25" s="107"/>
      <c r="P25" s="11"/>
      <c r="Q25" s="3"/>
    </row>
    <row r="26" spans="2:17" ht="15">
      <c r="B26" s="17"/>
      <c r="C26" s="10"/>
      <c r="D26" s="10"/>
      <c r="E26" s="10"/>
      <c r="F26" s="10"/>
      <c r="G26" s="10"/>
      <c r="H26" s="10"/>
      <c r="I26" s="10"/>
      <c r="J26" s="10"/>
      <c r="K26" s="10"/>
      <c r="L26" s="4"/>
      <c r="M26" s="10"/>
      <c r="N26" s="10"/>
      <c r="O26" s="10"/>
      <c r="P26" s="11"/>
      <c r="Q26" s="3"/>
    </row>
    <row r="27" spans="2:17" s="60" customFormat="1" ht="30" customHeight="1">
      <c r="B27" s="57"/>
      <c r="C27" s="117" t="s">
        <v>27</v>
      </c>
      <c r="D27" s="118"/>
      <c r="E27" s="118"/>
      <c r="F27" s="118"/>
      <c r="G27" s="119"/>
      <c r="H27" s="116" t="s">
        <v>5</v>
      </c>
      <c r="I27" s="116"/>
      <c r="J27" s="116" t="s">
        <v>6</v>
      </c>
      <c r="K27" s="116"/>
      <c r="L27" s="116" t="s">
        <v>7</v>
      </c>
      <c r="M27" s="116"/>
      <c r="N27" s="116" t="s">
        <v>8</v>
      </c>
      <c r="O27" s="116"/>
      <c r="P27" s="58"/>
    </row>
    <row r="28" spans="2:17" ht="15" customHeight="1">
      <c r="B28" s="17"/>
      <c r="C28" s="112" t="s">
        <v>28</v>
      </c>
      <c r="D28" s="112"/>
      <c r="E28" s="112"/>
      <c r="F28" s="112"/>
      <c r="G28" s="112"/>
      <c r="H28" s="108" t="s">
        <v>29</v>
      </c>
      <c r="I28" s="108"/>
      <c r="J28" s="125"/>
      <c r="K28" s="125"/>
      <c r="L28" s="124">
        <v>20</v>
      </c>
      <c r="M28" s="124"/>
      <c r="N28" s="97">
        <f>J28*L28</f>
        <v>0</v>
      </c>
      <c r="O28" s="97"/>
      <c r="P28" s="11"/>
      <c r="Q28" s="3"/>
    </row>
    <row r="29" spans="2:17" ht="15">
      <c r="B29" s="17"/>
      <c r="C29" s="112" t="s">
        <v>30</v>
      </c>
      <c r="D29" s="112"/>
      <c r="E29" s="112"/>
      <c r="F29" s="112"/>
      <c r="G29" s="112"/>
      <c r="H29" s="108" t="s">
        <v>29</v>
      </c>
      <c r="I29" s="108"/>
      <c r="J29" s="125"/>
      <c r="K29" s="125"/>
      <c r="L29" s="124">
        <v>100</v>
      </c>
      <c r="M29" s="124"/>
      <c r="N29" s="97">
        <f t="shared" ref="N29:N31" si="1">J29*L29</f>
        <v>0</v>
      </c>
      <c r="O29" s="97"/>
      <c r="P29" s="11"/>
    </row>
    <row r="30" spans="2:17">
      <c r="B30" s="17"/>
      <c r="C30" s="112" t="s">
        <v>31</v>
      </c>
      <c r="D30" s="112"/>
      <c r="E30" s="112"/>
      <c r="F30" s="112"/>
      <c r="G30" s="112"/>
      <c r="H30" s="108" t="s">
        <v>32</v>
      </c>
      <c r="I30" s="108"/>
      <c r="J30" s="125"/>
      <c r="K30" s="125"/>
      <c r="L30" s="124">
        <v>200</v>
      </c>
      <c r="M30" s="124"/>
      <c r="N30" s="97">
        <f t="shared" si="1"/>
        <v>0</v>
      </c>
      <c r="O30" s="97"/>
      <c r="P30" s="11"/>
    </row>
    <row r="31" spans="2:17">
      <c r="B31" s="17"/>
      <c r="C31" s="112" t="s">
        <v>33</v>
      </c>
      <c r="D31" s="112"/>
      <c r="E31" s="112"/>
      <c r="F31" s="112"/>
      <c r="G31" s="112"/>
      <c r="H31" s="108" t="s">
        <v>29</v>
      </c>
      <c r="I31" s="108"/>
      <c r="J31" s="125"/>
      <c r="K31" s="125"/>
      <c r="L31" s="124">
        <v>50</v>
      </c>
      <c r="M31" s="124"/>
      <c r="N31" s="97">
        <f t="shared" si="1"/>
        <v>0</v>
      </c>
      <c r="O31" s="97"/>
      <c r="P31" s="11"/>
    </row>
    <row r="32" spans="2:17" ht="14.4" thickBot="1">
      <c r="B32" s="17"/>
      <c r="C32" s="112" t="s">
        <v>34</v>
      </c>
      <c r="D32" s="112"/>
      <c r="E32" s="112"/>
      <c r="F32" s="112"/>
      <c r="G32" s="112"/>
      <c r="H32" s="108" t="s">
        <v>29</v>
      </c>
      <c r="I32" s="108"/>
      <c r="J32" s="125"/>
      <c r="K32" s="125"/>
      <c r="L32" s="124">
        <v>50</v>
      </c>
      <c r="M32" s="124"/>
      <c r="N32" s="97">
        <f t="shared" ref="N32" si="2">J32*L32</f>
        <v>0</v>
      </c>
      <c r="O32" s="97"/>
      <c r="P32" s="11"/>
    </row>
    <row r="33" spans="2:17" ht="14.4" thickBot="1">
      <c r="B33" s="17"/>
      <c r="C33" s="104" t="s">
        <v>17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106">
        <f>SUM(N28:O32)</f>
        <v>0</v>
      </c>
      <c r="O33" s="107"/>
      <c r="P33" s="11"/>
    </row>
    <row r="34" spans="2:17">
      <c r="B34" s="17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92"/>
      <c r="P34" s="11"/>
    </row>
    <row r="35" spans="2:17" s="60" customFormat="1" ht="30" customHeight="1">
      <c r="B35" s="57"/>
      <c r="C35" s="117" t="s">
        <v>35</v>
      </c>
      <c r="D35" s="118"/>
      <c r="E35" s="118"/>
      <c r="F35" s="118"/>
      <c r="G35" s="119"/>
      <c r="H35" s="116" t="s">
        <v>5</v>
      </c>
      <c r="I35" s="116"/>
      <c r="J35" s="116" t="s">
        <v>6</v>
      </c>
      <c r="K35" s="116"/>
      <c r="L35" s="116" t="s">
        <v>7</v>
      </c>
      <c r="M35" s="116"/>
      <c r="N35" s="116" t="s">
        <v>8</v>
      </c>
      <c r="O35" s="116"/>
      <c r="P35" s="58"/>
    </row>
    <row r="36" spans="2:17">
      <c r="B36" s="17"/>
      <c r="C36" s="112" t="s">
        <v>36</v>
      </c>
      <c r="D36" s="112"/>
      <c r="E36" s="112"/>
      <c r="F36" s="112"/>
      <c r="G36" s="112"/>
      <c r="H36" s="108" t="s">
        <v>37</v>
      </c>
      <c r="I36" s="108"/>
      <c r="J36" s="125"/>
      <c r="K36" s="125"/>
      <c r="L36" s="124">
        <v>200</v>
      </c>
      <c r="M36" s="124"/>
      <c r="N36" s="97">
        <f t="shared" ref="N36:N37" si="3">J36*L36</f>
        <v>0</v>
      </c>
      <c r="O36" s="97"/>
      <c r="P36" s="11"/>
      <c r="Q36" s="56"/>
    </row>
    <row r="37" spans="2:17" ht="14.4" thickBot="1">
      <c r="B37" s="17"/>
      <c r="C37" s="112" t="s">
        <v>38</v>
      </c>
      <c r="D37" s="112"/>
      <c r="E37" s="112"/>
      <c r="F37" s="112"/>
      <c r="G37" s="112"/>
      <c r="H37" s="108" t="s">
        <v>39</v>
      </c>
      <c r="I37" s="108"/>
      <c r="J37" s="125"/>
      <c r="K37" s="125"/>
      <c r="L37" s="124">
        <v>50</v>
      </c>
      <c r="M37" s="124"/>
      <c r="N37" s="97">
        <f t="shared" si="3"/>
        <v>0</v>
      </c>
      <c r="O37" s="97"/>
      <c r="P37" s="11"/>
      <c r="Q37" s="56"/>
    </row>
    <row r="38" spans="2:17" ht="14.4" thickBot="1">
      <c r="B38" s="17"/>
      <c r="C38" s="104" t="s">
        <v>17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5"/>
      <c r="N38" s="106">
        <f>SUM(N36:O37)</f>
        <v>0</v>
      </c>
      <c r="O38" s="107"/>
      <c r="P38" s="11"/>
    </row>
    <row r="39" spans="2:17" s="60" customFormat="1">
      <c r="B39" s="57"/>
      <c r="C39" s="10"/>
      <c r="D39" s="10"/>
      <c r="E39" s="10"/>
      <c r="F39" s="10"/>
      <c r="G39" s="10"/>
      <c r="H39" s="10"/>
      <c r="I39" s="10"/>
      <c r="J39" s="10"/>
      <c r="K39" s="10"/>
      <c r="L39" s="4"/>
      <c r="M39" s="10"/>
      <c r="N39" s="10"/>
      <c r="O39" s="10"/>
      <c r="P39" s="58"/>
    </row>
    <row r="40" spans="2:17">
      <c r="B40" s="17"/>
      <c r="C40" s="116" t="s">
        <v>40</v>
      </c>
      <c r="D40" s="116"/>
      <c r="E40" s="116"/>
      <c r="F40" s="116"/>
      <c r="G40" s="116"/>
      <c r="H40" s="116" t="s">
        <v>5</v>
      </c>
      <c r="I40" s="116"/>
      <c r="J40" s="116" t="s">
        <v>6</v>
      </c>
      <c r="K40" s="116"/>
      <c r="L40" s="116" t="s">
        <v>7</v>
      </c>
      <c r="M40" s="116"/>
      <c r="N40" s="116" t="s">
        <v>8</v>
      </c>
      <c r="O40" s="116"/>
      <c r="P40" s="11"/>
    </row>
    <row r="41" spans="2:17">
      <c r="B41" s="17"/>
      <c r="C41" s="112" t="s">
        <v>41</v>
      </c>
      <c r="D41" s="112"/>
      <c r="E41" s="112"/>
      <c r="F41" s="112"/>
      <c r="G41" s="112"/>
      <c r="H41" s="108" t="s">
        <v>42</v>
      </c>
      <c r="I41" s="108"/>
      <c r="J41" s="125"/>
      <c r="K41" s="125"/>
      <c r="L41" s="124">
        <v>100</v>
      </c>
      <c r="M41" s="124"/>
      <c r="N41" s="97">
        <f>J41*L41</f>
        <v>0</v>
      </c>
      <c r="O41" s="97"/>
      <c r="P41" s="11"/>
    </row>
    <row r="42" spans="2:17" ht="14.4" thickBot="1">
      <c r="B42" s="17"/>
      <c r="C42" s="112" t="s">
        <v>43</v>
      </c>
      <c r="D42" s="112"/>
      <c r="E42" s="112"/>
      <c r="F42" s="112"/>
      <c r="G42" s="112"/>
      <c r="H42" s="108" t="s">
        <v>44</v>
      </c>
      <c r="I42" s="108"/>
      <c r="J42" s="125"/>
      <c r="K42" s="125"/>
      <c r="L42" s="124">
        <v>50</v>
      </c>
      <c r="M42" s="124"/>
      <c r="N42" s="97">
        <f>J42*L42</f>
        <v>0</v>
      </c>
      <c r="O42" s="97"/>
      <c r="P42" s="11"/>
    </row>
    <row r="43" spans="2:17" ht="14.4" thickBot="1">
      <c r="B43" s="17"/>
      <c r="C43" s="104" t="s">
        <v>17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5"/>
      <c r="N43" s="106">
        <f>SUM(N41:O42)</f>
        <v>0</v>
      </c>
      <c r="O43" s="107"/>
      <c r="P43" s="11"/>
      <c r="Q43" s="3"/>
    </row>
    <row r="44" spans="2:17" ht="14.4" thickBot="1">
      <c r="B44" s="17"/>
      <c r="C44" s="4"/>
      <c r="D44" s="4"/>
      <c r="E44" s="4"/>
      <c r="F44" s="4"/>
      <c r="G44" s="4"/>
      <c r="H44" s="4"/>
      <c r="I44" s="4"/>
      <c r="J44" s="20"/>
      <c r="K44" s="20"/>
      <c r="L44" s="19"/>
      <c r="M44" s="19"/>
      <c r="N44" s="20"/>
      <c r="O44" s="20"/>
      <c r="P44" s="11"/>
    </row>
    <row r="45" spans="2:17" ht="14.4" thickBot="1">
      <c r="B45" s="17"/>
      <c r="C45" s="131" t="s">
        <v>45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3"/>
      <c r="N45" s="129">
        <f>N19+N25+N33+N38+N43</f>
        <v>0</v>
      </c>
      <c r="O45" s="130"/>
      <c r="P45" s="11"/>
    </row>
    <row r="46" spans="2:17" ht="14.4" thickBot="1">
      <c r="B46" s="17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  <c r="O46" s="76"/>
      <c r="P46" s="11"/>
    </row>
    <row r="47" spans="2:17">
      <c r="B47" s="17"/>
      <c r="C47" s="126" t="s">
        <v>46</v>
      </c>
      <c r="D47" s="127"/>
      <c r="E47" s="127"/>
      <c r="F47" s="127"/>
      <c r="G47" s="127"/>
      <c r="H47" s="127"/>
      <c r="I47" s="127"/>
      <c r="J47" s="127"/>
      <c r="K47" s="127"/>
      <c r="L47" s="127"/>
      <c r="M47" s="128"/>
      <c r="N47" s="77">
        <f>IF($M$50-(((N45-I50)/(I51-I50)*M50))&lt;0,0,(IF(M50-(((N45-I50)/(I51-I50)*M50))&gt;M50,M50,(M50-(((N45-I50)/(I51-I50)*M50))))))</f>
        <v>300</v>
      </c>
      <c r="O47" s="78" t="s">
        <v>47</v>
      </c>
      <c r="P47" s="11"/>
    </row>
    <row r="48" spans="2:17">
      <c r="B48" s="17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70"/>
      <c r="O48" s="70"/>
      <c r="P48" s="11"/>
    </row>
    <row r="49" spans="2:16">
      <c r="B49" s="17"/>
      <c r="C49" s="99" t="s">
        <v>48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00"/>
      <c r="P49" s="11"/>
    </row>
    <row r="50" spans="2:16">
      <c r="B50" s="17"/>
      <c r="C50" s="112" t="s">
        <v>49</v>
      </c>
      <c r="D50" s="112"/>
      <c r="E50" s="112"/>
      <c r="F50" s="112"/>
      <c r="G50" s="112"/>
      <c r="H50" s="121"/>
      <c r="I50" s="122">
        <v>850000</v>
      </c>
      <c r="J50" s="123"/>
      <c r="K50" s="123"/>
      <c r="L50" s="73"/>
      <c r="M50" s="71">
        <v>300</v>
      </c>
      <c r="N50" s="21" t="s">
        <v>47</v>
      </c>
      <c r="O50" s="72"/>
      <c r="P50" s="11"/>
    </row>
    <row r="51" spans="2:16">
      <c r="B51" s="17"/>
      <c r="C51" s="112" t="s">
        <v>50</v>
      </c>
      <c r="D51" s="112"/>
      <c r="E51" s="112"/>
      <c r="F51" s="112"/>
      <c r="G51" s="112"/>
      <c r="H51" s="121"/>
      <c r="I51" s="122">
        <v>1200000</v>
      </c>
      <c r="J51" s="123"/>
      <c r="K51" s="123"/>
      <c r="L51" s="73"/>
      <c r="M51" s="71">
        <v>0</v>
      </c>
      <c r="N51" s="21" t="s">
        <v>47</v>
      </c>
      <c r="O51" s="72"/>
      <c r="P51" s="11"/>
    </row>
    <row r="52" spans="2:16">
      <c r="B52" s="18"/>
      <c r="C52" s="14"/>
      <c r="D52" s="14"/>
      <c r="E52" s="14"/>
      <c r="F52" s="14"/>
      <c r="G52" s="14"/>
      <c r="H52" s="14"/>
      <c r="I52" s="14"/>
      <c r="J52" s="66"/>
      <c r="K52" s="66"/>
      <c r="L52" s="67"/>
      <c r="M52" s="67"/>
      <c r="N52" s="66"/>
      <c r="O52" s="66"/>
      <c r="P52" s="15"/>
    </row>
  </sheetData>
  <sheetProtection algorithmName="SHA-512" hashValue="qzMpVtidsZnE13AjbFngnaZeTxLt3U0E6Rd5yCRa6GuReJfcwGHkvk+nEgIuFbG7erih8asF13SUadPrxIGmig==" saltValue="5brP8jCYqj9aOShb+V57cQ==" spinCount="100000" sheet="1" objects="1" scenarios="1"/>
  <mergeCells count="134">
    <mergeCell ref="C9:O10"/>
    <mergeCell ref="C6:O7"/>
    <mergeCell ref="N19:O19"/>
    <mergeCell ref="C19:M19"/>
    <mergeCell ref="J16:K16"/>
    <mergeCell ref="J15:K15"/>
    <mergeCell ref="N13:O13"/>
    <mergeCell ref="L18:M18"/>
    <mergeCell ref="L17:M17"/>
    <mergeCell ref="L16:M16"/>
    <mergeCell ref="L15:M15"/>
    <mergeCell ref="L14:M14"/>
    <mergeCell ref="L13:M13"/>
    <mergeCell ref="N18:O18"/>
    <mergeCell ref="N17:O17"/>
    <mergeCell ref="N16:O16"/>
    <mergeCell ref="N15:O15"/>
    <mergeCell ref="N12:O12"/>
    <mergeCell ref="N14:O14"/>
    <mergeCell ref="H12:I12"/>
    <mergeCell ref="C12:G12"/>
    <mergeCell ref="D18:G18"/>
    <mergeCell ref="D17:G17"/>
    <mergeCell ref="D16:G16"/>
    <mergeCell ref="C32:G32"/>
    <mergeCell ref="H30:I30"/>
    <mergeCell ref="J30:K30"/>
    <mergeCell ref="N30:O30"/>
    <mergeCell ref="N29:O29"/>
    <mergeCell ref="C30:G30"/>
    <mergeCell ref="C29:G29"/>
    <mergeCell ref="C28:G28"/>
    <mergeCell ref="J31:K31"/>
    <mergeCell ref="H29:I29"/>
    <mergeCell ref="L29:M29"/>
    <mergeCell ref="N28:O28"/>
    <mergeCell ref="D15:G15"/>
    <mergeCell ref="H15:I15"/>
    <mergeCell ref="J23:K23"/>
    <mergeCell ref="L27:M27"/>
    <mergeCell ref="J27:K27"/>
    <mergeCell ref="J22:K22"/>
    <mergeCell ref="L12:M12"/>
    <mergeCell ref="J12:K12"/>
    <mergeCell ref="L28:M28"/>
    <mergeCell ref="J28:K28"/>
    <mergeCell ref="J14:K14"/>
    <mergeCell ref="N27:O27"/>
    <mergeCell ref="J17:K17"/>
    <mergeCell ref="H17:I17"/>
    <mergeCell ref="N40:O40"/>
    <mergeCell ref="N23:O23"/>
    <mergeCell ref="H22:I22"/>
    <mergeCell ref="J24:K24"/>
    <mergeCell ref="J29:K29"/>
    <mergeCell ref="L31:M31"/>
    <mergeCell ref="L30:M30"/>
    <mergeCell ref="N38:O38"/>
    <mergeCell ref="N24:O24"/>
    <mergeCell ref="N22:O22"/>
    <mergeCell ref="L24:M24"/>
    <mergeCell ref="L22:M22"/>
    <mergeCell ref="N45:O45"/>
    <mergeCell ref="C33:M33"/>
    <mergeCell ref="N33:O33"/>
    <mergeCell ref="C43:M43"/>
    <mergeCell ref="N43:O43"/>
    <mergeCell ref="C45:M45"/>
    <mergeCell ref="C35:G35"/>
    <mergeCell ref="H35:I35"/>
    <mergeCell ref="J35:K35"/>
    <mergeCell ref="L35:M35"/>
    <mergeCell ref="N35:O35"/>
    <mergeCell ref="C36:G36"/>
    <mergeCell ref="H36:I36"/>
    <mergeCell ref="L40:M40"/>
    <mergeCell ref="J40:K40"/>
    <mergeCell ref="J36:K36"/>
    <mergeCell ref="L36:M36"/>
    <mergeCell ref="N36:O36"/>
    <mergeCell ref="C37:G37"/>
    <mergeCell ref="H37:I37"/>
    <mergeCell ref="J37:K37"/>
    <mergeCell ref="L37:M37"/>
    <mergeCell ref="N37:O37"/>
    <mergeCell ref="C38:M38"/>
    <mergeCell ref="C51:H51"/>
    <mergeCell ref="I51:K51"/>
    <mergeCell ref="N31:O31"/>
    <mergeCell ref="C40:G40"/>
    <mergeCell ref="H40:I40"/>
    <mergeCell ref="H31:I31"/>
    <mergeCell ref="N42:O42"/>
    <mergeCell ref="N41:O41"/>
    <mergeCell ref="L42:M42"/>
    <mergeCell ref="L41:M41"/>
    <mergeCell ref="J42:K42"/>
    <mergeCell ref="H32:I32"/>
    <mergeCell ref="J32:K32"/>
    <mergeCell ref="C31:G31"/>
    <mergeCell ref="H42:I42"/>
    <mergeCell ref="H41:I41"/>
    <mergeCell ref="C41:G41"/>
    <mergeCell ref="C47:M47"/>
    <mergeCell ref="C49:O49"/>
    <mergeCell ref="C50:H50"/>
    <mergeCell ref="I50:K50"/>
    <mergeCell ref="C42:G42"/>
    <mergeCell ref="L32:M32"/>
    <mergeCell ref="J41:K41"/>
    <mergeCell ref="S12:X12"/>
    <mergeCell ref="N32:O32"/>
    <mergeCell ref="N21:O21"/>
    <mergeCell ref="H21:I21"/>
    <mergeCell ref="L23:M23"/>
    <mergeCell ref="J13:K13"/>
    <mergeCell ref="C25:M25"/>
    <mergeCell ref="N25:O25"/>
    <mergeCell ref="H28:I28"/>
    <mergeCell ref="H14:I14"/>
    <mergeCell ref="H24:I24"/>
    <mergeCell ref="H18:I18"/>
    <mergeCell ref="J18:K18"/>
    <mergeCell ref="D13:G13"/>
    <mergeCell ref="H13:I13"/>
    <mergeCell ref="H16:I16"/>
    <mergeCell ref="J21:K21"/>
    <mergeCell ref="L21:M21"/>
    <mergeCell ref="C24:G24"/>
    <mergeCell ref="D14:G14"/>
    <mergeCell ref="H27:I27"/>
    <mergeCell ref="C27:G27"/>
    <mergeCell ref="C22:G22"/>
    <mergeCell ref="C21:G21"/>
  </mergeCells>
  <conditionalFormatting sqref="N45:O45">
    <cfRule type="cellIs" dxfId="2" priority="1" operator="greaterThan">
      <formula>$I$51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B6A3-9306-4F40-A2EE-14CEFF0050FE}">
  <sheetPr codeName="Blad3"/>
  <dimension ref="B2:Z69"/>
  <sheetViews>
    <sheetView topLeftCell="A30" workbookViewId="0">
      <selection activeCell="C60" sqref="C60:O60"/>
    </sheetView>
  </sheetViews>
  <sheetFormatPr defaultColWidth="9.09765625" defaultRowHeight="13.8"/>
  <cols>
    <col min="1" max="2" width="3.09765625" style="1" customWidth="1"/>
    <col min="3" max="3" width="3.69921875" style="1" customWidth="1"/>
    <col min="4" max="6" width="9.09765625" style="1"/>
    <col min="7" max="7" width="9.09765625" style="1" customWidth="1"/>
    <col min="8" max="8" width="5.59765625" style="1" customWidth="1"/>
    <col min="9" max="9" width="7.59765625" style="1" customWidth="1"/>
    <col min="10" max="10" width="3.296875" style="1" bestFit="1" customWidth="1"/>
    <col min="11" max="11" width="7.8984375" style="1" bestFit="1" customWidth="1"/>
    <col min="12" max="13" width="9.09765625" style="1"/>
    <col min="14" max="14" width="9.8984375" style="5" bestFit="1" customWidth="1"/>
    <col min="15" max="15" width="9.09765625" style="1"/>
    <col min="16" max="17" width="9.09765625" style="1" customWidth="1"/>
    <col min="18" max="18" width="3.09765625" style="1" customWidth="1"/>
    <col min="19" max="20" width="9.09765625" style="1"/>
    <col min="21" max="21" width="14.09765625" style="1" bestFit="1" customWidth="1"/>
    <col min="22" max="22" width="9.09765625" style="1"/>
    <col min="23" max="23" width="14.09765625" style="1" bestFit="1" customWidth="1"/>
    <col min="24" max="16384" width="9.09765625" style="1"/>
  </cols>
  <sheetData>
    <row r="2" spans="2:26" ht="26.25">
      <c r="B2" s="16"/>
      <c r="C2" s="6" t="s">
        <v>151</v>
      </c>
      <c r="D2" s="26"/>
      <c r="E2" s="7"/>
      <c r="F2" s="7"/>
      <c r="G2" s="7"/>
      <c r="H2" s="7"/>
      <c r="I2" s="7"/>
      <c r="J2" s="7"/>
      <c r="K2" s="7"/>
      <c r="L2" s="7"/>
      <c r="M2" s="7"/>
      <c r="N2" s="8"/>
      <c r="O2" s="7"/>
      <c r="P2" s="7"/>
      <c r="Q2" s="7"/>
      <c r="R2" s="9"/>
    </row>
    <row r="3" spans="2:26" ht="18.75">
      <c r="B3" s="17"/>
      <c r="C3" s="27" t="s">
        <v>51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4"/>
      <c r="O3" s="10"/>
      <c r="P3" s="10"/>
      <c r="Q3" s="10"/>
      <c r="R3" s="11"/>
    </row>
    <row r="4" spans="2:26" ht="15">
      <c r="B4" s="17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4"/>
      <c r="O4" s="2"/>
      <c r="P4" s="12" t="s">
        <v>1</v>
      </c>
      <c r="Q4" s="12"/>
      <c r="R4" s="11"/>
    </row>
    <row r="5" spans="2:26" ht="15">
      <c r="B5" s="1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"/>
      <c r="O5" s="10"/>
      <c r="P5" s="10"/>
      <c r="Q5" s="10"/>
      <c r="R5" s="11"/>
    </row>
    <row r="6" spans="2:26">
      <c r="B6" s="17"/>
      <c r="C6" s="139" t="s">
        <v>52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1"/>
    </row>
    <row r="7" spans="2:26">
      <c r="B7" s="1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1"/>
    </row>
    <row r="8" spans="2:26" ht="15">
      <c r="B8" s="1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4"/>
      <c r="O8" s="10"/>
      <c r="P8" s="10"/>
      <c r="Q8" s="10"/>
      <c r="R8" s="11"/>
    </row>
    <row r="9" spans="2:26">
      <c r="B9" s="17"/>
      <c r="C9" s="139" t="s">
        <v>53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36"/>
      <c r="Q9" s="10"/>
      <c r="R9" s="11"/>
    </row>
    <row r="10" spans="2:26">
      <c r="B10" s="1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36"/>
      <c r="Q10" s="10"/>
      <c r="R10" s="11"/>
      <c r="S10" s="3"/>
    </row>
    <row r="11" spans="2:26" ht="15">
      <c r="B11" s="1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10"/>
      <c r="R11" s="11"/>
      <c r="S11" s="3"/>
    </row>
    <row r="12" spans="2:26" ht="15">
      <c r="B12" s="17"/>
      <c r="C12" s="139" t="s">
        <v>54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1"/>
      <c r="S12" s="3"/>
    </row>
    <row r="13" spans="2:26" ht="15">
      <c r="B13" s="1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4"/>
      <c r="O13" s="10"/>
      <c r="P13" s="10"/>
      <c r="Q13" s="10"/>
      <c r="R13" s="11"/>
    </row>
    <row r="14" spans="2:26" s="56" customFormat="1" ht="29.25" customHeight="1">
      <c r="B14" s="54"/>
      <c r="C14" s="144" t="s">
        <v>4</v>
      </c>
      <c r="D14" s="144"/>
      <c r="E14" s="144"/>
      <c r="F14" s="144"/>
      <c r="G14" s="144"/>
      <c r="H14" s="144" t="s">
        <v>5</v>
      </c>
      <c r="I14" s="144"/>
      <c r="J14" s="144"/>
      <c r="K14" s="144"/>
      <c r="L14" s="145" t="s">
        <v>6</v>
      </c>
      <c r="M14" s="146"/>
      <c r="N14" s="147" t="s">
        <v>55</v>
      </c>
      <c r="O14" s="147"/>
      <c r="P14" s="117" t="s">
        <v>8</v>
      </c>
      <c r="Q14" s="119"/>
      <c r="R14" s="55"/>
      <c r="U14" s="96"/>
      <c r="V14" s="96"/>
      <c r="W14" s="96"/>
      <c r="X14" s="96"/>
      <c r="Y14" s="96"/>
      <c r="Z14" s="96"/>
    </row>
    <row r="15" spans="2:26">
      <c r="B15" s="17"/>
      <c r="C15" s="179">
        <v>1</v>
      </c>
      <c r="D15" s="205" t="s">
        <v>56</v>
      </c>
      <c r="E15" s="206"/>
      <c r="F15" s="206"/>
      <c r="G15" s="207"/>
      <c r="H15" s="108" t="s">
        <v>57</v>
      </c>
      <c r="I15" s="108"/>
      <c r="J15" s="108"/>
      <c r="K15" s="108"/>
      <c r="L15" s="102"/>
      <c r="M15" s="103"/>
      <c r="N15" s="124">
        <v>500</v>
      </c>
      <c r="O15" s="124"/>
      <c r="P15" s="152">
        <f t="shared" ref="P15:P34" si="0">L15*N15</f>
        <v>0</v>
      </c>
      <c r="Q15" s="149"/>
      <c r="R15" s="11"/>
      <c r="W15" s="93"/>
    </row>
    <row r="16" spans="2:26">
      <c r="B16" s="17"/>
      <c r="C16" s="180"/>
      <c r="D16" s="208"/>
      <c r="E16" s="209"/>
      <c r="F16" s="209"/>
      <c r="G16" s="210"/>
      <c r="H16" s="150" t="s">
        <v>58</v>
      </c>
      <c r="I16" s="151"/>
      <c r="J16" s="151"/>
      <c r="K16" s="214"/>
      <c r="L16" s="177"/>
      <c r="M16" s="178"/>
      <c r="N16" s="141">
        <v>450</v>
      </c>
      <c r="O16" s="142"/>
      <c r="P16" s="152">
        <f t="shared" si="0"/>
        <v>0</v>
      </c>
      <c r="Q16" s="149"/>
      <c r="R16" s="11"/>
      <c r="W16" s="93"/>
    </row>
    <row r="17" spans="2:18">
      <c r="B17" s="17"/>
      <c r="C17" s="180"/>
      <c r="D17" s="208"/>
      <c r="E17" s="209"/>
      <c r="F17" s="209"/>
      <c r="G17" s="210"/>
      <c r="H17" s="150" t="s">
        <v>59</v>
      </c>
      <c r="I17" s="151"/>
      <c r="J17" s="151"/>
      <c r="K17" s="214"/>
      <c r="L17" s="177"/>
      <c r="M17" s="178"/>
      <c r="N17" s="141">
        <v>3875</v>
      </c>
      <c r="O17" s="142"/>
      <c r="P17" s="152">
        <f t="shared" si="0"/>
        <v>0</v>
      </c>
      <c r="Q17" s="149"/>
      <c r="R17" s="11"/>
    </row>
    <row r="18" spans="2:18">
      <c r="B18" s="17"/>
      <c r="C18" s="181"/>
      <c r="D18" s="211"/>
      <c r="E18" s="212"/>
      <c r="F18" s="212"/>
      <c r="G18" s="213"/>
      <c r="H18" s="150" t="s">
        <v>14</v>
      </c>
      <c r="I18" s="151"/>
      <c r="J18" s="151"/>
      <c r="K18" s="214"/>
      <c r="L18" s="177"/>
      <c r="M18" s="178"/>
      <c r="N18" s="141">
        <v>350</v>
      </c>
      <c r="O18" s="142"/>
      <c r="P18" s="152">
        <f t="shared" si="0"/>
        <v>0</v>
      </c>
      <c r="Q18" s="149"/>
      <c r="R18" s="11"/>
    </row>
    <row r="19" spans="2:18">
      <c r="B19" s="17"/>
      <c r="C19" s="179">
        <v>2</v>
      </c>
      <c r="D19" s="197" t="s">
        <v>60</v>
      </c>
      <c r="E19" s="198"/>
      <c r="F19" s="198"/>
      <c r="G19" s="199"/>
      <c r="H19" s="28" t="s">
        <v>61</v>
      </c>
      <c r="I19" s="29" t="s">
        <v>62</v>
      </c>
      <c r="J19" s="29" t="s">
        <v>63</v>
      </c>
      <c r="K19" s="30" t="s">
        <v>64</v>
      </c>
      <c r="L19" s="177"/>
      <c r="M19" s="178"/>
      <c r="N19" s="124">
        <v>200</v>
      </c>
      <c r="O19" s="124"/>
      <c r="P19" s="152">
        <f t="shared" si="0"/>
        <v>0</v>
      </c>
      <c r="Q19" s="149"/>
      <c r="R19" s="11"/>
    </row>
    <row r="20" spans="2:18">
      <c r="B20" s="17"/>
      <c r="C20" s="180"/>
      <c r="D20" s="200"/>
      <c r="E20" s="139"/>
      <c r="F20" s="139"/>
      <c r="G20" s="201"/>
      <c r="H20" s="28" t="s">
        <v>61</v>
      </c>
      <c r="I20" s="31" t="s">
        <v>65</v>
      </c>
      <c r="J20" s="29" t="s">
        <v>63</v>
      </c>
      <c r="K20" s="32" t="s">
        <v>66</v>
      </c>
      <c r="L20" s="177"/>
      <c r="M20" s="178"/>
      <c r="N20" s="124">
        <v>975</v>
      </c>
      <c r="O20" s="124"/>
      <c r="P20" s="152">
        <f t="shared" si="0"/>
        <v>0</v>
      </c>
      <c r="Q20" s="149"/>
      <c r="R20" s="11"/>
    </row>
    <row r="21" spans="2:18">
      <c r="B21" s="17"/>
      <c r="C21" s="181"/>
      <c r="D21" s="202"/>
      <c r="E21" s="203"/>
      <c r="F21" s="203"/>
      <c r="G21" s="204"/>
      <c r="H21" s="28" t="s">
        <v>61</v>
      </c>
      <c r="I21" s="31" t="s">
        <v>67</v>
      </c>
      <c r="J21" s="31"/>
      <c r="K21" s="32"/>
      <c r="L21" s="177"/>
      <c r="M21" s="178"/>
      <c r="N21" s="124">
        <v>2750</v>
      </c>
      <c r="O21" s="124"/>
      <c r="P21" s="152">
        <f t="shared" si="0"/>
        <v>0</v>
      </c>
      <c r="Q21" s="149"/>
      <c r="R21" s="11"/>
    </row>
    <row r="22" spans="2:18">
      <c r="B22" s="17"/>
      <c r="C22" s="179">
        <v>3</v>
      </c>
      <c r="D22" s="197" t="s">
        <v>68</v>
      </c>
      <c r="E22" s="198"/>
      <c r="F22" s="198"/>
      <c r="G22" s="199"/>
      <c r="H22" s="28" t="s">
        <v>61</v>
      </c>
      <c r="I22" s="29" t="s">
        <v>62</v>
      </c>
      <c r="J22" s="29" t="s">
        <v>63</v>
      </c>
      <c r="K22" s="30" t="s">
        <v>64</v>
      </c>
      <c r="L22" s="177"/>
      <c r="M22" s="178"/>
      <c r="N22" s="124">
        <v>100</v>
      </c>
      <c r="O22" s="124"/>
      <c r="P22" s="155">
        <f t="shared" si="0"/>
        <v>0</v>
      </c>
      <c r="Q22" s="156"/>
      <c r="R22" s="11"/>
    </row>
    <row r="23" spans="2:18">
      <c r="B23" s="17"/>
      <c r="C23" s="180"/>
      <c r="D23" s="200"/>
      <c r="E23" s="139"/>
      <c r="F23" s="139"/>
      <c r="G23" s="201"/>
      <c r="H23" s="28" t="s">
        <v>61</v>
      </c>
      <c r="I23" s="31" t="s">
        <v>65</v>
      </c>
      <c r="J23" s="29" t="s">
        <v>63</v>
      </c>
      <c r="K23" s="32" t="s">
        <v>66</v>
      </c>
      <c r="L23" s="177"/>
      <c r="M23" s="178"/>
      <c r="N23" s="124">
        <v>600</v>
      </c>
      <c r="O23" s="124"/>
      <c r="P23" s="155">
        <f t="shared" si="0"/>
        <v>0</v>
      </c>
      <c r="Q23" s="156"/>
      <c r="R23" s="11"/>
    </row>
    <row r="24" spans="2:18">
      <c r="B24" s="17"/>
      <c r="C24" s="181"/>
      <c r="D24" s="202"/>
      <c r="E24" s="203"/>
      <c r="F24" s="203"/>
      <c r="G24" s="204"/>
      <c r="H24" s="28" t="s">
        <v>61</v>
      </c>
      <c r="I24" s="31" t="s">
        <v>67</v>
      </c>
      <c r="J24" s="31"/>
      <c r="K24" s="32"/>
      <c r="L24" s="177"/>
      <c r="M24" s="178"/>
      <c r="N24" s="124">
        <v>200</v>
      </c>
      <c r="O24" s="124"/>
      <c r="P24" s="155">
        <f t="shared" si="0"/>
        <v>0</v>
      </c>
      <c r="Q24" s="156"/>
      <c r="R24" s="11"/>
    </row>
    <row r="25" spans="2:18">
      <c r="B25" s="17"/>
      <c r="C25" s="179">
        <v>4</v>
      </c>
      <c r="D25" s="205" t="s">
        <v>69</v>
      </c>
      <c r="E25" s="206"/>
      <c r="F25" s="206"/>
      <c r="G25" s="207"/>
      <c r="H25" s="28" t="s">
        <v>61</v>
      </c>
      <c r="I25" s="29" t="s">
        <v>62</v>
      </c>
      <c r="J25" s="29" t="s">
        <v>63</v>
      </c>
      <c r="K25" s="30" t="s">
        <v>64</v>
      </c>
      <c r="L25" s="177"/>
      <c r="M25" s="178"/>
      <c r="N25" s="124">
        <v>75</v>
      </c>
      <c r="O25" s="124"/>
      <c r="P25" s="155">
        <f t="shared" si="0"/>
        <v>0</v>
      </c>
      <c r="Q25" s="156"/>
      <c r="R25" s="11"/>
    </row>
    <row r="26" spans="2:18">
      <c r="B26" s="17"/>
      <c r="C26" s="180"/>
      <c r="D26" s="208"/>
      <c r="E26" s="209"/>
      <c r="F26" s="209"/>
      <c r="G26" s="210"/>
      <c r="H26" s="28" t="s">
        <v>61</v>
      </c>
      <c r="I26" s="31" t="s">
        <v>65</v>
      </c>
      <c r="J26" s="29" t="s">
        <v>63</v>
      </c>
      <c r="K26" s="32" t="s">
        <v>66</v>
      </c>
      <c r="L26" s="177"/>
      <c r="M26" s="178"/>
      <c r="N26" s="124">
        <v>175</v>
      </c>
      <c r="O26" s="124"/>
      <c r="P26" s="153">
        <f t="shared" si="0"/>
        <v>0</v>
      </c>
      <c r="Q26" s="154"/>
      <c r="R26" s="11"/>
    </row>
    <row r="27" spans="2:18">
      <c r="B27" s="17"/>
      <c r="C27" s="181"/>
      <c r="D27" s="211"/>
      <c r="E27" s="212"/>
      <c r="F27" s="212"/>
      <c r="G27" s="213"/>
      <c r="H27" s="28" t="s">
        <v>61</v>
      </c>
      <c r="I27" s="31" t="s">
        <v>70</v>
      </c>
      <c r="J27" s="31"/>
      <c r="K27" s="32"/>
      <c r="L27" s="177"/>
      <c r="M27" s="178"/>
      <c r="N27" s="124">
        <v>75</v>
      </c>
      <c r="O27" s="124"/>
      <c r="P27" s="153">
        <f t="shared" si="0"/>
        <v>0</v>
      </c>
      <c r="Q27" s="154"/>
      <c r="R27" s="11"/>
    </row>
    <row r="28" spans="2:18" ht="15" customHeight="1">
      <c r="B28" s="17"/>
      <c r="C28" s="179">
        <v>5</v>
      </c>
      <c r="D28" s="197" t="s">
        <v>71</v>
      </c>
      <c r="E28" s="198"/>
      <c r="F28" s="198"/>
      <c r="G28" s="199"/>
      <c r="H28" s="28" t="s">
        <v>61</v>
      </c>
      <c r="I28" s="29" t="s">
        <v>62</v>
      </c>
      <c r="J28" s="29" t="s">
        <v>63</v>
      </c>
      <c r="K28" s="30" t="s">
        <v>64</v>
      </c>
      <c r="L28" s="177"/>
      <c r="M28" s="178"/>
      <c r="N28" s="124">
        <v>100</v>
      </c>
      <c r="O28" s="124"/>
      <c r="P28" s="153">
        <f t="shared" si="0"/>
        <v>0</v>
      </c>
      <c r="Q28" s="154"/>
      <c r="R28" s="11"/>
    </row>
    <row r="29" spans="2:18" ht="15" customHeight="1">
      <c r="B29" s="17"/>
      <c r="C29" s="180"/>
      <c r="D29" s="200"/>
      <c r="E29" s="139"/>
      <c r="F29" s="139"/>
      <c r="G29" s="201"/>
      <c r="H29" s="28" t="s">
        <v>61</v>
      </c>
      <c r="I29" s="31" t="s">
        <v>65</v>
      </c>
      <c r="J29" s="29" t="s">
        <v>63</v>
      </c>
      <c r="K29" s="32" t="s">
        <v>66</v>
      </c>
      <c r="L29" s="177"/>
      <c r="M29" s="178"/>
      <c r="N29" s="124">
        <v>600</v>
      </c>
      <c r="O29" s="124"/>
      <c r="P29" s="173">
        <f t="shared" si="0"/>
        <v>0</v>
      </c>
      <c r="Q29" s="174"/>
      <c r="R29" s="11"/>
    </row>
    <row r="30" spans="2:18" ht="15" customHeight="1">
      <c r="B30" s="17"/>
      <c r="C30" s="179">
        <v>6</v>
      </c>
      <c r="D30" s="205" t="s">
        <v>72</v>
      </c>
      <c r="E30" s="206"/>
      <c r="F30" s="206"/>
      <c r="G30" s="207"/>
      <c r="H30" s="28" t="s">
        <v>61</v>
      </c>
      <c r="I30" s="29" t="s">
        <v>73</v>
      </c>
      <c r="J30" s="29" t="s">
        <v>63</v>
      </c>
      <c r="K30" s="30" t="s">
        <v>64</v>
      </c>
      <c r="L30" s="177"/>
      <c r="M30" s="178"/>
      <c r="N30" s="124">
        <v>30500</v>
      </c>
      <c r="O30" s="124"/>
      <c r="P30" s="173">
        <f t="shared" si="0"/>
        <v>0</v>
      </c>
      <c r="Q30" s="174"/>
      <c r="R30" s="11"/>
    </row>
    <row r="31" spans="2:18" ht="15" customHeight="1">
      <c r="B31" s="17"/>
      <c r="C31" s="180"/>
      <c r="D31" s="208"/>
      <c r="E31" s="209"/>
      <c r="F31" s="209"/>
      <c r="G31" s="210"/>
      <c r="H31" s="28" t="s">
        <v>61</v>
      </c>
      <c r="I31" s="31" t="s">
        <v>65</v>
      </c>
      <c r="J31" s="29" t="s">
        <v>63</v>
      </c>
      <c r="K31" s="32" t="s">
        <v>66</v>
      </c>
      <c r="L31" s="177"/>
      <c r="M31" s="178"/>
      <c r="N31" s="124">
        <v>2000</v>
      </c>
      <c r="O31" s="124"/>
      <c r="P31" s="152">
        <f t="shared" si="0"/>
        <v>0</v>
      </c>
      <c r="Q31" s="149"/>
      <c r="R31" s="11"/>
    </row>
    <row r="32" spans="2:18" ht="15" customHeight="1">
      <c r="B32" s="17"/>
      <c r="C32" s="181"/>
      <c r="D32" s="208"/>
      <c r="E32" s="212"/>
      <c r="F32" s="212"/>
      <c r="G32" s="213"/>
      <c r="H32" s="33" t="s">
        <v>61</v>
      </c>
      <c r="I32" s="31" t="s">
        <v>67</v>
      </c>
      <c r="J32" s="31"/>
      <c r="K32" s="32"/>
      <c r="L32" s="177"/>
      <c r="M32" s="178"/>
      <c r="N32" s="124">
        <v>5000</v>
      </c>
      <c r="O32" s="124"/>
      <c r="P32" s="152">
        <f t="shared" si="0"/>
        <v>0</v>
      </c>
      <c r="Q32" s="149"/>
      <c r="R32" s="11"/>
    </row>
    <row r="33" spans="2:19" ht="15" customHeight="1">
      <c r="B33" s="17"/>
      <c r="C33" s="205">
        <v>7</v>
      </c>
      <c r="D33" s="22" t="s">
        <v>74</v>
      </c>
      <c r="E33" s="23"/>
      <c r="F33" s="23"/>
      <c r="G33" s="23"/>
      <c r="H33" s="28" t="s">
        <v>61</v>
      </c>
      <c r="I33" s="151" t="s">
        <v>75</v>
      </c>
      <c r="J33" s="151"/>
      <c r="K33" s="214"/>
      <c r="L33" s="177"/>
      <c r="M33" s="178"/>
      <c r="N33" s="124">
        <v>2250</v>
      </c>
      <c r="O33" s="124"/>
      <c r="P33" s="152">
        <f t="shared" si="0"/>
        <v>0</v>
      </c>
      <c r="Q33" s="149"/>
      <c r="R33" s="11"/>
    </row>
    <row r="34" spans="2:19" ht="15.75" customHeight="1" thickBot="1">
      <c r="B34" s="17"/>
      <c r="C34" s="181"/>
      <c r="D34" s="24"/>
      <c r="E34" s="25"/>
      <c r="F34" s="25"/>
      <c r="G34" s="25"/>
      <c r="H34" s="34" t="s">
        <v>61</v>
      </c>
      <c r="I34" s="151" t="s">
        <v>76</v>
      </c>
      <c r="J34" s="151"/>
      <c r="K34" s="214"/>
      <c r="L34" s="177"/>
      <c r="M34" s="178"/>
      <c r="N34" s="124">
        <v>25</v>
      </c>
      <c r="O34" s="124"/>
      <c r="P34" s="159">
        <f t="shared" si="0"/>
        <v>0</v>
      </c>
      <c r="Q34" s="160"/>
      <c r="R34" s="11"/>
    </row>
    <row r="35" spans="2:19" ht="14.4" thickBot="1">
      <c r="B35" s="17"/>
      <c r="C35" s="182" t="s">
        <v>17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3"/>
      <c r="P35" s="161">
        <f>SUM(P15:Q34)</f>
        <v>0</v>
      </c>
      <c r="Q35" s="162"/>
      <c r="R35" s="11"/>
    </row>
    <row r="36" spans="2:19">
      <c r="B36" s="17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4"/>
      <c r="O36" s="10"/>
      <c r="P36" s="10"/>
      <c r="Q36" s="10"/>
      <c r="R36" s="11"/>
    </row>
    <row r="37" spans="2:19">
      <c r="B37" s="17"/>
      <c r="C37" s="99" t="s">
        <v>18</v>
      </c>
      <c r="D37" s="120"/>
      <c r="E37" s="120"/>
      <c r="F37" s="120"/>
      <c r="G37" s="100"/>
      <c r="H37" s="120" t="s">
        <v>19</v>
      </c>
      <c r="I37" s="120"/>
      <c r="J37" s="120"/>
      <c r="K37" s="100"/>
      <c r="L37" s="99" t="s">
        <v>20</v>
      </c>
      <c r="M37" s="100"/>
      <c r="N37" s="98" t="s">
        <v>21</v>
      </c>
      <c r="O37" s="98"/>
      <c r="P37" s="99" t="s">
        <v>8</v>
      </c>
      <c r="Q37" s="100"/>
      <c r="R37" s="11"/>
    </row>
    <row r="38" spans="2:19">
      <c r="B38" s="17"/>
      <c r="C38" s="42" t="s">
        <v>22</v>
      </c>
      <c r="D38" s="38"/>
      <c r="E38" s="21"/>
      <c r="F38" s="21"/>
      <c r="G38" s="21"/>
      <c r="H38" s="184" t="s">
        <v>77</v>
      </c>
      <c r="I38" s="185"/>
      <c r="J38" s="185"/>
      <c r="K38" s="186"/>
      <c r="L38" s="193"/>
      <c r="M38" s="194"/>
      <c r="N38" s="101">
        <v>0.25</v>
      </c>
      <c r="O38" s="101"/>
      <c r="P38" s="173" t="str">
        <f>IF(L38="","",((L38*($P$15+$P$16+$P$17+$P$18+$P$19+$P$20+$P$21+$P$22+$P$23+$P$24+$P$25+$P$26+$P$27+$P$28+$P$29+$P$33+$P$34)*0.2)))</f>
        <v/>
      </c>
      <c r="Q38" s="174"/>
      <c r="R38" s="11"/>
      <c r="S38" s="3"/>
    </row>
    <row r="39" spans="2:19">
      <c r="B39" s="17"/>
      <c r="C39" s="42" t="s">
        <v>24</v>
      </c>
      <c r="D39" s="38"/>
      <c r="E39" s="21"/>
      <c r="F39" s="21"/>
      <c r="G39" s="21"/>
      <c r="H39" s="187"/>
      <c r="I39" s="188"/>
      <c r="J39" s="188"/>
      <c r="K39" s="189"/>
      <c r="L39" s="193"/>
      <c r="M39" s="194"/>
      <c r="N39" s="101">
        <v>0.25</v>
      </c>
      <c r="O39" s="101"/>
      <c r="P39" s="173" t="str">
        <f>IF(L39="","",((L39*($P$15+$P$16+$P$17+$P$18+$P$19+$P$20+$P$21+$P$22+$P$23+$P$24+$P$25+$P$26+$P$27+$P$28+$P$29+$P$33+$P$34)*0.2)))</f>
        <v/>
      </c>
      <c r="Q39" s="174"/>
      <c r="R39" s="11"/>
    </row>
    <row r="40" spans="2:19" ht="14.4" thickBot="1">
      <c r="B40" s="17"/>
      <c r="C40" s="42" t="s">
        <v>26</v>
      </c>
      <c r="D40" s="38"/>
      <c r="E40" s="21"/>
      <c r="F40" s="21"/>
      <c r="G40" s="21"/>
      <c r="H40" s="190"/>
      <c r="I40" s="191"/>
      <c r="J40" s="191"/>
      <c r="K40" s="192"/>
      <c r="L40" s="193"/>
      <c r="M40" s="194"/>
      <c r="N40" s="195">
        <v>0.5</v>
      </c>
      <c r="O40" s="196"/>
      <c r="P40" s="175" t="str">
        <f>IF(L40="","",((L40*($P$15+$P$16+$P$17+$P$18+$P$19+$P$20+$P$21+$P$22+$P$23+$P$24+$P$25+$P$26+$P$27+$P$28+$P$29+$P$33+$P$34)*0.2)))</f>
        <v/>
      </c>
      <c r="Q40" s="176"/>
      <c r="R40" s="11"/>
    </row>
    <row r="41" spans="2:19" ht="14.4" thickBot="1">
      <c r="B41" s="17"/>
      <c r="C41" s="104" t="s">
        <v>17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5"/>
      <c r="P41" s="161">
        <f>SUM(P38:Q40)</f>
        <v>0</v>
      </c>
      <c r="Q41" s="162"/>
      <c r="R41" s="11"/>
    </row>
    <row r="42" spans="2:19">
      <c r="B42" s="17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"/>
      <c r="O42" s="10"/>
      <c r="P42" s="10"/>
      <c r="Q42" s="10"/>
      <c r="R42" s="11"/>
    </row>
    <row r="43" spans="2:19" s="56" customFormat="1" ht="30" customHeight="1">
      <c r="B43" s="54"/>
      <c r="C43" s="117" t="s">
        <v>27</v>
      </c>
      <c r="D43" s="118"/>
      <c r="E43" s="118"/>
      <c r="F43" s="118"/>
      <c r="G43" s="119"/>
      <c r="H43" s="144" t="s">
        <v>5</v>
      </c>
      <c r="I43" s="144"/>
      <c r="J43" s="144"/>
      <c r="K43" s="144"/>
      <c r="L43" s="145" t="s">
        <v>6</v>
      </c>
      <c r="M43" s="146"/>
      <c r="N43" s="147" t="s">
        <v>55</v>
      </c>
      <c r="O43" s="147"/>
      <c r="P43" s="117" t="s">
        <v>8</v>
      </c>
      <c r="Q43" s="119"/>
      <c r="R43" s="55"/>
    </row>
    <row r="44" spans="2:19">
      <c r="B44" s="17"/>
      <c r="C44" s="112" t="s">
        <v>28</v>
      </c>
      <c r="D44" s="112"/>
      <c r="E44" s="112"/>
      <c r="F44" s="112"/>
      <c r="G44" s="112"/>
      <c r="H44" s="108" t="s">
        <v>29</v>
      </c>
      <c r="I44" s="108"/>
      <c r="J44" s="108"/>
      <c r="K44" s="108"/>
      <c r="L44" s="102"/>
      <c r="M44" s="103"/>
      <c r="N44" s="124">
        <v>20</v>
      </c>
      <c r="O44" s="124"/>
      <c r="P44" s="152">
        <f>L44*N44</f>
        <v>0</v>
      </c>
      <c r="Q44" s="149"/>
      <c r="R44" s="11"/>
    </row>
    <row r="45" spans="2:19">
      <c r="B45" s="17"/>
      <c r="C45" s="112" t="s">
        <v>30</v>
      </c>
      <c r="D45" s="112"/>
      <c r="E45" s="112"/>
      <c r="F45" s="112"/>
      <c r="G45" s="112"/>
      <c r="H45" s="108" t="s">
        <v>29</v>
      </c>
      <c r="I45" s="108"/>
      <c r="J45" s="108"/>
      <c r="K45" s="108"/>
      <c r="L45" s="102"/>
      <c r="M45" s="103"/>
      <c r="N45" s="124">
        <v>1000</v>
      </c>
      <c r="O45" s="124"/>
      <c r="P45" s="152">
        <f>L45*N45</f>
        <v>0</v>
      </c>
      <c r="Q45" s="149"/>
      <c r="R45" s="11"/>
    </row>
    <row r="46" spans="2:19">
      <c r="B46" s="17"/>
      <c r="C46" s="112" t="s">
        <v>31</v>
      </c>
      <c r="D46" s="112"/>
      <c r="E46" s="112"/>
      <c r="F46" s="112"/>
      <c r="G46" s="112"/>
      <c r="H46" s="108" t="s">
        <v>78</v>
      </c>
      <c r="I46" s="108"/>
      <c r="J46" s="108"/>
      <c r="K46" s="108"/>
      <c r="L46" s="102"/>
      <c r="M46" s="103"/>
      <c r="N46" s="124">
        <v>500</v>
      </c>
      <c r="O46" s="124"/>
      <c r="P46" s="152">
        <f>L46*N46</f>
        <v>0</v>
      </c>
      <c r="Q46" s="149"/>
      <c r="R46" s="11"/>
    </row>
    <row r="47" spans="2:19">
      <c r="B47" s="17"/>
      <c r="C47" s="112" t="s">
        <v>33</v>
      </c>
      <c r="D47" s="112"/>
      <c r="E47" s="112"/>
      <c r="F47" s="112"/>
      <c r="G47" s="112"/>
      <c r="H47" s="216" t="s">
        <v>29</v>
      </c>
      <c r="I47" s="217"/>
      <c r="J47" s="217"/>
      <c r="K47" s="218"/>
      <c r="L47" s="102"/>
      <c r="M47" s="103"/>
      <c r="N47" s="219">
        <v>100</v>
      </c>
      <c r="O47" s="220"/>
      <c r="P47" s="167">
        <f>L47*N47</f>
        <v>0</v>
      </c>
      <c r="Q47" s="168"/>
      <c r="R47" s="11"/>
    </row>
    <row r="48" spans="2:19" ht="14.4" thickBot="1">
      <c r="B48" s="17"/>
      <c r="C48" s="112" t="s">
        <v>34</v>
      </c>
      <c r="D48" s="112"/>
      <c r="E48" s="112"/>
      <c r="F48" s="112"/>
      <c r="G48" s="112"/>
      <c r="H48" s="150" t="s">
        <v>29</v>
      </c>
      <c r="I48" s="151"/>
      <c r="J48" s="151"/>
      <c r="K48" s="214"/>
      <c r="L48" s="102"/>
      <c r="M48" s="103"/>
      <c r="N48" s="141">
        <v>100</v>
      </c>
      <c r="O48" s="142"/>
      <c r="P48" s="167">
        <f>L48*N48</f>
        <v>0</v>
      </c>
      <c r="Q48" s="168"/>
      <c r="R48" s="11"/>
    </row>
    <row r="49" spans="2:21" ht="14.4" thickBot="1">
      <c r="B49" s="17"/>
      <c r="C49" s="104" t="s">
        <v>17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5"/>
      <c r="P49" s="161">
        <f>SUM(P44:Q48)</f>
        <v>0</v>
      </c>
      <c r="Q49" s="162"/>
      <c r="R49" s="11"/>
    </row>
    <row r="50" spans="2:21">
      <c r="B50" s="17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20"/>
      <c r="Q50" s="20"/>
      <c r="R50" s="11"/>
    </row>
    <row r="51" spans="2:21" s="56" customFormat="1" ht="30" customHeight="1">
      <c r="B51" s="54"/>
      <c r="C51" s="117" t="s">
        <v>35</v>
      </c>
      <c r="D51" s="118"/>
      <c r="E51" s="118"/>
      <c r="F51" s="118"/>
      <c r="G51" s="119"/>
      <c r="H51" s="144" t="s">
        <v>5</v>
      </c>
      <c r="I51" s="144"/>
      <c r="J51" s="144"/>
      <c r="K51" s="144"/>
      <c r="L51" s="145" t="s">
        <v>6</v>
      </c>
      <c r="M51" s="146"/>
      <c r="N51" s="147" t="s">
        <v>55</v>
      </c>
      <c r="O51" s="147"/>
      <c r="P51" s="117" t="s">
        <v>8</v>
      </c>
      <c r="Q51" s="119"/>
      <c r="R51" s="55"/>
    </row>
    <row r="52" spans="2:21">
      <c r="B52" s="17"/>
      <c r="C52" s="112" t="s">
        <v>79</v>
      </c>
      <c r="D52" s="112"/>
      <c r="E52" s="112"/>
      <c r="F52" s="112"/>
      <c r="G52" s="121"/>
      <c r="H52" s="150" t="s">
        <v>37</v>
      </c>
      <c r="I52" s="151"/>
      <c r="J52" s="151"/>
      <c r="K52" s="151"/>
      <c r="L52" s="90" t="s">
        <v>80</v>
      </c>
      <c r="M52" s="79"/>
      <c r="N52" s="79"/>
      <c r="O52" s="79"/>
      <c r="P52" s="148"/>
      <c r="Q52" s="149"/>
      <c r="R52" s="11"/>
    </row>
    <row r="53" spans="2:21">
      <c r="B53" s="17"/>
      <c r="C53" s="112" t="s">
        <v>81</v>
      </c>
      <c r="D53" s="112"/>
      <c r="E53" s="112"/>
      <c r="F53" s="112"/>
      <c r="G53" s="121"/>
      <c r="H53" s="108" t="s">
        <v>37</v>
      </c>
      <c r="I53" s="108"/>
      <c r="J53" s="108"/>
      <c r="K53" s="108"/>
      <c r="L53" s="102"/>
      <c r="M53" s="103"/>
      <c r="N53" s="124">
        <v>100</v>
      </c>
      <c r="O53" s="124"/>
      <c r="P53" s="159">
        <f>L53*N53</f>
        <v>0</v>
      </c>
      <c r="Q53" s="160"/>
      <c r="R53" s="11"/>
    </row>
    <row r="54" spans="2:21" ht="14.4" thickBot="1">
      <c r="B54" s="17"/>
      <c r="C54" s="112" t="s">
        <v>38</v>
      </c>
      <c r="D54" s="112"/>
      <c r="E54" s="112"/>
      <c r="F54" s="112"/>
      <c r="G54" s="112"/>
      <c r="H54" s="108" t="s">
        <v>39</v>
      </c>
      <c r="I54" s="108"/>
      <c r="J54" s="108"/>
      <c r="K54" s="108"/>
      <c r="L54" s="102"/>
      <c r="M54" s="103"/>
      <c r="N54" s="124">
        <v>100</v>
      </c>
      <c r="O54" s="124"/>
      <c r="P54" s="159">
        <f>L54*N54</f>
        <v>0</v>
      </c>
      <c r="Q54" s="160"/>
      <c r="R54" s="11"/>
      <c r="S54" s="56"/>
    </row>
    <row r="55" spans="2:21" ht="14.4" thickBot="1">
      <c r="B55" s="17"/>
      <c r="C55" s="104" t="s">
        <v>17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5"/>
      <c r="P55" s="161">
        <f>SUM(P53:Q54)</f>
        <v>0</v>
      </c>
      <c r="Q55" s="162"/>
      <c r="R55" s="11"/>
    </row>
    <row r="56" spans="2:21" s="56" customFormat="1">
      <c r="B56" s="54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4"/>
      <c r="O56" s="10"/>
      <c r="P56" s="10"/>
      <c r="Q56" s="10"/>
      <c r="R56" s="55"/>
    </row>
    <row r="57" spans="2:21">
      <c r="B57" s="17"/>
      <c r="C57" s="144" t="s">
        <v>40</v>
      </c>
      <c r="D57" s="144"/>
      <c r="E57" s="144"/>
      <c r="F57" s="144"/>
      <c r="G57" s="144"/>
      <c r="H57" s="144" t="s">
        <v>5</v>
      </c>
      <c r="I57" s="144"/>
      <c r="J57" s="144"/>
      <c r="K57" s="144"/>
      <c r="L57" s="145" t="s">
        <v>6</v>
      </c>
      <c r="M57" s="146"/>
      <c r="N57" s="221" t="s">
        <v>7</v>
      </c>
      <c r="O57" s="221"/>
      <c r="P57" s="99" t="s">
        <v>8</v>
      </c>
      <c r="Q57" s="100"/>
      <c r="R57" s="11"/>
    </row>
    <row r="58" spans="2:21">
      <c r="B58" s="17"/>
      <c r="C58" s="112" t="s">
        <v>41</v>
      </c>
      <c r="D58" s="112"/>
      <c r="E58" s="112"/>
      <c r="F58" s="112"/>
      <c r="G58" s="112"/>
      <c r="H58" s="215" t="s">
        <v>82</v>
      </c>
      <c r="I58" s="215"/>
      <c r="J58" s="215"/>
      <c r="K58" s="215"/>
      <c r="L58" s="102"/>
      <c r="M58" s="103"/>
      <c r="N58" s="124">
        <v>100</v>
      </c>
      <c r="O58" s="124"/>
      <c r="P58" s="157">
        <f>L58*N58</f>
        <v>0</v>
      </c>
      <c r="Q58" s="158"/>
      <c r="R58" s="11"/>
      <c r="S58" s="3"/>
      <c r="U58" s="93"/>
    </row>
    <row r="59" spans="2:21" ht="14.4" thickBot="1">
      <c r="B59" s="17"/>
      <c r="C59" s="112" t="s">
        <v>43</v>
      </c>
      <c r="D59" s="112"/>
      <c r="E59" s="112"/>
      <c r="F59" s="112"/>
      <c r="G59" s="112"/>
      <c r="H59" s="108" t="s">
        <v>44</v>
      </c>
      <c r="I59" s="108"/>
      <c r="J59" s="108"/>
      <c r="K59" s="108"/>
      <c r="L59" s="102"/>
      <c r="M59" s="103"/>
      <c r="N59" s="124">
        <v>50</v>
      </c>
      <c r="O59" s="124"/>
      <c r="P59" s="157">
        <f>L59*N59</f>
        <v>0</v>
      </c>
      <c r="Q59" s="158"/>
      <c r="R59" s="11"/>
      <c r="U59" s="93"/>
    </row>
    <row r="60" spans="2:21" ht="14.4" thickBot="1">
      <c r="B60" s="17"/>
      <c r="C60" s="104" t="s">
        <v>17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  <c r="P60" s="161">
        <f>SUM(P58:Q59)</f>
        <v>0</v>
      </c>
      <c r="Q60" s="162"/>
      <c r="R60" s="11"/>
    </row>
    <row r="61" spans="2:21" ht="14.4" thickBot="1">
      <c r="B61" s="17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70"/>
      <c r="R61" s="11"/>
    </row>
    <row r="62" spans="2:21" ht="14.4" thickBot="1">
      <c r="B62" s="17"/>
      <c r="C62" s="131" t="s">
        <v>45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3"/>
      <c r="P62" s="169">
        <f>P35+P41+P49+P55+P60</f>
        <v>0</v>
      </c>
      <c r="Q62" s="170"/>
      <c r="R62" s="11"/>
    </row>
    <row r="63" spans="2:21" ht="14.4" thickBot="1">
      <c r="B63" s="17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70"/>
      <c r="R63" s="11"/>
    </row>
    <row r="64" spans="2:21" ht="14.4" thickBot="1">
      <c r="B64" s="17"/>
      <c r="C64" s="126" t="s">
        <v>46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8"/>
      <c r="P64" s="77">
        <f>IF($O$67-(((P62-I67)/(I68-I67)*O67))&lt;0,0,(IF(O67-(((P62-I67)/(I68-I67)*O67))&gt;O67,O67,(O67-(((P62-I67)/(I68-I67)*O67))))))</f>
        <v>300</v>
      </c>
      <c r="Q64" s="78" t="s">
        <v>47</v>
      </c>
      <c r="R64" s="11"/>
    </row>
    <row r="65" spans="2:18">
      <c r="B65" s="17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70"/>
      <c r="O65" s="70"/>
      <c r="P65" s="70"/>
      <c r="Q65" s="10"/>
      <c r="R65" s="11"/>
    </row>
    <row r="66" spans="2:18">
      <c r="B66" s="17"/>
      <c r="C66" s="99" t="s">
        <v>48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63"/>
      <c r="O66" s="163"/>
      <c r="P66" s="163"/>
      <c r="Q66" s="164"/>
      <c r="R66" s="11"/>
    </row>
    <row r="67" spans="2:18">
      <c r="B67" s="17"/>
      <c r="C67" s="171" t="s">
        <v>49</v>
      </c>
      <c r="D67" s="171"/>
      <c r="E67" s="171"/>
      <c r="F67" s="171"/>
      <c r="G67" s="171"/>
      <c r="H67" s="172"/>
      <c r="I67" s="165">
        <v>2800000</v>
      </c>
      <c r="J67" s="166"/>
      <c r="K67" s="166"/>
      <c r="L67" s="166"/>
      <c r="M67" s="166"/>
      <c r="N67" s="73"/>
      <c r="O67" s="71">
        <v>300</v>
      </c>
      <c r="P67" s="21" t="s">
        <v>47</v>
      </c>
      <c r="Q67" s="72"/>
      <c r="R67" s="11"/>
    </row>
    <row r="68" spans="2:18">
      <c r="B68" s="17"/>
      <c r="C68" s="112" t="s">
        <v>50</v>
      </c>
      <c r="D68" s="112"/>
      <c r="E68" s="112"/>
      <c r="F68" s="112"/>
      <c r="G68" s="112"/>
      <c r="H68" s="121"/>
      <c r="I68" s="122">
        <v>3850000</v>
      </c>
      <c r="J68" s="123"/>
      <c r="K68" s="123"/>
      <c r="L68" s="123"/>
      <c r="M68" s="123"/>
      <c r="N68" s="73"/>
      <c r="O68" s="71">
        <v>0</v>
      </c>
      <c r="P68" s="21" t="s">
        <v>47</v>
      </c>
      <c r="Q68" s="72"/>
      <c r="R68" s="11"/>
    </row>
    <row r="69" spans="2:18">
      <c r="B69" s="18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4"/>
      <c r="O69" s="13"/>
      <c r="P69" s="13"/>
      <c r="Q69" s="13"/>
      <c r="R69" s="15"/>
    </row>
  </sheetData>
  <sheetProtection algorithmName="SHA-512" hashValue="9a5gwbwdmgvMDtjdWHuFocJ3VRuGKhfnFBGjZ3UI6kUYkgsKDLK2N94dFMBb7YEgJRmzp3z72l81IIDQtqWsXg==" saltValue="BdMdwdkaaZwJEi7ehj2PeQ==" spinCount="100000" sheet="1" objects="1" scenarios="1"/>
  <mergeCells count="184">
    <mergeCell ref="C37:G37"/>
    <mergeCell ref="P48:Q48"/>
    <mergeCell ref="C58:G58"/>
    <mergeCell ref="H58:K58"/>
    <mergeCell ref="L58:M58"/>
    <mergeCell ref="N58:O58"/>
    <mergeCell ref="C47:G47"/>
    <mergeCell ref="H47:K47"/>
    <mergeCell ref="L47:M47"/>
    <mergeCell ref="N47:O47"/>
    <mergeCell ref="C57:G57"/>
    <mergeCell ref="H57:K57"/>
    <mergeCell ref="L57:M57"/>
    <mergeCell ref="N57:O57"/>
    <mergeCell ref="C48:G48"/>
    <mergeCell ref="L48:M48"/>
    <mergeCell ref="N48:O48"/>
    <mergeCell ref="H48:K48"/>
    <mergeCell ref="L38:M38"/>
    <mergeCell ref="N38:O38"/>
    <mergeCell ref="H45:K45"/>
    <mergeCell ref="L45:M45"/>
    <mergeCell ref="N45:O45"/>
    <mergeCell ref="L40:M40"/>
    <mergeCell ref="C44:G44"/>
    <mergeCell ref="H44:K44"/>
    <mergeCell ref="L44:M44"/>
    <mergeCell ref="N44:O44"/>
    <mergeCell ref="D28:G29"/>
    <mergeCell ref="C28:C29"/>
    <mergeCell ref="C30:C32"/>
    <mergeCell ref="D30:G32"/>
    <mergeCell ref="C33:C34"/>
    <mergeCell ref="L31:M31"/>
    <mergeCell ref="N31:O31"/>
    <mergeCell ref="L32:M32"/>
    <mergeCell ref="N32:O32"/>
    <mergeCell ref="L29:M29"/>
    <mergeCell ref="N29:O29"/>
    <mergeCell ref="I34:K34"/>
    <mergeCell ref="I33:K33"/>
    <mergeCell ref="L33:M33"/>
    <mergeCell ref="N33:O33"/>
    <mergeCell ref="L34:M34"/>
    <mergeCell ref="N34:O34"/>
    <mergeCell ref="L28:M28"/>
    <mergeCell ref="N28:O28"/>
    <mergeCell ref="L30:M30"/>
    <mergeCell ref="C15:C18"/>
    <mergeCell ref="L20:M20"/>
    <mergeCell ref="N20:O20"/>
    <mergeCell ref="C19:C21"/>
    <mergeCell ref="P20:Q20"/>
    <mergeCell ref="H18:K18"/>
    <mergeCell ref="L18:M18"/>
    <mergeCell ref="C6:Q7"/>
    <mergeCell ref="C14:G14"/>
    <mergeCell ref="H14:K14"/>
    <mergeCell ref="L14:M14"/>
    <mergeCell ref="N14:O14"/>
    <mergeCell ref="C9:O10"/>
    <mergeCell ref="N18:O18"/>
    <mergeCell ref="H15:K15"/>
    <mergeCell ref="L15:M15"/>
    <mergeCell ref="N15:O15"/>
    <mergeCell ref="L19:M19"/>
    <mergeCell ref="N19:O19"/>
    <mergeCell ref="H17:K17"/>
    <mergeCell ref="L17:M17"/>
    <mergeCell ref="N17:O17"/>
    <mergeCell ref="L21:M21"/>
    <mergeCell ref="N21:O21"/>
    <mergeCell ref="D19:G21"/>
    <mergeCell ref="D15:G18"/>
    <mergeCell ref="N27:O27"/>
    <mergeCell ref="D25:G27"/>
    <mergeCell ref="D22:G24"/>
    <mergeCell ref="L23:M23"/>
    <mergeCell ref="N23:O23"/>
    <mergeCell ref="H16:K16"/>
    <mergeCell ref="L16:M16"/>
    <mergeCell ref="N16:O16"/>
    <mergeCell ref="C22:C24"/>
    <mergeCell ref="C25:C27"/>
    <mergeCell ref="H37:K37"/>
    <mergeCell ref="C45:G45"/>
    <mergeCell ref="C35:O35"/>
    <mergeCell ref="C41:O41"/>
    <mergeCell ref="H38:K40"/>
    <mergeCell ref="C49:O49"/>
    <mergeCell ref="C46:G46"/>
    <mergeCell ref="L39:M39"/>
    <mergeCell ref="N39:O39"/>
    <mergeCell ref="L37:M37"/>
    <mergeCell ref="N37:O37"/>
    <mergeCell ref="L22:M22"/>
    <mergeCell ref="N22:O22"/>
    <mergeCell ref="L25:M25"/>
    <mergeCell ref="N25:O25"/>
    <mergeCell ref="L27:M27"/>
    <mergeCell ref="L26:M26"/>
    <mergeCell ref="N26:O26"/>
    <mergeCell ref="N40:O40"/>
    <mergeCell ref="C43:G43"/>
    <mergeCell ref="H43:K43"/>
    <mergeCell ref="L43:M43"/>
    <mergeCell ref="P41:Q41"/>
    <mergeCell ref="P40:Q40"/>
    <mergeCell ref="P39:Q39"/>
    <mergeCell ref="P38:Q38"/>
    <mergeCell ref="P44:Q44"/>
    <mergeCell ref="P43:Q43"/>
    <mergeCell ref="P37:Q37"/>
    <mergeCell ref="P49:Q49"/>
    <mergeCell ref="L24:M24"/>
    <mergeCell ref="N24:O24"/>
    <mergeCell ref="N43:O43"/>
    <mergeCell ref="N30:O30"/>
    <mergeCell ref="P22:Q22"/>
    <mergeCell ref="P21:Q21"/>
    <mergeCell ref="P34:Q34"/>
    <mergeCell ref="P33:Q33"/>
    <mergeCell ref="P32:Q32"/>
    <mergeCell ref="P31:Q31"/>
    <mergeCell ref="P30:Q30"/>
    <mergeCell ref="P29:Q29"/>
    <mergeCell ref="P35:Q35"/>
    <mergeCell ref="C53:G53"/>
    <mergeCell ref="P53:Q53"/>
    <mergeCell ref="H53:K53"/>
    <mergeCell ref="L53:M53"/>
    <mergeCell ref="N53:O53"/>
    <mergeCell ref="C12:Q12"/>
    <mergeCell ref="C64:O64"/>
    <mergeCell ref="C66:Q66"/>
    <mergeCell ref="I68:M68"/>
    <mergeCell ref="I67:M67"/>
    <mergeCell ref="P47:Q47"/>
    <mergeCell ref="P46:Q46"/>
    <mergeCell ref="P45:Q45"/>
    <mergeCell ref="P59:Q59"/>
    <mergeCell ref="P60:Q60"/>
    <mergeCell ref="P62:Q62"/>
    <mergeCell ref="C67:H67"/>
    <mergeCell ref="C68:H68"/>
    <mergeCell ref="C60:O60"/>
    <mergeCell ref="C62:O62"/>
    <mergeCell ref="C59:G59"/>
    <mergeCell ref="H59:K59"/>
    <mergeCell ref="L59:M59"/>
    <mergeCell ref="N59:O59"/>
    <mergeCell ref="P58:Q58"/>
    <mergeCell ref="P57:Q57"/>
    <mergeCell ref="C54:G54"/>
    <mergeCell ref="H54:K54"/>
    <mergeCell ref="L54:M54"/>
    <mergeCell ref="N54:O54"/>
    <mergeCell ref="P54:Q54"/>
    <mergeCell ref="C55:O55"/>
    <mergeCell ref="P55:Q55"/>
    <mergeCell ref="U14:Z14"/>
    <mergeCell ref="C51:G51"/>
    <mergeCell ref="H51:K51"/>
    <mergeCell ref="L51:M51"/>
    <mergeCell ref="N51:O51"/>
    <mergeCell ref="P51:Q51"/>
    <mergeCell ref="C52:G52"/>
    <mergeCell ref="P52:Q52"/>
    <mergeCell ref="H52:K52"/>
    <mergeCell ref="H46:K46"/>
    <mergeCell ref="L46:M46"/>
    <mergeCell ref="N46:O46"/>
    <mergeCell ref="P19:Q19"/>
    <mergeCell ref="P18:Q18"/>
    <mergeCell ref="P17:Q17"/>
    <mergeCell ref="P16:Q16"/>
    <mergeCell ref="P15:Q15"/>
    <mergeCell ref="P14:Q14"/>
    <mergeCell ref="P28:Q28"/>
    <mergeCell ref="P27:Q27"/>
    <mergeCell ref="P26:Q26"/>
    <mergeCell ref="P25:Q25"/>
    <mergeCell ref="P24:Q24"/>
    <mergeCell ref="P23:Q23"/>
  </mergeCells>
  <conditionalFormatting sqref="P62:Q62">
    <cfRule type="cellIs" dxfId="1" priority="1" operator="greaterThan">
      <formula>$I$68</formula>
    </cfRule>
  </conditionalFormatting>
  <pageMargins left="0.7" right="0.7" top="0.75" bottom="0.75" header="0.3" footer="0.3"/>
  <pageSetup paperSize="9" orientation="portrait" r:id="rId1"/>
  <ignoredErrors>
    <ignoredError sqref="M44 M53 M59 M58 M54 M48 M47 M46 M4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39EE-B0D5-47CD-854A-8C4BF9E64570}">
  <sheetPr codeName="Blad4"/>
  <dimension ref="B2:X58"/>
  <sheetViews>
    <sheetView workbookViewId="0">
      <selection activeCell="R12" sqref="R12"/>
    </sheetView>
  </sheetViews>
  <sheetFormatPr defaultColWidth="9.09765625" defaultRowHeight="13.8"/>
  <cols>
    <col min="1" max="2" width="3.09765625" style="1" customWidth="1"/>
    <col min="3" max="3" width="3.69921875" style="1" customWidth="1"/>
    <col min="4" max="6" width="9.09765625" style="1"/>
    <col min="7" max="7" width="11.3984375" style="1" customWidth="1"/>
    <col min="8" max="9" width="9.09765625" style="1" customWidth="1"/>
    <col min="10" max="11" width="9.09765625" style="1"/>
    <col min="12" max="12" width="9.8984375" style="5" bestFit="1" customWidth="1"/>
    <col min="13" max="15" width="9.09765625" style="1"/>
    <col min="16" max="16" width="3.09765625" style="1" customWidth="1"/>
    <col min="17" max="21" width="9.09765625" style="1"/>
    <col min="22" max="22" width="12.3984375" style="1" bestFit="1" customWidth="1"/>
    <col min="23" max="16384" width="9.09765625" style="1"/>
  </cols>
  <sheetData>
    <row r="2" spans="2:24" ht="26.25">
      <c r="B2" s="16"/>
      <c r="C2" s="6" t="s">
        <v>151</v>
      </c>
      <c r="D2" s="7"/>
      <c r="E2" s="7"/>
      <c r="F2" s="7"/>
      <c r="G2" s="7"/>
      <c r="H2" s="7"/>
      <c r="I2" s="7"/>
      <c r="J2" s="7"/>
      <c r="K2" s="7"/>
      <c r="L2" s="8"/>
      <c r="M2" s="7"/>
      <c r="N2" s="7"/>
      <c r="O2" s="7"/>
      <c r="P2" s="9"/>
    </row>
    <row r="3" spans="2:24" ht="18.75">
      <c r="B3" s="17"/>
      <c r="C3" s="27" t="s">
        <v>83</v>
      </c>
      <c r="D3" s="10"/>
      <c r="E3" s="10"/>
      <c r="F3" s="10"/>
      <c r="G3" s="10"/>
      <c r="H3" s="10"/>
      <c r="I3" s="10"/>
      <c r="J3" s="10"/>
      <c r="K3" s="10"/>
      <c r="L3" s="4"/>
      <c r="M3" s="10"/>
      <c r="N3" s="10"/>
      <c r="O3" s="10"/>
      <c r="P3" s="11"/>
    </row>
    <row r="4" spans="2:24" ht="15">
      <c r="B4" s="17"/>
      <c r="C4" s="10"/>
      <c r="D4" s="10"/>
      <c r="E4" s="10"/>
      <c r="F4" s="10"/>
      <c r="G4" s="10"/>
      <c r="H4" s="10"/>
      <c r="I4" s="10"/>
      <c r="J4" s="10"/>
      <c r="K4" s="10"/>
      <c r="L4" s="4"/>
      <c r="M4" s="2"/>
      <c r="N4" s="12" t="s">
        <v>1</v>
      </c>
      <c r="O4" s="10"/>
      <c r="P4" s="11"/>
    </row>
    <row r="5" spans="2:24" ht="15">
      <c r="B5" s="17"/>
      <c r="C5" s="10"/>
      <c r="D5" s="10"/>
      <c r="E5" s="10"/>
      <c r="F5" s="10"/>
      <c r="G5" s="10"/>
      <c r="H5" s="10"/>
      <c r="I5" s="10"/>
      <c r="J5" s="10"/>
      <c r="K5" s="10"/>
      <c r="L5" s="4"/>
      <c r="M5" s="10"/>
      <c r="N5" s="10"/>
      <c r="O5" s="10"/>
      <c r="P5" s="11"/>
    </row>
    <row r="6" spans="2:24">
      <c r="B6" s="17"/>
      <c r="C6" s="139" t="s">
        <v>52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1"/>
    </row>
    <row r="7" spans="2:24">
      <c r="B7" s="1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1"/>
    </row>
    <row r="8" spans="2:24" ht="15">
      <c r="B8" s="1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11"/>
    </row>
    <row r="9" spans="2:24" ht="15">
      <c r="B9" s="17"/>
      <c r="C9" s="139" t="s">
        <v>54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1"/>
    </row>
    <row r="10" spans="2:24" ht="15">
      <c r="B10" s="17"/>
      <c r="C10" s="10"/>
      <c r="D10" s="10"/>
      <c r="E10" s="10"/>
      <c r="F10" s="10"/>
      <c r="G10" s="10"/>
      <c r="H10" s="10"/>
      <c r="I10" s="10"/>
      <c r="J10" s="10"/>
      <c r="K10" s="10"/>
      <c r="L10" s="4"/>
      <c r="M10" s="10"/>
      <c r="N10" s="10"/>
      <c r="O10" s="10"/>
      <c r="P10" s="11"/>
    </row>
    <row r="11" spans="2:24" s="56" customFormat="1" ht="31.5" customHeight="1">
      <c r="B11" s="54"/>
      <c r="C11" s="144" t="s">
        <v>4</v>
      </c>
      <c r="D11" s="221"/>
      <c r="E11" s="221"/>
      <c r="F11" s="221"/>
      <c r="G11" s="221"/>
      <c r="H11" s="117" t="s">
        <v>5</v>
      </c>
      <c r="I11" s="119"/>
      <c r="J11" s="145" t="s">
        <v>6</v>
      </c>
      <c r="K11" s="146"/>
      <c r="L11" s="239" t="s">
        <v>84</v>
      </c>
      <c r="M11" s="239"/>
      <c r="N11" s="221" t="s">
        <v>8</v>
      </c>
      <c r="O11" s="221"/>
      <c r="P11" s="55"/>
      <c r="S11" s="96"/>
      <c r="T11" s="96"/>
      <c r="U11" s="96"/>
      <c r="V11" s="96"/>
      <c r="W11" s="96"/>
      <c r="X11" s="96"/>
    </row>
    <row r="12" spans="2:24" ht="15" customHeight="1">
      <c r="B12" s="17"/>
      <c r="C12" s="35"/>
      <c r="D12" s="240" t="s">
        <v>85</v>
      </c>
      <c r="E12" s="241"/>
      <c r="F12" s="241"/>
      <c r="G12" s="241"/>
      <c r="H12" s="227"/>
      <c r="I12" s="227"/>
      <c r="J12" s="227"/>
      <c r="K12" s="227"/>
      <c r="L12" s="227"/>
      <c r="M12" s="227"/>
      <c r="N12" s="227"/>
      <c r="O12" s="228"/>
      <c r="P12" s="11"/>
      <c r="V12" s="93"/>
    </row>
    <row r="13" spans="2:24" ht="15" customHeight="1">
      <c r="B13" s="17"/>
      <c r="C13" s="37">
        <v>1</v>
      </c>
      <c r="D13" s="211" t="s">
        <v>86</v>
      </c>
      <c r="E13" s="212"/>
      <c r="F13" s="212"/>
      <c r="G13" s="213"/>
      <c r="H13" s="150" t="s">
        <v>61</v>
      </c>
      <c r="I13" s="214"/>
      <c r="J13" s="229"/>
      <c r="K13" s="229"/>
      <c r="L13" s="230">
        <v>5</v>
      </c>
      <c r="M13" s="230"/>
      <c r="N13" s="231">
        <f t="shared" ref="N13" si="0">J13*L13</f>
        <v>0</v>
      </c>
      <c r="O13" s="231"/>
      <c r="P13" s="11"/>
      <c r="V13" s="93"/>
    </row>
    <row r="14" spans="2:24" ht="15" customHeight="1">
      <c r="B14" s="17"/>
      <c r="C14" s="37">
        <v>2</v>
      </c>
      <c r="D14" s="240" t="s">
        <v>87</v>
      </c>
      <c r="E14" s="241"/>
      <c r="F14" s="241"/>
      <c r="G14" s="242"/>
      <c r="H14" s="150" t="s">
        <v>61</v>
      </c>
      <c r="I14" s="214"/>
      <c r="J14" s="232"/>
      <c r="K14" s="232"/>
      <c r="L14" s="124">
        <v>10</v>
      </c>
      <c r="M14" s="124"/>
      <c r="N14" s="233">
        <f t="shared" ref="N14:N17" si="1">J14*L14</f>
        <v>0</v>
      </c>
      <c r="O14" s="233"/>
      <c r="P14" s="11"/>
    </row>
    <row r="15" spans="2:24" ht="15" customHeight="1">
      <c r="B15" s="17"/>
      <c r="C15" s="37">
        <v>3</v>
      </c>
      <c r="D15" s="240" t="s">
        <v>88</v>
      </c>
      <c r="E15" s="241"/>
      <c r="F15" s="241"/>
      <c r="G15" s="242"/>
      <c r="H15" s="150" t="s">
        <v>61</v>
      </c>
      <c r="I15" s="214"/>
      <c r="J15" s="229"/>
      <c r="K15" s="229"/>
      <c r="L15" s="124">
        <v>5</v>
      </c>
      <c r="M15" s="124"/>
      <c r="N15" s="233">
        <f t="shared" si="1"/>
        <v>0</v>
      </c>
      <c r="O15" s="233"/>
      <c r="P15" s="11"/>
    </row>
    <row r="16" spans="2:24" ht="15" customHeight="1">
      <c r="B16" s="17"/>
      <c r="C16" s="37">
        <v>4</v>
      </c>
      <c r="D16" s="240" t="s">
        <v>89</v>
      </c>
      <c r="E16" s="241"/>
      <c r="F16" s="241"/>
      <c r="G16" s="242"/>
      <c r="H16" s="150" t="s">
        <v>61</v>
      </c>
      <c r="I16" s="214"/>
      <c r="J16" s="232"/>
      <c r="K16" s="232"/>
      <c r="L16" s="124">
        <v>5</v>
      </c>
      <c r="M16" s="124"/>
      <c r="N16" s="233">
        <f t="shared" si="1"/>
        <v>0</v>
      </c>
      <c r="O16" s="233"/>
      <c r="P16" s="11"/>
    </row>
    <row r="17" spans="2:17" ht="15" customHeight="1">
      <c r="B17" s="17"/>
      <c r="C17" s="37">
        <v>5</v>
      </c>
      <c r="D17" s="240" t="s">
        <v>90</v>
      </c>
      <c r="E17" s="241"/>
      <c r="F17" s="241"/>
      <c r="G17" s="242"/>
      <c r="H17" s="150" t="s">
        <v>61</v>
      </c>
      <c r="I17" s="214"/>
      <c r="J17" s="229"/>
      <c r="K17" s="229"/>
      <c r="L17" s="124">
        <v>5</v>
      </c>
      <c r="M17" s="124"/>
      <c r="N17" s="233">
        <f t="shared" si="1"/>
        <v>0</v>
      </c>
      <c r="O17" s="233"/>
      <c r="P17" s="11"/>
    </row>
    <row r="18" spans="2:17" ht="15" customHeight="1">
      <c r="B18" s="17"/>
      <c r="C18" s="37">
        <v>6</v>
      </c>
      <c r="D18" s="240" t="s">
        <v>91</v>
      </c>
      <c r="E18" s="241"/>
      <c r="F18" s="241"/>
      <c r="G18" s="242"/>
      <c r="H18" s="150" t="s">
        <v>61</v>
      </c>
      <c r="I18" s="214"/>
      <c r="J18" s="232"/>
      <c r="K18" s="232"/>
      <c r="L18" s="124">
        <v>10</v>
      </c>
      <c r="M18" s="124"/>
      <c r="N18" s="233">
        <f t="shared" ref="N18:N26" si="2">J18*L18</f>
        <v>0</v>
      </c>
      <c r="O18" s="233"/>
      <c r="P18" s="11"/>
    </row>
    <row r="19" spans="2:17" ht="15" customHeight="1">
      <c r="B19" s="17"/>
      <c r="C19" s="37">
        <v>7</v>
      </c>
      <c r="D19" s="240" t="s">
        <v>92</v>
      </c>
      <c r="E19" s="241"/>
      <c r="F19" s="241"/>
      <c r="G19" s="242"/>
      <c r="H19" s="150" t="s">
        <v>61</v>
      </c>
      <c r="I19" s="214"/>
      <c r="J19" s="229"/>
      <c r="K19" s="229"/>
      <c r="L19" s="124">
        <v>150</v>
      </c>
      <c r="M19" s="124"/>
      <c r="N19" s="233">
        <f t="shared" si="2"/>
        <v>0</v>
      </c>
      <c r="O19" s="233"/>
      <c r="P19" s="11"/>
    </row>
    <row r="20" spans="2:17" ht="15" customHeight="1">
      <c r="B20" s="17"/>
      <c r="C20" s="37">
        <v>8</v>
      </c>
      <c r="D20" s="240" t="s">
        <v>93</v>
      </c>
      <c r="E20" s="241"/>
      <c r="F20" s="241"/>
      <c r="G20" s="242"/>
      <c r="H20" s="150" t="s">
        <v>61</v>
      </c>
      <c r="I20" s="214"/>
      <c r="J20" s="232"/>
      <c r="K20" s="232"/>
      <c r="L20" s="124">
        <v>200</v>
      </c>
      <c r="M20" s="124"/>
      <c r="N20" s="233">
        <f t="shared" ref="N20:N21" si="3">J20*L20</f>
        <v>0</v>
      </c>
      <c r="O20" s="233"/>
      <c r="P20" s="11"/>
    </row>
    <row r="21" spans="2:17" ht="15" customHeight="1">
      <c r="B21" s="17"/>
      <c r="C21" s="37">
        <v>9</v>
      </c>
      <c r="D21" s="240" t="s">
        <v>94</v>
      </c>
      <c r="E21" s="241"/>
      <c r="F21" s="241"/>
      <c r="G21" s="242"/>
      <c r="H21" s="150" t="s">
        <v>61</v>
      </c>
      <c r="I21" s="214"/>
      <c r="J21" s="229"/>
      <c r="K21" s="229"/>
      <c r="L21" s="124">
        <v>275</v>
      </c>
      <c r="M21" s="124"/>
      <c r="N21" s="233">
        <f t="shared" si="3"/>
        <v>0</v>
      </c>
      <c r="O21" s="233"/>
      <c r="P21" s="11"/>
    </row>
    <row r="22" spans="2:17" ht="15" customHeight="1">
      <c r="B22" s="17"/>
      <c r="C22" s="37">
        <v>10</v>
      </c>
      <c r="D22" s="240" t="s">
        <v>95</v>
      </c>
      <c r="E22" s="241"/>
      <c r="F22" s="241"/>
      <c r="G22" s="242"/>
      <c r="H22" s="150" t="s">
        <v>61</v>
      </c>
      <c r="I22" s="214"/>
      <c r="J22" s="232"/>
      <c r="K22" s="232"/>
      <c r="L22" s="124">
        <v>10</v>
      </c>
      <c r="M22" s="124"/>
      <c r="N22" s="233">
        <f t="shared" ref="N22:N23" si="4">J22*L22</f>
        <v>0</v>
      </c>
      <c r="O22" s="233"/>
      <c r="P22" s="11"/>
    </row>
    <row r="23" spans="2:17" ht="15" customHeight="1">
      <c r="B23" s="17"/>
      <c r="C23" s="37">
        <v>11</v>
      </c>
      <c r="D23" s="240" t="s">
        <v>96</v>
      </c>
      <c r="E23" s="241"/>
      <c r="F23" s="241"/>
      <c r="G23" s="242"/>
      <c r="H23" s="150" t="s">
        <v>61</v>
      </c>
      <c r="I23" s="214"/>
      <c r="J23" s="229"/>
      <c r="K23" s="229"/>
      <c r="L23" s="124">
        <v>6</v>
      </c>
      <c r="M23" s="124"/>
      <c r="N23" s="233">
        <f t="shared" si="4"/>
        <v>0</v>
      </c>
      <c r="O23" s="233"/>
      <c r="P23" s="11"/>
    </row>
    <row r="24" spans="2:17" ht="15" customHeight="1">
      <c r="B24" s="17"/>
      <c r="C24" s="37">
        <v>12</v>
      </c>
      <c r="D24" s="240" t="s">
        <v>97</v>
      </c>
      <c r="E24" s="241"/>
      <c r="F24" s="241"/>
      <c r="G24" s="242"/>
      <c r="H24" s="150" t="s">
        <v>61</v>
      </c>
      <c r="I24" s="214"/>
      <c r="J24" s="232"/>
      <c r="K24" s="232"/>
      <c r="L24" s="124">
        <v>10</v>
      </c>
      <c r="M24" s="124"/>
      <c r="N24" s="233">
        <f t="shared" si="2"/>
        <v>0</v>
      </c>
      <c r="O24" s="233"/>
      <c r="P24" s="11"/>
    </row>
    <row r="25" spans="2:17" ht="15" customHeight="1">
      <c r="B25" s="17"/>
      <c r="C25" s="37">
        <v>13</v>
      </c>
      <c r="D25" s="240" t="s">
        <v>98</v>
      </c>
      <c r="E25" s="241"/>
      <c r="F25" s="241"/>
      <c r="G25" s="242"/>
      <c r="H25" s="150" t="s">
        <v>61</v>
      </c>
      <c r="I25" s="214"/>
      <c r="J25" s="229"/>
      <c r="K25" s="229"/>
      <c r="L25" s="124">
        <v>6</v>
      </c>
      <c r="M25" s="124"/>
      <c r="N25" s="233">
        <f t="shared" ref="N25" si="5">J25*L25</f>
        <v>0</v>
      </c>
      <c r="O25" s="233"/>
      <c r="P25" s="11"/>
    </row>
    <row r="26" spans="2:17" ht="15.75" customHeight="1">
      <c r="B26" s="17"/>
      <c r="C26" s="37">
        <v>14</v>
      </c>
      <c r="D26" s="240" t="s">
        <v>99</v>
      </c>
      <c r="E26" s="241"/>
      <c r="F26" s="241"/>
      <c r="G26" s="242"/>
      <c r="H26" s="150" t="s">
        <v>61</v>
      </c>
      <c r="I26" s="214"/>
      <c r="J26" s="232"/>
      <c r="K26" s="232"/>
      <c r="L26" s="124">
        <v>30</v>
      </c>
      <c r="M26" s="124"/>
      <c r="N26" s="233">
        <f t="shared" si="2"/>
        <v>0</v>
      </c>
      <c r="O26" s="233"/>
      <c r="P26" s="11"/>
    </row>
    <row r="27" spans="2:17" ht="15.75" customHeight="1">
      <c r="B27" s="17"/>
      <c r="C27" s="37">
        <v>15</v>
      </c>
      <c r="D27" s="240" t="s">
        <v>100</v>
      </c>
      <c r="E27" s="241"/>
      <c r="F27" s="241"/>
      <c r="G27" s="242"/>
      <c r="H27" s="150" t="s">
        <v>61</v>
      </c>
      <c r="I27" s="214"/>
      <c r="J27" s="229"/>
      <c r="K27" s="229"/>
      <c r="L27" s="124">
        <v>6</v>
      </c>
      <c r="M27" s="124"/>
      <c r="N27" s="233">
        <f t="shared" ref="N27:N28" si="6">J27*L27</f>
        <v>0</v>
      </c>
      <c r="O27" s="233"/>
      <c r="P27" s="11"/>
    </row>
    <row r="28" spans="2:17" ht="15.75" customHeight="1" thickBot="1">
      <c r="B28" s="17"/>
      <c r="C28" s="37">
        <v>16</v>
      </c>
      <c r="D28" s="240" t="s">
        <v>101</v>
      </c>
      <c r="E28" s="241"/>
      <c r="F28" s="241"/>
      <c r="G28" s="242"/>
      <c r="H28" s="150" t="s">
        <v>61</v>
      </c>
      <c r="I28" s="214"/>
      <c r="J28" s="232"/>
      <c r="K28" s="232"/>
      <c r="L28" s="124">
        <v>6</v>
      </c>
      <c r="M28" s="124"/>
      <c r="N28" s="233">
        <f t="shared" si="6"/>
        <v>0</v>
      </c>
      <c r="O28" s="233"/>
      <c r="P28" s="11"/>
    </row>
    <row r="29" spans="2:17" ht="15.75" thickBot="1">
      <c r="B29" s="17"/>
      <c r="C29" s="104" t="s">
        <v>17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5"/>
      <c r="N29" s="106">
        <f>SUM(N13:O28)</f>
        <v>0</v>
      </c>
      <c r="O29" s="140"/>
      <c r="P29" s="11"/>
    </row>
    <row r="30" spans="2:17" ht="15">
      <c r="B30" s="17"/>
      <c r="C30" s="10"/>
      <c r="D30" s="10"/>
      <c r="E30" s="10"/>
      <c r="F30" s="10"/>
      <c r="G30" s="10"/>
      <c r="H30" s="10"/>
      <c r="I30" s="10"/>
      <c r="J30" s="10"/>
      <c r="K30" s="10"/>
      <c r="L30" s="4"/>
      <c r="M30" s="10"/>
      <c r="N30" s="10"/>
      <c r="O30" s="10"/>
      <c r="P30" s="11"/>
    </row>
    <row r="31" spans="2:17">
      <c r="B31" s="17"/>
      <c r="C31" s="99" t="s">
        <v>18</v>
      </c>
      <c r="D31" s="120"/>
      <c r="E31" s="120"/>
      <c r="F31" s="120"/>
      <c r="G31" s="100"/>
      <c r="H31" s="99" t="s">
        <v>19</v>
      </c>
      <c r="I31" s="100"/>
      <c r="J31" s="98" t="s">
        <v>20</v>
      </c>
      <c r="K31" s="98"/>
      <c r="L31" s="98" t="s">
        <v>21</v>
      </c>
      <c r="M31" s="98"/>
      <c r="N31" s="98" t="s">
        <v>8</v>
      </c>
      <c r="O31" s="98"/>
      <c r="P31" s="11"/>
    </row>
    <row r="32" spans="2:17">
      <c r="B32" s="17"/>
      <c r="C32" s="113" t="s">
        <v>22</v>
      </c>
      <c r="D32" s="114"/>
      <c r="E32" s="114"/>
      <c r="F32" s="114"/>
      <c r="G32" s="115"/>
      <c r="H32" s="245" t="s">
        <v>102</v>
      </c>
      <c r="I32" s="246"/>
      <c r="J32" s="244"/>
      <c r="K32" s="244"/>
      <c r="L32" s="135">
        <v>0.25</v>
      </c>
      <c r="M32" s="135"/>
      <c r="N32" s="97" t="str">
        <f>IF(J32="","",((J32*(SUM($N$13:$O$28)*0.1))))</f>
        <v/>
      </c>
      <c r="O32" s="97"/>
      <c r="P32" s="11"/>
      <c r="Q32" s="3"/>
    </row>
    <row r="33" spans="2:17">
      <c r="B33" s="17"/>
      <c r="C33" s="39" t="s">
        <v>24</v>
      </c>
      <c r="D33" s="40"/>
      <c r="E33" s="40"/>
      <c r="F33" s="40"/>
      <c r="G33" s="41"/>
      <c r="H33" s="247"/>
      <c r="I33" s="248"/>
      <c r="J33" s="244"/>
      <c r="K33" s="244"/>
      <c r="L33" s="101">
        <v>0.25</v>
      </c>
      <c r="M33" s="101"/>
      <c r="N33" s="97" t="str">
        <f t="shared" ref="N33:N34" si="7">IF(J33="","",((J33*(SUM($N$13:$O$28)*0.1))))</f>
        <v/>
      </c>
      <c r="O33" s="97"/>
      <c r="P33" s="11"/>
      <c r="Q33" s="3"/>
    </row>
    <row r="34" spans="2:17" ht="14.4" thickBot="1">
      <c r="B34" s="17"/>
      <c r="C34" s="113" t="s">
        <v>26</v>
      </c>
      <c r="D34" s="114"/>
      <c r="E34" s="114"/>
      <c r="F34" s="114"/>
      <c r="G34" s="115"/>
      <c r="H34" s="249"/>
      <c r="I34" s="250"/>
      <c r="J34" s="244"/>
      <c r="K34" s="244"/>
      <c r="L34" s="101">
        <v>0.5</v>
      </c>
      <c r="M34" s="101"/>
      <c r="N34" s="97" t="str">
        <f t="shared" si="7"/>
        <v/>
      </c>
      <c r="O34" s="97"/>
      <c r="P34" s="11"/>
      <c r="Q34" s="3"/>
    </row>
    <row r="35" spans="2:17" ht="14.4" thickBot="1">
      <c r="B35" s="17"/>
      <c r="C35" s="104" t="s">
        <v>17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6">
        <f>SUM(N32:O34)</f>
        <v>0</v>
      </c>
      <c r="O35" s="140"/>
      <c r="P35" s="11"/>
    </row>
    <row r="36" spans="2:17">
      <c r="B36" s="17"/>
      <c r="C36" s="10"/>
      <c r="D36" s="10"/>
      <c r="E36" s="10"/>
      <c r="F36" s="10"/>
      <c r="G36" s="10"/>
      <c r="H36" s="10"/>
      <c r="I36" s="10"/>
      <c r="J36" s="10"/>
      <c r="K36" s="10"/>
      <c r="L36" s="4"/>
      <c r="M36" s="10"/>
      <c r="N36" s="10"/>
      <c r="O36" s="10"/>
      <c r="P36" s="11"/>
    </row>
    <row r="37" spans="2:17" s="56" customFormat="1" ht="32.25" customHeight="1">
      <c r="B37" s="54"/>
      <c r="C37" s="117" t="s">
        <v>27</v>
      </c>
      <c r="D37" s="118"/>
      <c r="E37" s="118"/>
      <c r="F37" s="118"/>
      <c r="G37" s="119"/>
      <c r="H37" s="117" t="s">
        <v>5</v>
      </c>
      <c r="I37" s="119"/>
      <c r="J37" s="145" t="s">
        <v>6</v>
      </c>
      <c r="K37" s="146"/>
      <c r="L37" s="117" t="s">
        <v>55</v>
      </c>
      <c r="M37" s="119"/>
      <c r="N37" s="117" t="s">
        <v>8</v>
      </c>
      <c r="O37" s="119"/>
      <c r="P37" s="55"/>
    </row>
    <row r="38" spans="2:17" s="56" customFormat="1">
      <c r="B38" s="54"/>
      <c r="C38" s="112" t="s">
        <v>33</v>
      </c>
      <c r="D38" s="112"/>
      <c r="E38" s="112"/>
      <c r="F38" s="112"/>
      <c r="G38" s="112"/>
      <c r="H38" s="150" t="s">
        <v>29</v>
      </c>
      <c r="I38" s="214"/>
      <c r="J38" s="102"/>
      <c r="K38" s="103"/>
      <c r="L38" s="124">
        <v>100</v>
      </c>
      <c r="M38" s="124"/>
      <c r="N38" s="97">
        <f>J38*L38</f>
        <v>0</v>
      </c>
      <c r="O38" s="97"/>
      <c r="P38" s="55"/>
    </row>
    <row r="39" spans="2:17" s="56" customFormat="1">
      <c r="B39" s="54"/>
      <c r="C39" s="112" t="s">
        <v>34</v>
      </c>
      <c r="D39" s="112"/>
      <c r="E39" s="112"/>
      <c r="F39" s="112"/>
      <c r="G39" s="112"/>
      <c r="H39" s="150" t="s">
        <v>29</v>
      </c>
      <c r="I39" s="214"/>
      <c r="J39" s="102"/>
      <c r="K39" s="103"/>
      <c r="L39" s="124">
        <v>100</v>
      </c>
      <c r="M39" s="124"/>
      <c r="N39" s="97">
        <f>J39*L39</f>
        <v>0</v>
      </c>
      <c r="O39" s="97"/>
      <c r="P39" s="55"/>
    </row>
    <row r="40" spans="2:17" s="56" customFormat="1" ht="14.4" thickBot="1">
      <c r="B40" s="54"/>
      <c r="C40" s="121" t="s">
        <v>31</v>
      </c>
      <c r="D40" s="251"/>
      <c r="E40" s="251"/>
      <c r="F40" s="251"/>
      <c r="G40" s="111"/>
      <c r="H40" s="216" t="s">
        <v>78</v>
      </c>
      <c r="I40" s="218"/>
      <c r="J40" s="252"/>
      <c r="K40" s="253"/>
      <c r="L40" s="219">
        <v>500</v>
      </c>
      <c r="M40" s="220"/>
      <c r="N40" s="243">
        <f t="shared" ref="N40" si="8">J40*L40</f>
        <v>0</v>
      </c>
      <c r="O40" s="243"/>
      <c r="P40" s="55"/>
    </row>
    <row r="41" spans="2:17" ht="14.4" thickBot="1">
      <c r="B41" s="17"/>
      <c r="C41" s="104" t="s">
        <v>17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5"/>
      <c r="N41" s="106">
        <f>SUM(N38:O40)</f>
        <v>0</v>
      </c>
      <c r="O41" s="140"/>
      <c r="P41" s="11"/>
      <c r="Q41" s="3"/>
    </row>
    <row r="42" spans="2:17">
      <c r="B42" s="17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70"/>
      <c r="O42" s="70"/>
      <c r="P42" s="11"/>
      <c r="Q42" s="3"/>
    </row>
    <row r="43" spans="2:17" s="56" customFormat="1" ht="32.25" customHeight="1">
      <c r="B43" s="54"/>
      <c r="C43" s="117" t="s">
        <v>35</v>
      </c>
      <c r="D43" s="118"/>
      <c r="E43" s="118"/>
      <c r="F43" s="118"/>
      <c r="G43" s="119"/>
      <c r="H43" s="117" t="s">
        <v>5</v>
      </c>
      <c r="I43" s="119"/>
      <c r="J43" s="145" t="s">
        <v>6</v>
      </c>
      <c r="K43" s="146"/>
      <c r="L43" s="117" t="s">
        <v>55</v>
      </c>
      <c r="M43" s="119"/>
      <c r="N43" s="117" t="s">
        <v>8</v>
      </c>
      <c r="O43" s="119"/>
      <c r="P43" s="55"/>
    </row>
    <row r="44" spans="2:17" s="56" customFormat="1">
      <c r="B44" s="54"/>
      <c r="C44" s="89" t="s">
        <v>36</v>
      </c>
      <c r="D44" s="91"/>
      <c r="E44" s="91"/>
      <c r="F44" s="91"/>
      <c r="G44" s="91"/>
      <c r="H44" s="28" t="s">
        <v>37</v>
      </c>
      <c r="I44" s="29"/>
      <c r="J44" s="29" t="s">
        <v>103</v>
      </c>
      <c r="K44" s="29"/>
      <c r="L44" s="90"/>
      <c r="M44" s="79"/>
      <c r="N44" s="80"/>
      <c r="O44" s="81"/>
      <c r="P44" s="55"/>
    </row>
    <row r="45" spans="2:17" s="56" customFormat="1" ht="14.4" thickBot="1">
      <c r="B45" s="54"/>
      <c r="C45" s="112" t="s">
        <v>38</v>
      </c>
      <c r="D45" s="112"/>
      <c r="E45" s="112"/>
      <c r="F45" s="112"/>
      <c r="G45" s="112"/>
      <c r="H45" s="222" t="s">
        <v>39</v>
      </c>
      <c r="I45" s="223"/>
      <c r="J45" s="224"/>
      <c r="K45" s="225"/>
      <c r="L45" s="226">
        <v>100</v>
      </c>
      <c r="M45" s="226"/>
      <c r="N45" s="143">
        <f t="shared" ref="N45" si="9">J45*L45</f>
        <v>0</v>
      </c>
      <c r="O45" s="143"/>
      <c r="P45" s="55"/>
    </row>
    <row r="46" spans="2:17" ht="14.4" thickBot="1">
      <c r="B46" s="17"/>
      <c r="C46" s="104" t="s">
        <v>17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106">
        <f>SUM(N43:O45)</f>
        <v>0</v>
      </c>
      <c r="O46" s="140"/>
      <c r="P46" s="11"/>
      <c r="Q46" s="3"/>
    </row>
    <row r="47" spans="2:17">
      <c r="B47" s="17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70"/>
      <c r="O47" s="70"/>
      <c r="P47" s="11"/>
      <c r="Q47" s="3"/>
    </row>
    <row r="48" spans="2:17" ht="15" customHeight="1">
      <c r="B48" s="17"/>
      <c r="C48" s="116" t="s">
        <v>40</v>
      </c>
      <c r="D48" s="116"/>
      <c r="E48" s="116"/>
      <c r="F48" s="116"/>
      <c r="G48" s="116"/>
      <c r="H48" s="234" t="s">
        <v>5</v>
      </c>
      <c r="I48" s="234"/>
      <c r="J48" s="234" t="s">
        <v>6</v>
      </c>
      <c r="K48" s="234"/>
      <c r="L48" s="234" t="s">
        <v>7</v>
      </c>
      <c r="M48" s="234"/>
      <c r="N48" s="234" t="s">
        <v>8</v>
      </c>
      <c r="O48" s="234"/>
      <c r="P48" s="11"/>
      <c r="Q48" s="3"/>
    </row>
    <row r="49" spans="2:17" ht="15" customHeight="1">
      <c r="B49" s="17"/>
      <c r="C49" s="237" t="s">
        <v>104</v>
      </c>
      <c r="D49" s="237"/>
      <c r="E49" s="237"/>
      <c r="F49" s="237"/>
      <c r="G49" s="113"/>
      <c r="H49" s="109" t="s">
        <v>105</v>
      </c>
      <c r="I49" s="235"/>
      <c r="J49" s="236"/>
      <c r="K49" s="236"/>
      <c r="L49" s="236"/>
      <c r="M49" s="236"/>
      <c r="N49" s="148"/>
      <c r="O49" s="149"/>
      <c r="P49" s="11"/>
      <c r="Q49" s="3"/>
    </row>
    <row r="50" spans="2:17" ht="14.4" thickBot="1">
      <c r="B50" s="17"/>
      <c r="C50" s="4"/>
      <c r="D50" s="4"/>
      <c r="E50" s="4"/>
      <c r="F50" s="4"/>
      <c r="G50" s="4"/>
      <c r="H50" s="4"/>
      <c r="I50" s="4"/>
      <c r="J50" s="20"/>
      <c r="K50" s="20"/>
      <c r="L50" s="19"/>
      <c r="M50" s="19"/>
      <c r="N50" s="20"/>
      <c r="O50" s="20"/>
      <c r="P50" s="11"/>
    </row>
    <row r="51" spans="2:17" ht="14.4" thickBot="1">
      <c r="B51" s="17"/>
      <c r="C51" s="131" t="s">
        <v>45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29">
        <f>N29+N35+N41+N46</f>
        <v>0</v>
      </c>
      <c r="O51" s="238"/>
      <c r="P51" s="11"/>
    </row>
    <row r="52" spans="2:17" ht="14.4" thickBot="1">
      <c r="B52" s="17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70"/>
      <c r="O52" s="70"/>
      <c r="P52" s="11"/>
    </row>
    <row r="53" spans="2:17" ht="14.4" thickBot="1">
      <c r="B53" s="17"/>
      <c r="C53" s="126" t="s">
        <v>46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8"/>
      <c r="N53" s="77">
        <f>IF($M$56-(((N51-I56)/(I57-I56)*M56))&lt;0,0,(IF(M56-(((N51-I56)/(I57-I56)*M56))&gt;M56,M56,(M56-(((N51-I56)/(I57-I56)*M56))))))</f>
        <v>300</v>
      </c>
      <c r="O53" s="78" t="s">
        <v>47</v>
      </c>
      <c r="P53" s="11"/>
    </row>
    <row r="54" spans="2:17">
      <c r="B54" s="17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70"/>
      <c r="O54" s="70"/>
      <c r="P54" s="11"/>
    </row>
    <row r="55" spans="2:17">
      <c r="B55" s="17"/>
      <c r="C55" s="99" t="s">
        <v>48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00"/>
      <c r="P55" s="11"/>
    </row>
    <row r="56" spans="2:17">
      <c r="B56" s="17"/>
      <c r="C56" s="112" t="s">
        <v>49</v>
      </c>
      <c r="D56" s="112"/>
      <c r="E56" s="112"/>
      <c r="F56" s="112"/>
      <c r="G56" s="112"/>
      <c r="H56" s="121"/>
      <c r="I56" s="122">
        <v>165000</v>
      </c>
      <c r="J56" s="123"/>
      <c r="K56" s="123"/>
      <c r="L56" s="73"/>
      <c r="M56" s="71">
        <v>300</v>
      </c>
      <c r="N56" s="21" t="s">
        <v>47</v>
      </c>
      <c r="O56" s="72"/>
      <c r="P56" s="11"/>
    </row>
    <row r="57" spans="2:17">
      <c r="B57" s="17"/>
      <c r="C57" s="112" t="s">
        <v>50</v>
      </c>
      <c r="D57" s="112"/>
      <c r="E57" s="112"/>
      <c r="F57" s="112"/>
      <c r="G57" s="112"/>
      <c r="H57" s="121"/>
      <c r="I57" s="122">
        <v>225000</v>
      </c>
      <c r="J57" s="123"/>
      <c r="K57" s="123"/>
      <c r="L57" s="73"/>
      <c r="M57" s="71">
        <v>0</v>
      </c>
      <c r="N57" s="21" t="s">
        <v>47</v>
      </c>
      <c r="O57" s="72"/>
      <c r="P57" s="11"/>
    </row>
    <row r="58" spans="2:17">
      <c r="B58" s="18"/>
      <c r="C58" s="13"/>
      <c r="D58" s="13"/>
      <c r="E58" s="13"/>
      <c r="F58" s="13"/>
      <c r="G58" s="13"/>
      <c r="H58" s="13"/>
      <c r="I58" s="13"/>
      <c r="J58" s="13"/>
      <c r="K58" s="13"/>
      <c r="L58" s="14"/>
      <c r="M58" s="13"/>
      <c r="N58" s="13"/>
      <c r="O58" s="13"/>
      <c r="P58" s="15"/>
    </row>
  </sheetData>
  <sheetProtection algorithmName="SHA-512" hashValue="W9I+CjyLrnp8vEIWK5eRoTZ40bLFpZlgirh2iuQW0QD760YiUGwBIdLpwqAPuZkpx/gj8wycwhvI9G+308vJWA==" saltValue="AcjNHwNC+MYeyBTog8WkrA==" spinCount="100000" sheet="1" objects="1" scenarios="1"/>
  <mergeCells count="163">
    <mergeCell ref="J26:K26"/>
    <mergeCell ref="N41:O41"/>
    <mergeCell ref="J34:K34"/>
    <mergeCell ref="L34:M34"/>
    <mergeCell ref="C35:M35"/>
    <mergeCell ref="N35:O35"/>
    <mergeCell ref="J37:K37"/>
    <mergeCell ref="L37:M37"/>
    <mergeCell ref="L25:M25"/>
    <mergeCell ref="N25:O25"/>
    <mergeCell ref="J33:K33"/>
    <mergeCell ref="J31:K31"/>
    <mergeCell ref="L31:M31"/>
    <mergeCell ref="H37:I37"/>
    <mergeCell ref="L26:M26"/>
    <mergeCell ref="N28:O28"/>
    <mergeCell ref="N31:O31"/>
    <mergeCell ref="C41:M41"/>
    <mergeCell ref="N33:O33"/>
    <mergeCell ref="H32:I34"/>
    <mergeCell ref="C40:G40"/>
    <mergeCell ref="H40:I40"/>
    <mergeCell ref="J40:K40"/>
    <mergeCell ref="L40:M40"/>
    <mergeCell ref="D22:G22"/>
    <mergeCell ref="D17:G17"/>
    <mergeCell ref="D23:G23"/>
    <mergeCell ref="D19:G19"/>
    <mergeCell ref="D21:G21"/>
    <mergeCell ref="C29:M29"/>
    <mergeCell ref="N29:O29"/>
    <mergeCell ref="N37:O37"/>
    <mergeCell ref="N20:O20"/>
    <mergeCell ref="L21:M21"/>
    <mergeCell ref="N21:O21"/>
    <mergeCell ref="N18:O18"/>
    <mergeCell ref="D20:G20"/>
    <mergeCell ref="J32:K32"/>
    <mergeCell ref="J27:K27"/>
    <mergeCell ref="L27:M27"/>
    <mergeCell ref="N23:O23"/>
    <mergeCell ref="J21:K21"/>
    <mergeCell ref="J18:K18"/>
    <mergeCell ref="L18:M18"/>
    <mergeCell ref="N19:O19"/>
    <mergeCell ref="J22:K22"/>
    <mergeCell ref="L22:M22"/>
    <mergeCell ref="L33:M33"/>
    <mergeCell ref="N40:O40"/>
    <mergeCell ref="H38:I38"/>
    <mergeCell ref="C38:G38"/>
    <mergeCell ref="C39:G39"/>
    <mergeCell ref="H39:I39"/>
    <mergeCell ref="L39:M39"/>
    <mergeCell ref="J39:K39"/>
    <mergeCell ref="N39:O39"/>
    <mergeCell ref="N34:O34"/>
    <mergeCell ref="C37:G37"/>
    <mergeCell ref="D16:G16"/>
    <mergeCell ref="D18:G18"/>
    <mergeCell ref="D24:G24"/>
    <mergeCell ref="D26:G26"/>
    <mergeCell ref="L16:M16"/>
    <mergeCell ref="N16:O16"/>
    <mergeCell ref="J17:K17"/>
    <mergeCell ref="J28:K28"/>
    <mergeCell ref="L32:M32"/>
    <mergeCell ref="N32:O32"/>
    <mergeCell ref="L28:M28"/>
    <mergeCell ref="J24:K24"/>
    <mergeCell ref="D25:G25"/>
    <mergeCell ref="D27:G27"/>
    <mergeCell ref="D28:G28"/>
    <mergeCell ref="L24:M24"/>
    <mergeCell ref="N17:O17"/>
    <mergeCell ref="J23:K23"/>
    <mergeCell ref="L23:M23"/>
    <mergeCell ref="N26:O26"/>
    <mergeCell ref="N27:O27"/>
    <mergeCell ref="J19:K19"/>
    <mergeCell ref="J25:K25"/>
    <mergeCell ref="L20:M20"/>
    <mergeCell ref="H16:I16"/>
    <mergeCell ref="H22:I22"/>
    <mergeCell ref="H21:I21"/>
    <mergeCell ref="H20:I20"/>
    <mergeCell ref="H19:I19"/>
    <mergeCell ref="H28:I28"/>
    <mergeCell ref="H27:I27"/>
    <mergeCell ref="H26:I26"/>
    <mergeCell ref="H25:I25"/>
    <mergeCell ref="H24:I24"/>
    <mergeCell ref="H23:I23"/>
    <mergeCell ref="H18:I18"/>
    <mergeCell ref="H17:I17"/>
    <mergeCell ref="C6:O7"/>
    <mergeCell ref="C11:G11"/>
    <mergeCell ref="J11:K11"/>
    <mergeCell ref="L11:M11"/>
    <mergeCell ref="N11:O11"/>
    <mergeCell ref="L14:M14"/>
    <mergeCell ref="N14:O14"/>
    <mergeCell ref="J15:K15"/>
    <mergeCell ref="L15:M15"/>
    <mergeCell ref="N15:O15"/>
    <mergeCell ref="C9:O9"/>
    <mergeCell ref="H11:I11"/>
    <mergeCell ref="H15:I15"/>
    <mergeCell ref="H14:I14"/>
    <mergeCell ref="H13:I13"/>
    <mergeCell ref="J14:K14"/>
    <mergeCell ref="D12:G12"/>
    <mergeCell ref="D14:G14"/>
    <mergeCell ref="D13:G13"/>
    <mergeCell ref="D15:G15"/>
    <mergeCell ref="N24:O24"/>
    <mergeCell ref="N22:O22"/>
    <mergeCell ref="C53:M53"/>
    <mergeCell ref="I56:K56"/>
    <mergeCell ref="I57:K57"/>
    <mergeCell ref="C55:O55"/>
    <mergeCell ref="C56:H56"/>
    <mergeCell ref="C57:H57"/>
    <mergeCell ref="H48:I48"/>
    <mergeCell ref="J48:K48"/>
    <mergeCell ref="H49:I49"/>
    <mergeCell ref="J49:K49"/>
    <mergeCell ref="L48:M48"/>
    <mergeCell ref="N48:O48"/>
    <mergeCell ref="C49:G49"/>
    <mergeCell ref="L49:M49"/>
    <mergeCell ref="N49:O49"/>
    <mergeCell ref="N51:O51"/>
    <mergeCell ref="C48:G48"/>
    <mergeCell ref="C51:M51"/>
    <mergeCell ref="C31:G31"/>
    <mergeCell ref="H31:I31"/>
    <mergeCell ref="C32:G32"/>
    <mergeCell ref="C34:G34"/>
    <mergeCell ref="S11:X11"/>
    <mergeCell ref="C45:G45"/>
    <mergeCell ref="H45:I45"/>
    <mergeCell ref="J45:K45"/>
    <mergeCell ref="L45:M45"/>
    <mergeCell ref="N45:O45"/>
    <mergeCell ref="C46:M46"/>
    <mergeCell ref="N46:O46"/>
    <mergeCell ref="C43:G43"/>
    <mergeCell ref="H43:I43"/>
    <mergeCell ref="J43:K43"/>
    <mergeCell ref="L43:M43"/>
    <mergeCell ref="N43:O43"/>
    <mergeCell ref="H12:O12"/>
    <mergeCell ref="J13:K13"/>
    <mergeCell ref="L13:M13"/>
    <mergeCell ref="N13:O13"/>
    <mergeCell ref="L19:M19"/>
    <mergeCell ref="J20:K20"/>
    <mergeCell ref="J16:K16"/>
    <mergeCell ref="L17:M17"/>
    <mergeCell ref="J38:K38"/>
    <mergeCell ref="N38:O38"/>
    <mergeCell ref="L38:M38"/>
  </mergeCells>
  <conditionalFormatting sqref="N51:O51">
    <cfRule type="cellIs" dxfId="0" priority="1" operator="greaterThan">
      <formula>$I$57</formula>
    </cfRule>
  </conditionalFormatting>
  <pageMargins left="0.7" right="0.7" top="0.75" bottom="0.75" header="0.3" footer="0.3"/>
  <pageSetup orientation="portrait" r:id="rId1"/>
  <ignoredErrors>
    <ignoredError sqref="K40 K38 K3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F669-1118-49D9-8AC8-C81E7119AD13}">
  <dimension ref="B2:I39"/>
  <sheetViews>
    <sheetView workbookViewId="0">
      <selection activeCell="D19" sqref="D19"/>
    </sheetView>
  </sheetViews>
  <sheetFormatPr defaultColWidth="9.09765625" defaultRowHeight="13.8"/>
  <cols>
    <col min="1" max="2" width="3.09765625" style="1" customWidth="1"/>
    <col min="3" max="3" width="58.09765625" style="1" customWidth="1"/>
    <col min="4" max="4" width="44.09765625" style="1" bestFit="1" customWidth="1"/>
    <col min="5" max="5" width="9.09765625" style="1"/>
    <col min="6" max="6" width="67.59765625" style="1" customWidth="1"/>
    <col min="7" max="7" width="44.09765625" style="1" bestFit="1" customWidth="1"/>
    <col min="8" max="8" width="10.3984375" style="1" customWidth="1"/>
    <col min="9" max="9" width="3.09765625" style="1" customWidth="1"/>
    <col min="10" max="16384" width="9.09765625" style="1"/>
  </cols>
  <sheetData>
    <row r="2" spans="2:9" ht="26.25">
      <c r="B2" s="16"/>
      <c r="C2" s="6" t="s">
        <v>106</v>
      </c>
      <c r="D2" s="7"/>
      <c r="E2" s="7"/>
      <c r="F2" s="7"/>
      <c r="G2" s="7"/>
      <c r="H2" s="7"/>
      <c r="I2" s="9"/>
    </row>
    <row r="3" spans="2:9" ht="18.75">
      <c r="B3" s="17"/>
      <c r="C3" s="27"/>
      <c r="D3" s="10"/>
      <c r="E3" s="10"/>
      <c r="F3" s="10"/>
      <c r="G3" s="10"/>
      <c r="H3" s="10"/>
      <c r="I3" s="11"/>
    </row>
    <row r="4" spans="2:9" ht="18.75">
      <c r="B4" s="17"/>
      <c r="C4" s="68" t="s">
        <v>107</v>
      </c>
      <c r="D4" s="10"/>
      <c r="E4" s="10"/>
      <c r="F4" s="10"/>
      <c r="G4" s="10"/>
      <c r="H4" s="10"/>
      <c r="I4" s="11"/>
    </row>
    <row r="5" spans="2:9" ht="15">
      <c r="B5" s="17"/>
      <c r="C5" s="254" t="s">
        <v>108</v>
      </c>
      <c r="D5" s="254"/>
      <c r="E5" s="254"/>
      <c r="F5" s="10"/>
      <c r="G5" s="10"/>
      <c r="H5" s="10"/>
      <c r="I5" s="11"/>
    </row>
    <row r="6" spans="2:9">
      <c r="B6" s="17"/>
      <c r="C6" s="254" t="s">
        <v>109</v>
      </c>
      <c r="D6" s="254"/>
      <c r="E6" s="254"/>
      <c r="F6" s="10"/>
      <c r="G6" s="2"/>
      <c r="H6" s="12" t="s">
        <v>1</v>
      </c>
      <c r="I6" s="255"/>
    </row>
    <row r="7" spans="2:9">
      <c r="B7" s="17"/>
      <c r="C7" s="254" t="s">
        <v>110</v>
      </c>
      <c r="D7" s="254"/>
      <c r="E7" s="254"/>
      <c r="F7" s="254"/>
      <c r="G7" s="10"/>
      <c r="H7" s="10"/>
      <c r="I7" s="255"/>
    </row>
    <row r="8" spans="2:9">
      <c r="B8" s="17"/>
      <c r="C8" s="10"/>
      <c r="D8" s="10"/>
      <c r="E8" s="10"/>
      <c r="F8" s="10"/>
      <c r="G8" s="10"/>
      <c r="H8" s="10"/>
      <c r="I8" s="255"/>
    </row>
    <row r="9" spans="2:9" ht="15" customHeight="1">
      <c r="B9" s="17"/>
      <c r="C9" s="138" t="s">
        <v>148</v>
      </c>
      <c r="D9" s="138"/>
      <c r="E9" s="138"/>
      <c r="F9" s="138"/>
      <c r="G9" s="138"/>
      <c r="H9" s="138"/>
      <c r="I9" s="11"/>
    </row>
    <row r="10" spans="2:9">
      <c r="B10" s="17"/>
      <c r="C10" s="138"/>
      <c r="D10" s="138"/>
      <c r="E10" s="138"/>
      <c r="F10" s="138"/>
      <c r="G10" s="138"/>
      <c r="H10" s="138"/>
      <c r="I10" s="11"/>
    </row>
    <row r="11" spans="2:9" ht="15.75" thickBot="1">
      <c r="B11" s="17"/>
      <c r="C11" s="36"/>
      <c r="D11" s="36"/>
      <c r="E11" s="36"/>
      <c r="F11" s="36"/>
      <c r="G11" s="36"/>
      <c r="H11" s="36"/>
      <c r="I11" s="11"/>
    </row>
    <row r="12" spans="2:9" ht="15">
      <c r="B12" s="17"/>
      <c r="C12" s="256" t="s">
        <v>111</v>
      </c>
      <c r="D12" s="257"/>
      <c r="E12" s="36"/>
      <c r="F12" s="256" t="s">
        <v>112</v>
      </c>
      <c r="G12" s="257"/>
      <c r="H12" s="36"/>
      <c r="I12" s="11"/>
    </row>
    <row r="13" spans="2:9" ht="15">
      <c r="B13" s="17"/>
      <c r="C13" s="83" t="s">
        <v>113</v>
      </c>
      <c r="D13" s="84" t="s">
        <v>114</v>
      </c>
      <c r="E13" s="36"/>
      <c r="F13" s="83" t="s">
        <v>113</v>
      </c>
      <c r="G13" s="84" t="s">
        <v>114</v>
      </c>
      <c r="H13" s="36"/>
      <c r="I13" s="11"/>
    </row>
    <row r="14" spans="2:9">
      <c r="B14" s="17"/>
      <c r="C14" s="85" t="s">
        <v>134</v>
      </c>
      <c r="D14" s="86" t="s">
        <v>115</v>
      </c>
      <c r="E14" s="36"/>
      <c r="F14" s="85" t="s">
        <v>135</v>
      </c>
      <c r="G14" s="86" t="s">
        <v>115</v>
      </c>
      <c r="H14" s="36"/>
      <c r="I14" s="11"/>
    </row>
    <row r="15" spans="2:9" ht="15.75" customHeight="1">
      <c r="B15" s="17"/>
      <c r="C15" s="85" t="s">
        <v>133</v>
      </c>
      <c r="D15" s="86" t="s">
        <v>116</v>
      </c>
      <c r="E15" s="36"/>
      <c r="F15" s="85" t="s">
        <v>136</v>
      </c>
      <c r="G15" s="86" t="s">
        <v>116</v>
      </c>
      <c r="H15" s="36"/>
      <c r="I15" s="11"/>
    </row>
    <row r="16" spans="2:9" ht="15" customHeight="1">
      <c r="B16" s="17"/>
      <c r="C16" s="85" t="s">
        <v>132</v>
      </c>
      <c r="D16" s="86" t="s">
        <v>117</v>
      </c>
      <c r="E16" s="36"/>
      <c r="F16" s="85" t="s">
        <v>137</v>
      </c>
      <c r="G16" s="86" t="s">
        <v>118</v>
      </c>
      <c r="H16" s="36"/>
      <c r="I16" s="11"/>
    </row>
    <row r="17" spans="2:9" ht="15" customHeight="1">
      <c r="B17" s="17"/>
      <c r="C17" s="85" t="s">
        <v>131</v>
      </c>
      <c r="D17" s="86" t="s">
        <v>119</v>
      </c>
      <c r="E17" s="36"/>
      <c r="F17" s="85" t="s">
        <v>138</v>
      </c>
      <c r="G17" s="86" t="s">
        <v>119</v>
      </c>
      <c r="H17" s="36"/>
      <c r="I17" s="11"/>
    </row>
    <row r="18" spans="2:9" ht="15">
      <c r="B18" s="17"/>
      <c r="C18" s="85" t="s">
        <v>130</v>
      </c>
      <c r="D18" s="86" t="s">
        <v>120</v>
      </c>
      <c r="E18" s="36"/>
      <c r="F18" s="85" t="s">
        <v>139</v>
      </c>
      <c r="G18" s="86" t="s">
        <v>120</v>
      </c>
      <c r="H18" s="36"/>
      <c r="I18" s="11"/>
    </row>
    <row r="19" spans="2:9" ht="15">
      <c r="B19" s="17"/>
      <c r="C19" s="87"/>
      <c r="D19" s="88"/>
      <c r="E19" s="36"/>
      <c r="F19" s="87"/>
      <c r="G19" s="88"/>
      <c r="H19" s="36"/>
      <c r="I19" s="11"/>
    </row>
    <row r="20" spans="2:9" ht="15" customHeight="1">
      <c r="B20" s="17"/>
      <c r="C20" s="258" t="s">
        <v>147</v>
      </c>
      <c r="D20" s="88"/>
      <c r="E20" s="36"/>
      <c r="F20" s="258" t="s">
        <v>146</v>
      </c>
      <c r="G20" s="88"/>
      <c r="H20" s="36"/>
      <c r="I20" s="11"/>
    </row>
    <row r="21" spans="2:9">
      <c r="B21" s="17"/>
      <c r="C21" s="258"/>
      <c r="D21" s="88"/>
      <c r="E21" s="36"/>
      <c r="F21" s="258"/>
      <c r="G21" s="88"/>
      <c r="H21" s="36"/>
      <c r="I21" s="11"/>
    </row>
    <row r="22" spans="2:9" ht="14.4" thickBot="1">
      <c r="B22" s="17"/>
      <c r="C22" s="259"/>
      <c r="D22" s="95"/>
      <c r="E22" s="36"/>
      <c r="F22" s="259"/>
      <c r="G22" s="95"/>
      <c r="H22" s="36"/>
      <c r="I22" s="11"/>
    </row>
    <row r="23" spans="2:9" ht="15">
      <c r="B23" s="17"/>
      <c r="C23" s="36"/>
      <c r="D23" s="36"/>
      <c r="E23" s="36"/>
      <c r="F23" s="36"/>
      <c r="G23" s="36"/>
      <c r="H23" s="36"/>
      <c r="I23" s="11"/>
    </row>
    <row r="24" spans="2:9" ht="15">
      <c r="B24" s="17"/>
      <c r="C24" s="36"/>
      <c r="D24" s="36"/>
      <c r="E24" s="36"/>
      <c r="F24" s="36"/>
      <c r="G24" s="36"/>
      <c r="H24" s="36"/>
      <c r="I24" s="11"/>
    </row>
    <row r="25" spans="2:9">
      <c r="B25" s="17"/>
      <c r="C25" s="138" t="s">
        <v>145</v>
      </c>
      <c r="D25" s="138"/>
      <c r="E25" s="138"/>
      <c r="F25" s="138"/>
      <c r="G25" s="138"/>
      <c r="H25" s="138"/>
      <c r="I25" s="11"/>
    </row>
    <row r="26" spans="2:9">
      <c r="B26" s="17"/>
      <c r="C26" s="138"/>
      <c r="D26" s="138"/>
      <c r="E26" s="138"/>
      <c r="F26" s="138"/>
      <c r="G26" s="138"/>
      <c r="H26" s="138"/>
      <c r="I26" s="11"/>
    </row>
    <row r="27" spans="2:9" ht="15.75" thickBot="1">
      <c r="B27" s="17"/>
      <c r="C27" s="36"/>
      <c r="D27" s="36"/>
      <c r="E27" s="36"/>
      <c r="F27" s="36"/>
      <c r="G27" s="36"/>
      <c r="H27" s="36"/>
      <c r="I27" s="11"/>
    </row>
    <row r="28" spans="2:9" ht="15">
      <c r="B28" s="17"/>
      <c r="C28" s="256" t="s">
        <v>121</v>
      </c>
      <c r="D28" s="257"/>
      <c r="E28" s="36"/>
      <c r="F28" s="36"/>
      <c r="G28" s="36"/>
      <c r="H28" s="36"/>
      <c r="I28" s="11"/>
    </row>
    <row r="29" spans="2:9" ht="15">
      <c r="B29" s="17"/>
      <c r="C29" s="83" t="s">
        <v>122</v>
      </c>
      <c r="D29" s="84" t="s">
        <v>114</v>
      </c>
      <c r="E29" s="36"/>
      <c r="F29" s="36"/>
      <c r="G29" s="36"/>
      <c r="H29" s="36"/>
      <c r="I29" s="11"/>
    </row>
    <row r="30" spans="2:9" ht="15">
      <c r="B30" s="17"/>
      <c r="C30" s="85" t="s">
        <v>140</v>
      </c>
      <c r="D30" s="86" t="s">
        <v>115</v>
      </c>
      <c r="E30" s="36"/>
      <c r="F30" s="36"/>
      <c r="G30" s="36"/>
      <c r="H30" s="36"/>
      <c r="I30" s="11"/>
    </row>
    <row r="31" spans="2:9">
      <c r="B31" s="17"/>
      <c r="C31" s="85" t="s">
        <v>141</v>
      </c>
      <c r="D31" s="86" t="s">
        <v>116</v>
      </c>
      <c r="E31" s="36"/>
      <c r="F31" s="36"/>
      <c r="G31" s="36"/>
      <c r="H31" s="36"/>
      <c r="I31" s="11"/>
    </row>
    <row r="32" spans="2:9">
      <c r="B32" s="17"/>
      <c r="C32" s="85" t="s">
        <v>142</v>
      </c>
      <c r="D32" s="86" t="s">
        <v>117</v>
      </c>
      <c r="E32" s="36"/>
      <c r="F32" s="36"/>
      <c r="G32" s="36"/>
      <c r="H32" s="36"/>
      <c r="I32" s="11"/>
    </row>
    <row r="33" spans="2:9">
      <c r="B33" s="17"/>
      <c r="C33" s="85" t="s">
        <v>143</v>
      </c>
      <c r="D33" s="86" t="s">
        <v>119</v>
      </c>
      <c r="E33" s="36"/>
      <c r="F33" s="36"/>
      <c r="G33" s="36"/>
      <c r="H33" s="36"/>
      <c r="I33" s="11"/>
    </row>
    <row r="34" spans="2:9">
      <c r="B34" s="17"/>
      <c r="C34" s="85" t="s">
        <v>144</v>
      </c>
      <c r="D34" s="86" t="s">
        <v>120</v>
      </c>
      <c r="E34" s="36"/>
      <c r="F34" s="36"/>
      <c r="G34" s="36"/>
      <c r="H34" s="36"/>
      <c r="I34" s="11"/>
    </row>
    <row r="35" spans="2:9">
      <c r="B35" s="17"/>
      <c r="C35" s="87"/>
      <c r="D35" s="88"/>
      <c r="E35" s="36"/>
      <c r="F35" s="36"/>
      <c r="G35" s="36"/>
      <c r="H35" s="36"/>
      <c r="I35" s="11"/>
    </row>
    <row r="36" spans="2:9">
      <c r="B36" s="17"/>
      <c r="C36" s="258" t="s">
        <v>149</v>
      </c>
      <c r="D36" s="88"/>
      <c r="E36" s="36"/>
      <c r="F36" s="36"/>
      <c r="G36" s="36"/>
      <c r="H36" s="36"/>
      <c r="I36" s="11"/>
    </row>
    <row r="37" spans="2:9">
      <c r="B37" s="17"/>
      <c r="C37" s="258"/>
      <c r="D37" s="88"/>
      <c r="E37" s="36"/>
      <c r="F37" s="36"/>
      <c r="G37" s="36"/>
      <c r="H37" s="36"/>
      <c r="I37" s="11"/>
    </row>
    <row r="38" spans="2:9" ht="14.4" thickBot="1">
      <c r="B38" s="17"/>
      <c r="C38" s="259"/>
      <c r="D38" s="95"/>
      <c r="E38" s="82"/>
      <c r="F38" s="82"/>
      <c r="G38" s="82"/>
      <c r="H38" s="82"/>
      <c r="I38" s="11"/>
    </row>
    <row r="39" spans="2:9" ht="15" customHeight="1">
      <c r="B39" s="18"/>
      <c r="C39" s="13"/>
      <c r="D39" s="13"/>
      <c r="E39" s="13"/>
      <c r="F39" s="13"/>
      <c r="G39" s="13"/>
      <c r="H39" s="13"/>
      <c r="I39" s="15"/>
    </row>
  </sheetData>
  <sheetProtection algorithmName="SHA-512" hashValue="rdFWVZ3qkkL9L+r5Qel23bXjHljQE4ImN19CbA2+H1ABUZGD99nnsGPrNUbpmwYT2dr1E/EFgPY6UiB9D3ezVA==" saltValue="RiPFlZs75xhdTBkPRGt++Q==" spinCount="100000" sheet="1" objects="1" scenarios="1"/>
  <mergeCells count="12">
    <mergeCell ref="C25:H26"/>
    <mergeCell ref="C28:D28"/>
    <mergeCell ref="C36:C38"/>
    <mergeCell ref="C12:D12"/>
    <mergeCell ref="F12:G12"/>
    <mergeCell ref="C20:C22"/>
    <mergeCell ref="F20:F22"/>
    <mergeCell ref="C5:E5"/>
    <mergeCell ref="C6:E6"/>
    <mergeCell ref="I6:I8"/>
    <mergeCell ref="C7:F7"/>
    <mergeCell ref="C9:H10"/>
  </mergeCells>
  <dataValidations count="3">
    <dataValidation type="list" allowBlank="1" showInputMessage="1" showErrorMessage="1" sqref="D22" xr:uid="{8F0BF120-65D9-44F6-8BB7-FC840DBC6153}">
      <formula1>$C$14:$C$18</formula1>
    </dataValidation>
    <dataValidation type="list" allowBlank="1" showInputMessage="1" showErrorMessage="1" sqref="G22" xr:uid="{BA9DE5B8-B05D-4C62-933B-54E37F82DC22}">
      <formula1>$F$14:$F$18</formula1>
    </dataValidation>
    <dataValidation type="list" allowBlank="1" showInputMessage="1" showErrorMessage="1" sqref="D38" xr:uid="{54735FBC-745A-4535-8189-A653FB40C5CF}">
      <formula1>$C$30:$C$34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228600</xdr:rowOff>
                  </from>
                  <to>
                    <xdr:col>2</xdr:col>
                    <xdr:colOff>304800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175260</xdr:rowOff>
                  </from>
                  <to>
                    <xdr:col>2</xdr:col>
                    <xdr:colOff>304800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160020</xdr:rowOff>
                  </from>
                  <to>
                    <xdr:col>2</xdr:col>
                    <xdr:colOff>304800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15DE-782A-46B1-8432-496D5BBF6CB1}">
  <sheetPr codeName="Blad1"/>
  <dimension ref="B2:N25"/>
  <sheetViews>
    <sheetView workbookViewId="0">
      <selection activeCell="C14" sqref="C14:M14"/>
    </sheetView>
  </sheetViews>
  <sheetFormatPr defaultColWidth="9.09765625" defaultRowHeight="13.8"/>
  <cols>
    <col min="1" max="2" width="3.09765625" style="1" customWidth="1"/>
    <col min="3" max="3" width="18.3984375" style="1" customWidth="1"/>
    <col min="4" max="7" width="9.09765625" style="1"/>
    <col min="8" max="8" width="9" style="1" customWidth="1"/>
    <col min="9" max="10" width="9.09765625" style="1"/>
    <col min="11" max="11" width="9.8984375" style="5" bestFit="1" customWidth="1"/>
    <col min="12" max="13" width="9.09765625" style="1"/>
    <col min="14" max="14" width="3.09765625" style="1" customWidth="1"/>
    <col min="15" max="16384" width="9.09765625" style="1"/>
  </cols>
  <sheetData>
    <row r="2" spans="2:14" ht="26.25">
      <c r="B2" s="16"/>
      <c r="C2" s="6" t="s">
        <v>123</v>
      </c>
      <c r="D2" s="7"/>
      <c r="E2" s="7"/>
      <c r="F2" s="7"/>
      <c r="G2" s="7"/>
      <c r="H2" s="7"/>
      <c r="I2" s="7"/>
      <c r="J2" s="7"/>
      <c r="K2" s="8"/>
      <c r="L2" s="7"/>
      <c r="M2" s="7"/>
      <c r="N2" s="9"/>
    </row>
    <row r="3" spans="2:14" ht="18.75">
      <c r="B3" s="17"/>
      <c r="C3" s="27"/>
      <c r="D3" s="10"/>
      <c r="E3" s="10"/>
      <c r="F3" s="10"/>
      <c r="G3" s="10"/>
      <c r="H3" s="10"/>
      <c r="I3" s="10"/>
      <c r="J3" s="10"/>
      <c r="K3" s="4"/>
      <c r="L3" s="10"/>
      <c r="M3" s="10"/>
      <c r="N3" s="11"/>
    </row>
    <row r="4" spans="2:14" ht="18.75">
      <c r="B4" s="17"/>
      <c r="C4" s="68" t="s">
        <v>107</v>
      </c>
      <c r="D4" s="10"/>
      <c r="E4" s="10"/>
      <c r="F4" s="10"/>
      <c r="G4" s="10"/>
      <c r="H4" s="10"/>
      <c r="I4" s="10"/>
      <c r="J4" s="10"/>
      <c r="K4" s="4"/>
      <c r="L4" s="10"/>
      <c r="M4" s="10"/>
      <c r="N4" s="11"/>
    </row>
    <row r="5" spans="2:14" ht="15">
      <c r="B5" s="17"/>
      <c r="C5" s="262" t="s">
        <v>124</v>
      </c>
      <c r="D5" s="262"/>
      <c r="E5" s="262"/>
      <c r="F5" s="10"/>
      <c r="G5" s="10"/>
      <c r="H5" s="10"/>
      <c r="I5" s="10"/>
      <c r="J5" s="10"/>
      <c r="K5" s="4"/>
      <c r="L5" s="10"/>
      <c r="M5" s="12"/>
      <c r="N5" s="11"/>
    </row>
    <row r="6" spans="2:14">
      <c r="B6" s="17"/>
      <c r="C6" s="262" t="s">
        <v>125</v>
      </c>
      <c r="D6" s="262"/>
      <c r="E6" s="262"/>
      <c r="F6" s="10"/>
      <c r="G6" s="10"/>
      <c r="H6" s="10"/>
      <c r="I6" s="10"/>
      <c r="J6" s="10"/>
      <c r="K6" s="2"/>
      <c r="L6" s="267" t="s">
        <v>1</v>
      </c>
      <c r="M6" s="267"/>
      <c r="N6" s="255"/>
    </row>
    <row r="7" spans="2:14">
      <c r="B7" s="17"/>
      <c r="C7" s="254" t="s">
        <v>110</v>
      </c>
      <c r="D7" s="254"/>
      <c r="E7" s="254"/>
      <c r="F7" s="254"/>
      <c r="G7" s="10"/>
      <c r="H7" s="10"/>
      <c r="I7" s="10"/>
      <c r="J7" s="10"/>
      <c r="K7" s="4"/>
      <c r="L7" s="267"/>
      <c r="M7" s="267"/>
      <c r="N7" s="255"/>
    </row>
    <row r="8" spans="2:14">
      <c r="B8" s="17"/>
      <c r="C8" s="10"/>
      <c r="D8" s="10"/>
      <c r="E8" s="10"/>
      <c r="F8" s="10"/>
      <c r="G8" s="10"/>
      <c r="H8" s="10"/>
      <c r="I8" s="10"/>
      <c r="J8" s="10"/>
      <c r="K8" s="4"/>
      <c r="L8" s="267"/>
      <c r="M8" s="267"/>
      <c r="N8" s="255"/>
    </row>
    <row r="9" spans="2:14" ht="15" customHeight="1">
      <c r="B9" s="17"/>
      <c r="C9" s="139" t="s">
        <v>126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1"/>
    </row>
    <row r="10" spans="2:14">
      <c r="B10" s="1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1"/>
    </row>
    <row r="11" spans="2:14">
      <c r="B11" s="17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1"/>
    </row>
    <row r="12" spans="2:14" ht="15">
      <c r="B12" s="17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1"/>
    </row>
    <row r="13" spans="2:14" ht="15">
      <c r="B13" s="17"/>
      <c r="C13" s="139" t="s">
        <v>150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1"/>
    </row>
    <row r="14" spans="2:14" ht="15">
      <c r="B14" s="17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1"/>
    </row>
    <row r="15" spans="2:14" ht="15">
      <c r="B15" s="17"/>
      <c r="C15" s="268" t="s">
        <v>127</v>
      </c>
      <c r="D15" s="269"/>
      <c r="E15" s="269"/>
      <c r="F15" s="265" t="s">
        <v>128</v>
      </c>
      <c r="G15" s="266"/>
      <c r="H15" s="50"/>
      <c r="I15" s="10"/>
      <c r="J15" s="10"/>
      <c r="K15" s="4"/>
      <c r="L15" s="10"/>
      <c r="M15" s="10"/>
      <c r="N15" s="11"/>
    </row>
    <row r="16" spans="2:14" ht="15">
      <c r="B16" s="17"/>
      <c r="C16" s="65">
        <v>0</v>
      </c>
      <c r="D16" s="263">
        <v>0.05</v>
      </c>
      <c r="E16" s="264"/>
      <c r="F16" s="51">
        <v>0</v>
      </c>
      <c r="G16" s="52" t="s">
        <v>47</v>
      </c>
      <c r="H16" s="45"/>
      <c r="I16" s="49"/>
      <c r="J16" s="49"/>
      <c r="K16" s="49"/>
      <c r="L16" s="49"/>
      <c r="M16" s="49"/>
      <c r="N16" s="11"/>
    </row>
    <row r="17" spans="2:14" ht="15" customHeight="1">
      <c r="B17" s="17"/>
      <c r="C17" s="65">
        <v>1</v>
      </c>
      <c r="D17" s="260">
        <v>0.06</v>
      </c>
      <c r="E17" s="261"/>
      <c r="F17" s="53">
        <v>20</v>
      </c>
      <c r="G17" s="52" t="s">
        <v>47</v>
      </c>
      <c r="H17" s="45"/>
      <c r="I17" s="44"/>
      <c r="J17" s="44"/>
      <c r="K17" s="44"/>
      <c r="L17" s="44"/>
      <c r="M17" s="44"/>
      <c r="N17" s="11"/>
    </row>
    <row r="18" spans="2:14" ht="15" customHeight="1">
      <c r="B18" s="17"/>
      <c r="C18" s="64">
        <v>2</v>
      </c>
      <c r="D18" s="260">
        <v>7.0000000000000007E-2</v>
      </c>
      <c r="E18" s="261"/>
      <c r="F18" s="53">
        <v>45</v>
      </c>
      <c r="G18" s="52" t="s">
        <v>47</v>
      </c>
      <c r="H18" s="45"/>
      <c r="I18" s="47"/>
      <c r="J18" s="47"/>
      <c r="K18" s="48"/>
      <c r="L18" s="48"/>
      <c r="M18" s="47"/>
      <c r="N18" s="11"/>
    </row>
    <row r="19" spans="2:14" ht="15" customHeight="1">
      <c r="B19" s="17"/>
      <c r="C19" s="64">
        <v>3</v>
      </c>
      <c r="D19" s="260">
        <v>0.08</v>
      </c>
      <c r="E19" s="261"/>
      <c r="F19" s="53">
        <v>70</v>
      </c>
      <c r="G19" s="52" t="s">
        <v>47</v>
      </c>
      <c r="H19" s="45"/>
      <c r="I19" s="47"/>
      <c r="J19" s="47"/>
      <c r="K19" s="48"/>
      <c r="L19" s="48"/>
      <c r="M19" s="47"/>
      <c r="N19" s="11"/>
    </row>
    <row r="20" spans="2:14" ht="15" customHeight="1">
      <c r="B20" s="17"/>
      <c r="C20" s="64">
        <v>4</v>
      </c>
      <c r="D20" s="260">
        <v>0.09</v>
      </c>
      <c r="E20" s="261"/>
      <c r="F20" s="53">
        <v>95</v>
      </c>
      <c r="G20" s="52" t="s">
        <v>47</v>
      </c>
      <c r="H20" s="45"/>
      <c r="I20" s="47"/>
      <c r="J20" s="47"/>
      <c r="K20" s="48"/>
      <c r="L20" s="48"/>
      <c r="M20" s="47"/>
      <c r="N20" s="11"/>
    </row>
    <row r="21" spans="2:14" ht="15" customHeight="1">
      <c r="B21" s="17"/>
      <c r="C21" s="64">
        <v>5</v>
      </c>
      <c r="D21" s="260">
        <v>0.1</v>
      </c>
      <c r="E21" s="261"/>
      <c r="F21" s="53">
        <v>120</v>
      </c>
      <c r="G21" s="52" t="s">
        <v>47</v>
      </c>
      <c r="H21" s="45"/>
      <c r="I21" s="47"/>
      <c r="J21" s="47"/>
      <c r="K21" s="48"/>
      <c r="L21" s="48"/>
      <c r="M21" s="47"/>
      <c r="N21" s="11"/>
    </row>
    <row r="22" spans="2:14" ht="15" customHeight="1">
      <c r="B22" s="17"/>
      <c r="C22" s="43"/>
      <c r="D22" s="46"/>
      <c r="E22" s="46"/>
      <c r="F22" s="46"/>
      <c r="G22" s="10"/>
      <c r="H22" s="10"/>
      <c r="I22" s="47"/>
      <c r="J22" s="47"/>
      <c r="K22" s="48"/>
      <c r="L22" s="48"/>
      <c r="M22" s="47"/>
      <c r="N22" s="11"/>
    </row>
    <row r="23" spans="2:14" ht="15" customHeight="1">
      <c r="B23" s="17"/>
      <c r="C23" s="43" t="s">
        <v>129</v>
      </c>
      <c r="D23" s="46"/>
      <c r="E23" s="46"/>
      <c r="F23" s="46"/>
      <c r="G23" s="10"/>
      <c r="H23" s="10"/>
      <c r="I23" s="47"/>
      <c r="J23" s="47"/>
      <c r="K23" s="94"/>
      <c r="L23" s="48"/>
      <c r="M23" s="47"/>
      <c r="N23" s="11"/>
    </row>
    <row r="24" spans="2:14" ht="15" customHeight="1">
      <c r="B24" s="17"/>
      <c r="C24" s="43"/>
      <c r="D24" s="46"/>
      <c r="E24" s="46"/>
      <c r="F24" s="46"/>
      <c r="G24" s="10"/>
      <c r="H24" s="10"/>
      <c r="I24" s="47"/>
      <c r="J24" s="47"/>
      <c r="K24" s="48"/>
      <c r="L24" s="48"/>
      <c r="M24" s="47"/>
      <c r="N24" s="11"/>
    </row>
    <row r="25" spans="2:14" ht="15">
      <c r="B25" s="18"/>
      <c r="C25" s="13"/>
      <c r="D25" s="13"/>
      <c r="E25" s="13"/>
      <c r="F25" s="13"/>
      <c r="G25" s="13"/>
      <c r="H25" s="13"/>
      <c r="I25" s="13"/>
      <c r="J25" s="13"/>
      <c r="K25" s="14"/>
      <c r="L25" s="13"/>
      <c r="M25" s="13"/>
      <c r="N25" s="15"/>
    </row>
  </sheetData>
  <sheetProtection algorithmName="SHA-512" hashValue="aafj4q1cXE3R/gNj4zrOj7tJpoTiGdfoQdLQRhMek9U5PDcd/EAJfpFKwrPn6mfGWdwy/zGzgRcvea35e5hC5A==" saltValue="x7tYKcQM+yEmwbWrGn3X2Q==" spinCount="100000" sheet="1" objects="1" scenarios="1"/>
  <mergeCells count="16">
    <mergeCell ref="D21:E21"/>
    <mergeCell ref="D20:E20"/>
    <mergeCell ref="D19:E19"/>
    <mergeCell ref="C5:E5"/>
    <mergeCell ref="C6:E6"/>
    <mergeCell ref="C13:M13"/>
    <mergeCell ref="D18:E18"/>
    <mergeCell ref="D17:E17"/>
    <mergeCell ref="D16:E16"/>
    <mergeCell ref="F15:G15"/>
    <mergeCell ref="C9:M11"/>
    <mergeCell ref="L6:N8"/>
    <mergeCell ref="C15:E15"/>
    <mergeCell ref="C12:M12"/>
    <mergeCell ref="C14:M14"/>
    <mergeCell ref="C7:F7"/>
  </mergeCells>
  <dataValidations count="1">
    <dataValidation type="list" allowBlank="1" showInputMessage="1" showErrorMessage="1" sqref="K23" xr:uid="{E426511A-89C9-41DA-8844-541FBE552301}">
      <formula1>$C$16:$C$21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228600</xdr:rowOff>
                  </from>
                  <to>
                    <xdr:col>2</xdr:col>
                    <xdr:colOff>304800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175260</xdr:rowOff>
                  </from>
                  <to>
                    <xdr:col>2</xdr:col>
                    <xdr:colOff>304800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160020</xdr:rowOff>
                  </from>
                  <to>
                    <xdr:col>2</xdr:col>
                    <xdr:colOff>304800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7E1AA061E9C4FBCDB5A51C20E304F" ma:contentTypeVersion="2" ma:contentTypeDescription="Een nieuw document maken." ma:contentTypeScope="" ma:versionID="c576bfb744e9700d4ec4adec81895458">
  <xsd:schema xmlns:xsd="http://www.w3.org/2001/XMLSchema" xmlns:xs="http://www.w3.org/2001/XMLSchema" xmlns:p="http://schemas.microsoft.com/office/2006/metadata/properties" xmlns:ns2="45cf1b38-b3f7-42fc-9d49-186573fdfaed" targetNamespace="http://schemas.microsoft.com/office/2006/metadata/properties" ma:root="true" ma:fieldsID="fd63f7333164233fd964ad5398a4ac81" ns2:_="">
    <xsd:import namespace="45cf1b38-b3f7-42fc-9d49-186573fdf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f1b38-b3f7-42fc-9d49-186573fdfa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492896-5A36-4043-BC88-1E107FA820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EA0FEF-D105-486C-BB95-D5A36BA56BB9}">
  <ds:schemaRefs>
    <ds:schemaRef ds:uri="http://schemas.microsoft.com/office/2006/metadata/properties"/>
    <ds:schemaRef ds:uri="http://purl.org/dc/elements/1.1/"/>
    <ds:schemaRef ds:uri="45cf1b38-b3f7-42fc-9d49-186573fdfaed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D2E179-E88A-4CC2-AD9F-31409162C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f1b38-b3f7-42fc-9d49-186573fdf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Perceel 1 - Koeriersdiensten</vt:lpstr>
      <vt:lpstr>Perceel 2 - Tansportdiensten</vt:lpstr>
      <vt:lpstr>Perceel 3 - Afwijkend transport</vt:lpstr>
      <vt:lpstr>Wens 2 - Duurzaamheid wagenpark</vt:lpstr>
      <vt:lpstr>Wens 3 - Social return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Marloes M. Pompen</dc:creator>
  <cp:keywords/>
  <dc:description/>
  <cp:lastModifiedBy>Marloes M. Pompen</cp:lastModifiedBy>
  <cp:revision/>
  <dcterms:created xsi:type="dcterms:W3CDTF">2025-03-05T15:35:35Z</dcterms:created>
  <dcterms:modified xsi:type="dcterms:W3CDTF">2025-06-19T12:55:37Z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0x01010081E7E1AA061E9C4FBCDB5A51C20E304F</vt:lpwstr>
  </property>
  <property fmtid="{D5CDD505-2E9C-101B-9397-08002B2CF9AE}" pid="3" name="MSIP_Label_0b3866f6-513b-41e9-9aa1-311b4823e2dc_Enabled">
    <vt:lpwstr>true</vt:lpwstr>
  </property>
  <property fmtid="{D5CDD505-2E9C-101B-9397-08002B2CF9AE}" pid="4" name="MSIP_Label_0b3866f6-513b-41e9-9aa1-311b4823e2dc_SetDate">
    <vt:lpwstr>2025-04-10T09:24:42Z</vt:lpwstr>
  </property>
  <property fmtid="{D5CDD505-2E9C-101B-9397-08002B2CF9AE}" pid="5" name="MSIP_Label_0b3866f6-513b-41e9-9aa1-311b4823e2dc_Method">
    <vt:lpwstr>Standard</vt:lpwstr>
  </property>
  <property fmtid="{D5CDD505-2E9C-101B-9397-08002B2CF9AE}" pid="6" name="MSIP_Label_0b3866f6-513b-41e9-9aa1-311b4823e2dc_Name">
    <vt:lpwstr>FIN-BEDR-Rijksoverheid</vt:lpwstr>
  </property>
  <property fmtid="{D5CDD505-2E9C-101B-9397-08002B2CF9AE}" pid="7" name="MSIP_Label_0b3866f6-513b-41e9-9aa1-311b4823e2dc_SiteId">
    <vt:lpwstr>84712536-f524-40a0-913b-5d25ba502732</vt:lpwstr>
  </property>
  <property fmtid="{D5CDD505-2E9C-101B-9397-08002B2CF9AE}" pid="8" name="MSIP_Label_0b3866f6-513b-41e9-9aa1-311b4823e2dc_ActionId">
    <vt:lpwstr>61639f6b-d419-48b5-9149-d66a0265b6f5</vt:lpwstr>
  </property>
  <property fmtid="{D5CDD505-2E9C-101B-9397-08002B2CF9AE}" pid="9" name="MSIP_Label_0b3866f6-513b-41e9-9aa1-311b4823e2dc_ContentBits">
    <vt:lpwstr>0</vt:lpwstr>
  </property>
</Properties>
</file>