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pc.belastingdienst.nl\EDF\SSO-CFD\UG_HKT_Inkoop-UNIT\83-INKOOPDOSSIER- INKOOP\IUC24\IUC24-677 Binnenlandse koeriers- en transportdiensten\03 - BESCHR DOCUMENTEN\Publicatie 07-05\"/>
    </mc:Choice>
  </mc:AlternateContent>
  <xr:revisionPtr revIDLastSave="0" documentId="13_ncr:1_{C2A9ECDD-693E-4BC3-9DEA-9DECBEB296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verzicht financiële afname " sheetId="5" r:id="rId1"/>
    <sheet name="Afname Deelnemende diens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D21" i="4"/>
  <c r="E21" i="4"/>
  <c r="F20" i="4"/>
  <c r="E2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2" i="4"/>
  <c r="F23" i="4"/>
  <c r="F24" i="4"/>
  <c r="F43" i="4"/>
  <c r="F44" i="4"/>
  <c r="E42" i="4"/>
  <c r="E46" i="4" s="1"/>
  <c r="D42" i="4"/>
  <c r="D46" i="4" s="1"/>
  <c r="C42" i="4"/>
  <c r="C46" i="4" s="1"/>
  <c r="F39" i="4"/>
  <c r="F52" i="4"/>
  <c r="F51" i="4"/>
  <c r="F50" i="4"/>
  <c r="E54" i="4"/>
  <c r="D54" i="4"/>
  <c r="C54" i="4"/>
  <c r="F36" i="4"/>
  <c r="F41" i="4"/>
  <c r="F37" i="4"/>
  <c r="F33" i="4"/>
  <c r="F40" i="4"/>
  <c r="F35" i="4"/>
  <c r="F38" i="4"/>
  <c r="F34" i="4"/>
  <c r="F32" i="4"/>
  <c r="F31" i="4"/>
  <c r="F30" i="4"/>
  <c r="C37" i="5"/>
  <c r="C26" i="5"/>
  <c r="C15" i="5"/>
  <c r="D26" i="4"/>
  <c r="C26" i="4"/>
  <c r="F6" i="4"/>
  <c r="F21" i="4" l="1"/>
  <c r="F54" i="4"/>
  <c r="G52" i="4" s="1"/>
  <c r="F42" i="4"/>
  <c r="F46" i="4" s="1"/>
  <c r="G36" i="4" s="1"/>
  <c r="F26" i="4"/>
  <c r="G20" i="4" s="1"/>
  <c r="G50" i="4" l="1"/>
  <c r="G51" i="4"/>
  <c r="G17" i="4"/>
  <c r="G15" i="4"/>
  <c r="G18" i="4"/>
  <c r="G22" i="4"/>
  <c r="G13" i="4"/>
  <c r="G16" i="4"/>
  <c r="G7" i="4"/>
  <c r="G19" i="4"/>
  <c r="G21" i="4"/>
  <c r="G8" i="4"/>
  <c r="G9" i="4"/>
  <c r="G10" i="4"/>
  <c r="G23" i="4"/>
  <c r="G24" i="4"/>
  <c r="G12" i="4"/>
  <c r="G14" i="4"/>
  <c r="G11" i="4"/>
  <c r="G6" i="4"/>
  <c r="G43" i="4"/>
  <c r="G39" i="4"/>
  <c r="G40" i="4"/>
  <c r="G42" i="4"/>
  <c r="G44" i="4"/>
  <c r="G41" i="4"/>
  <c r="G33" i="4"/>
  <c r="G34" i="4"/>
  <c r="G35" i="4"/>
  <c r="G38" i="4"/>
  <c r="G31" i="4"/>
  <c r="G30" i="4"/>
  <c r="G37" i="4"/>
  <c r="G32" i="4"/>
  <c r="G46" i="4" l="1"/>
  <c r="G26" i="4"/>
  <c r="G54" i="4" l="1"/>
</calcChain>
</file>

<file path=xl/sharedStrings.xml><?xml version="1.0" encoding="utf-8"?>
<sst xmlns="http://schemas.openxmlformats.org/spreadsheetml/2006/main" count="79" uniqueCount="41">
  <si>
    <t>Totaal bedrag EUR. ex BTW</t>
  </si>
  <si>
    <t>Totaal 3 jaar</t>
  </si>
  <si>
    <t>Totaal</t>
  </si>
  <si>
    <t>Dit document is met zorg samen gesteld. Toch zijn deze gegevens een indicatie. Aan deze gegevens kunt u geen rechten ontlenen.</t>
  </si>
  <si>
    <t>Overzicht financiele afname Binnenlandse Koeriers- en Transportdiensten</t>
  </si>
  <si>
    <t>%</t>
  </si>
  <si>
    <t xml:space="preserve">IPKD </t>
  </si>
  <si>
    <t>De Nederlandse Bank</t>
  </si>
  <si>
    <t>CBR</t>
  </si>
  <si>
    <t>Kadaster</t>
  </si>
  <si>
    <t>Rijksdienst Wegverkeer (RDW)</t>
  </si>
  <si>
    <t>SBB</t>
  </si>
  <si>
    <t>AFM</t>
  </si>
  <si>
    <t xml:space="preserve">COA </t>
  </si>
  <si>
    <t xml:space="preserve">IFV </t>
  </si>
  <si>
    <t>Binnenlandse Koeriersdiensten</t>
  </si>
  <si>
    <t>Binnenlandse Transportdiensten</t>
  </si>
  <si>
    <t>Nov 2021 - Nov 2022</t>
  </si>
  <si>
    <t>Nov 2022 - Nov 2023</t>
  </si>
  <si>
    <t>Nov 2023 - Nov 2024</t>
  </si>
  <si>
    <t>Binnenlandse Afwijkend transport</t>
  </si>
  <si>
    <t>Rijkswaterstaat - VWM Markeren</t>
  </si>
  <si>
    <t>Rijkswaterstaat - Rijksrederij</t>
  </si>
  <si>
    <t>RBL / RL</t>
  </si>
  <si>
    <t>Rijkswaterstaat VWM</t>
  </si>
  <si>
    <t>SVB</t>
  </si>
  <si>
    <t>Rijkswaterstaat Rederij</t>
  </si>
  <si>
    <t>Kansspelautoriteit</t>
  </si>
  <si>
    <t>CBS Voorburg</t>
  </si>
  <si>
    <t>RVO</t>
  </si>
  <si>
    <t>CAK</t>
  </si>
  <si>
    <t>NVWA</t>
  </si>
  <si>
    <t>Europol</t>
  </si>
  <si>
    <t>CIZ</t>
  </si>
  <si>
    <t>Rijkswaterstaat VWM Markeren</t>
  </si>
  <si>
    <t>Eurojust</t>
  </si>
  <si>
    <t>Centraal Bureau Statisiek</t>
  </si>
  <si>
    <t xml:space="preserve">Gerealiseerde omzet </t>
  </si>
  <si>
    <t>Nationale koeriersdiensten</t>
  </si>
  <si>
    <t>Nationale transportdiensten</t>
  </si>
  <si>
    <t>Nationaal afwijkend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</si>
</sst>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RijksoverheidSansHeading"/>
    </font>
    <font>
      <b/>
      <sz val="16"/>
      <color theme="1"/>
      <name val="Calibri  "/>
    </font>
    <font>
      <sz val="10"/>
      <color theme="1"/>
      <name val="Calibri  "/>
    </font>
    <font>
      <b/>
      <sz val="10"/>
      <color theme="1"/>
      <name val="Calibri  "/>
    </font>
    <font>
      <i/>
      <sz val="9"/>
      <color theme="1"/>
      <name val="Calibri  "/>
    </font>
    <font>
      <sz val="9"/>
      <color theme="1"/>
      <name val="Calibri  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0" xfId="0" applyNumberFormat="1"/>
    <xf numFmtId="164" fontId="0" fillId="0" borderId="0" xfId="1" applyNumberFormat="1" applyFont="1" applyBorder="1"/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164" fontId="0" fillId="0" borderId="2" xfId="1" applyNumberFormat="1" applyFont="1" applyBorder="1"/>
    <xf numFmtId="165" fontId="0" fillId="0" borderId="2" xfId="2" applyNumberFormat="1" applyFont="1" applyBorder="1"/>
    <xf numFmtId="164" fontId="0" fillId="0" borderId="2" xfId="1" applyNumberFormat="1" applyFont="1" applyFill="1" applyBorder="1"/>
    <xf numFmtId="164" fontId="0" fillId="0" borderId="4" xfId="1" applyNumberFormat="1" applyFont="1" applyBorder="1"/>
    <xf numFmtId="0" fontId="0" fillId="0" borderId="0" xfId="0" applyAlignment="1">
      <alignment horizontal="right"/>
    </xf>
    <xf numFmtId="164" fontId="0" fillId="4" borderId="0" xfId="1" applyNumberFormat="1" applyFont="1" applyFill="1"/>
    <xf numFmtId="9" fontId="0" fillId="4" borderId="0" xfId="2" applyFont="1" applyFill="1"/>
    <xf numFmtId="0" fontId="4" fillId="0" borderId="0" xfId="0" applyFont="1"/>
    <xf numFmtId="0" fontId="4" fillId="0" borderId="5" xfId="0" applyFont="1" applyBorder="1"/>
    <xf numFmtId="164" fontId="0" fillId="0" borderId="4" xfId="1" applyNumberFormat="1" applyFont="1" applyFill="1" applyBorder="1"/>
    <xf numFmtId="44" fontId="0" fillId="0" borderId="2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5" borderId="0" xfId="0" applyFont="1" applyFill="1"/>
    <xf numFmtId="0" fontId="7" fillId="5" borderId="0" xfId="0" applyFont="1" applyFill="1"/>
    <xf numFmtId="0" fontId="9" fillId="5" borderId="0" xfId="0" applyFont="1" applyFill="1" applyAlignment="1">
      <alignment horizontal="center"/>
    </xf>
    <xf numFmtId="164" fontId="6" fillId="5" borderId="0" xfId="1" applyNumberFormat="1" applyFont="1" applyFill="1"/>
    <xf numFmtId="164" fontId="6" fillId="0" borderId="0" xfId="0" applyNumberFormat="1" applyFont="1"/>
    <xf numFmtId="0" fontId="6" fillId="5" borderId="0" xfId="0" applyFont="1" applyFill="1" applyAlignment="1">
      <alignment horizontal="center"/>
    </xf>
    <xf numFmtId="0" fontId="7" fillId="0" borderId="1" xfId="0" applyFont="1" applyBorder="1"/>
    <xf numFmtId="164" fontId="7" fillId="4" borderId="1" xfId="1" applyNumberFormat="1" applyFont="1" applyFill="1" applyBorder="1"/>
    <xf numFmtId="0" fontId="7" fillId="5" borderId="0" xfId="0" applyFont="1" applyFill="1" applyAlignment="1"/>
    <xf numFmtId="0" fontId="6" fillId="5" borderId="0" xfId="0" applyFont="1" applyFill="1" applyAlignment="1"/>
    <xf numFmtId="0" fontId="2" fillId="2" borderId="0" xfId="0" applyFont="1" applyFill="1" applyAlignment="1"/>
    <xf numFmtId="0" fontId="0" fillId="2" borderId="0" xfId="0" applyFill="1" applyAlignme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</xdr:colOff>
      <xdr:row>0</xdr:row>
      <xdr:rowOff>0</xdr:rowOff>
    </xdr:from>
    <xdr:to>
      <xdr:col>20</xdr:col>
      <xdr:colOff>474345</xdr:colOff>
      <xdr:row>43</xdr:row>
      <xdr:rowOff>66675</xdr:rowOff>
    </xdr:to>
    <xdr:pic>
      <xdr:nvPicPr>
        <xdr:cNvPr id="3" name="Afbeelding 2" descr="Vrachtwagen die met snelheid op de snelweg rijdt">
          <a:extLst>
            <a:ext uri="{FF2B5EF4-FFF2-40B4-BE49-F238E27FC236}">
              <a16:creationId xmlns:a16="http://schemas.microsoft.com/office/drawing/2014/main" id="{E7B06081-41D6-A785-9D42-07B027FE3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7780" y="0"/>
          <a:ext cx="716661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C2A4-47B3-4E5B-B5A3-B73BD6094944}">
  <dimension ref="B2:J38"/>
  <sheetViews>
    <sheetView showGridLines="0" workbookViewId="0">
      <selection activeCell="F28" sqref="F28"/>
    </sheetView>
  </sheetViews>
  <sheetFormatPr defaultColWidth="8.85546875" defaultRowHeight="13.5"/>
  <cols>
    <col min="1" max="1" width="8.85546875" style="15"/>
    <col min="2" max="2" width="17.28515625" style="15" customWidth="1"/>
    <col min="3" max="3" width="25.7109375" style="15" customWidth="1"/>
    <col min="4" max="4" width="8.85546875" style="15"/>
    <col min="5" max="5" width="16.7109375" style="15" customWidth="1"/>
    <col min="6" max="6" width="25.42578125" style="15" customWidth="1"/>
    <col min="7" max="8" width="8.85546875" style="15"/>
    <col min="9" max="9" width="8.85546875" style="16"/>
    <col min="10" max="16384" width="8.85546875" style="15"/>
  </cols>
  <sheetData>
    <row r="2" spans="2:6" ht="20.25">
      <c r="B2" s="19" t="s">
        <v>4</v>
      </c>
      <c r="C2" s="20"/>
      <c r="D2" s="20"/>
      <c r="E2" s="20"/>
      <c r="F2" s="20"/>
    </row>
    <row r="3" spans="2:6">
      <c r="B3" s="21"/>
      <c r="C3" s="20"/>
      <c r="D3" s="20"/>
      <c r="E3" s="20"/>
      <c r="F3" s="20"/>
    </row>
    <row r="4" spans="2:6">
      <c r="B4" s="22" t="s">
        <v>3</v>
      </c>
      <c r="C4" s="20"/>
      <c r="D4" s="20"/>
      <c r="E4" s="20"/>
      <c r="F4" s="20"/>
    </row>
    <row r="5" spans="2:6">
      <c r="B5" s="20"/>
      <c r="C5" s="20"/>
      <c r="D5" s="20"/>
      <c r="E5" s="20"/>
      <c r="F5" s="20"/>
    </row>
    <row r="6" spans="2:6">
      <c r="B6" s="20"/>
      <c r="C6" s="20"/>
      <c r="D6" s="20"/>
      <c r="E6" s="20"/>
      <c r="F6" s="20"/>
    </row>
    <row r="7" spans="2:6">
      <c r="B7" s="31" t="s">
        <v>15</v>
      </c>
      <c r="C7" s="32"/>
      <c r="D7" s="20"/>
      <c r="E7" s="20"/>
      <c r="F7" s="20"/>
    </row>
    <row r="8" spans="2:6">
      <c r="B8" s="23"/>
      <c r="C8" s="24" t="s">
        <v>0</v>
      </c>
      <c r="D8" s="20"/>
      <c r="E8" s="20"/>
      <c r="F8" s="20"/>
    </row>
    <row r="9" spans="2:6">
      <c r="B9" s="25" t="s">
        <v>17</v>
      </c>
      <c r="C9" s="26">
        <v>832378.62</v>
      </c>
      <c r="D9" s="27"/>
      <c r="E9" s="20"/>
      <c r="F9" s="20"/>
    </row>
    <row r="10" spans="2:6" ht="6.6" customHeight="1">
      <c r="B10" s="28"/>
      <c r="C10" s="23"/>
      <c r="D10" s="20"/>
      <c r="E10" s="20"/>
      <c r="F10" s="20"/>
    </row>
    <row r="11" spans="2:6">
      <c r="B11" s="25" t="s">
        <v>18</v>
      </c>
      <c r="C11" s="26">
        <v>801681.11</v>
      </c>
      <c r="D11" s="27"/>
      <c r="E11" s="20"/>
      <c r="F11" s="20"/>
    </row>
    <row r="12" spans="2:6" ht="6.6" customHeight="1">
      <c r="B12" s="28"/>
      <c r="C12" s="23"/>
      <c r="D12" s="20"/>
      <c r="E12" s="20"/>
      <c r="F12" s="20"/>
    </row>
    <row r="13" spans="2:6">
      <c r="B13" s="25" t="s">
        <v>19</v>
      </c>
      <c r="C13" s="26">
        <v>759499.28</v>
      </c>
      <c r="D13" s="20"/>
      <c r="E13" s="20"/>
      <c r="F13" s="20"/>
    </row>
    <row r="14" spans="2:6" ht="6.6" customHeight="1">
      <c r="B14" s="20"/>
      <c r="C14" s="20"/>
      <c r="D14" s="20"/>
      <c r="E14" s="20"/>
      <c r="F14" s="20"/>
    </row>
    <row r="15" spans="2:6">
      <c r="B15" s="29" t="s">
        <v>1</v>
      </c>
      <c r="C15" s="30">
        <f>SUM(C9,C11,C13)</f>
        <v>2393559.0099999998</v>
      </c>
      <c r="D15" s="20"/>
      <c r="E15" s="20"/>
      <c r="F15" s="20"/>
    </row>
    <row r="16" spans="2:6">
      <c r="B16" s="20"/>
      <c r="C16" s="20"/>
      <c r="D16" s="20"/>
      <c r="E16" s="20"/>
      <c r="F16" s="20"/>
    </row>
    <row r="17" spans="2:10">
      <c r="B17" s="20"/>
      <c r="C17" s="20"/>
      <c r="D17" s="20"/>
      <c r="E17" s="20"/>
      <c r="F17" s="20"/>
      <c r="J17" s="16"/>
    </row>
    <row r="18" spans="2:10">
      <c r="B18" s="31" t="s">
        <v>16</v>
      </c>
      <c r="C18" s="32"/>
      <c r="D18" s="20"/>
      <c r="E18" s="20"/>
      <c r="F18" s="20"/>
    </row>
    <row r="19" spans="2:10">
      <c r="B19" s="23"/>
      <c r="C19" s="24" t="s">
        <v>0</v>
      </c>
      <c r="D19" s="20"/>
      <c r="E19" s="20"/>
      <c r="F19" s="20"/>
    </row>
    <row r="20" spans="2:10">
      <c r="B20" s="25" t="s">
        <v>17</v>
      </c>
      <c r="C20" s="26">
        <v>1763622.69</v>
      </c>
      <c r="D20" s="20"/>
      <c r="E20" s="20"/>
      <c r="F20" s="20"/>
    </row>
    <row r="21" spans="2:10">
      <c r="B21" s="28"/>
      <c r="C21" s="23"/>
      <c r="D21" s="20"/>
      <c r="E21" s="20"/>
      <c r="F21" s="20"/>
    </row>
    <row r="22" spans="2:10">
      <c r="B22" s="25" t="s">
        <v>18</v>
      </c>
      <c r="C22" s="26">
        <v>2386506.64</v>
      </c>
      <c r="D22" s="20"/>
      <c r="E22" s="20"/>
      <c r="F22" s="20"/>
    </row>
    <row r="23" spans="2:10">
      <c r="B23" s="28"/>
      <c r="C23" s="23"/>
      <c r="D23" s="20"/>
      <c r="E23" s="20"/>
      <c r="F23" s="20"/>
    </row>
    <row r="24" spans="2:10">
      <c r="B24" s="25" t="s">
        <v>19</v>
      </c>
      <c r="C24" s="26">
        <v>2669461.91</v>
      </c>
      <c r="D24" s="20"/>
      <c r="E24" s="20"/>
      <c r="F24" s="20"/>
    </row>
    <row r="25" spans="2:10">
      <c r="B25" s="20"/>
      <c r="C25" s="20"/>
      <c r="D25" s="20"/>
      <c r="E25" s="20"/>
      <c r="F25" s="20"/>
    </row>
    <row r="26" spans="2:10">
      <c r="B26" s="29" t="s">
        <v>1</v>
      </c>
      <c r="C26" s="30">
        <f>SUM(C20,C22,C24)</f>
        <v>6819591.2400000002</v>
      </c>
      <c r="D26" s="20"/>
      <c r="E26" s="20"/>
      <c r="F26" s="20"/>
    </row>
    <row r="27" spans="2:10">
      <c r="B27" s="20"/>
      <c r="C27" s="20"/>
      <c r="D27" s="20"/>
      <c r="E27" s="20"/>
      <c r="F27" s="20"/>
    </row>
    <row r="28" spans="2:10">
      <c r="B28" s="20"/>
      <c r="C28" s="20"/>
      <c r="D28" s="20"/>
      <c r="E28" s="20"/>
      <c r="F28" s="20"/>
    </row>
    <row r="29" spans="2:10">
      <c r="B29" s="31" t="s">
        <v>20</v>
      </c>
      <c r="C29" s="32"/>
      <c r="D29" s="20"/>
      <c r="E29" s="20"/>
      <c r="F29" s="20"/>
    </row>
    <row r="30" spans="2:10">
      <c r="B30" s="23"/>
      <c r="C30" s="24" t="s">
        <v>0</v>
      </c>
      <c r="D30" s="20"/>
      <c r="E30" s="20"/>
      <c r="F30" s="20"/>
    </row>
    <row r="31" spans="2:10">
      <c r="B31" s="25" t="s">
        <v>17</v>
      </c>
      <c r="C31" s="26">
        <v>96256.55</v>
      </c>
      <c r="D31" s="20"/>
      <c r="E31" s="20"/>
      <c r="F31" s="20"/>
    </row>
    <row r="32" spans="2:10">
      <c r="B32" s="28"/>
      <c r="C32" s="23"/>
      <c r="D32" s="20"/>
      <c r="E32" s="20"/>
      <c r="F32" s="20"/>
    </row>
    <row r="33" spans="2:6">
      <c r="B33" s="25" t="s">
        <v>18</v>
      </c>
      <c r="C33" s="26">
        <v>100849.42</v>
      </c>
      <c r="D33" s="20"/>
      <c r="E33" s="20"/>
      <c r="F33" s="20"/>
    </row>
    <row r="34" spans="2:6">
      <c r="B34" s="28"/>
      <c r="C34" s="23"/>
      <c r="D34" s="20"/>
      <c r="E34" s="20"/>
      <c r="F34" s="20"/>
    </row>
    <row r="35" spans="2:6">
      <c r="B35" s="25" t="s">
        <v>19</v>
      </c>
      <c r="C35" s="26">
        <v>131591.91</v>
      </c>
      <c r="D35" s="20"/>
      <c r="E35" s="20"/>
      <c r="F35" s="20"/>
    </row>
    <row r="36" spans="2:6">
      <c r="B36" s="20"/>
      <c r="C36" s="20"/>
      <c r="D36" s="20"/>
      <c r="E36" s="20"/>
      <c r="F36" s="20"/>
    </row>
    <row r="37" spans="2:6">
      <c r="B37" s="29" t="s">
        <v>1</v>
      </c>
      <c r="C37" s="30">
        <f>SUM(C31,C33,C35)</f>
        <v>328697.88</v>
      </c>
      <c r="D37" s="20"/>
      <c r="E37" s="20"/>
      <c r="F37" s="20"/>
    </row>
    <row r="38" spans="2:6">
      <c r="B38" s="20"/>
      <c r="C38" s="20"/>
      <c r="D38" s="20"/>
      <c r="E38" s="20"/>
      <c r="F38" s="20"/>
    </row>
  </sheetData>
  <mergeCells count="3">
    <mergeCell ref="B7:C7"/>
    <mergeCell ref="B18:C18"/>
    <mergeCell ref="B29:C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54"/>
  <sheetViews>
    <sheetView showGridLines="0" tabSelected="1" topLeftCell="A24" workbookViewId="0">
      <selection activeCell="E64" sqref="E64"/>
    </sheetView>
  </sheetViews>
  <sheetFormatPr defaultRowHeight="15"/>
  <cols>
    <col min="2" max="2" width="30" customWidth="1"/>
    <col min="3" max="5" width="18.85546875" bestFit="1" customWidth="1"/>
    <col min="6" max="6" width="11.42578125" bestFit="1" customWidth="1"/>
    <col min="7" max="7" width="9" bestFit="1" customWidth="1"/>
    <col min="8" max="9" width="12.28515625" bestFit="1" customWidth="1"/>
    <col min="10" max="10" width="14" bestFit="1" customWidth="1"/>
  </cols>
  <sheetData>
    <row r="2" spans="2:7" ht="21">
      <c r="B2" s="1" t="s">
        <v>37</v>
      </c>
    </row>
    <row r="4" spans="2:7">
      <c r="B4" s="33" t="s">
        <v>38</v>
      </c>
      <c r="C4" s="34"/>
    </row>
    <row r="5" spans="2:7">
      <c r="B5" s="7"/>
      <c r="C5" s="7" t="s">
        <v>17</v>
      </c>
      <c r="D5" s="7" t="s">
        <v>18</v>
      </c>
      <c r="E5" s="7" t="s">
        <v>19</v>
      </c>
      <c r="F5" s="7" t="s">
        <v>2</v>
      </c>
      <c r="G5" s="7" t="s">
        <v>5</v>
      </c>
    </row>
    <row r="6" spans="2:7">
      <c r="B6" s="7" t="s">
        <v>6</v>
      </c>
      <c r="C6" s="8">
        <v>646877.77</v>
      </c>
      <c r="D6" s="8">
        <v>620428.52</v>
      </c>
      <c r="E6" s="18">
        <v>614333.99</v>
      </c>
      <c r="F6" s="8">
        <f>SUM(C6:E6)</f>
        <v>1881640.28</v>
      </c>
      <c r="G6" s="9">
        <f>F6/$F$26</f>
        <v>0.7864515192692636</v>
      </c>
    </row>
    <row r="7" spans="2:7">
      <c r="B7" s="7" t="s">
        <v>29</v>
      </c>
      <c r="C7" s="8">
        <v>77580.53</v>
      </c>
      <c r="D7" s="8">
        <v>53361.41</v>
      </c>
      <c r="E7" s="18">
        <v>37675.589999999997</v>
      </c>
      <c r="F7" s="8">
        <f t="shared" ref="F7:F24" si="0">SUM(C7:E7)</f>
        <v>168617.53</v>
      </c>
      <c r="G7" s="9">
        <f t="shared" ref="G7:G24" si="1">F7/$F$26</f>
        <v>7.0475485699068169E-2</v>
      </c>
    </row>
    <row r="8" spans="2:7">
      <c r="B8" s="7" t="s">
        <v>8</v>
      </c>
      <c r="C8" s="8">
        <v>32731.56</v>
      </c>
      <c r="D8" s="8">
        <v>39329.33</v>
      </c>
      <c r="E8" s="18">
        <v>29064.68</v>
      </c>
      <c r="F8" s="8">
        <f t="shared" si="0"/>
        <v>101125.57</v>
      </c>
      <c r="G8" s="9">
        <f t="shared" si="1"/>
        <v>4.2266504925941674E-2</v>
      </c>
    </row>
    <row r="9" spans="2:7">
      <c r="B9" s="7" t="s">
        <v>14</v>
      </c>
      <c r="C9" s="8">
        <v>22569.35</v>
      </c>
      <c r="D9" s="8">
        <v>33222.269999999997</v>
      </c>
      <c r="E9" s="18">
        <v>25368.95</v>
      </c>
      <c r="F9" s="8">
        <f t="shared" si="0"/>
        <v>81160.569999999992</v>
      </c>
      <c r="G9" s="9">
        <f t="shared" si="1"/>
        <v>3.3921921346868389E-2</v>
      </c>
    </row>
    <row r="10" spans="2:7">
      <c r="B10" s="7" t="s">
        <v>31</v>
      </c>
      <c r="C10" s="8">
        <v>12245.32</v>
      </c>
      <c r="D10" s="8">
        <v>14268.33</v>
      </c>
      <c r="E10" s="18">
        <v>10497.41</v>
      </c>
      <c r="F10" s="8">
        <f t="shared" si="0"/>
        <v>37011.06</v>
      </c>
      <c r="G10" s="9">
        <f t="shared" si="1"/>
        <v>1.5469165215131272E-2</v>
      </c>
    </row>
    <row r="11" spans="2:7">
      <c r="B11" s="7" t="s">
        <v>10</v>
      </c>
      <c r="C11" s="8">
        <v>9293.83</v>
      </c>
      <c r="D11" s="8">
        <v>10552.56</v>
      </c>
      <c r="E11" s="18">
        <v>9978.69</v>
      </c>
      <c r="F11" s="8">
        <f t="shared" si="0"/>
        <v>29825.08</v>
      </c>
      <c r="G11" s="9">
        <f t="shared" si="1"/>
        <v>1.2465708630731124E-2</v>
      </c>
    </row>
    <row r="12" spans="2:7">
      <c r="B12" s="7" t="s">
        <v>30</v>
      </c>
      <c r="C12" s="8">
        <v>9293.83</v>
      </c>
      <c r="D12" s="8">
        <v>7786.67</v>
      </c>
      <c r="E12" s="18">
        <v>7722.03</v>
      </c>
      <c r="F12" s="8">
        <f t="shared" si="0"/>
        <v>24802.53</v>
      </c>
      <c r="G12" s="9">
        <f t="shared" si="1"/>
        <v>1.0366480568869138E-2</v>
      </c>
    </row>
    <row r="13" spans="2:7">
      <c r="B13" s="7" t="s">
        <v>36</v>
      </c>
      <c r="C13" s="8">
        <v>8171.45</v>
      </c>
      <c r="D13" s="8">
        <v>6221.71</v>
      </c>
      <c r="E13" s="18">
        <v>4726.5600000000004</v>
      </c>
      <c r="F13" s="8">
        <f t="shared" si="0"/>
        <v>19119.72</v>
      </c>
      <c r="G13" s="9">
        <f t="shared" si="1"/>
        <v>7.991289834634558E-3</v>
      </c>
    </row>
    <row r="14" spans="2:7">
      <c r="B14" s="7" t="s">
        <v>32</v>
      </c>
      <c r="C14" s="8">
        <v>4115.5</v>
      </c>
      <c r="D14" s="8">
        <v>3502.41</v>
      </c>
      <c r="E14" s="18">
        <v>3912.95</v>
      </c>
      <c r="F14" s="8">
        <f t="shared" si="0"/>
        <v>11530.86</v>
      </c>
      <c r="G14" s="9">
        <f t="shared" si="1"/>
        <v>4.8194452796690669E-3</v>
      </c>
    </row>
    <row r="15" spans="2:7">
      <c r="B15" s="7" t="s">
        <v>7</v>
      </c>
      <c r="C15" s="8">
        <v>5184.3999999999996</v>
      </c>
      <c r="D15" s="8">
        <v>3258.09</v>
      </c>
      <c r="E15" s="18">
        <v>3055.54</v>
      </c>
      <c r="F15" s="8">
        <f t="shared" si="0"/>
        <v>11498.029999999999</v>
      </c>
      <c r="G15" s="9">
        <f t="shared" si="1"/>
        <v>4.80572363284207E-3</v>
      </c>
    </row>
    <row r="16" spans="2:7">
      <c r="B16" s="7" t="s">
        <v>9</v>
      </c>
      <c r="C16" s="8">
        <v>1034.94</v>
      </c>
      <c r="D16" s="8">
        <v>3941.64</v>
      </c>
      <c r="E16" s="18">
        <v>3135.95</v>
      </c>
      <c r="F16" s="8">
        <f t="shared" si="0"/>
        <v>8112.53</v>
      </c>
      <c r="G16" s="9">
        <f t="shared" si="1"/>
        <v>3.3907179876152939E-3</v>
      </c>
    </row>
    <row r="17" spans="2:10">
      <c r="B17" s="7" t="s">
        <v>33</v>
      </c>
      <c r="C17" s="8">
        <v>286.5</v>
      </c>
      <c r="D17" s="8">
        <v>291.14</v>
      </c>
      <c r="E17" s="18">
        <v>2925.63</v>
      </c>
      <c r="F17" s="8">
        <f t="shared" si="0"/>
        <v>3503.27</v>
      </c>
      <c r="G17" s="9">
        <f t="shared" si="1"/>
        <v>1.4642288662689729E-3</v>
      </c>
    </row>
    <row r="18" spans="2:10">
      <c r="B18" s="7" t="s">
        <v>13</v>
      </c>
      <c r="C18" s="8">
        <v>1860.67</v>
      </c>
      <c r="D18" s="8">
        <v>1678.75</v>
      </c>
      <c r="E18" s="18">
        <v>1233.21</v>
      </c>
      <c r="F18" s="8">
        <f t="shared" si="0"/>
        <v>4772.63</v>
      </c>
      <c r="G18" s="9">
        <f t="shared" si="1"/>
        <v>1.9947713462054846E-3</v>
      </c>
    </row>
    <row r="19" spans="2:10">
      <c r="B19" s="7" t="s">
        <v>27</v>
      </c>
      <c r="C19" s="8">
        <v>809.37</v>
      </c>
      <c r="D19" s="8">
        <v>704.6</v>
      </c>
      <c r="E19" s="18">
        <v>649.04</v>
      </c>
      <c r="F19" s="8">
        <f t="shared" si="0"/>
        <v>2163.0100000000002</v>
      </c>
      <c r="G19" s="9">
        <f t="shared" si="1"/>
        <v>9.0405297908195822E-4</v>
      </c>
    </row>
    <row r="20" spans="2:10">
      <c r="B20" s="7" t="s">
        <v>35</v>
      </c>
      <c r="C20" s="8">
        <v>549</v>
      </c>
      <c r="D20" s="8">
        <v>241.18</v>
      </c>
      <c r="E20" s="18">
        <v>322.12</v>
      </c>
      <c r="F20" s="8">
        <f t="shared" si="0"/>
        <v>1112.3000000000002</v>
      </c>
      <c r="G20" s="9">
        <f t="shared" si="1"/>
        <v>4.64897586526582E-4</v>
      </c>
    </row>
    <row r="21" spans="2:10">
      <c r="B21" s="7" t="s">
        <v>25</v>
      </c>
      <c r="C21" s="8">
        <f>528.24+234+175+165.7+163.85+152.68+64.04+35</f>
        <v>1518.51</v>
      </c>
      <c r="D21" s="8">
        <f>400.03+330.08+282.42+140.64+110.52+104.6+45.76</f>
        <v>1414.05</v>
      </c>
      <c r="E21" s="18">
        <f>280.73+264.34+75.16</f>
        <v>620.2299999999999</v>
      </c>
      <c r="F21" s="8">
        <f t="shared" si="0"/>
        <v>3552.79</v>
      </c>
      <c r="G21" s="9">
        <f t="shared" si="1"/>
        <v>1.4849262756772229E-3</v>
      </c>
    </row>
    <row r="22" spans="2:10">
      <c r="B22" s="7" t="s">
        <v>12</v>
      </c>
      <c r="C22" s="8">
        <v>851.79</v>
      </c>
      <c r="D22" s="8"/>
      <c r="E22" s="18">
        <v>304.83999999999997</v>
      </c>
      <c r="F22" s="8">
        <f t="shared" si="0"/>
        <v>1156.6299999999999</v>
      </c>
      <c r="G22" s="9">
        <f t="shared" si="1"/>
        <v>4.834257803688217E-4</v>
      </c>
    </row>
    <row r="23" spans="2:10">
      <c r="B23" s="7" t="s">
        <v>11</v>
      </c>
      <c r="C23" s="8">
        <v>801.56</v>
      </c>
      <c r="D23" s="8">
        <v>677.29</v>
      </c>
      <c r="E23" s="18">
        <v>180.4</v>
      </c>
      <c r="F23" s="8">
        <f t="shared" si="0"/>
        <v>1659.25</v>
      </c>
      <c r="G23" s="9">
        <f t="shared" si="1"/>
        <v>6.9350114217767785E-4</v>
      </c>
    </row>
    <row r="24" spans="2:10">
      <c r="B24" s="7" t="s">
        <v>34</v>
      </c>
      <c r="C24" s="8">
        <v>115.38</v>
      </c>
      <c r="D24" s="8">
        <v>43.31</v>
      </c>
      <c r="E24" s="18">
        <v>47.63</v>
      </c>
      <c r="F24" s="8">
        <f t="shared" si="0"/>
        <v>206.32</v>
      </c>
      <c r="G24" s="9">
        <f t="shared" si="1"/>
        <v>8.6233633059574203E-5</v>
      </c>
    </row>
    <row r="26" spans="2:10">
      <c r="B26" s="12" t="s">
        <v>2</v>
      </c>
      <c r="C26" s="13">
        <f>SUM(C6:C24)</f>
        <v>835891.26</v>
      </c>
      <c r="D26" s="13">
        <f>SUM(D6:D24)</f>
        <v>800923.26000000024</v>
      </c>
      <c r="E26" s="13">
        <f>SUM(E6:E24)</f>
        <v>755755.44</v>
      </c>
      <c r="F26" s="13">
        <f>SUM(F6:F24)</f>
        <v>2392569.9599999986</v>
      </c>
      <c r="G26" s="14">
        <f>SUM(G6:G24)</f>
        <v>1.0000000000000007</v>
      </c>
    </row>
    <row r="28" spans="2:10">
      <c r="B28" s="33" t="s">
        <v>39</v>
      </c>
      <c r="C28" s="34"/>
      <c r="H28" s="2"/>
      <c r="I28" s="2"/>
      <c r="J28" s="2"/>
    </row>
    <row r="29" spans="2:10">
      <c r="B29" s="7"/>
      <c r="C29" s="7" t="s">
        <v>17</v>
      </c>
      <c r="D29" s="7" t="s">
        <v>18</v>
      </c>
      <c r="E29" s="7" t="s">
        <v>19</v>
      </c>
      <c r="F29" s="7" t="s">
        <v>2</v>
      </c>
      <c r="G29" s="7" t="s">
        <v>5</v>
      </c>
      <c r="J29" s="2"/>
    </row>
    <row r="30" spans="2:10">
      <c r="B30" s="7" t="s">
        <v>23</v>
      </c>
      <c r="C30" s="8">
        <v>1704199.05</v>
      </c>
      <c r="D30" s="8">
        <v>2281878.2200000002</v>
      </c>
      <c r="E30" s="8">
        <v>2545781.5299999998</v>
      </c>
      <c r="F30" s="8">
        <f t="shared" ref="F30:F41" si="2">SUM(C30:E30)</f>
        <v>6531858.8000000007</v>
      </c>
      <c r="G30" s="9">
        <f>F30/$F$46</f>
        <v>0.96844187144495408</v>
      </c>
      <c r="J30" s="2"/>
    </row>
    <row r="31" spans="2:10">
      <c r="B31" s="7" t="s">
        <v>28</v>
      </c>
      <c r="C31" s="8">
        <v>27968.69</v>
      </c>
      <c r="D31" s="8">
        <v>36461.57</v>
      </c>
      <c r="E31" s="8">
        <v>35977.29</v>
      </c>
      <c r="F31" s="8">
        <f t="shared" si="2"/>
        <v>100407.54999999999</v>
      </c>
      <c r="G31" s="9">
        <f t="shared" ref="G31:G44" si="3">F31/$F$46</f>
        <v>1.4886861245255756E-2</v>
      </c>
      <c r="J31" s="2"/>
    </row>
    <row r="32" spans="2:10">
      <c r="B32" s="7" t="s">
        <v>8</v>
      </c>
      <c r="C32" s="8">
        <v>17218.96</v>
      </c>
      <c r="D32" s="4">
        <v>20913.830000000002</v>
      </c>
      <c r="E32" s="8">
        <v>20803.36</v>
      </c>
      <c r="F32" s="8">
        <f t="shared" si="2"/>
        <v>58936.15</v>
      </c>
      <c r="G32" s="9">
        <f t="shared" si="3"/>
        <v>8.7381306224440305E-3</v>
      </c>
      <c r="J32" s="2"/>
    </row>
    <row r="33" spans="2:10">
      <c r="B33" s="7" t="s">
        <v>9</v>
      </c>
      <c r="C33" s="8"/>
      <c r="D33" s="10">
        <v>9491.5499999999993</v>
      </c>
      <c r="E33" s="10">
        <v>121.08</v>
      </c>
      <c r="F33" s="8">
        <f t="shared" si="2"/>
        <v>9612.6299999999992</v>
      </c>
      <c r="G33" s="9">
        <f t="shared" si="3"/>
        <v>1.4252104449514289E-3</v>
      </c>
      <c r="J33" s="2"/>
    </row>
    <row r="34" spans="2:10">
      <c r="B34" s="7" t="s">
        <v>24</v>
      </c>
      <c r="C34" s="8">
        <v>4166.03</v>
      </c>
      <c r="D34" s="10">
        <v>1885.73</v>
      </c>
      <c r="E34" s="8">
        <v>2589.12</v>
      </c>
      <c r="F34" s="8">
        <f t="shared" si="2"/>
        <v>8640.880000000001</v>
      </c>
      <c r="G34" s="9">
        <f t="shared" si="3"/>
        <v>1.2811345521019644E-3</v>
      </c>
      <c r="J34" s="2"/>
    </row>
    <row r="35" spans="2:10">
      <c r="B35" s="7" t="s">
        <v>25</v>
      </c>
      <c r="C35" s="8">
        <v>2001.4</v>
      </c>
      <c r="D35" s="8">
        <v>2323.91</v>
      </c>
      <c r="E35" s="8">
        <v>3341.49</v>
      </c>
      <c r="F35" s="8">
        <f t="shared" si="2"/>
        <v>7666.7999999999993</v>
      </c>
      <c r="G35" s="9">
        <f t="shared" si="3"/>
        <v>1.1367132032912548E-3</v>
      </c>
      <c r="J35" s="2"/>
    </row>
    <row r="36" spans="2:10">
      <c r="B36" s="7" t="s">
        <v>26</v>
      </c>
      <c r="C36" s="8">
        <v>440</v>
      </c>
      <c r="D36" s="8">
        <v>4375.8</v>
      </c>
      <c r="E36" s="8">
        <v>2044.28</v>
      </c>
      <c r="F36" s="8">
        <f t="shared" si="2"/>
        <v>6860.08</v>
      </c>
      <c r="G36" s="9">
        <f t="shared" si="3"/>
        <v>1.0171053779457235E-3</v>
      </c>
      <c r="J36" s="2"/>
    </row>
    <row r="37" spans="2:10">
      <c r="B37" s="7" t="s">
        <v>27</v>
      </c>
      <c r="C37" s="8">
        <v>4363.13</v>
      </c>
      <c r="D37" s="8">
        <v>827.86</v>
      </c>
      <c r="E37" s="8">
        <v>889.25</v>
      </c>
      <c r="F37" s="8">
        <f t="shared" si="2"/>
        <v>6080.24</v>
      </c>
      <c r="G37" s="9">
        <f t="shared" si="3"/>
        <v>9.0148289862519173E-4</v>
      </c>
      <c r="J37" s="2"/>
    </row>
    <row r="38" spans="2:10">
      <c r="B38" s="7" t="s">
        <v>10</v>
      </c>
      <c r="C38" s="8">
        <v>350.27</v>
      </c>
      <c r="D38" s="8">
        <v>797.12</v>
      </c>
      <c r="E38" s="8">
        <v>3222.84</v>
      </c>
      <c r="F38" s="8">
        <f t="shared" si="2"/>
        <v>4370.2299999999996</v>
      </c>
      <c r="G38" s="9">
        <f t="shared" si="3"/>
        <v>6.4794935858761683E-4</v>
      </c>
      <c r="J38" s="3"/>
    </row>
    <row r="39" spans="2:10">
      <c r="B39" s="7" t="s">
        <v>36</v>
      </c>
      <c r="C39" s="8">
        <v>781.44</v>
      </c>
      <c r="D39" s="10"/>
      <c r="E39" s="8"/>
      <c r="F39" s="8">
        <f t="shared" si="2"/>
        <v>781.44</v>
      </c>
      <c r="G39" s="9">
        <f t="shared" si="3"/>
        <v>1.1585970229821024E-4</v>
      </c>
    </row>
    <row r="40" spans="2:10">
      <c r="B40" s="7" t="s">
        <v>11</v>
      </c>
      <c r="C40" s="8">
        <v>80</v>
      </c>
      <c r="D40" s="8">
        <v>341.94</v>
      </c>
      <c r="E40" s="8">
        <v>331.51</v>
      </c>
      <c r="F40" s="8">
        <f t="shared" si="2"/>
        <v>753.45</v>
      </c>
      <c r="G40" s="9">
        <f t="shared" si="3"/>
        <v>1.1170978283244589E-4</v>
      </c>
    </row>
    <row r="41" spans="2:10">
      <c r="B41" s="7" t="s">
        <v>29</v>
      </c>
      <c r="C41" s="8"/>
      <c r="D41" s="8"/>
      <c r="E41" s="8">
        <v>199.17</v>
      </c>
      <c r="F41" s="8">
        <f t="shared" si="2"/>
        <v>199.17</v>
      </c>
      <c r="G41" s="9">
        <f t="shared" si="3"/>
        <v>2.9529812790149636E-5</v>
      </c>
    </row>
    <row r="42" spans="2:10">
      <c r="B42" s="7" t="s">
        <v>13</v>
      </c>
      <c r="C42" s="8">
        <f>705.16+601.95+252.5+203.86+97.36</f>
        <v>1860.8300000000002</v>
      </c>
      <c r="D42" s="17">
        <f>2676.16+1622.69+210.45+93.71+34.07</f>
        <v>4637.08</v>
      </c>
      <c r="E42" s="11">
        <f>1537.79+106.71+86.51+84.4</f>
        <v>1815.41</v>
      </c>
      <c r="F42" s="8">
        <f t="shared" ref="F42:F44" si="4">SUM(C42:E42)</f>
        <v>8313.32</v>
      </c>
      <c r="G42" s="9">
        <f t="shared" si="3"/>
        <v>1.2325690779967204E-3</v>
      </c>
    </row>
    <row r="43" spans="2:10">
      <c r="B43" s="7" t="s">
        <v>30</v>
      </c>
      <c r="C43" s="8">
        <v>166.07</v>
      </c>
      <c r="D43" s="10"/>
      <c r="E43" s="8"/>
      <c r="F43" s="8">
        <f t="shared" si="4"/>
        <v>166.07</v>
      </c>
      <c r="G43" s="9">
        <f t="shared" si="3"/>
        <v>2.4622262439424361E-5</v>
      </c>
    </row>
    <row r="44" spans="2:10">
      <c r="B44" s="7" t="s">
        <v>14</v>
      </c>
      <c r="C44" s="8">
        <v>26.82</v>
      </c>
      <c r="D44" s="10"/>
      <c r="E44" s="8">
        <v>35.57</v>
      </c>
      <c r="F44" s="8">
        <f t="shared" si="4"/>
        <v>62.39</v>
      </c>
      <c r="G44" s="9">
        <f t="shared" si="3"/>
        <v>9.2502134858534726E-6</v>
      </c>
    </row>
    <row r="46" spans="2:10">
      <c r="B46" s="12" t="s">
        <v>2</v>
      </c>
      <c r="C46" s="13">
        <f t="shared" ref="C46:E46" si="5">SUM(C30:C44)</f>
        <v>1763622.69</v>
      </c>
      <c r="D46" s="13">
        <f t="shared" si="5"/>
        <v>2363934.61</v>
      </c>
      <c r="E46" s="13">
        <f t="shared" si="5"/>
        <v>2617151.8999999994</v>
      </c>
      <c r="F46" s="13">
        <f>SUM(F30:F44)</f>
        <v>6744709.200000002</v>
      </c>
      <c r="G46" s="14">
        <f>SUM(G30:G44)</f>
        <v>0.99999999999999989</v>
      </c>
    </row>
    <row r="48" spans="2:10">
      <c r="B48" s="33" t="s">
        <v>40</v>
      </c>
      <c r="C48" s="34"/>
    </row>
    <row r="49" spans="2:7">
      <c r="C49" s="7" t="s">
        <v>17</v>
      </c>
      <c r="D49" s="7" t="s">
        <v>18</v>
      </c>
      <c r="E49" s="7" t="s">
        <v>19</v>
      </c>
      <c r="F49" s="5" t="s">
        <v>2</v>
      </c>
      <c r="G49" s="6" t="s">
        <v>5</v>
      </c>
    </row>
    <row r="50" spans="2:7">
      <c r="B50" s="7" t="s">
        <v>21</v>
      </c>
      <c r="C50" s="8">
        <v>66677.3</v>
      </c>
      <c r="D50" s="8">
        <v>82176.210000000006</v>
      </c>
      <c r="E50" s="8">
        <v>115964.01</v>
      </c>
      <c r="F50" s="8">
        <f t="shared" ref="F50:F52" si="6">SUM(C50:E50)</f>
        <v>264817.52</v>
      </c>
      <c r="G50" s="9">
        <f>F50/$F$54</f>
        <v>0.79170531879263006</v>
      </c>
    </row>
    <row r="51" spans="2:7">
      <c r="B51" s="7" t="s">
        <v>22</v>
      </c>
      <c r="C51" s="8">
        <v>10897.18</v>
      </c>
      <c r="D51" s="8">
        <v>11657.3</v>
      </c>
      <c r="E51" s="8">
        <v>9295.82</v>
      </c>
      <c r="F51" s="8">
        <f t="shared" si="6"/>
        <v>31850.3</v>
      </c>
      <c r="G51" s="9">
        <f>F51/$F$54</f>
        <v>9.5220482070600548E-2</v>
      </c>
    </row>
    <row r="52" spans="2:7">
      <c r="B52" s="7" t="s">
        <v>23</v>
      </c>
      <c r="C52" s="8">
        <v>10897.18</v>
      </c>
      <c r="D52" s="8">
        <v>20592.93</v>
      </c>
      <c r="E52" s="8">
        <v>6332.08</v>
      </c>
      <c r="F52" s="8">
        <f t="shared" si="6"/>
        <v>37822.19</v>
      </c>
      <c r="G52" s="9">
        <f>F52/$F$54</f>
        <v>0.11307419913676944</v>
      </c>
    </row>
    <row r="54" spans="2:7">
      <c r="B54" s="12" t="s">
        <v>2</v>
      </c>
      <c r="C54" s="13">
        <f>SUM(C50:C52)</f>
        <v>88471.66</v>
      </c>
      <c r="D54" s="13">
        <f>SUM(D50:D52)</f>
        <v>114426.44</v>
      </c>
      <c r="E54" s="13">
        <f>SUM(E50:E52)</f>
        <v>131591.90999999997</v>
      </c>
      <c r="F54" s="13">
        <f>SUM(F50:F52)</f>
        <v>334490.01</v>
      </c>
      <c r="G54" s="14">
        <f>SUM(G50:G52)</f>
        <v>1</v>
      </c>
    </row>
  </sheetData>
  <sortState xmlns:xlrd2="http://schemas.microsoft.com/office/spreadsheetml/2017/richdata2" ref="B5:G24">
    <sortCondition descending="1" ref="E5:E24"/>
  </sortState>
  <mergeCells count="3">
    <mergeCell ref="B4:C4"/>
    <mergeCell ref="B28:C28"/>
    <mergeCell ref="B48:C4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7E1AA061E9C4FBCDB5A51C20E304F" ma:contentTypeVersion="2" ma:contentTypeDescription="Een nieuw document maken." ma:contentTypeScope="" ma:versionID="c576bfb744e9700d4ec4adec81895458">
  <xsd:schema xmlns:xsd="http://www.w3.org/2001/XMLSchema" xmlns:xs="http://www.w3.org/2001/XMLSchema" xmlns:p="http://schemas.microsoft.com/office/2006/metadata/properties" xmlns:ns2="45cf1b38-b3f7-42fc-9d49-186573fdfaed" targetNamespace="http://schemas.microsoft.com/office/2006/metadata/properties" ma:root="true" ma:fieldsID="fd63f7333164233fd964ad5398a4ac81" ns2:_="">
    <xsd:import namespace="45cf1b38-b3f7-42fc-9d49-186573fdf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f1b38-b3f7-42fc-9d49-186573fdfa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24E0F-2630-4747-BE5E-D6E89E764089}">
  <ds:schemaRefs>
    <ds:schemaRef ds:uri="45cf1b38-b3f7-42fc-9d49-186573fdfaed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AC2D28-AFB9-4E65-AA74-742D390C3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E7D772-2DBC-4F5A-A7A4-DB9205D73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f1b38-b3f7-42fc-9d49-186573fdf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Overzicht financiële afname </vt:lpstr>
      <vt:lpstr>Afname Deelnemende dienst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M. van Benten</dc:creator>
  <cp:lastModifiedBy>Marloes M. Pompen</cp:lastModifiedBy>
  <dcterms:created xsi:type="dcterms:W3CDTF">2021-01-16T15:51:24Z</dcterms:created>
  <dcterms:modified xsi:type="dcterms:W3CDTF">2025-05-07T14:49:55Z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0x01010081E7E1AA061E9C4FBCDB5A51C20E304F</vt:lpwstr>
  </property>
  <property fmtid="{D5CDD505-2E9C-101B-9397-08002B2CF9AE}" pid="3" name="MSIP_Label_0b3866f6-513b-41e9-9aa1-311b4823e2dc_Enabled">
    <vt:lpwstr>true</vt:lpwstr>
  </property>
  <property fmtid="{D5CDD505-2E9C-101B-9397-08002B2CF9AE}" pid="4" name="MSIP_Label_0b3866f6-513b-41e9-9aa1-311b4823e2dc_SetDate">
    <vt:lpwstr>2025-04-18T07:02:45Z</vt:lpwstr>
  </property>
  <property fmtid="{D5CDD505-2E9C-101B-9397-08002B2CF9AE}" pid="5" name="MSIP_Label_0b3866f6-513b-41e9-9aa1-311b4823e2dc_Method">
    <vt:lpwstr>Standard</vt:lpwstr>
  </property>
  <property fmtid="{D5CDD505-2E9C-101B-9397-08002B2CF9AE}" pid="6" name="MSIP_Label_0b3866f6-513b-41e9-9aa1-311b4823e2dc_Name">
    <vt:lpwstr>FIN-BEDR-Rijksoverheid</vt:lpwstr>
  </property>
  <property fmtid="{D5CDD505-2E9C-101B-9397-08002B2CF9AE}" pid="7" name="MSIP_Label_0b3866f6-513b-41e9-9aa1-311b4823e2dc_SiteId">
    <vt:lpwstr>84712536-f524-40a0-913b-5d25ba502732</vt:lpwstr>
  </property>
  <property fmtid="{D5CDD505-2E9C-101B-9397-08002B2CF9AE}" pid="8" name="MSIP_Label_0b3866f6-513b-41e9-9aa1-311b4823e2dc_ActionId">
    <vt:lpwstr>a1e2a6a4-6961-4f50-8f18-87350fe877f5</vt:lpwstr>
  </property>
  <property fmtid="{D5CDD505-2E9C-101B-9397-08002B2CF9AE}" pid="9" name="MSIP_Label_0b3866f6-513b-41e9-9aa1-311b4823e2dc_ContentBits">
    <vt:lpwstr>0</vt:lpwstr>
  </property>
</Properties>
</file>