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20901data.file.core.windows.net\userdata\redirectedfolders\tim.aberson_20901\Downloads\"/>
    </mc:Choice>
  </mc:AlternateContent>
  <xr:revisionPtr revIDLastSave="0" documentId="13_ncr:1_{42A574EA-C89D-4A26-AF4A-F9BD59A4E1B3}" xr6:coauthVersionLast="47" xr6:coauthVersionMax="47" xr10:uidLastSave="{00000000-0000-0000-0000-000000000000}"/>
  <workbookProtection workbookAlgorithmName="SHA-512" workbookHashValue="Sp3Cu3U/RwRHJha7XPSfAnvdVlbY3YogZR4mvQPl4uKG1/lOi5q1sgq1Os4T/TeKzVO5aTUB7MzyocuJzuZbtw==" workbookSaltValue="uzvFAd4/aukzEVG2A6QgLg==" workbookSpinCount="100000" lockStructure="1"/>
  <bookViews>
    <workbookView xWindow="-120" yWindow="-120" windowWidth="29040" windowHeight="15840" tabRatio="835" xr2:uid="{00000000-000D-0000-FFFF-FFFF00000000}"/>
  </bookViews>
  <sheets>
    <sheet name="Ruimtestaat" sheetId="22" r:id="rId1"/>
    <sheet name="Overzicht locaties" sheetId="9" r:id="rId2"/>
    <sheet name="Tarieven" sheetId="1" r:id="rId3"/>
    <sheet name="Productienormen" sheetId="2" r:id="rId4"/>
    <sheet name="Ruimtestaat locaties" sheetId="4" r:id="rId5"/>
    <sheet name="Additionele werkzaamheden" sheetId="21" r:id="rId6"/>
    <sheet name="Kostenoverzicht per locatie" sheetId="7" r:id="rId7"/>
  </sheets>
  <definedNames>
    <definedName name="_xlnm._FilterDatabase" localSheetId="5" hidden="1">'Additionele werkzaamheden'!$A$5:$N$10</definedName>
    <definedName name="_xlnm._FilterDatabase" localSheetId="6" hidden="1">'Kostenoverzicht per locatie'!$B$5:$B$44</definedName>
    <definedName name="_xlnm._FilterDatabase" localSheetId="1" hidden="1">'Overzicht locaties'!$B$4:$G$11</definedName>
    <definedName name="_xlnm._FilterDatabase" localSheetId="0" hidden="1">Ruimtestaat!$A$5:$P$522</definedName>
    <definedName name="_xlnm._FilterDatabase" localSheetId="4" hidden="1">'Ruimtestaat locaties'!$A$4:$AP$518</definedName>
    <definedName name="Aanpassing_frequenties">Productienormen!$A$24:$D$40</definedName>
    <definedName name="_xlnm.Print_Area" localSheetId="1">'Overzicht locaties'!$A$1:$H$12</definedName>
    <definedName name="_xlnm.Print_Area" localSheetId="0">Ruimtestaat!$B$4:$N$64</definedName>
    <definedName name="_xlnm.Print_Area" localSheetId="4">'Ruimtestaat locaties'!$A$4:$O$24</definedName>
    <definedName name="_xlnm.Print_Titles" localSheetId="6">'Kostenoverzicht per locatie'!$5:$5</definedName>
    <definedName name="_xlnm.Print_Titles" localSheetId="4">'Ruimtestaat locaties'!$3:$4</definedName>
    <definedName name="Arbeidsprestatie">Productienormen!#REF!</definedName>
    <definedName name="cat_omschrijving">Productienormen!$A$14:$D$22</definedName>
    <definedName name="Frequentie_omschrijving">Productienormen!$A$27:$B$40</definedName>
    <definedName name="Frequenties">Productienormen!$A$27:$A$40</definedName>
    <definedName name="Glas">Tarieven!$B$50:$E$61</definedName>
    <definedName name="Legenda_vloerafwerking">Productienormen!$A$6:$B$10</definedName>
    <definedName name="Rekentarief">Tarieven!$E$46</definedName>
    <definedName name="rekentarief150">Tarieven!$H$46</definedName>
    <definedName name="Rekentarief30">Tarieven!$F$46</definedName>
    <definedName name="Rekentarief50">Tarieven!$G$46</definedName>
    <definedName name="Ruimte_code">Productienormen!$A$14:$A$22</definedName>
    <definedName name="Vloer_code">Productienormen!$A$6:$A$10</definedName>
    <definedName name="Vloeronderhoud">Tarieven!$B$63:$E$68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0" i="4" l="1"/>
  <c r="Y249" i="4"/>
  <c r="Y248" i="4"/>
  <c r="Y222" i="4"/>
  <c r="Y221" i="4"/>
  <c r="Y220" i="4"/>
  <c r="Y215" i="4"/>
  <c r="Y214" i="4"/>
  <c r="Y213" i="4"/>
  <c r="Y212" i="4"/>
  <c r="Y211" i="4"/>
  <c r="Y209" i="4"/>
  <c r="Y208" i="4"/>
  <c r="Y207" i="4"/>
  <c r="Y206" i="4"/>
  <c r="Y205" i="4"/>
  <c r="Y204" i="4"/>
  <c r="Y202" i="4"/>
  <c r="Y201" i="4"/>
  <c r="Y199" i="4"/>
  <c r="Y198" i="4"/>
  <c r="Y196" i="4"/>
  <c r="Y195" i="4"/>
  <c r="Y177" i="4"/>
  <c r="Y173" i="4"/>
  <c r="Y163" i="4"/>
  <c r="Y162" i="4"/>
  <c r="Y138" i="4"/>
  <c r="Y137" i="4"/>
  <c r="Y136" i="4"/>
  <c r="Y135" i="4"/>
  <c r="Y130" i="4"/>
  <c r="Y126" i="4"/>
  <c r="Y121" i="4"/>
  <c r="Y119" i="4"/>
  <c r="Y116" i="4"/>
  <c r="Y115" i="4"/>
  <c r="Y111" i="4"/>
  <c r="Y108" i="4"/>
  <c r="Y107" i="4"/>
  <c r="Y104" i="4"/>
  <c r="Y100" i="4"/>
  <c r="Y99" i="4"/>
  <c r="Y98" i="4"/>
  <c r="Y97" i="4"/>
  <c r="Y96" i="4"/>
  <c r="Y95" i="4"/>
  <c r="Y94" i="4"/>
  <c r="Y92" i="4"/>
  <c r="Y90" i="4"/>
  <c r="Y89" i="4"/>
  <c r="Y88" i="4"/>
  <c r="Y87" i="4"/>
  <c r="Y86" i="4"/>
  <c r="Y85" i="4"/>
  <c r="Y83" i="4"/>
  <c r="Y46" i="4"/>
  <c r="Y34" i="4"/>
  <c r="Y33" i="4"/>
  <c r="Y27" i="4"/>
  <c r="Y20" i="4"/>
  <c r="Y19" i="4"/>
  <c r="Y18" i="4"/>
  <c r="Y17" i="4"/>
  <c r="Y14" i="4"/>
  <c r="Y247" i="4"/>
  <c r="M178" i="4"/>
  <c r="M253" i="4" l="1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51" i="4"/>
  <c r="M245" i="4"/>
  <c r="M246" i="4"/>
  <c r="M248" i="4"/>
  <c r="M249" i="4"/>
  <c r="M250" i="4"/>
  <c r="M252" i="4"/>
  <c r="M312" i="4"/>
  <c r="M313" i="4"/>
  <c r="M32" i="4"/>
  <c r="E46" i="1"/>
  <c r="Y482" i="4"/>
  <c r="Y404" i="4"/>
  <c r="Y392" i="4"/>
  <c r="Y367" i="4"/>
  <c r="Y337" i="4"/>
  <c r="Y336" i="4"/>
  <c r="Y271" i="4"/>
  <c r="Y270" i="4"/>
  <c r="Y269" i="4"/>
  <c r="Y268" i="4"/>
  <c r="Y264" i="4"/>
  <c r="Y258" i="4"/>
  <c r="L486" i="22"/>
  <c r="L408" i="22"/>
  <c r="L396" i="22"/>
  <c r="L371" i="22"/>
  <c r="L341" i="22"/>
  <c r="L340" i="22"/>
  <c r="L275" i="22"/>
  <c r="L274" i="22"/>
  <c r="L273" i="22"/>
  <c r="L272" i="22"/>
  <c r="L268" i="22"/>
  <c r="L262" i="22"/>
  <c r="L254" i="22"/>
  <c r="L251" i="22"/>
  <c r="L217" i="22"/>
  <c r="L208" i="22"/>
  <c r="L204" i="22"/>
  <c r="L200" i="22"/>
  <c r="L198" i="22"/>
  <c r="L197" i="22"/>
  <c r="L175" i="22"/>
  <c r="L165" i="22"/>
  <c r="L164" i="22"/>
  <c r="L140" i="22"/>
  <c r="L139" i="22"/>
  <c r="L138" i="22"/>
  <c r="L137" i="22"/>
  <c r="L123" i="22"/>
  <c r="L92" i="22"/>
  <c r="L14" i="22"/>
  <c r="L16" i="22"/>
  <c r="L65" i="22"/>
  <c r="L66" i="22"/>
  <c r="G303" i="4" l="1"/>
  <c r="D6" i="9"/>
  <c r="D7" i="9" s="1"/>
  <c r="D8" i="9" s="1"/>
  <c r="D9" i="9" s="1"/>
  <c r="D10" i="9" s="1"/>
  <c r="D11" i="9" s="1"/>
  <c r="L153" i="22"/>
  <c r="O151" i="4"/>
  <c r="L154" i="22"/>
  <c r="O152" i="4"/>
  <c r="L7" i="22"/>
  <c r="O6" i="4"/>
  <c r="L8" i="22"/>
  <c r="O7" i="4"/>
  <c r="L9" i="22"/>
  <c r="O8" i="4"/>
  <c r="L10" i="22"/>
  <c r="O9" i="4"/>
  <c r="L11" i="22"/>
  <c r="O10" i="4"/>
  <c r="L12" i="22"/>
  <c r="O11" i="4"/>
  <c r="L13" i="22"/>
  <c r="O12" i="4"/>
  <c r="O13" i="4"/>
  <c r="O15" i="4"/>
  <c r="L17" i="22"/>
  <c r="O16" i="4"/>
  <c r="L22" i="22"/>
  <c r="O21" i="4"/>
  <c r="L23" i="22"/>
  <c r="O22" i="4"/>
  <c r="L24" i="22"/>
  <c r="O23" i="4"/>
  <c r="L25" i="22"/>
  <c r="O24" i="4"/>
  <c r="L26" i="22"/>
  <c r="O25" i="4"/>
  <c r="L27" i="22"/>
  <c r="O26" i="4"/>
  <c r="L28" i="22"/>
  <c r="L29" i="22"/>
  <c r="O28" i="4"/>
  <c r="L30" i="22"/>
  <c r="O29" i="4"/>
  <c r="L31" i="22"/>
  <c r="O30" i="4"/>
  <c r="L32" i="22"/>
  <c r="O31" i="4"/>
  <c r="L33" i="22"/>
  <c r="O32" i="4"/>
  <c r="L35" i="22"/>
  <c r="L36" i="22"/>
  <c r="O35" i="4"/>
  <c r="L37" i="22"/>
  <c r="O36" i="4"/>
  <c r="L38" i="22"/>
  <c r="O37" i="4"/>
  <c r="L39" i="22"/>
  <c r="O38" i="4"/>
  <c r="L40" i="22"/>
  <c r="O39" i="4"/>
  <c r="L41" i="22"/>
  <c r="O40" i="4"/>
  <c r="L42" i="22"/>
  <c r="O41" i="4"/>
  <c r="L43" i="22"/>
  <c r="O42" i="4"/>
  <c r="L44" i="22"/>
  <c r="O43" i="4"/>
  <c r="L45" i="22"/>
  <c r="O44" i="4"/>
  <c r="L46" i="22"/>
  <c r="O45" i="4"/>
  <c r="L47" i="22"/>
  <c r="L48" i="22"/>
  <c r="O47" i="4"/>
  <c r="L49" i="22"/>
  <c r="O48" i="4"/>
  <c r="L50" i="22"/>
  <c r="O49" i="4"/>
  <c r="L51" i="22"/>
  <c r="O50" i="4"/>
  <c r="L52" i="22"/>
  <c r="O51" i="4"/>
  <c r="L53" i="22"/>
  <c r="O52" i="4"/>
  <c r="L54" i="22"/>
  <c r="O53" i="4"/>
  <c r="L55" i="22"/>
  <c r="O54" i="4"/>
  <c r="L56" i="22"/>
  <c r="O55" i="4"/>
  <c r="L57" i="22"/>
  <c r="O56" i="4"/>
  <c r="L58" i="22"/>
  <c r="O57" i="4"/>
  <c r="L59" i="22"/>
  <c r="O58" i="4"/>
  <c r="L60" i="22"/>
  <c r="O59" i="4"/>
  <c r="L61" i="22"/>
  <c r="O60" i="4"/>
  <c r="L62" i="22"/>
  <c r="O61" i="4"/>
  <c r="L64" i="22"/>
  <c r="O62" i="4"/>
  <c r="O63" i="4"/>
  <c r="O64" i="4"/>
  <c r="L67" i="22"/>
  <c r="O65" i="4"/>
  <c r="L68" i="22"/>
  <c r="O66" i="4"/>
  <c r="L69" i="22"/>
  <c r="O67" i="4"/>
  <c r="L70" i="22"/>
  <c r="O68" i="4"/>
  <c r="L71" i="22"/>
  <c r="O69" i="4"/>
  <c r="L72" i="22"/>
  <c r="O70" i="4"/>
  <c r="L73" i="22"/>
  <c r="O71" i="4"/>
  <c r="L74" i="22"/>
  <c r="O72" i="4"/>
  <c r="L75" i="22"/>
  <c r="O73" i="4"/>
  <c r="L76" i="22"/>
  <c r="O74" i="4"/>
  <c r="L77" i="22"/>
  <c r="O75" i="4"/>
  <c r="L78" i="22"/>
  <c r="O76" i="4"/>
  <c r="L79" i="22"/>
  <c r="O77" i="4"/>
  <c r="L80" i="22"/>
  <c r="O78" i="4"/>
  <c r="L81" i="22"/>
  <c r="O79" i="4"/>
  <c r="L82" i="22"/>
  <c r="O80" i="4"/>
  <c r="L83" i="22"/>
  <c r="O81" i="4"/>
  <c r="L84" i="22"/>
  <c r="O82" i="4"/>
  <c r="L85" i="22"/>
  <c r="L86" i="22"/>
  <c r="O84" i="4"/>
  <c r="L87" i="22"/>
  <c r="L89" i="22"/>
  <c r="L90" i="22"/>
  <c r="L91" i="22"/>
  <c r="L93" i="22"/>
  <c r="O91" i="4"/>
  <c r="L94" i="22"/>
  <c r="L95" i="22"/>
  <c r="O93" i="4"/>
  <c r="L96" i="22"/>
  <c r="L97" i="22"/>
  <c r="L98" i="22"/>
  <c r="L99" i="22"/>
  <c r="L100" i="22"/>
  <c r="L101" i="22"/>
  <c r="L102" i="22"/>
  <c r="L103" i="22"/>
  <c r="O101" i="4"/>
  <c r="L104" i="22"/>
  <c r="O102" i="4"/>
  <c r="L105" i="22"/>
  <c r="O103" i="4"/>
  <c r="L107" i="22"/>
  <c r="O105" i="4"/>
  <c r="L108" i="22"/>
  <c r="O106" i="4"/>
  <c r="L111" i="22"/>
  <c r="O109" i="4"/>
  <c r="L112" i="22"/>
  <c r="O110" i="4"/>
  <c r="L114" i="22"/>
  <c r="O112" i="4"/>
  <c r="L115" i="22"/>
  <c r="O113" i="4"/>
  <c r="L116" i="22"/>
  <c r="O114" i="4"/>
  <c r="L119" i="22"/>
  <c r="O117" i="4"/>
  <c r="L120" i="22"/>
  <c r="O118" i="4"/>
  <c r="L122" i="22"/>
  <c r="O120" i="4"/>
  <c r="L124" i="22"/>
  <c r="O122" i="4"/>
  <c r="L125" i="22"/>
  <c r="O123" i="4"/>
  <c r="L126" i="22"/>
  <c r="O124" i="4"/>
  <c r="L127" i="22"/>
  <c r="O125" i="4"/>
  <c r="L128" i="22"/>
  <c r="L129" i="22"/>
  <c r="O127" i="4"/>
  <c r="L130" i="22"/>
  <c r="O128" i="4"/>
  <c r="L131" i="22"/>
  <c r="O129" i="4"/>
  <c r="L132" i="22"/>
  <c r="L133" i="22"/>
  <c r="O131" i="4"/>
  <c r="L134" i="22"/>
  <c r="O132" i="4"/>
  <c r="L135" i="22"/>
  <c r="O133" i="4"/>
  <c r="L136" i="22"/>
  <c r="O134" i="4"/>
  <c r="L141" i="22"/>
  <c r="O139" i="4"/>
  <c r="L142" i="22"/>
  <c r="O140" i="4"/>
  <c r="L143" i="22"/>
  <c r="O141" i="4"/>
  <c r="L144" i="22"/>
  <c r="O142" i="4"/>
  <c r="L145" i="22"/>
  <c r="O143" i="4"/>
  <c r="L146" i="22"/>
  <c r="O144" i="4"/>
  <c r="L147" i="22"/>
  <c r="O145" i="4"/>
  <c r="L148" i="22"/>
  <c r="O146" i="4"/>
  <c r="L149" i="22"/>
  <c r="O147" i="4"/>
  <c r="L150" i="22"/>
  <c r="O148" i="4"/>
  <c r="L151" i="22"/>
  <c r="O149" i="4"/>
  <c r="L152" i="22"/>
  <c r="O150" i="4"/>
  <c r="L155" i="22"/>
  <c r="O153" i="4"/>
  <c r="L156" i="22"/>
  <c r="O154" i="4"/>
  <c r="L157" i="22"/>
  <c r="O155" i="4"/>
  <c r="L158" i="22"/>
  <c r="O156" i="4"/>
  <c r="L159" i="22"/>
  <c r="O157" i="4"/>
  <c r="L160" i="22"/>
  <c r="O158" i="4"/>
  <c r="L161" i="22"/>
  <c r="O159" i="4"/>
  <c r="L162" i="22"/>
  <c r="O160" i="4"/>
  <c r="L163" i="22"/>
  <c r="O161" i="4"/>
  <c r="L166" i="22"/>
  <c r="O164" i="4"/>
  <c r="L167" i="22"/>
  <c r="O165" i="4"/>
  <c r="L168" i="22"/>
  <c r="O166" i="4"/>
  <c r="L169" i="22"/>
  <c r="O167" i="4"/>
  <c r="L170" i="22"/>
  <c r="O168" i="4"/>
  <c r="L171" i="22"/>
  <c r="O169" i="4"/>
  <c r="L172" i="22"/>
  <c r="O170" i="4"/>
  <c r="L173" i="22"/>
  <c r="O171" i="4"/>
  <c r="L174" i="22"/>
  <c r="O172" i="4"/>
  <c r="L176" i="22"/>
  <c r="O174" i="4"/>
  <c r="L177" i="22"/>
  <c r="O175" i="4"/>
  <c r="L178" i="22"/>
  <c r="O176" i="4"/>
  <c r="L180" i="22"/>
  <c r="O178" i="4"/>
  <c r="L181" i="22"/>
  <c r="O179" i="4"/>
  <c r="L182" i="22"/>
  <c r="O180" i="4"/>
  <c r="L183" i="22"/>
  <c r="O181" i="4"/>
  <c r="L184" i="22"/>
  <c r="O182" i="4"/>
  <c r="L185" i="22"/>
  <c r="O183" i="4"/>
  <c r="L186" i="22"/>
  <c r="O184" i="4"/>
  <c r="L187" i="22"/>
  <c r="O185" i="4"/>
  <c r="L188" i="22"/>
  <c r="O186" i="4"/>
  <c r="L189" i="22"/>
  <c r="O187" i="4"/>
  <c r="L190" i="22"/>
  <c r="O188" i="4"/>
  <c r="L191" i="22"/>
  <c r="O189" i="4"/>
  <c r="L192" i="22"/>
  <c r="O190" i="4"/>
  <c r="L193" i="22"/>
  <c r="O191" i="4"/>
  <c r="L194" i="22"/>
  <c r="O192" i="4"/>
  <c r="L195" i="22"/>
  <c r="O193" i="4"/>
  <c r="L196" i="22"/>
  <c r="O194" i="4"/>
  <c r="L199" i="22"/>
  <c r="O197" i="4"/>
  <c r="L201" i="22"/>
  <c r="L202" i="22"/>
  <c r="O200" i="4"/>
  <c r="L203" i="22"/>
  <c r="L205" i="22"/>
  <c r="O203" i="4"/>
  <c r="L206" i="22"/>
  <c r="L207" i="22"/>
  <c r="L211" i="22"/>
  <c r="L212" i="22"/>
  <c r="O210" i="4"/>
  <c r="L213" i="22"/>
  <c r="L215" i="22"/>
  <c r="L218" i="22"/>
  <c r="O216" i="4"/>
  <c r="L219" i="22"/>
  <c r="O217" i="4"/>
  <c r="L220" i="22"/>
  <c r="O218" i="4"/>
  <c r="L221" i="22"/>
  <c r="O219" i="4"/>
  <c r="L222" i="22"/>
  <c r="L225" i="22"/>
  <c r="O223" i="4"/>
  <c r="L226" i="22"/>
  <c r="O224" i="4"/>
  <c r="L227" i="22"/>
  <c r="O225" i="4"/>
  <c r="L228" i="22"/>
  <c r="O226" i="4"/>
  <c r="L229" i="22"/>
  <c r="O227" i="4"/>
  <c r="L231" i="22"/>
  <c r="O228" i="4"/>
  <c r="L232" i="22"/>
  <c r="O229" i="4"/>
  <c r="L233" i="22"/>
  <c r="O230" i="4"/>
  <c r="L234" i="22"/>
  <c r="O231" i="4"/>
  <c r="L236" i="22"/>
  <c r="O232" i="4"/>
  <c r="L237" i="22"/>
  <c r="O233" i="4"/>
  <c r="L238" i="22"/>
  <c r="O234" i="4"/>
  <c r="L239" i="22"/>
  <c r="O235" i="4"/>
  <c r="L240" i="22"/>
  <c r="O236" i="4"/>
  <c r="L241" i="22"/>
  <c r="O237" i="4"/>
  <c r="L242" i="22"/>
  <c r="O238" i="4"/>
  <c r="L243" i="22"/>
  <c r="O239" i="4"/>
  <c r="L244" i="22"/>
  <c r="O240" i="4"/>
  <c r="L245" i="22"/>
  <c r="O241" i="4"/>
  <c r="L246" i="22"/>
  <c r="O242" i="4"/>
  <c r="L247" i="22"/>
  <c r="O243" i="4"/>
  <c r="L248" i="22"/>
  <c r="O244" i="4"/>
  <c r="L249" i="22"/>
  <c r="O245" i="4"/>
  <c r="L250" i="22"/>
  <c r="O246" i="4"/>
  <c r="L252" i="22"/>
  <c r="L255" i="22"/>
  <c r="O251" i="4"/>
  <c r="L256" i="22"/>
  <c r="O252" i="4"/>
  <c r="L257" i="22"/>
  <c r="O253" i="4"/>
  <c r="L258" i="22"/>
  <c r="O254" i="4"/>
  <c r="L259" i="22"/>
  <c r="O255" i="4"/>
  <c r="L260" i="22"/>
  <c r="O256" i="4"/>
  <c r="L261" i="22"/>
  <c r="O257" i="4"/>
  <c r="L263" i="22"/>
  <c r="O259" i="4"/>
  <c r="L264" i="22"/>
  <c r="O260" i="4"/>
  <c r="L265" i="22"/>
  <c r="O261" i="4"/>
  <c r="L266" i="22"/>
  <c r="O262" i="4"/>
  <c r="L267" i="22"/>
  <c r="O263" i="4"/>
  <c r="L269" i="22"/>
  <c r="O265" i="4"/>
  <c r="L270" i="22"/>
  <c r="O266" i="4"/>
  <c r="L271" i="22"/>
  <c r="O267" i="4"/>
  <c r="L276" i="22"/>
  <c r="O272" i="4"/>
  <c r="L277" i="22"/>
  <c r="O273" i="4"/>
  <c r="L278" i="22"/>
  <c r="O274" i="4"/>
  <c r="L279" i="22"/>
  <c r="O275" i="4"/>
  <c r="L280" i="22"/>
  <c r="O276" i="4"/>
  <c r="L281" i="22"/>
  <c r="O277" i="4"/>
  <c r="L282" i="22"/>
  <c r="O278" i="4"/>
  <c r="L283" i="22"/>
  <c r="O279" i="4"/>
  <c r="L284" i="22"/>
  <c r="O280" i="4"/>
  <c r="L285" i="22"/>
  <c r="O281" i="4"/>
  <c r="L286" i="22"/>
  <c r="O282" i="4"/>
  <c r="L287" i="22"/>
  <c r="O283" i="4"/>
  <c r="L288" i="22"/>
  <c r="O284" i="4"/>
  <c r="L289" i="22"/>
  <c r="O285" i="4"/>
  <c r="L290" i="22"/>
  <c r="O286" i="4"/>
  <c r="L291" i="22"/>
  <c r="O287" i="4"/>
  <c r="L292" i="22"/>
  <c r="O288" i="4"/>
  <c r="L293" i="22"/>
  <c r="O289" i="4"/>
  <c r="L294" i="22"/>
  <c r="O290" i="4"/>
  <c r="L295" i="22"/>
  <c r="O291" i="4"/>
  <c r="L296" i="22"/>
  <c r="O292" i="4"/>
  <c r="L297" i="22"/>
  <c r="O293" i="4"/>
  <c r="L298" i="22"/>
  <c r="O294" i="4"/>
  <c r="L299" i="22"/>
  <c r="O295" i="4"/>
  <c r="L300" i="22"/>
  <c r="O296" i="4"/>
  <c r="L301" i="22"/>
  <c r="O297" i="4"/>
  <c r="L302" i="22"/>
  <c r="O298" i="4"/>
  <c r="L303" i="22"/>
  <c r="O299" i="4"/>
  <c r="L304" i="22"/>
  <c r="O300" i="4"/>
  <c r="L305" i="22"/>
  <c r="O301" i="4"/>
  <c r="L306" i="22"/>
  <c r="O302" i="4"/>
  <c r="L307" i="22"/>
  <c r="O303" i="4"/>
  <c r="L308" i="22"/>
  <c r="O304" i="4"/>
  <c r="L309" i="22"/>
  <c r="O305" i="4"/>
  <c r="L310" i="22"/>
  <c r="O306" i="4"/>
  <c r="L311" i="22"/>
  <c r="O307" i="4"/>
  <c r="L312" i="22"/>
  <c r="O308" i="4"/>
  <c r="L313" i="22"/>
  <c r="O309" i="4"/>
  <c r="L314" i="22"/>
  <c r="O310" i="4"/>
  <c r="L315" i="22"/>
  <c r="O311" i="4"/>
  <c r="L316" i="22"/>
  <c r="O312" i="4"/>
  <c r="L317" i="22"/>
  <c r="O313" i="4"/>
  <c r="L318" i="22"/>
  <c r="O314" i="4"/>
  <c r="L319" i="22"/>
  <c r="O315" i="4"/>
  <c r="L320" i="22"/>
  <c r="O316" i="4"/>
  <c r="L321" i="22"/>
  <c r="O317" i="4"/>
  <c r="L322" i="22"/>
  <c r="O318" i="4"/>
  <c r="L323" i="22"/>
  <c r="O319" i="4"/>
  <c r="L324" i="22"/>
  <c r="O320" i="4"/>
  <c r="L325" i="22"/>
  <c r="O321" i="4"/>
  <c r="L326" i="22"/>
  <c r="O322" i="4"/>
  <c r="L327" i="22"/>
  <c r="O323" i="4"/>
  <c r="L328" i="22"/>
  <c r="O324" i="4"/>
  <c r="L329" i="22"/>
  <c r="O325" i="4"/>
  <c r="L330" i="22"/>
  <c r="O326" i="4"/>
  <c r="L331" i="22"/>
  <c r="O327" i="4"/>
  <c r="L332" i="22"/>
  <c r="O328" i="4"/>
  <c r="L333" i="22"/>
  <c r="O329" i="4"/>
  <c r="L334" i="22"/>
  <c r="O330" i="4"/>
  <c r="L335" i="22"/>
  <c r="O331" i="4"/>
  <c r="L336" i="22"/>
  <c r="O332" i="4"/>
  <c r="L337" i="22"/>
  <c r="O333" i="4"/>
  <c r="L338" i="22"/>
  <c r="O334" i="4"/>
  <c r="L339" i="22"/>
  <c r="O335" i="4"/>
  <c r="L342" i="22"/>
  <c r="O338" i="4"/>
  <c r="L343" i="22"/>
  <c r="O339" i="4"/>
  <c r="L344" i="22"/>
  <c r="O340" i="4"/>
  <c r="L345" i="22"/>
  <c r="O341" i="4"/>
  <c r="L346" i="22"/>
  <c r="O342" i="4"/>
  <c r="L347" i="22"/>
  <c r="O343" i="4"/>
  <c r="L348" i="22"/>
  <c r="O344" i="4"/>
  <c r="L349" i="22"/>
  <c r="O345" i="4"/>
  <c r="L350" i="22"/>
  <c r="O346" i="4"/>
  <c r="L351" i="22"/>
  <c r="O347" i="4"/>
  <c r="L352" i="22"/>
  <c r="O348" i="4"/>
  <c r="L353" i="22"/>
  <c r="O349" i="4"/>
  <c r="L354" i="22"/>
  <c r="O350" i="4"/>
  <c r="L355" i="22"/>
  <c r="O351" i="4"/>
  <c r="L356" i="22"/>
  <c r="O352" i="4"/>
  <c r="L357" i="22"/>
  <c r="O353" i="4"/>
  <c r="L358" i="22"/>
  <c r="O354" i="4"/>
  <c r="L359" i="22"/>
  <c r="O355" i="4"/>
  <c r="L360" i="22"/>
  <c r="O356" i="4"/>
  <c r="L361" i="22"/>
  <c r="O357" i="4"/>
  <c r="L362" i="22"/>
  <c r="O358" i="4"/>
  <c r="L363" i="22"/>
  <c r="O359" i="4"/>
  <c r="L364" i="22"/>
  <c r="O360" i="4"/>
  <c r="L365" i="22"/>
  <c r="O361" i="4"/>
  <c r="L366" i="22"/>
  <c r="O362" i="4"/>
  <c r="L367" i="22"/>
  <c r="O363" i="4"/>
  <c r="L368" i="22"/>
  <c r="O364" i="4"/>
  <c r="L369" i="22"/>
  <c r="O365" i="4"/>
  <c r="L370" i="22"/>
  <c r="O366" i="4"/>
  <c r="L372" i="22"/>
  <c r="O368" i="4"/>
  <c r="L373" i="22"/>
  <c r="O369" i="4"/>
  <c r="L374" i="22"/>
  <c r="O370" i="4"/>
  <c r="L375" i="22"/>
  <c r="O371" i="4"/>
  <c r="L376" i="22"/>
  <c r="O372" i="4"/>
  <c r="L377" i="22"/>
  <c r="O373" i="4"/>
  <c r="L378" i="22"/>
  <c r="O374" i="4"/>
  <c r="L379" i="22"/>
  <c r="O375" i="4"/>
  <c r="L380" i="22"/>
  <c r="O376" i="4"/>
  <c r="L381" i="22"/>
  <c r="O377" i="4"/>
  <c r="L382" i="22"/>
  <c r="O378" i="4"/>
  <c r="L383" i="22"/>
  <c r="O379" i="4"/>
  <c r="L384" i="22"/>
  <c r="O380" i="4"/>
  <c r="L385" i="22"/>
  <c r="O381" i="4"/>
  <c r="L386" i="22"/>
  <c r="O382" i="4"/>
  <c r="L387" i="22"/>
  <c r="O383" i="4"/>
  <c r="L388" i="22"/>
  <c r="O384" i="4"/>
  <c r="L389" i="22"/>
  <c r="O385" i="4"/>
  <c r="L390" i="22"/>
  <c r="O386" i="4"/>
  <c r="L391" i="22"/>
  <c r="O387" i="4"/>
  <c r="L392" i="22"/>
  <c r="O388" i="4"/>
  <c r="L393" i="22"/>
  <c r="O389" i="4"/>
  <c r="L394" i="22"/>
  <c r="O390" i="4"/>
  <c r="L395" i="22"/>
  <c r="O391" i="4"/>
  <c r="L397" i="22"/>
  <c r="O393" i="4"/>
  <c r="L398" i="22"/>
  <c r="O394" i="4"/>
  <c r="L399" i="22"/>
  <c r="O395" i="4"/>
  <c r="L400" i="22"/>
  <c r="O396" i="4"/>
  <c r="L401" i="22"/>
  <c r="O397" i="4"/>
  <c r="L402" i="22"/>
  <c r="O398" i="4"/>
  <c r="L403" i="22"/>
  <c r="O399" i="4"/>
  <c r="L404" i="22"/>
  <c r="O400" i="4"/>
  <c r="L405" i="22"/>
  <c r="O401" i="4"/>
  <c r="L406" i="22"/>
  <c r="O402" i="4"/>
  <c r="L407" i="22"/>
  <c r="O403" i="4"/>
  <c r="L409" i="22"/>
  <c r="O405" i="4"/>
  <c r="L410" i="22"/>
  <c r="O406" i="4"/>
  <c r="L411" i="22"/>
  <c r="O407" i="4"/>
  <c r="L412" i="22"/>
  <c r="O408" i="4"/>
  <c r="L413" i="22"/>
  <c r="O409" i="4"/>
  <c r="L414" i="22"/>
  <c r="O410" i="4"/>
  <c r="L415" i="22"/>
  <c r="O411" i="4"/>
  <c r="L416" i="22"/>
  <c r="O412" i="4"/>
  <c r="L417" i="22"/>
  <c r="O413" i="4"/>
  <c r="L418" i="22"/>
  <c r="O414" i="4"/>
  <c r="L419" i="22"/>
  <c r="O415" i="4"/>
  <c r="L420" i="22"/>
  <c r="O416" i="4"/>
  <c r="L421" i="22"/>
  <c r="O417" i="4"/>
  <c r="L422" i="22"/>
  <c r="O418" i="4"/>
  <c r="L423" i="22"/>
  <c r="O419" i="4"/>
  <c r="L424" i="22"/>
  <c r="O420" i="4"/>
  <c r="L425" i="22"/>
  <c r="O421" i="4"/>
  <c r="L426" i="22"/>
  <c r="O422" i="4"/>
  <c r="L427" i="22"/>
  <c r="O423" i="4"/>
  <c r="L428" i="22"/>
  <c r="O424" i="4"/>
  <c r="L429" i="22"/>
  <c r="O425" i="4"/>
  <c r="L430" i="22"/>
  <c r="O426" i="4"/>
  <c r="L431" i="22"/>
  <c r="O427" i="4"/>
  <c r="L432" i="22"/>
  <c r="O428" i="4"/>
  <c r="L433" i="22"/>
  <c r="O429" i="4"/>
  <c r="L434" i="22"/>
  <c r="O430" i="4"/>
  <c r="L435" i="22"/>
  <c r="O431" i="4"/>
  <c r="L436" i="22"/>
  <c r="O432" i="4"/>
  <c r="L437" i="22"/>
  <c r="O433" i="4"/>
  <c r="L438" i="22"/>
  <c r="O434" i="4"/>
  <c r="L439" i="22"/>
  <c r="O435" i="4"/>
  <c r="L440" i="22"/>
  <c r="O436" i="4"/>
  <c r="L441" i="22"/>
  <c r="O437" i="4"/>
  <c r="L442" i="22"/>
  <c r="O438" i="4"/>
  <c r="L443" i="22"/>
  <c r="O439" i="4"/>
  <c r="L444" i="22"/>
  <c r="O440" i="4"/>
  <c r="L445" i="22"/>
  <c r="L446" i="22"/>
  <c r="O442" i="4"/>
  <c r="L447" i="22"/>
  <c r="O443" i="4"/>
  <c r="L448" i="22"/>
  <c r="L449" i="22"/>
  <c r="O445" i="4"/>
  <c r="L450" i="22"/>
  <c r="O446" i="4"/>
  <c r="L451" i="22"/>
  <c r="O447" i="4"/>
  <c r="L452" i="22"/>
  <c r="O448" i="4"/>
  <c r="L453" i="22"/>
  <c r="O449" i="4"/>
  <c r="L454" i="22"/>
  <c r="O450" i="4"/>
  <c r="L455" i="22"/>
  <c r="O451" i="4"/>
  <c r="L456" i="22"/>
  <c r="O452" i="4"/>
  <c r="L457" i="22"/>
  <c r="O453" i="4"/>
  <c r="L458" i="22"/>
  <c r="O454" i="4"/>
  <c r="L459" i="22"/>
  <c r="O455" i="4"/>
  <c r="L460" i="22"/>
  <c r="O456" i="4"/>
  <c r="L461" i="22"/>
  <c r="O457" i="4"/>
  <c r="L462" i="22"/>
  <c r="O458" i="4"/>
  <c r="L463" i="22"/>
  <c r="O459" i="4"/>
  <c r="L464" i="22"/>
  <c r="O460" i="4"/>
  <c r="L465" i="22"/>
  <c r="O461" i="4"/>
  <c r="L466" i="22"/>
  <c r="O462" i="4"/>
  <c r="L467" i="22"/>
  <c r="O463" i="4"/>
  <c r="L468" i="22"/>
  <c r="O464" i="4"/>
  <c r="L469" i="22"/>
  <c r="O465" i="4"/>
  <c r="L470" i="22"/>
  <c r="O466" i="4"/>
  <c r="L471" i="22"/>
  <c r="O467" i="4"/>
  <c r="L472" i="22"/>
  <c r="O468" i="4"/>
  <c r="L473" i="22"/>
  <c r="O469" i="4"/>
  <c r="L474" i="22"/>
  <c r="O470" i="4"/>
  <c r="L475" i="22"/>
  <c r="O471" i="4"/>
  <c r="L476" i="22"/>
  <c r="O472" i="4"/>
  <c r="L477" i="22"/>
  <c r="O473" i="4"/>
  <c r="L478" i="22"/>
  <c r="O474" i="4"/>
  <c r="L479" i="22"/>
  <c r="O475" i="4"/>
  <c r="L480" i="22"/>
  <c r="O476" i="4"/>
  <c r="L481" i="22"/>
  <c r="O477" i="4"/>
  <c r="L482" i="22"/>
  <c r="O478" i="4"/>
  <c r="L483" i="22"/>
  <c r="O479" i="4"/>
  <c r="L484" i="22"/>
  <c r="O480" i="4"/>
  <c r="L485" i="22"/>
  <c r="O481" i="4"/>
  <c r="L487" i="22"/>
  <c r="O483" i="4"/>
  <c r="L488" i="22"/>
  <c r="O484" i="4"/>
  <c r="L489" i="22"/>
  <c r="O485" i="4"/>
  <c r="L490" i="22"/>
  <c r="O486" i="4"/>
  <c r="L491" i="22"/>
  <c r="O487" i="4"/>
  <c r="L492" i="22"/>
  <c r="O488" i="4"/>
  <c r="L493" i="22"/>
  <c r="O489" i="4"/>
  <c r="L494" i="22"/>
  <c r="O490" i="4"/>
  <c r="L495" i="22"/>
  <c r="O491" i="4"/>
  <c r="L496" i="22"/>
  <c r="O492" i="4"/>
  <c r="L497" i="22"/>
  <c r="O493" i="4"/>
  <c r="L498" i="22"/>
  <c r="O494" i="4"/>
  <c r="L499" i="22"/>
  <c r="O495" i="4"/>
  <c r="L500" i="22"/>
  <c r="O496" i="4"/>
  <c r="L501" i="22"/>
  <c r="O497" i="4"/>
  <c r="L502" i="22"/>
  <c r="O498" i="4"/>
  <c r="L503" i="22"/>
  <c r="O499" i="4"/>
  <c r="L504" i="22"/>
  <c r="O500" i="4"/>
  <c r="L505" i="22"/>
  <c r="O501" i="4"/>
  <c r="L506" i="22"/>
  <c r="O502" i="4"/>
  <c r="L507" i="22"/>
  <c r="O503" i="4"/>
  <c r="L508" i="22"/>
  <c r="O504" i="4"/>
  <c r="L509" i="22"/>
  <c r="O505" i="4"/>
  <c r="L510" i="22"/>
  <c r="O506" i="4"/>
  <c r="L511" i="22"/>
  <c r="O507" i="4"/>
  <c r="L512" i="22"/>
  <c r="O508" i="4"/>
  <c r="L513" i="22"/>
  <c r="O509" i="4"/>
  <c r="L514" i="22"/>
  <c r="O510" i="4"/>
  <c r="L515" i="22"/>
  <c r="O511" i="4"/>
  <c r="L516" i="22"/>
  <c r="O512" i="4"/>
  <c r="L517" i="22"/>
  <c r="O513" i="4"/>
  <c r="L518" i="22"/>
  <c r="O514" i="4"/>
  <c r="L519" i="22"/>
  <c r="O515" i="4"/>
  <c r="L520" i="22"/>
  <c r="O516" i="4"/>
  <c r="L521" i="22"/>
  <c r="O517" i="4"/>
  <c r="L522" i="22"/>
  <c r="O518" i="4"/>
  <c r="L6" i="22"/>
  <c r="O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8" i="4"/>
  <c r="M29" i="4"/>
  <c r="M30" i="4"/>
  <c r="M31" i="4"/>
  <c r="M33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4" i="4"/>
  <c r="M86" i="4"/>
  <c r="M90" i="4"/>
  <c r="M91" i="4"/>
  <c r="M93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7" i="4"/>
  <c r="M128" i="4"/>
  <c r="M129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200" i="4"/>
  <c r="M202" i="4"/>
  <c r="M203" i="4"/>
  <c r="M206" i="4"/>
  <c r="M207" i="4"/>
  <c r="M208" i="4"/>
  <c r="M210" i="4"/>
  <c r="M212" i="4"/>
  <c r="M214" i="4"/>
  <c r="M215" i="4"/>
  <c r="M216" i="4"/>
  <c r="M217" i="4"/>
  <c r="M218" i="4"/>
  <c r="M219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G7" i="21" s="1"/>
  <c r="J7" i="21" s="1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G8" i="21" s="1"/>
  <c r="J8" i="21" s="1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G9" i="21" s="1"/>
  <c r="J9" i="21" s="1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8" i="4"/>
  <c r="H259" i="4"/>
  <c r="H260" i="4"/>
  <c r="H261" i="4"/>
  <c r="H262" i="4"/>
  <c r="H263" i="4"/>
  <c r="H265" i="4"/>
  <c r="H266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" i="4"/>
  <c r="A6" i="4"/>
  <c r="B6" i="4"/>
  <c r="C6" i="4"/>
  <c r="D6" i="4"/>
  <c r="E6" i="4"/>
  <c r="A7" i="4"/>
  <c r="B7" i="4"/>
  <c r="C7" i="4"/>
  <c r="D7" i="4"/>
  <c r="E7" i="4"/>
  <c r="A8" i="4"/>
  <c r="B8" i="4"/>
  <c r="C8" i="4"/>
  <c r="D8" i="4"/>
  <c r="E8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A39" i="4"/>
  <c r="B39" i="4"/>
  <c r="C39" i="4"/>
  <c r="D39" i="4"/>
  <c r="E39" i="4"/>
  <c r="A40" i="4"/>
  <c r="B40" i="4"/>
  <c r="C40" i="4"/>
  <c r="D40" i="4"/>
  <c r="E40" i="4"/>
  <c r="A41" i="4"/>
  <c r="B41" i="4"/>
  <c r="C41" i="4"/>
  <c r="D41" i="4"/>
  <c r="E41" i="4"/>
  <c r="A42" i="4"/>
  <c r="B42" i="4"/>
  <c r="C42" i="4"/>
  <c r="D42" i="4"/>
  <c r="E42" i="4"/>
  <c r="A43" i="4"/>
  <c r="B43" i="4"/>
  <c r="C43" i="4"/>
  <c r="D43" i="4"/>
  <c r="E43" i="4"/>
  <c r="A44" i="4"/>
  <c r="B44" i="4"/>
  <c r="C44" i="4"/>
  <c r="D44" i="4"/>
  <c r="E44" i="4"/>
  <c r="A45" i="4"/>
  <c r="B45" i="4"/>
  <c r="C45" i="4"/>
  <c r="D45" i="4"/>
  <c r="E45" i="4"/>
  <c r="A46" i="4"/>
  <c r="B46" i="4"/>
  <c r="C46" i="4"/>
  <c r="D46" i="4"/>
  <c r="E46" i="4"/>
  <c r="A47" i="4"/>
  <c r="B47" i="4"/>
  <c r="C47" i="4"/>
  <c r="D47" i="4"/>
  <c r="E47" i="4"/>
  <c r="A48" i="4"/>
  <c r="B48" i="4"/>
  <c r="C48" i="4"/>
  <c r="D48" i="4"/>
  <c r="E48" i="4"/>
  <c r="A49" i="4"/>
  <c r="B49" i="4"/>
  <c r="C49" i="4"/>
  <c r="D49" i="4"/>
  <c r="E49" i="4"/>
  <c r="A50" i="4"/>
  <c r="B50" i="4"/>
  <c r="C50" i="4"/>
  <c r="D50" i="4"/>
  <c r="E50" i="4"/>
  <c r="A51" i="4"/>
  <c r="B51" i="4"/>
  <c r="C51" i="4"/>
  <c r="D51" i="4"/>
  <c r="E51" i="4"/>
  <c r="A52" i="4"/>
  <c r="B52" i="4"/>
  <c r="C52" i="4"/>
  <c r="D52" i="4"/>
  <c r="E52" i="4"/>
  <c r="A53" i="4"/>
  <c r="B53" i="4"/>
  <c r="C53" i="4"/>
  <c r="D53" i="4"/>
  <c r="E53" i="4"/>
  <c r="A54" i="4"/>
  <c r="B54" i="4"/>
  <c r="C54" i="4"/>
  <c r="D54" i="4"/>
  <c r="E54" i="4"/>
  <c r="A55" i="4"/>
  <c r="B55" i="4"/>
  <c r="C55" i="4"/>
  <c r="D55" i="4"/>
  <c r="E55" i="4"/>
  <c r="A56" i="4"/>
  <c r="B56" i="4"/>
  <c r="C56" i="4"/>
  <c r="D56" i="4"/>
  <c r="E56" i="4"/>
  <c r="A57" i="4"/>
  <c r="B57" i="4"/>
  <c r="C57" i="4"/>
  <c r="D57" i="4"/>
  <c r="E57" i="4"/>
  <c r="A58" i="4"/>
  <c r="B58" i="4"/>
  <c r="C58" i="4"/>
  <c r="D58" i="4"/>
  <c r="E58" i="4"/>
  <c r="A59" i="4"/>
  <c r="B59" i="4"/>
  <c r="C59" i="4"/>
  <c r="D59" i="4"/>
  <c r="E59" i="4"/>
  <c r="A60" i="4"/>
  <c r="B60" i="4"/>
  <c r="C60" i="4"/>
  <c r="D60" i="4"/>
  <c r="E60" i="4"/>
  <c r="A61" i="4"/>
  <c r="B61" i="4"/>
  <c r="C61" i="4"/>
  <c r="D61" i="4"/>
  <c r="E61" i="4"/>
  <c r="A62" i="4"/>
  <c r="B62" i="4"/>
  <c r="C62" i="4"/>
  <c r="D62" i="4"/>
  <c r="E62" i="4"/>
  <c r="A63" i="4"/>
  <c r="B63" i="4"/>
  <c r="C63" i="4"/>
  <c r="D63" i="4"/>
  <c r="E63" i="4"/>
  <c r="A64" i="4"/>
  <c r="B64" i="4"/>
  <c r="C64" i="4"/>
  <c r="D64" i="4"/>
  <c r="E64" i="4"/>
  <c r="A65" i="4"/>
  <c r="B65" i="4"/>
  <c r="C65" i="4"/>
  <c r="D65" i="4"/>
  <c r="E65" i="4"/>
  <c r="A66" i="4"/>
  <c r="B66" i="4"/>
  <c r="C66" i="4"/>
  <c r="D66" i="4"/>
  <c r="E66" i="4"/>
  <c r="A67" i="4"/>
  <c r="B67" i="4"/>
  <c r="C67" i="4"/>
  <c r="D67" i="4"/>
  <c r="E67" i="4"/>
  <c r="A68" i="4"/>
  <c r="B68" i="4"/>
  <c r="C68" i="4"/>
  <c r="D68" i="4"/>
  <c r="E68" i="4"/>
  <c r="A69" i="4"/>
  <c r="B69" i="4"/>
  <c r="C69" i="4"/>
  <c r="D69" i="4"/>
  <c r="E69" i="4"/>
  <c r="A70" i="4"/>
  <c r="B70" i="4"/>
  <c r="C70" i="4"/>
  <c r="D70" i="4"/>
  <c r="E70" i="4"/>
  <c r="A71" i="4"/>
  <c r="B71" i="4"/>
  <c r="C71" i="4"/>
  <c r="D71" i="4"/>
  <c r="E71" i="4"/>
  <c r="A72" i="4"/>
  <c r="B72" i="4"/>
  <c r="C72" i="4"/>
  <c r="D72" i="4"/>
  <c r="E72" i="4"/>
  <c r="A73" i="4"/>
  <c r="B73" i="4"/>
  <c r="C73" i="4"/>
  <c r="D73" i="4"/>
  <c r="E73" i="4"/>
  <c r="A74" i="4"/>
  <c r="B74" i="4"/>
  <c r="C74" i="4"/>
  <c r="D74" i="4"/>
  <c r="E74" i="4"/>
  <c r="A75" i="4"/>
  <c r="B75" i="4"/>
  <c r="C75" i="4"/>
  <c r="D75" i="4"/>
  <c r="E75" i="4"/>
  <c r="A76" i="4"/>
  <c r="B76" i="4"/>
  <c r="C76" i="4"/>
  <c r="D76" i="4"/>
  <c r="E76" i="4"/>
  <c r="A77" i="4"/>
  <c r="B77" i="4"/>
  <c r="C77" i="4"/>
  <c r="D77" i="4"/>
  <c r="E77" i="4"/>
  <c r="A78" i="4"/>
  <c r="B78" i="4"/>
  <c r="C78" i="4"/>
  <c r="D78" i="4"/>
  <c r="E78" i="4"/>
  <c r="A79" i="4"/>
  <c r="B79" i="4"/>
  <c r="C79" i="4"/>
  <c r="D79" i="4"/>
  <c r="E79" i="4"/>
  <c r="A80" i="4"/>
  <c r="B80" i="4"/>
  <c r="C80" i="4"/>
  <c r="D80" i="4"/>
  <c r="E80" i="4"/>
  <c r="A81" i="4"/>
  <c r="B81" i="4"/>
  <c r="C81" i="4"/>
  <c r="D81" i="4"/>
  <c r="E81" i="4"/>
  <c r="A82" i="4"/>
  <c r="B82" i="4"/>
  <c r="C82" i="4"/>
  <c r="D82" i="4"/>
  <c r="E82" i="4"/>
  <c r="A83" i="4"/>
  <c r="B83" i="4"/>
  <c r="C83" i="4"/>
  <c r="D83" i="4"/>
  <c r="E83" i="4"/>
  <c r="A84" i="4"/>
  <c r="B84" i="4"/>
  <c r="C84" i="4"/>
  <c r="D84" i="4"/>
  <c r="E84" i="4"/>
  <c r="A85" i="4"/>
  <c r="B85" i="4"/>
  <c r="C85" i="4"/>
  <c r="D85" i="4"/>
  <c r="E85" i="4"/>
  <c r="A86" i="4"/>
  <c r="B86" i="4"/>
  <c r="C86" i="4"/>
  <c r="D86" i="4"/>
  <c r="E86" i="4"/>
  <c r="A87" i="4"/>
  <c r="B87" i="4"/>
  <c r="C87" i="4"/>
  <c r="D87" i="4"/>
  <c r="E87" i="4"/>
  <c r="A88" i="4"/>
  <c r="B88" i="4"/>
  <c r="C88" i="4"/>
  <c r="D88" i="4"/>
  <c r="E88" i="4"/>
  <c r="A89" i="4"/>
  <c r="B89" i="4"/>
  <c r="C89" i="4"/>
  <c r="D89" i="4"/>
  <c r="E89" i="4"/>
  <c r="A90" i="4"/>
  <c r="B90" i="4"/>
  <c r="C90" i="4"/>
  <c r="D90" i="4"/>
  <c r="E90" i="4"/>
  <c r="A91" i="4"/>
  <c r="B91" i="4"/>
  <c r="C91" i="4"/>
  <c r="D91" i="4"/>
  <c r="E91" i="4"/>
  <c r="A92" i="4"/>
  <c r="B92" i="4"/>
  <c r="C92" i="4"/>
  <c r="D92" i="4"/>
  <c r="E92" i="4"/>
  <c r="A93" i="4"/>
  <c r="B93" i="4"/>
  <c r="C93" i="4"/>
  <c r="D93" i="4"/>
  <c r="E93" i="4"/>
  <c r="A94" i="4"/>
  <c r="B94" i="4"/>
  <c r="C94" i="4"/>
  <c r="D94" i="4"/>
  <c r="E94" i="4"/>
  <c r="A95" i="4"/>
  <c r="B95" i="4"/>
  <c r="C95" i="4"/>
  <c r="D95" i="4"/>
  <c r="E95" i="4"/>
  <c r="A96" i="4"/>
  <c r="B96" i="4"/>
  <c r="C96" i="4"/>
  <c r="D96" i="4"/>
  <c r="E96" i="4"/>
  <c r="A97" i="4"/>
  <c r="B97" i="4"/>
  <c r="C97" i="4"/>
  <c r="D97" i="4"/>
  <c r="E97" i="4"/>
  <c r="A98" i="4"/>
  <c r="B98" i="4"/>
  <c r="C98" i="4"/>
  <c r="D98" i="4"/>
  <c r="E98" i="4"/>
  <c r="A99" i="4"/>
  <c r="B99" i="4"/>
  <c r="C99" i="4"/>
  <c r="D99" i="4"/>
  <c r="E99" i="4"/>
  <c r="A100" i="4"/>
  <c r="B100" i="4"/>
  <c r="C100" i="4"/>
  <c r="D100" i="4"/>
  <c r="E100" i="4"/>
  <c r="A101" i="4"/>
  <c r="B101" i="4"/>
  <c r="C101" i="4"/>
  <c r="D101" i="4"/>
  <c r="E101" i="4"/>
  <c r="A102" i="4"/>
  <c r="B102" i="4"/>
  <c r="C102" i="4"/>
  <c r="D102" i="4"/>
  <c r="E102" i="4"/>
  <c r="A103" i="4"/>
  <c r="B103" i="4"/>
  <c r="C103" i="4"/>
  <c r="D103" i="4"/>
  <c r="E103" i="4"/>
  <c r="A104" i="4"/>
  <c r="B104" i="4"/>
  <c r="C104" i="4"/>
  <c r="D104" i="4"/>
  <c r="E104" i="4"/>
  <c r="A105" i="4"/>
  <c r="B105" i="4"/>
  <c r="C105" i="4"/>
  <c r="D105" i="4"/>
  <c r="E105" i="4"/>
  <c r="A106" i="4"/>
  <c r="B106" i="4"/>
  <c r="C106" i="4"/>
  <c r="D106" i="4"/>
  <c r="E106" i="4"/>
  <c r="A107" i="4"/>
  <c r="B107" i="4"/>
  <c r="C107" i="4"/>
  <c r="D107" i="4"/>
  <c r="E107" i="4"/>
  <c r="A108" i="4"/>
  <c r="B108" i="4"/>
  <c r="C108" i="4"/>
  <c r="D108" i="4"/>
  <c r="E108" i="4"/>
  <c r="A109" i="4"/>
  <c r="B109" i="4"/>
  <c r="C109" i="4"/>
  <c r="D109" i="4"/>
  <c r="E109" i="4"/>
  <c r="A110" i="4"/>
  <c r="B110" i="4"/>
  <c r="C110" i="4"/>
  <c r="D110" i="4"/>
  <c r="E110" i="4"/>
  <c r="A111" i="4"/>
  <c r="B111" i="4"/>
  <c r="C111" i="4"/>
  <c r="D111" i="4"/>
  <c r="E111" i="4"/>
  <c r="A112" i="4"/>
  <c r="B112" i="4"/>
  <c r="C112" i="4"/>
  <c r="D112" i="4"/>
  <c r="E112" i="4"/>
  <c r="A113" i="4"/>
  <c r="B113" i="4"/>
  <c r="C113" i="4"/>
  <c r="D113" i="4"/>
  <c r="E113" i="4"/>
  <c r="A114" i="4"/>
  <c r="B114" i="4"/>
  <c r="C114" i="4"/>
  <c r="D114" i="4"/>
  <c r="E114" i="4"/>
  <c r="A115" i="4"/>
  <c r="B115" i="4"/>
  <c r="C115" i="4"/>
  <c r="D115" i="4"/>
  <c r="E115" i="4"/>
  <c r="A116" i="4"/>
  <c r="B116" i="4"/>
  <c r="C116" i="4"/>
  <c r="D116" i="4"/>
  <c r="E116" i="4"/>
  <c r="A117" i="4"/>
  <c r="B117" i="4"/>
  <c r="C117" i="4"/>
  <c r="D117" i="4"/>
  <c r="E117" i="4"/>
  <c r="A118" i="4"/>
  <c r="B118" i="4"/>
  <c r="C118" i="4"/>
  <c r="D118" i="4"/>
  <c r="E118" i="4"/>
  <c r="A119" i="4"/>
  <c r="B119" i="4"/>
  <c r="C119" i="4"/>
  <c r="D119" i="4"/>
  <c r="E119" i="4"/>
  <c r="A120" i="4"/>
  <c r="B120" i="4"/>
  <c r="C120" i="4"/>
  <c r="D120" i="4"/>
  <c r="E120" i="4"/>
  <c r="A121" i="4"/>
  <c r="B121" i="4"/>
  <c r="C121" i="4"/>
  <c r="D121" i="4"/>
  <c r="E121" i="4"/>
  <c r="A122" i="4"/>
  <c r="B122" i="4"/>
  <c r="C122" i="4"/>
  <c r="D122" i="4"/>
  <c r="E122" i="4"/>
  <c r="A123" i="4"/>
  <c r="B123" i="4"/>
  <c r="C123" i="4"/>
  <c r="D123" i="4"/>
  <c r="E123" i="4"/>
  <c r="A124" i="4"/>
  <c r="B124" i="4"/>
  <c r="C124" i="4"/>
  <c r="D124" i="4"/>
  <c r="E124" i="4"/>
  <c r="A125" i="4"/>
  <c r="B125" i="4"/>
  <c r="C125" i="4"/>
  <c r="D125" i="4"/>
  <c r="E125" i="4"/>
  <c r="A126" i="4"/>
  <c r="B126" i="4"/>
  <c r="C126" i="4"/>
  <c r="D126" i="4"/>
  <c r="E126" i="4"/>
  <c r="A127" i="4"/>
  <c r="B127" i="4"/>
  <c r="C127" i="4"/>
  <c r="D127" i="4"/>
  <c r="E127" i="4"/>
  <c r="A128" i="4"/>
  <c r="B128" i="4"/>
  <c r="C128" i="4"/>
  <c r="D128" i="4"/>
  <c r="E128" i="4"/>
  <c r="A129" i="4"/>
  <c r="B129" i="4"/>
  <c r="C129" i="4"/>
  <c r="D129" i="4"/>
  <c r="E129" i="4"/>
  <c r="A130" i="4"/>
  <c r="B130" i="4"/>
  <c r="C130" i="4"/>
  <c r="D130" i="4"/>
  <c r="E130" i="4"/>
  <c r="A131" i="4"/>
  <c r="B131" i="4"/>
  <c r="C131" i="4"/>
  <c r="D131" i="4"/>
  <c r="E131" i="4"/>
  <c r="A132" i="4"/>
  <c r="B132" i="4"/>
  <c r="C132" i="4"/>
  <c r="D132" i="4"/>
  <c r="E132" i="4"/>
  <c r="A133" i="4"/>
  <c r="B133" i="4"/>
  <c r="C133" i="4"/>
  <c r="D133" i="4"/>
  <c r="E133" i="4"/>
  <c r="A134" i="4"/>
  <c r="B134" i="4"/>
  <c r="C134" i="4"/>
  <c r="D134" i="4"/>
  <c r="E134" i="4"/>
  <c r="A135" i="4"/>
  <c r="B135" i="4"/>
  <c r="C135" i="4"/>
  <c r="D135" i="4"/>
  <c r="E135" i="4"/>
  <c r="A136" i="4"/>
  <c r="B136" i="4"/>
  <c r="C136" i="4"/>
  <c r="D136" i="4"/>
  <c r="E136" i="4"/>
  <c r="A137" i="4"/>
  <c r="B137" i="4"/>
  <c r="C137" i="4"/>
  <c r="D137" i="4"/>
  <c r="E137" i="4"/>
  <c r="A138" i="4"/>
  <c r="B138" i="4"/>
  <c r="C138" i="4"/>
  <c r="D138" i="4"/>
  <c r="E138" i="4"/>
  <c r="A139" i="4"/>
  <c r="B139" i="4"/>
  <c r="C139" i="4"/>
  <c r="D139" i="4"/>
  <c r="E139" i="4"/>
  <c r="A140" i="4"/>
  <c r="B140" i="4"/>
  <c r="C140" i="4"/>
  <c r="D140" i="4"/>
  <c r="E140" i="4"/>
  <c r="A141" i="4"/>
  <c r="B141" i="4"/>
  <c r="C141" i="4"/>
  <c r="D141" i="4"/>
  <c r="E141" i="4"/>
  <c r="A142" i="4"/>
  <c r="B142" i="4"/>
  <c r="C142" i="4"/>
  <c r="D142" i="4"/>
  <c r="E142" i="4"/>
  <c r="A143" i="4"/>
  <c r="B143" i="4"/>
  <c r="C143" i="4"/>
  <c r="D143" i="4"/>
  <c r="E143" i="4"/>
  <c r="A144" i="4"/>
  <c r="B144" i="4"/>
  <c r="C144" i="4"/>
  <c r="D144" i="4"/>
  <c r="E144" i="4"/>
  <c r="A145" i="4"/>
  <c r="B145" i="4"/>
  <c r="C145" i="4"/>
  <c r="D145" i="4"/>
  <c r="E145" i="4"/>
  <c r="A146" i="4"/>
  <c r="B146" i="4"/>
  <c r="C146" i="4"/>
  <c r="D146" i="4"/>
  <c r="E146" i="4"/>
  <c r="A147" i="4"/>
  <c r="B147" i="4"/>
  <c r="C147" i="4"/>
  <c r="D147" i="4"/>
  <c r="E147" i="4"/>
  <c r="A148" i="4"/>
  <c r="B148" i="4"/>
  <c r="C148" i="4"/>
  <c r="D148" i="4"/>
  <c r="E148" i="4"/>
  <c r="A149" i="4"/>
  <c r="B149" i="4"/>
  <c r="C149" i="4"/>
  <c r="D149" i="4"/>
  <c r="E149" i="4"/>
  <c r="A150" i="4"/>
  <c r="B150" i="4"/>
  <c r="C150" i="4"/>
  <c r="D150" i="4"/>
  <c r="E150" i="4"/>
  <c r="A151" i="4"/>
  <c r="B151" i="4"/>
  <c r="C151" i="4"/>
  <c r="D151" i="4"/>
  <c r="E151" i="4"/>
  <c r="A152" i="4"/>
  <c r="B152" i="4"/>
  <c r="C152" i="4"/>
  <c r="D152" i="4"/>
  <c r="E152" i="4"/>
  <c r="A153" i="4"/>
  <c r="B153" i="4"/>
  <c r="C153" i="4"/>
  <c r="D153" i="4"/>
  <c r="E153" i="4"/>
  <c r="A154" i="4"/>
  <c r="B154" i="4"/>
  <c r="C154" i="4"/>
  <c r="D154" i="4"/>
  <c r="E154" i="4"/>
  <c r="A155" i="4"/>
  <c r="B155" i="4"/>
  <c r="C155" i="4"/>
  <c r="D155" i="4"/>
  <c r="E155" i="4"/>
  <c r="A156" i="4"/>
  <c r="B156" i="4"/>
  <c r="C156" i="4"/>
  <c r="D156" i="4"/>
  <c r="E156" i="4"/>
  <c r="A157" i="4"/>
  <c r="B157" i="4"/>
  <c r="C157" i="4"/>
  <c r="D157" i="4"/>
  <c r="E157" i="4"/>
  <c r="A158" i="4"/>
  <c r="B158" i="4"/>
  <c r="C158" i="4"/>
  <c r="D158" i="4"/>
  <c r="E158" i="4"/>
  <c r="A159" i="4"/>
  <c r="B159" i="4"/>
  <c r="C159" i="4"/>
  <c r="D159" i="4"/>
  <c r="E159" i="4"/>
  <c r="A160" i="4"/>
  <c r="B160" i="4"/>
  <c r="C160" i="4"/>
  <c r="D160" i="4"/>
  <c r="E160" i="4"/>
  <c r="A161" i="4"/>
  <c r="B161" i="4"/>
  <c r="C161" i="4"/>
  <c r="D161" i="4"/>
  <c r="E161" i="4"/>
  <c r="A162" i="4"/>
  <c r="B162" i="4"/>
  <c r="C162" i="4"/>
  <c r="D162" i="4"/>
  <c r="E162" i="4"/>
  <c r="A163" i="4"/>
  <c r="B163" i="4"/>
  <c r="C163" i="4"/>
  <c r="D163" i="4"/>
  <c r="E163" i="4"/>
  <c r="A164" i="4"/>
  <c r="B164" i="4"/>
  <c r="C164" i="4"/>
  <c r="D164" i="4"/>
  <c r="E164" i="4"/>
  <c r="A165" i="4"/>
  <c r="B165" i="4"/>
  <c r="C165" i="4"/>
  <c r="D165" i="4"/>
  <c r="E165" i="4"/>
  <c r="A166" i="4"/>
  <c r="B166" i="4"/>
  <c r="C166" i="4"/>
  <c r="D166" i="4"/>
  <c r="E166" i="4"/>
  <c r="A167" i="4"/>
  <c r="B167" i="4"/>
  <c r="C167" i="4"/>
  <c r="D167" i="4"/>
  <c r="E167" i="4"/>
  <c r="A168" i="4"/>
  <c r="B168" i="4"/>
  <c r="C168" i="4"/>
  <c r="D168" i="4"/>
  <c r="E168" i="4"/>
  <c r="A169" i="4"/>
  <c r="B169" i="4"/>
  <c r="C169" i="4"/>
  <c r="D169" i="4"/>
  <c r="E169" i="4"/>
  <c r="A170" i="4"/>
  <c r="B170" i="4"/>
  <c r="C170" i="4"/>
  <c r="D170" i="4"/>
  <c r="E170" i="4"/>
  <c r="A171" i="4"/>
  <c r="B171" i="4"/>
  <c r="C171" i="4"/>
  <c r="D171" i="4"/>
  <c r="E171" i="4"/>
  <c r="A172" i="4"/>
  <c r="B172" i="4"/>
  <c r="C172" i="4"/>
  <c r="D172" i="4"/>
  <c r="E172" i="4"/>
  <c r="A173" i="4"/>
  <c r="B173" i="4"/>
  <c r="C173" i="4"/>
  <c r="D173" i="4"/>
  <c r="E173" i="4"/>
  <c r="A174" i="4"/>
  <c r="B174" i="4"/>
  <c r="C174" i="4"/>
  <c r="D174" i="4"/>
  <c r="E174" i="4"/>
  <c r="A175" i="4"/>
  <c r="B175" i="4"/>
  <c r="C175" i="4"/>
  <c r="D175" i="4"/>
  <c r="E175" i="4"/>
  <c r="A176" i="4"/>
  <c r="B176" i="4"/>
  <c r="C176" i="4"/>
  <c r="D176" i="4"/>
  <c r="E176" i="4"/>
  <c r="A177" i="4"/>
  <c r="B177" i="4"/>
  <c r="C177" i="4"/>
  <c r="D177" i="4"/>
  <c r="E177" i="4"/>
  <c r="A178" i="4"/>
  <c r="B178" i="4"/>
  <c r="C178" i="4"/>
  <c r="D178" i="4"/>
  <c r="E178" i="4"/>
  <c r="A179" i="4"/>
  <c r="B179" i="4"/>
  <c r="C179" i="4"/>
  <c r="D179" i="4"/>
  <c r="E179" i="4"/>
  <c r="A180" i="4"/>
  <c r="B180" i="4"/>
  <c r="C180" i="4"/>
  <c r="D180" i="4"/>
  <c r="E180" i="4"/>
  <c r="A181" i="4"/>
  <c r="B181" i="4"/>
  <c r="C181" i="4"/>
  <c r="D181" i="4"/>
  <c r="E181" i="4"/>
  <c r="A182" i="4"/>
  <c r="B182" i="4"/>
  <c r="C182" i="4"/>
  <c r="D182" i="4"/>
  <c r="E182" i="4"/>
  <c r="A183" i="4"/>
  <c r="B183" i="4"/>
  <c r="C183" i="4"/>
  <c r="D183" i="4"/>
  <c r="E183" i="4"/>
  <c r="A184" i="4"/>
  <c r="B184" i="4"/>
  <c r="C184" i="4"/>
  <c r="D184" i="4"/>
  <c r="E184" i="4"/>
  <c r="A185" i="4"/>
  <c r="B185" i="4"/>
  <c r="C185" i="4"/>
  <c r="D185" i="4"/>
  <c r="E185" i="4"/>
  <c r="A186" i="4"/>
  <c r="B186" i="4"/>
  <c r="C186" i="4"/>
  <c r="D186" i="4"/>
  <c r="E186" i="4"/>
  <c r="A187" i="4"/>
  <c r="B187" i="4"/>
  <c r="C187" i="4"/>
  <c r="D187" i="4"/>
  <c r="E187" i="4"/>
  <c r="A188" i="4"/>
  <c r="B188" i="4"/>
  <c r="C188" i="4"/>
  <c r="D188" i="4"/>
  <c r="E188" i="4"/>
  <c r="A189" i="4"/>
  <c r="B189" i="4"/>
  <c r="C189" i="4"/>
  <c r="D189" i="4"/>
  <c r="E189" i="4"/>
  <c r="A190" i="4"/>
  <c r="B190" i="4"/>
  <c r="C190" i="4"/>
  <c r="D190" i="4"/>
  <c r="E190" i="4"/>
  <c r="A191" i="4"/>
  <c r="B191" i="4"/>
  <c r="C191" i="4"/>
  <c r="D191" i="4"/>
  <c r="E191" i="4"/>
  <c r="A192" i="4"/>
  <c r="B192" i="4"/>
  <c r="C192" i="4"/>
  <c r="D192" i="4"/>
  <c r="E192" i="4"/>
  <c r="A193" i="4"/>
  <c r="B193" i="4"/>
  <c r="C193" i="4"/>
  <c r="D193" i="4"/>
  <c r="E193" i="4"/>
  <c r="A194" i="4"/>
  <c r="B194" i="4"/>
  <c r="C194" i="4"/>
  <c r="D194" i="4"/>
  <c r="E194" i="4"/>
  <c r="A195" i="4"/>
  <c r="B195" i="4"/>
  <c r="C195" i="4"/>
  <c r="D195" i="4"/>
  <c r="E195" i="4"/>
  <c r="A196" i="4"/>
  <c r="B196" i="4"/>
  <c r="C196" i="4"/>
  <c r="D196" i="4"/>
  <c r="E196" i="4"/>
  <c r="A197" i="4"/>
  <c r="B197" i="4"/>
  <c r="C197" i="4"/>
  <c r="D197" i="4"/>
  <c r="E197" i="4"/>
  <c r="A198" i="4"/>
  <c r="B198" i="4"/>
  <c r="C198" i="4"/>
  <c r="D198" i="4"/>
  <c r="E198" i="4"/>
  <c r="A199" i="4"/>
  <c r="B199" i="4"/>
  <c r="C199" i="4"/>
  <c r="D199" i="4"/>
  <c r="E199" i="4"/>
  <c r="A200" i="4"/>
  <c r="B200" i="4"/>
  <c r="C200" i="4"/>
  <c r="D200" i="4"/>
  <c r="E200" i="4"/>
  <c r="A201" i="4"/>
  <c r="B201" i="4"/>
  <c r="C201" i="4"/>
  <c r="D201" i="4"/>
  <c r="E201" i="4"/>
  <c r="A202" i="4"/>
  <c r="B202" i="4"/>
  <c r="C202" i="4"/>
  <c r="D202" i="4"/>
  <c r="E202" i="4"/>
  <c r="A203" i="4"/>
  <c r="B203" i="4"/>
  <c r="C203" i="4"/>
  <c r="D203" i="4"/>
  <c r="E203" i="4"/>
  <c r="A204" i="4"/>
  <c r="B204" i="4"/>
  <c r="C204" i="4"/>
  <c r="D204" i="4"/>
  <c r="E204" i="4"/>
  <c r="A205" i="4"/>
  <c r="B205" i="4"/>
  <c r="C205" i="4"/>
  <c r="D205" i="4"/>
  <c r="E205" i="4"/>
  <c r="A206" i="4"/>
  <c r="B206" i="4"/>
  <c r="C206" i="4"/>
  <c r="D206" i="4"/>
  <c r="E206" i="4"/>
  <c r="A207" i="4"/>
  <c r="B207" i="4"/>
  <c r="C207" i="4"/>
  <c r="D207" i="4"/>
  <c r="E207" i="4"/>
  <c r="A208" i="4"/>
  <c r="B208" i="4"/>
  <c r="C208" i="4"/>
  <c r="D208" i="4"/>
  <c r="E208" i="4"/>
  <c r="A209" i="4"/>
  <c r="B209" i="4"/>
  <c r="C209" i="4"/>
  <c r="D209" i="4"/>
  <c r="E209" i="4"/>
  <c r="A210" i="4"/>
  <c r="B210" i="4"/>
  <c r="C210" i="4"/>
  <c r="D210" i="4"/>
  <c r="E210" i="4"/>
  <c r="A211" i="4"/>
  <c r="B211" i="4"/>
  <c r="C211" i="4"/>
  <c r="D211" i="4"/>
  <c r="E211" i="4"/>
  <c r="A212" i="4"/>
  <c r="B212" i="4"/>
  <c r="C212" i="4"/>
  <c r="D212" i="4"/>
  <c r="E212" i="4"/>
  <c r="A213" i="4"/>
  <c r="B213" i="4"/>
  <c r="C213" i="4"/>
  <c r="D213" i="4"/>
  <c r="E213" i="4"/>
  <c r="A214" i="4"/>
  <c r="B214" i="4"/>
  <c r="C214" i="4"/>
  <c r="D214" i="4"/>
  <c r="E214" i="4"/>
  <c r="A215" i="4"/>
  <c r="B215" i="4"/>
  <c r="C215" i="4"/>
  <c r="D215" i="4"/>
  <c r="E215" i="4"/>
  <c r="A216" i="4"/>
  <c r="B216" i="4"/>
  <c r="C216" i="4"/>
  <c r="D216" i="4"/>
  <c r="E216" i="4"/>
  <c r="A217" i="4"/>
  <c r="B217" i="4"/>
  <c r="C217" i="4"/>
  <c r="D217" i="4"/>
  <c r="E217" i="4"/>
  <c r="A218" i="4"/>
  <c r="B218" i="4"/>
  <c r="C218" i="4"/>
  <c r="D218" i="4"/>
  <c r="E218" i="4"/>
  <c r="A219" i="4"/>
  <c r="B219" i="4"/>
  <c r="C219" i="4"/>
  <c r="D219" i="4"/>
  <c r="E219" i="4"/>
  <c r="A220" i="4"/>
  <c r="B220" i="4"/>
  <c r="C220" i="4"/>
  <c r="D220" i="4"/>
  <c r="E220" i="4"/>
  <c r="A221" i="4"/>
  <c r="B221" i="4"/>
  <c r="C221" i="4"/>
  <c r="D221" i="4"/>
  <c r="E221" i="4"/>
  <c r="A222" i="4"/>
  <c r="B222" i="4"/>
  <c r="C222" i="4"/>
  <c r="D222" i="4"/>
  <c r="E222" i="4"/>
  <c r="A223" i="4"/>
  <c r="B223" i="4"/>
  <c r="C223" i="4"/>
  <c r="D223" i="4"/>
  <c r="E223" i="4"/>
  <c r="A224" i="4"/>
  <c r="B224" i="4"/>
  <c r="C224" i="4"/>
  <c r="D224" i="4"/>
  <c r="E224" i="4"/>
  <c r="A225" i="4"/>
  <c r="B225" i="4"/>
  <c r="C225" i="4"/>
  <c r="D225" i="4"/>
  <c r="E225" i="4"/>
  <c r="A226" i="4"/>
  <c r="B226" i="4"/>
  <c r="C226" i="4"/>
  <c r="D226" i="4"/>
  <c r="E226" i="4"/>
  <c r="A227" i="4"/>
  <c r="B227" i="4"/>
  <c r="C227" i="4"/>
  <c r="D227" i="4"/>
  <c r="E227" i="4"/>
  <c r="A228" i="4"/>
  <c r="B228" i="4"/>
  <c r="C228" i="4"/>
  <c r="D228" i="4"/>
  <c r="E228" i="4"/>
  <c r="A229" i="4"/>
  <c r="B229" i="4"/>
  <c r="C229" i="4"/>
  <c r="D229" i="4"/>
  <c r="E229" i="4"/>
  <c r="A230" i="4"/>
  <c r="B230" i="4"/>
  <c r="C230" i="4"/>
  <c r="D230" i="4"/>
  <c r="E230" i="4"/>
  <c r="A231" i="4"/>
  <c r="B231" i="4"/>
  <c r="C231" i="4"/>
  <c r="D231" i="4"/>
  <c r="E231" i="4"/>
  <c r="A232" i="4"/>
  <c r="B232" i="4"/>
  <c r="C232" i="4"/>
  <c r="D232" i="4"/>
  <c r="E232" i="4"/>
  <c r="A233" i="4"/>
  <c r="B233" i="4"/>
  <c r="C233" i="4"/>
  <c r="D233" i="4"/>
  <c r="E233" i="4"/>
  <c r="A234" i="4"/>
  <c r="B234" i="4"/>
  <c r="C234" i="4"/>
  <c r="D234" i="4"/>
  <c r="E234" i="4"/>
  <c r="A235" i="4"/>
  <c r="B235" i="4"/>
  <c r="C235" i="4"/>
  <c r="D235" i="4"/>
  <c r="E235" i="4"/>
  <c r="A236" i="4"/>
  <c r="B236" i="4"/>
  <c r="C236" i="4"/>
  <c r="D236" i="4"/>
  <c r="E236" i="4"/>
  <c r="A237" i="4"/>
  <c r="B237" i="4"/>
  <c r="C237" i="4"/>
  <c r="D237" i="4"/>
  <c r="E237" i="4"/>
  <c r="A238" i="4"/>
  <c r="B238" i="4"/>
  <c r="C238" i="4"/>
  <c r="D238" i="4"/>
  <c r="E238" i="4"/>
  <c r="A239" i="4"/>
  <c r="B239" i="4"/>
  <c r="C239" i="4"/>
  <c r="D239" i="4"/>
  <c r="E239" i="4"/>
  <c r="A240" i="4"/>
  <c r="B240" i="4"/>
  <c r="C240" i="4"/>
  <c r="D240" i="4"/>
  <c r="E240" i="4"/>
  <c r="A241" i="4"/>
  <c r="B241" i="4"/>
  <c r="C241" i="4"/>
  <c r="D241" i="4"/>
  <c r="E241" i="4"/>
  <c r="A242" i="4"/>
  <c r="B242" i="4"/>
  <c r="C242" i="4"/>
  <c r="D242" i="4"/>
  <c r="E242" i="4"/>
  <c r="A243" i="4"/>
  <c r="B243" i="4"/>
  <c r="C243" i="4"/>
  <c r="D243" i="4"/>
  <c r="E243" i="4"/>
  <c r="A244" i="4"/>
  <c r="B244" i="4"/>
  <c r="C244" i="4"/>
  <c r="D244" i="4"/>
  <c r="E244" i="4"/>
  <c r="A245" i="4"/>
  <c r="B245" i="4"/>
  <c r="C245" i="4"/>
  <c r="D245" i="4"/>
  <c r="E245" i="4"/>
  <c r="A246" i="4"/>
  <c r="B246" i="4"/>
  <c r="C246" i="4"/>
  <c r="D246" i="4"/>
  <c r="E246" i="4"/>
  <c r="A247" i="4"/>
  <c r="B247" i="4"/>
  <c r="C247" i="4"/>
  <c r="D247" i="4"/>
  <c r="E247" i="4"/>
  <c r="A248" i="4"/>
  <c r="B248" i="4"/>
  <c r="C248" i="4"/>
  <c r="D248" i="4"/>
  <c r="E248" i="4"/>
  <c r="A249" i="4"/>
  <c r="B249" i="4"/>
  <c r="C249" i="4"/>
  <c r="D249" i="4"/>
  <c r="E249" i="4"/>
  <c r="A250" i="4"/>
  <c r="B250" i="4"/>
  <c r="C250" i="4"/>
  <c r="D250" i="4"/>
  <c r="E250" i="4"/>
  <c r="A251" i="4"/>
  <c r="B251" i="4"/>
  <c r="C251" i="4"/>
  <c r="D251" i="4"/>
  <c r="E251" i="4"/>
  <c r="A252" i="4"/>
  <c r="B252" i="4"/>
  <c r="C252" i="4"/>
  <c r="D252" i="4"/>
  <c r="E252" i="4"/>
  <c r="A253" i="4"/>
  <c r="B253" i="4"/>
  <c r="C253" i="4"/>
  <c r="D253" i="4"/>
  <c r="E253" i="4"/>
  <c r="A254" i="4"/>
  <c r="B254" i="4"/>
  <c r="C254" i="4"/>
  <c r="D254" i="4"/>
  <c r="E254" i="4"/>
  <c r="A255" i="4"/>
  <c r="B255" i="4"/>
  <c r="C255" i="4"/>
  <c r="D255" i="4"/>
  <c r="E255" i="4"/>
  <c r="A256" i="4"/>
  <c r="B256" i="4"/>
  <c r="C256" i="4"/>
  <c r="D256" i="4"/>
  <c r="E256" i="4"/>
  <c r="A257" i="4"/>
  <c r="B257" i="4"/>
  <c r="C257" i="4"/>
  <c r="D257" i="4"/>
  <c r="E257" i="4"/>
  <c r="A258" i="4"/>
  <c r="B258" i="4"/>
  <c r="C258" i="4"/>
  <c r="D258" i="4"/>
  <c r="E258" i="4"/>
  <c r="A259" i="4"/>
  <c r="B259" i="4"/>
  <c r="C259" i="4"/>
  <c r="D259" i="4"/>
  <c r="E259" i="4"/>
  <c r="A260" i="4"/>
  <c r="B260" i="4"/>
  <c r="C260" i="4"/>
  <c r="D260" i="4"/>
  <c r="E260" i="4"/>
  <c r="A261" i="4"/>
  <c r="B261" i="4"/>
  <c r="C261" i="4"/>
  <c r="D261" i="4"/>
  <c r="E261" i="4"/>
  <c r="A262" i="4"/>
  <c r="B262" i="4"/>
  <c r="C262" i="4"/>
  <c r="D262" i="4"/>
  <c r="E262" i="4"/>
  <c r="A263" i="4"/>
  <c r="B263" i="4"/>
  <c r="C263" i="4"/>
  <c r="D263" i="4"/>
  <c r="E263" i="4"/>
  <c r="A264" i="4"/>
  <c r="B264" i="4"/>
  <c r="C264" i="4"/>
  <c r="D264" i="4"/>
  <c r="E264" i="4"/>
  <c r="A265" i="4"/>
  <c r="B265" i="4"/>
  <c r="C265" i="4"/>
  <c r="D265" i="4"/>
  <c r="E265" i="4"/>
  <c r="A266" i="4"/>
  <c r="B266" i="4"/>
  <c r="C266" i="4"/>
  <c r="D266" i="4"/>
  <c r="E266" i="4"/>
  <c r="A267" i="4"/>
  <c r="B267" i="4"/>
  <c r="C267" i="4"/>
  <c r="D267" i="4"/>
  <c r="E267" i="4"/>
  <c r="A268" i="4"/>
  <c r="B268" i="4"/>
  <c r="C268" i="4"/>
  <c r="D268" i="4"/>
  <c r="E268" i="4"/>
  <c r="A269" i="4"/>
  <c r="B269" i="4"/>
  <c r="C269" i="4"/>
  <c r="D269" i="4"/>
  <c r="E269" i="4"/>
  <c r="A270" i="4"/>
  <c r="B270" i="4"/>
  <c r="C270" i="4"/>
  <c r="D270" i="4"/>
  <c r="E270" i="4"/>
  <c r="A271" i="4"/>
  <c r="B271" i="4"/>
  <c r="C271" i="4"/>
  <c r="D271" i="4"/>
  <c r="E271" i="4"/>
  <c r="A272" i="4"/>
  <c r="B272" i="4"/>
  <c r="C272" i="4"/>
  <c r="D272" i="4"/>
  <c r="E272" i="4"/>
  <c r="A273" i="4"/>
  <c r="B273" i="4"/>
  <c r="C273" i="4"/>
  <c r="D273" i="4"/>
  <c r="E273" i="4"/>
  <c r="A274" i="4"/>
  <c r="B274" i="4"/>
  <c r="C274" i="4"/>
  <c r="D274" i="4"/>
  <c r="E274" i="4"/>
  <c r="A275" i="4"/>
  <c r="B275" i="4"/>
  <c r="C275" i="4"/>
  <c r="D275" i="4"/>
  <c r="E275" i="4"/>
  <c r="A276" i="4"/>
  <c r="B276" i="4"/>
  <c r="C276" i="4"/>
  <c r="D276" i="4"/>
  <c r="E276" i="4"/>
  <c r="A277" i="4"/>
  <c r="B277" i="4"/>
  <c r="C277" i="4"/>
  <c r="D277" i="4"/>
  <c r="E277" i="4"/>
  <c r="A278" i="4"/>
  <c r="B278" i="4"/>
  <c r="C278" i="4"/>
  <c r="D278" i="4"/>
  <c r="E278" i="4"/>
  <c r="A279" i="4"/>
  <c r="B279" i="4"/>
  <c r="C279" i="4"/>
  <c r="D279" i="4"/>
  <c r="E279" i="4"/>
  <c r="A280" i="4"/>
  <c r="B280" i="4"/>
  <c r="C280" i="4"/>
  <c r="D280" i="4"/>
  <c r="E280" i="4"/>
  <c r="A281" i="4"/>
  <c r="B281" i="4"/>
  <c r="C281" i="4"/>
  <c r="D281" i="4"/>
  <c r="E281" i="4"/>
  <c r="A282" i="4"/>
  <c r="B282" i="4"/>
  <c r="C282" i="4"/>
  <c r="D282" i="4"/>
  <c r="E282" i="4"/>
  <c r="A283" i="4"/>
  <c r="B283" i="4"/>
  <c r="C283" i="4"/>
  <c r="D283" i="4"/>
  <c r="E283" i="4"/>
  <c r="A284" i="4"/>
  <c r="B284" i="4"/>
  <c r="C284" i="4"/>
  <c r="D284" i="4"/>
  <c r="E284" i="4"/>
  <c r="A285" i="4"/>
  <c r="B285" i="4"/>
  <c r="C285" i="4"/>
  <c r="D285" i="4"/>
  <c r="E285" i="4"/>
  <c r="A286" i="4"/>
  <c r="B286" i="4"/>
  <c r="C286" i="4"/>
  <c r="D286" i="4"/>
  <c r="E286" i="4"/>
  <c r="A287" i="4"/>
  <c r="B287" i="4"/>
  <c r="C287" i="4"/>
  <c r="D287" i="4"/>
  <c r="E287" i="4"/>
  <c r="A288" i="4"/>
  <c r="B288" i="4"/>
  <c r="C288" i="4"/>
  <c r="D288" i="4"/>
  <c r="E288" i="4"/>
  <c r="A289" i="4"/>
  <c r="B289" i="4"/>
  <c r="C289" i="4"/>
  <c r="D289" i="4"/>
  <c r="E289" i="4"/>
  <c r="A290" i="4"/>
  <c r="B290" i="4"/>
  <c r="C290" i="4"/>
  <c r="D290" i="4"/>
  <c r="E290" i="4"/>
  <c r="A291" i="4"/>
  <c r="B291" i="4"/>
  <c r="C291" i="4"/>
  <c r="D291" i="4"/>
  <c r="E291" i="4"/>
  <c r="A292" i="4"/>
  <c r="B292" i="4"/>
  <c r="C292" i="4"/>
  <c r="D292" i="4"/>
  <c r="E292" i="4"/>
  <c r="A293" i="4"/>
  <c r="B293" i="4"/>
  <c r="C293" i="4"/>
  <c r="D293" i="4"/>
  <c r="E293" i="4"/>
  <c r="A294" i="4"/>
  <c r="B294" i="4"/>
  <c r="C294" i="4"/>
  <c r="D294" i="4"/>
  <c r="E294" i="4"/>
  <c r="A295" i="4"/>
  <c r="B295" i="4"/>
  <c r="C295" i="4"/>
  <c r="D295" i="4"/>
  <c r="E295" i="4"/>
  <c r="A296" i="4"/>
  <c r="B296" i="4"/>
  <c r="C296" i="4"/>
  <c r="D296" i="4"/>
  <c r="E296" i="4"/>
  <c r="A297" i="4"/>
  <c r="B297" i="4"/>
  <c r="C297" i="4"/>
  <c r="D297" i="4"/>
  <c r="E297" i="4"/>
  <c r="A298" i="4"/>
  <c r="B298" i="4"/>
  <c r="C298" i="4"/>
  <c r="D298" i="4"/>
  <c r="E298" i="4"/>
  <c r="A299" i="4"/>
  <c r="B299" i="4"/>
  <c r="C299" i="4"/>
  <c r="D299" i="4"/>
  <c r="E299" i="4"/>
  <c r="A300" i="4"/>
  <c r="B300" i="4"/>
  <c r="C300" i="4"/>
  <c r="D300" i="4"/>
  <c r="E300" i="4"/>
  <c r="A301" i="4"/>
  <c r="B301" i="4"/>
  <c r="C301" i="4"/>
  <c r="D301" i="4"/>
  <c r="E301" i="4"/>
  <c r="A302" i="4"/>
  <c r="B302" i="4"/>
  <c r="C302" i="4"/>
  <c r="D302" i="4"/>
  <c r="E302" i="4"/>
  <c r="A303" i="4"/>
  <c r="B303" i="4"/>
  <c r="C303" i="4"/>
  <c r="D303" i="4"/>
  <c r="E303" i="4"/>
  <c r="A304" i="4"/>
  <c r="B304" i="4"/>
  <c r="C304" i="4"/>
  <c r="D304" i="4"/>
  <c r="E304" i="4"/>
  <c r="A305" i="4"/>
  <c r="B305" i="4"/>
  <c r="C305" i="4"/>
  <c r="D305" i="4"/>
  <c r="E305" i="4"/>
  <c r="A306" i="4"/>
  <c r="B306" i="4"/>
  <c r="C306" i="4"/>
  <c r="D306" i="4"/>
  <c r="E306" i="4"/>
  <c r="A307" i="4"/>
  <c r="B307" i="4"/>
  <c r="C307" i="4"/>
  <c r="D307" i="4"/>
  <c r="E307" i="4"/>
  <c r="A308" i="4"/>
  <c r="B308" i="4"/>
  <c r="C308" i="4"/>
  <c r="D308" i="4"/>
  <c r="E308" i="4"/>
  <c r="A309" i="4"/>
  <c r="B309" i="4"/>
  <c r="C309" i="4"/>
  <c r="D309" i="4"/>
  <c r="E309" i="4"/>
  <c r="A310" i="4"/>
  <c r="B310" i="4"/>
  <c r="C310" i="4"/>
  <c r="D310" i="4"/>
  <c r="E310" i="4"/>
  <c r="A311" i="4"/>
  <c r="B311" i="4"/>
  <c r="C311" i="4"/>
  <c r="D311" i="4"/>
  <c r="E311" i="4"/>
  <c r="A312" i="4"/>
  <c r="B312" i="4"/>
  <c r="C312" i="4"/>
  <c r="D312" i="4"/>
  <c r="E312" i="4"/>
  <c r="A313" i="4"/>
  <c r="B313" i="4"/>
  <c r="C313" i="4"/>
  <c r="D313" i="4"/>
  <c r="E313" i="4"/>
  <c r="A314" i="4"/>
  <c r="B314" i="4"/>
  <c r="C314" i="4"/>
  <c r="D314" i="4"/>
  <c r="E314" i="4"/>
  <c r="A315" i="4"/>
  <c r="B315" i="4"/>
  <c r="C315" i="4"/>
  <c r="D315" i="4"/>
  <c r="E315" i="4"/>
  <c r="A316" i="4"/>
  <c r="B316" i="4"/>
  <c r="C316" i="4"/>
  <c r="D316" i="4"/>
  <c r="E316" i="4"/>
  <c r="A317" i="4"/>
  <c r="B317" i="4"/>
  <c r="C317" i="4"/>
  <c r="D317" i="4"/>
  <c r="E317" i="4"/>
  <c r="A318" i="4"/>
  <c r="B318" i="4"/>
  <c r="C318" i="4"/>
  <c r="D318" i="4"/>
  <c r="E318" i="4"/>
  <c r="A319" i="4"/>
  <c r="B319" i="4"/>
  <c r="C319" i="4"/>
  <c r="D319" i="4"/>
  <c r="E319" i="4"/>
  <c r="A320" i="4"/>
  <c r="B320" i="4"/>
  <c r="C320" i="4"/>
  <c r="D320" i="4"/>
  <c r="E320" i="4"/>
  <c r="A321" i="4"/>
  <c r="B321" i="4"/>
  <c r="C321" i="4"/>
  <c r="D321" i="4"/>
  <c r="E321" i="4"/>
  <c r="A322" i="4"/>
  <c r="B322" i="4"/>
  <c r="C322" i="4"/>
  <c r="D322" i="4"/>
  <c r="E322" i="4"/>
  <c r="A323" i="4"/>
  <c r="B323" i="4"/>
  <c r="C323" i="4"/>
  <c r="D323" i="4"/>
  <c r="E323" i="4"/>
  <c r="A324" i="4"/>
  <c r="B324" i="4"/>
  <c r="C324" i="4"/>
  <c r="D324" i="4"/>
  <c r="E324" i="4"/>
  <c r="A325" i="4"/>
  <c r="B325" i="4"/>
  <c r="C325" i="4"/>
  <c r="D325" i="4"/>
  <c r="E325" i="4"/>
  <c r="A326" i="4"/>
  <c r="B326" i="4"/>
  <c r="C326" i="4"/>
  <c r="D326" i="4"/>
  <c r="E326" i="4"/>
  <c r="A327" i="4"/>
  <c r="B327" i="4"/>
  <c r="C327" i="4"/>
  <c r="D327" i="4"/>
  <c r="E327" i="4"/>
  <c r="A328" i="4"/>
  <c r="B328" i="4"/>
  <c r="C328" i="4"/>
  <c r="D328" i="4"/>
  <c r="E328" i="4"/>
  <c r="A329" i="4"/>
  <c r="B329" i="4"/>
  <c r="C329" i="4"/>
  <c r="D329" i="4"/>
  <c r="E329" i="4"/>
  <c r="A330" i="4"/>
  <c r="B330" i="4"/>
  <c r="C330" i="4"/>
  <c r="D330" i="4"/>
  <c r="E330" i="4"/>
  <c r="A331" i="4"/>
  <c r="B331" i="4"/>
  <c r="C331" i="4"/>
  <c r="D331" i="4"/>
  <c r="E331" i="4"/>
  <c r="A332" i="4"/>
  <c r="B332" i="4"/>
  <c r="C332" i="4"/>
  <c r="D332" i="4"/>
  <c r="E332" i="4"/>
  <c r="A333" i="4"/>
  <c r="B333" i="4"/>
  <c r="C333" i="4"/>
  <c r="D333" i="4"/>
  <c r="E333" i="4"/>
  <c r="A334" i="4"/>
  <c r="B334" i="4"/>
  <c r="C334" i="4"/>
  <c r="D334" i="4"/>
  <c r="E334" i="4"/>
  <c r="A335" i="4"/>
  <c r="B335" i="4"/>
  <c r="C335" i="4"/>
  <c r="D335" i="4"/>
  <c r="E335" i="4"/>
  <c r="A336" i="4"/>
  <c r="B336" i="4"/>
  <c r="C336" i="4"/>
  <c r="D336" i="4"/>
  <c r="E336" i="4"/>
  <c r="A337" i="4"/>
  <c r="B337" i="4"/>
  <c r="C337" i="4"/>
  <c r="D337" i="4"/>
  <c r="E337" i="4"/>
  <c r="A338" i="4"/>
  <c r="B338" i="4"/>
  <c r="C338" i="4"/>
  <c r="D338" i="4"/>
  <c r="E338" i="4"/>
  <c r="A339" i="4"/>
  <c r="B339" i="4"/>
  <c r="C339" i="4"/>
  <c r="D339" i="4"/>
  <c r="E339" i="4"/>
  <c r="A340" i="4"/>
  <c r="B340" i="4"/>
  <c r="C340" i="4"/>
  <c r="D340" i="4"/>
  <c r="E340" i="4"/>
  <c r="A341" i="4"/>
  <c r="B341" i="4"/>
  <c r="C341" i="4"/>
  <c r="D341" i="4"/>
  <c r="E341" i="4"/>
  <c r="A342" i="4"/>
  <c r="B342" i="4"/>
  <c r="C342" i="4"/>
  <c r="D342" i="4"/>
  <c r="E342" i="4"/>
  <c r="A343" i="4"/>
  <c r="B343" i="4"/>
  <c r="C343" i="4"/>
  <c r="D343" i="4"/>
  <c r="E343" i="4"/>
  <c r="A344" i="4"/>
  <c r="B344" i="4"/>
  <c r="C344" i="4"/>
  <c r="D344" i="4"/>
  <c r="E344" i="4"/>
  <c r="A345" i="4"/>
  <c r="B345" i="4"/>
  <c r="C345" i="4"/>
  <c r="D345" i="4"/>
  <c r="E345" i="4"/>
  <c r="A346" i="4"/>
  <c r="B346" i="4"/>
  <c r="C346" i="4"/>
  <c r="D346" i="4"/>
  <c r="E346" i="4"/>
  <c r="A347" i="4"/>
  <c r="B347" i="4"/>
  <c r="C347" i="4"/>
  <c r="D347" i="4"/>
  <c r="E347" i="4"/>
  <c r="A348" i="4"/>
  <c r="B348" i="4"/>
  <c r="C348" i="4"/>
  <c r="D348" i="4"/>
  <c r="E348" i="4"/>
  <c r="A349" i="4"/>
  <c r="B349" i="4"/>
  <c r="C349" i="4"/>
  <c r="D349" i="4"/>
  <c r="E349" i="4"/>
  <c r="A350" i="4"/>
  <c r="B350" i="4"/>
  <c r="C350" i="4"/>
  <c r="D350" i="4"/>
  <c r="E350" i="4"/>
  <c r="A351" i="4"/>
  <c r="B351" i="4"/>
  <c r="C351" i="4"/>
  <c r="D351" i="4"/>
  <c r="E351" i="4"/>
  <c r="A352" i="4"/>
  <c r="B352" i="4"/>
  <c r="C352" i="4"/>
  <c r="D352" i="4"/>
  <c r="E352" i="4"/>
  <c r="A353" i="4"/>
  <c r="B353" i="4"/>
  <c r="C353" i="4"/>
  <c r="D353" i="4"/>
  <c r="E353" i="4"/>
  <c r="A354" i="4"/>
  <c r="B354" i="4"/>
  <c r="C354" i="4"/>
  <c r="D354" i="4"/>
  <c r="E354" i="4"/>
  <c r="A355" i="4"/>
  <c r="B355" i="4"/>
  <c r="C355" i="4"/>
  <c r="D355" i="4"/>
  <c r="E355" i="4"/>
  <c r="A356" i="4"/>
  <c r="B356" i="4"/>
  <c r="C356" i="4"/>
  <c r="D356" i="4"/>
  <c r="E356" i="4"/>
  <c r="A357" i="4"/>
  <c r="B357" i="4"/>
  <c r="C357" i="4"/>
  <c r="D357" i="4"/>
  <c r="E357" i="4"/>
  <c r="A358" i="4"/>
  <c r="B358" i="4"/>
  <c r="C358" i="4"/>
  <c r="D358" i="4"/>
  <c r="E358" i="4"/>
  <c r="A359" i="4"/>
  <c r="B359" i="4"/>
  <c r="C359" i="4"/>
  <c r="D359" i="4"/>
  <c r="E359" i="4"/>
  <c r="A360" i="4"/>
  <c r="B360" i="4"/>
  <c r="C360" i="4"/>
  <c r="D360" i="4"/>
  <c r="E360" i="4"/>
  <c r="A361" i="4"/>
  <c r="B361" i="4"/>
  <c r="C361" i="4"/>
  <c r="D361" i="4"/>
  <c r="E361" i="4"/>
  <c r="A362" i="4"/>
  <c r="B362" i="4"/>
  <c r="C362" i="4"/>
  <c r="D362" i="4"/>
  <c r="E362" i="4"/>
  <c r="A363" i="4"/>
  <c r="B363" i="4"/>
  <c r="C363" i="4"/>
  <c r="D363" i="4"/>
  <c r="E363" i="4"/>
  <c r="A364" i="4"/>
  <c r="B364" i="4"/>
  <c r="C364" i="4"/>
  <c r="D364" i="4"/>
  <c r="E364" i="4"/>
  <c r="A365" i="4"/>
  <c r="B365" i="4"/>
  <c r="C365" i="4"/>
  <c r="D365" i="4"/>
  <c r="E365" i="4"/>
  <c r="A366" i="4"/>
  <c r="B366" i="4"/>
  <c r="C366" i="4"/>
  <c r="D366" i="4"/>
  <c r="E366" i="4"/>
  <c r="A367" i="4"/>
  <c r="B367" i="4"/>
  <c r="C367" i="4"/>
  <c r="D367" i="4"/>
  <c r="E367" i="4"/>
  <c r="A368" i="4"/>
  <c r="B368" i="4"/>
  <c r="C368" i="4"/>
  <c r="D368" i="4"/>
  <c r="E368" i="4"/>
  <c r="A369" i="4"/>
  <c r="B369" i="4"/>
  <c r="C369" i="4"/>
  <c r="D369" i="4"/>
  <c r="E369" i="4"/>
  <c r="A370" i="4"/>
  <c r="B370" i="4"/>
  <c r="C370" i="4"/>
  <c r="D370" i="4"/>
  <c r="E370" i="4"/>
  <c r="A371" i="4"/>
  <c r="B371" i="4"/>
  <c r="C371" i="4"/>
  <c r="D371" i="4"/>
  <c r="E371" i="4"/>
  <c r="A372" i="4"/>
  <c r="B372" i="4"/>
  <c r="C372" i="4"/>
  <c r="D372" i="4"/>
  <c r="E372" i="4"/>
  <c r="A373" i="4"/>
  <c r="B373" i="4"/>
  <c r="C373" i="4"/>
  <c r="D373" i="4"/>
  <c r="E373" i="4"/>
  <c r="A374" i="4"/>
  <c r="B374" i="4"/>
  <c r="C374" i="4"/>
  <c r="D374" i="4"/>
  <c r="E374" i="4"/>
  <c r="A375" i="4"/>
  <c r="B375" i="4"/>
  <c r="C375" i="4"/>
  <c r="D375" i="4"/>
  <c r="E375" i="4"/>
  <c r="A376" i="4"/>
  <c r="B376" i="4"/>
  <c r="C376" i="4"/>
  <c r="D376" i="4"/>
  <c r="E376" i="4"/>
  <c r="A377" i="4"/>
  <c r="B377" i="4"/>
  <c r="C377" i="4"/>
  <c r="D377" i="4"/>
  <c r="E377" i="4"/>
  <c r="A378" i="4"/>
  <c r="B378" i="4"/>
  <c r="C378" i="4"/>
  <c r="D378" i="4"/>
  <c r="E378" i="4"/>
  <c r="A379" i="4"/>
  <c r="B379" i="4"/>
  <c r="C379" i="4"/>
  <c r="D379" i="4"/>
  <c r="E379" i="4"/>
  <c r="A380" i="4"/>
  <c r="B380" i="4"/>
  <c r="C380" i="4"/>
  <c r="D380" i="4"/>
  <c r="E380" i="4"/>
  <c r="A381" i="4"/>
  <c r="B381" i="4"/>
  <c r="C381" i="4"/>
  <c r="D381" i="4"/>
  <c r="E381" i="4"/>
  <c r="A382" i="4"/>
  <c r="B382" i="4"/>
  <c r="C382" i="4"/>
  <c r="D382" i="4"/>
  <c r="E382" i="4"/>
  <c r="A383" i="4"/>
  <c r="B383" i="4"/>
  <c r="C383" i="4"/>
  <c r="D383" i="4"/>
  <c r="E383" i="4"/>
  <c r="A384" i="4"/>
  <c r="B384" i="4"/>
  <c r="C384" i="4"/>
  <c r="D384" i="4"/>
  <c r="E384" i="4"/>
  <c r="A385" i="4"/>
  <c r="B385" i="4"/>
  <c r="C385" i="4"/>
  <c r="D385" i="4"/>
  <c r="E385" i="4"/>
  <c r="A386" i="4"/>
  <c r="B386" i="4"/>
  <c r="C386" i="4"/>
  <c r="D386" i="4"/>
  <c r="E386" i="4"/>
  <c r="A387" i="4"/>
  <c r="B387" i="4"/>
  <c r="C387" i="4"/>
  <c r="D387" i="4"/>
  <c r="E387" i="4"/>
  <c r="A388" i="4"/>
  <c r="B388" i="4"/>
  <c r="C388" i="4"/>
  <c r="D388" i="4"/>
  <c r="E388" i="4"/>
  <c r="A389" i="4"/>
  <c r="B389" i="4"/>
  <c r="C389" i="4"/>
  <c r="D389" i="4"/>
  <c r="E389" i="4"/>
  <c r="A390" i="4"/>
  <c r="B390" i="4"/>
  <c r="C390" i="4"/>
  <c r="D390" i="4"/>
  <c r="E390" i="4"/>
  <c r="A391" i="4"/>
  <c r="B391" i="4"/>
  <c r="C391" i="4"/>
  <c r="D391" i="4"/>
  <c r="E391" i="4"/>
  <c r="A392" i="4"/>
  <c r="B392" i="4"/>
  <c r="C392" i="4"/>
  <c r="D392" i="4"/>
  <c r="E392" i="4"/>
  <c r="A393" i="4"/>
  <c r="B393" i="4"/>
  <c r="C393" i="4"/>
  <c r="D393" i="4"/>
  <c r="E393" i="4"/>
  <c r="A394" i="4"/>
  <c r="B394" i="4"/>
  <c r="C394" i="4"/>
  <c r="D394" i="4"/>
  <c r="E394" i="4"/>
  <c r="A395" i="4"/>
  <c r="B395" i="4"/>
  <c r="C395" i="4"/>
  <c r="D395" i="4"/>
  <c r="E395" i="4"/>
  <c r="A396" i="4"/>
  <c r="B396" i="4"/>
  <c r="C396" i="4"/>
  <c r="D396" i="4"/>
  <c r="E396" i="4"/>
  <c r="A397" i="4"/>
  <c r="B397" i="4"/>
  <c r="C397" i="4"/>
  <c r="D397" i="4"/>
  <c r="E397" i="4"/>
  <c r="A398" i="4"/>
  <c r="B398" i="4"/>
  <c r="C398" i="4"/>
  <c r="D398" i="4"/>
  <c r="E398" i="4"/>
  <c r="A399" i="4"/>
  <c r="B399" i="4"/>
  <c r="C399" i="4"/>
  <c r="D399" i="4"/>
  <c r="E399" i="4"/>
  <c r="A400" i="4"/>
  <c r="B400" i="4"/>
  <c r="C400" i="4"/>
  <c r="D400" i="4"/>
  <c r="E400" i="4"/>
  <c r="A401" i="4"/>
  <c r="B401" i="4"/>
  <c r="C401" i="4"/>
  <c r="D401" i="4"/>
  <c r="E401" i="4"/>
  <c r="A402" i="4"/>
  <c r="B402" i="4"/>
  <c r="C402" i="4"/>
  <c r="D402" i="4"/>
  <c r="E402" i="4"/>
  <c r="A403" i="4"/>
  <c r="B403" i="4"/>
  <c r="C403" i="4"/>
  <c r="D403" i="4"/>
  <c r="E403" i="4"/>
  <c r="A404" i="4"/>
  <c r="B404" i="4"/>
  <c r="C404" i="4"/>
  <c r="D404" i="4"/>
  <c r="E404" i="4"/>
  <c r="A405" i="4"/>
  <c r="B405" i="4"/>
  <c r="C405" i="4"/>
  <c r="D405" i="4"/>
  <c r="E405" i="4"/>
  <c r="A406" i="4"/>
  <c r="B406" i="4"/>
  <c r="C406" i="4"/>
  <c r="D406" i="4"/>
  <c r="E406" i="4"/>
  <c r="A407" i="4"/>
  <c r="B407" i="4"/>
  <c r="C407" i="4"/>
  <c r="D407" i="4"/>
  <c r="E407" i="4"/>
  <c r="A408" i="4"/>
  <c r="B408" i="4"/>
  <c r="C408" i="4"/>
  <c r="D408" i="4"/>
  <c r="E408" i="4"/>
  <c r="A409" i="4"/>
  <c r="B409" i="4"/>
  <c r="C409" i="4"/>
  <c r="D409" i="4"/>
  <c r="E409" i="4"/>
  <c r="A410" i="4"/>
  <c r="B410" i="4"/>
  <c r="C410" i="4"/>
  <c r="D410" i="4"/>
  <c r="E410" i="4"/>
  <c r="A411" i="4"/>
  <c r="B411" i="4"/>
  <c r="C411" i="4"/>
  <c r="D411" i="4"/>
  <c r="E411" i="4"/>
  <c r="A412" i="4"/>
  <c r="B412" i="4"/>
  <c r="C412" i="4"/>
  <c r="D412" i="4"/>
  <c r="E412" i="4"/>
  <c r="A413" i="4"/>
  <c r="B413" i="4"/>
  <c r="C413" i="4"/>
  <c r="D413" i="4"/>
  <c r="E413" i="4"/>
  <c r="A414" i="4"/>
  <c r="B414" i="4"/>
  <c r="C414" i="4"/>
  <c r="D414" i="4"/>
  <c r="E414" i="4"/>
  <c r="A415" i="4"/>
  <c r="B415" i="4"/>
  <c r="C415" i="4"/>
  <c r="D415" i="4"/>
  <c r="E415" i="4"/>
  <c r="A416" i="4"/>
  <c r="B416" i="4"/>
  <c r="C416" i="4"/>
  <c r="D416" i="4"/>
  <c r="E416" i="4"/>
  <c r="A417" i="4"/>
  <c r="B417" i="4"/>
  <c r="C417" i="4"/>
  <c r="D417" i="4"/>
  <c r="E417" i="4"/>
  <c r="A418" i="4"/>
  <c r="B418" i="4"/>
  <c r="C418" i="4"/>
  <c r="D418" i="4"/>
  <c r="E418" i="4"/>
  <c r="A419" i="4"/>
  <c r="B419" i="4"/>
  <c r="C419" i="4"/>
  <c r="D419" i="4"/>
  <c r="E419" i="4"/>
  <c r="A420" i="4"/>
  <c r="B420" i="4"/>
  <c r="C420" i="4"/>
  <c r="D420" i="4"/>
  <c r="E420" i="4"/>
  <c r="A421" i="4"/>
  <c r="B421" i="4"/>
  <c r="C421" i="4"/>
  <c r="D421" i="4"/>
  <c r="E421" i="4"/>
  <c r="A422" i="4"/>
  <c r="B422" i="4"/>
  <c r="C422" i="4"/>
  <c r="D422" i="4"/>
  <c r="E422" i="4"/>
  <c r="A423" i="4"/>
  <c r="B423" i="4"/>
  <c r="C423" i="4"/>
  <c r="D423" i="4"/>
  <c r="E423" i="4"/>
  <c r="A424" i="4"/>
  <c r="B424" i="4"/>
  <c r="C424" i="4"/>
  <c r="D424" i="4"/>
  <c r="E424" i="4"/>
  <c r="A425" i="4"/>
  <c r="B425" i="4"/>
  <c r="C425" i="4"/>
  <c r="D425" i="4"/>
  <c r="E425" i="4"/>
  <c r="A426" i="4"/>
  <c r="B426" i="4"/>
  <c r="C426" i="4"/>
  <c r="D426" i="4"/>
  <c r="E426" i="4"/>
  <c r="A427" i="4"/>
  <c r="B427" i="4"/>
  <c r="C427" i="4"/>
  <c r="D427" i="4"/>
  <c r="E427" i="4"/>
  <c r="A428" i="4"/>
  <c r="B428" i="4"/>
  <c r="C428" i="4"/>
  <c r="D428" i="4"/>
  <c r="E428" i="4"/>
  <c r="A429" i="4"/>
  <c r="B429" i="4"/>
  <c r="C429" i="4"/>
  <c r="D429" i="4"/>
  <c r="E429" i="4"/>
  <c r="A430" i="4"/>
  <c r="B430" i="4"/>
  <c r="C430" i="4"/>
  <c r="D430" i="4"/>
  <c r="E430" i="4"/>
  <c r="A431" i="4"/>
  <c r="B431" i="4"/>
  <c r="C431" i="4"/>
  <c r="D431" i="4"/>
  <c r="E431" i="4"/>
  <c r="A432" i="4"/>
  <c r="B432" i="4"/>
  <c r="C432" i="4"/>
  <c r="D432" i="4"/>
  <c r="E432" i="4"/>
  <c r="A433" i="4"/>
  <c r="B433" i="4"/>
  <c r="C433" i="4"/>
  <c r="D433" i="4"/>
  <c r="E433" i="4"/>
  <c r="A434" i="4"/>
  <c r="B434" i="4"/>
  <c r="C434" i="4"/>
  <c r="D434" i="4"/>
  <c r="E434" i="4"/>
  <c r="A435" i="4"/>
  <c r="B435" i="4"/>
  <c r="C435" i="4"/>
  <c r="D435" i="4"/>
  <c r="E435" i="4"/>
  <c r="A436" i="4"/>
  <c r="B436" i="4"/>
  <c r="C436" i="4"/>
  <c r="D436" i="4"/>
  <c r="E436" i="4"/>
  <c r="A437" i="4"/>
  <c r="B437" i="4"/>
  <c r="C437" i="4"/>
  <c r="D437" i="4"/>
  <c r="E437" i="4"/>
  <c r="A438" i="4"/>
  <c r="B438" i="4"/>
  <c r="C438" i="4"/>
  <c r="D438" i="4"/>
  <c r="E438" i="4"/>
  <c r="A439" i="4"/>
  <c r="B439" i="4"/>
  <c r="C439" i="4"/>
  <c r="D439" i="4"/>
  <c r="E439" i="4"/>
  <c r="A440" i="4"/>
  <c r="B440" i="4"/>
  <c r="C440" i="4"/>
  <c r="D440" i="4"/>
  <c r="E440" i="4"/>
  <c r="A441" i="4"/>
  <c r="B441" i="4"/>
  <c r="C441" i="4"/>
  <c r="D441" i="4"/>
  <c r="E441" i="4"/>
  <c r="A442" i="4"/>
  <c r="B442" i="4"/>
  <c r="C442" i="4"/>
  <c r="D442" i="4"/>
  <c r="E442" i="4"/>
  <c r="A443" i="4"/>
  <c r="B443" i="4"/>
  <c r="C443" i="4"/>
  <c r="D443" i="4"/>
  <c r="E443" i="4"/>
  <c r="A444" i="4"/>
  <c r="B444" i="4"/>
  <c r="C444" i="4"/>
  <c r="D444" i="4"/>
  <c r="E444" i="4"/>
  <c r="A445" i="4"/>
  <c r="B445" i="4"/>
  <c r="C445" i="4"/>
  <c r="D445" i="4"/>
  <c r="E445" i="4"/>
  <c r="A446" i="4"/>
  <c r="B446" i="4"/>
  <c r="C446" i="4"/>
  <c r="D446" i="4"/>
  <c r="E446" i="4"/>
  <c r="A447" i="4"/>
  <c r="B447" i="4"/>
  <c r="C447" i="4"/>
  <c r="D447" i="4"/>
  <c r="E447" i="4"/>
  <c r="A448" i="4"/>
  <c r="B448" i="4"/>
  <c r="C448" i="4"/>
  <c r="D448" i="4"/>
  <c r="E448" i="4"/>
  <c r="A449" i="4"/>
  <c r="B449" i="4"/>
  <c r="C449" i="4"/>
  <c r="D449" i="4"/>
  <c r="E449" i="4"/>
  <c r="A450" i="4"/>
  <c r="B450" i="4"/>
  <c r="C450" i="4"/>
  <c r="D450" i="4"/>
  <c r="E450" i="4"/>
  <c r="A451" i="4"/>
  <c r="B451" i="4"/>
  <c r="C451" i="4"/>
  <c r="D451" i="4"/>
  <c r="E451" i="4"/>
  <c r="A452" i="4"/>
  <c r="B452" i="4"/>
  <c r="C452" i="4"/>
  <c r="D452" i="4"/>
  <c r="E452" i="4"/>
  <c r="A453" i="4"/>
  <c r="B453" i="4"/>
  <c r="C453" i="4"/>
  <c r="D453" i="4"/>
  <c r="E453" i="4"/>
  <c r="A454" i="4"/>
  <c r="B454" i="4"/>
  <c r="C454" i="4"/>
  <c r="D454" i="4"/>
  <c r="E454" i="4"/>
  <c r="A455" i="4"/>
  <c r="B455" i="4"/>
  <c r="C455" i="4"/>
  <c r="D455" i="4"/>
  <c r="E455" i="4"/>
  <c r="A456" i="4"/>
  <c r="B456" i="4"/>
  <c r="C456" i="4"/>
  <c r="D456" i="4"/>
  <c r="E456" i="4"/>
  <c r="A457" i="4"/>
  <c r="B457" i="4"/>
  <c r="C457" i="4"/>
  <c r="D457" i="4"/>
  <c r="E457" i="4"/>
  <c r="A458" i="4"/>
  <c r="B458" i="4"/>
  <c r="C458" i="4"/>
  <c r="D458" i="4"/>
  <c r="E458" i="4"/>
  <c r="A459" i="4"/>
  <c r="B459" i="4"/>
  <c r="C459" i="4"/>
  <c r="D459" i="4"/>
  <c r="E459" i="4"/>
  <c r="A460" i="4"/>
  <c r="B460" i="4"/>
  <c r="C460" i="4"/>
  <c r="D460" i="4"/>
  <c r="E460" i="4"/>
  <c r="A461" i="4"/>
  <c r="B461" i="4"/>
  <c r="C461" i="4"/>
  <c r="D461" i="4"/>
  <c r="E461" i="4"/>
  <c r="A462" i="4"/>
  <c r="B462" i="4"/>
  <c r="C462" i="4"/>
  <c r="D462" i="4"/>
  <c r="E462" i="4"/>
  <c r="A463" i="4"/>
  <c r="B463" i="4"/>
  <c r="C463" i="4"/>
  <c r="D463" i="4"/>
  <c r="E463" i="4"/>
  <c r="A464" i="4"/>
  <c r="B464" i="4"/>
  <c r="C464" i="4"/>
  <c r="D464" i="4"/>
  <c r="E464" i="4"/>
  <c r="A465" i="4"/>
  <c r="B465" i="4"/>
  <c r="C465" i="4"/>
  <c r="D465" i="4"/>
  <c r="E465" i="4"/>
  <c r="A466" i="4"/>
  <c r="B466" i="4"/>
  <c r="C466" i="4"/>
  <c r="D466" i="4"/>
  <c r="E466" i="4"/>
  <c r="A467" i="4"/>
  <c r="B467" i="4"/>
  <c r="C467" i="4"/>
  <c r="D467" i="4"/>
  <c r="E467" i="4"/>
  <c r="A468" i="4"/>
  <c r="B468" i="4"/>
  <c r="C468" i="4"/>
  <c r="D468" i="4"/>
  <c r="E468" i="4"/>
  <c r="A469" i="4"/>
  <c r="B469" i="4"/>
  <c r="C469" i="4"/>
  <c r="D469" i="4"/>
  <c r="E469" i="4"/>
  <c r="A470" i="4"/>
  <c r="B470" i="4"/>
  <c r="C470" i="4"/>
  <c r="D470" i="4"/>
  <c r="E470" i="4"/>
  <c r="A471" i="4"/>
  <c r="B471" i="4"/>
  <c r="C471" i="4"/>
  <c r="D471" i="4"/>
  <c r="E471" i="4"/>
  <c r="A472" i="4"/>
  <c r="B472" i="4"/>
  <c r="C472" i="4"/>
  <c r="D472" i="4"/>
  <c r="E472" i="4"/>
  <c r="A473" i="4"/>
  <c r="B473" i="4"/>
  <c r="C473" i="4"/>
  <c r="D473" i="4"/>
  <c r="E473" i="4"/>
  <c r="A474" i="4"/>
  <c r="B474" i="4"/>
  <c r="C474" i="4"/>
  <c r="D474" i="4"/>
  <c r="E474" i="4"/>
  <c r="A475" i="4"/>
  <c r="B475" i="4"/>
  <c r="C475" i="4"/>
  <c r="D475" i="4"/>
  <c r="E475" i="4"/>
  <c r="A476" i="4"/>
  <c r="B476" i="4"/>
  <c r="C476" i="4"/>
  <c r="D476" i="4"/>
  <c r="E476" i="4"/>
  <c r="A477" i="4"/>
  <c r="B477" i="4"/>
  <c r="C477" i="4"/>
  <c r="D477" i="4"/>
  <c r="E477" i="4"/>
  <c r="A478" i="4"/>
  <c r="B478" i="4"/>
  <c r="C478" i="4"/>
  <c r="D478" i="4"/>
  <c r="E478" i="4"/>
  <c r="A479" i="4"/>
  <c r="B479" i="4"/>
  <c r="C479" i="4"/>
  <c r="D479" i="4"/>
  <c r="E479" i="4"/>
  <c r="A480" i="4"/>
  <c r="B480" i="4"/>
  <c r="C480" i="4"/>
  <c r="D480" i="4"/>
  <c r="E480" i="4"/>
  <c r="A481" i="4"/>
  <c r="B481" i="4"/>
  <c r="C481" i="4"/>
  <c r="D481" i="4"/>
  <c r="E481" i="4"/>
  <c r="A482" i="4"/>
  <c r="B482" i="4"/>
  <c r="C482" i="4"/>
  <c r="D482" i="4"/>
  <c r="E482" i="4"/>
  <c r="A483" i="4"/>
  <c r="B483" i="4"/>
  <c r="C483" i="4"/>
  <c r="D483" i="4"/>
  <c r="E483" i="4"/>
  <c r="A484" i="4"/>
  <c r="B484" i="4"/>
  <c r="C484" i="4"/>
  <c r="D484" i="4"/>
  <c r="E484" i="4"/>
  <c r="A485" i="4"/>
  <c r="B485" i="4"/>
  <c r="C485" i="4"/>
  <c r="D485" i="4"/>
  <c r="E485" i="4"/>
  <c r="A486" i="4"/>
  <c r="B486" i="4"/>
  <c r="C486" i="4"/>
  <c r="D486" i="4"/>
  <c r="E486" i="4"/>
  <c r="A487" i="4"/>
  <c r="B487" i="4"/>
  <c r="C487" i="4"/>
  <c r="D487" i="4"/>
  <c r="E487" i="4"/>
  <c r="A488" i="4"/>
  <c r="B488" i="4"/>
  <c r="C488" i="4"/>
  <c r="D488" i="4"/>
  <c r="E488" i="4"/>
  <c r="A489" i="4"/>
  <c r="B489" i="4"/>
  <c r="C489" i="4"/>
  <c r="D489" i="4"/>
  <c r="E489" i="4"/>
  <c r="A490" i="4"/>
  <c r="B490" i="4"/>
  <c r="C490" i="4"/>
  <c r="D490" i="4"/>
  <c r="E490" i="4"/>
  <c r="A491" i="4"/>
  <c r="B491" i="4"/>
  <c r="C491" i="4"/>
  <c r="D491" i="4"/>
  <c r="E491" i="4"/>
  <c r="A492" i="4"/>
  <c r="B492" i="4"/>
  <c r="C492" i="4"/>
  <c r="D492" i="4"/>
  <c r="E492" i="4"/>
  <c r="A493" i="4"/>
  <c r="B493" i="4"/>
  <c r="C493" i="4"/>
  <c r="D493" i="4"/>
  <c r="E493" i="4"/>
  <c r="A494" i="4"/>
  <c r="B494" i="4"/>
  <c r="C494" i="4"/>
  <c r="D494" i="4"/>
  <c r="E494" i="4"/>
  <c r="A495" i="4"/>
  <c r="B495" i="4"/>
  <c r="C495" i="4"/>
  <c r="D495" i="4"/>
  <c r="E495" i="4"/>
  <c r="A496" i="4"/>
  <c r="B496" i="4"/>
  <c r="C496" i="4"/>
  <c r="D496" i="4"/>
  <c r="E496" i="4"/>
  <c r="A497" i="4"/>
  <c r="B497" i="4"/>
  <c r="C497" i="4"/>
  <c r="D497" i="4"/>
  <c r="E497" i="4"/>
  <c r="A498" i="4"/>
  <c r="B498" i="4"/>
  <c r="C498" i="4"/>
  <c r="D498" i="4"/>
  <c r="E498" i="4"/>
  <c r="A499" i="4"/>
  <c r="B499" i="4"/>
  <c r="C499" i="4"/>
  <c r="D499" i="4"/>
  <c r="E499" i="4"/>
  <c r="A500" i="4"/>
  <c r="B500" i="4"/>
  <c r="C500" i="4"/>
  <c r="D500" i="4"/>
  <c r="E500" i="4"/>
  <c r="A501" i="4"/>
  <c r="B501" i="4"/>
  <c r="C501" i="4"/>
  <c r="D501" i="4"/>
  <c r="E501" i="4"/>
  <c r="A502" i="4"/>
  <c r="B502" i="4"/>
  <c r="C502" i="4"/>
  <c r="D502" i="4"/>
  <c r="E502" i="4"/>
  <c r="A503" i="4"/>
  <c r="B503" i="4"/>
  <c r="C503" i="4"/>
  <c r="D503" i="4"/>
  <c r="E503" i="4"/>
  <c r="A504" i="4"/>
  <c r="B504" i="4"/>
  <c r="C504" i="4"/>
  <c r="D504" i="4"/>
  <c r="E504" i="4"/>
  <c r="A505" i="4"/>
  <c r="B505" i="4"/>
  <c r="C505" i="4"/>
  <c r="D505" i="4"/>
  <c r="E505" i="4"/>
  <c r="A506" i="4"/>
  <c r="B506" i="4"/>
  <c r="C506" i="4"/>
  <c r="D506" i="4"/>
  <c r="E506" i="4"/>
  <c r="A507" i="4"/>
  <c r="B507" i="4"/>
  <c r="C507" i="4"/>
  <c r="D507" i="4"/>
  <c r="E507" i="4"/>
  <c r="A508" i="4"/>
  <c r="B508" i="4"/>
  <c r="C508" i="4"/>
  <c r="D508" i="4"/>
  <c r="E508" i="4"/>
  <c r="A509" i="4"/>
  <c r="B509" i="4"/>
  <c r="C509" i="4"/>
  <c r="D509" i="4"/>
  <c r="E509" i="4"/>
  <c r="A510" i="4"/>
  <c r="B510" i="4"/>
  <c r="C510" i="4"/>
  <c r="D510" i="4"/>
  <c r="E510" i="4"/>
  <c r="A511" i="4"/>
  <c r="B511" i="4"/>
  <c r="C511" i="4"/>
  <c r="D511" i="4"/>
  <c r="E511" i="4"/>
  <c r="A512" i="4"/>
  <c r="B512" i="4"/>
  <c r="C512" i="4"/>
  <c r="D512" i="4"/>
  <c r="E512" i="4"/>
  <c r="A513" i="4"/>
  <c r="B513" i="4"/>
  <c r="C513" i="4"/>
  <c r="D513" i="4"/>
  <c r="E513" i="4"/>
  <c r="A514" i="4"/>
  <c r="B514" i="4"/>
  <c r="C514" i="4"/>
  <c r="D514" i="4"/>
  <c r="E514" i="4"/>
  <c r="A515" i="4"/>
  <c r="B515" i="4"/>
  <c r="C515" i="4"/>
  <c r="D515" i="4"/>
  <c r="E515" i="4"/>
  <c r="A516" i="4"/>
  <c r="B516" i="4"/>
  <c r="C516" i="4"/>
  <c r="D516" i="4"/>
  <c r="E516" i="4"/>
  <c r="A517" i="4"/>
  <c r="B517" i="4"/>
  <c r="C517" i="4"/>
  <c r="D517" i="4"/>
  <c r="E517" i="4"/>
  <c r="A518" i="4"/>
  <c r="B518" i="4"/>
  <c r="C518" i="4"/>
  <c r="D518" i="4"/>
  <c r="E518" i="4"/>
  <c r="D5" i="4"/>
  <c r="AB254" i="4"/>
  <c r="AE254" i="4"/>
  <c r="AH254" i="4"/>
  <c r="Y255" i="4"/>
  <c r="AB255" i="4"/>
  <c r="AE255" i="4"/>
  <c r="AH255" i="4"/>
  <c r="AK255" i="4"/>
  <c r="Y256" i="4"/>
  <c r="AB256" i="4"/>
  <c r="AE256" i="4"/>
  <c r="AH256" i="4"/>
  <c r="AK256" i="4"/>
  <c r="Y257" i="4"/>
  <c r="AB257" i="4"/>
  <c r="AE257" i="4"/>
  <c r="AH257" i="4"/>
  <c r="AK257" i="4"/>
  <c r="L258" i="4"/>
  <c r="AB258" i="4"/>
  <c r="AE258" i="4"/>
  <c r="AH258" i="4"/>
  <c r="AK258" i="4"/>
  <c r="Y259" i="4"/>
  <c r="AB259" i="4"/>
  <c r="AE259" i="4"/>
  <c r="AH259" i="4"/>
  <c r="AK259" i="4"/>
  <c r="L260" i="4"/>
  <c r="Y260" i="4"/>
  <c r="AB260" i="4"/>
  <c r="AE260" i="4"/>
  <c r="AH260" i="4"/>
  <c r="AK260" i="4"/>
  <c r="L261" i="4"/>
  <c r="Y261" i="4"/>
  <c r="AB261" i="4"/>
  <c r="AE261" i="4"/>
  <c r="AH261" i="4"/>
  <c r="AK261" i="4"/>
  <c r="L262" i="4"/>
  <c r="Y262" i="4"/>
  <c r="AB262" i="4"/>
  <c r="AE262" i="4"/>
  <c r="AH262" i="4"/>
  <c r="AK262" i="4"/>
  <c r="L263" i="4"/>
  <c r="Y263" i="4"/>
  <c r="AB263" i="4"/>
  <c r="AE263" i="4"/>
  <c r="AH263" i="4"/>
  <c r="AK263" i="4"/>
  <c r="L264" i="4"/>
  <c r="AB264" i="4"/>
  <c r="AE264" i="4"/>
  <c r="AH264" i="4"/>
  <c r="AK264" i="4"/>
  <c r="L265" i="4"/>
  <c r="Y265" i="4"/>
  <c r="AB265" i="4"/>
  <c r="AE265" i="4"/>
  <c r="AH265" i="4"/>
  <c r="AK265" i="4"/>
  <c r="L266" i="4"/>
  <c r="Y266" i="4"/>
  <c r="AB266" i="4"/>
  <c r="AE266" i="4"/>
  <c r="AH266" i="4"/>
  <c r="AK266" i="4"/>
  <c r="L267" i="4"/>
  <c r="Y267" i="4"/>
  <c r="AB267" i="4"/>
  <c r="AE267" i="4"/>
  <c r="AH267" i="4"/>
  <c r="AK267" i="4"/>
  <c r="L268" i="4"/>
  <c r="AB268" i="4"/>
  <c r="AE268" i="4"/>
  <c r="AH268" i="4"/>
  <c r="AK268" i="4"/>
  <c r="L269" i="4"/>
  <c r="AB269" i="4"/>
  <c r="AE269" i="4"/>
  <c r="AH269" i="4"/>
  <c r="AK269" i="4"/>
  <c r="L270" i="4"/>
  <c r="AB270" i="4"/>
  <c r="AE270" i="4"/>
  <c r="AH270" i="4"/>
  <c r="AK270" i="4"/>
  <c r="L271" i="4"/>
  <c r="AB271" i="4"/>
  <c r="AE271" i="4"/>
  <c r="AH271" i="4"/>
  <c r="AK271" i="4"/>
  <c r="L272" i="4"/>
  <c r="Y272" i="4"/>
  <c r="AB272" i="4"/>
  <c r="AE272" i="4"/>
  <c r="AH272" i="4"/>
  <c r="AK272" i="4"/>
  <c r="L273" i="4"/>
  <c r="Y273" i="4"/>
  <c r="AB273" i="4"/>
  <c r="AE273" i="4"/>
  <c r="AH273" i="4"/>
  <c r="AK273" i="4"/>
  <c r="L274" i="4"/>
  <c r="Y274" i="4"/>
  <c r="AB274" i="4"/>
  <c r="AE274" i="4"/>
  <c r="AH274" i="4"/>
  <c r="AK274" i="4"/>
  <c r="L275" i="4"/>
  <c r="Y275" i="4"/>
  <c r="AB275" i="4"/>
  <c r="AE275" i="4"/>
  <c r="AH275" i="4"/>
  <c r="AK275" i="4"/>
  <c r="L276" i="4"/>
  <c r="Y276" i="4"/>
  <c r="AB276" i="4"/>
  <c r="AE276" i="4"/>
  <c r="AH276" i="4"/>
  <c r="AK276" i="4"/>
  <c r="L277" i="4"/>
  <c r="Y277" i="4"/>
  <c r="AB277" i="4"/>
  <c r="AE277" i="4"/>
  <c r="AH277" i="4"/>
  <c r="AK277" i="4"/>
  <c r="L278" i="4"/>
  <c r="Y278" i="4"/>
  <c r="AB278" i="4"/>
  <c r="AE278" i="4"/>
  <c r="AH278" i="4"/>
  <c r="AK278" i="4"/>
  <c r="L279" i="4"/>
  <c r="Y279" i="4"/>
  <c r="AB279" i="4"/>
  <c r="AE279" i="4"/>
  <c r="AH279" i="4"/>
  <c r="AK279" i="4"/>
  <c r="L280" i="4"/>
  <c r="Y280" i="4"/>
  <c r="AB280" i="4"/>
  <c r="AE280" i="4"/>
  <c r="AH280" i="4"/>
  <c r="AK280" i="4"/>
  <c r="L281" i="4"/>
  <c r="Y281" i="4"/>
  <c r="AB281" i="4"/>
  <c r="AE281" i="4"/>
  <c r="AH281" i="4"/>
  <c r="AK281" i="4"/>
  <c r="L282" i="4"/>
  <c r="Y282" i="4"/>
  <c r="AB282" i="4"/>
  <c r="AE282" i="4"/>
  <c r="AH282" i="4"/>
  <c r="AK282" i="4"/>
  <c r="L283" i="4"/>
  <c r="Y283" i="4"/>
  <c r="AB283" i="4"/>
  <c r="AE283" i="4"/>
  <c r="AH283" i="4"/>
  <c r="AK283" i="4"/>
  <c r="L284" i="4"/>
  <c r="Y284" i="4"/>
  <c r="AB284" i="4"/>
  <c r="AE284" i="4"/>
  <c r="AH284" i="4"/>
  <c r="AK284" i="4"/>
  <c r="L285" i="4"/>
  <c r="Y285" i="4"/>
  <c r="AB285" i="4"/>
  <c r="AE285" i="4"/>
  <c r="AH285" i="4"/>
  <c r="AK285" i="4"/>
  <c r="L286" i="4"/>
  <c r="Y286" i="4"/>
  <c r="AB286" i="4"/>
  <c r="AE286" i="4"/>
  <c r="AH286" i="4"/>
  <c r="AK286" i="4"/>
  <c r="L287" i="4"/>
  <c r="Y287" i="4"/>
  <c r="AB287" i="4"/>
  <c r="AE287" i="4"/>
  <c r="AH287" i="4"/>
  <c r="AK287" i="4"/>
  <c r="L288" i="4"/>
  <c r="Y288" i="4"/>
  <c r="AB288" i="4"/>
  <c r="AE288" i="4"/>
  <c r="AH288" i="4"/>
  <c r="AK288" i="4"/>
  <c r="L289" i="4"/>
  <c r="Y289" i="4"/>
  <c r="AB289" i="4"/>
  <c r="AE289" i="4"/>
  <c r="AH289" i="4"/>
  <c r="AK289" i="4"/>
  <c r="L290" i="4"/>
  <c r="Y290" i="4"/>
  <c r="AB290" i="4"/>
  <c r="AE290" i="4"/>
  <c r="AH290" i="4"/>
  <c r="AK290" i="4"/>
  <c r="L291" i="4"/>
  <c r="Y291" i="4"/>
  <c r="AB291" i="4"/>
  <c r="AE291" i="4"/>
  <c r="AH291" i="4"/>
  <c r="AK291" i="4"/>
  <c r="L292" i="4"/>
  <c r="Y292" i="4"/>
  <c r="AB292" i="4"/>
  <c r="AE292" i="4"/>
  <c r="AH292" i="4"/>
  <c r="AK292" i="4"/>
  <c r="L293" i="4"/>
  <c r="Y293" i="4"/>
  <c r="AB293" i="4"/>
  <c r="AE293" i="4"/>
  <c r="AH293" i="4"/>
  <c r="AK293" i="4"/>
  <c r="L294" i="4"/>
  <c r="Y294" i="4"/>
  <c r="AB294" i="4"/>
  <c r="AE294" i="4"/>
  <c r="AH294" i="4"/>
  <c r="AK294" i="4"/>
  <c r="L295" i="4"/>
  <c r="Y295" i="4"/>
  <c r="AB295" i="4"/>
  <c r="AE295" i="4"/>
  <c r="AH295" i="4"/>
  <c r="AK295" i="4"/>
  <c r="L296" i="4"/>
  <c r="Y296" i="4"/>
  <c r="AB296" i="4"/>
  <c r="AE296" i="4"/>
  <c r="AH296" i="4"/>
  <c r="AK296" i="4"/>
  <c r="L297" i="4"/>
  <c r="Y297" i="4"/>
  <c r="AB297" i="4"/>
  <c r="AE297" i="4"/>
  <c r="AH297" i="4"/>
  <c r="AK297" i="4"/>
  <c r="L298" i="4"/>
  <c r="Y298" i="4"/>
  <c r="AB298" i="4"/>
  <c r="AE298" i="4"/>
  <c r="AH298" i="4"/>
  <c r="AK298" i="4"/>
  <c r="L299" i="4"/>
  <c r="Y299" i="4"/>
  <c r="AB299" i="4"/>
  <c r="AE299" i="4"/>
  <c r="AH299" i="4"/>
  <c r="AK299" i="4"/>
  <c r="L300" i="4"/>
  <c r="Y300" i="4"/>
  <c r="AB300" i="4"/>
  <c r="AE300" i="4"/>
  <c r="AH300" i="4"/>
  <c r="AK300" i="4"/>
  <c r="L301" i="4"/>
  <c r="Y301" i="4"/>
  <c r="AB301" i="4"/>
  <c r="AE301" i="4"/>
  <c r="AH301" i="4"/>
  <c r="AK301" i="4"/>
  <c r="L302" i="4"/>
  <c r="Y302" i="4"/>
  <c r="AB302" i="4"/>
  <c r="AE302" i="4"/>
  <c r="AH302" i="4"/>
  <c r="AK302" i="4"/>
  <c r="L303" i="4"/>
  <c r="Y303" i="4"/>
  <c r="AB303" i="4"/>
  <c r="AE303" i="4"/>
  <c r="AH303" i="4"/>
  <c r="AK303" i="4"/>
  <c r="L304" i="4"/>
  <c r="Y304" i="4"/>
  <c r="AB304" i="4"/>
  <c r="AE304" i="4"/>
  <c r="AH304" i="4"/>
  <c r="AK304" i="4"/>
  <c r="L305" i="4"/>
  <c r="Y305" i="4"/>
  <c r="AB305" i="4"/>
  <c r="AE305" i="4"/>
  <c r="AH305" i="4"/>
  <c r="AK305" i="4"/>
  <c r="L306" i="4"/>
  <c r="Y306" i="4"/>
  <c r="AB306" i="4"/>
  <c r="AE306" i="4"/>
  <c r="AH306" i="4"/>
  <c r="AK306" i="4"/>
  <c r="L307" i="4"/>
  <c r="Y307" i="4"/>
  <c r="AB307" i="4"/>
  <c r="AE307" i="4"/>
  <c r="AH307" i="4"/>
  <c r="AK307" i="4"/>
  <c r="L308" i="4"/>
  <c r="Y308" i="4"/>
  <c r="AB308" i="4"/>
  <c r="AE308" i="4"/>
  <c r="AH308" i="4"/>
  <c r="AK308" i="4"/>
  <c r="L309" i="4"/>
  <c r="Y309" i="4"/>
  <c r="AB309" i="4"/>
  <c r="AE309" i="4"/>
  <c r="AH309" i="4"/>
  <c r="AK309" i="4"/>
  <c r="L310" i="4"/>
  <c r="Y310" i="4"/>
  <c r="AB310" i="4"/>
  <c r="AE310" i="4"/>
  <c r="AH310" i="4"/>
  <c r="AK310" i="4"/>
  <c r="L311" i="4"/>
  <c r="Y311" i="4"/>
  <c r="AB311" i="4"/>
  <c r="AE311" i="4"/>
  <c r="AH311" i="4"/>
  <c r="AK311" i="4"/>
  <c r="Y312" i="4"/>
  <c r="AB312" i="4"/>
  <c r="AE312" i="4"/>
  <c r="AH312" i="4"/>
  <c r="AK312" i="4"/>
  <c r="Y313" i="4"/>
  <c r="AB313" i="4"/>
  <c r="AE313" i="4"/>
  <c r="AH313" i="4"/>
  <c r="AK313" i="4"/>
  <c r="L314" i="4"/>
  <c r="Y314" i="4"/>
  <c r="AB314" i="4"/>
  <c r="AE314" i="4"/>
  <c r="AH314" i="4"/>
  <c r="AK314" i="4"/>
  <c r="L315" i="4"/>
  <c r="Y315" i="4"/>
  <c r="AB315" i="4"/>
  <c r="AE315" i="4"/>
  <c r="AH315" i="4"/>
  <c r="AK315" i="4"/>
  <c r="L316" i="4"/>
  <c r="Y316" i="4"/>
  <c r="AB316" i="4"/>
  <c r="AE316" i="4"/>
  <c r="AH316" i="4"/>
  <c r="AK316" i="4"/>
  <c r="L317" i="4"/>
  <c r="Y317" i="4"/>
  <c r="AB317" i="4"/>
  <c r="AE317" i="4"/>
  <c r="AH317" i="4"/>
  <c r="AK317" i="4"/>
  <c r="L318" i="4"/>
  <c r="Y318" i="4"/>
  <c r="AB318" i="4"/>
  <c r="AE318" i="4"/>
  <c r="AH318" i="4"/>
  <c r="AK318" i="4"/>
  <c r="L319" i="4"/>
  <c r="Y319" i="4"/>
  <c r="AB319" i="4"/>
  <c r="AE319" i="4"/>
  <c r="AH319" i="4"/>
  <c r="AK319" i="4"/>
  <c r="L320" i="4"/>
  <c r="Y320" i="4"/>
  <c r="AB320" i="4"/>
  <c r="AE320" i="4"/>
  <c r="AH320" i="4"/>
  <c r="AK320" i="4"/>
  <c r="L321" i="4"/>
  <c r="Y321" i="4"/>
  <c r="AB321" i="4"/>
  <c r="AE321" i="4"/>
  <c r="AH321" i="4"/>
  <c r="AK321" i="4"/>
  <c r="L322" i="4"/>
  <c r="Y322" i="4"/>
  <c r="AB322" i="4"/>
  <c r="AE322" i="4"/>
  <c r="AH322" i="4"/>
  <c r="AK322" i="4"/>
  <c r="L323" i="4"/>
  <c r="Y323" i="4"/>
  <c r="AB323" i="4"/>
  <c r="AE323" i="4"/>
  <c r="AH323" i="4"/>
  <c r="AK323" i="4"/>
  <c r="L324" i="4"/>
  <c r="Y324" i="4"/>
  <c r="AB324" i="4"/>
  <c r="AE324" i="4"/>
  <c r="AH324" i="4"/>
  <c r="AK324" i="4"/>
  <c r="L325" i="4"/>
  <c r="Y325" i="4"/>
  <c r="AB325" i="4"/>
  <c r="AE325" i="4"/>
  <c r="AH325" i="4"/>
  <c r="AK325" i="4"/>
  <c r="L326" i="4"/>
  <c r="Y326" i="4"/>
  <c r="AB326" i="4"/>
  <c r="AE326" i="4"/>
  <c r="AH326" i="4"/>
  <c r="AK326" i="4"/>
  <c r="L327" i="4"/>
  <c r="Y327" i="4"/>
  <c r="AB327" i="4"/>
  <c r="AE327" i="4"/>
  <c r="AH327" i="4"/>
  <c r="AK327" i="4"/>
  <c r="L328" i="4"/>
  <c r="Y328" i="4"/>
  <c r="AB328" i="4"/>
  <c r="AE328" i="4"/>
  <c r="AH328" i="4"/>
  <c r="AK328" i="4"/>
  <c r="L329" i="4"/>
  <c r="Y329" i="4"/>
  <c r="AB329" i="4"/>
  <c r="AE329" i="4"/>
  <c r="AH329" i="4"/>
  <c r="AK329" i="4"/>
  <c r="L330" i="4"/>
  <c r="Y330" i="4"/>
  <c r="AB330" i="4"/>
  <c r="AE330" i="4"/>
  <c r="AH330" i="4"/>
  <c r="AK330" i="4"/>
  <c r="L331" i="4"/>
  <c r="Y331" i="4"/>
  <c r="AB331" i="4"/>
  <c r="AE331" i="4"/>
  <c r="AH331" i="4"/>
  <c r="AK331" i="4"/>
  <c r="L332" i="4"/>
  <c r="Y332" i="4"/>
  <c r="AB332" i="4"/>
  <c r="AE332" i="4"/>
  <c r="AH332" i="4"/>
  <c r="AK332" i="4"/>
  <c r="L333" i="4"/>
  <c r="Y333" i="4"/>
  <c r="AB333" i="4"/>
  <c r="AE333" i="4"/>
  <c r="AH333" i="4"/>
  <c r="AK333" i="4"/>
  <c r="L334" i="4"/>
  <c r="Y334" i="4"/>
  <c r="AB334" i="4"/>
  <c r="AE334" i="4"/>
  <c r="AH334" i="4"/>
  <c r="AK334" i="4"/>
  <c r="L335" i="4"/>
  <c r="Y335" i="4"/>
  <c r="AB335" i="4"/>
  <c r="AE335" i="4"/>
  <c r="AH335" i="4"/>
  <c r="AK335" i="4"/>
  <c r="L336" i="4"/>
  <c r="AB336" i="4"/>
  <c r="AE336" i="4"/>
  <c r="AH336" i="4"/>
  <c r="AK336" i="4"/>
  <c r="L337" i="4"/>
  <c r="AB337" i="4"/>
  <c r="AE337" i="4"/>
  <c r="AH337" i="4"/>
  <c r="AK337" i="4"/>
  <c r="L338" i="4"/>
  <c r="Y338" i="4"/>
  <c r="AB338" i="4"/>
  <c r="AE338" i="4"/>
  <c r="AH338" i="4"/>
  <c r="AK338" i="4"/>
  <c r="L339" i="4"/>
  <c r="Y339" i="4"/>
  <c r="AB339" i="4"/>
  <c r="AE339" i="4"/>
  <c r="AH339" i="4"/>
  <c r="AK339" i="4"/>
  <c r="L340" i="4"/>
  <c r="Y340" i="4"/>
  <c r="AB340" i="4"/>
  <c r="AE340" i="4"/>
  <c r="AH340" i="4"/>
  <c r="AK340" i="4"/>
  <c r="L341" i="4"/>
  <c r="Y341" i="4"/>
  <c r="AB341" i="4"/>
  <c r="AE341" i="4"/>
  <c r="AH341" i="4"/>
  <c r="AK341" i="4"/>
  <c r="L342" i="4"/>
  <c r="Y342" i="4"/>
  <c r="AB342" i="4"/>
  <c r="AE342" i="4"/>
  <c r="AH342" i="4"/>
  <c r="AK342" i="4"/>
  <c r="L343" i="4"/>
  <c r="Y343" i="4"/>
  <c r="AB343" i="4"/>
  <c r="AE343" i="4"/>
  <c r="AH343" i="4"/>
  <c r="AK343" i="4"/>
  <c r="L344" i="4"/>
  <c r="Y344" i="4"/>
  <c r="AB344" i="4"/>
  <c r="AE344" i="4"/>
  <c r="AH344" i="4"/>
  <c r="AK344" i="4"/>
  <c r="L345" i="4"/>
  <c r="Y345" i="4"/>
  <c r="AB345" i="4"/>
  <c r="AE345" i="4"/>
  <c r="AH345" i="4"/>
  <c r="AK345" i="4"/>
  <c r="L346" i="4"/>
  <c r="Y346" i="4"/>
  <c r="AB346" i="4"/>
  <c r="AE346" i="4"/>
  <c r="AH346" i="4"/>
  <c r="AK346" i="4"/>
  <c r="L347" i="4"/>
  <c r="Y347" i="4"/>
  <c r="AB347" i="4"/>
  <c r="AE347" i="4"/>
  <c r="AH347" i="4"/>
  <c r="AK347" i="4"/>
  <c r="L348" i="4"/>
  <c r="Y348" i="4"/>
  <c r="AB348" i="4"/>
  <c r="AE348" i="4"/>
  <c r="AH348" i="4"/>
  <c r="AK348" i="4"/>
  <c r="L349" i="4"/>
  <c r="Y349" i="4"/>
  <c r="AB349" i="4"/>
  <c r="AE349" i="4"/>
  <c r="AH349" i="4"/>
  <c r="AK349" i="4"/>
  <c r="L350" i="4"/>
  <c r="Y350" i="4"/>
  <c r="AB350" i="4"/>
  <c r="AE350" i="4"/>
  <c r="AH350" i="4"/>
  <c r="AK350" i="4"/>
  <c r="L351" i="4"/>
  <c r="Y351" i="4"/>
  <c r="AB351" i="4"/>
  <c r="AE351" i="4"/>
  <c r="AH351" i="4"/>
  <c r="AK351" i="4"/>
  <c r="L352" i="4"/>
  <c r="Y352" i="4"/>
  <c r="AB352" i="4"/>
  <c r="AE352" i="4"/>
  <c r="AH352" i="4"/>
  <c r="AK352" i="4"/>
  <c r="L353" i="4"/>
  <c r="Y353" i="4"/>
  <c r="AB353" i="4"/>
  <c r="AE353" i="4"/>
  <c r="AH353" i="4"/>
  <c r="AK353" i="4"/>
  <c r="L354" i="4"/>
  <c r="Y354" i="4"/>
  <c r="AB354" i="4"/>
  <c r="AE354" i="4"/>
  <c r="AH354" i="4"/>
  <c r="AK354" i="4"/>
  <c r="L355" i="4"/>
  <c r="Y355" i="4"/>
  <c r="AB355" i="4"/>
  <c r="AE355" i="4"/>
  <c r="AH355" i="4"/>
  <c r="AK355" i="4"/>
  <c r="L356" i="4"/>
  <c r="Y356" i="4"/>
  <c r="AB356" i="4"/>
  <c r="AE356" i="4"/>
  <c r="AH356" i="4"/>
  <c r="AK356" i="4"/>
  <c r="L357" i="4"/>
  <c r="Y357" i="4"/>
  <c r="AB357" i="4"/>
  <c r="AE357" i="4"/>
  <c r="AH357" i="4"/>
  <c r="AK357" i="4"/>
  <c r="L358" i="4"/>
  <c r="Y358" i="4"/>
  <c r="AB358" i="4"/>
  <c r="AE358" i="4"/>
  <c r="AH358" i="4"/>
  <c r="AK358" i="4"/>
  <c r="L359" i="4"/>
  <c r="Y359" i="4"/>
  <c r="AB359" i="4"/>
  <c r="AE359" i="4"/>
  <c r="AH359" i="4"/>
  <c r="AK359" i="4"/>
  <c r="L360" i="4"/>
  <c r="Y360" i="4"/>
  <c r="AB360" i="4"/>
  <c r="AE360" i="4"/>
  <c r="AH360" i="4"/>
  <c r="AK360" i="4"/>
  <c r="L361" i="4"/>
  <c r="Y361" i="4"/>
  <c r="AB361" i="4"/>
  <c r="AE361" i="4"/>
  <c r="AH361" i="4"/>
  <c r="AK361" i="4"/>
  <c r="L362" i="4"/>
  <c r="Y362" i="4"/>
  <c r="AB362" i="4"/>
  <c r="AE362" i="4"/>
  <c r="AH362" i="4"/>
  <c r="AK362" i="4"/>
  <c r="L363" i="4"/>
  <c r="Y363" i="4"/>
  <c r="AB363" i="4"/>
  <c r="AE363" i="4"/>
  <c r="AH363" i="4"/>
  <c r="AK363" i="4"/>
  <c r="L364" i="4"/>
  <c r="Y364" i="4"/>
  <c r="AB364" i="4"/>
  <c r="AE364" i="4"/>
  <c r="AH364" i="4"/>
  <c r="AK364" i="4"/>
  <c r="L365" i="4"/>
  <c r="Y365" i="4"/>
  <c r="AB365" i="4"/>
  <c r="AE365" i="4"/>
  <c r="AH365" i="4"/>
  <c r="AK365" i="4"/>
  <c r="L366" i="4"/>
  <c r="Y366" i="4"/>
  <c r="AB366" i="4"/>
  <c r="AE366" i="4"/>
  <c r="AH366" i="4"/>
  <c r="AK366" i="4"/>
  <c r="L367" i="4"/>
  <c r="AB367" i="4"/>
  <c r="AE367" i="4"/>
  <c r="AH367" i="4"/>
  <c r="AK367" i="4"/>
  <c r="L368" i="4"/>
  <c r="Y368" i="4"/>
  <c r="AB368" i="4"/>
  <c r="AE368" i="4"/>
  <c r="AH368" i="4"/>
  <c r="AK368" i="4"/>
  <c r="L369" i="4"/>
  <c r="Y369" i="4"/>
  <c r="AB369" i="4"/>
  <c r="AE369" i="4"/>
  <c r="AH369" i="4"/>
  <c r="AK369" i="4"/>
  <c r="L370" i="4"/>
  <c r="Y370" i="4"/>
  <c r="AB370" i="4"/>
  <c r="AE370" i="4"/>
  <c r="AH370" i="4"/>
  <c r="AK370" i="4"/>
  <c r="L371" i="4"/>
  <c r="Y371" i="4"/>
  <c r="AB371" i="4"/>
  <c r="AE371" i="4"/>
  <c r="AH371" i="4"/>
  <c r="AK371" i="4"/>
  <c r="L372" i="4"/>
  <c r="Y372" i="4"/>
  <c r="AB372" i="4"/>
  <c r="AE372" i="4"/>
  <c r="AH372" i="4"/>
  <c r="AK372" i="4"/>
  <c r="L373" i="4"/>
  <c r="Y373" i="4"/>
  <c r="AB373" i="4"/>
  <c r="AE373" i="4"/>
  <c r="AH373" i="4"/>
  <c r="AK373" i="4"/>
  <c r="L374" i="4"/>
  <c r="Y374" i="4"/>
  <c r="AB374" i="4"/>
  <c r="AE374" i="4"/>
  <c r="AH374" i="4"/>
  <c r="AK374" i="4"/>
  <c r="L375" i="4"/>
  <c r="Y375" i="4"/>
  <c r="AB375" i="4"/>
  <c r="AE375" i="4"/>
  <c r="AH375" i="4"/>
  <c r="AK375" i="4"/>
  <c r="L376" i="4"/>
  <c r="Y376" i="4"/>
  <c r="AB376" i="4"/>
  <c r="AE376" i="4"/>
  <c r="AH376" i="4"/>
  <c r="AK376" i="4"/>
  <c r="L377" i="4"/>
  <c r="Y377" i="4"/>
  <c r="AB377" i="4"/>
  <c r="AE377" i="4"/>
  <c r="AH377" i="4"/>
  <c r="AK377" i="4"/>
  <c r="L378" i="4"/>
  <c r="Y378" i="4"/>
  <c r="AB378" i="4"/>
  <c r="AE378" i="4"/>
  <c r="AH378" i="4"/>
  <c r="AK378" i="4"/>
  <c r="L379" i="4"/>
  <c r="Y379" i="4"/>
  <c r="AB379" i="4"/>
  <c r="AE379" i="4"/>
  <c r="AH379" i="4"/>
  <c r="AK379" i="4"/>
  <c r="L380" i="4"/>
  <c r="Y380" i="4"/>
  <c r="AB380" i="4"/>
  <c r="AE380" i="4"/>
  <c r="AH380" i="4"/>
  <c r="AK380" i="4"/>
  <c r="L381" i="4"/>
  <c r="Y381" i="4"/>
  <c r="AB381" i="4"/>
  <c r="AE381" i="4"/>
  <c r="AH381" i="4"/>
  <c r="AK381" i="4"/>
  <c r="L382" i="4"/>
  <c r="Y382" i="4"/>
  <c r="AB382" i="4"/>
  <c r="AE382" i="4"/>
  <c r="AH382" i="4"/>
  <c r="AK382" i="4"/>
  <c r="L383" i="4"/>
  <c r="Y383" i="4"/>
  <c r="AB383" i="4"/>
  <c r="AE383" i="4"/>
  <c r="AH383" i="4"/>
  <c r="AK383" i="4"/>
  <c r="L384" i="4"/>
  <c r="Y384" i="4"/>
  <c r="AB384" i="4"/>
  <c r="AE384" i="4"/>
  <c r="AH384" i="4"/>
  <c r="AK384" i="4"/>
  <c r="L385" i="4"/>
  <c r="Y385" i="4"/>
  <c r="AB385" i="4"/>
  <c r="AE385" i="4"/>
  <c r="AH385" i="4"/>
  <c r="AK385" i="4"/>
  <c r="L386" i="4"/>
  <c r="Y386" i="4"/>
  <c r="AB386" i="4"/>
  <c r="AE386" i="4"/>
  <c r="AH386" i="4"/>
  <c r="AK386" i="4"/>
  <c r="L387" i="4"/>
  <c r="Y387" i="4"/>
  <c r="AB387" i="4"/>
  <c r="AE387" i="4"/>
  <c r="AH387" i="4"/>
  <c r="AK387" i="4"/>
  <c r="L388" i="4"/>
  <c r="Y388" i="4"/>
  <c r="AB388" i="4"/>
  <c r="AE388" i="4"/>
  <c r="AH388" i="4"/>
  <c r="AK388" i="4"/>
  <c r="L389" i="4"/>
  <c r="Y389" i="4"/>
  <c r="AB389" i="4"/>
  <c r="AE389" i="4"/>
  <c r="AH389" i="4"/>
  <c r="AK389" i="4"/>
  <c r="L390" i="4"/>
  <c r="Y390" i="4"/>
  <c r="AB390" i="4"/>
  <c r="AE390" i="4"/>
  <c r="AH390" i="4"/>
  <c r="AK390" i="4"/>
  <c r="L391" i="4"/>
  <c r="Y391" i="4"/>
  <c r="AB391" i="4"/>
  <c r="AE391" i="4"/>
  <c r="AH391" i="4"/>
  <c r="AK391" i="4"/>
  <c r="L392" i="4"/>
  <c r="AB392" i="4"/>
  <c r="AE392" i="4"/>
  <c r="AH392" i="4"/>
  <c r="AK392" i="4"/>
  <c r="L393" i="4"/>
  <c r="Y393" i="4"/>
  <c r="AB393" i="4"/>
  <c r="AE393" i="4"/>
  <c r="AH393" i="4"/>
  <c r="AK393" i="4"/>
  <c r="L394" i="4"/>
  <c r="Y394" i="4"/>
  <c r="AB394" i="4"/>
  <c r="AE394" i="4"/>
  <c r="AH394" i="4"/>
  <c r="AK394" i="4"/>
  <c r="L395" i="4"/>
  <c r="Y395" i="4"/>
  <c r="AB395" i="4"/>
  <c r="AE395" i="4"/>
  <c r="AH395" i="4"/>
  <c r="AK395" i="4"/>
  <c r="L396" i="4"/>
  <c r="Y396" i="4"/>
  <c r="AB396" i="4"/>
  <c r="AE396" i="4"/>
  <c r="AH396" i="4"/>
  <c r="AK396" i="4"/>
  <c r="L397" i="4"/>
  <c r="Y397" i="4"/>
  <c r="AB397" i="4"/>
  <c r="AE397" i="4"/>
  <c r="AH397" i="4"/>
  <c r="AK397" i="4"/>
  <c r="L398" i="4"/>
  <c r="Y398" i="4"/>
  <c r="AB398" i="4"/>
  <c r="AE398" i="4"/>
  <c r="AH398" i="4"/>
  <c r="AK398" i="4"/>
  <c r="L399" i="4"/>
  <c r="Y399" i="4"/>
  <c r="AB399" i="4"/>
  <c r="AE399" i="4"/>
  <c r="AH399" i="4"/>
  <c r="AK399" i="4"/>
  <c r="L400" i="4"/>
  <c r="Y400" i="4"/>
  <c r="AB400" i="4"/>
  <c r="AE400" i="4"/>
  <c r="AH400" i="4"/>
  <c r="AK400" i="4"/>
  <c r="L401" i="4"/>
  <c r="Y401" i="4"/>
  <c r="AB401" i="4"/>
  <c r="AE401" i="4"/>
  <c r="AH401" i="4"/>
  <c r="AK401" i="4"/>
  <c r="L402" i="4"/>
  <c r="Y402" i="4"/>
  <c r="AB402" i="4"/>
  <c r="AE402" i="4"/>
  <c r="AH402" i="4"/>
  <c r="AK402" i="4"/>
  <c r="L403" i="4"/>
  <c r="Y403" i="4"/>
  <c r="AB403" i="4"/>
  <c r="AE403" i="4"/>
  <c r="AH403" i="4"/>
  <c r="AK403" i="4"/>
  <c r="L404" i="4"/>
  <c r="AB404" i="4"/>
  <c r="AE404" i="4"/>
  <c r="AH404" i="4"/>
  <c r="AK404" i="4"/>
  <c r="L405" i="4"/>
  <c r="Y405" i="4"/>
  <c r="AB405" i="4"/>
  <c r="AE405" i="4"/>
  <c r="AH405" i="4"/>
  <c r="AK405" i="4"/>
  <c r="L406" i="4"/>
  <c r="Y406" i="4"/>
  <c r="AB406" i="4"/>
  <c r="AE406" i="4"/>
  <c r="AH406" i="4"/>
  <c r="AK406" i="4"/>
  <c r="L407" i="4"/>
  <c r="Y407" i="4"/>
  <c r="AB407" i="4"/>
  <c r="AE407" i="4"/>
  <c r="AH407" i="4"/>
  <c r="AK407" i="4"/>
  <c r="L408" i="4"/>
  <c r="Y408" i="4"/>
  <c r="AB408" i="4"/>
  <c r="AE408" i="4"/>
  <c r="AH408" i="4"/>
  <c r="AK408" i="4"/>
  <c r="L409" i="4"/>
  <c r="Y409" i="4"/>
  <c r="AB409" i="4"/>
  <c r="AE409" i="4"/>
  <c r="AH409" i="4"/>
  <c r="AK409" i="4"/>
  <c r="L410" i="4"/>
  <c r="Y410" i="4"/>
  <c r="AB410" i="4"/>
  <c r="AE410" i="4"/>
  <c r="AH410" i="4"/>
  <c r="AK410" i="4"/>
  <c r="L411" i="4"/>
  <c r="Y411" i="4"/>
  <c r="AB411" i="4"/>
  <c r="AE411" i="4"/>
  <c r="AH411" i="4"/>
  <c r="AK411" i="4"/>
  <c r="L412" i="4"/>
  <c r="Y412" i="4"/>
  <c r="AB412" i="4"/>
  <c r="AE412" i="4"/>
  <c r="AH412" i="4"/>
  <c r="AK412" i="4"/>
  <c r="L413" i="4"/>
  <c r="Y413" i="4"/>
  <c r="AB413" i="4"/>
  <c r="AE413" i="4"/>
  <c r="AH413" i="4"/>
  <c r="AK413" i="4"/>
  <c r="L414" i="4"/>
  <c r="Y414" i="4"/>
  <c r="AB414" i="4"/>
  <c r="AE414" i="4"/>
  <c r="AH414" i="4"/>
  <c r="AK414" i="4"/>
  <c r="L415" i="4"/>
  <c r="Y415" i="4"/>
  <c r="AB415" i="4"/>
  <c r="AE415" i="4"/>
  <c r="AH415" i="4"/>
  <c r="AK415" i="4"/>
  <c r="L416" i="4"/>
  <c r="Y416" i="4"/>
  <c r="AB416" i="4"/>
  <c r="AE416" i="4"/>
  <c r="AH416" i="4"/>
  <c r="AK416" i="4"/>
  <c r="L417" i="4"/>
  <c r="Y417" i="4"/>
  <c r="AB417" i="4"/>
  <c r="AE417" i="4"/>
  <c r="AH417" i="4"/>
  <c r="AK417" i="4"/>
  <c r="L418" i="4"/>
  <c r="Y418" i="4"/>
  <c r="AB418" i="4"/>
  <c r="AE418" i="4"/>
  <c r="AH418" i="4"/>
  <c r="AK418" i="4"/>
  <c r="L419" i="4"/>
  <c r="Y419" i="4"/>
  <c r="AB419" i="4"/>
  <c r="AE419" i="4"/>
  <c r="AH419" i="4"/>
  <c r="AK419" i="4"/>
  <c r="L420" i="4"/>
  <c r="Y420" i="4"/>
  <c r="AB420" i="4"/>
  <c r="AE420" i="4"/>
  <c r="AH420" i="4"/>
  <c r="AK420" i="4"/>
  <c r="L421" i="4"/>
  <c r="Y421" i="4"/>
  <c r="AB421" i="4"/>
  <c r="AE421" i="4"/>
  <c r="AH421" i="4"/>
  <c r="AK421" i="4"/>
  <c r="L422" i="4"/>
  <c r="Y422" i="4"/>
  <c r="AB422" i="4"/>
  <c r="AE422" i="4"/>
  <c r="AH422" i="4"/>
  <c r="AK422" i="4"/>
  <c r="L423" i="4"/>
  <c r="Y423" i="4"/>
  <c r="AB423" i="4"/>
  <c r="AE423" i="4"/>
  <c r="AH423" i="4"/>
  <c r="AK423" i="4"/>
  <c r="L424" i="4"/>
  <c r="Y424" i="4"/>
  <c r="AB424" i="4"/>
  <c r="AE424" i="4"/>
  <c r="AH424" i="4"/>
  <c r="AK424" i="4"/>
  <c r="L425" i="4"/>
  <c r="Y425" i="4"/>
  <c r="AB425" i="4"/>
  <c r="AE425" i="4"/>
  <c r="AH425" i="4"/>
  <c r="AK425" i="4"/>
  <c r="L426" i="4"/>
  <c r="Y426" i="4"/>
  <c r="AB426" i="4"/>
  <c r="AE426" i="4"/>
  <c r="AH426" i="4"/>
  <c r="AK426" i="4"/>
  <c r="L427" i="4"/>
  <c r="Y427" i="4"/>
  <c r="AB427" i="4"/>
  <c r="AE427" i="4"/>
  <c r="AH427" i="4"/>
  <c r="AK427" i="4"/>
  <c r="L428" i="4"/>
  <c r="Y428" i="4"/>
  <c r="AB428" i="4"/>
  <c r="AE428" i="4"/>
  <c r="AH428" i="4"/>
  <c r="AK428" i="4"/>
  <c r="L429" i="4"/>
  <c r="Y429" i="4"/>
  <c r="AB429" i="4"/>
  <c r="AE429" i="4"/>
  <c r="AH429" i="4"/>
  <c r="AK429" i="4"/>
  <c r="L430" i="4"/>
  <c r="Y430" i="4"/>
  <c r="AB430" i="4"/>
  <c r="AE430" i="4"/>
  <c r="AH430" i="4"/>
  <c r="AK430" i="4"/>
  <c r="L431" i="4"/>
  <c r="Y431" i="4"/>
  <c r="AB431" i="4"/>
  <c r="AE431" i="4"/>
  <c r="AH431" i="4"/>
  <c r="AK431" i="4"/>
  <c r="L432" i="4"/>
  <c r="Y432" i="4"/>
  <c r="AB432" i="4"/>
  <c r="AE432" i="4"/>
  <c r="AH432" i="4"/>
  <c r="AK432" i="4"/>
  <c r="L433" i="4"/>
  <c r="Y433" i="4"/>
  <c r="AB433" i="4"/>
  <c r="AE433" i="4"/>
  <c r="AH433" i="4"/>
  <c r="AK433" i="4"/>
  <c r="L434" i="4"/>
  <c r="Y434" i="4"/>
  <c r="AB434" i="4"/>
  <c r="AE434" i="4"/>
  <c r="AH434" i="4"/>
  <c r="AK434" i="4"/>
  <c r="L435" i="4"/>
  <c r="Y435" i="4"/>
  <c r="AB435" i="4"/>
  <c r="AE435" i="4"/>
  <c r="AH435" i="4"/>
  <c r="AK435" i="4"/>
  <c r="L436" i="4"/>
  <c r="Y436" i="4"/>
  <c r="AB436" i="4"/>
  <c r="AE436" i="4"/>
  <c r="AH436" i="4"/>
  <c r="AK436" i="4"/>
  <c r="L437" i="4"/>
  <c r="Y437" i="4"/>
  <c r="AB437" i="4"/>
  <c r="AE437" i="4"/>
  <c r="AH437" i="4"/>
  <c r="AK437" i="4"/>
  <c r="L438" i="4"/>
  <c r="Y438" i="4"/>
  <c r="AB438" i="4"/>
  <c r="AE438" i="4"/>
  <c r="AH438" i="4"/>
  <c r="AK438" i="4"/>
  <c r="L439" i="4"/>
  <c r="Y439" i="4"/>
  <c r="AB439" i="4"/>
  <c r="AE439" i="4"/>
  <c r="AH439" i="4"/>
  <c r="AK439" i="4"/>
  <c r="L440" i="4"/>
  <c r="Y440" i="4"/>
  <c r="AB440" i="4"/>
  <c r="AE440" i="4"/>
  <c r="AH440" i="4"/>
  <c r="AK440" i="4"/>
  <c r="L441" i="4"/>
  <c r="Y441" i="4"/>
  <c r="AB441" i="4"/>
  <c r="AE441" i="4"/>
  <c r="AH441" i="4"/>
  <c r="AK441" i="4"/>
  <c r="L442" i="4"/>
  <c r="Y442" i="4"/>
  <c r="AB442" i="4"/>
  <c r="AE442" i="4"/>
  <c r="AH442" i="4"/>
  <c r="AK442" i="4"/>
  <c r="L443" i="4"/>
  <c r="Y443" i="4"/>
  <c r="AB443" i="4"/>
  <c r="AE443" i="4"/>
  <c r="AH443" i="4"/>
  <c r="AK443" i="4"/>
  <c r="L444" i="4"/>
  <c r="Y444" i="4"/>
  <c r="AB444" i="4"/>
  <c r="AE444" i="4"/>
  <c r="AH444" i="4"/>
  <c r="AK444" i="4"/>
  <c r="L445" i="4"/>
  <c r="Y445" i="4"/>
  <c r="AB445" i="4"/>
  <c r="AE445" i="4"/>
  <c r="AH445" i="4"/>
  <c r="AK445" i="4"/>
  <c r="L446" i="4"/>
  <c r="Y446" i="4"/>
  <c r="AB446" i="4"/>
  <c r="AE446" i="4"/>
  <c r="AH446" i="4"/>
  <c r="AK446" i="4"/>
  <c r="L447" i="4"/>
  <c r="Y447" i="4"/>
  <c r="AB447" i="4"/>
  <c r="AE447" i="4"/>
  <c r="AH447" i="4"/>
  <c r="AK447" i="4"/>
  <c r="L448" i="4"/>
  <c r="Y448" i="4"/>
  <c r="AB448" i="4"/>
  <c r="AE448" i="4"/>
  <c r="AH448" i="4"/>
  <c r="AK448" i="4"/>
  <c r="L449" i="4"/>
  <c r="Y449" i="4"/>
  <c r="AB449" i="4"/>
  <c r="AE449" i="4"/>
  <c r="AH449" i="4"/>
  <c r="AK449" i="4"/>
  <c r="L450" i="4"/>
  <c r="Y450" i="4"/>
  <c r="AB450" i="4"/>
  <c r="AE450" i="4"/>
  <c r="AH450" i="4"/>
  <c r="AK450" i="4"/>
  <c r="L451" i="4"/>
  <c r="Y451" i="4"/>
  <c r="AB451" i="4"/>
  <c r="AE451" i="4"/>
  <c r="AH451" i="4"/>
  <c r="AK451" i="4"/>
  <c r="L452" i="4"/>
  <c r="Y452" i="4"/>
  <c r="AB452" i="4"/>
  <c r="AE452" i="4"/>
  <c r="AH452" i="4"/>
  <c r="AK452" i="4"/>
  <c r="L453" i="4"/>
  <c r="Y453" i="4"/>
  <c r="AB453" i="4"/>
  <c r="AE453" i="4"/>
  <c r="AH453" i="4"/>
  <c r="AK453" i="4"/>
  <c r="L454" i="4"/>
  <c r="Y454" i="4"/>
  <c r="AB454" i="4"/>
  <c r="AE454" i="4"/>
  <c r="AH454" i="4"/>
  <c r="AK454" i="4"/>
  <c r="L455" i="4"/>
  <c r="Y455" i="4"/>
  <c r="AB455" i="4"/>
  <c r="AE455" i="4"/>
  <c r="AH455" i="4"/>
  <c r="AK455" i="4"/>
  <c r="L456" i="4"/>
  <c r="Y456" i="4"/>
  <c r="AB456" i="4"/>
  <c r="AE456" i="4"/>
  <c r="AH456" i="4"/>
  <c r="AK456" i="4"/>
  <c r="L457" i="4"/>
  <c r="Y457" i="4"/>
  <c r="AB457" i="4"/>
  <c r="AE457" i="4"/>
  <c r="AH457" i="4"/>
  <c r="AK457" i="4"/>
  <c r="L458" i="4"/>
  <c r="Y458" i="4"/>
  <c r="AB458" i="4"/>
  <c r="AE458" i="4"/>
  <c r="AH458" i="4"/>
  <c r="AK458" i="4"/>
  <c r="L459" i="4"/>
  <c r="Y459" i="4"/>
  <c r="AB459" i="4"/>
  <c r="AE459" i="4"/>
  <c r="AH459" i="4"/>
  <c r="AK459" i="4"/>
  <c r="L460" i="4"/>
  <c r="Y460" i="4"/>
  <c r="AB460" i="4"/>
  <c r="AE460" i="4"/>
  <c r="AH460" i="4"/>
  <c r="AK460" i="4"/>
  <c r="L461" i="4"/>
  <c r="Y461" i="4"/>
  <c r="AB461" i="4"/>
  <c r="AE461" i="4"/>
  <c r="AH461" i="4"/>
  <c r="AK461" i="4"/>
  <c r="L462" i="4"/>
  <c r="Y462" i="4"/>
  <c r="AB462" i="4"/>
  <c r="AE462" i="4"/>
  <c r="AH462" i="4"/>
  <c r="AK462" i="4"/>
  <c r="L463" i="4"/>
  <c r="Y463" i="4"/>
  <c r="AB463" i="4"/>
  <c r="AE463" i="4"/>
  <c r="AH463" i="4"/>
  <c r="AK463" i="4"/>
  <c r="L464" i="4"/>
  <c r="Y464" i="4"/>
  <c r="AB464" i="4"/>
  <c r="AE464" i="4"/>
  <c r="AH464" i="4"/>
  <c r="AK464" i="4"/>
  <c r="L465" i="4"/>
  <c r="Y465" i="4"/>
  <c r="AB465" i="4"/>
  <c r="AE465" i="4"/>
  <c r="AH465" i="4"/>
  <c r="AK465" i="4"/>
  <c r="L466" i="4"/>
  <c r="Y466" i="4"/>
  <c r="AB466" i="4"/>
  <c r="AE466" i="4"/>
  <c r="AH466" i="4"/>
  <c r="AK466" i="4"/>
  <c r="L467" i="4"/>
  <c r="Y467" i="4"/>
  <c r="AB467" i="4"/>
  <c r="AE467" i="4"/>
  <c r="AH467" i="4"/>
  <c r="AK467" i="4"/>
  <c r="L468" i="4"/>
  <c r="Y468" i="4"/>
  <c r="AB468" i="4"/>
  <c r="AE468" i="4"/>
  <c r="AH468" i="4"/>
  <c r="AK468" i="4"/>
  <c r="L469" i="4"/>
  <c r="Y469" i="4"/>
  <c r="AB469" i="4"/>
  <c r="AE469" i="4"/>
  <c r="AH469" i="4"/>
  <c r="AK469" i="4"/>
  <c r="L470" i="4"/>
  <c r="Y470" i="4"/>
  <c r="AB470" i="4"/>
  <c r="AE470" i="4"/>
  <c r="AH470" i="4"/>
  <c r="AK470" i="4"/>
  <c r="L471" i="4"/>
  <c r="Y471" i="4"/>
  <c r="AB471" i="4"/>
  <c r="AE471" i="4"/>
  <c r="AH471" i="4"/>
  <c r="AK471" i="4"/>
  <c r="L472" i="4"/>
  <c r="Y472" i="4"/>
  <c r="AB472" i="4"/>
  <c r="AE472" i="4"/>
  <c r="AH472" i="4"/>
  <c r="AK472" i="4"/>
  <c r="L473" i="4"/>
  <c r="Y473" i="4"/>
  <c r="AB473" i="4"/>
  <c r="AE473" i="4"/>
  <c r="AH473" i="4"/>
  <c r="AK473" i="4"/>
  <c r="L474" i="4"/>
  <c r="Y474" i="4"/>
  <c r="AB474" i="4"/>
  <c r="AE474" i="4"/>
  <c r="AH474" i="4"/>
  <c r="AK474" i="4"/>
  <c r="L475" i="4"/>
  <c r="Y475" i="4"/>
  <c r="AB475" i="4"/>
  <c r="AE475" i="4"/>
  <c r="AH475" i="4"/>
  <c r="AK475" i="4"/>
  <c r="L476" i="4"/>
  <c r="Y476" i="4"/>
  <c r="AB476" i="4"/>
  <c r="AE476" i="4"/>
  <c r="AH476" i="4"/>
  <c r="AK476" i="4"/>
  <c r="L477" i="4"/>
  <c r="Y477" i="4"/>
  <c r="AB477" i="4"/>
  <c r="AE477" i="4"/>
  <c r="AH477" i="4"/>
  <c r="AK477" i="4"/>
  <c r="L478" i="4"/>
  <c r="Y478" i="4"/>
  <c r="AB478" i="4"/>
  <c r="AE478" i="4"/>
  <c r="AH478" i="4"/>
  <c r="AK478" i="4"/>
  <c r="L479" i="4"/>
  <c r="Y479" i="4"/>
  <c r="AB479" i="4"/>
  <c r="AE479" i="4"/>
  <c r="AH479" i="4"/>
  <c r="AK479" i="4"/>
  <c r="L480" i="4"/>
  <c r="Y480" i="4"/>
  <c r="AB480" i="4"/>
  <c r="AE480" i="4"/>
  <c r="AH480" i="4"/>
  <c r="AK480" i="4"/>
  <c r="L481" i="4"/>
  <c r="Y481" i="4"/>
  <c r="AB481" i="4"/>
  <c r="AE481" i="4"/>
  <c r="AH481" i="4"/>
  <c r="AK481" i="4"/>
  <c r="L482" i="4"/>
  <c r="AB482" i="4"/>
  <c r="AE482" i="4"/>
  <c r="AH482" i="4"/>
  <c r="AK482" i="4"/>
  <c r="L483" i="4"/>
  <c r="Y483" i="4"/>
  <c r="AB483" i="4"/>
  <c r="AE483" i="4"/>
  <c r="AH483" i="4"/>
  <c r="AK483" i="4"/>
  <c r="L484" i="4"/>
  <c r="Y484" i="4"/>
  <c r="AB484" i="4"/>
  <c r="AE484" i="4"/>
  <c r="AH484" i="4"/>
  <c r="AK484" i="4"/>
  <c r="L485" i="4"/>
  <c r="Y485" i="4"/>
  <c r="AB485" i="4"/>
  <c r="AE485" i="4"/>
  <c r="AH485" i="4"/>
  <c r="AK485" i="4"/>
  <c r="L486" i="4"/>
  <c r="Y486" i="4"/>
  <c r="AB486" i="4"/>
  <c r="AE486" i="4"/>
  <c r="AH486" i="4"/>
  <c r="AK486" i="4"/>
  <c r="L487" i="4"/>
  <c r="Y487" i="4"/>
  <c r="AB487" i="4"/>
  <c r="AE487" i="4"/>
  <c r="AH487" i="4"/>
  <c r="AK487" i="4"/>
  <c r="L488" i="4"/>
  <c r="Y488" i="4"/>
  <c r="AB488" i="4"/>
  <c r="AE488" i="4"/>
  <c r="AH488" i="4"/>
  <c r="AK488" i="4"/>
  <c r="L489" i="4"/>
  <c r="Y489" i="4"/>
  <c r="AB489" i="4"/>
  <c r="AE489" i="4"/>
  <c r="AH489" i="4"/>
  <c r="AK489" i="4"/>
  <c r="L490" i="4"/>
  <c r="Y490" i="4"/>
  <c r="AB490" i="4"/>
  <c r="AE490" i="4"/>
  <c r="AH490" i="4"/>
  <c r="AK490" i="4"/>
  <c r="L491" i="4"/>
  <c r="Y491" i="4"/>
  <c r="AB491" i="4"/>
  <c r="AE491" i="4"/>
  <c r="AH491" i="4"/>
  <c r="AK491" i="4"/>
  <c r="L492" i="4"/>
  <c r="Y492" i="4"/>
  <c r="AB492" i="4"/>
  <c r="AE492" i="4"/>
  <c r="AH492" i="4"/>
  <c r="AK492" i="4"/>
  <c r="L493" i="4"/>
  <c r="Y493" i="4"/>
  <c r="AB493" i="4"/>
  <c r="AE493" i="4"/>
  <c r="AH493" i="4"/>
  <c r="AK493" i="4"/>
  <c r="L494" i="4"/>
  <c r="Y494" i="4"/>
  <c r="AB494" i="4"/>
  <c r="AE494" i="4"/>
  <c r="AH494" i="4"/>
  <c r="AK494" i="4"/>
  <c r="L495" i="4"/>
  <c r="Y495" i="4"/>
  <c r="AB495" i="4"/>
  <c r="AE495" i="4"/>
  <c r="AH495" i="4"/>
  <c r="AK495" i="4"/>
  <c r="L496" i="4"/>
  <c r="Y496" i="4"/>
  <c r="AB496" i="4"/>
  <c r="AE496" i="4"/>
  <c r="AH496" i="4"/>
  <c r="AK496" i="4"/>
  <c r="L497" i="4"/>
  <c r="Y497" i="4"/>
  <c r="AB497" i="4"/>
  <c r="AE497" i="4"/>
  <c r="AH497" i="4"/>
  <c r="AK497" i="4"/>
  <c r="L498" i="4"/>
  <c r="Y498" i="4"/>
  <c r="AB498" i="4"/>
  <c r="AE498" i="4"/>
  <c r="AH498" i="4"/>
  <c r="AK498" i="4"/>
  <c r="L499" i="4"/>
  <c r="Y499" i="4"/>
  <c r="AB499" i="4"/>
  <c r="AE499" i="4"/>
  <c r="AH499" i="4"/>
  <c r="AK499" i="4"/>
  <c r="L500" i="4"/>
  <c r="Y500" i="4"/>
  <c r="AB500" i="4"/>
  <c r="AE500" i="4"/>
  <c r="AH500" i="4"/>
  <c r="AK500" i="4"/>
  <c r="L501" i="4"/>
  <c r="Y501" i="4"/>
  <c r="AB501" i="4"/>
  <c r="AE501" i="4"/>
  <c r="AH501" i="4"/>
  <c r="AK501" i="4"/>
  <c r="L502" i="4"/>
  <c r="Y502" i="4"/>
  <c r="AB502" i="4"/>
  <c r="AE502" i="4"/>
  <c r="AH502" i="4"/>
  <c r="AK502" i="4"/>
  <c r="L503" i="4"/>
  <c r="Y503" i="4"/>
  <c r="AB503" i="4"/>
  <c r="AE503" i="4"/>
  <c r="AH503" i="4"/>
  <c r="AK503" i="4"/>
  <c r="L504" i="4"/>
  <c r="Y504" i="4"/>
  <c r="AB504" i="4"/>
  <c r="AE504" i="4"/>
  <c r="AH504" i="4"/>
  <c r="AK504" i="4"/>
  <c r="L505" i="4"/>
  <c r="Y505" i="4"/>
  <c r="AB505" i="4"/>
  <c r="AE505" i="4"/>
  <c r="AH505" i="4"/>
  <c r="AK505" i="4"/>
  <c r="L506" i="4"/>
  <c r="Y506" i="4"/>
  <c r="AB506" i="4"/>
  <c r="AE506" i="4"/>
  <c r="AH506" i="4"/>
  <c r="AK506" i="4"/>
  <c r="L507" i="4"/>
  <c r="Y507" i="4"/>
  <c r="AB507" i="4"/>
  <c r="AE507" i="4"/>
  <c r="AH507" i="4"/>
  <c r="AK507" i="4"/>
  <c r="L508" i="4"/>
  <c r="Y508" i="4"/>
  <c r="AB508" i="4"/>
  <c r="AE508" i="4"/>
  <c r="AH508" i="4"/>
  <c r="AK508" i="4"/>
  <c r="L509" i="4"/>
  <c r="Y509" i="4"/>
  <c r="AB509" i="4"/>
  <c r="AE509" i="4"/>
  <c r="AH509" i="4"/>
  <c r="AK509" i="4"/>
  <c r="L510" i="4"/>
  <c r="Y510" i="4"/>
  <c r="AB510" i="4"/>
  <c r="AE510" i="4"/>
  <c r="AH510" i="4"/>
  <c r="AK510" i="4"/>
  <c r="L511" i="4"/>
  <c r="Y511" i="4"/>
  <c r="AB511" i="4"/>
  <c r="AE511" i="4"/>
  <c r="AH511" i="4"/>
  <c r="AK511" i="4"/>
  <c r="L512" i="4"/>
  <c r="Y512" i="4"/>
  <c r="AB512" i="4"/>
  <c r="AE512" i="4"/>
  <c r="AH512" i="4"/>
  <c r="AK512" i="4"/>
  <c r="L513" i="4"/>
  <c r="Y513" i="4"/>
  <c r="AB513" i="4"/>
  <c r="AE513" i="4"/>
  <c r="AH513" i="4"/>
  <c r="AK513" i="4"/>
  <c r="L514" i="4"/>
  <c r="Y514" i="4"/>
  <c r="AB514" i="4"/>
  <c r="AE514" i="4"/>
  <c r="AH514" i="4"/>
  <c r="AK514" i="4"/>
  <c r="L515" i="4"/>
  <c r="Y515" i="4"/>
  <c r="AB515" i="4"/>
  <c r="AE515" i="4"/>
  <c r="AH515" i="4"/>
  <c r="AK515" i="4"/>
  <c r="L516" i="4"/>
  <c r="Y516" i="4"/>
  <c r="AB516" i="4"/>
  <c r="AE516" i="4"/>
  <c r="AH516" i="4"/>
  <c r="AK516" i="4"/>
  <c r="L517" i="4"/>
  <c r="Y517" i="4"/>
  <c r="AB517" i="4"/>
  <c r="AE517" i="4"/>
  <c r="AH517" i="4"/>
  <c r="AK517" i="4"/>
  <c r="L518" i="4"/>
  <c r="Y518" i="4"/>
  <c r="AB518" i="4"/>
  <c r="AE518" i="4"/>
  <c r="AH518" i="4"/>
  <c r="AK518" i="4"/>
  <c r="A5" i="4"/>
  <c r="Y251" i="4"/>
  <c r="AB251" i="4"/>
  <c r="AE251" i="4"/>
  <c r="AH251" i="4"/>
  <c r="AK251" i="4"/>
  <c r="L252" i="4"/>
  <c r="Y252" i="4"/>
  <c r="AB252" i="4"/>
  <c r="AE252" i="4"/>
  <c r="AH252" i="4"/>
  <c r="AK252" i="4"/>
  <c r="L253" i="4"/>
  <c r="Y253" i="4"/>
  <c r="AB253" i="4"/>
  <c r="AE253" i="4"/>
  <c r="AH253" i="4"/>
  <c r="AK253" i="4"/>
  <c r="A7" i="7"/>
  <c r="A8" i="7"/>
  <c r="H8" i="7"/>
  <c r="J8" i="7"/>
  <c r="K8" i="7"/>
  <c r="A9" i="7"/>
  <c r="H9" i="7"/>
  <c r="J9" i="7"/>
  <c r="K9" i="7"/>
  <c r="A10" i="7"/>
  <c r="H10" i="7"/>
  <c r="J10" i="7"/>
  <c r="K10" i="7"/>
  <c r="A11" i="7"/>
  <c r="H11" i="7"/>
  <c r="J11" i="7"/>
  <c r="K11" i="7"/>
  <c r="A12" i="7"/>
  <c r="H12" i="7"/>
  <c r="J12" i="7"/>
  <c r="K12" i="7"/>
  <c r="L5" i="4"/>
  <c r="AB5" i="4"/>
  <c r="AE5" i="4"/>
  <c r="AH5" i="4"/>
  <c r="L6" i="4"/>
  <c r="Y6" i="4"/>
  <c r="AB6" i="4"/>
  <c r="AE6" i="4"/>
  <c r="AH6" i="4"/>
  <c r="AK6" i="4"/>
  <c r="L7" i="4"/>
  <c r="Y7" i="4"/>
  <c r="AB7" i="4"/>
  <c r="AE7" i="4"/>
  <c r="AH7" i="4"/>
  <c r="AK7" i="4"/>
  <c r="L8" i="4"/>
  <c r="Y8" i="4"/>
  <c r="AB8" i="4"/>
  <c r="AE8" i="4"/>
  <c r="AH8" i="4"/>
  <c r="AK8" i="4"/>
  <c r="L9" i="4"/>
  <c r="Y9" i="4"/>
  <c r="AB9" i="4"/>
  <c r="AE9" i="4"/>
  <c r="AH9" i="4"/>
  <c r="AK9" i="4"/>
  <c r="L10" i="4"/>
  <c r="Y10" i="4"/>
  <c r="AB10" i="4"/>
  <c r="AE10" i="4"/>
  <c r="AH10" i="4"/>
  <c r="AK10" i="4"/>
  <c r="L11" i="4"/>
  <c r="G6" i="21" s="1"/>
  <c r="J6" i="21" s="1"/>
  <c r="J10" i="21" s="1"/>
  <c r="Y11" i="4"/>
  <c r="AB11" i="4"/>
  <c r="AE11" i="4"/>
  <c r="AH11" i="4"/>
  <c r="AK11" i="4"/>
  <c r="L12" i="4"/>
  <c r="Y12" i="4"/>
  <c r="AB12" i="4"/>
  <c r="AE12" i="4"/>
  <c r="AH12" i="4"/>
  <c r="AK12" i="4"/>
  <c r="L13" i="4"/>
  <c r="Y13" i="4"/>
  <c r="AB13" i="4"/>
  <c r="AE13" i="4"/>
  <c r="AH13" i="4"/>
  <c r="AK13" i="4"/>
  <c r="L14" i="4"/>
  <c r="AB14" i="4"/>
  <c r="AE14" i="4"/>
  <c r="AH14" i="4"/>
  <c r="L15" i="4"/>
  <c r="Y15" i="4"/>
  <c r="AB15" i="4"/>
  <c r="AE15" i="4"/>
  <c r="AH15" i="4"/>
  <c r="AK15" i="4"/>
  <c r="L16" i="4"/>
  <c r="Y16" i="4"/>
  <c r="AB16" i="4"/>
  <c r="AE16" i="4"/>
  <c r="AH16" i="4"/>
  <c r="AK16" i="4"/>
  <c r="L17" i="4"/>
  <c r="AB17" i="4"/>
  <c r="AE17" i="4"/>
  <c r="AH17" i="4"/>
  <c r="AK17" i="4"/>
  <c r="L18" i="4"/>
  <c r="AB18" i="4"/>
  <c r="AE18" i="4"/>
  <c r="AH18" i="4"/>
  <c r="AK18" i="4"/>
  <c r="L19" i="4"/>
  <c r="AB19" i="4"/>
  <c r="AE19" i="4"/>
  <c r="AH19" i="4"/>
  <c r="AK19" i="4"/>
  <c r="L20" i="4"/>
  <c r="AB20" i="4"/>
  <c r="AE20" i="4"/>
  <c r="AH20" i="4"/>
  <c r="AK20" i="4"/>
  <c r="L21" i="4"/>
  <c r="Y21" i="4"/>
  <c r="AB21" i="4"/>
  <c r="AE21" i="4"/>
  <c r="AH21" i="4"/>
  <c r="AK21" i="4"/>
  <c r="L22" i="4"/>
  <c r="Y22" i="4"/>
  <c r="AB22" i="4"/>
  <c r="AE22" i="4"/>
  <c r="AH22" i="4"/>
  <c r="AK22" i="4"/>
  <c r="L23" i="4"/>
  <c r="Y23" i="4"/>
  <c r="AB23" i="4"/>
  <c r="AE23" i="4"/>
  <c r="AH23" i="4"/>
  <c r="AK23" i="4"/>
  <c r="L24" i="4"/>
  <c r="Y24" i="4"/>
  <c r="AB24" i="4"/>
  <c r="AE24" i="4"/>
  <c r="AH24" i="4"/>
  <c r="AK24" i="4"/>
  <c r="L25" i="4"/>
  <c r="Y25" i="4"/>
  <c r="AB25" i="4"/>
  <c r="AE25" i="4"/>
  <c r="AH25" i="4"/>
  <c r="AK25" i="4"/>
  <c r="L26" i="4"/>
  <c r="Y26" i="4"/>
  <c r="AB26" i="4"/>
  <c r="AE26" i="4"/>
  <c r="AH26" i="4"/>
  <c r="AK26" i="4"/>
  <c r="L27" i="4"/>
  <c r="AB27" i="4"/>
  <c r="AE27" i="4"/>
  <c r="AH27" i="4"/>
  <c r="AK27" i="4"/>
  <c r="L28" i="4"/>
  <c r="Y28" i="4"/>
  <c r="AB28" i="4"/>
  <c r="AE28" i="4"/>
  <c r="AH28" i="4"/>
  <c r="AK28" i="4"/>
  <c r="L29" i="4"/>
  <c r="Y29" i="4"/>
  <c r="AB29" i="4"/>
  <c r="AE29" i="4"/>
  <c r="AH29" i="4"/>
  <c r="AK29" i="4"/>
  <c r="L30" i="4"/>
  <c r="Y30" i="4"/>
  <c r="AB30" i="4"/>
  <c r="AE30" i="4"/>
  <c r="AH30" i="4"/>
  <c r="AK30" i="4"/>
  <c r="L31" i="4"/>
  <c r="Y31" i="4"/>
  <c r="AB31" i="4"/>
  <c r="AE31" i="4"/>
  <c r="AH31" i="4"/>
  <c r="AK31" i="4"/>
  <c r="L32" i="4"/>
  <c r="Y32" i="4"/>
  <c r="AB32" i="4"/>
  <c r="AE32" i="4"/>
  <c r="AH32" i="4"/>
  <c r="AK32" i="4"/>
  <c r="L33" i="4"/>
  <c r="AB33" i="4"/>
  <c r="AE33" i="4"/>
  <c r="AH33" i="4"/>
  <c r="AK33" i="4"/>
  <c r="L34" i="4"/>
  <c r="AB34" i="4"/>
  <c r="AE34" i="4"/>
  <c r="AH34" i="4"/>
  <c r="AK34" i="4"/>
  <c r="L35" i="4"/>
  <c r="Y35" i="4"/>
  <c r="AB35" i="4"/>
  <c r="AE35" i="4"/>
  <c r="AH35" i="4"/>
  <c r="AK35" i="4"/>
  <c r="L36" i="4"/>
  <c r="Y36" i="4"/>
  <c r="AB36" i="4"/>
  <c r="AE36" i="4"/>
  <c r="AH36" i="4"/>
  <c r="AK36" i="4"/>
  <c r="L37" i="4"/>
  <c r="Y37" i="4"/>
  <c r="AB37" i="4"/>
  <c r="AE37" i="4"/>
  <c r="AH37" i="4"/>
  <c r="AK37" i="4"/>
  <c r="L38" i="4"/>
  <c r="Y38" i="4"/>
  <c r="AB38" i="4"/>
  <c r="AE38" i="4"/>
  <c r="AH38" i="4"/>
  <c r="AK38" i="4"/>
  <c r="L41" i="4"/>
  <c r="Y41" i="4"/>
  <c r="AB41" i="4"/>
  <c r="AE41" i="4"/>
  <c r="AH41" i="4"/>
  <c r="AK41" i="4"/>
  <c r="L42" i="4"/>
  <c r="Y42" i="4"/>
  <c r="AB42" i="4"/>
  <c r="AE42" i="4"/>
  <c r="AH42" i="4"/>
  <c r="AK42" i="4"/>
  <c r="L43" i="4"/>
  <c r="Y43" i="4"/>
  <c r="AB43" i="4"/>
  <c r="AE43" i="4"/>
  <c r="AH43" i="4"/>
  <c r="AK43" i="4"/>
  <c r="L44" i="4"/>
  <c r="Y44" i="4"/>
  <c r="AB44" i="4"/>
  <c r="AE44" i="4"/>
  <c r="AH44" i="4"/>
  <c r="AK44" i="4"/>
  <c r="L45" i="4"/>
  <c r="Y45" i="4"/>
  <c r="AB45" i="4"/>
  <c r="AE45" i="4"/>
  <c r="AH45" i="4"/>
  <c r="AK45" i="4"/>
  <c r="L46" i="4"/>
  <c r="AB46" i="4"/>
  <c r="AE46" i="4"/>
  <c r="AH46" i="4"/>
  <c r="AK46" i="4"/>
  <c r="L47" i="4"/>
  <c r="Y47" i="4"/>
  <c r="AB47" i="4"/>
  <c r="AE47" i="4"/>
  <c r="AH47" i="4"/>
  <c r="AK47" i="4"/>
  <c r="L48" i="4"/>
  <c r="Y48" i="4"/>
  <c r="AB48" i="4"/>
  <c r="AE48" i="4"/>
  <c r="AH48" i="4"/>
  <c r="AK48" i="4"/>
  <c r="L49" i="4"/>
  <c r="Y49" i="4"/>
  <c r="AB49" i="4"/>
  <c r="AE49" i="4"/>
  <c r="AH49" i="4"/>
  <c r="AK49" i="4"/>
  <c r="L50" i="4"/>
  <c r="Y50" i="4"/>
  <c r="AB50" i="4"/>
  <c r="AE50" i="4"/>
  <c r="AH50" i="4"/>
  <c r="AK50" i="4"/>
  <c r="L51" i="4"/>
  <c r="Y51" i="4"/>
  <c r="AB51" i="4"/>
  <c r="AE51" i="4"/>
  <c r="AH51" i="4"/>
  <c r="AK51" i="4"/>
  <c r="L52" i="4"/>
  <c r="Y52" i="4"/>
  <c r="AB52" i="4"/>
  <c r="AE52" i="4"/>
  <c r="AH52" i="4"/>
  <c r="AK52" i="4"/>
  <c r="L54" i="4"/>
  <c r="Y54" i="4"/>
  <c r="AB54" i="4"/>
  <c r="AE54" i="4"/>
  <c r="AH54" i="4"/>
  <c r="AK54" i="4"/>
  <c r="L55" i="4"/>
  <c r="Y55" i="4"/>
  <c r="AB55" i="4"/>
  <c r="AE55" i="4"/>
  <c r="AH55" i="4"/>
  <c r="AK55" i="4"/>
  <c r="L56" i="4"/>
  <c r="Y56" i="4"/>
  <c r="AB56" i="4"/>
  <c r="AE56" i="4"/>
  <c r="AH56" i="4"/>
  <c r="AK56" i="4"/>
  <c r="L57" i="4"/>
  <c r="Y57" i="4"/>
  <c r="AB57" i="4"/>
  <c r="AE57" i="4"/>
  <c r="AH57" i="4"/>
  <c r="AK57" i="4"/>
  <c r="L58" i="4"/>
  <c r="Y58" i="4"/>
  <c r="AB58" i="4"/>
  <c r="AE58" i="4"/>
  <c r="AH58" i="4"/>
  <c r="AK58" i="4"/>
  <c r="L59" i="4"/>
  <c r="Y59" i="4"/>
  <c r="AB59" i="4"/>
  <c r="AE59" i="4"/>
  <c r="AH59" i="4"/>
  <c r="AK59" i="4"/>
  <c r="L60" i="4"/>
  <c r="Y60" i="4"/>
  <c r="AB60" i="4"/>
  <c r="AE60" i="4"/>
  <c r="AH60" i="4"/>
  <c r="AK60" i="4"/>
  <c r="L61" i="4"/>
  <c r="Y61" i="4"/>
  <c r="AB61" i="4"/>
  <c r="AE61" i="4"/>
  <c r="AH61" i="4"/>
  <c r="AK61" i="4"/>
  <c r="L62" i="4"/>
  <c r="Y62" i="4"/>
  <c r="AB62" i="4"/>
  <c r="AE62" i="4"/>
  <c r="AH62" i="4"/>
  <c r="AK62" i="4"/>
  <c r="L63" i="4"/>
  <c r="Y63" i="4"/>
  <c r="AB63" i="4"/>
  <c r="AE63" i="4"/>
  <c r="AH63" i="4"/>
  <c r="AK63" i="4"/>
  <c r="L64" i="4"/>
  <c r="Y64" i="4"/>
  <c r="AB64" i="4"/>
  <c r="AE64" i="4"/>
  <c r="AH64" i="4"/>
  <c r="AK64" i="4"/>
  <c r="L65" i="4"/>
  <c r="Y65" i="4"/>
  <c r="AB65" i="4"/>
  <c r="AE65" i="4"/>
  <c r="AH65" i="4"/>
  <c r="AK65" i="4"/>
  <c r="L66" i="4"/>
  <c r="Y66" i="4"/>
  <c r="AB66" i="4"/>
  <c r="AE66" i="4"/>
  <c r="AH66" i="4"/>
  <c r="AK66" i="4"/>
  <c r="L67" i="4"/>
  <c r="Y67" i="4"/>
  <c r="AB67" i="4"/>
  <c r="AE67" i="4"/>
  <c r="AH67" i="4"/>
  <c r="AK67" i="4"/>
  <c r="L68" i="4"/>
  <c r="Y68" i="4"/>
  <c r="AB68" i="4"/>
  <c r="AE68" i="4"/>
  <c r="AH68" i="4"/>
  <c r="AK68" i="4"/>
  <c r="L69" i="4"/>
  <c r="Y69" i="4"/>
  <c r="AB69" i="4"/>
  <c r="AE69" i="4"/>
  <c r="AH69" i="4"/>
  <c r="AK69" i="4"/>
  <c r="L70" i="4"/>
  <c r="Y70" i="4"/>
  <c r="AB70" i="4"/>
  <c r="AE70" i="4"/>
  <c r="AH70" i="4"/>
  <c r="AK70" i="4"/>
  <c r="L71" i="4"/>
  <c r="Y71" i="4"/>
  <c r="AB71" i="4"/>
  <c r="AE71" i="4"/>
  <c r="AH71" i="4"/>
  <c r="AK71" i="4"/>
  <c r="L72" i="4"/>
  <c r="Y72" i="4"/>
  <c r="AB72" i="4"/>
  <c r="AE72" i="4"/>
  <c r="AH72" i="4"/>
  <c r="AK72" i="4"/>
  <c r="L73" i="4"/>
  <c r="Y73" i="4"/>
  <c r="AB73" i="4"/>
  <c r="AE73" i="4"/>
  <c r="AH73" i="4"/>
  <c r="AK73" i="4"/>
  <c r="L74" i="4"/>
  <c r="Y74" i="4"/>
  <c r="AB74" i="4"/>
  <c r="AE74" i="4"/>
  <c r="AH74" i="4"/>
  <c r="AK74" i="4"/>
  <c r="L75" i="4"/>
  <c r="Y75" i="4"/>
  <c r="AB75" i="4"/>
  <c r="AE75" i="4"/>
  <c r="AH75" i="4"/>
  <c r="AK75" i="4"/>
  <c r="L76" i="4"/>
  <c r="Y76" i="4"/>
  <c r="AB76" i="4"/>
  <c r="AE76" i="4"/>
  <c r="AH76" i="4"/>
  <c r="AK76" i="4"/>
  <c r="L77" i="4"/>
  <c r="Y77" i="4"/>
  <c r="AB77" i="4"/>
  <c r="AE77" i="4"/>
  <c r="AH77" i="4"/>
  <c r="AK77" i="4"/>
  <c r="L78" i="4"/>
  <c r="Y78" i="4"/>
  <c r="AB78" i="4"/>
  <c r="AE78" i="4"/>
  <c r="AH78" i="4"/>
  <c r="AK78" i="4"/>
  <c r="L79" i="4"/>
  <c r="Y79" i="4"/>
  <c r="AB79" i="4"/>
  <c r="AE79" i="4"/>
  <c r="AH79" i="4"/>
  <c r="AK79" i="4"/>
  <c r="L80" i="4"/>
  <c r="Y80" i="4"/>
  <c r="AB80" i="4"/>
  <c r="AE80" i="4"/>
  <c r="AH80" i="4"/>
  <c r="AK80" i="4"/>
  <c r="L81" i="4"/>
  <c r="Y81" i="4"/>
  <c r="AB81" i="4"/>
  <c r="AE81" i="4"/>
  <c r="AH81" i="4"/>
  <c r="AK81" i="4"/>
  <c r="L82" i="4"/>
  <c r="Y82" i="4"/>
  <c r="AB82" i="4"/>
  <c r="AE82" i="4"/>
  <c r="AH82" i="4"/>
  <c r="AK82" i="4"/>
  <c r="L83" i="4"/>
  <c r="AB83" i="4"/>
  <c r="AE83" i="4"/>
  <c r="AH83" i="4"/>
  <c r="AK83" i="4"/>
  <c r="L84" i="4"/>
  <c r="Y84" i="4"/>
  <c r="AB84" i="4"/>
  <c r="AE84" i="4"/>
  <c r="AH84" i="4"/>
  <c r="AK84" i="4"/>
  <c r="L85" i="4"/>
  <c r="AB85" i="4"/>
  <c r="AE85" i="4"/>
  <c r="AH85" i="4"/>
  <c r="AK85" i="4"/>
  <c r="L86" i="4"/>
  <c r="AB86" i="4"/>
  <c r="AE86" i="4"/>
  <c r="AH86" i="4"/>
  <c r="AK86" i="4"/>
  <c r="L87" i="4"/>
  <c r="AB87" i="4"/>
  <c r="AE87" i="4"/>
  <c r="AH87" i="4"/>
  <c r="AK87" i="4"/>
  <c r="L88" i="4"/>
  <c r="AB88" i="4"/>
  <c r="AE88" i="4"/>
  <c r="AH88" i="4"/>
  <c r="AK88" i="4"/>
  <c r="L89" i="4"/>
  <c r="AB89" i="4"/>
  <c r="AE89" i="4"/>
  <c r="AH89" i="4"/>
  <c r="AK89" i="4"/>
  <c r="L90" i="4"/>
  <c r="AB90" i="4"/>
  <c r="AE90" i="4"/>
  <c r="AH90" i="4"/>
  <c r="AK90" i="4"/>
  <c r="L91" i="4"/>
  <c r="Y91" i="4"/>
  <c r="AB91" i="4"/>
  <c r="AE91" i="4"/>
  <c r="AH91" i="4"/>
  <c r="AK91" i="4"/>
  <c r="L92" i="4"/>
  <c r="AB92" i="4"/>
  <c r="AE92" i="4"/>
  <c r="AH92" i="4"/>
  <c r="AK92" i="4"/>
  <c r="L93" i="4"/>
  <c r="Y93" i="4"/>
  <c r="AB93" i="4"/>
  <c r="AE93" i="4"/>
  <c r="AH93" i="4"/>
  <c r="AK93" i="4"/>
  <c r="L94" i="4"/>
  <c r="AB94" i="4"/>
  <c r="AE94" i="4"/>
  <c r="AH94" i="4"/>
  <c r="AK94" i="4"/>
  <c r="L95" i="4"/>
  <c r="AB95" i="4"/>
  <c r="AE95" i="4"/>
  <c r="AH95" i="4"/>
  <c r="AK95" i="4"/>
  <c r="L96" i="4"/>
  <c r="AB96" i="4"/>
  <c r="AE96" i="4"/>
  <c r="AH96" i="4"/>
  <c r="L97" i="4"/>
  <c r="AB97" i="4"/>
  <c r="AE97" i="4"/>
  <c r="AH97" i="4"/>
  <c r="L98" i="4"/>
  <c r="AB98" i="4"/>
  <c r="AE98" i="4"/>
  <c r="AH98" i="4"/>
  <c r="L99" i="4"/>
  <c r="AB99" i="4"/>
  <c r="AE99" i="4"/>
  <c r="AH99" i="4"/>
  <c r="AK99" i="4"/>
  <c r="L100" i="4"/>
  <c r="AB100" i="4"/>
  <c r="AE100" i="4"/>
  <c r="AH100" i="4"/>
  <c r="L101" i="4"/>
  <c r="Y101" i="4"/>
  <c r="AB101" i="4"/>
  <c r="AE101" i="4"/>
  <c r="AH101" i="4"/>
  <c r="AK101" i="4"/>
  <c r="L103" i="4"/>
  <c r="Y103" i="4"/>
  <c r="AB103" i="4"/>
  <c r="AE103" i="4"/>
  <c r="AH103" i="4"/>
  <c r="AK103" i="4"/>
  <c r="L104" i="4"/>
  <c r="AB104" i="4"/>
  <c r="AE104" i="4"/>
  <c r="AH104" i="4"/>
  <c r="AK104" i="4"/>
  <c r="L105" i="4"/>
  <c r="Y105" i="4"/>
  <c r="AB105" i="4"/>
  <c r="AE105" i="4"/>
  <c r="AH105" i="4"/>
  <c r="AK105" i="4"/>
  <c r="L106" i="4"/>
  <c r="Y106" i="4"/>
  <c r="AB106" i="4"/>
  <c r="AE106" i="4"/>
  <c r="AH106" i="4"/>
  <c r="AK106" i="4"/>
  <c r="L107" i="4"/>
  <c r="AB107" i="4"/>
  <c r="AE107" i="4"/>
  <c r="AH107" i="4"/>
  <c r="AK107" i="4"/>
  <c r="L108" i="4"/>
  <c r="AB108" i="4"/>
  <c r="AE108" i="4"/>
  <c r="AH108" i="4"/>
  <c r="AK108" i="4"/>
  <c r="L109" i="4"/>
  <c r="Y109" i="4"/>
  <c r="AB109" i="4"/>
  <c r="AE109" i="4"/>
  <c r="AH109" i="4"/>
  <c r="AK109" i="4"/>
  <c r="L110" i="4"/>
  <c r="Y110" i="4"/>
  <c r="AB110" i="4"/>
  <c r="AE110" i="4"/>
  <c r="AH110" i="4"/>
  <c r="AK110" i="4"/>
  <c r="L111" i="4"/>
  <c r="AB111" i="4"/>
  <c r="AE111" i="4"/>
  <c r="AH111" i="4"/>
  <c r="AK111" i="4"/>
  <c r="L112" i="4"/>
  <c r="Y112" i="4"/>
  <c r="AB112" i="4"/>
  <c r="AE112" i="4"/>
  <c r="AH112" i="4"/>
  <c r="AK112" i="4"/>
  <c r="L113" i="4"/>
  <c r="AB113" i="4"/>
  <c r="AE113" i="4"/>
  <c r="AH113" i="4"/>
  <c r="L114" i="4"/>
  <c r="Y114" i="4"/>
  <c r="AB114" i="4"/>
  <c r="AE114" i="4"/>
  <c r="AH114" i="4"/>
  <c r="AK114" i="4"/>
  <c r="L115" i="4"/>
  <c r="AB115" i="4"/>
  <c r="AE115" i="4"/>
  <c r="AH115" i="4"/>
  <c r="AK115" i="4"/>
  <c r="L116" i="4"/>
  <c r="AB116" i="4"/>
  <c r="AE116" i="4"/>
  <c r="AH116" i="4"/>
  <c r="AK116" i="4"/>
  <c r="L117" i="4"/>
  <c r="Y117" i="4"/>
  <c r="AB117" i="4"/>
  <c r="AE117" i="4"/>
  <c r="AH117" i="4"/>
  <c r="AK117" i="4"/>
  <c r="L118" i="4"/>
  <c r="Y118" i="4"/>
  <c r="AB118" i="4"/>
  <c r="AE118" i="4"/>
  <c r="AH118" i="4"/>
  <c r="AK118" i="4"/>
  <c r="L119" i="4"/>
  <c r="AB119" i="4"/>
  <c r="AE119" i="4"/>
  <c r="AH119" i="4"/>
  <c r="AK119" i="4"/>
  <c r="L120" i="4"/>
  <c r="Y120" i="4"/>
  <c r="AB120" i="4"/>
  <c r="AE120" i="4"/>
  <c r="AH120" i="4"/>
  <c r="AK120" i="4"/>
  <c r="L121" i="4"/>
  <c r="AB121" i="4"/>
  <c r="AE121" i="4"/>
  <c r="AH121" i="4"/>
  <c r="AK121" i="4"/>
  <c r="L122" i="4"/>
  <c r="Y122" i="4"/>
  <c r="AB122" i="4"/>
  <c r="AE122" i="4"/>
  <c r="AH122" i="4"/>
  <c r="AK122" i="4"/>
  <c r="L123" i="4"/>
  <c r="Y123" i="4"/>
  <c r="AB123" i="4"/>
  <c r="AE123" i="4"/>
  <c r="AH123" i="4"/>
  <c r="AK123" i="4"/>
  <c r="L125" i="4"/>
  <c r="Y125" i="4"/>
  <c r="AB125" i="4"/>
  <c r="AE125" i="4"/>
  <c r="AH125" i="4"/>
  <c r="AK125" i="4"/>
  <c r="L126" i="4"/>
  <c r="AB126" i="4"/>
  <c r="AE126" i="4"/>
  <c r="AH126" i="4"/>
  <c r="L127" i="4"/>
  <c r="Y127" i="4"/>
  <c r="AB127" i="4"/>
  <c r="AE127" i="4"/>
  <c r="AH127" i="4"/>
  <c r="AK127" i="4"/>
  <c r="L128" i="4"/>
  <c r="Y128" i="4"/>
  <c r="AB128" i="4"/>
  <c r="AE128" i="4"/>
  <c r="AH128" i="4"/>
  <c r="AK128" i="4"/>
  <c r="L129" i="4"/>
  <c r="Y129" i="4"/>
  <c r="AB129" i="4"/>
  <c r="AE129" i="4"/>
  <c r="AH129" i="4"/>
  <c r="AK129" i="4"/>
  <c r="L130" i="4"/>
  <c r="AB130" i="4"/>
  <c r="AE130" i="4"/>
  <c r="AH130" i="4"/>
  <c r="AK130" i="4"/>
  <c r="L131" i="4"/>
  <c r="Y131" i="4"/>
  <c r="AB131" i="4"/>
  <c r="AE131" i="4"/>
  <c r="AH131" i="4"/>
  <c r="AK131" i="4"/>
  <c r="L132" i="4"/>
  <c r="Y132" i="4"/>
  <c r="AB132" i="4"/>
  <c r="AE132" i="4"/>
  <c r="AH132" i="4"/>
  <c r="AK132" i="4"/>
  <c r="L133" i="4"/>
  <c r="Y133" i="4"/>
  <c r="AB133" i="4"/>
  <c r="AE133" i="4"/>
  <c r="AH133" i="4"/>
  <c r="AK133" i="4"/>
  <c r="L134" i="4"/>
  <c r="Y134" i="4"/>
  <c r="AB134" i="4"/>
  <c r="AE134" i="4"/>
  <c r="AH134" i="4"/>
  <c r="AK134" i="4"/>
  <c r="L136" i="4"/>
  <c r="AB136" i="4"/>
  <c r="AE136" i="4"/>
  <c r="AH136" i="4"/>
  <c r="AK136" i="4"/>
  <c r="L137" i="4"/>
  <c r="AB137" i="4"/>
  <c r="AE137" i="4"/>
  <c r="AH137" i="4"/>
  <c r="AK137" i="4"/>
  <c r="L138" i="4"/>
  <c r="AB138" i="4"/>
  <c r="AE138" i="4"/>
  <c r="AH138" i="4"/>
  <c r="AK138" i="4"/>
  <c r="L139" i="4"/>
  <c r="Y139" i="4"/>
  <c r="AB139" i="4"/>
  <c r="AE139" i="4"/>
  <c r="AH139" i="4"/>
  <c r="AK139" i="4"/>
  <c r="L140" i="4"/>
  <c r="Y140" i="4"/>
  <c r="AB140" i="4"/>
  <c r="AE140" i="4"/>
  <c r="AH140" i="4"/>
  <c r="AK140" i="4"/>
  <c r="L141" i="4"/>
  <c r="Y141" i="4"/>
  <c r="AB141" i="4"/>
  <c r="AE141" i="4"/>
  <c r="AH141" i="4"/>
  <c r="AK141" i="4"/>
  <c r="L142" i="4"/>
  <c r="Y142" i="4"/>
  <c r="AB142" i="4"/>
  <c r="AE142" i="4"/>
  <c r="AH142" i="4"/>
  <c r="AK142" i="4"/>
  <c r="L143" i="4"/>
  <c r="Y143" i="4"/>
  <c r="AB143" i="4"/>
  <c r="AE143" i="4"/>
  <c r="AH143" i="4"/>
  <c r="AK143" i="4"/>
  <c r="L144" i="4"/>
  <c r="Y144" i="4"/>
  <c r="AB144" i="4"/>
  <c r="AE144" i="4"/>
  <c r="AH144" i="4"/>
  <c r="AK144" i="4"/>
  <c r="L145" i="4"/>
  <c r="Y145" i="4"/>
  <c r="AB145" i="4"/>
  <c r="AE145" i="4"/>
  <c r="AH145" i="4"/>
  <c r="AK145" i="4"/>
  <c r="L146" i="4"/>
  <c r="Y146" i="4"/>
  <c r="AB146" i="4"/>
  <c r="AE146" i="4"/>
  <c r="AH146" i="4"/>
  <c r="AK146" i="4"/>
  <c r="L147" i="4"/>
  <c r="Y147" i="4"/>
  <c r="AB147" i="4"/>
  <c r="AE147" i="4"/>
  <c r="AH147" i="4"/>
  <c r="AK147" i="4"/>
  <c r="L148" i="4"/>
  <c r="Y148" i="4"/>
  <c r="AB148" i="4"/>
  <c r="AE148" i="4"/>
  <c r="AH148" i="4"/>
  <c r="AK148" i="4"/>
  <c r="L149" i="4"/>
  <c r="Y149" i="4"/>
  <c r="AB149" i="4"/>
  <c r="AE149" i="4"/>
  <c r="AH149" i="4"/>
  <c r="AK149" i="4"/>
  <c r="L150" i="4"/>
  <c r="Y150" i="4"/>
  <c r="AB150" i="4"/>
  <c r="AE150" i="4"/>
  <c r="AH150" i="4"/>
  <c r="AK150" i="4"/>
  <c r="L151" i="4"/>
  <c r="Y151" i="4"/>
  <c r="AB151" i="4"/>
  <c r="AE151" i="4"/>
  <c r="AH151" i="4"/>
  <c r="AK151" i="4"/>
  <c r="L152" i="4"/>
  <c r="Y152" i="4"/>
  <c r="AB152" i="4"/>
  <c r="AE152" i="4"/>
  <c r="AH152" i="4"/>
  <c r="AK152" i="4"/>
  <c r="L153" i="4"/>
  <c r="Y153" i="4"/>
  <c r="AB153" i="4"/>
  <c r="AE153" i="4"/>
  <c r="AH153" i="4"/>
  <c r="AK153" i="4"/>
  <c r="L154" i="4"/>
  <c r="Y154" i="4"/>
  <c r="AB154" i="4"/>
  <c r="AE154" i="4"/>
  <c r="AH154" i="4"/>
  <c r="AK154" i="4"/>
  <c r="L155" i="4"/>
  <c r="Y155" i="4"/>
  <c r="AB155" i="4"/>
  <c r="AE155" i="4"/>
  <c r="AH155" i="4"/>
  <c r="AK155" i="4"/>
  <c r="L156" i="4"/>
  <c r="Y156" i="4"/>
  <c r="AB156" i="4"/>
  <c r="AE156" i="4"/>
  <c r="AH156" i="4"/>
  <c r="AK156" i="4"/>
  <c r="L157" i="4"/>
  <c r="Y157" i="4"/>
  <c r="AB157" i="4"/>
  <c r="AE157" i="4"/>
  <c r="AH157" i="4"/>
  <c r="AK157" i="4"/>
  <c r="L158" i="4"/>
  <c r="Y158" i="4"/>
  <c r="AB158" i="4"/>
  <c r="AE158" i="4"/>
  <c r="AH158" i="4"/>
  <c r="AK158" i="4"/>
  <c r="L159" i="4"/>
  <c r="Y159" i="4"/>
  <c r="AB159" i="4"/>
  <c r="AE159" i="4"/>
  <c r="AH159" i="4"/>
  <c r="AK159" i="4"/>
  <c r="L160" i="4"/>
  <c r="Y160" i="4"/>
  <c r="AB160" i="4"/>
  <c r="AE160" i="4"/>
  <c r="AH160" i="4"/>
  <c r="AK160" i="4"/>
  <c r="L162" i="4"/>
  <c r="AB162" i="4"/>
  <c r="AE162" i="4"/>
  <c r="AH162" i="4"/>
  <c r="AK162" i="4"/>
  <c r="L163" i="4"/>
  <c r="AB163" i="4"/>
  <c r="AE163" i="4"/>
  <c r="AH163" i="4"/>
  <c r="AK163" i="4"/>
  <c r="L164" i="4"/>
  <c r="Y164" i="4"/>
  <c r="AB164" i="4"/>
  <c r="AE164" i="4"/>
  <c r="AH164" i="4"/>
  <c r="AK164" i="4"/>
  <c r="L165" i="4"/>
  <c r="Y165" i="4"/>
  <c r="AB165" i="4"/>
  <c r="AE165" i="4"/>
  <c r="AH165" i="4"/>
  <c r="AK165" i="4"/>
  <c r="L166" i="4"/>
  <c r="Y166" i="4"/>
  <c r="AB166" i="4"/>
  <c r="AE166" i="4"/>
  <c r="AH166" i="4"/>
  <c r="AK166" i="4"/>
  <c r="L167" i="4"/>
  <c r="Y167" i="4"/>
  <c r="AB167" i="4"/>
  <c r="AE167" i="4"/>
  <c r="AH167" i="4"/>
  <c r="AK167" i="4"/>
  <c r="L168" i="4"/>
  <c r="Y168" i="4"/>
  <c r="AB168" i="4"/>
  <c r="AE168" i="4"/>
  <c r="AH168" i="4"/>
  <c r="AK168" i="4"/>
  <c r="L169" i="4"/>
  <c r="Y169" i="4"/>
  <c r="AB169" i="4"/>
  <c r="AE169" i="4"/>
  <c r="AH169" i="4"/>
  <c r="AK169" i="4"/>
  <c r="L170" i="4"/>
  <c r="Y170" i="4"/>
  <c r="AB170" i="4"/>
  <c r="AE170" i="4"/>
  <c r="AH170" i="4"/>
  <c r="AK170" i="4"/>
  <c r="L171" i="4"/>
  <c r="Y171" i="4"/>
  <c r="AB171" i="4"/>
  <c r="AE171" i="4"/>
  <c r="AH171" i="4"/>
  <c r="AK171" i="4"/>
  <c r="L172" i="4"/>
  <c r="Y172" i="4"/>
  <c r="AB172" i="4"/>
  <c r="AE172" i="4"/>
  <c r="AH172" i="4"/>
  <c r="AK172" i="4"/>
  <c r="L173" i="4"/>
  <c r="AB173" i="4"/>
  <c r="AE173" i="4"/>
  <c r="AH173" i="4"/>
  <c r="AK173" i="4"/>
  <c r="L174" i="4"/>
  <c r="Y174" i="4"/>
  <c r="AB174" i="4"/>
  <c r="AE174" i="4"/>
  <c r="AH174" i="4"/>
  <c r="AK174" i="4"/>
  <c r="L175" i="4"/>
  <c r="Y175" i="4"/>
  <c r="AB175" i="4"/>
  <c r="AE175" i="4"/>
  <c r="AH175" i="4"/>
  <c r="AK175" i="4"/>
  <c r="L176" i="4"/>
  <c r="Y176" i="4"/>
  <c r="AB176" i="4"/>
  <c r="AE176" i="4"/>
  <c r="AH176" i="4"/>
  <c r="AK176" i="4"/>
  <c r="L177" i="4"/>
  <c r="AB177" i="4"/>
  <c r="AE177" i="4"/>
  <c r="AH177" i="4"/>
  <c r="AK177" i="4"/>
  <c r="L178" i="4"/>
  <c r="Y178" i="4"/>
  <c r="AB178" i="4"/>
  <c r="AE178" i="4"/>
  <c r="AH178" i="4"/>
  <c r="AK178" i="4"/>
  <c r="L179" i="4"/>
  <c r="Y179" i="4"/>
  <c r="AB179" i="4"/>
  <c r="AE179" i="4"/>
  <c r="AH179" i="4"/>
  <c r="AK179" i="4"/>
  <c r="L180" i="4"/>
  <c r="Y180" i="4"/>
  <c r="AB180" i="4"/>
  <c r="AE180" i="4"/>
  <c r="AH180" i="4"/>
  <c r="AK180" i="4"/>
  <c r="L181" i="4"/>
  <c r="Y181" i="4"/>
  <c r="AB181" i="4"/>
  <c r="AE181" i="4"/>
  <c r="AH181" i="4"/>
  <c r="AK181" i="4"/>
  <c r="L182" i="4"/>
  <c r="Y182" i="4"/>
  <c r="AB182" i="4"/>
  <c r="AE182" i="4"/>
  <c r="AH182" i="4"/>
  <c r="AK182" i="4"/>
  <c r="L183" i="4"/>
  <c r="Y183" i="4"/>
  <c r="AB183" i="4"/>
  <c r="AE183" i="4"/>
  <c r="AH183" i="4"/>
  <c r="AK183" i="4"/>
  <c r="L184" i="4"/>
  <c r="Y184" i="4"/>
  <c r="AB184" i="4"/>
  <c r="AE184" i="4"/>
  <c r="AH184" i="4"/>
  <c r="AK184" i="4"/>
  <c r="L185" i="4"/>
  <c r="Y185" i="4"/>
  <c r="AB185" i="4"/>
  <c r="AE185" i="4"/>
  <c r="AH185" i="4"/>
  <c r="AK185" i="4"/>
  <c r="L186" i="4"/>
  <c r="Y186" i="4"/>
  <c r="AB186" i="4"/>
  <c r="AE186" i="4"/>
  <c r="AH186" i="4"/>
  <c r="AK186" i="4"/>
  <c r="L187" i="4"/>
  <c r="Y187" i="4"/>
  <c r="AB187" i="4"/>
  <c r="AE187" i="4"/>
  <c r="AH187" i="4"/>
  <c r="AK187" i="4"/>
  <c r="L188" i="4"/>
  <c r="Y188" i="4"/>
  <c r="AB188" i="4"/>
  <c r="AE188" i="4"/>
  <c r="AH188" i="4"/>
  <c r="AK188" i="4"/>
  <c r="L189" i="4"/>
  <c r="Y189" i="4"/>
  <c r="AB189" i="4"/>
  <c r="AE189" i="4"/>
  <c r="AH189" i="4"/>
  <c r="AK189" i="4"/>
  <c r="L190" i="4"/>
  <c r="Y190" i="4"/>
  <c r="AB190" i="4"/>
  <c r="AE190" i="4"/>
  <c r="AH190" i="4"/>
  <c r="AK190" i="4"/>
  <c r="L191" i="4"/>
  <c r="Y191" i="4"/>
  <c r="AB191" i="4"/>
  <c r="AE191" i="4"/>
  <c r="AH191" i="4"/>
  <c r="AK191" i="4"/>
  <c r="L193" i="4"/>
  <c r="Y193" i="4"/>
  <c r="AB193" i="4"/>
  <c r="AE193" i="4"/>
  <c r="AH193" i="4"/>
  <c r="AK193" i="4"/>
  <c r="L194" i="4"/>
  <c r="Y194" i="4"/>
  <c r="AB194" i="4"/>
  <c r="AE194" i="4"/>
  <c r="AH194" i="4"/>
  <c r="AK194" i="4"/>
  <c r="L195" i="4"/>
  <c r="AB195" i="4"/>
  <c r="AE195" i="4"/>
  <c r="AH195" i="4"/>
  <c r="AK195" i="4"/>
  <c r="L196" i="4"/>
  <c r="AB196" i="4"/>
  <c r="AE196" i="4"/>
  <c r="AH196" i="4"/>
  <c r="AK196" i="4"/>
  <c r="L197" i="4"/>
  <c r="Y197" i="4"/>
  <c r="AB197" i="4"/>
  <c r="AE197" i="4"/>
  <c r="AH197" i="4"/>
  <c r="AK197" i="4"/>
  <c r="L198" i="4"/>
  <c r="AB198" i="4"/>
  <c r="AE198" i="4"/>
  <c r="AH198" i="4"/>
  <c r="AK198" i="4"/>
  <c r="L199" i="4"/>
  <c r="AB199" i="4"/>
  <c r="AE199" i="4"/>
  <c r="AH199" i="4"/>
  <c r="L200" i="4"/>
  <c r="Y200" i="4"/>
  <c r="AB200" i="4"/>
  <c r="AE200" i="4"/>
  <c r="AH200" i="4"/>
  <c r="AK200" i="4"/>
  <c r="L201" i="4"/>
  <c r="AB201" i="4"/>
  <c r="AE201" i="4"/>
  <c r="AH201" i="4"/>
  <c r="L202" i="4"/>
  <c r="AB202" i="4"/>
  <c r="AE202" i="4"/>
  <c r="AH202" i="4"/>
  <c r="AK202" i="4"/>
  <c r="L203" i="4"/>
  <c r="Y203" i="4"/>
  <c r="AB203" i="4"/>
  <c r="AE203" i="4"/>
  <c r="AH203" i="4"/>
  <c r="AK203" i="4"/>
  <c r="L204" i="4"/>
  <c r="AB204" i="4"/>
  <c r="AE204" i="4"/>
  <c r="AH204" i="4"/>
  <c r="AK204" i="4"/>
  <c r="L205" i="4"/>
  <c r="AB205" i="4"/>
  <c r="AE205" i="4"/>
  <c r="AH205" i="4"/>
  <c r="AK205" i="4"/>
  <c r="L206" i="4"/>
  <c r="AB206" i="4"/>
  <c r="AE206" i="4"/>
  <c r="AH206" i="4"/>
  <c r="AK206" i="4"/>
  <c r="L207" i="4"/>
  <c r="AB207" i="4"/>
  <c r="AE207" i="4"/>
  <c r="AH207" i="4"/>
  <c r="AK207" i="4"/>
  <c r="L208" i="4"/>
  <c r="AB208" i="4"/>
  <c r="AE208" i="4"/>
  <c r="AH208" i="4"/>
  <c r="AK208" i="4"/>
  <c r="L209" i="4"/>
  <c r="AB209" i="4"/>
  <c r="AE209" i="4"/>
  <c r="AH209" i="4"/>
  <c r="AK209" i="4"/>
  <c r="L210" i="4"/>
  <c r="Y210" i="4"/>
  <c r="AB210" i="4"/>
  <c r="AE210" i="4"/>
  <c r="AH210" i="4"/>
  <c r="AK210" i="4"/>
  <c r="L211" i="4"/>
  <c r="AB211" i="4"/>
  <c r="AE211" i="4"/>
  <c r="AH211" i="4"/>
  <c r="AK211" i="4"/>
  <c r="L212" i="4"/>
  <c r="AB212" i="4"/>
  <c r="AE212" i="4"/>
  <c r="AH212" i="4"/>
  <c r="AK212" i="4"/>
  <c r="L214" i="4"/>
  <c r="AB214" i="4"/>
  <c r="AE214" i="4"/>
  <c r="AH214" i="4"/>
  <c r="AK214" i="4"/>
  <c r="L215" i="4"/>
  <c r="AB215" i="4"/>
  <c r="AE215" i="4"/>
  <c r="AH215" i="4"/>
  <c r="AK215" i="4"/>
  <c r="L216" i="4"/>
  <c r="Y216" i="4"/>
  <c r="AB216" i="4"/>
  <c r="AE216" i="4"/>
  <c r="AH216" i="4"/>
  <c r="AK216" i="4"/>
  <c r="L217" i="4"/>
  <c r="Y217" i="4"/>
  <c r="AB217" i="4"/>
  <c r="AE217" i="4"/>
  <c r="AH217" i="4"/>
  <c r="AK217" i="4"/>
  <c r="L218" i="4"/>
  <c r="Y218" i="4"/>
  <c r="AB218" i="4"/>
  <c r="AE218" i="4"/>
  <c r="AH218" i="4"/>
  <c r="AK218" i="4"/>
  <c r="L219" i="4"/>
  <c r="Y219" i="4"/>
  <c r="AB219" i="4"/>
  <c r="AE219" i="4"/>
  <c r="AH219" i="4"/>
  <c r="AK219" i="4"/>
  <c r="L220" i="4"/>
  <c r="AB220" i="4"/>
  <c r="AE220" i="4"/>
  <c r="AH220" i="4"/>
  <c r="AK220" i="4"/>
  <c r="L221" i="4"/>
  <c r="AB221" i="4"/>
  <c r="AE221" i="4"/>
  <c r="AH221" i="4"/>
  <c r="AK221" i="4"/>
  <c r="L222" i="4"/>
  <c r="AB222" i="4"/>
  <c r="AE222" i="4"/>
  <c r="AH222" i="4"/>
  <c r="AK222" i="4"/>
  <c r="L223" i="4"/>
  <c r="Y223" i="4"/>
  <c r="AB223" i="4"/>
  <c r="AE223" i="4"/>
  <c r="AH223" i="4"/>
  <c r="AK223" i="4"/>
  <c r="L224" i="4"/>
  <c r="Y224" i="4"/>
  <c r="AB224" i="4"/>
  <c r="AE224" i="4"/>
  <c r="AH224" i="4"/>
  <c r="AK224" i="4"/>
  <c r="L225" i="4"/>
  <c r="Y225" i="4"/>
  <c r="AB225" i="4"/>
  <c r="AE225" i="4"/>
  <c r="AH225" i="4"/>
  <c r="AK225" i="4"/>
  <c r="L226" i="4"/>
  <c r="Y226" i="4"/>
  <c r="AB226" i="4"/>
  <c r="AE226" i="4"/>
  <c r="AH226" i="4"/>
  <c r="AK226" i="4"/>
  <c r="L227" i="4"/>
  <c r="Y227" i="4"/>
  <c r="AB227" i="4"/>
  <c r="AE227" i="4"/>
  <c r="AH227" i="4"/>
  <c r="AK227" i="4"/>
  <c r="L228" i="4"/>
  <c r="Y228" i="4"/>
  <c r="AB228" i="4"/>
  <c r="AE228" i="4"/>
  <c r="AH228" i="4"/>
  <c r="AK228" i="4"/>
  <c r="L229" i="4"/>
  <c r="Y229" i="4"/>
  <c r="AB229" i="4"/>
  <c r="AE229" i="4"/>
  <c r="AH229" i="4"/>
  <c r="AK229" i="4"/>
  <c r="L230" i="4"/>
  <c r="Y230" i="4"/>
  <c r="AB230" i="4"/>
  <c r="AE230" i="4"/>
  <c r="AH230" i="4"/>
  <c r="AK230" i="4"/>
  <c r="L231" i="4"/>
  <c r="Y231" i="4"/>
  <c r="AB231" i="4"/>
  <c r="AE231" i="4"/>
  <c r="AH231" i="4"/>
  <c r="AK231" i="4"/>
  <c r="L232" i="4"/>
  <c r="Y232" i="4"/>
  <c r="AB232" i="4"/>
  <c r="AE232" i="4"/>
  <c r="AH232" i="4"/>
  <c r="AK232" i="4"/>
  <c r="L233" i="4"/>
  <c r="Y233" i="4"/>
  <c r="AB233" i="4"/>
  <c r="AE233" i="4"/>
  <c r="AH233" i="4"/>
  <c r="AK233" i="4"/>
  <c r="L234" i="4"/>
  <c r="Y234" i="4"/>
  <c r="AB234" i="4"/>
  <c r="AE234" i="4"/>
  <c r="AH234" i="4"/>
  <c r="AK234" i="4"/>
  <c r="L235" i="4"/>
  <c r="Y235" i="4"/>
  <c r="AB235" i="4"/>
  <c r="AE235" i="4"/>
  <c r="AH235" i="4"/>
  <c r="AK235" i="4"/>
  <c r="L236" i="4"/>
  <c r="Y236" i="4"/>
  <c r="AB236" i="4"/>
  <c r="AE236" i="4"/>
  <c r="AH236" i="4"/>
  <c r="AK236" i="4"/>
  <c r="L237" i="4"/>
  <c r="Y237" i="4"/>
  <c r="AB237" i="4"/>
  <c r="AE237" i="4"/>
  <c r="AH237" i="4"/>
  <c r="AK237" i="4"/>
  <c r="L238" i="4"/>
  <c r="Y238" i="4"/>
  <c r="AB238" i="4"/>
  <c r="AE238" i="4"/>
  <c r="AH238" i="4"/>
  <c r="AK238" i="4"/>
  <c r="L239" i="4"/>
  <c r="Y239" i="4"/>
  <c r="AB239" i="4"/>
  <c r="AE239" i="4"/>
  <c r="AH239" i="4"/>
  <c r="AK239" i="4"/>
  <c r="L240" i="4"/>
  <c r="Y240" i="4"/>
  <c r="AB240" i="4"/>
  <c r="AE240" i="4"/>
  <c r="AH240" i="4"/>
  <c r="AK240" i="4"/>
  <c r="L241" i="4"/>
  <c r="Y241" i="4"/>
  <c r="AB241" i="4"/>
  <c r="AE241" i="4"/>
  <c r="AH241" i="4"/>
  <c r="AK241" i="4"/>
  <c r="L242" i="4"/>
  <c r="Y242" i="4"/>
  <c r="AB242" i="4"/>
  <c r="AE242" i="4"/>
  <c r="AH242" i="4"/>
  <c r="AK242" i="4"/>
  <c r="L243" i="4"/>
  <c r="Y243" i="4"/>
  <c r="AB243" i="4"/>
  <c r="AE243" i="4"/>
  <c r="AH243" i="4"/>
  <c r="AK243" i="4"/>
  <c r="L244" i="4"/>
  <c r="Y244" i="4"/>
  <c r="AB244" i="4"/>
  <c r="AE244" i="4"/>
  <c r="AH244" i="4"/>
  <c r="AK244" i="4"/>
  <c r="L245" i="4"/>
  <c r="Y245" i="4"/>
  <c r="AB245" i="4"/>
  <c r="AE245" i="4"/>
  <c r="AH245" i="4"/>
  <c r="AK245" i="4"/>
  <c r="L246" i="4"/>
  <c r="Y246" i="4"/>
  <c r="AB246" i="4"/>
  <c r="AE246" i="4"/>
  <c r="AH246" i="4"/>
  <c r="AK246" i="4"/>
  <c r="AB247" i="4"/>
  <c r="AE247" i="4"/>
  <c r="AH247" i="4"/>
  <c r="L248" i="4"/>
  <c r="AB248" i="4"/>
  <c r="AE248" i="4"/>
  <c r="AH248" i="4"/>
  <c r="AK248" i="4"/>
  <c r="L249" i="4"/>
  <c r="AB249" i="4"/>
  <c r="AE249" i="4"/>
  <c r="AH249" i="4"/>
  <c r="AK249" i="4"/>
  <c r="L250" i="4"/>
  <c r="AB250" i="4"/>
  <c r="AE250" i="4"/>
  <c r="AH250" i="4"/>
  <c r="AK250" i="4"/>
  <c r="L39" i="4"/>
  <c r="Y39" i="4"/>
  <c r="AB39" i="4"/>
  <c r="AE39" i="4"/>
  <c r="AH39" i="4"/>
  <c r="AK39" i="4"/>
  <c r="L40" i="4"/>
  <c r="Y40" i="4"/>
  <c r="AB40" i="4"/>
  <c r="AE40" i="4"/>
  <c r="AH40" i="4"/>
  <c r="AK40" i="4"/>
  <c r="L53" i="4"/>
  <c r="Y53" i="4"/>
  <c r="AB53" i="4"/>
  <c r="AE53" i="4"/>
  <c r="AH53" i="4"/>
  <c r="AK53" i="4"/>
  <c r="L102" i="4"/>
  <c r="Y102" i="4"/>
  <c r="AB102" i="4"/>
  <c r="AE102" i="4"/>
  <c r="AH102" i="4"/>
  <c r="AK102" i="4"/>
  <c r="L124" i="4"/>
  <c r="Y124" i="4"/>
  <c r="AB124" i="4"/>
  <c r="AE124" i="4"/>
  <c r="AH124" i="4"/>
  <c r="AK124" i="4"/>
  <c r="L135" i="4"/>
  <c r="AB135" i="4"/>
  <c r="AE135" i="4"/>
  <c r="AH135" i="4"/>
  <c r="AK135" i="4"/>
  <c r="L161" i="4"/>
  <c r="Y161" i="4"/>
  <c r="AB161" i="4"/>
  <c r="AE161" i="4"/>
  <c r="AH161" i="4"/>
  <c r="AK161" i="4"/>
  <c r="L192" i="4"/>
  <c r="Y192" i="4"/>
  <c r="AB192" i="4"/>
  <c r="AE192" i="4"/>
  <c r="AH192" i="4"/>
  <c r="AK192" i="4"/>
  <c r="L213" i="4"/>
  <c r="AB213" i="4"/>
  <c r="AE213" i="4"/>
  <c r="AH213" i="4"/>
  <c r="AK213" i="4"/>
  <c r="A6" i="7"/>
  <c r="C5" i="9"/>
  <c r="C6" i="9"/>
  <c r="C7" i="9"/>
  <c r="C8" i="9"/>
  <c r="B8" i="21" s="1"/>
  <c r="C9" i="9"/>
  <c r="C10" i="9"/>
  <c r="B9" i="21" s="1"/>
  <c r="C11" i="9"/>
  <c r="M6" i="7"/>
  <c r="M7" i="7"/>
  <c r="M8" i="7"/>
  <c r="M9" i="7"/>
  <c r="M10" i="7"/>
  <c r="M11" i="7"/>
  <c r="M12" i="7"/>
  <c r="M13" i="7"/>
  <c r="E6" i="9"/>
  <c r="E7" i="9"/>
  <c r="E8" i="9"/>
  <c r="E9" i="9"/>
  <c r="E10" i="9"/>
  <c r="E11" i="9"/>
  <c r="E5" i="9"/>
  <c r="E10" i="1"/>
  <c r="E13" i="1"/>
  <c r="E11" i="1"/>
  <c r="E31" i="1"/>
  <c r="E9" i="1"/>
  <c r="E12" i="1"/>
  <c r="E14" i="1"/>
  <c r="E15" i="1"/>
  <c r="E7" i="7"/>
  <c r="E8" i="7"/>
  <c r="E9" i="7"/>
  <c r="E10" i="7"/>
  <c r="E11" i="7"/>
  <c r="E12" i="7"/>
  <c r="B7" i="7"/>
  <c r="B8" i="7"/>
  <c r="B9" i="7"/>
  <c r="B10" i="7"/>
  <c r="B11" i="7"/>
  <c r="B12" i="7"/>
  <c r="B6" i="7"/>
  <c r="T89" i="4"/>
  <c r="U89" i="4"/>
  <c r="AC89" i="4"/>
  <c r="AF89" i="4"/>
  <c r="AI89" i="4"/>
  <c r="T90" i="4"/>
  <c r="U90" i="4"/>
  <c r="Z90" i="4"/>
  <c r="AC90" i="4"/>
  <c r="AF90" i="4"/>
  <c r="AI90" i="4"/>
  <c r="AL90" i="4"/>
  <c r="T91" i="4"/>
  <c r="U91" i="4"/>
  <c r="AC91" i="4"/>
  <c r="AF91" i="4"/>
  <c r="AI91" i="4"/>
  <c r="T92" i="4"/>
  <c r="U92" i="4"/>
  <c r="AC92" i="4"/>
  <c r="AF92" i="4"/>
  <c r="AI92" i="4"/>
  <c r="T93" i="4"/>
  <c r="U93" i="4"/>
  <c r="AC93" i="4"/>
  <c r="AF93" i="4"/>
  <c r="AI93" i="4"/>
  <c r="T94" i="4"/>
  <c r="U94" i="4"/>
  <c r="AC94" i="4"/>
  <c r="AF94" i="4"/>
  <c r="AI94" i="4"/>
  <c r="T95" i="4"/>
  <c r="U95" i="4"/>
  <c r="AC95" i="4"/>
  <c r="AF95" i="4"/>
  <c r="AI95" i="4"/>
  <c r="T96" i="4"/>
  <c r="U96" i="4"/>
  <c r="AC96" i="4"/>
  <c r="AF96" i="4"/>
  <c r="AI96" i="4"/>
  <c r="T97" i="4"/>
  <c r="U97" i="4"/>
  <c r="AC97" i="4"/>
  <c r="AF97" i="4"/>
  <c r="AI97" i="4"/>
  <c r="T98" i="4"/>
  <c r="U98" i="4"/>
  <c r="AC98" i="4"/>
  <c r="AF98" i="4"/>
  <c r="AI98" i="4"/>
  <c r="T99" i="4"/>
  <c r="U99" i="4"/>
  <c r="AC99" i="4"/>
  <c r="AF99" i="4"/>
  <c r="AI99" i="4"/>
  <c r="T100" i="4"/>
  <c r="U100" i="4"/>
  <c r="AC100" i="4"/>
  <c r="AF100" i="4"/>
  <c r="AI100" i="4"/>
  <c r="T101" i="4"/>
  <c r="U101" i="4"/>
  <c r="AC101" i="4"/>
  <c r="AF101" i="4"/>
  <c r="AI101" i="4"/>
  <c r="T102" i="4"/>
  <c r="U102" i="4"/>
  <c r="AC102" i="4"/>
  <c r="AF102" i="4"/>
  <c r="AI102" i="4"/>
  <c r="T103" i="4"/>
  <c r="U103" i="4"/>
  <c r="AC103" i="4"/>
  <c r="AF103" i="4"/>
  <c r="AI103" i="4"/>
  <c r="T104" i="4"/>
  <c r="U104" i="4"/>
  <c r="AC104" i="4"/>
  <c r="AF104" i="4"/>
  <c r="AI104" i="4"/>
  <c r="T105" i="4"/>
  <c r="U105" i="4"/>
  <c r="AC105" i="4"/>
  <c r="AF105" i="4"/>
  <c r="AI105" i="4"/>
  <c r="T106" i="4"/>
  <c r="U106" i="4"/>
  <c r="AC106" i="4"/>
  <c r="AF106" i="4"/>
  <c r="AI106" i="4"/>
  <c r="T107" i="4"/>
  <c r="U107" i="4"/>
  <c r="AC107" i="4"/>
  <c r="AF107" i="4"/>
  <c r="AI107" i="4"/>
  <c r="T108" i="4"/>
  <c r="U108" i="4"/>
  <c r="AC108" i="4"/>
  <c r="AF108" i="4"/>
  <c r="AI108" i="4"/>
  <c r="T109" i="4"/>
  <c r="U109" i="4"/>
  <c r="AC109" i="4"/>
  <c r="AF109" i="4"/>
  <c r="AI109" i="4"/>
  <c r="T110" i="4"/>
  <c r="U110" i="4"/>
  <c r="AC110" i="4"/>
  <c r="AF110" i="4"/>
  <c r="AI110" i="4"/>
  <c r="T111" i="4"/>
  <c r="U111" i="4"/>
  <c r="AC111" i="4"/>
  <c r="AF111" i="4"/>
  <c r="AI111" i="4"/>
  <c r="T112" i="4"/>
  <c r="U112" i="4"/>
  <c r="AC112" i="4"/>
  <c r="AF112" i="4"/>
  <c r="AI112" i="4"/>
  <c r="T113" i="4"/>
  <c r="U113" i="4"/>
  <c r="AC113" i="4"/>
  <c r="AF113" i="4"/>
  <c r="AI113" i="4"/>
  <c r="T114" i="4"/>
  <c r="U114" i="4"/>
  <c r="AC114" i="4"/>
  <c r="AF114" i="4"/>
  <c r="AI114" i="4"/>
  <c r="T115" i="4"/>
  <c r="U115" i="4"/>
  <c r="AC115" i="4"/>
  <c r="AF115" i="4"/>
  <c r="AI115" i="4"/>
  <c r="T116" i="4"/>
  <c r="U116" i="4"/>
  <c r="AC116" i="4"/>
  <c r="AF116" i="4"/>
  <c r="AI116" i="4"/>
  <c r="T117" i="4"/>
  <c r="U117" i="4"/>
  <c r="AC117" i="4"/>
  <c r="AF117" i="4"/>
  <c r="AI117" i="4"/>
  <c r="T118" i="4"/>
  <c r="U118" i="4"/>
  <c r="AC118" i="4"/>
  <c r="AF118" i="4"/>
  <c r="AI118" i="4"/>
  <c r="T119" i="4"/>
  <c r="U119" i="4"/>
  <c r="AC119" i="4"/>
  <c r="AF119" i="4"/>
  <c r="AI119" i="4"/>
  <c r="T120" i="4"/>
  <c r="U120" i="4"/>
  <c r="AC120" i="4"/>
  <c r="AF120" i="4"/>
  <c r="AI120" i="4"/>
  <c r="T121" i="4"/>
  <c r="U121" i="4"/>
  <c r="Z121" i="4"/>
  <c r="AC121" i="4"/>
  <c r="AF121" i="4"/>
  <c r="AI121" i="4"/>
  <c r="AL121" i="4"/>
  <c r="T122" i="4"/>
  <c r="U122" i="4"/>
  <c r="AC122" i="4"/>
  <c r="AF122" i="4"/>
  <c r="AI122" i="4"/>
  <c r="T123" i="4"/>
  <c r="U123" i="4"/>
  <c r="AC123" i="4"/>
  <c r="AF123" i="4"/>
  <c r="AI123" i="4"/>
  <c r="T124" i="4"/>
  <c r="U124" i="4"/>
  <c r="AC124" i="4"/>
  <c r="AF124" i="4"/>
  <c r="AI124" i="4"/>
  <c r="T125" i="4"/>
  <c r="U125" i="4"/>
  <c r="AC125" i="4"/>
  <c r="AF125" i="4"/>
  <c r="AI125" i="4"/>
  <c r="T126" i="4"/>
  <c r="U126" i="4"/>
  <c r="AC126" i="4"/>
  <c r="AF126" i="4"/>
  <c r="AI126" i="4"/>
  <c r="T127" i="4"/>
  <c r="U127" i="4"/>
  <c r="AC127" i="4"/>
  <c r="AF127" i="4"/>
  <c r="AI127" i="4"/>
  <c r="T128" i="4"/>
  <c r="U128" i="4"/>
  <c r="AC128" i="4"/>
  <c r="AF128" i="4"/>
  <c r="AI128" i="4"/>
  <c r="T129" i="4"/>
  <c r="U129" i="4"/>
  <c r="AC129" i="4"/>
  <c r="AF129" i="4"/>
  <c r="AI129" i="4"/>
  <c r="T130" i="4"/>
  <c r="U130" i="4"/>
  <c r="AC130" i="4"/>
  <c r="AF130" i="4"/>
  <c r="AI130" i="4"/>
  <c r="T131" i="4"/>
  <c r="U131" i="4"/>
  <c r="AC131" i="4"/>
  <c r="AF131" i="4"/>
  <c r="AI131" i="4"/>
  <c r="T132" i="4"/>
  <c r="U132" i="4"/>
  <c r="AC132" i="4"/>
  <c r="AF132" i="4"/>
  <c r="AI132" i="4"/>
  <c r="T133" i="4"/>
  <c r="U133" i="4"/>
  <c r="AC133" i="4"/>
  <c r="AF133" i="4"/>
  <c r="AI133" i="4"/>
  <c r="T134" i="4"/>
  <c r="U134" i="4"/>
  <c r="AC134" i="4"/>
  <c r="AF134" i="4"/>
  <c r="AI134" i="4"/>
  <c r="T135" i="4"/>
  <c r="U135" i="4"/>
  <c r="Z135" i="4"/>
  <c r="AC135" i="4"/>
  <c r="AF135" i="4"/>
  <c r="AI135" i="4"/>
  <c r="AL135" i="4"/>
  <c r="T136" i="4"/>
  <c r="U136" i="4"/>
  <c r="Z136" i="4"/>
  <c r="AC136" i="4"/>
  <c r="AF136" i="4"/>
  <c r="AI136" i="4"/>
  <c r="AL136" i="4"/>
  <c r="T137" i="4"/>
  <c r="U137" i="4"/>
  <c r="Z137" i="4"/>
  <c r="AC137" i="4"/>
  <c r="AF137" i="4"/>
  <c r="AI137" i="4"/>
  <c r="AL137" i="4"/>
  <c r="T138" i="4"/>
  <c r="U138" i="4"/>
  <c r="Z138" i="4"/>
  <c r="AC138" i="4"/>
  <c r="AF138" i="4"/>
  <c r="AI138" i="4"/>
  <c r="AL138" i="4"/>
  <c r="T139" i="4"/>
  <c r="U139" i="4"/>
  <c r="AC139" i="4"/>
  <c r="AF139" i="4"/>
  <c r="AI139" i="4"/>
  <c r="T140" i="4"/>
  <c r="U140" i="4"/>
  <c r="AC140" i="4"/>
  <c r="AF140" i="4"/>
  <c r="AI140" i="4"/>
  <c r="T141" i="4"/>
  <c r="U141" i="4"/>
  <c r="AC141" i="4"/>
  <c r="AF141" i="4"/>
  <c r="AI141" i="4"/>
  <c r="T142" i="4"/>
  <c r="U142" i="4"/>
  <c r="AC142" i="4"/>
  <c r="AF142" i="4"/>
  <c r="AI142" i="4"/>
  <c r="T143" i="4"/>
  <c r="U143" i="4"/>
  <c r="AC143" i="4"/>
  <c r="AF143" i="4"/>
  <c r="AI143" i="4"/>
  <c r="T144" i="4"/>
  <c r="U144" i="4"/>
  <c r="AC144" i="4"/>
  <c r="AF144" i="4"/>
  <c r="AI144" i="4"/>
  <c r="T145" i="4"/>
  <c r="U145" i="4"/>
  <c r="AC145" i="4"/>
  <c r="AF145" i="4"/>
  <c r="AI145" i="4"/>
  <c r="T146" i="4"/>
  <c r="U146" i="4"/>
  <c r="AC146" i="4"/>
  <c r="AF146" i="4"/>
  <c r="AI146" i="4"/>
  <c r="T147" i="4"/>
  <c r="U147" i="4"/>
  <c r="AC147" i="4"/>
  <c r="AF147" i="4"/>
  <c r="AI147" i="4"/>
  <c r="T148" i="4"/>
  <c r="U148" i="4"/>
  <c r="AC148" i="4"/>
  <c r="AF148" i="4"/>
  <c r="AI148" i="4"/>
  <c r="T149" i="4"/>
  <c r="U149" i="4"/>
  <c r="AC149" i="4"/>
  <c r="AF149" i="4"/>
  <c r="AI149" i="4"/>
  <c r="T150" i="4"/>
  <c r="U150" i="4"/>
  <c r="AC150" i="4"/>
  <c r="AF150" i="4"/>
  <c r="AI150" i="4"/>
  <c r="T151" i="4"/>
  <c r="U151" i="4"/>
  <c r="AC151" i="4"/>
  <c r="AF151" i="4"/>
  <c r="AI151" i="4"/>
  <c r="T152" i="4"/>
  <c r="U152" i="4"/>
  <c r="AC152" i="4"/>
  <c r="AF152" i="4"/>
  <c r="AI152" i="4"/>
  <c r="T153" i="4"/>
  <c r="U153" i="4"/>
  <c r="AC153" i="4"/>
  <c r="AF153" i="4"/>
  <c r="AI153" i="4"/>
  <c r="T154" i="4"/>
  <c r="U154" i="4"/>
  <c r="AC154" i="4"/>
  <c r="AF154" i="4"/>
  <c r="AI154" i="4"/>
  <c r="T155" i="4"/>
  <c r="U155" i="4"/>
  <c r="AC155" i="4"/>
  <c r="AF155" i="4"/>
  <c r="AI155" i="4"/>
  <c r="T156" i="4"/>
  <c r="U156" i="4"/>
  <c r="AC156" i="4"/>
  <c r="AF156" i="4"/>
  <c r="AI156" i="4"/>
  <c r="T157" i="4"/>
  <c r="U157" i="4"/>
  <c r="AC157" i="4"/>
  <c r="AF157" i="4"/>
  <c r="AI157" i="4"/>
  <c r="T158" i="4"/>
  <c r="U158" i="4"/>
  <c r="AC158" i="4"/>
  <c r="AF158" i="4"/>
  <c r="AI158" i="4"/>
  <c r="T159" i="4"/>
  <c r="U159" i="4"/>
  <c r="AC159" i="4"/>
  <c r="AF159" i="4"/>
  <c r="AI159" i="4"/>
  <c r="T160" i="4"/>
  <c r="U160" i="4"/>
  <c r="AC160" i="4"/>
  <c r="AF160" i="4"/>
  <c r="AI160" i="4"/>
  <c r="T161" i="4"/>
  <c r="U161" i="4"/>
  <c r="AC161" i="4"/>
  <c r="AF161" i="4"/>
  <c r="AI161" i="4"/>
  <c r="T162" i="4"/>
  <c r="U162" i="4"/>
  <c r="Z162" i="4"/>
  <c r="AC162" i="4"/>
  <c r="AF162" i="4"/>
  <c r="AI162" i="4"/>
  <c r="AL162" i="4"/>
  <c r="T163" i="4"/>
  <c r="U163" i="4"/>
  <c r="Z163" i="4"/>
  <c r="AC163" i="4"/>
  <c r="AF163" i="4"/>
  <c r="AI163" i="4"/>
  <c r="AL163" i="4"/>
  <c r="T164" i="4"/>
  <c r="U164" i="4"/>
  <c r="AC164" i="4"/>
  <c r="AF164" i="4"/>
  <c r="AI164" i="4"/>
  <c r="T165" i="4"/>
  <c r="U165" i="4"/>
  <c r="AC165" i="4"/>
  <c r="AF165" i="4"/>
  <c r="AI165" i="4"/>
  <c r="T166" i="4"/>
  <c r="U166" i="4"/>
  <c r="AC166" i="4"/>
  <c r="AF166" i="4"/>
  <c r="AI166" i="4"/>
  <c r="T167" i="4"/>
  <c r="U167" i="4"/>
  <c r="AC167" i="4"/>
  <c r="AF167" i="4"/>
  <c r="AI167" i="4"/>
  <c r="T168" i="4"/>
  <c r="U168" i="4"/>
  <c r="AC168" i="4"/>
  <c r="AF168" i="4"/>
  <c r="AI168" i="4"/>
  <c r="T169" i="4"/>
  <c r="U169" i="4"/>
  <c r="AC169" i="4"/>
  <c r="AF169" i="4"/>
  <c r="AI169" i="4"/>
  <c r="T170" i="4"/>
  <c r="U170" i="4"/>
  <c r="AC170" i="4"/>
  <c r="AF170" i="4"/>
  <c r="AI170" i="4"/>
  <c r="T171" i="4"/>
  <c r="U171" i="4"/>
  <c r="AC171" i="4"/>
  <c r="AF171" i="4"/>
  <c r="AI171" i="4"/>
  <c r="T172" i="4"/>
  <c r="U172" i="4"/>
  <c r="AC172" i="4"/>
  <c r="AF172" i="4"/>
  <c r="AI172" i="4"/>
  <c r="T173" i="4"/>
  <c r="U173" i="4"/>
  <c r="Z173" i="4"/>
  <c r="AC173" i="4"/>
  <c r="AF173" i="4"/>
  <c r="AI173" i="4"/>
  <c r="AL173" i="4"/>
  <c r="T174" i="4"/>
  <c r="U174" i="4"/>
  <c r="AC174" i="4"/>
  <c r="AF174" i="4"/>
  <c r="AI174" i="4"/>
  <c r="T175" i="4"/>
  <c r="U175" i="4"/>
  <c r="AC175" i="4"/>
  <c r="AF175" i="4"/>
  <c r="AI175" i="4"/>
  <c r="T176" i="4"/>
  <c r="U176" i="4"/>
  <c r="AC176" i="4"/>
  <c r="AF176" i="4"/>
  <c r="AI176" i="4"/>
  <c r="T177" i="4"/>
  <c r="U177" i="4"/>
  <c r="AC177" i="4"/>
  <c r="AF177" i="4"/>
  <c r="AI177" i="4"/>
  <c r="T178" i="4"/>
  <c r="U178" i="4"/>
  <c r="AC178" i="4"/>
  <c r="AF178" i="4"/>
  <c r="AI178" i="4"/>
  <c r="T179" i="4"/>
  <c r="U179" i="4"/>
  <c r="AC179" i="4"/>
  <c r="AF179" i="4"/>
  <c r="AI179" i="4"/>
  <c r="T180" i="4"/>
  <c r="U180" i="4"/>
  <c r="AC180" i="4"/>
  <c r="AF180" i="4"/>
  <c r="AI180" i="4"/>
  <c r="T181" i="4"/>
  <c r="U181" i="4"/>
  <c r="AC181" i="4"/>
  <c r="AF181" i="4"/>
  <c r="AI181" i="4"/>
  <c r="T182" i="4"/>
  <c r="U182" i="4"/>
  <c r="AC182" i="4"/>
  <c r="AF182" i="4"/>
  <c r="AI182" i="4"/>
  <c r="T183" i="4"/>
  <c r="U183" i="4"/>
  <c r="AC183" i="4"/>
  <c r="AF183" i="4"/>
  <c r="AI183" i="4"/>
  <c r="T184" i="4"/>
  <c r="U184" i="4"/>
  <c r="AC184" i="4"/>
  <c r="AF184" i="4"/>
  <c r="AI184" i="4"/>
  <c r="T185" i="4"/>
  <c r="U185" i="4"/>
  <c r="AC185" i="4"/>
  <c r="AF185" i="4"/>
  <c r="AI185" i="4"/>
  <c r="T186" i="4"/>
  <c r="U186" i="4"/>
  <c r="AC186" i="4"/>
  <c r="AF186" i="4"/>
  <c r="AI186" i="4"/>
  <c r="T187" i="4"/>
  <c r="U187" i="4"/>
  <c r="AC187" i="4"/>
  <c r="AF187" i="4"/>
  <c r="AI187" i="4"/>
  <c r="T188" i="4"/>
  <c r="U188" i="4"/>
  <c r="AC188" i="4"/>
  <c r="AF188" i="4"/>
  <c r="AI188" i="4"/>
  <c r="T189" i="4"/>
  <c r="U189" i="4"/>
  <c r="AC189" i="4"/>
  <c r="AF189" i="4"/>
  <c r="AI189" i="4"/>
  <c r="T190" i="4"/>
  <c r="U190" i="4"/>
  <c r="AC190" i="4"/>
  <c r="AF190" i="4"/>
  <c r="AI190" i="4"/>
  <c r="T191" i="4"/>
  <c r="U191" i="4"/>
  <c r="AC191" i="4"/>
  <c r="AF191" i="4"/>
  <c r="AI191" i="4"/>
  <c r="T192" i="4"/>
  <c r="U192" i="4"/>
  <c r="AC192" i="4"/>
  <c r="AF192" i="4"/>
  <c r="AI192" i="4"/>
  <c r="T193" i="4"/>
  <c r="U193" i="4"/>
  <c r="AC193" i="4"/>
  <c r="AF193" i="4"/>
  <c r="AI193" i="4"/>
  <c r="T194" i="4"/>
  <c r="U194" i="4"/>
  <c r="AC194" i="4"/>
  <c r="AF194" i="4"/>
  <c r="AI194" i="4"/>
  <c r="T195" i="4"/>
  <c r="U195" i="4"/>
  <c r="Z195" i="4"/>
  <c r="AC195" i="4"/>
  <c r="AF195" i="4"/>
  <c r="AI195" i="4"/>
  <c r="AL195" i="4"/>
  <c r="T196" i="4"/>
  <c r="U196" i="4"/>
  <c r="Z196" i="4"/>
  <c r="AC196" i="4"/>
  <c r="AF196" i="4"/>
  <c r="AI196" i="4"/>
  <c r="AL196" i="4"/>
  <c r="T197" i="4"/>
  <c r="U197" i="4"/>
  <c r="AC197" i="4"/>
  <c r="AF197" i="4"/>
  <c r="AI197" i="4"/>
  <c r="T198" i="4"/>
  <c r="U198" i="4"/>
  <c r="Z198" i="4"/>
  <c r="AC198" i="4"/>
  <c r="AF198" i="4"/>
  <c r="AI198" i="4"/>
  <c r="AL198" i="4"/>
  <c r="T199" i="4"/>
  <c r="U199" i="4"/>
  <c r="AC199" i="4"/>
  <c r="AF199" i="4"/>
  <c r="AI199" i="4"/>
  <c r="T200" i="4"/>
  <c r="U200" i="4"/>
  <c r="AC200" i="4"/>
  <c r="AF200" i="4"/>
  <c r="AI200" i="4"/>
  <c r="T201" i="4"/>
  <c r="U201" i="4"/>
  <c r="AC201" i="4"/>
  <c r="AF201" i="4"/>
  <c r="AI201" i="4"/>
  <c r="T202" i="4"/>
  <c r="U202" i="4"/>
  <c r="Z202" i="4"/>
  <c r="AC202" i="4"/>
  <c r="AF202" i="4"/>
  <c r="AI202" i="4"/>
  <c r="AL202" i="4"/>
  <c r="T203" i="4"/>
  <c r="U203" i="4"/>
  <c r="AC203" i="4"/>
  <c r="AF203" i="4"/>
  <c r="AI203" i="4"/>
  <c r="T204" i="4"/>
  <c r="U204" i="4"/>
  <c r="AC204" i="4"/>
  <c r="AF204" i="4"/>
  <c r="AI204" i="4"/>
  <c r="T205" i="4"/>
  <c r="U205" i="4"/>
  <c r="AC205" i="4"/>
  <c r="AF205" i="4"/>
  <c r="AI205" i="4"/>
  <c r="T206" i="4"/>
  <c r="U206" i="4"/>
  <c r="Z206" i="4"/>
  <c r="AC206" i="4"/>
  <c r="AF206" i="4"/>
  <c r="AI206" i="4"/>
  <c r="AL206" i="4"/>
  <c r="T207" i="4"/>
  <c r="U207" i="4"/>
  <c r="AC207" i="4"/>
  <c r="AF207" i="4"/>
  <c r="AI207" i="4"/>
  <c r="T208" i="4"/>
  <c r="U208" i="4"/>
  <c r="AC208" i="4"/>
  <c r="AF208" i="4"/>
  <c r="AI208" i="4"/>
  <c r="T209" i="4"/>
  <c r="U209" i="4"/>
  <c r="AC209" i="4"/>
  <c r="AF209" i="4"/>
  <c r="AI209" i="4"/>
  <c r="T210" i="4"/>
  <c r="U210" i="4"/>
  <c r="AC210" i="4"/>
  <c r="AF210" i="4"/>
  <c r="AI210" i="4"/>
  <c r="T211" i="4"/>
  <c r="U211" i="4"/>
  <c r="AC211" i="4"/>
  <c r="AF211" i="4"/>
  <c r="AI211" i="4"/>
  <c r="T212" i="4"/>
  <c r="U212" i="4"/>
  <c r="AC212" i="4"/>
  <c r="AF212" i="4"/>
  <c r="AI212" i="4"/>
  <c r="T213" i="4"/>
  <c r="U213" i="4"/>
  <c r="AC213" i="4"/>
  <c r="AF213" i="4"/>
  <c r="AI213" i="4"/>
  <c r="T214" i="4"/>
  <c r="U214" i="4"/>
  <c r="AC214" i="4"/>
  <c r="AF214" i="4"/>
  <c r="AI214" i="4"/>
  <c r="T215" i="4"/>
  <c r="U215" i="4"/>
  <c r="Z215" i="4"/>
  <c r="AC215" i="4"/>
  <c r="AF215" i="4"/>
  <c r="AI215" i="4"/>
  <c r="AL215" i="4"/>
  <c r="T216" i="4"/>
  <c r="U216" i="4"/>
  <c r="AC216" i="4"/>
  <c r="AF216" i="4"/>
  <c r="AI216" i="4"/>
  <c r="T217" i="4"/>
  <c r="U217" i="4"/>
  <c r="AC217" i="4"/>
  <c r="AF217" i="4"/>
  <c r="AI217" i="4"/>
  <c r="T218" i="4"/>
  <c r="U218" i="4"/>
  <c r="AC218" i="4"/>
  <c r="AF218" i="4"/>
  <c r="AI218" i="4"/>
  <c r="T219" i="4"/>
  <c r="U219" i="4"/>
  <c r="AC219" i="4"/>
  <c r="AF219" i="4"/>
  <c r="AI219" i="4"/>
  <c r="T220" i="4"/>
  <c r="U220" i="4"/>
  <c r="AC220" i="4"/>
  <c r="AF220" i="4"/>
  <c r="AI220" i="4"/>
  <c r="T221" i="4"/>
  <c r="U221" i="4"/>
  <c r="AC221" i="4"/>
  <c r="AF221" i="4"/>
  <c r="AI221" i="4"/>
  <c r="T222" i="4"/>
  <c r="U222" i="4"/>
  <c r="AC222" i="4"/>
  <c r="AF222" i="4"/>
  <c r="AI222" i="4"/>
  <c r="T223" i="4"/>
  <c r="U223" i="4"/>
  <c r="AC223" i="4"/>
  <c r="AF223" i="4"/>
  <c r="AI223" i="4"/>
  <c r="T224" i="4"/>
  <c r="U224" i="4"/>
  <c r="AC224" i="4"/>
  <c r="AF224" i="4"/>
  <c r="AI224" i="4"/>
  <c r="T225" i="4"/>
  <c r="U225" i="4"/>
  <c r="AC225" i="4"/>
  <c r="AF225" i="4"/>
  <c r="AI225" i="4"/>
  <c r="T226" i="4"/>
  <c r="U226" i="4"/>
  <c r="AC226" i="4"/>
  <c r="AF226" i="4"/>
  <c r="AI226" i="4"/>
  <c r="T227" i="4"/>
  <c r="U227" i="4"/>
  <c r="AC227" i="4"/>
  <c r="AF227" i="4"/>
  <c r="AI227" i="4"/>
  <c r="T228" i="4"/>
  <c r="U228" i="4"/>
  <c r="AC228" i="4"/>
  <c r="AF228" i="4"/>
  <c r="AI228" i="4"/>
  <c r="T229" i="4"/>
  <c r="U229" i="4"/>
  <c r="AC229" i="4"/>
  <c r="AF229" i="4"/>
  <c r="AI229" i="4"/>
  <c r="T230" i="4"/>
  <c r="U230" i="4"/>
  <c r="AC230" i="4"/>
  <c r="AF230" i="4"/>
  <c r="AI230" i="4"/>
  <c r="T231" i="4"/>
  <c r="U231" i="4"/>
  <c r="AC231" i="4"/>
  <c r="AF231" i="4"/>
  <c r="AI231" i="4"/>
  <c r="T232" i="4"/>
  <c r="U232" i="4"/>
  <c r="AC232" i="4"/>
  <c r="AF232" i="4"/>
  <c r="AI232" i="4"/>
  <c r="T233" i="4"/>
  <c r="U233" i="4"/>
  <c r="AC233" i="4"/>
  <c r="AF233" i="4"/>
  <c r="AI233" i="4"/>
  <c r="T234" i="4"/>
  <c r="U234" i="4"/>
  <c r="AC234" i="4"/>
  <c r="AF234" i="4"/>
  <c r="AI234" i="4"/>
  <c r="T235" i="4"/>
  <c r="U235" i="4"/>
  <c r="AC235" i="4"/>
  <c r="AF235" i="4"/>
  <c r="AI235" i="4"/>
  <c r="T236" i="4"/>
  <c r="U236" i="4"/>
  <c r="AC236" i="4"/>
  <c r="AF236" i="4"/>
  <c r="AI236" i="4"/>
  <c r="T237" i="4"/>
  <c r="U237" i="4"/>
  <c r="AC237" i="4"/>
  <c r="AF237" i="4"/>
  <c r="AI237" i="4"/>
  <c r="T238" i="4"/>
  <c r="U238" i="4"/>
  <c r="AC238" i="4"/>
  <c r="AF238" i="4"/>
  <c r="AI238" i="4"/>
  <c r="T239" i="4"/>
  <c r="U239" i="4"/>
  <c r="AC239" i="4"/>
  <c r="AF239" i="4"/>
  <c r="AI239" i="4"/>
  <c r="T240" i="4"/>
  <c r="U240" i="4"/>
  <c r="AC240" i="4"/>
  <c r="AF240" i="4"/>
  <c r="AI240" i="4"/>
  <c r="T241" i="4"/>
  <c r="U241" i="4"/>
  <c r="AC241" i="4"/>
  <c r="AF241" i="4"/>
  <c r="AI241" i="4"/>
  <c r="T242" i="4"/>
  <c r="U242" i="4"/>
  <c r="AC242" i="4"/>
  <c r="AF242" i="4"/>
  <c r="AI242" i="4"/>
  <c r="T243" i="4"/>
  <c r="U243" i="4"/>
  <c r="AC243" i="4"/>
  <c r="AF243" i="4"/>
  <c r="AI243" i="4"/>
  <c r="T244" i="4"/>
  <c r="U244" i="4"/>
  <c r="AC244" i="4"/>
  <c r="AF244" i="4"/>
  <c r="AI244" i="4"/>
  <c r="T245" i="4"/>
  <c r="U245" i="4"/>
  <c r="AC245" i="4"/>
  <c r="AF245" i="4"/>
  <c r="AI245" i="4"/>
  <c r="T246" i="4"/>
  <c r="U246" i="4"/>
  <c r="AC246" i="4"/>
  <c r="AF246" i="4"/>
  <c r="AI246" i="4"/>
  <c r="T247" i="4"/>
  <c r="U247" i="4"/>
  <c r="Z247" i="4"/>
  <c r="AC247" i="4"/>
  <c r="AF247" i="4"/>
  <c r="AI247" i="4"/>
  <c r="AL247" i="4"/>
  <c r="T248" i="4"/>
  <c r="U248" i="4"/>
  <c r="AC248" i="4"/>
  <c r="AF248" i="4"/>
  <c r="AI248" i="4"/>
  <c r="T249" i="4"/>
  <c r="U249" i="4"/>
  <c r="AC249" i="4"/>
  <c r="AF249" i="4"/>
  <c r="AI249" i="4"/>
  <c r="T250" i="4"/>
  <c r="U250" i="4"/>
  <c r="Z250" i="4"/>
  <c r="AC250" i="4"/>
  <c r="AF250" i="4"/>
  <c r="AI250" i="4"/>
  <c r="AL250" i="4"/>
  <c r="T251" i="4"/>
  <c r="U251" i="4"/>
  <c r="AC251" i="4"/>
  <c r="AF251" i="4"/>
  <c r="AI251" i="4"/>
  <c r="T252" i="4"/>
  <c r="U252" i="4"/>
  <c r="AC252" i="4"/>
  <c r="AF252" i="4"/>
  <c r="AI252" i="4"/>
  <c r="T253" i="4"/>
  <c r="U253" i="4"/>
  <c r="AC253" i="4"/>
  <c r="AF253" i="4"/>
  <c r="AI253" i="4"/>
  <c r="T254" i="4"/>
  <c r="U254" i="4"/>
  <c r="AC254" i="4"/>
  <c r="AF254" i="4"/>
  <c r="AI254" i="4"/>
  <c r="T255" i="4"/>
  <c r="U255" i="4"/>
  <c r="AC255" i="4"/>
  <c r="AF255" i="4"/>
  <c r="AI255" i="4"/>
  <c r="T256" i="4"/>
  <c r="U256" i="4"/>
  <c r="AC256" i="4"/>
  <c r="AF256" i="4"/>
  <c r="AI256" i="4"/>
  <c r="T257" i="4"/>
  <c r="U257" i="4"/>
  <c r="AC257" i="4"/>
  <c r="AF257" i="4"/>
  <c r="AI257" i="4"/>
  <c r="T258" i="4"/>
  <c r="U258" i="4"/>
  <c r="Z258" i="4"/>
  <c r="AC258" i="4"/>
  <c r="AF258" i="4"/>
  <c r="AI258" i="4"/>
  <c r="AL258" i="4"/>
  <c r="T259" i="4"/>
  <c r="U259" i="4"/>
  <c r="AC259" i="4"/>
  <c r="AF259" i="4"/>
  <c r="AI259" i="4"/>
  <c r="T260" i="4"/>
  <c r="U260" i="4"/>
  <c r="AC260" i="4"/>
  <c r="AF260" i="4"/>
  <c r="AI260" i="4"/>
  <c r="T261" i="4"/>
  <c r="U261" i="4"/>
  <c r="AC261" i="4"/>
  <c r="AF261" i="4"/>
  <c r="AI261" i="4"/>
  <c r="T262" i="4"/>
  <c r="U262" i="4"/>
  <c r="AC262" i="4"/>
  <c r="AF262" i="4"/>
  <c r="AI262" i="4"/>
  <c r="T263" i="4"/>
  <c r="U263" i="4"/>
  <c r="AC263" i="4"/>
  <c r="AF263" i="4"/>
  <c r="AI263" i="4"/>
  <c r="T264" i="4"/>
  <c r="U264" i="4"/>
  <c r="Z264" i="4"/>
  <c r="AC264" i="4"/>
  <c r="AF264" i="4"/>
  <c r="AI264" i="4"/>
  <c r="AL264" i="4"/>
  <c r="T265" i="4"/>
  <c r="U265" i="4"/>
  <c r="AC265" i="4"/>
  <c r="AF265" i="4"/>
  <c r="AI265" i="4"/>
  <c r="T266" i="4"/>
  <c r="U266" i="4"/>
  <c r="AC266" i="4"/>
  <c r="AF266" i="4"/>
  <c r="AI266" i="4"/>
  <c r="T267" i="4"/>
  <c r="U267" i="4"/>
  <c r="AC267" i="4"/>
  <c r="AF267" i="4"/>
  <c r="AI267" i="4"/>
  <c r="T268" i="4"/>
  <c r="U268" i="4"/>
  <c r="Z268" i="4"/>
  <c r="AC268" i="4"/>
  <c r="AF268" i="4"/>
  <c r="AI268" i="4"/>
  <c r="AL268" i="4"/>
  <c r="T269" i="4"/>
  <c r="U269" i="4"/>
  <c r="Z269" i="4"/>
  <c r="AC269" i="4"/>
  <c r="AF269" i="4"/>
  <c r="AI269" i="4"/>
  <c r="AL269" i="4"/>
  <c r="T270" i="4"/>
  <c r="U270" i="4"/>
  <c r="Z270" i="4"/>
  <c r="AC270" i="4"/>
  <c r="AF270" i="4"/>
  <c r="AI270" i="4"/>
  <c r="AL270" i="4"/>
  <c r="T271" i="4"/>
  <c r="U271" i="4"/>
  <c r="Z271" i="4"/>
  <c r="AC271" i="4"/>
  <c r="AF271" i="4"/>
  <c r="AI271" i="4"/>
  <c r="AL271" i="4"/>
  <c r="T272" i="4"/>
  <c r="U272" i="4"/>
  <c r="AC272" i="4"/>
  <c r="AF272" i="4"/>
  <c r="AI272" i="4"/>
  <c r="T273" i="4"/>
  <c r="U273" i="4"/>
  <c r="AC273" i="4"/>
  <c r="AF273" i="4"/>
  <c r="AI273" i="4"/>
  <c r="T274" i="4"/>
  <c r="U274" i="4"/>
  <c r="AC274" i="4"/>
  <c r="AF274" i="4"/>
  <c r="AI274" i="4"/>
  <c r="T275" i="4"/>
  <c r="U275" i="4"/>
  <c r="AC275" i="4"/>
  <c r="AF275" i="4"/>
  <c r="AI275" i="4"/>
  <c r="T276" i="4"/>
  <c r="U276" i="4"/>
  <c r="AC276" i="4"/>
  <c r="AF276" i="4"/>
  <c r="AI276" i="4"/>
  <c r="T277" i="4"/>
  <c r="U277" i="4"/>
  <c r="AC277" i="4"/>
  <c r="AF277" i="4"/>
  <c r="AI277" i="4"/>
  <c r="T278" i="4"/>
  <c r="U278" i="4"/>
  <c r="AC278" i="4"/>
  <c r="AF278" i="4"/>
  <c r="AI278" i="4"/>
  <c r="T279" i="4"/>
  <c r="U279" i="4"/>
  <c r="AC279" i="4"/>
  <c r="AF279" i="4"/>
  <c r="AI279" i="4"/>
  <c r="T280" i="4"/>
  <c r="U280" i="4"/>
  <c r="AC280" i="4"/>
  <c r="AF280" i="4"/>
  <c r="AI280" i="4"/>
  <c r="T281" i="4"/>
  <c r="U281" i="4"/>
  <c r="AC281" i="4"/>
  <c r="AF281" i="4"/>
  <c r="AI281" i="4"/>
  <c r="T282" i="4"/>
  <c r="U282" i="4"/>
  <c r="AC282" i="4"/>
  <c r="AF282" i="4"/>
  <c r="AI282" i="4"/>
  <c r="T283" i="4"/>
  <c r="U283" i="4"/>
  <c r="AC283" i="4"/>
  <c r="AF283" i="4"/>
  <c r="AI283" i="4"/>
  <c r="T284" i="4"/>
  <c r="U284" i="4"/>
  <c r="AC284" i="4"/>
  <c r="AF284" i="4"/>
  <c r="AI284" i="4"/>
  <c r="T285" i="4"/>
  <c r="U285" i="4"/>
  <c r="AC285" i="4"/>
  <c r="AF285" i="4"/>
  <c r="AI285" i="4"/>
  <c r="T286" i="4"/>
  <c r="U286" i="4"/>
  <c r="AC286" i="4"/>
  <c r="AF286" i="4"/>
  <c r="AI286" i="4"/>
  <c r="T287" i="4"/>
  <c r="U287" i="4"/>
  <c r="AC287" i="4"/>
  <c r="AF287" i="4"/>
  <c r="AI287" i="4"/>
  <c r="T288" i="4"/>
  <c r="U288" i="4"/>
  <c r="AC288" i="4"/>
  <c r="AF288" i="4"/>
  <c r="AI288" i="4"/>
  <c r="T289" i="4"/>
  <c r="U289" i="4"/>
  <c r="AC289" i="4"/>
  <c r="AF289" i="4"/>
  <c r="AI289" i="4"/>
  <c r="T290" i="4"/>
  <c r="U290" i="4"/>
  <c r="AC290" i="4"/>
  <c r="AF290" i="4"/>
  <c r="AI290" i="4"/>
  <c r="T291" i="4"/>
  <c r="U291" i="4"/>
  <c r="AC291" i="4"/>
  <c r="AF291" i="4"/>
  <c r="AI291" i="4"/>
  <c r="T292" i="4"/>
  <c r="U292" i="4"/>
  <c r="AC292" i="4"/>
  <c r="AF292" i="4"/>
  <c r="AI292" i="4"/>
  <c r="T293" i="4"/>
  <c r="U293" i="4"/>
  <c r="AC293" i="4"/>
  <c r="AF293" i="4"/>
  <c r="AI293" i="4"/>
  <c r="T294" i="4"/>
  <c r="U294" i="4"/>
  <c r="AC294" i="4"/>
  <c r="AF294" i="4"/>
  <c r="AI294" i="4"/>
  <c r="T295" i="4"/>
  <c r="U295" i="4"/>
  <c r="AC295" i="4"/>
  <c r="AF295" i="4"/>
  <c r="AI295" i="4"/>
  <c r="T296" i="4"/>
  <c r="U296" i="4"/>
  <c r="AC296" i="4"/>
  <c r="AF296" i="4"/>
  <c r="AI296" i="4"/>
  <c r="T297" i="4"/>
  <c r="U297" i="4"/>
  <c r="AC297" i="4"/>
  <c r="AF297" i="4"/>
  <c r="AI297" i="4"/>
  <c r="T298" i="4"/>
  <c r="U298" i="4"/>
  <c r="AC298" i="4"/>
  <c r="AF298" i="4"/>
  <c r="AI298" i="4"/>
  <c r="T299" i="4"/>
  <c r="U299" i="4"/>
  <c r="AC299" i="4"/>
  <c r="AF299" i="4"/>
  <c r="AI299" i="4"/>
  <c r="T300" i="4"/>
  <c r="U300" i="4"/>
  <c r="AC300" i="4"/>
  <c r="AF300" i="4"/>
  <c r="AI300" i="4"/>
  <c r="T301" i="4"/>
  <c r="U301" i="4"/>
  <c r="AC301" i="4"/>
  <c r="AF301" i="4"/>
  <c r="AI301" i="4"/>
  <c r="T302" i="4"/>
  <c r="U302" i="4"/>
  <c r="AC302" i="4"/>
  <c r="AF302" i="4"/>
  <c r="AI302" i="4"/>
  <c r="T303" i="4"/>
  <c r="U303" i="4"/>
  <c r="AC303" i="4"/>
  <c r="AF303" i="4"/>
  <c r="AI303" i="4"/>
  <c r="T304" i="4"/>
  <c r="U304" i="4"/>
  <c r="AC304" i="4"/>
  <c r="AF304" i="4"/>
  <c r="AI304" i="4"/>
  <c r="T305" i="4"/>
  <c r="U305" i="4"/>
  <c r="AC305" i="4"/>
  <c r="AF305" i="4"/>
  <c r="AI305" i="4"/>
  <c r="T306" i="4"/>
  <c r="U306" i="4"/>
  <c r="AC306" i="4"/>
  <c r="AF306" i="4"/>
  <c r="AI306" i="4"/>
  <c r="T307" i="4"/>
  <c r="U307" i="4"/>
  <c r="AC307" i="4"/>
  <c r="AF307" i="4"/>
  <c r="AI307" i="4"/>
  <c r="T308" i="4"/>
  <c r="U308" i="4"/>
  <c r="AC308" i="4"/>
  <c r="AF308" i="4"/>
  <c r="AI308" i="4"/>
  <c r="T309" i="4"/>
  <c r="U309" i="4"/>
  <c r="AC309" i="4"/>
  <c r="AF309" i="4"/>
  <c r="AI309" i="4"/>
  <c r="T310" i="4"/>
  <c r="U310" i="4"/>
  <c r="AC310" i="4"/>
  <c r="AF310" i="4"/>
  <c r="AI310" i="4"/>
  <c r="T311" i="4"/>
  <c r="U311" i="4"/>
  <c r="AC311" i="4"/>
  <c r="AF311" i="4"/>
  <c r="AI311" i="4"/>
  <c r="T312" i="4"/>
  <c r="U312" i="4"/>
  <c r="AC312" i="4"/>
  <c r="AF312" i="4"/>
  <c r="AI312" i="4"/>
  <c r="T313" i="4"/>
  <c r="U313" i="4"/>
  <c r="AC313" i="4"/>
  <c r="AF313" i="4"/>
  <c r="AI313" i="4"/>
  <c r="T314" i="4"/>
  <c r="U314" i="4"/>
  <c r="AC314" i="4"/>
  <c r="AF314" i="4"/>
  <c r="AI314" i="4"/>
  <c r="T315" i="4"/>
  <c r="U315" i="4"/>
  <c r="AC315" i="4"/>
  <c r="AF315" i="4"/>
  <c r="AI315" i="4"/>
  <c r="T316" i="4"/>
  <c r="U316" i="4"/>
  <c r="AC316" i="4"/>
  <c r="AF316" i="4"/>
  <c r="AI316" i="4"/>
  <c r="T317" i="4"/>
  <c r="U317" i="4"/>
  <c r="AC317" i="4"/>
  <c r="AF317" i="4"/>
  <c r="AI317" i="4"/>
  <c r="T318" i="4"/>
  <c r="U318" i="4"/>
  <c r="AC318" i="4"/>
  <c r="AF318" i="4"/>
  <c r="AI318" i="4"/>
  <c r="T319" i="4"/>
  <c r="U319" i="4"/>
  <c r="AC319" i="4"/>
  <c r="AF319" i="4"/>
  <c r="AI319" i="4"/>
  <c r="T320" i="4"/>
  <c r="U320" i="4"/>
  <c r="AC320" i="4"/>
  <c r="AF320" i="4"/>
  <c r="AI320" i="4"/>
  <c r="T321" i="4"/>
  <c r="U321" i="4"/>
  <c r="AC321" i="4"/>
  <c r="AF321" i="4"/>
  <c r="AI321" i="4"/>
  <c r="T322" i="4"/>
  <c r="U322" i="4"/>
  <c r="AC322" i="4"/>
  <c r="AF322" i="4"/>
  <c r="AI322" i="4"/>
  <c r="T323" i="4"/>
  <c r="U323" i="4"/>
  <c r="AC323" i="4"/>
  <c r="AF323" i="4"/>
  <c r="AI323" i="4"/>
  <c r="T324" i="4"/>
  <c r="U324" i="4"/>
  <c r="AC324" i="4"/>
  <c r="AF324" i="4"/>
  <c r="AI324" i="4"/>
  <c r="T325" i="4"/>
  <c r="U325" i="4"/>
  <c r="AC325" i="4"/>
  <c r="AF325" i="4"/>
  <c r="AI325" i="4"/>
  <c r="T326" i="4"/>
  <c r="U326" i="4"/>
  <c r="AC326" i="4"/>
  <c r="AF326" i="4"/>
  <c r="AI326" i="4"/>
  <c r="T327" i="4"/>
  <c r="U327" i="4"/>
  <c r="AC327" i="4"/>
  <c r="AF327" i="4"/>
  <c r="AI327" i="4"/>
  <c r="T328" i="4"/>
  <c r="U328" i="4"/>
  <c r="AC328" i="4"/>
  <c r="AF328" i="4"/>
  <c r="AI328" i="4"/>
  <c r="T329" i="4"/>
  <c r="U329" i="4"/>
  <c r="AC329" i="4"/>
  <c r="AF329" i="4"/>
  <c r="AI329" i="4"/>
  <c r="T330" i="4"/>
  <c r="U330" i="4"/>
  <c r="AC330" i="4"/>
  <c r="AF330" i="4"/>
  <c r="AI330" i="4"/>
  <c r="T331" i="4"/>
  <c r="U331" i="4"/>
  <c r="AC331" i="4"/>
  <c r="AF331" i="4"/>
  <c r="AI331" i="4"/>
  <c r="T332" i="4"/>
  <c r="U332" i="4"/>
  <c r="AC332" i="4"/>
  <c r="AF332" i="4"/>
  <c r="AI332" i="4"/>
  <c r="T333" i="4"/>
  <c r="U333" i="4"/>
  <c r="AC333" i="4"/>
  <c r="AF333" i="4"/>
  <c r="AI333" i="4"/>
  <c r="T334" i="4"/>
  <c r="U334" i="4"/>
  <c r="AC334" i="4"/>
  <c r="AF334" i="4"/>
  <c r="AI334" i="4"/>
  <c r="T335" i="4"/>
  <c r="U335" i="4"/>
  <c r="AC335" i="4"/>
  <c r="AF335" i="4"/>
  <c r="AI335" i="4"/>
  <c r="T336" i="4"/>
  <c r="U336" i="4"/>
  <c r="Z336" i="4"/>
  <c r="AC336" i="4"/>
  <c r="AF336" i="4"/>
  <c r="AI336" i="4"/>
  <c r="AL336" i="4"/>
  <c r="T337" i="4"/>
  <c r="U337" i="4"/>
  <c r="Z337" i="4"/>
  <c r="AC337" i="4"/>
  <c r="AF337" i="4"/>
  <c r="AI337" i="4"/>
  <c r="AL337" i="4"/>
  <c r="T338" i="4"/>
  <c r="U338" i="4"/>
  <c r="AC338" i="4"/>
  <c r="AF338" i="4"/>
  <c r="AI338" i="4"/>
  <c r="T339" i="4"/>
  <c r="U339" i="4"/>
  <c r="AC339" i="4"/>
  <c r="AF339" i="4"/>
  <c r="AI339" i="4"/>
  <c r="T340" i="4"/>
  <c r="U340" i="4"/>
  <c r="AC340" i="4"/>
  <c r="AF340" i="4"/>
  <c r="AI340" i="4"/>
  <c r="T341" i="4"/>
  <c r="U341" i="4"/>
  <c r="AC341" i="4"/>
  <c r="AF341" i="4"/>
  <c r="AI341" i="4"/>
  <c r="T342" i="4"/>
  <c r="U342" i="4"/>
  <c r="AC342" i="4"/>
  <c r="AF342" i="4"/>
  <c r="AI342" i="4"/>
  <c r="T343" i="4"/>
  <c r="U343" i="4"/>
  <c r="AC343" i="4"/>
  <c r="AF343" i="4"/>
  <c r="AI343" i="4"/>
  <c r="T344" i="4"/>
  <c r="U344" i="4"/>
  <c r="AC344" i="4"/>
  <c r="AF344" i="4"/>
  <c r="AI344" i="4"/>
  <c r="T345" i="4"/>
  <c r="U345" i="4"/>
  <c r="AC345" i="4"/>
  <c r="AF345" i="4"/>
  <c r="AI345" i="4"/>
  <c r="T346" i="4"/>
  <c r="U346" i="4"/>
  <c r="AC346" i="4"/>
  <c r="AF346" i="4"/>
  <c r="AI346" i="4"/>
  <c r="T347" i="4"/>
  <c r="U347" i="4"/>
  <c r="AC347" i="4"/>
  <c r="AF347" i="4"/>
  <c r="AI347" i="4"/>
  <c r="T348" i="4"/>
  <c r="U348" i="4"/>
  <c r="AC348" i="4"/>
  <c r="AF348" i="4"/>
  <c r="AI348" i="4"/>
  <c r="T349" i="4"/>
  <c r="U349" i="4"/>
  <c r="AC349" i="4"/>
  <c r="AF349" i="4"/>
  <c r="AI349" i="4"/>
  <c r="T350" i="4"/>
  <c r="U350" i="4"/>
  <c r="AC350" i="4"/>
  <c r="AF350" i="4"/>
  <c r="AI350" i="4"/>
  <c r="T351" i="4"/>
  <c r="U351" i="4"/>
  <c r="AC351" i="4"/>
  <c r="AF351" i="4"/>
  <c r="AI351" i="4"/>
  <c r="T352" i="4"/>
  <c r="U352" i="4"/>
  <c r="AC352" i="4"/>
  <c r="AF352" i="4"/>
  <c r="AI352" i="4"/>
  <c r="T353" i="4"/>
  <c r="U353" i="4"/>
  <c r="AC353" i="4"/>
  <c r="AF353" i="4"/>
  <c r="AI353" i="4"/>
  <c r="T354" i="4"/>
  <c r="U354" i="4"/>
  <c r="AC354" i="4"/>
  <c r="AF354" i="4"/>
  <c r="AI354" i="4"/>
  <c r="T355" i="4"/>
  <c r="U355" i="4"/>
  <c r="AC355" i="4"/>
  <c r="AF355" i="4"/>
  <c r="AI355" i="4"/>
  <c r="T356" i="4"/>
  <c r="U356" i="4"/>
  <c r="AC356" i="4"/>
  <c r="AF356" i="4"/>
  <c r="AI356" i="4"/>
  <c r="T357" i="4"/>
  <c r="U357" i="4"/>
  <c r="AC357" i="4"/>
  <c r="AF357" i="4"/>
  <c r="AI357" i="4"/>
  <c r="T358" i="4"/>
  <c r="U358" i="4"/>
  <c r="AC358" i="4"/>
  <c r="AF358" i="4"/>
  <c r="AI358" i="4"/>
  <c r="T359" i="4"/>
  <c r="U359" i="4"/>
  <c r="AC359" i="4"/>
  <c r="AF359" i="4"/>
  <c r="AI359" i="4"/>
  <c r="T360" i="4"/>
  <c r="U360" i="4"/>
  <c r="AC360" i="4"/>
  <c r="AF360" i="4"/>
  <c r="AI360" i="4"/>
  <c r="T361" i="4"/>
  <c r="U361" i="4"/>
  <c r="AC361" i="4"/>
  <c r="AF361" i="4"/>
  <c r="AI361" i="4"/>
  <c r="T362" i="4"/>
  <c r="U362" i="4"/>
  <c r="AC362" i="4"/>
  <c r="AF362" i="4"/>
  <c r="AI362" i="4"/>
  <c r="T363" i="4"/>
  <c r="U363" i="4"/>
  <c r="AC363" i="4"/>
  <c r="AF363" i="4"/>
  <c r="AI363" i="4"/>
  <c r="T364" i="4"/>
  <c r="U364" i="4"/>
  <c r="AC364" i="4"/>
  <c r="AF364" i="4"/>
  <c r="AI364" i="4"/>
  <c r="T365" i="4"/>
  <c r="U365" i="4"/>
  <c r="AC365" i="4"/>
  <c r="AF365" i="4"/>
  <c r="AI365" i="4"/>
  <c r="T366" i="4"/>
  <c r="U366" i="4"/>
  <c r="AC366" i="4"/>
  <c r="AF366" i="4"/>
  <c r="AI366" i="4"/>
  <c r="T367" i="4"/>
  <c r="U367" i="4"/>
  <c r="Z367" i="4"/>
  <c r="AC367" i="4"/>
  <c r="AF367" i="4"/>
  <c r="AI367" i="4"/>
  <c r="AL367" i="4"/>
  <c r="T368" i="4"/>
  <c r="U368" i="4"/>
  <c r="AC368" i="4"/>
  <c r="AF368" i="4"/>
  <c r="AI368" i="4"/>
  <c r="T369" i="4"/>
  <c r="U369" i="4"/>
  <c r="AC369" i="4"/>
  <c r="AF369" i="4"/>
  <c r="AI369" i="4"/>
  <c r="T370" i="4"/>
  <c r="U370" i="4"/>
  <c r="AC370" i="4"/>
  <c r="AF370" i="4"/>
  <c r="AI370" i="4"/>
  <c r="T371" i="4"/>
  <c r="U371" i="4"/>
  <c r="AC371" i="4"/>
  <c r="AF371" i="4"/>
  <c r="AI371" i="4"/>
  <c r="T372" i="4"/>
  <c r="U372" i="4"/>
  <c r="AC372" i="4"/>
  <c r="AF372" i="4"/>
  <c r="AI372" i="4"/>
  <c r="T373" i="4"/>
  <c r="U373" i="4"/>
  <c r="AC373" i="4"/>
  <c r="AF373" i="4"/>
  <c r="AI373" i="4"/>
  <c r="T374" i="4"/>
  <c r="U374" i="4"/>
  <c r="AC374" i="4"/>
  <c r="AF374" i="4"/>
  <c r="AI374" i="4"/>
  <c r="T375" i="4"/>
  <c r="U375" i="4"/>
  <c r="AC375" i="4"/>
  <c r="AF375" i="4"/>
  <c r="AI375" i="4"/>
  <c r="T376" i="4"/>
  <c r="U376" i="4"/>
  <c r="AC376" i="4"/>
  <c r="AF376" i="4"/>
  <c r="AI376" i="4"/>
  <c r="T377" i="4"/>
  <c r="U377" i="4"/>
  <c r="AC377" i="4"/>
  <c r="AF377" i="4"/>
  <c r="AI377" i="4"/>
  <c r="T378" i="4"/>
  <c r="U378" i="4"/>
  <c r="AC378" i="4"/>
  <c r="AF378" i="4"/>
  <c r="AI378" i="4"/>
  <c r="T379" i="4"/>
  <c r="U379" i="4"/>
  <c r="AC379" i="4"/>
  <c r="AF379" i="4"/>
  <c r="AI379" i="4"/>
  <c r="T380" i="4"/>
  <c r="U380" i="4"/>
  <c r="AC380" i="4"/>
  <c r="AF380" i="4"/>
  <c r="AI380" i="4"/>
  <c r="T381" i="4"/>
  <c r="U381" i="4"/>
  <c r="AC381" i="4"/>
  <c r="AF381" i="4"/>
  <c r="AI381" i="4"/>
  <c r="T382" i="4"/>
  <c r="U382" i="4"/>
  <c r="AC382" i="4"/>
  <c r="AF382" i="4"/>
  <c r="AI382" i="4"/>
  <c r="T383" i="4"/>
  <c r="U383" i="4"/>
  <c r="AC383" i="4"/>
  <c r="AF383" i="4"/>
  <c r="AI383" i="4"/>
  <c r="T384" i="4"/>
  <c r="U384" i="4"/>
  <c r="AC384" i="4"/>
  <c r="AF384" i="4"/>
  <c r="AI384" i="4"/>
  <c r="T385" i="4"/>
  <c r="U385" i="4"/>
  <c r="AC385" i="4"/>
  <c r="AF385" i="4"/>
  <c r="AI385" i="4"/>
  <c r="T386" i="4"/>
  <c r="U386" i="4"/>
  <c r="AC386" i="4"/>
  <c r="AF386" i="4"/>
  <c r="AI386" i="4"/>
  <c r="T387" i="4"/>
  <c r="U387" i="4"/>
  <c r="AC387" i="4"/>
  <c r="AF387" i="4"/>
  <c r="AI387" i="4"/>
  <c r="T388" i="4"/>
  <c r="U388" i="4"/>
  <c r="AC388" i="4"/>
  <c r="AF388" i="4"/>
  <c r="AI388" i="4"/>
  <c r="T389" i="4"/>
  <c r="U389" i="4"/>
  <c r="AC389" i="4"/>
  <c r="AF389" i="4"/>
  <c r="AI389" i="4"/>
  <c r="T390" i="4"/>
  <c r="U390" i="4"/>
  <c r="AC390" i="4"/>
  <c r="AF390" i="4"/>
  <c r="AI390" i="4"/>
  <c r="T391" i="4"/>
  <c r="U391" i="4"/>
  <c r="AC391" i="4"/>
  <c r="AF391" i="4"/>
  <c r="AI391" i="4"/>
  <c r="T392" i="4"/>
  <c r="U392" i="4"/>
  <c r="Z392" i="4"/>
  <c r="AC392" i="4"/>
  <c r="AF392" i="4"/>
  <c r="AI392" i="4"/>
  <c r="AL392" i="4"/>
  <c r="T393" i="4"/>
  <c r="U393" i="4"/>
  <c r="AC393" i="4"/>
  <c r="AF393" i="4"/>
  <c r="AI393" i="4"/>
  <c r="T394" i="4"/>
  <c r="U394" i="4"/>
  <c r="AC394" i="4"/>
  <c r="AF394" i="4"/>
  <c r="AI394" i="4"/>
  <c r="T395" i="4"/>
  <c r="U395" i="4"/>
  <c r="AC395" i="4"/>
  <c r="AF395" i="4"/>
  <c r="AI395" i="4"/>
  <c r="T396" i="4"/>
  <c r="U396" i="4"/>
  <c r="AC396" i="4"/>
  <c r="AF396" i="4"/>
  <c r="AI396" i="4"/>
  <c r="T397" i="4"/>
  <c r="U397" i="4"/>
  <c r="AC397" i="4"/>
  <c r="AF397" i="4"/>
  <c r="AI397" i="4"/>
  <c r="T398" i="4"/>
  <c r="U398" i="4"/>
  <c r="AC398" i="4"/>
  <c r="AF398" i="4"/>
  <c r="AI398" i="4"/>
  <c r="T399" i="4"/>
  <c r="U399" i="4"/>
  <c r="AC399" i="4"/>
  <c r="AF399" i="4"/>
  <c r="AI399" i="4"/>
  <c r="T400" i="4"/>
  <c r="U400" i="4"/>
  <c r="AC400" i="4"/>
  <c r="AF400" i="4"/>
  <c r="AI400" i="4"/>
  <c r="T401" i="4"/>
  <c r="U401" i="4"/>
  <c r="AC401" i="4"/>
  <c r="AF401" i="4"/>
  <c r="AI401" i="4"/>
  <c r="T402" i="4"/>
  <c r="U402" i="4"/>
  <c r="AC402" i="4"/>
  <c r="AF402" i="4"/>
  <c r="AI402" i="4"/>
  <c r="T403" i="4"/>
  <c r="U403" i="4"/>
  <c r="AC403" i="4"/>
  <c r="AF403" i="4"/>
  <c r="AI403" i="4"/>
  <c r="T404" i="4"/>
  <c r="U404" i="4"/>
  <c r="Z404" i="4"/>
  <c r="AC404" i="4"/>
  <c r="AF404" i="4"/>
  <c r="AI404" i="4"/>
  <c r="AL404" i="4"/>
  <c r="T405" i="4"/>
  <c r="U405" i="4"/>
  <c r="AC405" i="4"/>
  <c r="AF405" i="4"/>
  <c r="AI405" i="4"/>
  <c r="T406" i="4"/>
  <c r="U406" i="4"/>
  <c r="AC406" i="4"/>
  <c r="AF406" i="4"/>
  <c r="AI406" i="4"/>
  <c r="T407" i="4"/>
  <c r="U407" i="4"/>
  <c r="AC407" i="4"/>
  <c r="AF407" i="4"/>
  <c r="AI407" i="4"/>
  <c r="T408" i="4"/>
  <c r="U408" i="4"/>
  <c r="AC408" i="4"/>
  <c r="AF408" i="4"/>
  <c r="AI408" i="4"/>
  <c r="T409" i="4"/>
  <c r="U409" i="4"/>
  <c r="AC409" i="4"/>
  <c r="AF409" i="4"/>
  <c r="AI409" i="4"/>
  <c r="T410" i="4"/>
  <c r="U410" i="4"/>
  <c r="AC410" i="4"/>
  <c r="AF410" i="4"/>
  <c r="AI410" i="4"/>
  <c r="T411" i="4"/>
  <c r="U411" i="4"/>
  <c r="AC411" i="4"/>
  <c r="AF411" i="4"/>
  <c r="AI411" i="4"/>
  <c r="T412" i="4"/>
  <c r="U412" i="4"/>
  <c r="AC412" i="4"/>
  <c r="AF412" i="4"/>
  <c r="AI412" i="4"/>
  <c r="T413" i="4"/>
  <c r="U413" i="4"/>
  <c r="AC413" i="4"/>
  <c r="AF413" i="4"/>
  <c r="AI413" i="4"/>
  <c r="T414" i="4"/>
  <c r="U414" i="4"/>
  <c r="AC414" i="4"/>
  <c r="AF414" i="4"/>
  <c r="AI414" i="4"/>
  <c r="T415" i="4"/>
  <c r="U415" i="4"/>
  <c r="AC415" i="4"/>
  <c r="AF415" i="4"/>
  <c r="AI415" i="4"/>
  <c r="T416" i="4"/>
  <c r="U416" i="4"/>
  <c r="AC416" i="4"/>
  <c r="AF416" i="4"/>
  <c r="AI416" i="4"/>
  <c r="T417" i="4"/>
  <c r="U417" i="4"/>
  <c r="AC417" i="4"/>
  <c r="AF417" i="4"/>
  <c r="AI417" i="4"/>
  <c r="T418" i="4"/>
  <c r="U418" i="4"/>
  <c r="AC418" i="4"/>
  <c r="AF418" i="4"/>
  <c r="AI418" i="4"/>
  <c r="T419" i="4"/>
  <c r="U419" i="4"/>
  <c r="AC419" i="4"/>
  <c r="AF419" i="4"/>
  <c r="AI419" i="4"/>
  <c r="T420" i="4"/>
  <c r="U420" i="4"/>
  <c r="AC420" i="4"/>
  <c r="AF420" i="4"/>
  <c r="AI420" i="4"/>
  <c r="T421" i="4"/>
  <c r="U421" i="4"/>
  <c r="AC421" i="4"/>
  <c r="AF421" i="4"/>
  <c r="AI421" i="4"/>
  <c r="T422" i="4"/>
  <c r="U422" i="4"/>
  <c r="AC422" i="4"/>
  <c r="AF422" i="4"/>
  <c r="AI422" i="4"/>
  <c r="T423" i="4"/>
  <c r="U423" i="4"/>
  <c r="AC423" i="4"/>
  <c r="AF423" i="4"/>
  <c r="AI423" i="4"/>
  <c r="T424" i="4"/>
  <c r="U424" i="4"/>
  <c r="AC424" i="4"/>
  <c r="AF424" i="4"/>
  <c r="AI424" i="4"/>
  <c r="T425" i="4"/>
  <c r="U425" i="4"/>
  <c r="AC425" i="4"/>
  <c r="AF425" i="4"/>
  <c r="AI425" i="4"/>
  <c r="T426" i="4"/>
  <c r="U426" i="4"/>
  <c r="AC426" i="4"/>
  <c r="AF426" i="4"/>
  <c r="AI426" i="4"/>
  <c r="T427" i="4"/>
  <c r="U427" i="4"/>
  <c r="AC427" i="4"/>
  <c r="AF427" i="4"/>
  <c r="AI427" i="4"/>
  <c r="T428" i="4"/>
  <c r="U428" i="4"/>
  <c r="AC428" i="4"/>
  <c r="AF428" i="4"/>
  <c r="AI428" i="4"/>
  <c r="T429" i="4"/>
  <c r="U429" i="4"/>
  <c r="AC429" i="4"/>
  <c r="AF429" i="4"/>
  <c r="AI429" i="4"/>
  <c r="T430" i="4"/>
  <c r="U430" i="4"/>
  <c r="AC430" i="4"/>
  <c r="AF430" i="4"/>
  <c r="AI430" i="4"/>
  <c r="T431" i="4"/>
  <c r="U431" i="4"/>
  <c r="AC431" i="4"/>
  <c r="AF431" i="4"/>
  <c r="AI431" i="4"/>
  <c r="T432" i="4"/>
  <c r="U432" i="4"/>
  <c r="AC432" i="4"/>
  <c r="AF432" i="4"/>
  <c r="AI432" i="4"/>
  <c r="T433" i="4"/>
  <c r="U433" i="4"/>
  <c r="AC433" i="4"/>
  <c r="AF433" i="4"/>
  <c r="AI433" i="4"/>
  <c r="T434" i="4"/>
  <c r="U434" i="4"/>
  <c r="AC434" i="4"/>
  <c r="AF434" i="4"/>
  <c r="AI434" i="4"/>
  <c r="T435" i="4"/>
  <c r="U435" i="4"/>
  <c r="AC435" i="4"/>
  <c r="AF435" i="4"/>
  <c r="AI435" i="4"/>
  <c r="T436" i="4"/>
  <c r="U436" i="4"/>
  <c r="AC436" i="4"/>
  <c r="AF436" i="4"/>
  <c r="AI436" i="4"/>
  <c r="T437" i="4"/>
  <c r="U437" i="4"/>
  <c r="AC437" i="4"/>
  <c r="AF437" i="4"/>
  <c r="AI437" i="4"/>
  <c r="T438" i="4"/>
  <c r="U438" i="4"/>
  <c r="AC438" i="4"/>
  <c r="AF438" i="4"/>
  <c r="AI438" i="4"/>
  <c r="T439" i="4"/>
  <c r="U439" i="4"/>
  <c r="AC439" i="4"/>
  <c r="AF439" i="4"/>
  <c r="AI439" i="4"/>
  <c r="T440" i="4"/>
  <c r="U440" i="4"/>
  <c r="AC440" i="4"/>
  <c r="AF440" i="4"/>
  <c r="AI440" i="4"/>
  <c r="T441" i="4"/>
  <c r="U441" i="4"/>
  <c r="AC441" i="4"/>
  <c r="AF441" i="4"/>
  <c r="AI441" i="4"/>
  <c r="T442" i="4"/>
  <c r="U442" i="4"/>
  <c r="AC442" i="4"/>
  <c r="AF442" i="4"/>
  <c r="AI442" i="4"/>
  <c r="T443" i="4"/>
  <c r="U443" i="4"/>
  <c r="AC443" i="4"/>
  <c r="AF443" i="4"/>
  <c r="AI443" i="4"/>
  <c r="T444" i="4"/>
  <c r="U444" i="4"/>
  <c r="AC444" i="4"/>
  <c r="AF444" i="4"/>
  <c r="AI444" i="4"/>
  <c r="T445" i="4"/>
  <c r="U445" i="4"/>
  <c r="AC445" i="4"/>
  <c r="AF445" i="4"/>
  <c r="AI445" i="4"/>
  <c r="T446" i="4"/>
  <c r="U446" i="4"/>
  <c r="AC446" i="4"/>
  <c r="AF446" i="4"/>
  <c r="AI446" i="4"/>
  <c r="T447" i="4"/>
  <c r="U447" i="4"/>
  <c r="AC447" i="4"/>
  <c r="AF447" i="4"/>
  <c r="AI447" i="4"/>
  <c r="T448" i="4"/>
  <c r="U448" i="4"/>
  <c r="AC448" i="4"/>
  <c r="AF448" i="4"/>
  <c r="AI448" i="4"/>
  <c r="T449" i="4"/>
  <c r="U449" i="4"/>
  <c r="AC449" i="4"/>
  <c r="AF449" i="4"/>
  <c r="AI449" i="4"/>
  <c r="T450" i="4"/>
  <c r="U450" i="4"/>
  <c r="AC450" i="4"/>
  <c r="AF450" i="4"/>
  <c r="AI450" i="4"/>
  <c r="T451" i="4"/>
  <c r="U451" i="4"/>
  <c r="AC451" i="4"/>
  <c r="AF451" i="4"/>
  <c r="AI451" i="4"/>
  <c r="T452" i="4"/>
  <c r="U452" i="4"/>
  <c r="AC452" i="4"/>
  <c r="AF452" i="4"/>
  <c r="AI452" i="4"/>
  <c r="T453" i="4"/>
  <c r="U453" i="4"/>
  <c r="AC453" i="4"/>
  <c r="AF453" i="4"/>
  <c r="AI453" i="4"/>
  <c r="T454" i="4"/>
  <c r="U454" i="4"/>
  <c r="AC454" i="4"/>
  <c r="AF454" i="4"/>
  <c r="AI454" i="4"/>
  <c r="T455" i="4"/>
  <c r="U455" i="4"/>
  <c r="AC455" i="4"/>
  <c r="AF455" i="4"/>
  <c r="AI455" i="4"/>
  <c r="T456" i="4"/>
  <c r="U456" i="4"/>
  <c r="AC456" i="4"/>
  <c r="AF456" i="4"/>
  <c r="AI456" i="4"/>
  <c r="T457" i="4"/>
  <c r="U457" i="4"/>
  <c r="AC457" i="4"/>
  <c r="AF457" i="4"/>
  <c r="AI457" i="4"/>
  <c r="T458" i="4"/>
  <c r="U458" i="4"/>
  <c r="AC458" i="4"/>
  <c r="AF458" i="4"/>
  <c r="AI458" i="4"/>
  <c r="T459" i="4"/>
  <c r="U459" i="4"/>
  <c r="AC459" i="4"/>
  <c r="AF459" i="4"/>
  <c r="AI459" i="4"/>
  <c r="T460" i="4"/>
  <c r="U460" i="4"/>
  <c r="AC460" i="4"/>
  <c r="AF460" i="4"/>
  <c r="AI460" i="4"/>
  <c r="T461" i="4"/>
  <c r="U461" i="4"/>
  <c r="AC461" i="4"/>
  <c r="AF461" i="4"/>
  <c r="AI461" i="4"/>
  <c r="T462" i="4"/>
  <c r="U462" i="4"/>
  <c r="AC462" i="4"/>
  <c r="AF462" i="4"/>
  <c r="AI462" i="4"/>
  <c r="T463" i="4"/>
  <c r="U463" i="4"/>
  <c r="AC463" i="4"/>
  <c r="AF463" i="4"/>
  <c r="AI463" i="4"/>
  <c r="T464" i="4"/>
  <c r="U464" i="4"/>
  <c r="AC464" i="4"/>
  <c r="AF464" i="4"/>
  <c r="AI464" i="4"/>
  <c r="T465" i="4"/>
  <c r="U465" i="4"/>
  <c r="AC465" i="4"/>
  <c r="AF465" i="4"/>
  <c r="AI465" i="4"/>
  <c r="T466" i="4"/>
  <c r="U466" i="4"/>
  <c r="AC466" i="4"/>
  <c r="AF466" i="4"/>
  <c r="AI466" i="4"/>
  <c r="T467" i="4"/>
  <c r="U467" i="4"/>
  <c r="AC467" i="4"/>
  <c r="AF467" i="4"/>
  <c r="AI467" i="4"/>
  <c r="T468" i="4"/>
  <c r="U468" i="4"/>
  <c r="AC468" i="4"/>
  <c r="AF468" i="4"/>
  <c r="AI468" i="4"/>
  <c r="T469" i="4"/>
  <c r="U469" i="4"/>
  <c r="AC469" i="4"/>
  <c r="AF469" i="4"/>
  <c r="AI469" i="4"/>
  <c r="T470" i="4"/>
  <c r="U470" i="4"/>
  <c r="AC470" i="4"/>
  <c r="AF470" i="4"/>
  <c r="AI470" i="4"/>
  <c r="T471" i="4"/>
  <c r="U471" i="4"/>
  <c r="AC471" i="4"/>
  <c r="AF471" i="4"/>
  <c r="AI471" i="4"/>
  <c r="T472" i="4"/>
  <c r="U472" i="4"/>
  <c r="AC472" i="4"/>
  <c r="AF472" i="4"/>
  <c r="AI472" i="4"/>
  <c r="T473" i="4"/>
  <c r="U473" i="4"/>
  <c r="AC473" i="4"/>
  <c r="AF473" i="4"/>
  <c r="AI473" i="4"/>
  <c r="T474" i="4"/>
  <c r="U474" i="4"/>
  <c r="AC474" i="4"/>
  <c r="AF474" i="4"/>
  <c r="AI474" i="4"/>
  <c r="T475" i="4"/>
  <c r="U475" i="4"/>
  <c r="AC475" i="4"/>
  <c r="AF475" i="4"/>
  <c r="AI475" i="4"/>
  <c r="T476" i="4"/>
  <c r="U476" i="4"/>
  <c r="AC476" i="4"/>
  <c r="AF476" i="4"/>
  <c r="AI476" i="4"/>
  <c r="T477" i="4"/>
  <c r="U477" i="4"/>
  <c r="AC477" i="4"/>
  <c r="AF477" i="4"/>
  <c r="AI477" i="4"/>
  <c r="T478" i="4"/>
  <c r="U478" i="4"/>
  <c r="AC478" i="4"/>
  <c r="AF478" i="4"/>
  <c r="AI478" i="4"/>
  <c r="T479" i="4"/>
  <c r="U479" i="4"/>
  <c r="AC479" i="4"/>
  <c r="AF479" i="4"/>
  <c r="AI479" i="4"/>
  <c r="T480" i="4"/>
  <c r="U480" i="4"/>
  <c r="AC480" i="4"/>
  <c r="AF480" i="4"/>
  <c r="AI480" i="4"/>
  <c r="T481" i="4"/>
  <c r="U481" i="4"/>
  <c r="AC481" i="4"/>
  <c r="AF481" i="4"/>
  <c r="AI481" i="4"/>
  <c r="T482" i="4"/>
  <c r="U482" i="4"/>
  <c r="Z482" i="4"/>
  <c r="AC482" i="4"/>
  <c r="AF482" i="4"/>
  <c r="AI482" i="4"/>
  <c r="AL482" i="4"/>
  <c r="T483" i="4"/>
  <c r="U483" i="4"/>
  <c r="AC483" i="4"/>
  <c r="AF483" i="4"/>
  <c r="AI483" i="4"/>
  <c r="T484" i="4"/>
  <c r="U484" i="4"/>
  <c r="AC484" i="4"/>
  <c r="AF484" i="4"/>
  <c r="AI484" i="4"/>
  <c r="T485" i="4"/>
  <c r="U485" i="4"/>
  <c r="AC485" i="4"/>
  <c r="AF485" i="4"/>
  <c r="AI485" i="4"/>
  <c r="T486" i="4"/>
  <c r="U486" i="4"/>
  <c r="AC486" i="4"/>
  <c r="AF486" i="4"/>
  <c r="AI486" i="4"/>
  <c r="T487" i="4"/>
  <c r="U487" i="4"/>
  <c r="AC487" i="4"/>
  <c r="AF487" i="4"/>
  <c r="AI487" i="4"/>
  <c r="T488" i="4"/>
  <c r="U488" i="4"/>
  <c r="AC488" i="4"/>
  <c r="AF488" i="4"/>
  <c r="AI488" i="4"/>
  <c r="T489" i="4"/>
  <c r="U489" i="4"/>
  <c r="AC489" i="4"/>
  <c r="AF489" i="4"/>
  <c r="AI489" i="4"/>
  <c r="T490" i="4"/>
  <c r="U490" i="4"/>
  <c r="AC490" i="4"/>
  <c r="AF490" i="4"/>
  <c r="AI490" i="4"/>
  <c r="T491" i="4"/>
  <c r="U491" i="4"/>
  <c r="AC491" i="4"/>
  <c r="AF491" i="4"/>
  <c r="AI491" i="4"/>
  <c r="T492" i="4"/>
  <c r="U492" i="4"/>
  <c r="AC492" i="4"/>
  <c r="AF492" i="4"/>
  <c r="AI492" i="4"/>
  <c r="T493" i="4"/>
  <c r="U493" i="4"/>
  <c r="AC493" i="4"/>
  <c r="AF493" i="4"/>
  <c r="AI493" i="4"/>
  <c r="T494" i="4"/>
  <c r="U494" i="4"/>
  <c r="AC494" i="4"/>
  <c r="AF494" i="4"/>
  <c r="AI494" i="4"/>
  <c r="T495" i="4"/>
  <c r="U495" i="4"/>
  <c r="AC495" i="4"/>
  <c r="AF495" i="4"/>
  <c r="AI495" i="4"/>
  <c r="T496" i="4"/>
  <c r="U496" i="4"/>
  <c r="AC496" i="4"/>
  <c r="AF496" i="4"/>
  <c r="AI496" i="4"/>
  <c r="T497" i="4"/>
  <c r="U497" i="4"/>
  <c r="AC497" i="4"/>
  <c r="AF497" i="4"/>
  <c r="AI497" i="4"/>
  <c r="T498" i="4"/>
  <c r="U498" i="4"/>
  <c r="AC498" i="4"/>
  <c r="AF498" i="4"/>
  <c r="AI498" i="4"/>
  <c r="T499" i="4"/>
  <c r="U499" i="4"/>
  <c r="AC499" i="4"/>
  <c r="AF499" i="4"/>
  <c r="AI499" i="4"/>
  <c r="T500" i="4"/>
  <c r="U500" i="4"/>
  <c r="AC500" i="4"/>
  <c r="AF500" i="4"/>
  <c r="AI500" i="4"/>
  <c r="T501" i="4"/>
  <c r="U501" i="4"/>
  <c r="AC501" i="4"/>
  <c r="AF501" i="4"/>
  <c r="AI501" i="4"/>
  <c r="T502" i="4"/>
  <c r="U502" i="4"/>
  <c r="AC502" i="4"/>
  <c r="AF502" i="4"/>
  <c r="AI502" i="4"/>
  <c r="T503" i="4"/>
  <c r="U503" i="4"/>
  <c r="AC503" i="4"/>
  <c r="AF503" i="4"/>
  <c r="AI503" i="4"/>
  <c r="T504" i="4"/>
  <c r="U504" i="4"/>
  <c r="AC504" i="4"/>
  <c r="AF504" i="4"/>
  <c r="AI504" i="4"/>
  <c r="T505" i="4"/>
  <c r="U505" i="4"/>
  <c r="AC505" i="4"/>
  <c r="AF505" i="4"/>
  <c r="AI505" i="4"/>
  <c r="T506" i="4"/>
  <c r="U506" i="4"/>
  <c r="AC506" i="4"/>
  <c r="AF506" i="4"/>
  <c r="AI506" i="4"/>
  <c r="T507" i="4"/>
  <c r="U507" i="4"/>
  <c r="AC507" i="4"/>
  <c r="AF507" i="4"/>
  <c r="AI507" i="4"/>
  <c r="T508" i="4"/>
  <c r="U508" i="4"/>
  <c r="AC508" i="4"/>
  <c r="AF508" i="4"/>
  <c r="AI508" i="4"/>
  <c r="T509" i="4"/>
  <c r="U509" i="4"/>
  <c r="AC509" i="4"/>
  <c r="AF509" i="4"/>
  <c r="AI509" i="4"/>
  <c r="T510" i="4"/>
  <c r="U510" i="4"/>
  <c r="AC510" i="4"/>
  <c r="AF510" i="4"/>
  <c r="AI510" i="4"/>
  <c r="T511" i="4"/>
  <c r="U511" i="4"/>
  <c r="AC511" i="4"/>
  <c r="AF511" i="4"/>
  <c r="AI511" i="4"/>
  <c r="T512" i="4"/>
  <c r="U512" i="4"/>
  <c r="AC512" i="4"/>
  <c r="AF512" i="4"/>
  <c r="AI512" i="4"/>
  <c r="T513" i="4"/>
  <c r="U513" i="4"/>
  <c r="AC513" i="4"/>
  <c r="AF513" i="4"/>
  <c r="AI513" i="4"/>
  <c r="T514" i="4"/>
  <c r="U514" i="4"/>
  <c r="AC514" i="4"/>
  <c r="AF514" i="4"/>
  <c r="AI514" i="4"/>
  <c r="T515" i="4"/>
  <c r="U515" i="4"/>
  <c r="AC515" i="4"/>
  <c r="AF515" i="4"/>
  <c r="AI515" i="4"/>
  <c r="T516" i="4"/>
  <c r="U516" i="4"/>
  <c r="AC516" i="4"/>
  <c r="AF516" i="4"/>
  <c r="AI516" i="4"/>
  <c r="T517" i="4"/>
  <c r="U517" i="4"/>
  <c r="AC517" i="4"/>
  <c r="AF517" i="4"/>
  <c r="AI517" i="4"/>
  <c r="T518" i="4"/>
  <c r="U518" i="4"/>
  <c r="AC518" i="4"/>
  <c r="AF518" i="4"/>
  <c r="AI51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E5" i="4"/>
  <c r="C5" i="4"/>
  <c r="B5" i="4"/>
  <c r="F43" i="1"/>
  <c r="G43" i="1"/>
  <c r="H43" i="1"/>
  <c r="F30" i="1"/>
  <c r="G30" i="1"/>
  <c r="H30" i="1"/>
  <c r="T56" i="4"/>
  <c r="U56" i="4"/>
  <c r="AC56" i="4"/>
  <c r="AF56" i="4"/>
  <c r="AI56" i="4"/>
  <c r="T57" i="4"/>
  <c r="U57" i="4"/>
  <c r="AC57" i="4"/>
  <c r="AF57" i="4"/>
  <c r="AI57" i="4"/>
  <c r="T58" i="4"/>
  <c r="U58" i="4"/>
  <c r="AC58" i="4"/>
  <c r="AF58" i="4"/>
  <c r="AI58" i="4"/>
  <c r="T59" i="4"/>
  <c r="U59" i="4"/>
  <c r="AC59" i="4"/>
  <c r="AF59" i="4"/>
  <c r="AI59" i="4"/>
  <c r="T60" i="4"/>
  <c r="U60" i="4"/>
  <c r="AC60" i="4"/>
  <c r="AF60" i="4"/>
  <c r="AI60" i="4"/>
  <c r="T61" i="4"/>
  <c r="U61" i="4"/>
  <c r="AC61" i="4"/>
  <c r="AF61" i="4"/>
  <c r="AI61" i="4"/>
  <c r="T62" i="4"/>
  <c r="U62" i="4"/>
  <c r="AC62" i="4"/>
  <c r="AF62" i="4"/>
  <c r="AI62" i="4"/>
  <c r="T63" i="4"/>
  <c r="U63" i="4"/>
  <c r="AC63" i="4"/>
  <c r="AF63" i="4"/>
  <c r="AI63" i="4"/>
  <c r="T64" i="4"/>
  <c r="U64" i="4"/>
  <c r="AC64" i="4"/>
  <c r="AF64" i="4"/>
  <c r="AI64" i="4"/>
  <c r="T65" i="4"/>
  <c r="U65" i="4"/>
  <c r="AC65" i="4"/>
  <c r="AF65" i="4"/>
  <c r="AI65" i="4"/>
  <c r="T66" i="4"/>
  <c r="U66" i="4"/>
  <c r="AC66" i="4"/>
  <c r="AF66" i="4"/>
  <c r="AI66" i="4"/>
  <c r="T67" i="4"/>
  <c r="U67" i="4"/>
  <c r="AC67" i="4"/>
  <c r="AF67" i="4"/>
  <c r="AI67" i="4"/>
  <c r="T68" i="4"/>
  <c r="U68" i="4"/>
  <c r="AC68" i="4"/>
  <c r="AF68" i="4"/>
  <c r="AI68" i="4"/>
  <c r="T69" i="4"/>
  <c r="U69" i="4"/>
  <c r="AC69" i="4"/>
  <c r="AF69" i="4"/>
  <c r="AI69" i="4"/>
  <c r="T70" i="4"/>
  <c r="U70" i="4"/>
  <c r="AC70" i="4"/>
  <c r="AF70" i="4"/>
  <c r="AI70" i="4"/>
  <c r="T71" i="4"/>
  <c r="U71" i="4"/>
  <c r="AC71" i="4"/>
  <c r="AF71" i="4"/>
  <c r="AI71" i="4"/>
  <c r="T72" i="4"/>
  <c r="U72" i="4"/>
  <c r="AC72" i="4"/>
  <c r="AF72" i="4"/>
  <c r="AI72" i="4"/>
  <c r="T73" i="4"/>
  <c r="U73" i="4"/>
  <c r="AC73" i="4"/>
  <c r="AF73" i="4"/>
  <c r="AI73" i="4"/>
  <c r="T74" i="4"/>
  <c r="U74" i="4"/>
  <c r="AC74" i="4"/>
  <c r="AF74" i="4"/>
  <c r="AI74" i="4"/>
  <c r="T75" i="4"/>
  <c r="U75" i="4"/>
  <c r="AC75" i="4"/>
  <c r="AF75" i="4"/>
  <c r="AI75" i="4"/>
  <c r="T76" i="4"/>
  <c r="U76" i="4"/>
  <c r="AC76" i="4"/>
  <c r="AF76" i="4"/>
  <c r="AI76" i="4"/>
  <c r="T77" i="4"/>
  <c r="U77" i="4"/>
  <c r="AC77" i="4"/>
  <c r="AF77" i="4"/>
  <c r="AI77" i="4"/>
  <c r="T78" i="4"/>
  <c r="U78" i="4"/>
  <c r="AC78" i="4"/>
  <c r="AF78" i="4"/>
  <c r="AI78" i="4"/>
  <c r="T79" i="4"/>
  <c r="U79" i="4"/>
  <c r="AC79" i="4"/>
  <c r="AF79" i="4"/>
  <c r="AI79" i="4"/>
  <c r="T80" i="4"/>
  <c r="U80" i="4"/>
  <c r="AC80" i="4"/>
  <c r="AF80" i="4"/>
  <c r="AI80" i="4"/>
  <c r="T81" i="4"/>
  <c r="U81" i="4"/>
  <c r="AC81" i="4"/>
  <c r="AF81" i="4"/>
  <c r="AI81" i="4"/>
  <c r="T82" i="4"/>
  <c r="U82" i="4"/>
  <c r="AC82" i="4"/>
  <c r="AF82" i="4"/>
  <c r="AI82" i="4"/>
  <c r="T83" i="4"/>
  <c r="U83" i="4"/>
  <c r="AC83" i="4"/>
  <c r="AF83" i="4"/>
  <c r="AI83" i="4"/>
  <c r="T84" i="4"/>
  <c r="U84" i="4"/>
  <c r="AC84" i="4"/>
  <c r="AF84" i="4"/>
  <c r="AI84" i="4"/>
  <c r="T85" i="4"/>
  <c r="U85" i="4"/>
  <c r="AC85" i="4"/>
  <c r="AF85" i="4"/>
  <c r="AI85" i="4"/>
  <c r="T86" i="4"/>
  <c r="U86" i="4"/>
  <c r="AC86" i="4"/>
  <c r="AF86" i="4"/>
  <c r="AI86" i="4"/>
  <c r="T87" i="4"/>
  <c r="U87" i="4"/>
  <c r="AC87" i="4"/>
  <c r="AF87" i="4"/>
  <c r="AI87" i="4"/>
  <c r="T88" i="4"/>
  <c r="U88" i="4"/>
  <c r="AC88" i="4"/>
  <c r="AF88" i="4"/>
  <c r="AI88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T52" i="4"/>
  <c r="U52" i="4"/>
  <c r="AC52" i="4"/>
  <c r="AF52" i="4"/>
  <c r="AI52" i="4"/>
  <c r="T53" i="4"/>
  <c r="U53" i="4"/>
  <c r="AC53" i="4"/>
  <c r="AF53" i="4"/>
  <c r="AI53" i="4"/>
  <c r="T54" i="4"/>
  <c r="U54" i="4"/>
  <c r="AC54" i="4"/>
  <c r="AF54" i="4"/>
  <c r="AI54" i="4"/>
  <c r="T55" i="4"/>
  <c r="U55" i="4"/>
  <c r="AC55" i="4"/>
  <c r="AF55" i="4"/>
  <c r="AI55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T25" i="4"/>
  <c r="U25" i="4"/>
  <c r="AC25" i="4"/>
  <c r="AF25" i="4"/>
  <c r="AI25" i="4"/>
  <c r="T26" i="4"/>
  <c r="U26" i="4"/>
  <c r="AC26" i="4"/>
  <c r="AF26" i="4"/>
  <c r="AI26" i="4"/>
  <c r="T27" i="4"/>
  <c r="U27" i="4"/>
  <c r="AC27" i="4"/>
  <c r="AF27" i="4"/>
  <c r="AI27" i="4"/>
  <c r="T28" i="4"/>
  <c r="U28" i="4"/>
  <c r="AC28" i="4"/>
  <c r="AF28" i="4"/>
  <c r="AI28" i="4"/>
  <c r="T29" i="4"/>
  <c r="U29" i="4"/>
  <c r="AC29" i="4"/>
  <c r="AF29" i="4"/>
  <c r="AI29" i="4"/>
  <c r="T30" i="4"/>
  <c r="U30" i="4"/>
  <c r="AC30" i="4"/>
  <c r="AF30" i="4"/>
  <c r="AI30" i="4"/>
  <c r="T31" i="4"/>
  <c r="U31" i="4"/>
  <c r="AC31" i="4"/>
  <c r="AF31" i="4"/>
  <c r="AI31" i="4"/>
  <c r="T32" i="4"/>
  <c r="U32" i="4"/>
  <c r="AC32" i="4"/>
  <c r="AF32" i="4"/>
  <c r="AI32" i="4"/>
  <c r="T33" i="4"/>
  <c r="U33" i="4"/>
  <c r="AC33" i="4"/>
  <c r="AF33" i="4"/>
  <c r="AI33" i="4"/>
  <c r="T34" i="4"/>
  <c r="U34" i="4"/>
  <c r="AC34" i="4"/>
  <c r="AF34" i="4"/>
  <c r="AI34" i="4"/>
  <c r="T35" i="4"/>
  <c r="U35" i="4"/>
  <c r="AC35" i="4"/>
  <c r="AF35" i="4"/>
  <c r="AI35" i="4"/>
  <c r="T36" i="4"/>
  <c r="U36" i="4"/>
  <c r="AC36" i="4"/>
  <c r="AF36" i="4"/>
  <c r="AI36" i="4"/>
  <c r="T37" i="4"/>
  <c r="U37" i="4"/>
  <c r="AC37" i="4"/>
  <c r="AF37" i="4"/>
  <c r="AI37" i="4"/>
  <c r="T38" i="4"/>
  <c r="U38" i="4"/>
  <c r="AC38" i="4"/>
  <c r="AF38" i="4"/>
  <c r="AI38" i="4"/>
  <c r="T39" i="4"/>
  <c r="U39" i="4"/>
  <c r="AC39" i="4"/>
  <c r="AF39" i="4"/>
  <c r="AI39" i="4"/>
  <c r="T40" i="4"/>
  <c r="U40" i="4"/>
  <c r="AC40" i="4"/>
  <c r="AF40" i="4"/>
  <c r="AI40" i="4"/>
  <c r="T41" i="4"/>
  <c r="U41" i="4"/>
  <c r="AC41" i="4"/>
  <c r="AF41" i="4"/>
  <c r="AI41" i="4"/>
  <c r="T42" i="4"/>
  <c r="U42" i="4"/>
  <c r="AC42" i="4"/>
  <c r="AF42" i="4"/>
  <c r="AI42" i="4"/>
  <c r="T43" i="4"/>
  <c r="U43" i="4"/>
  <c r="AC43" i="4"/>
  <c r="AF43" i="4"/>
  <c r="AI43" i="4"/>
  <c r="T44" i="4"/>
  <c r="U44" i="4"/>
  <c r="AC44" i="4"/>
  <c r="AF44" i="4"/>
  <c r="AI44" i="4"/>
  <c r="T45" i="4"/>
  <c r="U45" i="4"/>
  <c r="AC45" i="4"/>
  <c r="AF45" i="4"/>
  <c r="AI45" i="4"/>
  <c r="T46" i="4"/>
  <c r="U46" i="4"/>
  <c r="AC46" i="4"/>
  <c r="AF46" i="4"/>
  <c r="AI46" i="4"/>
  <c r="T47" i="4"/>
  <c r="U47" i="4"/>
  <c r="AC47" i="4"/>
  <c r="AF47" i="4"/>
  <c r="AI47" i="4"/>
  <c r="T48" i="4"/>
  <c r="U48" i="4"/>
  <c r="AC48" i="4"/>
  <c r="AF48" i="4"/>
  <c r="AI48" i="4"/>
  <c r="T49" i="4"/>
  <c r="U49" i="4"/>
  <c r="AC49" i="4"/>
  <c r="AF49" i="4"/>
  <c r="AI49" i="4"/>
  <c r="T50" i="4"/>
  <c r="U50" i="4"/>
  <c r="AC50" i="4"/>
  <c r="AF50" i="4"/>
  <c r="AI50" i="4"/>
  <c r="T51" i="4"/>
  <c r="U51" i="4"/>
  <c r="AC51" i="4"/>
  <c r="AF51" i="4"/>
  <c r="AI51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AC17" i="4"/>
  <c r="AF17" i="4"/>
  <c r="AI17" i="4"/>
  <c r="AC18" i="4"/>
  <c r="AF18" i="4"/>
  <c r="AI18" i="4"/>
  <c r="T17" i="4"/>
  <c r="U17" i="4"/>
  <c r="T18" i="4"/>
  <c r="U18" i="4"/>
  <c r="J17" i="4"/>
  <c r="J18" i="4"/>
  <c r="AI20" i="4"/>
  <c r="AF20" i="4"/>
  <c r="AC20" i="4"/>
  <c r="U20" i="4"/>
  <c r="T20" i="4"/>
  <c r="J20" i="4"/>
  <c r="AI19" i="4"/>
  <c r="AF19" i="4"/>
  <c r="AC19" i="4"/>
  <c r="U19" i="4"/>
  <c r="T19" i="4"/>
  <c r="J19" i="4"/>
  <c r="T8" i="4"/>
  <c r="U8" i="4"/>
  <c r="AC8" i="4"/>
  <c r="AF8" i="4"/>
  <c r="AI8" i="4"/>
  <c r="T9" i="4"/>
  <c r="U9" i="4"/>
  <c r="AC9" i="4"/>
  <c r="AF9" i="4"/>
  <c r="AI9" i="4"/>
  <c r="T10" i="4"/>
  <c r="U10" i="4"/>
  <c r="AC10" i="4"/>
  <c r="AF10" i="4"/>
  <c r="AI10" i="4"/>
  <c r="T11" i="4"/>
  <c r="U11" i="4"/>
  <c r="AC11" i="4"/>
  <c r="AF11" i="4"/>
  <c r="AI11" i="4"/>
  <c r="T12" i="4"/>
  <c r="U12" i="4"/>
  <c r="AC12" i="4"/>
  <c r="AF12" i="4"/>
  <c r="AI12" i="4"/>
  <c r="T13" i="4"/>
  <c r="U13" i="4"/>
  <c r="AC13" i="4"/>
  <c r="AF13" i="4"/>
  <c r="AI13" i="4"/>
  <c r="T14" i="4"/>
  <c r="U14" i="4"/>
  <c r="AC14" i="4"/>
  <c r="AF14" i="4"/>
  <c r="AI14" i="4"/>
  <c r="T15" i="4"/>
  <c r="U15" i="4"/>
  <c r="AC15" i="4"/>
  <c r="AF15" i="4"/>
  <c r="AI15" i="4"/>
  <c r="T16" i="4"/>
  <c r="U16" i="4"/>
  <c r="AC16" i="4"/>
  <c r="AF16" i="4"/>
  <c r="AI16" i="4"/>
  <c r="T21" i="4"/>
  <c r="U21" i="4"/>
  <c r="AC21" i="4"/>
  <c r="AF21" i="4"/>
  <c r="AI21" i="4"/>
  <c r="T22" i="4"/>
  <c r="U22" i="4"/>
  <c r="AC22" i="4"/>
  <c r="AF22" i="4"/>
  <c r="AI22" i="4"/>
  <c r="T23" i="4"/>
  <c r="U23" i="4"/>
  <c r="AC23" i="4"/>
  <c r="AF23" i="4"/>
  <c r="AI23" i="4"/>
  <c r="T24" i="4"/>
  <c r="U24" i="4"/>
  <c r="AC24" i="4"/>
  <c r="AF24" i="4"/>
  <c r="AI24" i="4"/>
  <c r="J11" i="4"/>
  <c r="J6" i="4"/>
  <c r="T6" i="4"/>
  <c r="U6" i="4"/>
  <c r="AC6" i="4"/>
  <c r="AF6" i="4"/>
  <c r="AI6" i="4"/>
  <c r="J7" i="4"/>
  <c r="T7" i="4"/>
  <c r="U7" i="4"/>
  <c r="AC7" i="4"/>
  <c r="AF7" i="4"/>
  <c r="AI7" i="4"/>
  <c r="J8" i="4"/>
  <c r="J9" i="4"/>
  <c r="J10" i="4"/>
  <c r="J12" i="4"/>
  <c r="J13" i="4"/>
  <c r="J14" i="4"/>
  <c r="J15" i="4"/>
  <c r="J16" i="4"/>
  <c r="G5" i="4"/>
  <c r="T5" i="4"/>
  <c r="U5" i="4"/>
  <c r="AC5" i="4"/>
  <c r="AF5" i="4"/>
  <c r="AI5" i="4"/>
  <c r="J5" i="4"/>
  <c r="F39" i="1"/>
  <c r="G39" i="1"/>
  <c r="H39" i="1"/>
  <c r="F40" i="1"/>
  <c r="G40" i="1"/>
  <c r="H40" i="1"/>
  <c r="F41" i="1"/>
  <c r="G41" i="1"/>
  <c r="H41" i="1"/>
  <c r="F38" i="1"/>
  <c r="G38" i="1"/>
  <c r="H38" i="1"/>
  <c r="F37" i="1"/>
  <c r="G37" i="1"/>
  <c r="H37" i="1"/>
  <c r="F29" i="1"/>
  <c r="G29" i="1"/>
  <c r="H29" i="1"/>
  <c r="F28" i="1"/>
  <c r="G28" i="1"/>
  <c r="H28" i="1"/>
  <c r="C16" i="1"/>
  <c r="H71" i="1"/>
  <c r="G71" i="1"/>
  <c r="F71" i="1"/>
  <c r="F10" i="1"/>
  <c r="F11" i="1"/>
  <c r="H12" i="1"/>
  <c r="G10" i="1"/>
  <c r="F12" i="1"/>
  <c r="G12" i="1"/>
  <c r="H10" i="1"/>
  <c r="H11" i="1"/>
  <c r="G11" i="1"/>
  <c r="G15" i="1"/>
  <c r="G14" i="1"/>
  <c r="G13" i="1"/>
  <c r="F9" i="1"/>
  <c r="H9" i="1"/>
  <c r="F13" i="1"/>
  <c r="H13" i="1"/>
  <c r="F14" i="1"/>
  <c r="H14" i="1"/>
  <c r="F15" i="1"/>
  <c r="H15" i="1"/>
  <c r="G9" i="1"/>
  <c r="G16" i="1"/>
  <c r="G19" i="1"/>
  <c r="G24" i="1"/>
  <c r="G23" i="1"/>
  <c r="G22" i="1"/>
  <c r="G21" i="1"/>
  <c r="G20" i="1"/>
  <c r="H16" i="1"/>
  <c r="F16" i="1"/>
  <c r="H19" i="1"/>
  <c r="F19" i="1"/>
  <c r="G25" i="1"/>
  <c r="F24" i="1"/>
  <c r="F23" i="1"/>
  <c r="F22" i="1"/>
  <c r="F21" i="1"/>
  <c r="F20" i="1"/>
  <c r="H24" i="1"/>
  <c r="H23" i="1"/>
  <c r="H22" i="1"/>
  <c r="H21" i="1"/>
  <c r="H20" i="1"/>
  <c r="F25" i="1"/>
  <c r="H25" i="1"/>
  <c r="G31" i="1"/>
  <c r="G33" i="1"/>
  <c r="F42" i="1"/>
  <c r="G42" i="1"/>
  <c r="H42" i="1"/>
  <c r="F31" i="1"/>
  <c r="F33" i="1"/>
  <c r="H31" i="1"/>
  <c r="H33" i="1"/>
  <c r="Z46" i="4"/>
  <c r="AL46" i="4"/>
  <c r="E6" i="7"/>
  <c r="AK247" i="4" l="1"/>
  <c r="Y254" i="4"/>
  <c r="AK254" i="4" s="1"/>
  <c r="H7" i="7" s="1"/>
  <c r="J7" i="7" s="1"/>
  <c r="K7" i="7" s="1"/>
  <c r="AK201" i="4"/>
  <c r="AK199" i="4"/>
  <c r="AK126" i="4"/>
  <c r="Y113" i="4"/>
  <c r="AK113" i="4" s="1"/>
  <c r="AK100" i="4"/>
  <c r="AK98" i="4"/>
  <c r="AK97" i="4"/>
  <c r="AK96" i="4"/>
  <c r="E16" i="1"/>
  <c r="E19" i="1"/>
  <c r="E20" i="1"/>
  <c r="E21" i="1"/>
  <c r="E22" i="1"/>
  <c r="E23" i="1"/>
  <c r="E24" i="1"/>
  <c r="E25" i="1"/>
  <c r="E33" i="1" s="1"/>
  <c r="C6" i="21"/>
  <c r="C6" i="7"/>
  <c r="C12" i="7"/>
  <c r="C9" i="21"/>
  <c r="C11" i="7"/>
  <c r="C10" i="7"/>
  <c r="C8" i="21"/>
  <c r="C9" i="7"/>
  <c r="C8" i="7"/>
  <c r="C7" i="21"/>
  <c r="C7" i="7"/>
  <c r="Y5" i="4"/>
  <c r="B7" i="21"/>
  <c r="B6" i="21"/>
  <c r="E44" i="1" l="1"/>
  <c r="H36" i="1"/>
  <c r="H44" i="1" s="1"/>
  <c r="H46" i="1" s="1"/>
  <c r="G36" i="1"/>
  <c r="G44" i="1" s="1"/>
  <c r="G46" i="1" s="1"/>
  <c r="F36" i="1"/>
  <c r="F44" i="1" s="1"/>
  <c r="F46" i="1" s="1"/>
  <c r="AK14" i="4"/>
  <c r="Z14" i="4"/>
  <c r="AL14" i="4" s="1"/>
  <c r="AK5" i="4"/>
  <c r="H6" i="7" s="1"/>
  <c r="J6" i="7" s="1"/>
  <c r="Z5" i="4"/>
  <c r="AL5" i="4" s="1"/>
  <c r="E72" i="1" l="1"/>
  <c r="Z89" i="4"/>
  <c r="AL89" i="4" s="1"/>
  <c r="Z91" i="4"/>
  <c r="AL91" i="4" s="1"/>
  <c r="Z92" i="4"/>
  <c r="AL92" i="4" s="1"/>
  <c r="Z93" i="4"/>
  <c r="AL93" i="4" s="1"/>
  <c r="Z94" i="4"/>
  <c r="AL94" i="4" s="1"/>
  <c r="Z95" i="4"/>
  <c r="AL95" i="4" s="1"/>
  <c r="Z96" i="4"/>
  <c r="AL96" i="4" s="1"/>
  <c r="Z97" i="4"/>
  <c r="AL97" i="4" s="1"/>
  <c r="Z98" i="4"/>
  <c r="AL98" i="4" s="1"/>
  <c r="Z99" i="4"/>
  <c r="AL99" i="4" s="1"/>
  <c r="Z100" i="4"/>
  <c r="AL100" i="4" s="1"/>
  <c r="Z101" i="4"/>
  <c r="AL101" i="4" s="1"/>
  <c r="Z102" i="4"/>
  <c r="AL102" i="4" s="1"/>
  <c r="Z103" i="4"/>
  <c r="AL103" i="4" s="1"/>
  <c r="Z104" i="4"/>
  <c r="AL104" i="4" s="1"/>
  <c r="Z105" i="4"/>
  <c r="AL105" i="4" s="1"/>
  <c r="Z106" i="4"/>
  <c r="AL106" i="4" s="1"/>
  <c r="Z107" i="4"/>
  <c r="AL107" i="4" s="1"/>
  <c r="Z108" i="4"/>
  <c r="AL108" i="4" s="1"/>
  <c r="Z109" i="4"/>
  <c r="AL109" i="4" s="1"/>
  <c r="Z110" i="4"/>
  <c r="AL110" i="4" s="1"/>
  <c r="Z111" i="4"/>
  <c r="AL111" i="4" s="1"/>
  <c r="Z112" i="4"/>
  <c r="AL112" i="4" s="1"/>
  <c r="Z113" i="4"/>
  <c r="AL113" i="4" s="1"/>
  <c r="Z114" i="4"/>
  <c r="AL114" i="4" s="1"/>
  <c r="Z115" i="4"/>
  <c r="AL115" i="4" s="1"/>
  <c r="Z116" i="4"/>
  <c r="AL116" i="4" s="1"/>
  <c r="Z117" i="4"/>
  <c r="AL117" i="4" s="1"/>
  <c r="Z118" i="4"/>
  <c r="AL118" i="4" s="1"/>
  <c r="Z119" i="4"/>
  <c r="AL119" i="4" s="1"/>
  <c r="Z120" i="4"/>
  <c r="AL120" i="4" s="1"/>
  <c r="Z122" i="4"/>
  <c r="AL122" i="4" s="1"/>
  <c r="Z123" i="4"/>
  <c r="AL123" i="4" s="1"/>
  <c r="Z124" i="4"/>
  <c r="AL124" i="4" s="1"/>
  <c r="Z125" i="4"/>
  <c r="AL125" i="4" s="1"/>
  <c r="Z126" i="4"/>
  <c r="AL126" i="4" s="1"/>
  <c r="Z127" i="4"/>
  <c r="AL127" i="4" s="1"/>
  <c r="Z128" i="4"/>
  <c r="AL128" i="4" s="1"/>
  <c r="Z129" i="4"/>
  <c r="AL129" i="4" s="1"/>
  <c r="Z130" i="4"/>
  <c r="AL130" i="4" s="1"/>
  <c r="Z131" i="4"/>
  <c r="AL131" i="4" s="1"/>
  <c r="Z132" i="4"/>
  <c r="AL132" i="4" s="1"/>
  <c r="Z133" i="4"/>
  <c r="AL133" i="4" s="1"/>
  <c r="Z134" i="4"/>
  <c r="AL134" i="4" s="1"/>
  <c r="Z139" i="4"/>
  <c r="AL139" i="4" s="1"/>
  <c r="Z140" i="4"/>
  <c r="AL140" i="4" s="1"/>
  <c r="Z141" i="4"/>
  <c r="AL141" i="4" s="1"/>
  <c r="Z142" i="4"/>
  <c r="AL142" i="4" s="1"/>
  <c r="Z143" i="4"/>
  <c r="AL143" i="4" s="1"/>
  <c r="Z144" i="4"/>
  <c r="AL144" i="4" s="1"/>
  <c r="Z145" i="4"/>
  <c r="AL145" i="4" s="1"/>
  <c r="Z146" i="4"/>
  <c r="AL146" i="4" s="1"/>
  <c r="Z147" i="4"/>
  <c r="AL147" i="4" s="1"/>
  <c r="Z148" i="4"/>
  <c r="AL148" i="4" s="1"/>
  <c r="Z149" i="4"/>
  <c r="AL149" i="4" s="1"/>
  <c r="Z150" i="4"/>
  <c r="AL150" i="4" s="1"/>
  <c r="Z151" i="4"/>
  <c r="AL151" i="4" s="1"/>
  <c r="Z152" i="4"/>
  <c r="AL152" i="4" s="1"/>
  <c r="Z153" i="4"/>
  <c r="AL153" i="4" s="1"/>
  <c r="Z154" i="4"/>
  <c r="AL154" i="4" s="1"/>
  <c r="Z155" i="4"/>
  <c r="AL155" i="4" s="1"/>
  <c r="Z156" i="4"/>
  <c r="AL156" i="4" s="1"/>
  <c r="Z157" i="4"/>
  <c r="AL157" i="4" s="1"/>
  <c r="Z158" i="4"/>
  <c r="AL158" i="4" s="1"/>
  <c r="Z159" i="4"/>
  <c r="AL159" i="4" s="1"/>
  <c r="Z160" i="4"/>
  <c r="AL160" i="4" s="1"/>
  <c r="Z161" i="4"/>
  <c r="AL161" i="4" s="1"/>
  <c r="Z164" i="4"/>
  <c r="AL164" i="4" s="1"/>
  <c r="Z165" i="4"/>
  <c r="AL165" i="4" s="1"/>
  <c r="Z166" i="4"/>
  <c r="AL166" i="4" s="1"/>
  <c r="Z167" i="4"/>
  <c r="AL167" i="4" s="1"/>
  <c r="Z168" i="4"/>
  <c r="AL168" i="4" s="1"/>
  <c r="Z169" i="4"/>
  <c r="AL169" i="4" s="1"/>
  <c r="Z170" i="4"/>
  <c r="AL170" i="4" s="1"/>
  <c r="Z171" i="4"/>
  <c r="AL171" i="4" s="1"/>
  <c r="Z172" i="4"/>
  <c r="AL172" i="4" s="1"/>
  <c r="Z174" i="4"/>
  <c r="AL174" i="4" s="1"/>
  <c r="Z175" i="4"/>
  <c r="AL175" i="4" s="1"/>
  <c r="Z176" i="4"/>
  <c r="AL176" i="4" s="1"/>
  <c r="Z177" i="4"/>
  <c r="AL177" i="4" s="1"/>
  <c r="Z178" i="4"/>
  <c r="AL178" i="4" s="1"/>
  <c r="Z179" i="4"/>
  <c r="AL179" i="4" s="1"/>
  <c r="Z180" i="4"/>
  <c r="AL180" i="4" s="1"/>
  <c r="Z181" i="4"/>
  <c r="AL181" i="4" s="1"/>
  <c r="Z182" i="4"/>
  <c r="AL182" i="4" s="1"/>
  <c r="Z183" i="4"/>
  <c r="AL183" i="4" s="1"/>
  <c r="Z184" i="4"/>
  <c r="AL184" i="4" s="1"/>
  <c r="Z185" i="4"/>
  <c r="AL185" i="4" s="1"/>
  <c r="Z186" i="4"/>
  <c r="AL186" i="4" s="1"/>
  <c r="Z187" i="4"/>
  <c r="AL187" i="4" s="1"/>
  <c r="Z188" i="4"/>
  <c r="AL188" i="4" s="1"/>
  <c r="Z189" i="4"/>
  <c r="AL189" i="4" s="1"/>
  <c r="Z190" i="4"/>
  <c r="AL190" i="4" s="1"/>
  <c r="Z191" i="4"/>
  <c r="AL191" i="4" s="1"/>
  <c r="Z192" i="4"/>
  <c r="AL192" i="4" s="1"/>
  <c r="Z193" i="4"/>
  <c r="AL193" i="4" s="1"/>
  <c r="Z194" i="4"/>
  <c r="AL194" i="4" s="1"/>
  <c r="Z197" i="4"/>
  <c r="AL197" i="4" s="1"/>
  <c r="Z199" i="4"/>
  <c r="AL199" i="4" s="1"/>
  <c r="Z200" i="4"/>
  <c r="AL200" i="4" s="1"/>
  <c r="Z201" i="4"/>
  <c r="AL201" i="4" s="1"/>
  <c r="Z203" i="4"/>
  <c r="AL203" i="4" s="1"/>
  <c r="Z204" i="4"/>
  <c r="AL204" i="4" s="1"/>
  <c r="Z205" i="4"/>
  <c r="AL205" i="4" s="1"/>
  <c r="Z207" i="4"/>
  <c r="AL207" i="4" s="1"/>
  <c r="Z208" i="4"/>
  <c r="AL208" i="4" s="1"/>
  <c r="Z209" i="4"/>
  <c r="AL209" i="4" s="1"/>
  <c r="Z210" i="4"/>
  <c r="AL210" i="4" s="1"/>
  <c r="Z211" i="4"/>
  <c r="AL211" i="4" s="1"/>
  <c r="Z212" i="4"/>
  <c r="AL212" i="4" s="1"/>
  <c r="Z213" i="4"/>
  <c r="AL213" i="4" s="1"/>
  <c r="Z214" i="4"/>
  <c r="AL214" i="4" s="1"/>
  <c r="Z216" i="4"/>
  <c r="AL216" i="4" s="1"/>
  <c r="Z217" i="4"/>
  <c r="AL217" i="4" s="1"/>
  <c r="Z218" i="4"/>
  <c r="AL218" i="4" s="1"/>
  <c r="Z219" i="4"/>
  <c r="AL219" i="4" s="1"/>
  <c r="Z220" i="4"/>
  <c r="AL220" i="4" s="1"/>
  <c r="Z221" i="4"/>
  <c r="AL221" i="4" s="1"/>
  <c r="Z222" i="4"/>
  <c r="AL222" i="4" s="1"/>
  <c r="Z223" i="4"/>
  <c r="AL223" i="4" s="1"/>
  <c r="Z224" i="4"/>
  <c r="AL224" i="4" s="1"/>
  <c r="Z225" i="4"/>
  <c r="AL225" i="4" s="1"/>
  <c r="Z226" i="4"/>
  <c r="AL226" i="4" s="1"/>
  <c r="Z227" i="4"/>
  <c r="AL227" i="4" s="1"/>
  <c r="Z228" i="4"/>
  <c r="AL228" i="4" s="1"/>
  <c r="Z229" i="4"/>
  <c r="AL229" i="4" s="1"/>
  <c r="Z230" i="4"/>
  <c r="AL230" i="4" s="1"/>
  <c r="Z231" i="4"/>
  <c r="AL231" i="4" s="1"/>
  <c r="Z232" i="4"/>
  <c r="AL232" i="4" s="1"/>
  <c r="Z233" i="4"/>
  <c r="AL233" i="4" s="1"/>
  <c r="Z234" i="4"/>
  <c r="AL234" i="4" s="1"/>
  <c r="Z235" i="4"/>
  <c r="AL235" i="4" s="1"/>
  <c r="Z236" i="4"/>
  <c r="AL236" i="4" s="1"/>
  <c r="Z237" i="4"/>
  <c r="AL237" i="4" s="1"/>
  <c r="Z238" i="4"/>
  <c r="AL238" i="4" s="1"/>
  <c r="Z239" i="4"/>
  <c r="AL239" i="4" s="1"/>
  <c r="Z240" i="4"/>
  <c r="AL240" i="4" s="1"/>
  <c r="Z241" i="4"/>
  <c r="AL241" i="4" s="1"/>
  <c r="Z242" i="4"/>
  <c r="AL242" i="4" s="1"/>
  <c r="Z243" i="4"/>
  <c r="AL243" i="4" s="1"/>
  <c r="Z244" i="4"/>
  <c r="AL244" i="4" s="1"/>
  <c r="Z245" i="4"/>
  <c r="AL245" i="4" s="1"/>
  <c r="Z246" i="4"/>
  <c r="AL246" i="4" s="1"/>
  <c r="Z248" i="4"/>
  <c r="AL248" i="4" s="1"/>
  <c r="Z249" i="4"/>
  <c r="AL249" i="4" s="1"/>
  <c r="Z251" i="4"/>
  <c r="AL251" i="4" s="1"/>
  <c r="Z252" i="4"/>
  <c r="AL252" i="4" s="1"/>
  <c r="Z253" i="4"/>
  <c r="AL253" i="4" s="1"/>
  <c r="Z254" i="4"/>
  <c r="AL254" i="4" s="1"/>
  <c r="Z255" i="4"/>
  <c r="AL255" i="4" s="1"/>
  <c r="Z256" i="4"/>
  <c r="AL256" i="4" s="1"/>
  <c r="Z257" i="4"/>
  <c r="AL257" i="4" s="1"/>
  <c r="Z259" i="4"/>
  <c r="AL259" i="4" s="1"/>
  <c r="Z260" i="4"/>
  <c r="AL260" i="4" s="1"/>
  <c r="Z261" i="4"/>
  <c r="AL261" i="4" s="1"/>
  <c r="Z262" i="4"/>
  <c r="AL262" i="4" s="1"/>
  <c r="Z263" i="4"/>
  <c r="AL263" i="4" s="1"/>
  <c r="Z265" i="4"/>
  <c r="AL265" i="4" s="1"/>
  <c r="Z266" i="4"/>
  <c r="AL266" i="4" s="1"/>
  <c r="Z267" i="4"/>
  <c r="AL267" i="4" s="1"/>
  <c r="Z272" i="4"/>
  <c r="AL272" i="4" s="1"/>
  <c r="Z273" i="4"/>
  <c r="AL273" i="4" s="1"/>
  <c r="Z274" i="4"/>
  <c r="AL274" i="4" s="1"/>
  <c r="Z275" i="4"/>
  <c r="AL275" i="4" s="1"/>
  <c r="Z276" i="4"/>
  <c r="AL276" i="4" s="1"/>
  <c r="Z277" i="4"/>
  <c r="AL277" i="4" s="1"/>
  <c r="Z278" i="4"/>
  <c r="AL278" i="4" s="1"/>
  <c r="Z279" i="4"/>
  <c r="AL279" i="4" s="1"/>
  <c r="Z280" i="4"/>
  <c r="AL280" i="4" s="1"/>
  <c r="Z281" i="4"/>
  <c r="AL281" i="4" s="1"/>
  <c r="Z282" i="4"/>
  <c r="AL282" i="4" s="1"/>
  <c r="Z283" i="4"/>
  <c r="AL283" i="4" s="1"/>
  <c r="Z284" i="4"/>
  <c r="AL284" i="4" s="1"/>
  <c r="Z285" i="4"/>
  <c r="AL285" i="4" s="1"/>
  <c r="Z286" i="4"/>
  <c r="AL286" i="4" s="1"/>
  <c r="Z287" i="4"/>
  <c r="AL287" i="4" s="1"/>
  <c r="Z288" i="4"/>
  <c r="AL288" i="4" s="1"/>
  <c r="Z289" i="4"/>
  <c r="AL289" i="4" s="1"/>
  <c r="Z290" i="4"/>
  <c r="AL290" i="4" s="1"/>
  <c r="Z291" i="4"/>
  <c r="AL291" i="4" s="1"/>
  <c r="Z292" i="4"/>
  <c r="AL292" i="4" s="1"/>
  <c r="Z293" i="4"/>
  <c r="AL293" i="4" s="1"/>
  <c r="Z294" i="4"/>
  <c r="AL294" i="4" s="1"/>
  <c r="Z295" i="4"/>
  <c r="AL295" i="4" s="1"/>
  <c r="Z296" i="4"/>
  <c r="AL296" i="4" s="1"/>
  <c r="Z297" i="4"/>
  <c r="AL297" i="4" s="1"/>
  <c r="Z298" i="4"/>
  <c r="AL298" i="4" s="1"/>
  <c r="Z299" i="4"/>
  <c r="AL299" i="4" s="1"/>
  <c r="Z300" i="4"/>
  <c r="AL300" i="4" s="1"/>
  <c r="Z301" i="4"/>
  <c r="AL301" i="4" s="1"/>
  <c r="Z302" i="4"/>
  <c r="AL302" i="4" s="1"/>
  <c r="Z303" i="4"/>
  <c r="AL303" i="4" s="1"/>
  <c r="Z304" i="4"/>
  <c r="AL304" i="4" s="1"/>
  <c r="Z305" i="4"/>
  <c r="AL305" i="4" s="1"/>
  <c r="Z306" i="4"/>
  <c r="AL306" i="4" s="1"/>
  <c r="Z307" i="4"/>
  <c r="AL307" i="4" s="1"/>
  <c r="Z308" i="4"/>
  <c r="AL308" i="4" s="1"/>
  <c r="Z309" i="4"/>
  <c r="AL309" i="4" s="1"/>
  <c r="Z310" i="4"/>
  <c r="AL310" i="4" s="1"/>
  <c r="Z311" i="4"/>
  <c r="AL311" i="4" s="1"/>
  <c r="Z312" i="4"/>
  <c r="AL312" i="4" s="1"/>
  <c r="Z313" i="4"/>
  <c r="AL313" i="4" s="1"/>
  <c r="Z314" i="4"/>
  <c r="AL314" i="4" s="1"/>
  <c r="Z315" i="4"/>
  <c r="AL315" i="4" s="1"/>
  <c r="Z316" i="4"/>
  <c r="AL316" i="4" s="1"/>
  <c r="Z317" i="4"/>
  <c r="AL317" i="4" s="1"/>
  <c r="Z318" i="4"/>
  <c r="AL318" i="4" s="1"/>
  <c r="Z319" i="4"/>
  <c r="AL319" i="4" s="1"/>
  <c r="Z320" i="4"/>
  <c r="AL320" i="4" s="1"/>
  <c r="Z321" i="4"/>
  <c r="AL321" i="4" s="1"/>
  <c r="Z322" i="4"/>
  <c r="AL322" i="4" s="1"/>
  <c r="Z323" i="4"/>
  <c r="AL323" i="4" s="1"/>
  <c r="Z324" i="4"/>
  <c r="AL324" i="4" s="1"/>
  <c r="Z325" i="4"/>
  <c r="AL325" i="4" s="1"/>
  <c r="Z326" i="4"/>
  <c r="AL326" i="4" s="1"/>
  <c r="Z327" i="4"/>
  <c r="AL327" i="4" s="1"/>
  <c r="Z328" i="4"/>
  <c r="AL328" i="4" s="1"/>
  <c r="Z329" i="4"/>
  <c r="AL329" i="4" s="1"/>
  <c r="Z330" i="4"/>
  <c r="AL330" i="4" s="1"/>
  <c r="Z331" i="4"/>
  <c r="AL331" i="4" s="1"/>
  <c r="Z332" i="4"/>
  <c r="AL332" i="4" s="1"/>
  <c r="Z333" i="4"/>
  <c r="AL333" i="4" s="1"/>
  <c r="Z334" i="4"/>
  <c r="AL334" i="4" s="1"/>
  <c r="Z335" i="4"/>
  <c r="AL335" i="4" s="1"/>
  <c r="Z338" i="4"/>
  <c r="AL338" i="4" s="1"/>
  <c r="Z339" i="4"/>
  <c r="AL339" i="4" s="1"/>
  <c r="Z340" i="4"/>
  <c r="AL340" i="4" s="1"/>
  <c r="Z341" i="4"/>
  <c r="AL341" i="4" s="1"/>
  <c r="Z342" i="4"/>
  <c r="AL342" i="4" s="1"/>
  <c r="Z343" i="4"/>
  <c r="AL343" i="4" s="1"/>
  <c r="Z344" i="4"/>
  <c r="AL344" i="4" s="1"/>
  <c r="Z345" i="4"/>
  <c r="AL345" i="4" s="1"/>
  <c r="Z346" i="4"/>
  <c r="AL346" i="4" s="1"/>
  <c r="Z347" i="4"/>
  <c r="AL347" i="4" s="1"/>
  <c r="Z348" i="4"/>
  <c r="AL348" i="4" s="1"/>
  <c r="Z349" i="4"/>
  <c r="AL349" i="4" s="1"/>
  <c r="Z350" i="4"/>
  <c r="AL350" i="4" s="1"/>
  <c r="Z351" i="4"/>
  <c r="AL351" i="4" s="1"/>
  <c r="Z352" i="4"/>
  <c r="AL352" i="4" s="1"/>
  <c r="Z353" i="4"/>
  <c r="AL353" i="4" s="1"/>
  <c r="Z354" i="4"/>
  <c r="AL354" i="4" s="1"/>
  <c r="Z355" i="4"/>
  <c r="AL355" i="4" s="1"/>
  <c r="Z356" i="4"/>
  <c r="AL356" i="4" s="1"/>
  <c r="Z357" i="4"/>
  <c r="AL357" i="4" s="1"/>
  <c r="Z358" i="4"/>
  <c r="AL358" i="4" s="1"/>
  <c r="Z359" i="4"/>
  <c r="AL359" i="4" s="1"/>
  <c r="Z360" i="4"/>
  <c r="AL360" i="4" s="1"/>
  <c r="Z361" i="4"/>
  <c r="AL361" i="4" s="1"/>
  <c r="Z362" i="4"/>
  <c r="AL362" i="4" s="1"/>
  <c r="Z363" i="4"/>
  <c r="AL363" i="4" s="1"/>
  <c r="Z364" i="4"/>
  <c r="AL364" i="4" s="1"/>
  <c r="Z365" i="4"/>
  <c r="AL365" i="4" s="1"/>
  <c r="Z366" i="4"/>
  <c r="AL366" i="4" s="1"/>
  <c r="Z368" i="4"/>
  <c r="AL368" i="4" s="1"/>
  <c r="Z369" i="4"/>
  <c r="AL369" i="4" s="1"/>
  <c r="Z370" i="4"/>
  <c r="AL370" i="4" s="1"/>
  <c r="Z371" i="4"/>
  <c r="AL371" i="4" s="1"/>
  <c r="Z372" i="4"/>
  <c r="AL372" i="4" s="1"/>
  <c r="Z373" i="4"/>
  <c r="AL373" i="4" s="1"/>
  <c r="Z374" i="4"/>
  <c r="AL374" i="4" s="1"/>
  <c r="Z375" i="4"/>
  <c r="AL375" i="4" s="1"/>
  <c r="Z376" i="4"/>
  <c r="AL376" i="4" s="1"/>
  <c r="Z377" i="4"/>
  <c r="AL377" i="4" s="1"/>
  <c r="Z378" i="4"/>
  <c r="AL378" i="4" s="1"/>
  <c r="Z379" i="4"/>
  <c r="AL379" i="4" s="1"/>
  <c r="Z380" i="4"/>
  <c r="AL380" i="4" s="1"/>
  <c r="Z381" i="4"/>
  <c r="AL381" i="4" s="1"/>
  <c r="Z382" i="4"/>
  <c r="AL382" i="4" s="1"/>
  <c r="Z383" i="4"/>
  <c r="AL383" i="4" s="1"/>
  <c r="Z384" i="4"/>
  <c r="AL384" i="4" s="1"/>
  <c r="Z385" i="4"/>
  <c r="AL385" i="4" s="1"/>
  <c r="Z386" i="4"/>
  <c r="AL386" i="4" s="1"/>
  <c r="Z387" i="4"/>
  <c r="AL387" i="4" s="1"/>
  <c r="Z388" i="4"/>
  <c r="AL388" i="4" s="1"/>
  <c r="Z389" i="4"/>
  <c r="AL389" i="4" s="1"/>
  <c r="Z390" i="4"/>
  <c r="AL390" i="4" s="1"/>
  <c r="Z391" i="4"/>
  <c r="AL391" i="4" s="1"/>
  <c r="Z393" i="4"/>
  <c r="AL393" i="4" s="1"/>
  <c r="Z394" i="4"/>
  <c r="AL394" i="4" s="1"/>
  <c r="Z395" i="4"/>
  <c r="AL395" i="4" s="1"/>
  <c r="Z396" i="4"/>
  <c r="AL396" i="4" s="1"/>
  <c r="Z397" i="4"/>
  <c r="AL397" i="4" s="1"/>
  <c r="Z398" i="4"/>
  <c r="AL398" i="4" s="1"/>
  <c r="Z399" i="4"/>
  <c r="AL399" i="4" s="1"/>
  <c r="Z400" i="4"/>
  <c r="AL400" i="4" s="1"/>
  <c r="Z401" i="4"/>
  <c r="AL401" i="4" s="1"/>
  <c r="Z402" i="4"/>
  <c r="AL402" i="4" s="1"/>
  <c r="Z403" i="4"/>
  <c r="AL403" i="4" s="1"/>
  <c r="Z405" i="4"/>
  <c r="AL405" i="4" s="1"/>
  <c r="Z406" i="4"/>
  <c r="AL406" i="4" s="1"/>
  <c r="Z407" i="4"/>
  <c r="AL407" i="4" s="1"/>
  <c r="Z408" i="4"/>
  <c r="AL408" i="4" s="1"/>
  <c r="Z409" i="4"/>
  <c r="AL409" i="4" s="1"/>
  <c r="Z410" i="4"/>
  <c r="AL410" i="4" s="1"/>
  <c r="Z411" i="4"/>
  <c r="AL411" i="4" s="1"/>
  <c r="Z412" i="4"/>
  <c r="AL412" i="4" s="1"/>
  <c r="Z413" i="4"/>
  <c r="AL413" i="4" s="1"/>
  <c r="Z414" i="4"/>
  <c r="AL414" i="4" s="1"/>
  <c r="Z415" i="4"/>
  <c r="AL415" i="4" s="1"/>
  <c r="Z416" i="4"/>
  <c r="AL416" i="4" s="1"/>
  <c r="Z417" i="4"/>
  <c r="AL417" i="4" s="1"/>
  <c r="Z418" i="4"/>
  <c r="AL418" i="4" s="1"/>
  <c r="Z419" i="4"/>
  <c r="AL419" i="4" s="1"/>
  <c r="Z420" i="4"/>
  <c r="AL420" i="4" s="1"/>
  <c r="Z421" i="4"/>
  <c r="AL421" i="4" s="1"/>
  <c r="Z422" i="4"/>
  <c r="AL422" i="4" s="1"/>
  <c r="Z423" i="4"/>
  <c r="AL423" i="4" s="1"/>
  <c r="Z424" i="4"/>
  <c r="AL424" i="4" s="1"/>
  <c r="Z425" i="4"/>
  <c r="AL425" i="4" s="1"/>
  <c r="Z426" i="4"/>
  <c r="AL426" i="4" s="1"/>
  <c r="Z427" i="4"/>
  <c r="AL427" i="4" s="1"/>
  <c r="Z428" i="4"/>
  <c r="AL428" i="4" s="1"/>
  <c r="Z429" i="4"/>
  <c r="AL429" i="4" s="1"/>
  <c r="Z430" i="4"/>
  <c r="AL430" i="4" s="1"/>
  <c r="Z431" i="4"/>
  <c r="AL431" i="4" s="1"/>
  <c r="Z432" i="4"/>
  <c r="AL432" i="4" s="1"/>
  <c r="Z433" i="4"/>
  <c r="AL433" i="4" s="1"/>
  <c r="Z434" i="4"/>
  <c r="AL434" i="4" s="1"/>
  <c r="Z435" i="4"/>
  <c r="AL435" i="4" s="1"/>
  <c r="Z436" i="4"/>
  <c r="AL436" i="4" s="1"/>
  <c r="Z437" i="4"/>
  <c r="AL437" i="4" s="1"/>
  <c r="Z438" i="4"/>
  <c r="AL438" i="4" s="1"/>
  <c r="Z439" i="4"/>
  <c r="AL439" i="4" s="1"/>
  <c r="Z440" i="4"/>
  <c r="AL440" i="4" s="1"/>
  <c r="Z441" i="4"/>
  <c r="AL441" i="4" s="1"/>
  <c r="Z442" i="4"/>
  <c r="AL442" i="4" s="1"/>
  <c r="Z443" i="4"/>
  <c r="AL443" i="4" s="1"/>
  <c r="Z444" i="4"/>
  <c r="AL444" i="4" s="1"/>
  <c r="Z445" i="4"/>
  <c r="AL445" i="4" s="1"/>
  <c r="Z446" i="4"/>
  <c r="AL446" i="4" s="1"/>
  <c r="Z447" i="4"/>
  <c r="AL447" i="4" s="1"/>
  <c r="Z448" i="4"/>
  <c r="AL448" i="4" s="1"/>
  <c r="Z449" i="4"/>
  <c r="AL449" i="4" s="1"/>
  <c r="Z450" i="4"/>
  <c r="AL450" i="4" s="1"/>
  <c r="Z451" i="4"/>
  <c r="AL451" i="4" s="1"/>
  <c r="Z452" i="4"/>
  <c r="AL452" i="4" s="1"/>
  <c r="Z453" i="4"/>
  <c r="AL453" i="4" s="1"/>
  <c r="Z454" i="4"/>
  <c r="AL454" i="4" s="1"/>
  <c r="Z455" i="4"/>
  <c r="AL455" i="4" s="1"/>
  <c r="Z456" i="4"/>
  <c r="AL456" i="4" s="1"/>
  <c r="Z457" i="4"/>
  <c r="AL457" i="4" s="1"/>
  <c r="Z458" i="4"/>
  <c r="AL458" i="4" s="1"/>
  <c r="Z459" i="4"/>
  <c r="AL459" i="4" s="1"/>
  <c r="Z460" i="4"/>
  <c r="AL460" i="4" s="1"/>
  <c r="Z461" i="4"/>
  <c r="AL461" i="4" s="1"/>
  <c r="Z462" i="4"/>
  <c r="AL462" i="4" s="1"/>
  <c r="Z463" i="4"/>
  <c r="AL463" i="4" s="1"/>
  <c r="Z464" i="4"/>
  <c r="AL464" i="4" s="1"/>
  <c r="Z465" i="4"/>
  <c r="AL465" i="4" s="1"/>
  <c r="Z466" i="4"/>
  <c r="AL466" i="4" s="1"/>
  <c r="Z467" i="4"/>
  <c r="AL467" i="4" s="1"/>
  <c r="Z468" i="4"/>
  <c r="AL468" i="4" s="1"/>
  <c r="Z469" i="4"/>
  <c r="AL469" i="4" s="1"/>
  <c r="Z470" i="4"/>
  <c r="AL470" i="4" s="1"/>
  <c r="Z471" i="4"/>
  <c r="AL471" i="4" s="1"/>
  <c r="Z472" i="4"/>
  <c r="AL472" i="4" s="1"/>
  <c r="Z473" i="4"/>
  <c r="AL473" i="4" s="1"/>
  <c r="Z474" i="4"/>
  <c r="AL474" i="4" s="1"/>
  <c r="Z475" i="4"/>
  <c r="AL475" i="4" s="1"/>
  <c r="Z476" i="4"/>
  <c r="AL476" i="4" s="1"/>
  <c r="Z477" i="4"/>
  <c r="AL477" i="4" s="1"/>
  <c r="Z478" i="4"/>
  <c r="AL478" i="4" s="1"/>
  <c r="Z479" i="4"/>
  <c r="AL479" i="4" s="1"/>
  <c r="Z480" i="4"/>
  <c r="AL480" i="4" s="1"/>
  <c r="Z481" i="4"/>
  <c r="AL481" i="4" s="1"/>
  <c r="Z483" i="4"/>
  <c r="AL483" i="4" s="1"/>
  <c r="Z484" i="4"/>
  <c r="AL484" i="4" s="1"/>
  <c r="Z485" i="4"/>
  <c r="AL485" i="4" s="1"/>
  <c r="Z486" i="4"/>
  <c r="AL486" i="4" s="1"/>
  <c r="Z487" i="4"/>
  <c r="AL487" i="4" s="1"/>
  <c r="Z488" i="4"/>
  <c r="AL488" i="4" s="1"/>
  <c r="Z489" i="4"/>
  <c r="AL489" i="4" s="1"/>
  <c r="Z490" i="4"/>
  <c r="AL490" i="4" s="1"/>
  <c r="Z491" i="4"/>
  <c r="AL491" i="4" s="1"/>
  <c r="Z492" i="4"/>
  <c r="AL492" i="4" s="1"/>
  <c r="Z493" i="4"/>
  <c r="AL493" i="4" s="1"/>
  <c r="Z494" i="4"/>
  <c r="AL494" i="4" s="1"/>
  <c r="Z495" i="4"/>
  <c r="AL495" i="4" s="1"/>
  <c r="Z496" i="4"/>
  <c r="AL496" i="4" s="1"/>
  <c r="Z497" i="4"/>
  <c r="AL497" i="4" s="1"/>
  <c r="Z498" i="4"/>
  <c r="AL498" i="4" s="1"/>
  <c r="Z499" i="4"/>
  <c r="AL499" i="4" s="1"/>
  <c r="Z500" i="4"/>
  <c r="AL500" i="4" s="1"/>
  <c r="Z501" i="4"/>
  <c r="AL501" i="4" s="1"/>
  <c r="Z502" i="4"/>
  <c r="AL502" i="4" s="1"/>
  <c r="Z503" i="4"/>
  <c r="AL503" i="4" s="1"/>
  <c r="Z504" i="4"/>
  <c r="AL504" i="4" s="1"/>
  <c r="Z505" i="4"/>
  <c r="AL505" i="4" s="1"/>
  <c r="Z506" i="4"/>
  <c r="AL506" i="4" s="1"/>
  <c r="Z507" i="4"/>
  <c r="AL507" i="4" s="1"/>
  <c r="Z508" i="4"/>
  <c r="AL508" i="4" s="1"/>
  <c r="Z509" i="4"/>
  <c r="AL509" i="4" s="1"/>
  <c r="Z510" i="4"/>
  <c r="AL510" i="4" s="1"/>
  <c r="Z511" i="4"/>
  <c r="AL511" i="4" s="1"/>
  <c r="Z512" i="4"/>
  <c r="AL512" i="4" s="1"/>
  <c r="Z513" i="4"/>
  <c r="AL513" i="4" s="1"/>
  <c r="Z514" i="4"/>
  <c r="AL514" i="4" s="1"/>
  <c r="Z515" i="4"/>
  <c r="AL515" i="4" s="1"/>
  <c r="Z516" i="4"/>
  <c r="AL516" i="4" s="1"/>
  <c r="Z517" i="4"/>
  <c r="AL517" i="4" s="1"/>
  <c r="Z518" i="4"/>
  <c r="AL518" i="4" s="1"/>
  <c r="Z35" i="4"/>
  <c r="AL35" i="4" s="1"/>
  <c r="Z51" i="4"/>
  <c r="AL51" i="4" s="1"/>
  <c r="Z79" i="4"/>
  <c r="AL79" i="4" s="1"/>
  <c r="Z76" i="4"/>
  <c r="AL76" i="4" s="1"/>
  <c r="Z85" i="4"/>
  <c r="AL85" i="4" s="1"/>
  <c r="Z58" i="4"/>
  <c r="AL58" i="4" s="1"/>
  <c r="Z73" i="4"/>
  <c r="AL73" i="4" s="1"/>
  <c r="Z77" i="4"/>
  <c r="AL77" i="4" s="1"/>
  <c r="Z83" i="4"/>
  <c r="AL83" i="4" s="1"/>
  <c r="Z72" i="4"/>
  <c r="AL72" i="4" s="1"/>
  <c r="Z78" i="4"/>
  <c r="AL78" i="4" s="1"/>
  <c r="Z84" i="4"/>
  <c r="AL84" i="4" s="1"/>
  <c r="Z70" i="4"/>
  <c r="AL70" i="4" s="1"/>
  <c r="Z53" i="4"/>
  <c r="AL53" i="4" s="1"/>
  <c r="Z44" i="4"/>
  <c r="AL44" i="4" s="1"/>
  <c r="Z32" i="4"/>
  <c r="AL32" i="4" s="1"/>
  <c r="Z31" i="4"/>
  <c r="AL31" i="4" s="1"/>
  <c r="Z40" i="4"/>
  <c r="AL40" i="4" s="1"/>
  <c r="Z50" i="4"/>
  <c r="AL50" i="4" s="1"/>
  <c r="Z42" i="4"/>
  <c r="AL42" i="4" s="1"/>
  <c r="Z41" i="4"/>
  <c r="AL41" i="4" s="1"/>
  <c r="Z54" i="4"/>
  <c r="AL54" i="4" s="1"/>
  <c r="Z29" i="4"/>
  <c r="AL29" i="4" s="1"/>
  <c r="Z28" i="4"/>
  <c r="AL28" i="4" s="1"/>
  <c r="Z45" i="4"/>
  <c r="AL45" i="4" s="1"/>
  <c r="Z59" i="4"/>
  <c r="AL59" i="4" s="1"/>
  <c r="Z25" i="4"/>
  <c r="AL25" i="4" s="1"/>
  <c r="Z66" i="4"/>
  <c r="AL66" i="4" s="1"/>
  <c r="Z60" i="4"/>
  <c r="AL60" i="4" s="1"/>
  <c r="Z71" i="4"/>
  <c r="AL71" i="4" s="1"/>
  <c r="Z61" i="4"/>
  <c r="AL61" i="4" s="1"/>
  <c r="Z57" i="4"/>
  <c r="AL57" i="4" s="1"/>
  <c r="Z34" i="4"/>
  <c r="AL34" i="4" s="1"/>
  <c r="Z48" i="4"/>
  <c r="AL48" i="4" s="1"/>
  <c r="Z82" i="4"/>
  <c r="AL82" i="4" s="1"/>
  <c r="Z74" i="4"/>
  <c r="AL74" i="4" s="1"/>
  <c r="Z88" i="4"/>
  <c r="AL88" i="4" s="1"/>
  <c r="Z69" i="4"/>
  <c r="AL69" i="4" s="1"/>
  <c r="Z56" i="4"/>
  <c r="AL56" i="4" s="1"/>
  <c r="Z80" i="4"/>
  <c r="AL80" i="4" s="1"/>
  <c r="Z86" i="4"/>
  <c r="AL86" i="4" s="1"/>
  <c r="Z68" i="4"/>
  <c r="AL68" i="4" s="1"/>
  <c r="Z75" i="4"/>
  <c r="AL75" i="4" s="1"/>
  <c r="Z81" i="4"/>
  <c r="AL81" i="4" s="1"/>
  <c r="Z87" i="4"/>
  <c r="AL87" i="4" s="1"/>
  <c r="Z55" i="4"/>
  <c r="AL55" i="4" s="1"/>
  <c r="Z36" i="4"/>
  <c r="AL36" i="4" s="1"/>
  <c r="Z33" i="4"/>
  <c r="AL33" i="4" s="1"/>
  <c r="Z38" i="4"/>
  <c r="AL38" i="4" s="1"/>
  <c r="Z37" i="4"/>
  <c r="AL37" i="4" s="1"/>
  <c r="Z67" i="4"/>
  <c r="AL67" i="4" s="1"/>
  <c r="Z64" i="4"/>
  <c r="AL64" i="4" s="1"/>
  <c r="Z63" i="4"/>
  <c r="AL63" i="4" s="1"/>
  <c r="Z52" i="4"/>
  <c r="AL52" i="4" s="1"/>
  <c r="Z39" i="4"/>
  <c r="AL39" i="4" s="1"/>
  <c r="Z62" i="4"/>
  <c r="AL62" i="4" s="1"/>
  <c r="Z30" i="4"/>
  <c r="AL30" i="4" s="1"/>
  <c r="Z49" i="4"/>
  <c r="AL49" i="4" s="1"/>
  <c r="Z43" i="4"/>
  <c r="AL43" i="4" s="1"/>
  <c r="Z65" i="4"/>
  <c r="AL65" i="4" s="1"/>
  <c r="Z47" i="4"/>
  <c r="AL47" i="4" s="1"/>
  <c r="Z27" i="4"/>
  <c r="AL27" i="4" s="1"/>
  <c r="Z26" i="4"/>
  <c r="AL26" i="4" s="1"/>
  <c r="Z17" i="4"/>
  <c r="AL17" i="4" s="1"/>
  <c r="Z18" i="4"/>
  <c r="AL18" i="4" s="1"/>
  <c r="Z20" i="4"/>
  <c r="AL20" i="4" s="1"/>
  <c r="Z19" i="4"/>
  <c r="AL19" i="4" s="1"/>
  <c r="Z23" i="4"/>
  <c r="AL23" i="4" s="1"/>
  <c r="Z7" i="4"/>
  <c r="AL7" i="4" s="1"/>
  <c r="Z9" i="4"/>
  <c r="AL9" i="4" s="1"/>
  <c r="Z24" i="4"/>
  <c r="AL24" i="4" s="1"/>
  <c r="Z8" i="4"/>
  <c r="AL8" i="4" s="1"/>
  <c r="Z10" i="4"/>
  <c r="AL10" i="4" s="1"/>
  <c r="Z22" i="4"/>
  <c r="AL22" i="4" s="1"/>
  <c r="Z16" i="4"/>
  <c r="AL16" i="4" s="1"/>
  <c r="Z12" i="4"/>
  <c r="AL12" i="4" s="1"/>
  <c r="Z11" i="4"/>
  <c r="AL11" i="4" s="1"/>
  <c r="Z13" i="4"/>
  <c r="AL13" i="4" s="1"/>
  <c r="Z15" i="4"/>
  <c r="AL15" i="4" s="1"/>
  <c r="Z21" i="4"/>
  <c r="AL21" i="4" s="1"/>
  <c r="Z6" i="4"/>
  <c r="AL6" i="4" s="1"/>
  <c r="L7" i="7"/>
  <c r="L8" i="7"/>
  <c r="L9" i="7"/>
  <c r="L10" i="7"/>
  <c r="L11" i="7"/>
  <c r="L12" i="7"/>
  <c r="K6" i="7"/>
  <c r="L6" i="7"/>
  <c r="M15" i="7" s="1"/>
  <c r="M16" i="7" l="1"/>
  <c r="H72" i="1"/>
  <c r="G72" i="1"/>
  <c r="F72" i="1"/>
  <c r="L13" i="7"/>
</calcChain>
</file>

<file path=xl/sharedStrings.xml><?xml version="1.0" encoding="utf-8"?>
<sst xmlns="http://schemas.openxmlformats.org/spreadsheetml/2006/main" count="3380" uniqueCount="748">
  <si>
    <t>Totale ruimtestaat DKP</t>
  </si>
  <si>
    <t>Locatie</t>
  </si>
  <si>
    <t>Adres</t>
  </si>
  <si>
    <t>Verdieping</t>
  </si>
  <si>
    <t>Ruimte</t>
  </si>
  <si>
    <t>Vloer-</t>
  </si>
  <si>
    <t>Totaal</t>
  </si>
  <si>
    <t>Oppervlakte</t>
  </si>
  <si>
    <t>Oppervlakte niet</t>
  </si>
  <si>
    <t>Frequentie</t>
  </si>
  <si>
    <t>Freq.</t>
  </si>
  <si>
    <t>nummer</t>
  </si>
  <si>
    <t>omschrijving</t>
  </si>
  <si>
    <t>afwerking</t>
  </si>
  <si>
    <t>m2</t>
  </si>
  <si>
    <t>in onderhoud</t>
  </si>
  <si>
    <t>rekenblad</t>
  </si>
  <si>
    <t>Ariane de Ranitz</t>
  </si>
  <si>
    <t>Blauwe Vogelweg 11, 3585 LK UTRECHT</t>
  </si>
  <si>
    <t>bg</t>
  </si>
  <si>
    <t>0.001</t>
  </si>
  <si>
    <t>Entree</t>
  </si>
  <si>
    <t>Schoonloopmat</t>
  </si>
  <si>
    <t>5w</t>
  </si>
  <si>
    <t>0.002</t>
  </si>
  <si>
    <t>Gang</t>
  </si>
  <si>
    <t>Noraplan Sentica</t>
  </si>
  <si>
    <t>3w</t>
  </si>
  <si>
    <t>0.003</t>
  </si>
  <si>
    <t>Toilet personeel</t>
  </si>
  <si>
    <t>gietvloer</t>
  </si>
  <si>
    <t>2w</t>
  </si>
  <si>
    <t>0.006</t>
  </si>
  <si>
    <t>1w</t>
  </si>
  <si>
    <t>0.006a</t>
  </si>
  <si>
    <t>Berging</t>
  </si>
  <si>
    <t>4j</t>
  </si>
  <si>
    <t>0.006b</t>
  </si>
  <si>
    <t>n.i.o.</t>
  </si>
  <si>
    <t>0.007</t>
  </si>
  <si>
    <t>Leerkeuken</t>
  </si>
  <si>
    <t>0.008</t>
  </si>
  <si>
    <t>Textiel/stage lokaal</t>
  </si>
  <si>
    <t>0.009</t>
  </si>
  <si>
    <t>Pantry ruimte</t>
  </si>
  <si>
    <t>0.009a</t>
  </si>
  <si>
    <t>Belcel</t>
  </si>
  <si>
    <t>0.010</t>
  </si>
  <si>
    <t>Beeldende vorming</t>
  </si>
  <si>
    <t>0.011</t>
  </si>
  <si>
    <t>Opslag ICT</t>
  </si>
  <si>
    <t>0.012</t>
  </si>
  <si>
    <t>Werkruimte ICT</t>
  </si>
  <si>
    <t>0.013</t>
  </si>
  <si>
    <t>Flexruimte arts</t>
  </si>
  <si>
    <t>0.014</t>
  </si>
  <si>
    <t>Flexruimte personeel</t>
  </si>
  <si>
    <t>0.015</t>
  </si>
  <si>
    <t>Schoolleiding en teamleiders</t>
  </si>
  <si>
    <t>tapijttegels</t>
  </si>
  <si>
    <t>0.016</t>
  </si>
  <si>
    <t>Evacuatielift</t>
  </si>
  <si>
    <t>rubber, carbon</t>
  </si>
  <si>
    <t>0.017</t>
  </si>
  <si>
    <t>Trappenhuis</t>
  </si>
  <si>
    <t>0.018</t>
  </si>
  <si>
    <t>Bergruimte</t>
  </si>
  <si>
    <t>0.019</t>
  </si>
  <si>
    <t>0.020</t>
  </si>
  <si>
    <t>Toilet lopers</t>
  </si>
  <si>
    <t>0.021</t>
  </si>
  <si>
    <t>Toilet zorg</t>
  </si>
  <si>
    <t>0.022</t>
  </si>
  <si>
    <t>Overleg kleuters</t>
  </si>
  <si>
    <t>0.023</t>
  </si>
  <si>
    <t>0.025</t>
  </si>
  <si>
    <t>Aula</t>
  </si>
  <si>
    <t>0.026</t>
  </si>
  <si>
    <t>Drama/muziek/podium</t>
  </si>
  <si>
    <t>0.027</t>
  </si>
  <si>
    <t>0.028</t>
  </si>
  <si>
    <t>Muziektherapie</t>
  </si>
  <si>
    <t>0.029</t>
  </si>
  <si>
    <t>Zorgcoördinator</t>
  </si>
  <si>
    <t>0.030</t>
  </si>
  <si>
    <t>IB ruimte</t>
  </si>
  <si>
    <t>0.032</t>
  </si>
  <si>
    <t>0.033</t>
  </si>
  <si>
    <t>0.034</t>
  </si>
  <si>
    <t>Klaslokaal bovenbouw</t>
  </si>
  <si>
    <t>0.037</t>
  </si>
  <si>
    <t>0.038</t>
  </si>
  <si>
    <t>0.039</t>
  </si>
  <si>
    <t>0.040</t>
  </si>
  <si>
    <t>0.042</t>
  </si>
  <si>
    <t>0.043</t>
  </si>
  <si>
    <t>Speellokaal</t>
  </si>
  <si>
    <t>sportvloer</t>
  </si>
  <si>
    <t>0.044a</t>
  </si>
  <si>
    <t>0.044b</t>
  </si>
  <si>
    <t>0.044c</t>
  </si>
  <si>
    <t>Installatieruimte</t>
  </si>
  <si>
    <t>geen vloer</t>
  </si>
  <si>
    <t>0.045</t>
  </si>
  <si>
    <t>Bergruimte speellokaal</t>
  </si>
  <si>
    <t>0.046</t>
  </si>
  <si>
    <t>Rustruimte</t>
  </si>
  <si>
    <t>0.047</t>
  </si>
  <si>
    <t>0.049</t>
  </si>
  <si>
    <t>Klaslokaal middenbouw</t>
  </si>
  <si>
    <t>0.050a</t>
  </si>
  <si>
    <t>0.050b</t>
  </si>
  <si>
    <t>0.051</t>
  </si>
  <si>
    <t>0.053</t>
  </si>
  <si>
    <t>0.054a</t>
  </si>
  <si>
    <t>0.054b</t>
  </si>
  <si>
    <t>0.055</t>
  </si>
  <si>
    <t>0.056</t>
  </si>
  <si>
    <t>Lift</t>
  </si>
  <si>
    <t>0.057</t>
  </si>
  <si>
    <t>0.058</t>
  </si>
  <si>
    <t>Buitenberging</t>
  </si>
  <si>
    <t>0.059</t>
  </si>
  <si>
    <t>0.059a</t>
  </si>
  <si>
    <t>0.060</t>
  </si>
  <si>
    <t>Klaslokaal onderbouw</t>
  </si>
  <si>
    <t>0.062</t>
  </si>
  <si>
    <t>0.063</t>
  </si>
  <si>
    <t>0.065</t>
  </si>
  <si>
    <t>0.067</t>
  </si>
  <si>
    <t>Klaslokaal EMB</t>
  </si>
  <si>
    <t>0.068</t>
  </si>
  <si>
    <t>0.070</t>
  </si>
  <si>
    <t>0.072</t>
  </si>
  <si>
    <t>0.073</t>
  </si>
  <si>
    <t>0.074a</t>
  </si>
  <si>
    <t>0.074b</t>
  </si>
  <si>
    <t>0.075</t>
  </si>
  <si>
    <t>0.076</t>
  </si>
  <si>
    <t>0.078</t>
  </si>
  <si>
    <t>0.079</t>
  </si>
  <si>
    <t>0.081</t>
  </si>
  <si>
    <t>0.083</t>
  </si>
  <si>
    <t>0.084</t>
  </si>
  <si>
    <t>0.085a</t>
  </si>
  <si>
    <t>0.085b</t>
  </si>
  <si>
    <t>0.086</t>
  </si>
  <si>
    <t>0.088</t>
  </si>
  <si>
    <t>Overlegruimte kleuters</t>
  </si>
  <si>
    <t>0.089</t>
  </si>
  <si>
    <t>0.090</t>
  </si>
  <si>
    <t>Testkamer</t>
  </si>
  <si>
    <t>0.091</t>
  </si>
  <si>
    <t>Werkkamer</t>
  </si>
  <si>
    <t>0.092</t>
  </si>
  <si>
    <t>Ergo logo ruimte</t>
  </si>
  <si>
    <t>0.093</t>
  </si>
  <si>
    <t>0.094</t>
  </si>
  <si>
    <t>0.095</t>
  </si>
  <si>
    <t>Techniek</t>
  </si>
  <si>
    <t>0.096</t>
  </si>
  <si>
    <t>Prikkel arme ruimte</t>
  </si>
  <si>
    <t>0.097</t>
  </si>
  <si>
    <t>Spelkamer</t>
  </si>
  <si>
    <t>0.098</t>
  </si>
  <si>
    <t>Bergruimte groot</t>
  </si>
  <si>
    <t>0.099</t>
  </si>
  <si>
    <t>Observatieruimte</t>
  </si>
  <si>
    <t>0.100</t>
  </si>
  <si>
    <t>Spreekkamer</t>
  </si>
  <si>
    <t>0.101</t>
  </si>
  <si>
    <t>Onderzoek kamer</t>
  </si>
  <si>
    <t>0.102</t>
  </si>
  <si>
    <t>0.103</t>
  </si>
  <si>
    <t xml:space="preserve">Onderzoek kamer </t>
  </si>
  <si>
    <t>0.104</t>
  </si>
  <si>
    <t>0.105</t>
  </si>
  <si>
    <t>Behandelkamer ergo</t>
  </si>
  <si>
    <t>0.106</t>
  </si>
  <si>
    <t>0.107</t>
  </si>
  <si>
    <t>0.108</t>
  </si>
  <si>
    <t>0.109</t>
  </si>
  <si>
    <t>0.110</t>
  </si>
  <si>
    <t>Ontvangstruimte</t>
  </si>
  <si>
    <t>0.111</t>
  </si>
  <si>
    <t>0.112</t>
  </si>
  <si>
    <t>Planning-administratie-receptie</t>
  </si>
  <si>
    <t>0.113</t>
  </si>
  <si>
    <t>Werkomg. Beh. Staf. Man.</t>
  </si>
  <si>
    <t>0.114</t>
  </si>
  <si>
    <t>Fitness ruimte</t>
  </si>
  <si>
    <t>0.115</t>
  </si>
  <si>
    <t>Oefenzaal</t>
  </si>
  <si>
    <t>0.116</t>
  </si>
  <si>
    <t>Technische dienst</t>
  </si>
  <si>
    <t>0.117</t>
  </si>
  <si>
    <t>0.117a</t>
  </si>
  <si>
    <t>Wachtruimte</t>
  </si>
  <si>
    <t>0.118</t>
  </si>
  <si>
    <t>0.119</t>
  </si>
  <si>
    <t>Secretariaat (stil)</t>
  </si>
  <si>
    <t>0.120</t>
  </si>
  <si>
    <t xml:space="preserve">Secretariaat (praat) </t>
  </si>
  <si>
    <t>0.122</t>
  </si>
  <si>
    <t>0.124</t>
  </si>
  <si>
    <t>0.124a</t>
  </si>
  <si>
    <t>0.124b</t>
  </si>
  <si>
    <t>Bergruimte (verdiept)</t>
  </si>
  <si>
    <t>0.125</t>
  </si>
  <si>
    <t>Serverruimte</t>
  </si>
  <si>
    <t>0.126</t>
  </si>
  <si>
    <t>0.127</t>
  </si>
  <si>
    <t>0.128</t>
  </si>
  <si>
    <t>Instructieruimte</t>
  </si>
  <si>
    <t>0.129</t>
  </si>
  <si>
    <t>0.130</t>
  </si>
  <si>
    <t>EHBO ruimte</t>
  </si>
  <si>
    <t>0.131</t>
  </si>
  <si>
    <t>0.132</t>
  </si>
  <si>
    <t>0.133</t>
  </si>
  <si>
    <t>0.134</t>
  </si>
  <si>
    <t>Bibliotheek speelotheek</t>
  </si>
  <si>
    <t>0.135</t>
  </si>
  <si>
    <t>0.136</t>
  </si>
  <si>
    <t>Snoezelruimte</t>
  </si>
  <si>
    <t>0.138</t>
  </si>
  <si>
    <t>0.139</t>
  </si>
  <si>
    <t>0.140</t>
  </si>
  <si>
    <t>Schacht</t>
  </si>
  <si>
    <t>0.141a</t>
  </si>
  <si>
    <t>Technische ruimte</t>
  </si>
  <si>
    <t>cermentdekvloer</t>
  </si>
  <si>
    <t>0.141b</t>
  </si>
  <si>
    <t>0.141c</t>
  </si>
  <si>
    <t>0.142</t>
  </si>
  <si>
    <t>Kleedruimte</t>
  </si>
  <si>
    <t>0.143</t>
  </si>
  <si>
    <t>0.144</t>
  </si>
  <si>
    <t>Miva toilet</t>
  </si>
  <si>
    <t>0.145</t>
  </si>
  <si>
    <t>Douches algemeen</t>
  </si>
  <si>
    <t>0.146</t>
  </si>
  <si>
    <t>0.147</t>
  </si>
  <si>
    <t>0.148</t>
  </si>
  <si>
    <t>0.149</t>
  </si>
  <si>
    <t>Douches personeel</t>
  </si>
  <si>
    <t>0.150a</t>
  </si>
  <si>
    <t>bestaande</t>
  </si>
  <si>
    <t>0.150b</t>
  </si>
  <si>
    <t>Toestellen berging</t>
  </si>
  <si>
    <t>0.151</t>
  </si>
  <si>
    <t>Therapiebad</t>
  </si>
  <si>
    <t>0.152</t>
  </si>
  <si>
    <t>werkkast</t>
  </si>
  <si>
    <t>0.153</t>
  </si>
  <si>
    <t>0.154</t>
  </si>
  <si>
    <t>0.155</t>
  </si>
  <si>
    <t>0.156</t>
  </si>
  <si>
    <t>0.157</t>
  </si>
  <si>
    <t>0.158</t>
  </si>
  <si>
    <t>0.159</t>
  </si>
  <si>
    <t>0.160</t>
  </si>
  <si>
    <t>Bestaande gymzaal</t>
  </si>
  <si>
    <t>0.161</t>
  </si>
  <si>
    <t>0.162</t>
  </si>
  <si>
    <t>Nieuwe gymzaal</t>
  </si>
  <si>
    <t>0.163</t>
  </si>
  <si>
    <t>0.164a</t>
  </si>
  <si>
    <t>Techniek ruimte</t>
  </si>
  <si>
    <t>0.164b</t>
  </si>
  <si>
    <t>0.165</t>
  </si>
  <si>
    <t>Toilet gymzaal</t>
  </si>
  <si>
    <t>0.166</t>
  </si>
  <si>
    <t>0.167</t>
  </si>
  <si>
    <t>0.168</t>
  </si>
  <si>
    <t>Doucheruimte</t>
  </si>
  <si>
    <t>0.169</t>
  </si>
  <si>
    <t>0.170</t>
  </si>
  <si>
    <t>0.171</t>
  </si>
  <si>
    <t>0.172</t>
  </si>
  <si>
    <t>1e</t>
  </si>
  <si>
    <t>1.001a</t>
  </si>
  <si>
    <t>Chillplek</t>
  </si>
  <si>
    <t>Leerplein</t>
  </si>
  <si>
    <t>Teamleider IB VO</t>
  </si>
  <si>
    <t>Lokaal VMBO zorg/welzijn/biol.</t>
  </si>
  <si>
    <t>1.007a</t>
  </si>
  <si>
    <t>1.007b</t>
  </si>
  <si>
    <t>1.007c</t>
  </si>
  <si>
    <t>1.007d</t>
  </si>
  <si>
    <t xml:space="preserve">Lokaal VMBO  </t>
  </si>
  <si>
    <t>Lokaal VMBO</t>
  </si>
  <si>
    <t>1.020a</t>
  </si>
  <si>
    <t>1.021a</t>
  </si>
  <si>
    <t>Rustruimte + zoco VO</t>
  </si>
  <si>
    <t>Toiletten personeel</t>
  </si>
  <si>
    <t>Pasruimte groep</t>
  </si>
  <si>
    <t>Bergruimte middel</t>
  </si>
  <si>
    <t>Behandelkamer ergo-logo</t>
  </si>
  <si>
    <t>ADL</t>
  </si>
  <si>
    <t>1.033a</t>
  </si>
  <si>
    <t>Stilte werkplek</t>
  </si>
  <si>
    <t>Personeelskamer</t>
  </si>
  <si>
    <t>1.035a</t>
  </si>
  <si>
    <t>Overlegruimte klein</t>
  </si>
  <si>
    <t>Schoolleider</t>
  </si>
  <si>
    <t>Overlegruimte groot</t>
  </si>
  <si>
    <t>Belcel/werkplek/kolf</t>
  </si>
  <si>
    <t>Rustruimte + zoco DA</t>
  </si>
  <si>
    <t>Magazijn</t>
  </si>
  <si>
    <t>Was droog ruimte</t>
  </si>
  <si>
    <t>Werkkast schoonmaak</t>
  </si>
  <si>
    <t>Overlegruimte</t>
  </si>
  <si>
    <t>Teamleider DA</t>
  </si>
  <si>
    <t>Lokaal dagbesteding</t>
  </si>
  <si>
    <t>1.051a</t>
  </si>
  <si>
    <t>1.051b</t>
  </si>
  <si>
    <t>Voorportaal toilet?</t>
  </si>
  <si>
    <t>1.055a</t>
  </si>
  <si>
    <t>1.055b</t>
  </si>
  <si>
    <t>Badkamer zorg</t>
  </si>
  <si>
    <t>Lokaal VMBO/multimedia</t>
  </si>
  <si>
    <t>Lokaal techniek</t>
  </si>
  <si>
    <t>Lokaal Kaarsenmakerij</t>
  </si>
  <si>
    <t>Ortho Pedagoog</t>
  </si>
  <si>
    <t>Kantoor uitstroom coördinatoren</t>
  </si>
  <si>
    <t xml:space="preserve">Technische ruimte </t>
  </si>
  <si>
    <t>De Schans</t>
  </si>
  <si>
    <t>Orinocodreef 15, 3563 ST UTRECHT</t>
  </si>
  <si>
    <t>Kantoor</t>
  </si>
  <si>
    <t>Tapijt</t>
  </si>
  <si>
    <t>Toiletten</t>
  </si>
  <si>
    <t>Tegels</t>
  </si>
  <si>
    <t>Linoleum</t>
  </si>
  <si>
    <t>Kantoor/lesruimte</t>
  </si>
  <si>
    <t>Lineoleum</t>
  </si>
  <si>
    <t>Bergkast</t>
  </si>
  <si>
    <t>tegels</t>
  </si>
  <si>
    <t>Printerruimte</t>
  </si>
  <si>
    <t>Keuken</t>
  </si>
  <si>
    <t>Verzorgingsruimte</t>
  </si>
  <si>
    <t>Gietvloer?</t>
  </si>
  <si>
    <t>Archiefruimte</t>
  </si>
  <si>
    <t>linoleum</t>
  </si>
  <si>
    <t>Kleedkamer</t>
  </si>
  <si>
    <t>Gymzaal + berging</t>
  </si>
  <si>
    <t>Sportvloer</t>
  </si>
  <si>
    <t>Wasmachineruimte</t>
  </si>
  <si>
    <t>Werkkast</t>
  </si>
  <si>
    <t>Toiletten?</t>
  </si>
  <si>
    <t>Klaslokaal</t>
  </si>
  <si>
    <t>Sanitair leerlingen</t>
  </si>
  <si>
    <t xml:space="preserve">Gietvloer </t>
  </si>
  <si>
    <t xml:space="preserve">Linoleum </t>
  </si>
  <si>
    <t>Sanitair</t>
  </si>
  <si>
    <t>Gietvloer</t>
  </si>
  <si>
    <t>Inloopmat</t>
  </si>
  <si>
    <t>Mat op linoleum</t>
  </si>
  <si>
    <t>Centrale Hal</t>
  </si>
  <si>
    <t>Linoleum?</t>
  </si>
  <si>
    <t>Gangzone</t>
  </si>
  <si>
    <t>Mensura College Hilversum</t>
  </si>
  <si>
    <t>Achterom 152, 1211 PD HILVERSUM</t>
  </si>
  <si>
    <t>n.b.</t>
  </si>
  <si>
    <t>vloerbedekking</t>
  </si>
  <si>
    <t>verkeersruimte</t>
  </si>
  <si>
    <t>lokaal</t>
  </si>
  <si>
    <t>verzorgingsruimte</t>
  </si>
  <si>
    <t>MIVA</t>
  </si>
  <si>
    <t>dubbel toilet</t>
  </si>
  <si>
    <t>pantry</t>
  </si>
  <si>
    <t>lokaal  (chill ruimte)</t>
  </si>
  <si>
    <t xml:space="preserve">Trap </t>
  </si>
  <si>
    <t>hout</t>
  </si>
  <si>
    <t>kunstof tegels</t>
  </si>
  <si>
    <t>kantoor</t>
  </si>
  <si>
    <t>Mensura College Utrecht</t>
  </si>
  <si>
    <t>Noteboomlaan 400, 3582 CN UTRECHT</t>
  </si>
  <si>
    <t>D04</t>
  </si>
  <si>
    <t>Leslokaal</t>
  </si>
  <si>
    <t>D18</t>
  </si>
  <si>
    <t>Wc dames</t>
  </si>
  <si>
    <t>D06</t>
  </si>
  <si>
    <t>Mediatheek</t>
  </si>
  <si>
    <t>D05</t>
  </si>
  <si>
    <t>D11</t>
  </si>
  <si>
    <t>D17</t>
  </si>
  <si>
    <t>Wc heren</t>
  </si>
  <si>
    <t>D08</t>
  </si>
  <si>
    <t>Receptie/admin</t>
  </si>
  <si>
    <t>D16</t>
  </si>
  <si>
    <t>Personeels wc</t>
  </si>
  <si>
    <t>D12</t>
  </si>
  <si>
    <t>Mat</t>
  </si>
  <si>
    <t>D15</t>
  </si>
  <si>
    <t>D03</t>
  </si>
  <si>
    <t>D19</t>
  </si>
  <si>
    <t>Wc gemengd</t>
  </si>
  <si>
    <t>D02</t>
  </si>
  <si>
    <t>D20</t>
  </si>
  <si>
    <t>Miva</t>
  </si>
  <si>
    <t>D21</t>
  </si>
  <si>
    <t>Speelzaal</t>
  </si>
  <si>
    <t>D24</t>
  </si>
  <si>
    <t>D10</t>
  </si>
  <si>
    <t>Spreekruimte</t>
  </si>
  <si>
    <t>D13</t>
  </si>
  <si>
    <t>D01</t>
  </si>
  <si>
    <t>D14</t>
  </si>
  <si>
    <t>D26</t>
  </si>
  <si>
    <t xml:space="preserve">Installatie </t>
  </si>
  <si>
    <t>pvc</t>
  </si>
  <si>
    <t>D25</t>
  </si>
  <si>
    <t>Meterkast</t>
  </si>
  <si>
    <t>D23</t>
  </si>
  <si>
    <t>D22</t>
  </si>
  <si>
    <t>VSO Mozarthof (nr. 31)</t>
  </si>
  <si>
    <t>Mozartlaan 31, 1217 CM HILVERSUM</t>
  </si>
  <si>
    <t>0.01</t>
  </si>
  <si>
    <t>Lokaal</t>
  </si>
  <si>
    <t>0.02</t>
  </si>
  <si>
    <t>0.03</t>
  </si>
  <si>
    <t>0.04</t>
  </si>
  <si>
    <t>0.05</t>
  </si>
  <si>
    <t>0.06</t>
  </si>
  <si>
    <t>0.07</t>
  </si>
  <si>
    <t>Kantoor 1</t>
  </si>
  <si>
    <t>0.08</t>
  </si>
  <si>
    <t>Kantoor 2</t>
  </si>
  <si>
    <t>0.09</t>
  </si>
  <si>
    <t>Kantoor 3</t>
  </si>
  <si>
    <t>0.10</t>
  </si>
  <si>
    <t>Kantoor 4</t>
  </si>
  <si>
    <t>0.11</t>
  </si>
  <si>
    <t>Kantoor 5</t>
  </si>
  <si>
    <t>0.13</t>
  </si>
  <si>
    <t>0.14</t>
  </si>
  <si>
    <t>Gymzaal</t>
  </si>
  <si>
    <t>wc</t>
  </si>
  <si>
    <t>VSO Mozarthof (nr. 29)</t>
  </si>
  <si>
    <t>Mozartlaan 29, 1217 CM HILVERSUM</t>
  </si>
  <si>
    <t>SO Lokaal</t>
  </si>
  <si>
    <t>Vak Lokaal</t>
  </si>
  <si>
    <t>Security</t>
  </si>
  <si>
    <t>0.15</t>
  </si>
  <si>
    <t>Vergaderkamer</t>
  </si>
  <si>
    <t>0.17</t>
  </si>
  <si>
    <t>tapijt</t>
  </si>
  <si>
    <t>0.18</t>
  </si>
  <si>
    <t>0.19</t>
  </si>
  <si>
    <t>0.20</t>
  </si>
  <si>
    <t>0.21</t>
  </si>
  <si>
    <t>0.22</t>
  </si>
  <si>
    <t>0.23</t>
  </si>
  <si>
    <t>0.24</t>
  </si>
  <si>
    <t>0.25</t>
  </si>
  <si>
    <t>0.27</t>
  </si>
  <si>
    <t>0.28</t>
  </si>
  <si>
    <t>0.29</t>
  </si>
  <si>
    <t>Repro</t>
  </si>
  <si>
    <t>0.30</t>
  </si>
  <si>
    <t>0.31</t>
  </si>
  <si>
    <t>Dokter/test</t>
  </si>
  <si>
    <t>0.32</t>
  </si>
  <si>
    <t>Portotheek</t>
  </si>
  <si>
    <t>0.33</t>
  </si>
  <si>
    <t>Logopedie</t>
  </si>
  <si>
    <t>0.34</t>
  </si>
  <si>
    <t>Garderobe</t>
  </si>
  <si>
    <t>0.35</t>
  </si>
  <si>
    <t>Directie</t>
  </si>
  <si>
    <t>0.36</t>
  </si>
  <si>
    <t>0.37</t>
  </si>
  <si>
    <t>Server</t>
  </si>
  <si>
    <t>0.38</t>
  </si>
  <si>
    <t>Wc x 7</t>
  </si>
  <si>
    <t>0.39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</si>
  <si>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</si>
  <si>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</si>
  <si>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</si>
  <si>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</si>
  <si>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</si>
  <si>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</si>
  <si>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</si>
  <si>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</si>
  <si>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</si>
  <si>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</si>
  <si>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Vide</t>
  </si>
  <si>
    <t>1.11</t>
  </si>
  <si>
    <t>1.12</t>
  </si>
  <si>
    <t>1.13</t>
  </si>
  <si>
    <t>1.14</t>
  </si>
  <si>
    <t>Test</t>
  </si>
  <si>
    <t>1.15</t>
  </si>
  <si>
    <t>1.16</t>
  </si>
  <si>
    <t>Gemeenschap</t>
  </si>
  <si>
    <t>1.17</t>
  </si>
  <si>
    <t>Nood trap</t>
  </si>
  <si>
    <t>1.18</t>
  </si>
  <si>
    <t>1.19</t>
  </si>
  <si>
    <t>1.20</t>
  </si>
  <si>
    <t>1.21</t>
  </si>
  <si>
    <t>Wc</t>
  </si>
  <si>
    <t>1.22</t>
  </si>
  <si>
    <t>1.23</t>
  </si>
  <si>
    <t>1.24</t>
  </si>
  <si>
    <t>1.25</t>
  </si>
  <si>
    <t>1.26</t>
  </si>
  <si>
    <t>1.27</t>
  </si>
  <si>
    <t>Teamkamer</t>
  </si>
  <si>
    <t>1.28</t>
  </si>
  <si>
    <t>Muziek/drama</t>
  </si>
  <si>
    <t>1.29</t>
  </si>
  <si>
    <t>Coördinatie</t>
  </si>
  <si>
    <t>1.30</t>
  </si>
  <si>
    <t>Stile werkplek</t>
  </si>
  <si>
    <t>1.31</t>
  </si>
  <si>
    <t>1.32</t>
  </si>
  <si>
    <t>1.33</t>
  </si>
  <si>
    <t>Kantine</t>
  </si>
  <si>
    <t>laminaat</t>
  </si>
  <si>
    <t>1.34</t>
  </si>
  <si>
    <t>Wc x 4</t>
  </si>
  <si>
    <t>College de Trappenberg</t>
  </si>
  <si>
    <t>Soestdijkerstraatweg 129c, 1213 VX HILVERSUM</t>
  </si>
  <si>
    <t>hal</t>
  </si>
  <si>
    <t>mat</t>
  </si>
  <si>
    <t>lift</t>
  </si>
  <si>
    <t>wachtruimte</t>
  </si>
  <si>
    <t>trap</t>
  </si>
  <si>
    <t>toilet taxi</t>
  </si>
  <si>
    <t>gang</t>
  </si>
  <si>
    <t>lokaal (gymzaal)</t>
  </si>
  <si>
    <t>dramalokaal</t>
  </si>
  <si>
    <t>toilet</t>
  </si>
  <si>
    <t>berging</t>
  </si>
  <si>
    <t>rubber</t>
  </si>
  <si>
    <t>miva toilet</t>
  </si>
  <si>
    <t>douche</t>
  </si>
  <si>
    <t>gymzaalvloer</t>
  </si>
  <si>
    <t>trap naar 1e verd.</t>
  </si>
  <si>
    <t>beton</t>
  </si>
  <si>
    <t>8x inloopmat cms</t>
  </si>
  <si>
    <t>4x verzorgingsruimte en wasbak</t>
  </si>
  <si>
    <t>slaapruimte</t>
  </si>
  <si>
    <t>voorraadhok</t>
  </si>
  <si>
    <t>pantry/ kopier</t>
  </si>
  <si>
    <t>Lifthal</t>
  </si>
  <si>
    <t>kantoor flex</t>
  </si>
  <si>
    <t>Overblijf revalidatie lokaal</t>
  </si>
  <si>
    <t>Vergaderruimte 1</t>
  </si>
  <si>
    <t>Vergaderruimte 2</t>
  </si>
  <si>
    <t>Vergaderruimte 3</t>
  </si>
  <si>
    <t>Hoofdtrap</t>
  </si>
  <si>
    <t>2e</t>
  </si>
  <si>
    <t>Toilet docenten</t>
  </si>
  <si>
    <t>Leerplein lokaal</t>
  </si>
  <si>
    <t>Lokaal examen</t>
  </si>
  <si>
    <t>Toilet</t>
  </si>
  <si>
    <t>Totaaloverzicht locaties DKP Onderwijsgroep</t>
  </si>
  <si>
    <t>Locatienr.</t>
  </si>
  <si>
    <t>Gebouwnaam</t>
  </si>
  <si>
    <t>Soort locatie</t>
  </si>
  <si>
    <t>Extra informatie gebouw</t>
  </si>
  <si>
    <t>Gebouwinformatie</t>
  </si>
  <si>
    <t>Schoolgebouw</t>
  </si>
  <si>
    <t>Inschrijver vult de geel gearceerde cellen in.</t>
  </si>
  <si>
    <t>Tariefsopbouw</t>
  </si>
  <si>
    <t>Regulier =  (werkdagen 6.00 - 21.30)</t>
  </si>
  <si>
    <t>Nacht = (werkdagen 21.30 - 6.00)</t>
  </si>
  <si>
    <t>Bijzondere uren</t>
  </si>
  <si>
    <t>Weekend = (vr. 21.30 - ma. 6.00)</t>
  </si>
  <si>
    <t xml:space="preserve">Regulier </t>
  </si>
  <si>
    <t>Nacht</t>
  </si>
  <si>
    <t>Weekend</t>
  </si>
  <si>
    <t>Feestdagen</t>
  </si>
  <si>
    <t>A: Personeelskosten
Basisuurloon</t>
  </si>
  <si>
    <t>Inzet (uren)</t>
  </si>
  <si>
    <t>Uurloon
01-07-2025</t>
  </si>
  <si>
    <t>Gemiddeld loonbedrag</t>
  </si>
  <si>
    <t>+30%</t>
  </si>
  <si>
    <t>+50%</t>
  </si>
  <si>
    <t>+150%</t>
  </si>
  <si>
    <t>0 dienstjaren</t>
  </si>
  <si>
    <t>1 dienstjaren</t>
  </si>
  <si>
    <t>2 dienstjaren</t>
  </si>
  <si>
    <t>3 dienstjaren</t>
  </si>
  <si>
    <t>4 dienstjaren of meer</t>
  </si>
  <si>
    <t>Jeugd (&lt;22 jaar)</t>
  </si>
  <si>
    <t>Over te nemen personeel</t>
  </si>
  <si>
    <t>Gemiddeld basisuurloon</t>
  </si>
  <si>
    <t>%</t>
  </si>
  <si>
    <t>Euro</t>
  </si>
  <si>
    <t>Eindejaarsuitkering</t>
  </si>
  <si>
    <t>Vakantietoeslag</t>
  </si>
  <si>
    <t>Wettelijke sociale lasten</t>
  </si>
  <si>
    <t>Suppletie ziekengeld</t>
  </si>
  <si>
    <t>Vakantiedagen, -toeslag, feestdagen</t>
  </si>
  <si>
    <t>overig</t>
  </si>
  <si>
    <t>Totaal loonkosten per uur inclusief toeslagen</t>
  </si>
  <si>
    <t>B: Materialen en middelen</t>
  </si>
  <si>
    <t>Materiaalkosten</t>
  </si>
  <si>
    <t>Zakken</t>
  </si>
  <si>
    <t>Machinekosten</t>
  </si>
  <si>
    <t>Totaal kosten materialen en middelen per uur</t>
  </si>
  <si>
    <t>Totaal directe kosten (A+B)</t>
  </si>
  <si>
    <t>C: Indirecte kosten</t>
  </si>
  <si>
    <t>Direct toezicht</t>
  </si>
  <si>
    <t>Indirect toezicht</t>
  </si>
  <si>
    <t>Management kosten</t>
  </si>
  <si>
    <t>Administratiekosten</t>
  </si>
  <si>
    <t>PZ-kosten inlcusief opleiding</t>
  </si>
  <si>
    <t>Huisvestingskosten</t>
  </si>
  <si>
    <t>Risico en winst</t>
  </si>
  <si>
    <t>Overig</t>
  </si>
  <si>
    <t>Totaal indirecte kosten</t>
  </si>
  <si>
    <t>Rekentarief (tevens tbv regiewerkzaamheden)</t>
  </si>
  <si>
    <t>Tarieven glasbewassing</t>
  </si>
  <si>
    <t>Eenheid</t>
  </si>
  <si>
    <t>Aantal (indicatief)</t>
  </si>
  <si>
    <t>Gevelglas buitenzijde</t>
  </si>
  <si>
    <t>prijs per m2</t>
  </si>
  <si>
    <t>Gevelglas binnenzijde</t>
  </si>
  <si>
    <t>Liftschacht buitenzijde</t>
  </si>
  <si>
    <t>Liftschacht binnenzijde</t>
  </si>
  <si>
    <t>Dakglas/ dakkapel/ lichtkoepel buitenzijde</t>
  </si>
  <si>
    <t>Dakglas/ dakkapel/ lichtkoepel binnenzijde</t>
  </si>
  <si>
    <t>Overheaddeuren buitenzijde</t>
  </si>
  <si>
    <t>Overheaddeuren binnenzijde</t>
  </si>
  <si>
    <t>Atrium glas buitenzijde</t>
  </si>
  <si>
    <t>Atrium glas binnenzijde</t>
  </si>
  <si>
    <t>Ballustrade glas</t>
  </si>
  <si>
    <t>Tarieven vloeronderhoud</t>
  </si>
  <si>
    <t>Vloeren schrobben (schrobzuigmachine)</t>
  </si>
  <si>
    <t>prijs per m2 (staffel tot 100 m2)</t>
  </si>
  <si>
    <t>Vloeren schrobben (eenschijfsmachine en waterzuiger)</t>
  </si>
  <si>
    <t>Linoleum vloeren sprayen / opwrijven</t>
  </si>
  <si>
    <t>prijs per m2 (staffel vanaf 100 m2)</t>
  </si>
  <si>
    <t>prijs per uur</t>
  </si>
  <si>
    <t>Tarieven overige (afroep)werkzaamheden</t>
  </si>
  <si>
    <t>Specialistische regiewerkzaamheden</t>
  </si>
  <si>
    <t>N.v.t.</t>
  </si>
  <si>
    <t>Servicetarief regiewerkzaamheden</t>
  </si>
  <si>
    <t>Vloerafwerking en aanpassing frequenties</t>
  </si>
  <si>
    <t>Legenda vloerafwerking</t>
  </si>
  <si>
    <t>Vloerafwerking met polymeer beschermlaag</t>
  </si>
  <si>
    <t>Harde vloeren zonder extra behandeling</t>
  </si>
  <si>
    <t>Harde vloer zonder polymeer beschermlaag, met behandeling</t>
  </si>
  <si>
    <t>Hout</t>
  </si>
  <si>
    <t>Ruimte categorie</t>
  </si>
  <si>
    <t>VSR</t>
  </si>
  <si>
    <t>AQL</t>
  </si>
  <si>
    <t>nio</t>
  </si>
  <si>
    <t>niet in onderhoud</t>
  </si>
  <si>
    <t xml:space="preserve">Kantoorruimte / vergaderruimte </t>
  </si>
  <si>
    <t>Bureau</t>
  </si>
  <si>
    <t>AQL 7%</t>
  </si>
  <si>
    <t>Sanitaire ruimte</t>
  </si>
  <si>
    <t>AQL 4%</t>
  </si>
  <si>
    <t>Verkeersruimte / Garderobe / Wachtruimte</t>
  </si>
  <si>
    <t>Verkeer</t>
  </si>
  <si>
    <t>Kleedruimte/ douche</t>
  </si>
  <si>
    <t>Pantry / keuken / koffie / restaurant</t>
  </si>
  <si>
    <t>Leslokalen theorie</t>
  </si>
  <si>
    <t>Les</t>
  </si>
  <si>
    <t>Leslokalen praktijk</t>
  </si>
  <si>
    <t>Overig / Magazijn / Archief / Berging / Technische ruimte</t>
  </si>
  <si>
    <t>Aanpassing frequenties</t>
  </si>
  <si>
    <t>Freq/jaar</t>
  </si>
  <si>
    <t>Aanpassing</t>
  </si>
  <si>
    <t>20w</t>
  </si>
  <si>
    <t>5x per week, 2x daags + 2x naloop</t>
  </si>
  <si>
    <t>15w</t>
  </si>
  <si>
    <t>5x per week, 2x daags + 1x naloop</t>
  </si>
  <si>
    <t>10w</t>
  </si>
  <si>
    <t>5 x per week, 2x daags</t>
  </si>
  <si>
    <t>5 x per week</t>
  </si>
  <si>
    <t>4w</t>
  </si>
  <si>
    <t>4 x per week</t>
  </si>
  <si>
    <t>3 x per week</t>
  </si>
  <si>
    <t>2 x per week</t>
  </si>
  <si>
    <t>1x per week</t>
  </si>
  <si>
    <t>2m</t>
  </si>
  <si>
    <t>2x per maand</t>
  </si>
  <si>
    <t>26j</t>
  </si>
  <si>
    <t>om de week</t>
  </si>
  <si>
    <t>1m</t>
  </si>
  <si>
    <t>1 x per maand</t>
  </si>
  <si>
    <t>6j</t>
  </si>
  <si>
    <t>6 x per jaar</t>
  </si>
  <si>
    <t>4 x per jaar</t>
  </si>
  <si>
    <t>3j</t>
  </si>
  <si>
    <t>3 x per jaar</t>
  </si>
  <si>
    <t>2j</t>
  </si>
  <si>
    <t>2 x per jaar</t>
  </si>
  <si>
    <t>1j</t>
  </si>
  <si>
    <t>1 x per jaar</t>
  </si>
  <si>
    <t>Ruimtegegevens</t>
  </si>
  <si>
    <t>Regulier 
(werkdagen 6.00 - 21.30)</t>
  </si>
  <si>
    <t>Nacht
(werkdagen 21.30 - 6.00))</t>
  </si>
  <si>
    <t>Weekend
(vr. 21.30 - ma. 6.00)</t>
  </si>
  <si>
    <t>Gebouw #</t>
  </si>
  <si>
    <t>Etage</t>
  </si>
  <si>
    <t>Ruimtenummer</t>
  </si>
  <si>
    <t>Ruimtenaam</t>
  </si>
  <si>
    <t>Omschrijving</t>
  </si>
  <si>
    <t>Vloerafwerking</t>
  </si>
  <si>
    <t>Vloercode</t>
  </si>
  <si>
    <t>Totaal Oppervlak</t>
  </si>
  <si>
    <t>Oppervlak i.o.</t>
  </si>
  <si>
    <t>Oppervlak n.i.o</t>
  </si>
  <si>
    <t>Regulier</t>
  </si>
  <si>
    <t>Feestdag</t>
  </si>
  <si>
    <t>Cat.</t>
  </si>
  <si>
    <t>Norm</t>
  </si>
  <si>
    <t>Prestatie
m2/uur</t>
  </si>
  <si>
    <t>Uren / jaar</t>
  </si>
  <si>
    <t>Kosten / jaar 
(excl. BTW)</t>
  </si>
  <si>
    <t>Additionele werkzaamheden locaties DKP</t>
  </si>
  <si>
    <t>Frequentie/jaar</t>
  </si>
  <si>
    <t>Aantal</t>
  </si>
  <si>
    <t>Kosten/ eenheid</t>
  </si>
  <si>
    <t>kosten / jaar</t>
  </si>
  <si>
    <t>Opmerkingen</t>
  </si>
  <si>
    <t>TOTAAL</t>
  </si>
  <si>
    <t>Totaaloverzicht per jaar per locatie</t>
  </si>
  <si>
    <t>Vloeroppervlak i.o</t>
  </si>
  <si>
    <t>Hoofdfrequentie</t>
  </si>
  <si>
    <t>calculatie uren /jaar</t>
  </si>
  <si>
    <t>suppletie uren /jaar</t>
  </si>
  <si>
    <t>totaal uren /jaar, met normaanpassing</t>
  </si>
  <si>
    <t>totaal uren /beurt</t>
  </si>
  <si>
    <t>Kosten schoonmaak / jaar 
(excl. BTW)</t>
  </si>
  <si>
    <t>Kosten additionele schoonmaak/ jaar (excl. BTW)</t>
  </si>
  <si>
    <t>TOTAALKOSTEN LOCATIES DKP ONDERWIJSGROEP</t>
  </si>
  <si>
    <t>Overige (afroep)tarieven</t>
  </si>
  <si>
    <t>Separatieglas (m² is dubbelzijdig)</t>
  </si>
  <si>
    <t>Linoleum vloeren strippen/ conserveren</t>
  </si>
  <si>
    <t>Tapijtreiniging</t>
  </si>
  <si>
    <t>Dieptereiniging Leerkeuken (ruimte 0.007)</t>
  </si>
  <si>
    <t>Dieptereiniging Keuken (ruimte 12)</t>
  </si>
  <si>
    <t>Dieptereiniging Keuken (ruimte D11)</t>
  </si>
  <si>
    <t>Dieptereiniging Keuken (ruimte 0.08)</t>
  </si>
  <si>
    <t>Perceel</t>
  </si>
  <si>
    <t>Utrecht</t>
  </si>
  <si>
    <t>Hilversum</t>
  </si>
  <si>
    <t>PERCEEL UTRECHT INSCHRIJF-/ VERGELIJKINGSPRIJS SCHOONMAAKONDERHOUD EN ADDITIONEEL, EXCL. BTW</t>
  </si>
  <si>
    <t>PERCEEL HILVERSUM INSCHRIJF-/ VERGELIJKINGSPRIJS SCHOONMAAKONDERHOUD EN ADDITIONEEL,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</si>
</sst>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]\ * #,##0.00_-;_-[$€]\ * #,##0.00\-;_-[$€]\ * &quot;-&quot;??_-;_-@_-"/>
    <numFmt numFmtId="167" formatCode="_(* #,##0.00_);_(* \(#,##0.00\);_(* &quot;-&quot;??_);_(@_)"/>
    <numFmt numFmtId="168" formatCode="_(&quot;Fl.&quot;* #,##0_);_(&quot;Fl.&quot;* \(#,##0\);_(&quot;Fl.&quot;* &quot;-&quot;_);_(@_)"/>
    <numFmt numFmtId="169" formatCode="_(&quot;Fl.&quot;* #,##0.00_);_(&quot;Fl.&quot;* \(#,##0.00\);_(&quot;Fl.&quot;* &quot;-&quot;??_);_(@_)"/>
    <numFmt numFmtId="170" formatCode="_-\\ * #,##0.00"/>
    <numFmt numFmtId="171" formatCode="_-[$€-2]\ * #,##0.00_-;_-[$€-2]\ * #,##0.00\-;_-[$€-2]\ * &quot;-&quot;??_-"/>
    <numFmt numFmtId="172" formatCode="0\ &quot;m2&quot;"/>
    <numFmt numFmtId="173" formatCode="_-&quot;fl&quot;\ * #,##0.00_-;_-&quot;fl&quot;\ * #,##0.00\-;_-&quot;fl&quot;\ * &quot;-&quot;??_-;_-@_-"/>
  </numFmts>
  <fonts count="5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Geneva"/>
    </font>
    <font>
      <sz val="10"/>
      <name val="Helv"/>
    </font>
    <font>
      <b/>
      <sz val="11"/>
      <color indexed="9"/>
      <name val="Calibri"/>
      <family val="2"/>
    </font>
    <font>
      <sz val="8"/>
      <name val="Helvetica"/>
      <family val="2"/>
    </font>
    <font>
      <u/>
      <sz val="9"/>
      <color indexed="36"/>
      <name val="Geneva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0"/>
      <name val="Swis721 BT"/>
    </font>
    <font>
      <sz val="10"/>
      <color indexed="12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i/>
      <sz val="11"/>
      <color theme="1"/>
      <name val="Verdana"/>
      <family val="2"/>
    </font>
    <font>
      <sz val="9"/>
      <name val="Verdana"/>
      <family val="2"/>
    </font>
    <font>
      <b/>
      <sz val="9"/>
      <color rgb="FFFF0000"/>
      <name val="Arial"/>
      <family val="2"/>
    </font>
    <font>
      <sz val="10"/>
      <name val="Arial"/>
    </font>
    <font>
      <b/>
      <sz val="18"/>
      <name val="Arial"/>
      <family val="2"/>
    </font>
    <font>
      <b/>
      <i/>
      <sz val="16"/>
      <name val="Arial"/>
      <family val="2"/>
    </font>
    <font>
      <b/>
      <sz val="10"/>
      <name val="Arial"/>
    </font>
    <font>
      <sz val="11"/>
      <color rgb="FF000000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595959"/>
        <bgColor rgb="FF595959"/>
      </patternFill>
    </fill>
    <fill>
      <patternFill patternType="solid">
        <fgColor rgb="FF29517B"/>
        <bgColor indexed="64"/>
      </patternFill>
    </fill>
    <fill>
      <patternFill patternType="solid">
        <fgColor rgb="FF31A2A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319EA5"/>
        <bgColor indexed="64"/>
      </patternFill>
    </fill>
    <fill>
      <patternFill patternType="solid">
        <fgColor rgb="FF3959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F169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43" fontId="5" fillId="0" borderId="0" applyFont="0" applyFill="0" applyBorder="0" applyAlignment="0" applyProtection="0"/>
    <xf numFmtId="0" fontId="10" fillId="0" borderId="0"/>
    <xf numFmtId="0" fontId="8" fillId="0" borderId="0"/>
    <xf numFmtId="0" fontId="11" fillId="0" borderId="0"/>
    <xf numFmtId="0" fontId="6" fillId="6" borderId="18" applyNumberFormat="0" applyFont="0" applyBorder="0">
      <alignment horizontal="center"/>
    </xf>
    <xf numFmtId="0" fontId="8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5" fillId="25" borderId="19" applyNumberFormat="0" applyAlignment="0" applyProtection="0"/>
    <xf numFmtId="38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26" borderId="20" applyNumberFormat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2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21" applyNumberFormat="0" applyFill="0" applyAlignment="0" applyProtection="0"/>
    <xf numFmtId="0" fontId="22" fillId="9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27" borderId="15"/>
    <xf numFmtId="0" fontId="12" fillId="27" borderId="15"/>
    <xf numFmtId="0" fontId="12" fillId="27" borderId="15"/>
    <xf numFmtId="0" fontId="12" fillId="27" borderId="15"/>
    <xf numFmtId="0" fontId="12" fillId="27" borderId="15"/>
    <xf numFmtId="4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28" borderId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8" fillId="0" borderId="0" applyNumberFormat="0" applyFill="0" applyBorder="0" applyAlignment="0" applyProtection="0"/>
    <xf numFmtId="165" fontId="29" fillId="0" borderId="0">
      <alignment horizontal="center" vertical="center" textRotation="90" wrapText="1"/>
    </xf>
    <xf numFmtId="0" fontId="6" fillId="27" borderId="25"/>
    <xf numFmtId="0" fontId="6" fillId="27" borderId="25"/>
    <xf numFmtId="172" fontId="6" fillId="0" borderId="0"/>
    <xf numFmtId="0" fontId="30" fillId="29" borderId="0" applyNumberFormat="0" applyBorder="0" applyAlignment="0" applyProtection="0"/>
    <xf numFmtId="0" fontId="17" fillId="0" borderId="0"/>
    <xf numFmtId="0" fontId="8" fillId="30" borderId="26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8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4" fillId="0" borderId="0"/>
    <xf numFmtId="0" fontId="33" fillId="0" borderId="0"/>
    <xf numFmtId="0" fontId="7" fillId="0" borderId="0"/>
    <xf numFmtId="0" fontId="34" fillId="0" borderId="0" applyNumberFormat="0" applyFill="0" applyBorder="0" applyAlignment="0" applyProtection="0"/>
    <xf numFmtId="0" fontId="35" fillId="0" borderId="27" applyNumberFormat="0" applyFill="0" applyAlignment="0" applyProtection="0"/>
    <xf numFmtId="0" fontId="36" fillId="25" borderId="28" applyNumberForma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47" fillId="0" borderId="0"/>
    <xf numFmtId="0" fontId="1" fillId="0" borderId="0"/>
    <xf numFmtId="0" fontId="8" fillId="0" borderId="0" applyBorder="0" applyProtection="0"/>
    <xf numFmtId="0" fontId="54" fillId="0" borderId="0"/>
    <xf numFmtId="0" fontId="57" fillId="6" borderId="18" applyNumberFormat="0" applyFont="0" applyBorder="0">
      <alignment horizontal="center"/>
    </xf>
    <xf numFmtId="0" fontId="58" fillId="0" borderId="0"/>
  </cellStyleXfs>
  <cellXfs count="201">
    <xf numFmtId="0" fontId="0" fillId="0" borderId="0" xfId="0"/>
    <xf numFmtId="0" fontId="39" fillId="4" borderId="15" xfId="4" applyFont="1" applyFill="1" applyBorder="1"/>
    <xf numFmtId="0" fontId="40" fillId="5" borderId="15" xfId="4" applyFont="1" applyFill="1" applyBorder="1" applyAlignment="1">
      <alignment horizontal="center"/>
    </xf>
    <xf numFmtId="0" fontId="40" fillId="5" borderId="15" xfId="4" applyFont="1" applyFill="1" applyBorder="1"/>
    <xf numFmtId="0" fontId="40" fillId="32" borderId="15" xfId="4" applyFont="1" applyFill="1" applyBorder="1"/>
    <xf numFmtId="0" fontId="41" fillId="0" borderId="15" xfId="0" applyFont="1" applyBorder="1" applyAlignment="1">
      <alignment horizontal="center"/>
    </xf>
    <xf numFmtId="0" fontId="41" fillId="0" borderId="15" xfId="0" applyFont="1" applyBorder="1" applyAlignment="1">
      <alignment horizontal="center" vertical="center"/>
    </xf>
    <xf numFmtId="0" fontId="41" fillId="0" borderId="0" xfId="0" applyFont="1"/>
    <xf numFmtId="0" fontId="45" fillId="0" borderId="0" xfId="0" applyFont="1"/>
    <xf numFmtId="0" fontId="41" fillId="0" borderId="15" xfId="0" applyFont="1" applyBorder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1" fillId="33" borderId="0" xfId="0" applyFont="1" applyFill="1"/>
    <xf numFmtId="0" fontId="40" fillId="33" borderId="5" xfId="0" applyFont="1" applyFill="1" applyBorder="1"/>
    <xf numFmtId="0" fontId="39" fillId="33" borderId="15" xfId="0" applyFont="1" applyFill="1" applyBorder="1"/>
    <xf numFmtId="0" fontId="39" fillId="33" borderId="15" xfId="0" applyFont="1" applyFill="1" applyBorder="1" applyAlignment="1">
      <alignment horizontal="left" wrapText="1"/>
    </xf>
    <xf numFmtId="0" fontId="39" fillId="33" borderId="15" xfId="0" applyFont="1" applyFill="1" applyBorder="1" applyAlignment="1">
      <alignment wrapText="1"/>
    </xf>
    <xf numFmtId="0" fontId="41" fillId="34" borderId="15" xfId="0" applyFont="1" applyFill="1" applyBorder="1"/>
    <xf numFmtId="0" fontId="41" fillId="34" borderId="15" xfId="0" applyFont="1" applyFill="1" applyBorder="1" applyAlignment="1">
      <alignment horizontal="left"/>
    </xf>
    <xf numFmtId="0" fontId="41" fillId="0" borderId="15" xfId="0" applyFont="1" applyBorder="1" applyAlignment="1">
      <alignment horizontal="right"/>
    </xf>
    <xf numFmtId="2" fontId="41" fillId="34" borderId="15" xfId="0" applyNumberFormat="1" applyFont="1" applyFill="1" applyBorder="1"/>
    <xf numFmtId="2" fontId="41" fillId="0" borderId="15" xfId="0" applyNumberFormat="1" applyFont="1" applyBorder="1"/>
    <xf numFmtId="0" fontId="41" fillId="33" borderId="15" xfId="0" applyFont="1" applyFill="1" applyBorder="1"/>
    <xf numFmtId="44" fontId="41" fillId="34" borderId="15" xfId="1" applyFont="1" applyFill="1" applyBorder="1"/>
    <xf numFmtId="44" fontId="41" fillId="0" borderId="15" xfId="0" applyNumberFormat="1" applyFont="1" applyBorder="1"/>
    <xf numFmtId="0" fontId="40" fillId="32" borderId="15" xfId="4" applyFont="1" applyFill="1" applyBorder="1" applyAlignment="1">
      <alignment horizontal="center"/>
    </xf>
    <xf numFmtId="2" fontId="41" fillId="0" borderId="0" xfId="0" applyNumberFormat="1" applyFont="1"/>
    <xf numFmtId="0" fontId="39" fillId="4" borderId="15" xfId="4" applyFont="1" applyFill="1" applyBorder="1" applyAlignment="1">
      <alignment horizontal="right" wrapText="1"/>
    </xf>
    <xf numFmtId="44" fontId="41" fillId="0" borderId="0" xfId="0" applyNumberFormat="1" applyFont="1" applyAlignment="1">
      <alignment horizontal="right"/>
    </xf>
    <xf numFmtId="43" fontId="41" fillId="0" borderId="15" xfId="7" applyFont="1" applyBorder="1" applyAlignment="1">
      <alignment horizontal="right"/>
    </xf>
    <xf numFmtId="43" fontId="41" fillId="0" borderId="15" xfId="1" applyNumberFormat="1" applyFont="1" applyBorder="1" applyAlignment="1">
      <alignment horizontal="right"/>
    </xf>
    <xf numFmtId="44" fontId="41" fillId="0" borderId="15" xfId="1" applyFont="1" applyBorder="1" applyAlignment="1">
      <alignment horizontal="right"/>
    </xf>
    <xf numFmtId="43" fontId="41" fillId="0" borderId="0" xfId="0" applyNumberFormat="1" applyFont="1" applyAlignment="1">
      <alignment horizontal="right"/>
    </xf>
    <xf numFmtId="44" fontId="39" fillId="4" borderId="15" xfId="4" applyNumberFormat="1" applyFont="1" applyFill="1" applyBorder="1" applyAlignment="1">
      <alignment horizontal="right" wrapText="1"/>
    </xf>
    <xf numFmtId="0" fontId="41" fillId="31" borderId="15" xfId="0" applyFont="1" applyFill="1" applyBorder="1"/>
    <xf numFmtId="2" fontId="41" fillId="31" borderId="15" xfId="0" applyNumberFormat="1" applyFont="1" applyFill="1" applyBorder="1" applyAlignment="1">
      <alignment horizontal="center"/>
    </xf>
    <xf numFmtId="0" fontId="49" fillId="0" borderId="0" xfId="0" applyFont="1"/>
    <xf numFmtId="0" fontId="51" fillId="0" borderId="0" xfId="0" applyFont="1"/>
    <xf numFmtId="0" fontId="50" fillId="0" borderId="0" xfId="0" applyFont="1"/>
    <xf numFmtId="0" fontId="41" fillId="0" borderId="0" xfId="0" applyFont="1" applyAlignment="1">
      <alignment horizontal="center"/>
    </xf>
    <xf numFmtId="0" fontId="39" fillId="33" borderId="15" xfId="0" applyFont="1" applyFill="1" applyBorder="1" applyAlignment="1">
      <alignment horizontal="right" wrapText="1"/>
    </xf>
    <xf numFmtId="0" fontId="39" fillId="33" borderId="15" xfId="0" applyFont="1" applyFill="1" applyBorder="1" applyAlignment="1">
      <alignment horizontal="left"/>
    </xf>
    <xf numFmtId="2" fontId="52" fillId="34" borderId="15" xfId="0" applyNumberFormat="1" applyFont="1" applyFill="1" applyBorder="1"/>
    <xf numFmtId="0" fontId="41" fillId="33" borderId="1" xfId="0" applyFont="1" applyFill="1" applyBorder="1"/>
    <xf numFmtId="2" fontId="45" fillId="0" borderId="0" xfId="0" applyNumberFormat="1" applyFont="1"/>
    <xf numFmtId="2" fontId="39" fillId="33" borderId="15" xfId="0" applyNumberFormat="1" applyFont="1" applyFill="1" applyBorder="1" applyAlignment="1">
      <alignment wrapText="1"/>
    </xf>
    <xf numFmtId="43" fontId="41" fillId="0" borderId="15" xfId="1" applyNumberFormat="1" applyFont="1" applyFill="1" applyBorder="1" applyAlignment="1">
      <alignment horizontal="right"/>
    </xf>
    <xf numFmtId="0" fontId="45" fillId="0" borderId="0" xfId="0" applyFont="1" applyAlignment="1">
      <alignment horizontal="center"/>
    </xf>
    <xf numFmtId="0" fontId="39" fillId="33" borderId="15" xfId="0" applyFont="1" applyFill="1" applyBorder="1" applyAlignment="1">
      <alignment horizontal="center" wrapText="1"/>
    </xf>
    <xf numFmtId="10" fontId="41" fillId="36" borderId="0" xfId="2" applyNumberFormat="1" applyFont="1" applyFill="1" applyBorder="1" applyAlignment="1"/>
    <xf numFmtId="10" fontId="41" fillId="0" borderId="0" xfId="2" applyNumberFormat="1" applyFont="1" applyFill="1" applyBorder="1" applyAlignment="1"/>
    <xf numFmtId="44" fontId="39" fillId="33" borderId="15" xfId="0" applyNumberFormat="1" applyFont="1" applyFill="1" applyBorder="1" applyAlignment="1">
      <alignment wrapText="1"/>
    </xf>
    <xf numFmtId="0" fontId="8" fillId="0" borderId="17" xfId="0" applyFont="1" applyBorder="1"/>
    <xf numFmtId="0" fontId="55" fillId="0" borderId="0" xfId="5" applyFont="1"/>
    <xf numFmtId="0" fontId="8" fillId="0" borderId="0" xfId="5"/>
    <xf numFmtId="2" fontId="56" fillId="0" borderId="0" xfId="5" applyNumberFormat="1" applyFont="1"/>
    <xf numFmtId="2" fontId="8" fillId="0" borderId="0" xfId="5" applyNumberFormat="1"/>
    <xf numFmtId="0" fontId="8" fillId="0" borderId="0" xfId="146"/>
    <xf numFmtId="0" fontId="8" fillId="0" borderId="0" xfId="147" applyFont="1" applyAlignment="1">
      <alignment horizontal="center"/>
    </xf>
    <xf numFmtId="2" fontId="8" fillId="0" borderId="0" xfId="146" applyNumberFormat="1" applyAlignment="1">
      <alignment horizontal="center"/>
    </xf>
    <xf numFmtId="0" fontId="6" fillId="37" borderId="32" xfId="148" applyFont="1" applyFill="1" applyBorder="1">
      <alignment horizontal="center"/>
    </xf>
    <xf numFmtId="0" fontId="6" fillId="37" borderId="33" xfId="148" applyFont="1" applyFill="1" applyBorder="1">
      <alignment horizontal="center"/>
    </xf>
    <xf numFmtId="2" fontId="6" fillId="37" borderId="33" xfId="148" applyNumberFormat="1" applyFont="1" applyFill="1" applyBorder="1">
      <alignment horizontal="center"/>
    </xf>
    <xf numFmtId="2" fontId="6" fillId="37" borderId="34" xfId="148" applyNumberFormat="1" applyFont="1" applyFill="1" applyBorder="1">
      <alignment horizontal="center"/>
    </xf>
    <xf numFmtId="0" fontId="6" fillId="37" borderId="35" xfId="148" applyFont="1" applyFill="1" applyBorder="1">
      <alignment horizontal="center"/>
    </xf>
    <xf numFmtId="0" fontId="6" fillId="37" borderId="10" xfId="148" applyFont="1" applyFill="1" applyBorder="1">
      <alignment horizontal="center"/>
    </xf>
    <xf numFmtId="2" fontId="6" fillId="37" borderId="10" xfId="148" applyNumberFormat="1" applyFont="1" applyFill="1" applyBorder="1">
      <alignment horizontal="center"/>
    </xf>
    <xf numFmtId="2" fontId="6" fillId="37" borderId="36" xfId="148" applyNumberFormat="1" applyFont="1" applyFill="1" applyBorder="1">
      <alignment horizontal="center"/>
    </xf>
    <xf numFmtId="0" fontId="8" fillId="0" borderId="37" xfId="146" applyBorder="1"/>
    <xf numFmtId="0" fontId="8" fillId="0" borderId="17" xfId="146" applyBorder="1"/>
    <xf numFmtId="2" fontId="8" fillId="0" borderId="17" xfId="146" applyNumberFormat="1" applyBorder="1"/>
    <xf numFmtId="0" fontId="8" fillId="0" borderId="38" xfId="146" applyBorder="1"/>
    <xf numFmtId="0" fontId="8" fillId="0" borderId="0" xfId="146" applyBorder="1"/>
    <xf numFmtId="0" fontId="8" fillId="0" borderId="39" xfId="146" applyBorder="1"/>
    <xf numFmtId="0" fontId="8" fillId="0" borderId="40" xfId="146" applyBorder="1"/>
    <xf numFmtId="10" fontId="41" fillId="36" borderId="0" xfId="2" applyNumberFormat="1" applyFont="1" applyFill="1" applyBorder="1" applyAlignment="1">
      <alignment horizontal="center"/>
    </xf>
    <xf numFmtId="44" fontId="39" fillId="4" borderId="11" xfId="4" applyNumberFormat="1" applyFont="1" applyFill="1" applyBorder="1"/>
    <xf numFmtId="0" fontId="8" fillId="0" borderId="17" xfId="0" applyFont="1" applyBorder="1" applyAlignment="1">
      <alignment horizontal="left"/>
    </xf>
    <xf numFmtId="0" fontId="39" fillId="33" borderId="15" xfId="4" applyFont="1" applyFill="1" applyBorder="1"/>
    <xf numFmtId="44" fontId="41" fillId="0" borderId="0" xfId="0" applyNumberFormat="1" applyFont="1"/>
    <xf numFmtId="0" fontId="39" fillId="32" borderId="15" xfId="4" applyFont="1" applyFill="1" applyBorder="1"/>
    <xf numFmtId="0" fontId="39" fillId="32" borderId="15" xfId="4" applyFont="1" applyFill="1" applyBorder="1" applyAlignment="1">
      <alignment horizontal="right"/>
    </xf>
    <xf numFmtId="0" fontId="42" fillId="3" borderId="17" xfId="8" applyFont="1" applyFill="1" applyBorder="1"/>
    <xf numFmtId="0" fontId="42" fillId="3" borderId="0" xfId="8" applyFont="1" applyFill="1"/>
    <xf numFmtId="0" fontId="41" fillId="0" borderId="1" xfId="0" applyFont="1" applyBorder="1"/>
    <xf numFmtId="0" fontId="41" fillId="0" borderId="1" xfId="0" applyFont="1" applyBorder="1" applyAlignment="1">
      <alignment horizontal="right"/>
    </xf>
    <xf numFmtId="0" fontId="41" fillId="0" borderId="29" xfId="0" applyFont="1" applyBorder="1" applyAlignment="1">
      <alignment vertical="center" wrapText="1"/>
    </xf>
    <xf numFmtId="44" fontId="41" fillId="36" borderId="15" xfId="1" applyFont="1" applyFill="1" applyBorder="1" applyProtection="1"/>
    <xf numFmtId="0" fontId="45" fillId="2" borderId="1" xfId="0" applyFont="1" applyFill="1" applyBorder="1"/>
    <xf numFmtId="0" fontId="45" fillId="2" borderId="2" xfId="0" applyFont="1" applyFill="1" applyBorder="1"/>
    <xf numFmtId="44" fontId="45" fillId="2" borderId="5" xfId="0" applyNumberFormat="1" applyFont="1" applyFill="1" applyBorder="1"/>
    <xf numFmtId="44" fontId="45" fillId="2" borderId="4" xfId="0" applyNumberFormat="1" applyFont="1" applyFill="1" applyBorder="1"/>
    <xf numFmtId="44" fontId="45" fillId="2" borderId="6" xfId="0" applyNumberFormat="1" applyFont="1" applyFill="1" applyBorder="1"/>
    <xf numFmtId="0" fontId="41" fillId="0" borderId="10" xfId="0" applyFont="1" applyBorder="1"/>
    <xf numFmtId="0" fontId="41" fillId="0" borderId="11" xfId="0" applyFont="1" applyBorder="1"/>
    <xf numFmtId="0" fontId="39" fillId="33" borderId="1" xfId="0" applyFont="1" applyFill="1" applyBorder="1"/>
    <xf numFmtId="0" fontId="39" fillId="33" borderId="2" xfId="0" applyFont="1" applyFill="1" applyBorder="1"/>
    <xf numFmtId="44" fontId="39" fillId="33" borderId="2" xfId="1" applyFont="1" applyFill="1" applyBorder="1" applyAlignment="1" applyProtection="1">
      <alignment horizontal="center"/>
    </xf>
    <xf numFmtId="44" fontId="39" fillId="33" borderId="3" xfId="1" applyFont="1" applyFill="1" applyBorder="1" applyAlignment="1" applyProtection="1"/>
    <xf numFmtId="44" fontId="39" fillId="33" borderId="1" xfId="1" applyFont="1" applyFill="1" applyBorder="1" applyAlignment="1" applyProtection="1"/>
    <xf numFmtId="44" fontId="39" fillId="33" borderId="2" xfId="1" applyFont="1" applyFill="1" applyBorder="1" applyAlignment="1" applyProtection="1"/>
    <xf numFmtId="0" fontId="40" fillId="0" borderId="0" xfId="0" applyFont="1"/>
    <xf numFmtId="0" fontId="43" fillId="33" borderId="2" xfId="0" applyFont="1" applyFill="1" applyBorder="1"/>
    <xf numFmtId="0" fontId="44" fillId="33" borderId="3" xfId="0" applyFont="1" applyFill="1" applyBorder="1"/>
    <xf numFmtId="0" fontId="43" fillId="33" borderId="1" xfId="0" applyFont="1" applyFill="1" applyBorder="1"/>
    <xf numFmtId="0" fontId="43" fillId="33" borderId="3" xfId="0" applyFont="1" applyFill="1" applyBorder="1"/>
    <xf numFmtId="0" fontId="39" fillId="32" borderId="5" xfId="0" applyFont="1" applyFill="1" applyBorder="1" applyAlignment="1">
      <alignment wrapText="1"/>
    </xf>
    <xf numFmtId="0" fontId="41" fillId="0" borderId="12" xfId="0" applyFont="1" applyBorder="1"/>
    <xf numFmtId="0" fontId="41" fillId="0" borderId="13" xfId="0" applyFont="1" applyBorder="1"/>
    <xf numFmtId="0" fontId="45" fillId="0" borderId="4" xfId="0" applyFont="1" applyBorder="1"/>
    <xf numFmtId="0" fontId="45" fillId="0" borderId="5" xfId="0" applyFont="1" applyBorder="1"/>
    <xf numFmtId="44" fontId="45" fillId="0" borderId="5" xfId="0" applyNumberFormat="1" applyFont="1" applyBorder="1"/>
    <xf numFmtId="44" fontId="45" fillId="0" borderId="4" xfId="0" applyNumberFormat="1" applyFont="1" applyBorder="1"/>
    <xf numFmtId="44" fontId="45" fillId="0" borderId="6" xfId="0" applyNumberFormat="1" applyFont="1" applyBorder="1"/>
    <xf numFmtId="44" fontId="41" fillId="0" borderId="14" xfId="0" applyNumberFormat="1" applyFont="1" applyBorder="1"/>
    <xf numFmtId="44" fontId="41" fillId="0" borderId="12" xfId="0" applyNumberFormat="1" applyFont="1" applyBorder="1"/>
    <xf numFmtId="44" fontId="41" fillId="0" borderId="13" xfId="0" applyNumberFormat="1" applyFont="1" applyBorder="1"/>
    <xf numFmtId="0" fontId="45" fillId="2" borderId="4" xfId="0" applyFont="1" applyFill="1" applyBorder="1"/>
    <xf numFmtId="0" fontId="45" fillId="2" borderId="5" xfId="0" applyFont="1" applyFill="1" applyBorder="1"/>
    <xf numFmtId="0" fontId="45" fillId="32" borderId="1" xfId="3" applyFont="1" applyFill="1" applyBorder="1" applyAlignment="1">
      <alignment wrapText="1"/>
    </xf>
    <xf numFmtId="0" fontId="45" fillId="32" borderId="2" xfId="3" applyFont="1" applyFill="1" applyBorder="1" applyAlignment="1">
      <alignment horizontal="center" wrapText="1"/>
    </xf>
    <xf numFmtId="0" fontId="45" fillId="32" borderId="3" xfId="3" applyFont="1" applyFill="1" applyBorder="1" applyAlignment="1">
      <alignment horizontal="center" wrapText="1"/>
    </xf>
    <xf numFmtId="0" fontId="45" fillId="32" borderId="1" xfId="3" quotePrefix="1" applyFont="1" applyFill="1" applyBorder="1" applyAlignment="1">
      <alignment horizontal="center" wrapText="1"/>
    </xf>
    <xf numFmtId="0" fontId="45" fillId="32" borderId="2" xfId="3" quotePrefix="1" applyFont="1" applyFill="1" applyBorder="1" applyAlignment="1">
      <alignment horizontal="center" wrapText="1"/>
    </xf>
    <xf numFmtId="0" fontId="45" fillId="32" borderId="3" xfId="3" quotePrefix="1" applyFont="1" applyFill="1" applyBorder="1" applyAlignment="1">
      <alignment horizontal="center" wrapText="1"/>
    </xf>
    <xf numFmtId="44" fontId="41" fillId="0" borderId="11" xfId="0" applyNumberFormat="1" applyFont="1" applyBorder="1"/>
    <xf numFmtId="44" fontId="41" fillId="0" borderId="10" xfId="0" applyNumberFormat="1" applyFont="1" applyBorder="1"/>
    <xf numFmtId="0" fontId="41" fillId="0" borderId="7" xfId="0" applyFont="1" applyBorder="1"/>
    <xf numFmtId="10" fontId="45" fillId="0" borderId="5" xfId="0" applyNumberFormat="1" applyFont="1" applyBorder="1"/>
    <xf numFmtId="44" fontId="45" fillId="0" borderId="10" xfId="0" applyNumberFormat="1" applyFont="1" applyBorder="1"/>
    <xf numFmtId="44" fontId="45" fillId="0" borderId="0" xfId="0" applyNumberFormat="1" applyFont="1"/>
    <xf numFmtId="44" fontId="45" fillId="0" borderId="11" xfId="0" applyNumberFormat="1" applyFont="1" applyBorder="1"/>
    <xf numFmtId="0" fontId="45" fillId="0" borderId="1" xfId="0" applyFont="1" applyBorder="1"/>
    <xf numFmtId="0" fontId="45" fillId="0" borderId="2" xfId="0" applyFont="1" applyBorder="1"/>
    <xf numFmtId="44" fontId="45" fillId="0" borderId="3" xfId="0" applyNumberFormat="1" applyFont="1" applyBorder="1"/>
    <xf numFmtId="44" fontId="45" fillId="0" borderId="7" xfId="0" applyNumberFormat="1" applyFont="1" applyBorder="1"/>
    <xf numFmtId="44" fontId="45" fillId="0" borderId="8" xfId="0" applyNumberFormat="1" applyFont="1" applyBorder="1"/>
    <xf numFmtId="44" fontId="45" fillId="0" borderId="9" xfId="0" applyNumberFormat="1" applyFont="1" applyBorder="1"/>
    <xf numFmtId="0" fontId="45" fillId="0" borderId="1" xfId="3" applyFont="1" applyBorder="1" applyAlignment="1">
      <alignment wrapText="1"/>
    </xf>
    <xf numFmtId="0" fontId="45" fillId="0" borderId="2" xfId="3" applyFont="1" applyBorder="1" applyAlignment="1">
      <alignment horizontal="center" wrapText="1"/>
    </xf>
    <xf numFmtId="0" fontId="45" fillId="0" borderId="3" xfId="3" applyFont="1" applyBorder="1" applyAlignment="1">
      <alignment horizontal="center" wrapText="1"/>
    </xf>
    <xf numFmtId="0" fontId="45" fillId="0" borderId="1" xfId="3" quotePrefix="1" applyFont="1" applyBorder="1" applyAlignment="1">
      <alignment horizontal="center" wrapText="1"/>
    </xf>
    <xf numFmtId="0" fontId="45" fillId="0" borderId="2" xfId="3" quotePrefix="1" applyFont="1" applyBorder="1" applyAlignment="1">
      <alignment horizontal="center" wrapText="1"/>
    </xf>
    <xf numFmtId="0" fontId="45" fillId="0" borderId="3" xfId="3" quotePrefix="1" applyFont="1" applyBorder="1" applyAlignment="1">
      <alignment horizontal="center" wrapText="1"/>
    </xf>
    <xf numFmtId="44" fontId="41" fillId="0" borderId="10" xfId="1" applyFont="1" applyBorder="1" applyProtection="1"/>
    <xf numFmtId="44" fontId="41" fillId="0" borderId="0" xfId="1" applyFont="1" applyBorder="1" applyProtection="1"/>
    <xf numFmtId="44" fontId="41" fillId="0" borderId="11" xfId="1" applyFont="1" applyBorder="1" applyProtection="1"/>
    <xf numFmtId="44" fontId="41" fillId="0" borderId="12" xfId="1" applyFont="1" applyBorder="1" applyProtection="1"/>
    <xf numFmtId="44" fontId="41" fillId="0" borderId="13" xfId="1" applyFont="1" applyBorder="1" applyProtection="1"/>
    <xf numFmtId="44" fontId="41" fillId="0" borderId="14" xfId="1" applyFont="1" applyBorder="1" applyProtection="1"/>
    <xf numFmtId="10" fontId="41" fillId="36" borderId="0" xfId="2" applyNumberFormat="1" applyFont="1" applyFill="1" applyBorder="1" applyProtection="1"/>
    <xf numFmtId="0" fontId="45" fillId="0" borderId="8" xfId="0" applyFont="1" applyBorder="1" applyAlignment="1">
      <alignment wrapText="1"/>
    </xf>
    <xf numFmtId="0" fontId="45" fillId="0" borderId="8" xfId="0" applyFont="1" applyBorder="1"/>
    <xf numFmtId="0" fontId="39" fillId="32" borderId="1" xfId="3" quotePrefix="1" applyFont="1" applyFill="1" applyBorder="1" applyAlignment="1">
      <alignment horizontal="center" wrapText="1"/>
    </xf>
    <xf numFmtId="0" fontId="39" fillId="32" borderId="2" xfId="3" quotePrefix="1" applyFont="1" applyFill="1" applyBorder="1" applyAlignment="1">
      <alignment horizontal="center" wrapText="1"/>
    </xf>
    <xf numFmtId="0" fontId="39" fillId="32" borderId="3" xfId="3" quotePrefix="1" applyFont="1" applyFill="1" applyBorder="1" applyAlignment="1">
      <alignment horizontal="center" wrapText="1"/>
    </xf>
    <xf numFmtId="0" fontId="39" fillId="32" borderId="15" xfId="0" applyFont="1" applyFill="1" applyBorder="1" applyAlignment="1">
      <alignment wrapText="1"/>
    </xf>
    <xf numFmtId="0" fontId="39" fillId="32" borderId="1" xfId="3" applyFont="1" applyFill="1" applyBorder="1" applyAlignment="1">
      <alignment wrapText="1"/>
    </xf>
    <xf numFmtId="0" fontId="39" fillId="32" borderId="2" xfId="3" applyFont="1" applyFill="1" applyBorder="1" applyAlignment="1">
      <alignment horizontal="center" wrapText="1"/>
    </xf>
    <xf numFmtId="0" fontId="39" fillId="32" borderId="3" xfId="3" applyFont="1" applyFill="1" applyBorder="1" applyAlignment="1">
      <alignment horizontal="center" wrapText="1"/>
    </xf>
    <xf numFmtId="10" fontId="41" fillId="36" borderId="0" xfId="2" applyNumberFormat="1" applyFont="1" applyFill="1" applyBorder="1" applyProtection="1">
      <protection locked="0"/>
    </xf>
    <xf numFmtId="44" fontId="41" fillId="36" borderId="0" xfId="1" applyFont="1" applyFill="1" applyBorder="1" applyProtection="1">
      <protection locked="0"/>
    </xf>
    <xf numFmtId="10" fontId="41" fillId="36" borderId="13" xfId="2" applyNumberFormat="1" applyFont="1" applyFill="1" applyBorder="1" applyProtection="1">
      <protection locked="0"/>
    </xf>
    <xf numFmtId="44" fontId="41" fillId="36" borderId="13" xfId="1" applyFont="1" applyFill="1" applyBorder="1" applyProtection="1">
      <protection locked="0"/>
    </xf>
    <xf numFmtId="44" fontId="41" fillId="36" borderId="11" xfId="0" applyNumberFormat="1" applyFont="1" applyFill="1" applyBorder="1" applyProtection="1">
      <protection locked="0"/>
    </xf>
    <xf numFmtId="44" fontId="41" fillId="36" borderId="14" xfId="0" applyNumberFormat="1" applyFont="1" applyFill="1" applyBorder="1" applyProtection="1">
      <protection locked="0"/>
    </xf>
    <xf numFmtId="44" fontId="41" fillId="36" borderId="15" xfId="1" applyFont="1" applyFill="1" applyBorder="1" applyProtection="1">
      <protection locked="0"/>
    </xf>
    <xf numFmtId="44" fontId="41" fillId="0" borderId="16" xfId="0" applyNumberFormat="1" applyFont="1" applyBorder="1"/>
    <xf numFmtId="44" fontId="41" fillId="0" borderId="29" xfId="0" applyNumberFormat="1" applyFont="1" applyBorder="1"/>
    <xf numFmtId="44" fontId="41" fillId="0" borderId="31" xfId="0" applyNumberFormat="1" applyFont="1" applyBorder="1"/>
    <xf numFmtId="44" fontId="41" fillId="0" borderId="15" xfId="1" applyFont="1" applyFill="1" applyBorder="1" applyProtection="1"/>
    <xf numFmtId="0" fontId="46" fillId="0" borderId="0" xfId="0" applyFont="1"/>
    <xf numFmtId="0" fontId="39" fillId="33" borderId="15" xfId="0" applyFont="1" applyFill="1" applyBorder="1" applyAlignment="1">
      <alignment horizontal="center"/>
    </xf>
    <xf numFmtId="0" fontId="41" fillId="0" borderId="9" xfId="0" applyFont="1" applyBorder="1"/>
    <xf numFmtId="0" fontId="41" fillId="0" borderId="4" xfId="0" applyFont="1" applyBorder="1"/>
    <xf numFmtId="0" fontId="41" fillId="0" borderId="6" xfId="0" applyFont="1" applyBorder="1"/>
    <xf numFmtId="9" fontId="41" fillId="0" borderId="15" xfId="0" applyNumberFormat="1" applyFont="1" applyBorder="1"/>
    <xf numFmtId="0" fontId="45" fillId="32" borderId="1" xfId="0" applyFont="1" applyFill="1" applyBorder="1"/>
    <xf numFmtId="0" fontId="45" fillId="32" borderId="2" xfId="0" applyFont="1" applyFill="1" applyBorder="1"/>
    <xf numFmtId="0" fontId="45" fillId="32" borderId="3" xfId="0" applyFont="1" applyFill="1" applyBorder="1"/>
    <xf numFmtId="9" fontId="41" fillId="36" borderId="15" xfId="0" applyNumberFormat="1" applyFont="1" applyFill="1" applyBorder="1"/>
    <xf numFmtId="0" fontId="53" fillId="0" borderId="0" xfId="0" applyFont="1"/>
    <xf numFmtId="9" fontId="41" fillId="35" borderId="15" xfId="0" applyNumberFormat="1" applyFont="1" applyFill="1" applyBorder="1"/>
    <xf numFmtId="9" fontId="41" fillId="36" borderId="15" xfId="0" applyNumberFormat="1" applyFont="1" applyFill="1" applyBorder="1" applyProtection="1">
      <protection locked="0"/>
    </xf>
    <xf numFmtId="0" fontId="41" fillId="36" borderId="15" xfId="0" applyFont="1" applyFill="1" applyBorder="1" applyProtection="1">
      <protection locked="0"/>
    </xf>
    <xf numFmtId="44" fontId="41" fillId="36" borderId="15" xfId="1" applyFont="1" applyFill="1" applyBorder="1" applyAlignment="1" applyProtection="1">
      <protection locked="0"/>
    </xf>
    <xf numFmtId="43" fontId="41" fillId="36" borderId="15" xfId="1" applyNumberFormat="1" applyFont="1" applyFill="1" applyBorder="1" applyAlignment="1" applyProtection="1">
      <alignment horizontal="right"/>
      <protection locked="0"/>
    </xf>
    <xf numFmtId="0" fontId="39" fillId="32" borderId="1" xfId="3" quotePrefix="1" applyFont="1" applyFill="1" applyBorder="1" applyAlignment="1">
      <alignment horizontal="center" wrapText="1"/>
    </xf>
    <xf numFmtId="0" fontId="39" fillId="32" borderId="2" xfId="3" quotePrefix="1" applyFont="1" applyFill="1" applyBorder="1" applyAlignment="1">
      <alignment horizontal="center" wrapText="1"/>
    </xf>
    <xf numFmtId="0" fontId="39" fillId="32" borderId="3" xfId="3" quotePrefix="1" applyFont="1" applyFill="1" applyBorder="1" applyAlignment="1">
      <alignment horizont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39" fillId="33" borderId="15" xfId="0" applyFont="1" applyFill="1" applyBorder="1" applyAlignment="1">
      <alignment horizontal="center"/>
    </xf>
    <xf numFmtId="0" fontId="45" fillId="32" borderId="15" xfId="0" applyFont="1" applyFill="1" applyBorder="1" applyAlignment="1">
      <alignment horizontal="center"/>
    </xf>
    <xf numFmtId="10" fontId="41" fillId="36" borderId="0" xfId="2" applyNumberFormat="1" applyFont="1" applyFill="1" applyBorder="1" applyAlignment="1">
      <alignment horizontal="center"/>
    </xf>
    <xf numFmtId="0" fontId="39" fillId="33" borderId="5" xfId="0" applyFont="1" applyFill="1" applyBorder="1" applyAlignment="1">
      <alignment horizontal="left" wrapText="1"/>
    </xf>
    <xf numFmtId="0" fontId="39" fillId="33" borderId="4" xfId="0" applyFont="1" applyFill="1" applyBorder="1" applyAlignment="1">
      <alignment horizontal="center" wrapText="1"/>
    </xf>
    <xf numFmtId="0" fontId="39" fillId="33" borderId="5" xfId="0" applyFont="1" applyFill="1" applyBorder="1" applyAlignment="1">
      <alignment horizontal="center" wrapText="1"/>
    </xf>
    <xf numFmtId="0" fontId="39" fillId="33" borderId="5" xfId="0" applyFont="1" applyFill="1" applyBorder="1" applyAlignment="1">
      <alignment horizontal="center"/>
    </xf>
    <xf numFmtId="0" fontId="39" fillId="4" borderId="0" xfId="4" applyFont="1" applyFill="1" applyAlignment="1">
      <alignment horizontal="left"/>
    </xf>
  </cellXfs>
  <cellStyles count="150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25" xr:uid="{00000000-0005-0000-0000-00000C000000}"/>
    <cellStyle name="60% - Accent2 2" xfId="26" xr:uid="{00000000-0005-0000-0000-00000D000000}"/>
    <cellStyle name="60% - Accent3 2" xfId="27" xr:uid="{00000000-0005-0000-0000-00000E000000}"/>
    <cellStyle name="60% - Accent4 2" xfId="28" xr:uid="{00000000-0005-0000-0000-00000F000000}"/>
    <cellStyle name="60% - Accent5 2" xfId="29" xr:uid="{00000000-0005-0000-0000-000010000000}"/>
    <cellStyle name="60% - Accent6 2" xfId="30" xr:uid="{00000000-0005-0000-0000-000011000000}"/>
    <cellStyle name="Accent1 2" xfId="31" xr:uid="{00000000-0005-0000-0000-000012000000}"/>
    <cellStyle name="Accent2 2" xfId="32" xr:uid="{00000000-0005-0000-0000-000013000000}"/>
    <cellStyle name="Accent3 2" xfId="33" xr:uid="{00000000-0005-0000-0000-000014000000}"/>
    <cellStyle name="Accent4 2" xfId="34" xr:uid="{00000000-0005-0000-0000-000015000000}"/>
    <cellStyle name="Accent5 2" xfId="35" xr:uid="{00000000-0005-0000-0000-000016000000}"/>
    <cellStyle name="Accent6 2" xfId="36" xr:uid="{00000000-0005-0000-0000-000017000000}"/>
    <cellStyle name="Berekening 2" xfId="37" xr:uid="{00000000-0005-0000-0000-000018000000}"/>
    <cellStyle name="Comma [0]" xfId="38" xr:uid="{00000000-0005-0000-0000-000019000000}"/>
    <cellStyle name="Comma_CALCULATIEBLAD.XLS" xfId="39" xr:uid="{00000000-0005-0000-0000-00001A000000}"/>
    <cellStyle name="Controlecel 2" xfId="40" xr:uid="{00000000-0005-0000-0000-00001B000000}"/>
    <cellStyle name="Currency [0]_AA BCR/ Basis ruimtestaat 13.0" xfId="41" xr:uid="{00000000-0005-0000-0000-00001C000000}"/>
    <cellStyle name="Currency_AA BCR/ Basis ruimtestaat 13.0" xfId="42" xr:uid="{00000000-0005-0000-0000-00001D000000}"/>
    <cellStyle name="euro" xfId="43" xr:uid="{00000000-0005-0000-0000-00001E000000}"/>
    <cellStyle name="Euro 10" xfId="44" xr:uid="{00000000-0005-0000-0000-00001F000000}"/>
    <cellStyle name="Euro 10 2" xfId="45" xr:uid="{00000000-0005-0000-0000-000020000000}"/>
    <cellStyle name="Euro 10 3" xfId="46" xr:uid="{00000000-0005-0000-0000-000021000000}"/>
    <cellStyle name="Euro 11" xfId="47" xr:uid="{00000000-0005-0000-0000-000022000000}"/>
    <cellStyle name="Euro 2" xfId="48" xr:uid="{00000000-0005-0000-0000-000023000000}"/>
    <cellStyle name="Euro 2 2" xfId="49" xr:uid="{00000000-0005-0000-0000-000024000000}"/>
    <cellStyle name="Euro 2 2 2" xfId="50" xr:uid="{00000000-0005-0000-0000-000025000000}"/>
    <cellStyle name="Euro 3" xfId="51" xr:uid="{00000000-0005-0000-0000-000026000000}"/>
    <cellStyle name="Euro 3 2" xfId="52" xr:uid="{00000000-0005-0000-0000-000027000000}"/>
    <cellStyle name="Euro 3 3" xfId="53" xr:uid="{00000000-0005-0000-0000-000028000000}"/>
    <cellStyle name="Euro 4" xfId="54" xr:uid="{00000000-0005-0000-0000-000029000000}"/>
    <cellStyle name="Euro 4 2" xfId="55" xr:uid="{00000000-0005-0000-0000-00002A000000}"/>
    <cellStyle name="Euro 5" xfId="56" xr:uid="{00000000-0005-0000-0000-00002B000000}"/>
    <cellStyle name="Euro 5 2" xfId="57" xr:uid="{00000000-0005-0000-0000-00002C000000}"/>
    <cellStyle name="Euro 6" xfId="58" xr:uid="{00000000-0005-0000-0000-00002D000000}"/>
    <cellStyle name="Euro 7" xfId="59" xr:uid="{00000000-0005-0000-0000-00002E000000}"/>
    <cellStyle name="Euro 8" xfId="60" xr:uid="{00000000-0005-0000-0000-00002F000000}"/>
    <cellStyle name="Euro 8 2" xfId="61" xr:uid="{00000000-0005-0000-0000-000030000000}"/>
    <cellStyle name="Euro 8 3" xfId="62" xr:uid="{00000000-0005-0000-0000-000031000000}"/>
    <cellStyle name="Euro 9" xfId="63" xr:uid="{00000000-0005-0000-0000-000032000000}"/>
    <cellStyle name="Euro 9 2" xfId="64" xr:uid="{00000000-0005-0000-0000-000033000000}"/>
    <cellStyle name="Euro 9 3" xfId="65" xr:uid="{00000000-0005-0000-0000-000034000000}"/>
    <cellStyle name="Euro_09 1007 Programma FMK" xfId="66" xr:uid="{00000000-0005-0000-0000-000035000000}"/>
    <cellStyle name="Followed Hyperlink_AFRPPRIJS.xls" xfId="67" xr:uid="{00000000-0005-0000-0000-000036000000}"/>
    <cellStyle name="Gekoppelde cel 2" xfId="68" xr:uid="{00000000-0005-0000-0000-000037000000}"/>
    <cellStyle name="Goed 2" xfId="69" xr:uid="{00000000-0005-0000-0000-000038000000}"/>
    <cellStyle name="Hyperlink 2" xfId="70" xr:uid="{00000000-0005-0000-0000-000039000000}"/>
    <cellStyle name="invoer 2" xfId="71" xr:uid="{00000000-0005-0000-0000-00003A000000}"/>
    <cellStyle name="invoer 2 2" xfId="72" xr:uid="{00000000-0005-0000-0000-00003B000000}"/>
    <cellStyle name="invoer 3" xfId="73" xr:uid="{00000000-0005-0000-0000-00003C000000}"/>
    <cellStyle name="invoer 3 2" xfId="74" xr:uid="{00000000-0005-0000-0000-00003D000000}"/>
    <cellStyle name="invoer 4" xfId="75" xr:uid="{00000000-0005-0000-0000-00003E000000}"/>
    <cellStyle name="Komma" xfId="7" builtinId="3"/>
    <cellStyle name="Komma 2" xfId="76" xr:uid="{00000000-0005-0000-0000-000040000000}"/>
    <cellStyle name="Komma 2 2" xfId="77" xr:uid="{00000000-0005-0000-0000-000041000000}"/>
    <cellStyle name="Komma 2 3" xfId="78" xr:uid="{00000000-0005-0000-0000-000042000000}"/>
    <cellStyle name="Komma 2 4" xfId="138" xr:uid="{00000000-0005-0000-0000-000043000000}"/>
    <cellStyle name="Komma 3" xfId="79" xr:uid="{00000000-0005-0000-0000-000044000000}"/>
    <cellStyle name="Komma 3 2" xfId="80" xr:uid="{00000000-0005-0000-0000-000045000000}"/>
    <cellStyle name="Komma 3 3" xfId="81" xr:uid="{00000000-0005-0000-0000-000046000000}"/>
    <cellStyle name="Komma 4" xfId="82" xr:uid="{00000000-0005-0000-0000-000047000000}"/>
    <cellStyle name="Komma 4 2" xfId="83" xr:uid="{00000000-0005-0000-0000-000048000000}"/>
    <cellStyle name="Komma 4 3" xfId="84" xr:uid="{00000000-0005-0000-0000-000049000000}"/>
    <cellStyle name="Komma 5" xfId="85" xr:uid="{00000000-0005-0000-0000-00004A000000}"/>
    <cellStyle name="Komma 6" xfId="86" xr:uid="{00000000-0005-0000-0000-00004B000000}"/>
    <cellStyle name="kop" xfId="87" xr:uid="{00000000-0005-0000-0000-00004C000000}"/>
    <cellStyle name="Kop 1 2" xfId="88" xr:uid="{00000000-0005-0000-0000-00004D000000}"/>
    <cellStyle name="Kop 2 2" xfId="89" xr:uid="{00000000-0005-0000-0000-00004E000000}"/>
    <cellStyle name="Kop 3 2" xfId="90" xr:uid="{00000000-0005-0000-0000-00004F000000}"/>
    <cellStyle name="Kop 4 2" xfId="91" xr:uid="{00000000-0005-0000-0000-000050000000}"/>
    <cellStyle name="Koppen_rekenblad" xfId="92" xr:uid="{00000000-0005-0000-0000-000051000000}"/>
    <cellStyle name="koppenrekenblad2" xfId="93" xr:uid="{00000000-0005-0000-0000-000052000000}"/>
    <cellStyle name="koppenrekenblad2 2" xfId="94" xr:uid="{00000000-0005-0000-0000-000053000000}"/>
    <cellStyle name="m2" xfId="95" xr:uid="{00000000-0005-0000-0000-000054000000}"/>
    <cellStyle name="Neutraal 2" xfId="96" xr:uid="{00000000-0005-0000-0000-000055000000}"/>
    <cellStyle name="Normal_ KLM-CTR(STA)-Recap.xls" xfId="97" xr:uid="{00000000-0005-0000-0000-000056000000}"/>
    <cellStyle name="Notitie 2" xfId="98" xr:uid="{00000000-0005-0000-0000-000057000000}"/>
    <cellStyle name="Ongedefinieerd" xfId="99" xr:uid="{00000000-0005-0000-0000-000058000000}"/>
    <cellStyle name="Ongedefinieerd 2" xfId="100" xr:uid="{00000000-0005-0000-0000-000059000000}"/>
    <cellStyle name="Ongedefinieerd 2 2" xfId="101" xr:uid="{00000000-0005-0000-0000-00005A000000}"/>
    <cellStyle name="Ongedefinieerd 3" xfId="102" xr:uid="{00000000-0005-0000-0000-00005B000000}"/>
    <cellStyle name="Ongedefinieerd 3 2" xfId="103" xr:uid="{00000000-0005-0000-0000-00005C000000}"/>
    <cellStyle name="Ongeldig 2" xfId="104" xr:uid="{00000000-0005-0000-0000-00005D000000}"/>
    <cellStyle name="Procent" xfId="2" builtinId="5"/>
    <cellStyle name="Procent 2" xfId="105" xr:uid="{00000000-0005-0000-0000-00005F000000}"/>
    <cellStyle name="Procent 2 2" xfId="106" xr:uid="{00000000-0005-0000-0000-000060000000}"/>
    <cellStyle name="Procent 2 3" xfId="107" xr:uid="{00000000-0005-0000-0000-000061000000}"/>
    <cellStyle name="Procent 3" xfId="108" xr:uid="{00000000-0005-0000-0000-000062000000}"/>
    <cellStyle name="Procent 3 2" xfId="109" xr:uid="{00000000-0005-0000-0000-000063000000}"/>
    <cellStyle name="Procent 3 3" xfId="110" xr:uid="{00000000-0005-0000-0000-000064000000}"/>
    <cellStyle name="Procent 4" xfId="111" xr:uid="{00000000-0005-0000-0000-000065000000}"/>
    <cellStyle name="Ruimtestaat_Koppen" xfId="11" xr:uid="{00000000-0005-0000-0000-000066000000}"/>
    <cellStyle name="Ruimtestaat_Koppen 2" xfId="148" xr:uid="{CDFED15E-BF02-4BC4-8C97-08984C9218C3}"/>
    <cellStyle name="Standaard" xfId="0" builtinId="0"/>
    <cellStyle name="Standaard 10" xfId="137" xr:uid="{00000000-0005-0000-0000-000068000000}"/>
    <cellStyle name="Standaard 10 2" xfId="143" xr:uid="{00000000-0005-0000-0000-000069000000}"/>
    <cellStyle name="Standaard 11" xfId="144" xr:uid="{00000000-0005-0000-0000-00006A000000}"/>
    <cellStyle name="Standaard 12" xfId="145" xr:uid="{8ADA96C3-E6E2-41AE-BFBE-38295492BC97}"/>
    <cellStyle name="Standaard 13" xfId="149" xr:uid="{86845B3D-6C28-4E7F-9E99-FDAEEFDD9469}"/>
    <cellStyle name="Standaard 2" xfId="5" xr:uid="{00000000-0005-0000-0000-00006B000000}"/>
    <cellStyle name="Standaard 2 2" xfId="6" xr:uid="{00000000-0005-0000-0000-00006C000000}"/>
    <cellStyle name="Standaard 2 2 2" xfId="113" xr:uid="{00000000-0005-0000-0000-00006D000000}"/>
    <cellStyle name="Standaard 2 2 3" xfId="112" xr:uid="{00000000-0005-0000-0000-00006E000000}"/>
    <cellStyle name="Standaard 2 3" xfId="12" xr:uid="{00000000-0005-0000-0000-00006F000000}"/>
    <cellStyle name="Standaard 2 3 2" xfId="9" xr:uid="{00000000-0005-0000-0000-000070000000}"/>
    <cellStyle name="Standaard 2 4" xfId="133" xr:uid="{00000000-0005-0000-0000-000071000000}"/>
    <cellStyle name="Standaard 3" xfId="114" xr:uid="{00000000-0005-0000-0000-000072000000}"/>
    <cellStyle name="Standaard 3 2" xfId="115" xr:uid="{00000000-0005-0000-0000-000073000000}"/>
    <cellStyle name="Standaard 3 3" xfId="147" xr:uid="{2ED062C7-229A-469F-AB86-D95FE25CB76B}"/>
    <cellStyle name="Standaard 4" xfId="4" xr:uid="{00000000-0005-0000-0000-000074000000}"/>
    <cellStyle name="Standaard 4 2" xfId="116" xr:uid="{00000000-0005-0000-0000-000075000000}"/>
    <cellStyle name="Standaard 4 3" xfId="117" xr:uid="{00000000-0005-0000-0000-000076000000}"/>
    <cellStyle name="Standaard 5" xfId="118" xr:uid="{00000000-0005-0000-0000-000077000000}"/>
    <cellStyle name="Standaard 5 2" xfId="139" xr:uid="{00000000-0005-0000-0000-000078000000}"/>
    <cellStyle name="Standaard 6" xfId="119" xr:uid="{00000000-0005-0000-0000-000079000000}"/>
    <cellStyle name="Standaard 7" xfId="8" xr:uid="{00000000-0005-0000-0000-00007A000000}"/>
    <cellStyle name="Standaard 7 2" xfId="120" xr:uid="{00000000-0005-0000-0000-00007B000000}"/>
    <cellStyle name="Standaard 8" xfId="3" xr:uid="{00000000-0005-0000-0000-00007C000000}"/>
    <cellStyle name="Standaard 8 2" xfId="134" xr:uid="{00000000-0005-0000-0000-00007D000000}"/>
    <cellStyle name="Standaard 8 2 2" xfId="141" xr:uid="{00000000-0005-0000-0000-00007E000000}"/>
    <cellStyle name="Standaard 9" xfId="10" xr:uid="{00000000-0005-0000-0000-00007F000000}"/>
    <cellStyle name="Standaard_ruimtestaat" xfId="146" xr:uid="{835E9566-7A9B-4A55-9FD5-F4931CAF1C22}"/>
    <cellStyle name="Titel 2" xfId="121" xr:uid="{00000000-0005-0000-0000-000081000000}"/>
    <cellStyle name="Totaal 2" xfId="122" xr:uid="{00000000-0005-0000-0000-000082000000}"/>
    <cellStyle name="Uitvoer 2" xfId="123" xr:uid="{00000000-0005-0000-0000-000083000000}"/>
    <cellStyle name="Valuta" xfId="1" builtinId="4"/>
    <cellStyle name="Valuta 2" xfId="124" xr:uid="{00000000-0005-0000-0000-000085000000}"/>
    <cellStyle name="Valuta 2 2" xfId="135" xr:uid="{00000000-0005-0000-0000-000086000000}"/>
    <cellStyle name="Valuta 3" xfId="125" xr:uid="{00000000-0005-0000-0000-000087000000}"/>
    <cellStyle name="Valuta 4" xfId="126" xr:uid="{00000000-0005-0000-0000-000088000000}"/>
    <cellStyle name="Valuta 4 2" xfId="127" xr:uid="{00000000-0005-0000-0000-000089000000}"/>
    <cellStyle name="Valuta 5" xfId="128" xr:uid="{00000000-0005-0000-0000-00008A000000}"/>
    <cellStyle name="Valuta 6" xfId="129" xr:uid="{00000000-0005-0000-0000-00008B000000}"/>
    <cellStyle name="Valuta 7" xfId="132" xr:uid="{00000000-0005-0000-0000-00008C000000}"/>
    <cellStyle name="Valuta 7 2" xfId="140" xr:uid="{00000000-0005-0000-0000-00008D000000}"/>
    <cellStyle name="Valuta 8" xfId="136" xr:uid="{00000000-0005-0000-0000-00008E000000}"/>
    <cellStyle name="Valuta 8 2" xfId="142" xr:uid="{00000000-0005-0000-0000-00008F000000}"/>
    <cellStyle name="Verklarende tekst 2" xfId="130" xr:uid="{00000000-0005-0000-0000-000090000000}"/>
    <cellStyle name="Waarschuwingstekst 2" xfId="131" xr:uid="{00000000-0005-0000-0000-000091000000}"/>
  </cellStyles>
  <dxfs count="3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319EA5"/>
      <color rgb="FFF4F169"/>
      <color rgb="FFFFFFCC"/>
      <color rgb="FF13B259"/>
      <color rgb="FF39597B"/>
      <color rgb="FFB3CF78"/>
      <color rgb="FF43AA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8D90-CFFE-4609-AED9-C20D7487342F}">
  <dimension ref="A2:P1153"/>
  <sheetViews>
    <sheetView tabSelected="1" zoomScaleNormal="100" zoomScaleSheetLayoutView="100" workbookViewId="0">
      <pane ySplit="5" topLeftCell="A6" activePane="bottomLeft" state="frozen"/>
      <selection pane="bottomLeft" activeCell="B5" sqref="B5"/>
    </sheetView>
  </sheetViews>
  <sheetFormatPr defaultColWidth="8" defaultRowHeight="12.75"/>
  <cols>
    <col min="1" max="1" width="7.5" style="57" bestFit="1" customWidth="1"/>
    <col min="2" max="2" width="42.375" style="57" bestFit="1" customWidth="1"/>
    <col min="3" max="3" width="37.125" style="57" customWidth="1"/>
    <col min="4" max="4" width="21.75" style="57" bestFit="1" customWidth="1"/>
    <col min="5" max="5" width="9.375" style="58" bestFit="1" customWidth="1"/>
    <col min="6" max="6" width="28.25" style="57" customWidth="1"/>
    <col min="7" max="7" width="20.875" style="57" bestFit="1" customWidth="1"/>
    <col min="8" max="8" width="9.625" style="59" customWidth="1"/>
    <col min="9" max="10" width="13.125" style="59" customWidth="1"/>
    <col min="11" max="12" width="9.5" style="59" bestFit="1" customWidth="1"/>
    <col min="13" max="16384" width="8" style="57"/>
  </cols>
  <sheetData>
    <row r="2" spans="1:16" s="54" customFormat="1" ht="23.25">
      <c r="A2" s="53"/>
      <c r="B2" s="53" t="s">
        <v>0</v>
      </c>
      <c r="E2" s="55"/>
      <c r="H2" s="56"/>
      <c r="I2" s="56"/>
      <c r="J2" s="56"/>
      <c r="K2" s="56"/>
      <c r="L2" s="56"/>
    </row>
    <row r="3" spans="1:16" ht="13.5" thickBot="1"/>
    <row r="4" spans="1:16">
      <c r="A4" s="60" t="s">
        <v>1</v>
      </c>
      <c r="B4" s="60" t="s">
        <v>1</v>
      </c>
      <c r="C4" s="61" t="s">
        <v>2</v>
      </c>
      <c r="D4" s="61" t="s">
        <v>3</v>
      </c>
      <c r="E4" s="61" t="s">
        <v>4</v>
      </c>
      <c r="F4" s="61" t="s">
        <v>4</v>
      </c>
      <c r="G4" s="61" t="s">
        <v>5</v>
      </c>
      <c r="H4" s="62" t="s">
        <v>6</v>
      </c>
      <c r="I4" s="62" t="s">
        <v>7</v>
      </c>
      <c r="J4" s="62" t="s">
        <v>8</v>
      </c>
      <c r="K4" s="63" t="s">
        <v>9</v>
      </c>
      <c r="L4" s="63" t="s">
        <v>10</v>
      </c>
    </row>
    <row r="5" spans="1:16">
      <c r="A5" s="64"/>
      <c r="B5" s="64"/>
      <c r="C5" s="65"/>
      <c r="D5" s="65"/>
      <c r="E5" s="65" t="s">
        <v>11</v>
      </c>
      <c r="F5" s="65" t="s">
        <v>12</v>
      </c>
      <c r="G5" s="65" t="s">
        <v>13</v>
      </c>
      <c r="H5" s="66" t="s">
        <v>14</v>
      </c>
      <c r="I5" s="66" t="s">
        <v>15</v>
      </c>
      <c r="J5" s="66" t="s">
        <v>15</v>
      </c>
      <c r="K5" s="67"/>
      <c r="L5" s="67" t="s">
        <v>16</v>
      </c>
    </row>
    <row r="6" spans="1:16">
      <c r="A6" s="68">
        <v>1</v>
      </c>
      <c r="B6" s="68" t="s">
        <v>17</v>
      </c>
      <c r="C6" s="69" t="s">
        <v>18</v>
      </c>
      <c r="D6" s="69" t="s">
        <v>19</v>
      </c>
      <c r="E6" s="69" t="s">
        <v>20</v>
      </c>
      <c r="F6" s="69" t="s">
        <v>21</v>
      </c>
      <c r="G6" s="69" t="s">
        <v>22</v>
      </c>
      <c r="H6" s="70">
        <v>13</v>
      </c>
      <c r="I6" s="70"/>
      <c r="J6" s="70"/>
      <c r="K6" s="71">
        <v>200</v>
      </c>
      <c r="L6" s="71" t="str">
        <f t="shared" ref="L6:L14" si="0">VLOOKUP(K6,$O$6:$P$11,2,0)</f>
        <v>5w</v>
      </c>
      <c r="O6" s="57">
        <v>200</v>
      </c>
      <c r="P6" s="57" t="s">
        <v>23</v>
      </c>
    </row>
    <row r="7" spans="1:16">
      <c r="A7" s="68">
        <v>1</v>
      </c>
      <c r="B7" s="68" t="s">
        <v>17</v>
      </c>
      <c r="C7" s="69" t="s">
        <v>18</v>
      </c>
      <c r="D7" s="69" t="s">
        <v>19</v>
      </c>
      <c r="E7" s="69" t="s">
        <v>24</v>
      </c>
      <c r="F7" s="69" t="s">
        <v>25</v>
      </c>
      <c r="G7" s="69" t="s">
        <v>26</v>
      </c>
      <c r="H7" s="70">
        <v>166</v>
      </c>
      <c r="I7" s="70"/>
      <c r="J7" s="70"/>
      <c r="K7" s="71">
        <v>200</v>
      </c>
      <c r="L7" s="71" t="str">
        <f t="shared" si="0"/>
        <v>5w</v>
      </c>
      <c r="O7" s="57">
        <v>120</v>
      </c>
      <c r="P7" s="57" t="s">
        <v>27</v>
      </c>
    </row>
    <row r="8" spans="1:16">
      <c r="A8" s="68">
        <v>1</v>
      </c>
      <c r="B8" s="68" t="s">
        <v>17</v>
      </c>
      <c r="C8" s="69" t="s">
        <v>18</v>
      </c>
      <c r="D8" s="69" t="s">
        <v>19</v>
      </c>
      <c r="E8" s="69" t="s">
        <v>28</v>
      </c>
      <c r="F8" s="69" t="s">
        <v>29</v>
      </c>
      <c r="G8" s="69" t="s">
        <v>30</v>
      </c>
      <c r="H8" s="70">
        <v>4</v>
      </c>
      <c r="I8" s="70"/>
      <c r="J8" s="70"/>
      <c r="K8" s="71">
        <v>200</v>
      </c>
      <c r="L8" s="71" t="str">
        <f t="shared" si="0"/>
        <v>5w</v>
      </c>
      <c r="O8" s="57">
        <v>80</v>
      </c>
      <c r="P8" s="57" t="s">
        <v>31</v>
      </c>
    </row>
    <row r="9" spans="1:16">
      <c r="A9" s="68">
        <v>1</v>
      </c>
      <c r="B9" s="68" t="s">
        <v>17</v>
      </c>
      <c r="C9" s="69" t="s">
        <v>18</v>
      </c>
      <c r="D9" s="69" t="s">
        <v>19</v>
      </c>
      <c r="E9" s="69" t="s">
        <v>32</v>
      </c>
      <c r="F9" s="69" t="s">
        <v>25</v>
      </c>
      <c r="G9" s="69" t="s">
        <v>26</v>
      </c>
      <c r="H9" s="70">
        <v>78</v>
      </c>
      <c r="I9" s="70"/>
      <c r="J9" s="70"/>
      <c r="K9" s="71">
        <v>200</v>
      </c>
      <c r="L9" s="71" t="str">
        <f t="shared" si="0"/>
        <v>5w</v>
      </c>
      <c r="O9" s="57">
        <v>40</v>
      </c>
      <c r="P9" s="57" t="s">
        <v>33</v>
      </c>
    </row>
    <row r="10" spans="1:16">
      <c r="A10" s="68">
        <v>1</v>
      </c>
      <c r="B10" s="68" t="s">
        <v>17</v>
      </c>
      <c r="C10" s="69" t="s">
        <v>18</v>
      </c>
      <c r="D10" s="69" t="s">
        <v>19</v>
      </c>
      <c r="E10" s="69" t="s">
        <v>34</v>
      </c>
      <c r="F10" s="69" t="s">
        <v>35</v>
      </c>
      <c r="G10" s="69" t="s">
        <v>26</v>
      </c>
      <c r="H10" s="70">
        <v>5</v>
      </c>
      <c r="I10" s="70"/>
      <c r="J10" s="70"/>
      <c r="K10" s="71">
        <v>4</v>
      </c>
      <c r="L10" s="71" t="str">
        <f t="shared" si="0"/>
        <v>4j</v>
      </c>
      <c r="O10" s="57">
        <v>4</v>
      </c>
      <c r="P10" s="57" t="s">
        <v>36</v>
      </c>
    </row>
    <row r="11" spans="1:16">
      <c r="A11" s="68">
        <v>1</v>
      </c>
      <c r="B11" s="68" t="s">
        <v>17</v>
      </c>
      <c r="C11" s="69" t="s">
        <v>18</v>
      </c>
      <c r="D11" s="69" t="s">
        <v>19</v>
      </c>
      <c r="E11" s="69" t="s">
        <v>37</v>
      </c>
      <c r="F11" s="69" t="s">
        <v>35</v>
      </c>
      <c r="G11" s="69" t="s">
        <v>26</v>
      </c>
      <c r="H11" s="70">
        <v>10</v>
      </c>
      <c r="I11" s="70"/>
      <c r="J11" s="70"/>
      <c r="K11" s="71">
        <v>4</v>
      </c>
      <c r="L11" s="71" t="str">
        <f t="shared" si="0"/>
        <v>4j</v>
      </c>
      <c r="O11" s="57">
        <v>0</v>
      </c>
      <c r="P11" s="57" t="s">
        <v>38</v>
      </c>
    </row>
    <row r="12" spans="1:16">
      <c r="A12" s="68">
        <v>1</v>
      </c>
      <c r="B12" s="68" t="s">
        <v>17</v>
      </c>
      <c r="C12" s="69" t="s">
        <v>18</v>
      </c>
      <c r="D12" s="69" t="s">
        <v>19</v>
      </c>
      <c r="E12" s="69" t="s">
        <v>39</v>
      </c>
      <c r="F12" s="69" t="s">
        <v>40</v>
      </c>
      <c r="G12" s="69" t="s">
        <v>30</v>
      </c>
      <c r="H12" s="70">
        <v>93</v>
      </c>
      <c r="I12" s="70"/>
      <c r="J12" s="70"/>
      <c r="K12" s="71">
        <v>40</v>
      </c>
      <c r="L12" s="71" t="str">
        <f t="shared" si="0"/>
        <v>1w</v>
      </c>
    </row>
    <row r="13" spans="1:16">
      <c r="A13" s="68">
        <v>1</v>
      </c>
      <c r="B13" s="68" t="s">
        <v>17</v>
      </c>
      <c r="C13" s="69" t="s">
        <v>18</v>
      </c>
      <c r="D13" s="69" t="s">
        <v>19</v>
      </c>
      <c r="E13" s="69" t="s">
        <v>41</v>
      </c>
      <c r="F13" s="69" t="s">
        <v>42</v>
      </c>
      <c r="G13" s="69" t="s">
        <v>26</v>
      </c>
      <c r="H13" s="70">
        <v>55</v>
      </c>
      <c r="I13" s="70"/>
      <c r="J13" s="70"/>
      <c r="K13" s="71">
        <v>40</v>
      </c>
      <c r="L13" s="71" t="str">
        <f t="shared" si="0"/>
        <v>1w</v>
      </c>
    </row>
    <row r="14" spans="1:16">
      <c r="A14" s="68">
        <v>1</v>
      </c>
      <c r="B14" s="68" t="s">
        <v>17</v>
      </c>
      <c r="C14" s="69" t="s">
        <v>18</v>
      </c>
      <c r="D14" s="69" t="s">
        <v>19</v>
      </c>
      <c r="E14" s="69" t="s">
        <v>43</v>
      </c>
      <c r="F14" s="69" t="s">
        <v>44</v>
      </c>
      <c r="G14" s="69" t="s">
        <v>26</v>
      </c>
      <c r="H14" s="70">
        <v>7</v>
      </c>
      <c r="I14" s="70"/>
      <c r="J14" s="70"/>
      <c r="K14" s="71">
        <v>40</v>
      </c>
      <c r="L14" s="71" t="str">
        <f t="shared" si="0"/>
        <v>1w</v>
      </c>
    </row>
    <row r="15" spans="1:16">
      <c r="A15" s="68">
        <v>1</v>
      </c>
      <c r="B15" s="68" t="s">
        <v>17</v>
      </c>
      <c r="C15" s="69" t="s">
        <v>18</v>
      </c>
      <c r="D15" s="69" t="s">
        <v>19</v>
      </c>
      <c r="E15" s="69" t="s">
        <v>45</v>
      </c>
      <c r="F15" s="69" t="s">
        <v>46</v>
      </c>
      <c r="G15" s="69" t="s">
        <v>26</v>
      </c>
      <c r="H15" s="70">
        <v>3</v>
      </c>
      <c r="I15" s="70"/>
      <c r="J15" s="70">
        <v>3</v>
      </c>
      <c r="K15" s="71">
        <v>0</v>
      </c>
      <c r="L15" s="71">
        <v>0</v>
      </c>
    </row>
    <row r="16" spans="1:16">
      <c r="A16" s="68">
        <v>1</v>
      </c>
      <c r="B16" s="68" t="s">
        <v>17</v>
      </c>
      <c r="C16" s="69" t="s">
        <v>18</v>
      </c>
      <c r="D16" s="69" t="s">
        <v>19</v>
      </c>
      <c r="E16" s="69" t="s">
        <v>47</v>
      </c>
      <c r="F16" s="69" t="s">
        <v>48</v>
      </c>
      <c r="G16" s="69" t="s">
        <v>26</v>
      </c>
      <c r="H16" s="70">
        <v>55</v>
      </c>
      <c r="I16" s="70"/>
      <c r="J16" s="70"/>
      <c r="K16" s="71">
        <v>40</v>
      </c>
      <c r="L16" s="71" t="str">
        <f>VLOOKUP(K16,$O$6:$P$11,2,0)</f>
        <v>1w</v>
      </c>
    </row>
    <row r="17" spans="1:12">
      <c r="A17" s="68">
        <v>1</v>
      </c>
      <c r="B17" s="68" t="s">
        <v>17</v>
      </c>
      <c r="C17" s="69" t="s">
        <v>18</v>
      </c>
      <c r="D17" s="69" t="s">
        <v>19</v>
      </c>
      <c r="E17" s="69" t="s">
        <v>49</v>
      </c>
      <c r="F17" s="69" t="s">
        <v>50</v>
      </c>
      <c r="G17" s="69" t="s">
        <v>26</v>
      </c>
      <c r="H17" s="70">
        <v>11</v>
      </c>
      <c r="I17" s="70"/>
      <c r="J17" s="70"/>
      <c r="K17" s="71">
        <v>4</v>
      </c>
      <c r="L17" s="71" t="str">
        <f>VLOOKUP(K17,$O$6:$P$11,2,0)</f>
        <v>4j</v>
      </c>
    </row>
    <row r="18" spans="1:12">
      <c r="A18" s="68">
        <v>1</v>
      </c>
      <c r="B18" s="68" t="s">
        <v>17</v>
      </c>
      <c r="C18" s="69" t="s">
        <v>18</v>
      </c>
      <c r="D18" s="69" t="s">
        <v>19</v>
      </c>
      <c r="E18" s="69" t="s">
        <v>51</v>
      </c>
      <c r="F18" s="69" t="s">
        <v>52</v>
      </c>
      <c r="G18" s="69" t="s">
        <v>26</v>
      </c>
      <c r="H18" s="70">
        <v>20</v>
      </c>
      <c r="I18" s="70"/>
      <c r="J18" s="70">
        <v>20</v>
      </c>
      <c r="K18" s="71">
        <v>40</v>
      </c>
      <c r="L18" s="71">
        <v>0</v>
      </c>
    </row>
    <row r="19" spans="1:12">
      <c r="A19" s="68">
        <v>1</v>
      </c>
      <c r="B19" s="68" t="s">
        <v>17</v>
      </c>
      <c r="C19" s="69" t="s">
        <v>18</v>
      </c>
      <c r="D19" s="69" t="s">
        <v>19</v>
      </c>
      <c r="E19" s="69" t="s">
        <v>53</v>
      </c>
      <c r="F19" s="69" t="s">
        <v>54</v>
      </c>
      <c r="G19" s="69" t="s">
        <v>26</v>
      </c>
      <c r="H19" s="70">
        <v>14</v>
      </c>
      <c r="I19" s="70"/>
      <c r="J19" s="70">
        <v>14</v>
      </c>
      <c r="K19" s="71">
        <v>40</v>
      </c>
      <c r="L19" s="71">
        <v>0</v>
      </c>
    </row>
    <row r="20" spans="1:12">
      <c r="A20" s="68">
        <v>1</v>
      </c>
      <c r="B20" s="68" t="s">
        <v>17</v>
      </c>
      <c r="C20" s="69" t="s">
        <v>18</v>
      </c>
      <c r="D20" s="69" t="s">
        <v>19</v>
      </c>
      <c r="E20" s="69" t="s">
        <v>55</v>
      </c>
      <c r="F20" s="69" t="s">
        <v>56</v>
      </c>
      <c r="G20" s="69" t="s">
        <v>26</v>
      </c>
      <c r="H20" s="70">
        <v>20</v>
      </c>
      <c r="I20" s="70"/>
      <c r="J20" s="70">
        <v>20</v>
      </c>
      <c r="K20" s="71">
        <v>40</v>
      </c>
      <c r="L20" s="71">
        <v>0</v>
      </c>
    </row>
    <row r="21" spans="1:12">
      <c r="A21" s="68">
        <v>1</v>
      </c>
      <c r="B21" s="68" t="s">
        <v>17</v>
      </c>
      <c r="C21" s="69" t="s">
        <v>18</v>
      </c>
      <c r="D21" s="69" t="s">
        <v>19</v>
      </c>
      <c r="E21" s="69" t="s">
        <v>57</v>
      </c>
      <c r="F21" s="69" t="s">
        <v>58</v>
      </c>
      <c r="G21" s="69" t="s">
        <v>59</v>
      </c>
      <c r="H21" s="70">
        <v>26</v>
      </c>
      <c r="I21" s="70"/>
      <c r="J21" s="70">
        <v>26</v>
      </c>
      <c r="K21" s="71">
        <v>40</v>
      </c>
      <c r="L21" s="71">
        <v>0</v>
      </c>
    </row>
    <row r="22" spans="1:12">
      <c r="A22" s="68">
        <v>1</v>
      </c>
      <c r="B22" s="68" t="s">
        <v>17</v>
      </c>
      <c r="C22" s="69" t="s">
        <v>18</v>
      </c>
      <c r="D22" s="69" t="s">
        <v>19</v>
      </c>
      <c r="E22" s="69" t="s">
        <v>60</v>
      </c>
      <c r="F22" s="69" t="s">
        <v>61</v>
      </c>
      <c r="G22" s="69" t="s">
        <v>62</v>
      </c>
      <c r="H22" s="70">
        <v>7</v>
      </c>
      <c r="I22" s="70"/>
      <c r="J22" s="70"/>
      <c r="K22" s="71">
        <v>40</v>
      </c>
      <c r="L22" s="71" t="str">
        <f t="shared" ref="L22:L33" si="1">VLOOKUP(K22,$O$6:$P$11,2,0)</f>
        <v>1w</v>
      </c>
    </row>
    <row r="23" spans="1:12">
      <c r="A23" s="68">
        <v>1</v>
      </c>
      <c r="B23" s="68" t="s">
        <v>17</v>
      </c>
      <c r="C23" s="69" t="s">
        <v>18</v>
      </c>
      <c r="D23" s="69" t="s">
        <v>19</v>
      </c>
      <c r="E23" s="69" t="s">
        <v>63</v>
      </c>
      <c r="F23" s="69" t="s">
        <v>64</v>
      </c>
      <c r="G23" s="69" t="s">
        <v>26</v>
      </c>
      <c r="H23" s="70">
        <v>15</v>
      </c>
      <c r="I23" s="70"/>
      <c r="J23" s="70"/>
      <c r="K23" s="71">
        <v>200</v>
      </c>
      <c r="L23" s="71" t="str">
        <f t="shared" si="1"/>
        <v>5w</v>
      </c>
    </row>
    <row r="24" spans="1:12">
      <c r="A24" s="68">
        <v>1</v>
      </c>
      <c r="B24" s="68" t="s">
        <v>17</v>
      </c>
      <c r="C24" s="69" t="s">
        <v>18</v>
      </c>
      <c r="D24" s="69" t="s">
        <v>19</v>
      </c>
      <c r="E24" s="69" t="s">
        <v>65</v>
      </c>
      <c r="F24" s="69" t="s">
        <v>66</v>
      </c>
      <c r="G24" s="69" t="s">
        <v>26</v>
      </c>
      <c r="H24" s="70">
        <v>18</v>
      </c>
      <c r="I24" s="70"/>
      <c r="J24" s="70"/>
      <c r="K24" s="71">
        <v>4</v>
      </c>
      <c r="L24" s="71" t="str">
        <f t="shared" si="1"/>
        <v>4j</v>
      </c>
    </row>
    <row r="25" spans="1:12">
      <c r="A25" s="68">
        <v>1</v>
      </c>
      <c r="B25" s="68" t="s">
        <v>17</v>
      </c>
      <c r="C25" s="69" t="s">
        <v>18</v>
      </c>
      <c r="D25" s="69" t="s">
        <v>19</v>
      </c>
      <c r="E25" s="69" t="s">
        <v>67</v>
      </c>
      <c r="F25" s="69" t="s">
        <v>29</v>
      </c>
      <c r="G25" s="69" t="s">
        <v>30</v>
      </c>
      <c r="H25" s="70">
        <v>6</v>
      </c>
      <c r="I25" s="70"/>
      <c r="J25" s="70"/>
      <c r="K25" s="71">
        <v>200</v>
      </c>
      <c r="L25" s="71" t="str">
        <f t="shared" si="1"/>
        <v>5w</v>
      </c>
    </row>
    <row r="26" spans="1:12">
      <c r="A26" s="68">
        <v>1</v>
      </c>
      <c r="B26" s="68" t="s">
        <v>17</v>
      </c>
      <c r="C26" s="69" t="s">
        <v>18</v>
      </c>
      <c r="D26" s="69" t="s">
        <v>19</v>
      </c>
      <c r="E26" s="69" t="s">
        <v>68</v>
      </c>
      <c r="F26" s="69" t="s">
        <v>69</v>
      </c>
      <c r="G26" s="69" t="s">
        <v>30</v>
      </c>
      <c r="H26" s="70">
        <v>6</v>
      </c>
      <c r="I26" s="70"/>
      <c r="J26" s="70"/>
      <c r="K26" s="71">
        <v>200</v>
      </c>
      <c r="L26" s="71" t="str">
        <f t="shared" si="1"/>
        <v>5w</v>
      </c>
    </row>
    <row r="27" spans="1:12">
      <c r="A27" s="68">
        <v>1</v>
      </c>
      <c r="B27" s="68" t="s">
        <v>17</v>
      </c>
      <c r="C27" s="69" t="s">
        <v>18</v>
      </c>
      <c r="D27" s="69" t="s">
        <v>19</v>
      </c>
      <c r="E27" s="69" t="s">
        <v>70</v>
      </c>
      <c r="F27" s="69" t="s">
        <v>71</v>
      </c>
      <c r="G27" s="69" t="s">
        <v>30</v>
      </c>
      <c r="H27" s="70">
        <v>10</v>
      </c>
      <c r="I27" s="70"/>
      <c r="J27" s="70"/>
      <c r="K27" s="71">
        <v>200</v>
      </c>
      <c r="L27" s="71" t="str">
        <f t="shared" si="1"/>
        <v>5w</v>
      </c>
    </row>
    <row r="28" spans="1:12">
      <c r="A28" s="68">
        <v>1</v>
      </c>
      <c r="B28" s="68" t="s">
        <v>17</v>
      </c>
      <c r="C28" s="69" t="s">
        <v>18</v>
      </c>
      <c r="D28" s="69" t="s">
        <v>19</v>
      </c>
      <c r="E28" s="69" t="s">
        <v>72</v>
      </c>
      <c r="F28" s="69" t="s">
        <v>73</v>
      </c>
      <c r="G28" s="69" t="s">
        <v>59</v>
      </c>
      <c r="H28" s="70">
        <v>18</v>
      </c>
      <c r="I28" s="70"/>
      <c r="J28" s="70"/>
      <c r="K28" s="71">
        <v>40</v>
      </c>
      <c r="L28" s="71" t="str">
        <f t="shared" si="1"/>
        <v>1w</v>
      </c>
    </row>
    <row r="29" spans="1:12">
      <c r="A29" s="68">
        <v>1</v>
      </c>
      <c r="B29" s="68" t="s">
        <v>17</v>
      </c>
      <c r="C29" s="69" t="s">
        <v>18</v>
      </c>
      <c r="D29" s="69" t="s">
        <v>19</v>
      </c>
      <c r="E29" s="69" t="s">
        <v>74</v>
      </c>
      <c r="F29" s="69" t="s">
        <v>66</v>
      </c>
      <c r="G29" s="69" t="s">
        <v>26</v>
      </c>
      <c r="H29" s="70">
        <v>17</v>
      </c>
      <c r="I29" s="70"/>
      <c r="J29" s="70"/>
      <c r="K29" s="71">
        <v>4</v>
      </c>
      <c r="L29" s="71" t="str">
        <f t="shared" si="1"/>
        <v>4j</v>
      </c>
    </row>
    <row r="30" spans="1:12">
      <c r="A30" s="68">
        <v>1</v>
      </c>
      <c r="B30" s="68" t="s">
        <v>17</v>
      </c>
      <c r="C30" s="69" t="s">
        <v>18</v>
      </c>
      <c r="D30" s="69" t="s">
        <v>19</v>
      </c>
      <c r="E30" s="69" t="s">
        <v>75</v>
      </c>
      <c r="F30" s="69" t="s">
        <v>76</v>
      </c>
      <c r="G30" s="69" t="s">
        <v>26</v>
      </c>
      <c r="H30" s="70">
        <v>83</v>
      </c>
      <c r="I30" s="70"/>
      <c r="J30" s="70"/>
      <c r="K30" s="71">
        <v>200</v>
      </c>
      <c r="L30" s="71" t="str">
        <f t="shared" si="1"/>
        <v>5w</v>
      </c>
    </row>
    <row r="31" spans="1:12">
      <c r="A31" s="68">
        <v>1</v>
      </c>
      <c r="B31" s="68" t="s">
        <v>17</v>
      </c>
      <c r="C31" s="69" t="s">
        <v>18</v>
      </c>
      <c r="D31" s="69" t="s">
        <v>19</v>
      </c>
      <c r="E31" s="69" t="s">
        <v>77</v>
      </c>
      <c r="F31" s="69" t="s">
        <v>78</v>
      </c>
      <c r="G31" s="69" t="s">
        <v>26</v>
      </c>
      <c r="H31" s="70">
        <v>58</v>
      </c>
      <c r="I31" s="70"/>
      <c r="J31" s="70"/>
      <c r="K31" s="71">
        <v>40</v>
      </c>
      <c r="L31" s="71" t="str">
        <f t="shared" si="1"/>
        <v>1w</v>
      </c>
    </row>
    <row r="32" spans="1:12">
      <c r="A32" s="68">
        <v>1</v>
      </c>
      <c r="B32" s="68" t="s">
        <v>17</v>
      </c>
      <c r="C32" s="69" t="s">
        <v>18</v>
      </c>
      <c r="D32" s="69" t="s">
        <v>19</v>
      </c>
      <c r="E32" s="69" t="s">
        <v>79</v>
      </c>
      <c r="F32" s="69" t="s">
        <v>29</v>
      </c>
      <c r="G32" s="69" t="s">
        <v>30</v>
      </c>
      <c r="H32" s="70">
        <v>4</v>
      </c>
      <c r="I32" s="70"/>
      <c r="J32" s="70"/>
      <c r="K32" s="71">
        <v>200</v>
      </c>
      <c r="L32" s="71" t="str">
        <f t="shared" si="1"/>
        <v>5w</v>
      </c>
    </row>
    <row r="33" spans="1:12">
      <c r="A33" s="68">
        <v>1</v>
      </c>
      <c r="B33" s="68" t="s">
        <v>17</v>
      </c>
      <c r="C33" s="69" t="s">
        <v>18</v>
      </c>
      <c r="D33" s="69" t="s">
        <v>19</v>
      </c>
      <c r="E33" s="69" t="s">
        <v>80</v>
      </c>
      <c r="F33" s="69" t="s">
        <v>81</v>
      </c>
      <c r="G33" s="69" t="s">
        <v>26</v>
      </c>
      <c r="H33" s="70">
        <v>18</v>
      </c>
      <c r="I33" s="70"/>
      <c r="J33" s="70"/>
      <c r="K33" s="71">
        <v>40</v>
      </c>
      <c r="L33" s="71" t="str">
        <f t="shared" si="1"/>
        <v>1w</v>
      </c>
    </row>
    <row r="34" spans="1:12">
      <c r="A34" s="68">
        <v>1</v>
      </c>
      <c r="B34" s="68" t="s">
        <v>17</v>
      </c>
      <c r="C34" s="69" t="s">
        <v>18</v>
      </c>
      <c r="D34" s="69" t="s">
        <v>19</v>
      </c>
      <c r="E34" s="69" t="s">
        <v>82</v>
      </c>
      <c r="F34" s="69" t="s">
        <v>83</v>
      </c>
      <c r="G34" s="69" t="s">
        <v>26</v>
      </c>
      <c r="H34" s="70">
        <v>15</v>
      </c>
      <c r="I34" s="70"/>
      <c r="J34" s="70">
        <v>15</v>
      </c>
      <c r="K34" s="71">
        <v>40</v>
      </c>
      <c r="L34" s="71">
        <v>0</v>
      </c>
    </row>
    <row r="35" spans="1:12">
      <c r="A35" s="68">
        <v>1</v>
      </c>
      <c r="B35" s="68" t="s">
        <v>17</v>
      </c>
      <c r="C35" s="69" t="s">
        <v>18</v>
      </c>
      <c r="D35" s="69" t="s">
        <v>19</v>
      </c>
      <c r="E35" s="69" t="s">
        <v>84</v>
      </c>
      <c r="F35" s="69" t="s">
        <v>85</v>
      </c>
      <c r="G35" s="69" t="s">
        <v>26</v>
      </c>
      <c r="H35" s="70">
        <v>13</v>
      </c>
      <c r="I35" s="70"/>
      <c r="J35" s="70"/>
      <c r="K35" s="71">
        <v>40</v>
      </c>
      <c r="L35" s="71" t="str">
        <f t="shared" ref="L35:L62" si="2">VLOOKUP(K35,$O$6:$P$11,2,0)</f>
        <v>1w</v>
      </c>
    </row>
    <row r="36" spans="1:12">
      <c r="A36" s="68">
        <v>1</v>
      </c>
      <c r="B36" s="68" t="s">
        <v>17</v>
      </c>
      <c r="C36" s="69" t="s">
        <v>18</v>
      </c>
      <c r="D36" s="69" t="s">
        <v>19</v>
      </c>
      <c r="E36" s="69" t="s">
        <v>86</v>
      </c>
      <c r="F36" s="69" t="s">
        <v>25</v>
      </c>
      <c r="G36" s="69" t="s">
        <v>26</v>
      </c>
      <c r="H36" s="70">
        <v>108</v>
      </c>
      <c r="I36" s="70"/>
      <c r="J36" s="70"/>
      <c r="K36" s="71">
        <v>200</v>
      </c>
      <c r="L36" s="71" t="str">
        <f t="shared" si="2"/>
        <v>5w</v>
      </c>
    </row>
    <row r="37" spans="1:12">
      <c r="A37" s="68">
        <v>1</v>
      </c>
      <c r="B37" s="68" t="s">
        <v>17</v>
      </c>
      <c r="C37" s="69" t="s">
        <v>18</v>
      </c>
      <c r="D37" s="69" t="s">
        <v>19</v>
      </c>
      <c r="E37" s="69" t="s">
        <v>87</v>
      </c>
      <c r="F37" s="69" t="s">
        <v>66</v>
      </c>
      <c r="G37" s="69" t="s">
        <v>26</v>
      </c>
      <c r="H37" s="70">
        <v>4</v>
      </c>
      <c r="I37" s="70"/>
      <c r="J37" s="70"/>
      <c r="K37" s="71">
        <v>4</v>
      </c>
      <c r="L37" s="71" t="str">
        <f t="shared" si="2"/>
        <v>4j</v>
      </c>
    </row>
    <row r="38" spans="1:12">
      <c r="A38" s="68">
        <v>1</v>
      </c>
      <c r="B38" s="68" t="s">
        <v>17</v>
      </c>
      <c r="C38" s="69" t="s">
        <v>18</v>
      </c>
      <c r="D38" s="69" t="s">
        <v>19</v>
      </c>
      <c r="E38" s="69" t="s">
        <v>88</v>
      </c>
      <c r="F38" s="69" t="s">
        <v>89</v>
      </c>
      <c r="G38" s="69" t="s">
        <v>26</v>
      </c>
      <c r="H38" s="70">
        <v>54</v>
      </c>
      <c r="I38" s="70"/>
      <c r="J38" s="70"/>
      <c r="K38" s="71">
        <v>40</v>
      </c>
      <c r="L38" s="71" t="str">
        <f t="shared" si="2"/>
        <v>1w</v>
      </c>
    </row>
    <row r="39" spans="1:12">
      <c r="A39" s="68">
        <v>1</v>
      </c>
      <c r="B39" s="68" t="s">
        <v>17</v>
      </c>
      <c r="C39" s="69" t="s">
        <v>18</v>
      </c>
      <c r="D39" s="69" t="s">
        <v>19</v>
      </c>
      <c r="E39" s="69" t="s">
        <v>90</v>
      </c>
      <c r="F39" s="69" t="s">
        <v>89</v>
      </c>
      <c r="G39" s="69" t="s">
        <v>26</v>
      </c>
      <c r="H39" s="70">
        <v>54</v>
      </c>
      <c r="I39" s="70"/>
      <c r="J39" s="70"/>
      <c r="K39" s="71">
        <v>40</v>
      </c>
      <c r="L39" s="71" t="str">
        <f t="shared" si="2"/>
        <v>1w</v>
      </c>
    </row>
    <row r="40" spans="1:12">
      <c r="A40" s="68">
        <v>1</v>
      </c>
      <c r="B40" s="68" t="s">
        <v>17</v>
      </c>
      <c r="C40" s="69" t="s">
        <v>18</v>
      </c>
      <c r="D40" s="69" t="s">
        <v>19</v>
      </c>
      <c r="E40" s="69" t="s">
        <v>91</v>
      </c>
      <c r="F40" s="69" t="s">
        <v>66</v>
      </c>
      <c r="G40" s="69" t="s">
        <v>26</v>
      </c>
      <c r="H40" s="70">
        <v>4</v>
      </c>
      <c r="I40" s="70"/>
      <c r="J40" s="70"/>
      <c r="K40" s="71">
        <v>4</v>
      </c>
      <c r="L40" s="71" t="str">
        <f t="shared" si="2"/>
        <v>4j</v>
      </c>
    </row>
    <row r="41" spans="1:12">
      <c r="A41" s="68">
        <v>1</v>
      </c>
      <c r="B41" s="68" t="s">
        <v>17</v>
      </c>
      <c r="C41" s="69" t="s">
        <v>18</v>
      </c>
      <c r="D41" s="69" t="s">
        <v>19</v>
      </c>
      <c r="E41" s="69" t="s">
        <v>92</v>
      </c>
      <c r="F41" s="69" t="s">
        <v>66</v>
      </c>
      <c r="G41" s="69" t="s">
        <v>26</v>
      </c>
      <c r="H41" s="70">
        <v>4</v>
      </c>
      <c r="I41" s="70"/>
      <c r="J41" s="70"/>
      <c r="K41" s="71">
        <v>4</v>
      </c>
      <c r="L41" s="71" t="str">
        <f t="shared" si="2"/>
        <v>4j</v>
      </c>
    </row>
    <row r="42" spans="1:12">
      <c r="A42" s="68">
        <v>1</v>
      </c>
      <c r="B42" s="68" t="s">
        <v>17</v>
      </c>
      <c r="C42" s="69" t="s">
        <v>18</v>
      </c>
      <c r="D42" s="69" t="s">
        <v>19</v>
      </c>
      <c r="E42" s="69" t="s">
        <v>93</v>
      </c>
      <c r="F42" s="69" t="s">
        <v>89</v>
      </c>
      <c r="G42" s="69" t="s">
        <v>26</v>
      </c>
      <c r="H42" s="70">
        <v>54</v>
      </c>
      <c r="I42" s="70"/>
      <c r="J42" s="70"/>
      <c r="K42" s="71">
        <v>40</v>
      </c>
      <c r="L42" s="71" t="str">
        <f t="shared" si="2"/>
        <v>1w</v>
      </c>
    </row>
    <row r="43" spans="1:12">
      <c r="A43" s="68">
        <v>1</v>
      </c>
      <c r="B43" s="68" t="s">
        <v>17</v>
      </c>
      <c r="C43" s="69" t="s">
        <v>18</v>
      </c>
      <c r="D43" s="69" t="s">
        <v>19</v>
      </c>
      <c r="E43" s="69" t="s">
        <v>94</v>
      </c>
      <c r="F43" s="69" t="s">
        <v>25</v>
      </c>
      <c r="G43" s="69" t="s">
        <v>26</v>
      </c>
      <c r="H43" s="70">
        <v>201</v>
      </c>
      <c r="I43" s="70"/>
      <c r="J43" s="70"/>
      <c r="K43" s="71">
        <v>200</v>
      </c>
      <c r="L43" s="71" t="str">
        <f t="shared" si="2"/>
        <v>5w</v>
      </c>
    </row>
    <row r="44" spans="1:12">
      <c r="A44" s="68">
        <v>1</v>
      </c>
      <c r="B44" s="68" t="s">
        <v>17</v>
      </c>
      <c r="C44" s="69" t="s">
        <v>18</v>
      </c>
      <c r="D44" s="69" t="s">
        <v>19</v>
      </c>
      <c r="E44" s="69" t="s">
        <v>95</v>
      </c>
      <c r="F44" s="69" t="s">
        <v>96</v>
      </c>
      <c r="G44" s="69" t="s">
        <v>97</v>
      </c>
      <c r="H44" s="70">
        <v>82</v>
      </c>
      <c r="I44" s="70"/>
      <c r="J44" s="70"/>
      <c r="K44" s="71">
        <v>200</v>
      </c>
      <c r="L44" s="71" t="str">
        <f t="shared" si="2"/>
        <v>5w</v>
      </c>
    </row>
    <row r="45" spans="1:12">
      <c r="A45" s="68">
        <v>1</v>
      </c>
      <c r="B45" s="68" t="s">
        <v>17</v>
      </c>
      <c r="C45" s="69" t="s">
        <v>18</v>
      </c>
      <c r="D45" s="69" t="s">
        <v>19</v>
      </c>
      <c r="E45" s="69" t="s">
        <v>98</v>
      </c>
      <c r="F45" s="69" t="s">
        <v>69</v>
      </c>
      <c r="G45" s="69" t="s">
        <v>30</v>
      </c>
      <c r="H45" s="70">
        <v>6</v>
      </c>
      <c r="I45" s="70"/>
      <c r="J45" s="70"/>
      <c r="K45" s="71">
        <v>200</v>
      </c>
      <c r="L45" s="71" t="str">
        <f t="shared" si="2"/>
        <v>5w</v>
      </c>
    </row>
    <row r="46" spans="1:12">
      <c r="A46" s="68">
        <v>1</v>
      </c>
      <c r="B46" s="68" t="s">
        <v>17</v>
      </c>
      <c r="C46" s="69" t="s">
        <v>18</v>
      </c>
      <c r="D46" s="69" t="s">
        <v>19</v>
      </c>
      <c r="E46" s="69" t="s">
        <v>99</v>
      </c>
      <c r="F46" s="69" t="s">
        <v>71</v>
      </c>
      <c r="G46" s="69" t="s">
        <v>30</v>
      </c>
      <c r="H46" s="70">
        <v>10</v>
      </c>
      <c r="I46" s="70"/>
      <c r="J46" s="70"/>
      <c r="K46" s="71">
        <v>200</v>
      </c>
      <c r="L46" s="71" t="str">
        <f t="shared" si="2"/>
        <v>5w</v>
      </c>
    </row>
    <row r="47" spans="1:12">
      <c r="A47" s="68">
        <v>1</v>
      </c>
      <c r="B47" s="68" t="s">
        <v>17</v>
      </c>
      <c r="C47" s="69" t="s">
        <v>18</v>
      </c>
      <c r="D47" s="69" t="s">
        <v>19</v>
      </c>
      <c r="E47" s="69" t="s">
        <v>100</v>
      </c>
      <c r="F47" s="69" t="s">
        <v>101</v>
      </c>
      <c r="G47" s="69" t="s">
        <v>102</v>
      </c>
      <c r="H47" s="70">
        <v>1</v>
      </c>
      <c r="I47" s="70"/>
      <c r="J47" s="70">
        <v>1</v>
      </c>
      <c r="K47" s="71">
        <v>0</v>
      </c>
      <c r="L47" s="71" t="str">
        <f t="shared" si="2"/>
        <v>n.i.o.</v>
      </c>
    </row>
    <row r="48" spans="1:12">
      <c r="A48" s="68">
        <v>1</v>
      </c>
      <c r="B48" s="68" t="s">
        <v>17</v>
      </c>
      <c r="C48" s="69" t="s">
        <v>18</v>
      </c>
      <c r="D48" s="69" t="s">
        <v>19</v>
      </c>
      <c r="E48" s="69" t="s">
        <v>103</v>
      </c>
      <c r="F48" s="69" t="s">
        <v>104</v>
      </c>
      <c r="G48" s="69" t="s">
        <v>97</v>
      </c>
      <c r="H48" s="70">
        <v>6</v>
      </c>
      <c r="I48" s="70"/>
      <c r="J48" s="70"/>
      <c r="K48" s="71">
        <v>4</v>
      </c>
      <c r="L48" s="71" t="str">
        <f t="shared" si="2"/>
        <v>4j</v>
      </c>
    </row>
    <row r="49" spans="1:12">
      <c r="A49" s="68">
        <v>1</v>
      </c>
      <c r="B49" s="68" t="s">
        <v>17</v>
      </c>
      <c r="C49" s="69" t="s">
        <v>18</v>
      </c>
      <c r="D49" s="69" t="s">
        <v>19</v>
      </c>
      <c r="E49" s="69" t="s">
        <v>105</v>
      </c>
      <c r="F49" s="69" t="s">
        <v>106</v>
      </c>
      <c r="G49" s="69" t="s">
        <v>26</v>
      </c>
      <c r="H49" s="70">
        <v>26</v>
      </c>
      <c r="I49" s="70"/>
      <c r="J49" s="70"/>
      <c r="K49" s="71">
        <v>40</v>
      </c>
      <c r="L49" s="71" t="str">
        <f t="shared" si="2"/>
        <v>1w</v>
      </c>
    </row>
    <row r="50" spans="1:12">
      <c r="A50" s="68">
        <v>1</v>
      </c>
      <c r="B50" s="68" t="s">
        <v>17</v>
      </c>
      <c r="C50" s="69" t="s">
        <v>18</v>
      </c>
      <c r="D50" s="69" t="s">
        <v>19</v>
      </c>
      <c r="E50" s="69" t="s">
        <v>107</v>
      </c>
      <c r="F50" s="69" t="s">
        <v>25</v>
      </c>
      <c r="G50" s="69" t="s">
        <v>26</v>
      </c>
      <c r="H50" s="70">
        <v>100</v>
      </c>
      <c r="I50" s="70"/>
      <c r="J50" s="70"/>
      <c r="K50" s="71">
        <v>200</v>
      </c>
      <c r="L50" s="71" t="str">
        <f t="shared" si="2"/>
        <v>5w</v>
      </c>
    </row>
    <row r="51" spans="1:12">
      <c r="A51" s="68">
        <v>1</v>
      </c>
      <c r="B51" s="68" t="s">
        <v>17</v>
      </c>
      <c r="C51" s="69" t="s">
        <v>18</v>
      </c>
      <c r="D51" s="69" t="s">
        <v>19</v>
      </c>
      <c r="E51" s="69" t="s">
        <v>108</v>
      </c>
      <c r="F51" s="69" t="s">
        <v>109</v>
      </c>
      <c r="G51" s="69" t="s">
        <v>26</v>
      </c>
      <c r="H51" s="70">
        <v>54</v>
      </c>
      <c r="I51" s="70"/>
      <c r="J51" s="70"/>
      <c r="K51" s="71">
        <v>40</v>
      </c>
      <c r="L51" s="71" t="str">
        <f t="shared" si="2"/>
        <v>1w</v>
      </c>
    </row>
    <row r="52" spans="1:12">
      <c r="A52" s="68">
        <v>1</v>
      </c>
      <c r="B52" s="68" t="s">
        <v>17</v>
      </c>
      <c r="C52" s="69" t="s">
        <v>18</v>
      </c>
      <c r="D52" s="69" t="s">
        <v>19</v>
      </c>
      <c r="E52" s="69" t="s">
        <v>110</v>
      </c>
      <c r="F52" s="69" t="s">
        <v>69</v>
      </c>
      <c r="G52" s="69" t="s">
        <v>30</v>
      </c>
      <c r="H52" s="70">
        <v>2</v>
      </c>
      <c r="I52" s="70"/>
      <c r="J52" s="70"/>
      <c r="K52" s="71">
        <v>200</v>
      </c>
      <c r="L52" s="71" t="str">
        <f t="shared" si="2"/>
        <v>5w</v>
      </c>
    </row>
    <row r="53" spans="1:12">
      <c r="A53" s="68">
        <v>1</v>
      </c>
      <c r="B53" s="68" t="s">
        <v>17</v>
      </c>
      <c r="C53" s="69" t="s">
        <v>18</v>
      </c>
      <c r="D53" s="69" t="s">
        <v>19</v>
      </c>
      <c r="E53" s="69" t="s">
        <v>111</v>
      </c>
      <c r="F53" s="69" t="s">
        <v>69</v>
      </c>
      <c r="G53" s="69" t="s">
        <v>30</v>
      </c>
      <c r="H53" s="70">
        <v>2</v>
      </c>
      <c r="I53" s="70"/>
      <c r="J53" s="70"/>
      <c r="K53" s="71">
        <v>200</v>
      </c>
      <c r="L53" s="71" t="str">
        <f t="shared" si="2"/>
        <v>5w</v>
      </c>
    </row>
    <row r="54" spans="1:12">
      <c r="A54" s="68">
        <v>1</v>
      </c>
      <c r="B54" s="68" t="s">
        <v>17</v>
      </c>
      <c r="C54" s="69" t="s">
        <v>18</v>
      </c>
      <c r="D54" s="69" t="s">
        <v>19</v>
      </c>
      <c r="E54" s="69" t="s">
        <v>112</v>
      </c>
      <c r="F54" s="69" t="s">
        <v>109</v>
      </c>
      <c r="G54" s="69" t="s">
        <v>26</v>
      </c>
      <c r="H54" s="70">
        <v>54</v>
      </c>
      <c r="I54" s="70"/>
      <c r="J54" s="70"/>
      <c r="K54" s="71">
        <v>40</v>
      </c>
      <c r="L54" s="71" t="str">
        <f t="shared" si="2"/>
        <v>1w</v>
      </c>
    </row>
    <row r="55" spans="1:12">
      <c r="A55" s="68">
        <v>1</v>
      </c>
      <c r="B55" s="68" t="s">
        <v>17</v>
      </c>
      <c r="C55" s="69" t="s">
        <v>18</v>
      </c>
      <c r="D55" s="69" t="s">
        <v>19</v>
      </c>
      <c r="E55" s="69" t="s">
        <v>113</v>
      </c>
      <c r="F55" s="69" t="s">
        <v>109</v>
      </c>
      <c r="G55" s="69" t="s">
        <v>26</v>
      </c>
      <c r="H55" s="70">
        <v>54</v>
      </c>
      <c r="I55" s="70"/>
      <c r="J55" s="70"/>
      <c r="K55" s="71">
        <v>40</v>
      </c>
      <c r="L55" s="71" t="str">
        <f t="shared" si="2"/>
        <v>1w</v>
      </c>
    </row>
    <row r="56" spans="1:12">
      <c r="A56" s="68">
        <v>1</v>
      </c>
      <c r="B56" s="68" t="s">
        <v>17</v>
      </c>
      <c r="C56" s="69" t="s">
        <v>18</v>
      </c>
      <c r="D56" s="69" t="s">
        <v>19</v>
      </c>
      <c r="E56" s="69" t="s">
        <v>114</v>
      </c>
      <c r="F56" s="69" t="s">
        <v>69</v>
      </c>
      <c r="G56" s="69" t="s">
        <v>30</v>
      </c>
      <c r="H56" s="70">
        <v>2</v>
      </c>
      <c r="I56" s="70"/>
      <c r="J56" s="70"/>
      <c r="K56" s="71">
        <v>200</v>
      </c>
      <c r="L56" s="71" t="str">
        <f t="shared" si="2"/>
        <v>5w</v>
      </c>
    </row>
    <row r="57" spans="1:12">
      <c r="A57" s="68">
        <v>1</v>
      </c>
      <c r="B57" s="68" t="s">
        <v>17</v>
      </c>
      <c r="C57" s="69" t="s">
        <v>18</v>
      </c>
      <c r="D57" s="69" t="s">
        <v>19</v>
      </c>
      <c r="E57" s="69" t="s">
        <v>115</v>
      </c>
      <c r="F57" s="69" t="s">
        <v>69</v>
      </c>
      <c r="G57" s="69" t="s">
        <v>30</v>
      </c>
      <c r="H57" s="70">
        <v>2</v>
      </c>
      <c r="I57" s="70"/>
      <c r="J57" s="70"/>
      <c r="K57" s="71">
        <v>200</v>
      </c>
      <c r="L57" s="71" t="str">
        <f t="shared" si="2"/>
        <v>5w</v>
      </c>
    </row>
    <row r="58" spans="1:12">
      <c r="A58" s="68">
        <v>1</v>
      </c>
      <c r="B58" s="68" t="s">
        <v>17</v>
      </c>
      <c r="C58" s="69" t="s">
        <v>18</v>
      </c>
      <c r="D58" s="69" t="s">
        <v>19</v>
      </c>
      <c r="E58" s="69" t="s">
        <v>116</v>
      </c>
      <c r="F58" s="69" t="s">
        <v>64</v>
      </c>
      <c r="G58" s="69" t="s">
        <v>22</v>
      </c>
      <c r="H58" s="70">
        <v>21</v>
      </c>
      <c r="I58" s="70"/>
      <c r="J58" s="70"/>
      <c r="K58" s="71">
        <v>200</v>
      </c>
      <c r="L58" s="71" t="str">
        <f t="shared" si="2"/>
        <v>5w</v>
      </c>
    </row>
    <row r="59" spans="1:12">
      <c r="A59" s="68">
        <v>1</v>
      </c>
      <c r="B59" s="68" t="s">
        <v>17</v>
      </c>
      <c r="C59" s="69" t="s">
        <v>18</v>
      </c>
      <c r="D59" s="69" t="s">
        <v>19</v>
      </c>
      <c r="E59" s="69" t="s">
        <v>117</v>
      </c>
      <c r="F59" s="69" t="s">
        <v>118</v>
      </c>
      <c r="G59" s="69" t="s">
        <v>62</v>
      </c>
      <c r="H59" s="70">
        <v>8</v>
      </c>
      <c r="I59" s="70"/>
      <c r="J59" s="70"/>
      <c r="K59" s="71">
        <v>200</v>
      </c>
      <c r="L59" s="71" t="str">
        <f t="shared" si="2"/>
        <v>5w</v>
      </c>
    </row>
    <row r="60" spans="1:12">
      <c r="A60" s="68">
        <v>1</v>
      </c>
      <c r="B60" s="68" t="s">
        <v>17</v>
      </c>
      <c r="C60" s="69" t="s">
        <v>18</v>
      </c>
      <c r="D60" s="69" t="s">
        <v>19</v>
      </c>
      <c r="E60" s="69" t="s">
        <v>119</v>
      </c>
      <c r="F60" s="69" t="s">
        <v>25</v>
      </c>
      <c r="G60" s="69" t="s">
        <v>26</v>
      </c>
      <c r="H60" s="70">
        <v>5</v>
      </c>
      <c r="I60" s="70"/>
      <c r="J60" s="70"/>
      <c r="K60" s="71">
        <v>200</v>
      </c>
      <c r="L60" s="71" t="str">
        <f t="shared" si="2"/>
        <v>5w</v>
      </c>
    </row>
    <row r="61" spans="1:12">
      <c r="A61" s="68">
        <v>1</v>
      </c>
      <c r="B61" s="68" t="s">
        <v>17</v>
      </c>
      <c r="C61" s="69" t="s">
        <v>18</v>
      </c>
      <c r="D61" s="69" t="s">
        <v>19</v>
      </c>
      <c r="E61" s="69" t="s">
        <v>120</v>
      </c>
      <c r="F61" s="69" t="s">
        <v>121</v>
      </c>
      <c r="G61" s="69" t="s">
        <v>26</v>
      </c>
      <c r="H61" s="70">
        <v>6</v>
      </c>
      <c r="I61" s="70"/>
      <c r="J61" s="70"/>
      <c r="K61" s="71">
        <v>4</v>
      </c>
      <c r="L61" s="71" t="str">
        <f t="shared" si="2"/>
        <v>4j</v>
      </c>
    </row>
    <row r="62" spans="1:12">
      <c r="A62" s="68">
        <v>1</v>
      </c>
      <c r="B62" s="68" t="s">
        <v>17</v>
      </c>
      <c r="C62" s="69" t="s">
        <v>18</v>
      </c>
      <c r="D62" s="69" t="s">
        <v>19</v>
      </c>
      <c r="E62" s="69" t="s">
        <v>122</v>
      </c>
      <c r="F62" s="69" t="s">
        <v>71</v>
      </c>
      <c r="G62" s="69" t="s">
        <v>30</v>
      </c>
      <c r="H62" s="70">
        <v>12</v>
      </c>
      <c r="I62" s="70"/>
      <c r="J62" s="70"/>
      <c r="K62" s="71">
        <v>200</v>
      </c>
      <c r="L62" s="71" t="str">
        <f t="shared" si="2"/>
        <v>5w</v>
      </c>
    </row>
    <row r="63" spans="1:12">
      <c r="A63" s="68">
        <v>1</v>
      </c>
      <c r="B63" s="68" t="s">
        <v>17</v>
      </c>
      <c r="C63" s="69" t="s">
        <v>18</v>
      </c>
      <c r="D63" s="69" t="s">
        <v>19</v>
      </c>
      <c r="E63" s="69" t="s">
        <v>123</v>
      </c>
      <c r="F63" s="69" t="s">
        <v>64</v>
      </c>
      <c r="G63" s="69" t="s">
        <v>30</v>
      </c>
      <c r="H63" s="70">
        <v>10</v>
      </c>
      <c r="I63" s="70"/>
      <c r="J63" s="70"/>
      <c r="K63" s="71">
        <v>200</v>
      </c>
      <c r="L63" s="71" t="s">
        <v>23</v>
      </c>
    </row>
    <row r="64" spans="1:12">
      <c r="A64" s="68">
        <v>1</v>
      </c>
      <c r="B64" s="68" t="s">
        <v>17</v>
      </c>
      <c r="C64" s="69" t="s">
        <v>18</v>
      </c>
      <c r="D64" s="69" t="s">
        <v>19</v>
      </c>
      <c r="E64" s="69" t="s">
        <v>124</v>
      </c>
      <c r="F64" s="69" t="s">
        <v>125</v>
      </c>
      <c r="G64" s="69" t="s">
        <v>26</v>
      </c>
      <c r="H64" s="70">
        <v>55</v>
      </c>
      <c r="I64" s="70"/>
      <c r="J64" s="70"/>
      <c r="K64" s="71">
        <v>40</v>
      </c>
      <c r="L64" s="71" t="str">
        <f t="shared" ref="L64:L87" si="3">VLOOKUP(K64,$O$6:$P$11,2,0)</f>
        <v>1w</v>
      </c>
    </row>
    <row r="65" spans="1:12">
      <c r="A65" s="68">
        <v>1</v>
      </c>
      <c r="B65" s="68" t="s">
        <v>17</v>
      </c>
      <c r="C65" s="69" t="s">
        <v>18</v>
      </c>
      <c r="D65" s="69" t="s">
        <v>19</v>
      </c>
      <c r="E65" s="69" t="s">
        <v>126</v>
      </c>
      <c r="F65" s="69" t="s">
        <v>125</v>
      </c>
      <c r="G65" s="69" t="s">
        <v>26</v>
      </c>
      <c r="H65" s="70">
        <v>54</v>
      </c>
      <c r="I65" s="70"/>
      <c r="J65" s="70"/>
      <c r="K65" s="71">
        <v>40</v>
      </c>
      <c r="L65" s="71" t="str">
        <f t="shared" si="3"/>
        <v>1w</v>
      </c>
    </row>
    <row r="66" spans="1:12">
      <c r="A66" s="68">
        <v>1</v>
      </c>
      <c r="B66" s="68" t="s">
        <v>17</v>
      </c>
      <c r="C66" s="69" t="s">
        <v>18</v>
      </c>
      <c r="D66" s="69" t="s">
        <v>19</v>
      </c>
      <c r="E66" s="69" t="s">
        <v>127</v>
      </c>
      <c r="F66" s="69" t="s">
        <v>71</v>
      </c>
      <c r="G66" s="69" t="s">
        <v>30</v>
      </c>
      <c r="H66" s="70">
        <v>23</v>
      </c>
      <c r="I66" s="70"/>
      <c r="J66" s="70"/>
      <c r="K66" s="71">
        <v>200</v>
      </c>
      <c r="L66" s="71" t="str">
        <f t="shared" si="3"/>
        <v>5w</v>
      </c>
    </row>
    <row r="67" spans="1:12">
      <c r="A67" s="68">
        <v>1</v>
      </c>
      <c r="B67" s="68" t="s">
        <v>17</v>
      </c>
      <c r="C67" s="69" t="s">
        <v>18</v>
      </c>
      <c r="D67" s="69" t="s">
        <v>19</v>
      </c>
      <c r="E67" s="69" t="s">
        <v>128</v>
      </c>
      <c r="F67" s="69" t="s">
        <v>125</v>
      </c>
      <c r="G67" s="69" t="s">
        <v>26</v>
      </c>
      <c r="H67" s="70">
        <v>54</v>
      </c>
      <c r="I67" s="70"/>
      <c r="J67" s="70"/>
      <c r="K67" s="71">
        <v>40</v>
      </c>
      <c r="L67" s="71" t="str">
        <f t="shared" si="3"/>
        <v>1w</v>
      </c>
    </row>
    <row r="68" spans="1:12">
      <c r="A68" s="68">
        <v>1</v>
      </c>
      <c r="B68" s="68" t="s">
        <v>17</v>
      </c>
      <c r="C68" s="69" t="s">
        <v>18</v>
      </c>
      <c r="D68" s="69" t="s">
        <v>19</v>
      </c>
      <c r="E68" s="69" t="s">
        <v>129</v>
      </c>
      <c r="F68" s="69" t="s">
        <v>130</v>
      </c>
      <c r="G68" s="69" t="s">
        <v>26</v>
      </c>
      <c r="H68" s="70">
        <v>54</v>
      </c>
      <c r="I68" s="70"/>
      <c r="J68" s="70"/>
      <c r="K68" s="71">
        <v>40</v>
      </c>
      <c r="L68" s="71" t="str">
        <f t="shared" si="3"/>
        <v>1w</v>
      </c>
    </row>
    <row r="69" spans="1:12">
      <c r="A69" s="68">
        <v>1</v>
      </c>
      <c r="B69" s="68" t="s">
        <v>17</v>
      </c>
      <c r="C69" s="69" t="s">
        <v>18</v>
      </c>
      <c r="D69" s="69" t="s">
        <v>19</v>
      </c>
      <c r="E69" s="69" t="s">
        <v>131</v>
      </c>
      <c r="F69" s="69" t="s">
        <v>71</v>
      </c>
      <c r="G69" s="69" t="s">
        <v>30</v>
      </c>
      <c r="H69" s="70">
        <v>24</v>
      </c>
      <c r="I69" s="70"/>
      <c r="J69" s="70"/>
      <c r="K69" s="71">
        <v>200</v>
      </c>
      <c r="L69" s="71" t="str">
        <f t="shared" si="3"/>
        <v>5w</v>
      </c>
    </row>
    <row r="70" spans="1:12">
      <c r="A70" s="68">
        <v>1</v>
      </c>
      <c r="B70" s="68" t="s">
        <v>17</v>
      </c>
      <c r="C70" s="69" t="s">
        <v>18</v>
      </c>
      <c r="D70" s="69" t="s">
        <v>19</v>
      </c>
      <c r="E70" s="69" t="s">
        <v>132</v>
      </c>
      <c r="F70" s="69" t="s">
        <v>130</v>
      </c>
      <c r="G70" s="69" t="s">
        <v>26</v>
      </c>
      <c r="H70" s="70">
        <v>54</v>
      </c>
      <c r="I70" s="70"/>
      <c r="J70" s="70"/>
      <c r="K70" s="71">
        <v>40</v>
      </c>
      <c r="L70" s="71" t="str">
        <f t="shared" si="3"/>
        <v>1w</v>
      </c>
    </row>
    <row r="71" spans="1:12">
      <c r="A71" s="68">
        <v>1</v>
      </c>
      <c r="B71" s="68" t="s">
        <v>17</v>
      </c>
      <c r="C71" s="69" t="s">
        <v>18</v>
      </c>
      <c r="D71" s="69" t="s">
        <v>19</v>
      </c>
      <c r="E71" s="69" t="s">
        <v>133</v>
      </c>
      <c r="F71" s="69" t="s">
        <v>130</v>
      </c>
      <c r="G71" s="69" t="s">
        <v>26</v>
      </c>
      <c r="H71" s="70">
        <v>54</v>
      </c>
      <c r="I71" s="70"/>
      <c r="J71" s="70"/>
      <c r="K71" s="71">
        <v>40</v>
      </c>
      <c r="L71" s="71" t="str">
        <f t="shared" si="3"/>
        <v>1w</v>
      </c>
    </row>
    <row r="72" spans="1:12">
      <c r="A72" s="68">
        <v>1</v>
      </c>
      <c r="B72" s="68" t="s">
        <v>17</v>
      </c>
      <c r="C72" s="69" t="s">
        <v>18</v>
      </c>
      <c r="D72" s="69" t="s">
        <v>19</v>
      </c>
      <c r="E72" s="69" t="s">
        <v>134</v>
      </c>
      <c r="F72" s="69" t="s">
        <v>71</v>
      </c>
      <c r="G72" s="69" t="s">
        <v>30</v>
      </c>
      <c r="H72" s="70">
        <v>24</v>
      </c>
      <c r="I72" s="70"/>
      <c r="J72" s="70"/>
      <c r="K72" s="71">
        <v>200</v>
      </c>
      <c r="L72" s="71" t="str">
        <f t="shared" si="3"/>
        <v>5w</v>
      </c>
    </row>
    <row r="73" spans="1:12">
      <c r="A73" s="68">
        <v>1</v>
      </c>
      <c r="B73" s="68" t="s">
        <v>17</v>
      </c>
      <c r="C73" s="69" t="s">
        <v>18</v>
      </c>
      <c r="D73" s="69" t="s">
        <v>19</v>
      </c>
      <c r="E73" s="69" t="s">
        <v>135</v>
      </c>
      <c r="F73" s="69" t="s">
        <v>21</v>
      </c>
      <c r="G73" s="69" t="s">
        <v>22</v>
      </c>
      <c r="H73" s="70">
        <v>4</v>
      </c>
      <c r="I73" s="70"/>
      <c r="J73" s="70"/>
      <c r="K73" s="71">
        <v>200</v>
      </c>
      <c r="L73" s="71" t="str">
        <f t="shared" si="3"/>
        <v>5w</v>
      </c>
    </row>
    <row r="74" spans="1:12">
      <c r="A74" s="68">
        <v>1</v>
      </c>
      <c r="B74" s="68" t="s">
        <v>17</v>
      </c>
      <c r="C74" s="69" t="s">
        <v>18</v>
      </c>
      <c r="D74" s="69" t="s">
        <v>19</v>
      </c>
      <c r="E74" s="69" t="s">
        <v>136</v>
      </c>
      <c r="F74" s="69" t="s">
        <v>25</v>
      </c>
      <c r="G74" s="69" t="s">
        <v>26</v>
      </c>
      <c r="H74" s="70">
        <v>155</v>
      </c>
      <c r="I74" s="70"/>
      <c r="J74" s="70"/>
      <c r="K74" s="71">
        <v>200</v>
      </c>
      <c r="L74" s="71" t="str">
        <f t="shared" si="3"/>
        <v>5w</v>
      </c>
    </row>
    <row r="75" spans="1:12">
      <c r="A75" s="68">
        <v>1</v>
      </c>
      <c r="B75" s="68" t="s">
        <v>17</v>
      </c>
      <c r="C75" s="69" t="s">
        <v>18</v>
      </c>
      <c r="D75" s="69" t="s">
        <v>19</v>
      </c>
      <c r="E75" s="69" t="s">
        <v>137</v>
      </c>
      <c r="F75" s="69" t="s">
        <v>66</v>
      </c>
      <c r="G75" s="69" t="s">
        <v>26</v>
      </c>
      <c r="H75" s="70">
        <v>11</v>
      </c>
      <c r="I75" s="70"/>
      <c r="J75" s="70"/>
      <c r="K75" s="71">
        <v>4</v>
      </c>
      <c r="L75" s="71" t="str">
        <f t="shared" si="3"/>
        <v>4j</v>
      </c>
    </row>
    <row r="76" spans="1:12">
      <c r="A76" s="68">
        <v>1</v>
      </c>
      <c r="B76" s="68" t="s">
        <v>17</v>
      </c>
      <c r="C76" s="69" t="s">
        <v>18</v>
      </c>
      <c r="D76" s="69" t="s">
        <v>19</v>
      </c>
      <c r="E76" s="69" t="s">
        <v>138</v>
      </c>
      <c r="F76" s="69" t="s">
        <v>130</v>
      </c>
      <c r="G76" s="69" t="s">
        <v>26</v>
      </c>
      <c r="H76" s="70">
        <v>54</v>
      </c>
      <c r="I76" s="70"/>
      <c r="J76" s="70"/>
      <c r="K76" s="71">
        <v>40</v>
      </c>
      <c r="L76" s="71" t="str">
        <f t="shared" si="3"/>
        <v>1w</v>
      </c>
    </row>
    <row r="77" spans="1:12">
      <c r="A77" s="68">
        <v>1</v>
      </c>
      <c r="B77" s="68" t="s">
        <v>17</v>
      </c>
      <c r="C77" s="69" t="s">
        <v>18</v>
      </c>
      <c r="D77" s="69" t="s">
        <v>19</v>
      </c>
      <c r="E77" s="69" t="s">
        <v>139</v>
      </c>
      <c r="F77" s="69" t="s">
        <v>130</v>
      </c>
      <c r="G77" s="69" t="s">
        <v>26</v>
      </c>
      <c r="H77" s="70">
        <v>54</v>
      </c>
      <c r="I77" s="70"/>
      <c r="J77" s="70"/>
      <c r="K77" s="71">
        <v>40</v>
      </c>
      <c r="L77" s="71" t="str">
        <f t="shared" si="3"/>
        <v>1w</v>
      </c>
    </row>
    <row r="78" spans="1:12">
      <c r="A78" s="68">
        <v>1</v>
      </c>
      <c r="B78" s="68" t="s">
        <v>17</v>
      </c>
      <c r="C78" s="69" t="s">
        <v>18</v>
      </c>
      <c r="D78" s="69" t="s">
        <v>19</v>
      </c>
      <c r="E78" s="69" t="s">
        <v>140</v>
      </c>
      <c r="F78" s="69" t="s">
        <v>71</v>
      </c>
      <c r="G78" s="69" t="s">
        <v>30</v>
      </c>
      <c r="H78" s="70">
        <v>24</v>
      </c>
      <c r="I78" s="70"/>
      <c r="J78" s="70"/>
      <c r="K78" s="71">
        <v>200</v>
      </c>
      <c r="L78" s="71" t="str">
        <f t="shared" si="3"/>
        <v>5w</v>
      </c>
    </row>
    <row r="79" spans="1:12">
      <c r="A79" s="68">
        <v>1</v>
      </c>
      <c r="B79" s="68" t="s">
        <v>17</v>
      </c>
      <c r="C79" s="69" t="s">
        <v>18</v>
      </c>
      <c r="D79" s="69" t="s">
        <v>19</v>
      </c>
      <c r="E79" s="69" t="s">
        <v>141</v>
      </c>
      <c r="F79" s="69" t="s">
        <v>130</v>
      </c>
      <c r="G79" s="69" t="s">
        <v>26</v>
      </c>
      <c r="H79" s="70">
        <v>54</v>
      </c>
      <c r="I79" s="70"/>
      <c r="J79" s="70"/>
      <c r="K79" s="71">
        <v>40</v>
      </c>
      <c r="L79" s="71" t="str">
        <f t="shared" si="3"/>
        <v>1w</v>
      </c>
    </row>
    <row r="80" spans="1:12">
      <c r="A80" s="68">
        <v>1</v>
      </c>
      <c r="B80" s="68" t="s">
        <v>17</v>
      </c>
      <c r="C80" s="69" t="s">
        <v>18</v>
      </c>
      <c r="D80" s="69" t="s">
        <v>19</v>
      </c>
      <c r="E80" s="69" t="s">
        <v>142</v>
      </c>
      <c r="F80" s="69" t="s">
        <v>130</v>
      </c>
      <c r="G80" s="69" t="s">
        <v>26</v>
      </c>
      <c r="H80" s="70">
        <v>54</v>
      </c>
      <c r="I80" s="70"/>
      <c r="J80" s="70"/>
      <c r="K80" s="71">
        <v>40</v>
      </c>
      <c r="L80" s="71" t="str">
        <f t="shared" si="3"/>
        <v>1w</v>
      </c>
    </row>
    <row r="81" spans="1:12">
      <c r="A81" s="68">
        <v>1</v>
      </c>
      <c r="B81" s="68" t="s">
        <v>17</v>
      </c>
      <c r="C81" s="69" t="s">
        <v>18</v>
      </c>
      <c r="D81" s="69" t="s">
        <v>19</v>
      </c>
      <c r="E81" s="69" t="s">
        <v>143</v>
      </c>
      <c r="F81" s="69" t="s">
        <v>71</v>
      </c>
      <c r="G81" s="69" t="s">
        <v>30</v>
      </c>
      <c r="H81" s="70">
        <v>24</v>
      </c>
      <c r="I81" s="70"/>
      <c r="J81" s="70"/>
      <c r="K81" s="71">
        <v>200</v>
      </c>
      <c r="L81" s="71" t="str">
        <f t="shared" si="3"/>
        <v>5w</v>
      </c>
    </row>
    <row r="82" spans="1:12">
      <c r="A82" s="68">
        <v>1</v>
      </c>
      <c r="B82" s="68" t="s">
        <v>17</v>
      </c>
      <c r="C82" s="69" t="s">
        <v>18</v>
      </c>
      <c r="D82" s="69" t="s">
        <v>19</v>
      </c>
      <c r="E82" s="69" t="s">
        <v>144</v>
      </c>
      <c r="F82" s="69" t="s">
        <v>106</v>
      </c>
      <c r="G82" s="69" t="s">
        <v>26</v>
      </c>
      <c r="H82" s="70">
        <v>10</v>
      </c>
      <c r="I82" s="70"/>
      <c r="J82" s="70"/>
      <c r="K82" s="71">
        <v>40</v>
      </c>
      <c r="L82" s="71" t="str">
        <f t="shared" si="3"/>
        <v>1w</v>
      </c>
    </row>
    <row r="83" spans="1:12">
      <c r="A83" s="68">
        <v>1</v>
      </c>
      <c r="B83" s="68" t="s">
        <v>17</v>
      </c>
      <c r="C83" s="69" t="s">
        <v>18</v>
      </c>
      <c r="D83" s="69" t="s">
        <v>19</v>
      </c>
      <c r="E83" s="69" t="s">
        <v>145</v>
      </c>
      <c r="F83" s="69" t="s">
        <v>106</v>
      </c>
      <c r="G83" s="69" t="s">
        <v>26</v>
      </c>
      <c r="H83" s="70">
        <v>10</v>
      </c>
      <c r="I83" s="70"/>
      <c r="J83" s="70"/>
      <c r="K83" s="71">
        <v>40</v>
      </c>
      <c r="L83" s="71" t="str">
        <f t="shared" si="3"/>
        <v>1w</v>
      </c>
    </row>
    <row r="84" spans="1:12">
      <c r="A84" s="68">
        <v>1</v>
      </c>
      <c r="B84" s="68" t="s">
        <v>17</v>
      </c>
      <c r="C84" s="69" t="s">
        <v>18</v>
      </c>
      <c r="D84" s="69" t="s">
        <v>19</v>
      </c>
      <c r="E84" s="69" t="s">
        <v>146</v>
      </c>
      <c r="F84" s="69" t="s">
        <v>130</v>
      </c>
      <c r="G84" s="69" t="s">
        <v>26</v>
      </c>
      <c r="H84" s="70">
        <v>53</v>
      </c>
      <c r="I84" s="70"/>
      <c r="J84" s="70"/>
      <c r="K84" s="71">
        <v>40</v>
      </c>
      <c r="L84" s="71" t="str">
        <f t="shared" si="3"/>
        <v>1w</v>
      </c>
    </row>
    <row r="85" spans="1:12">
      <c r="A85" s="68">
        <v>1</v>
      </c>
      <c r="B85" s="68" t="s">
        <v>17</v>
      </c>
      <c r="C85" s="69" t="s">
        <v>18</v>
      </c>
      <c r="D85" s="69" t="s">
        <v>19</v>
      </c>
      <c r="E85" s="69" t="s">
        <v>147</v>
      </c>
      <c r="F85" s="69" t="s">
        <v>148</v>
      </c>
      <c r="G85" s="69" t="s">
        <v>59</v>
      </c>
      <c r="H85" s="70">
        <v>16</v>
      </c>
      <c r="I85" s="70"/>
      <c r="J85" s="70"/>
      <c r="K85" s="71">
        <v>40</v>
      </c>
      <c r="L85" s="71" t="str">
        <f t="shared" si="3"/>
        <v>1w</v>
      </c>
    </row>
    <row r="86" spans="1:12">
      <c r="A86" s="68">
        <v>1</v>
      </c>
      <c r="B86" s="68" t="s">
        <v>17</v>
      </c>
      <c r="C86" s="69" t="s">
        <v>18</v>
      </c>
      <c r="D86" s="69" t="s">
        <v>19</v>
      </c>
      <c r="E86" s="69" t="s">
        <v>149</v>
      </c>
      <c r="F86" s="69" t="s">
        <v>25</v>
      </c>
      <c r="G86" s="69" t="s">
        <v>26</v>
      </c>
      <c r="H86" s="70">
        <v>168</v>
      </c>
      <c r="I86" s="70"/>
      <c r="J86" s="70"/>
      <c r="K86" s="71">
        <v>200</v>
      </c>
      <c r="L86" s="71" t="str">
        <f t="shared" si="3"/>
        <v>5w</v>
      </c>
    </row>
    <row r="87" spans="1:12">
      <c r="A87" s="68">
        <v>1</v>
      </c>
      <c r="B87" s="68" t="s">
        <v>17</v>
      </c>
      <c r="C87" s="69" t="s">
        <v>18</v>
      </c>
      <c r="D87" s="69" t="s">
        <v>19</v>
      </c>
      <c r="E87" s="69" t="s">
        <v>150</v>
      </c>
      <c r="F87" s="69" t="s">
        <v>151</v>
      </c>
      <c r="G87" s="69" t="s">
        <v>26</v>
      </c>
      <c r="H87" s="70">
        <v>15</v>
      </c>
      <c r="I87" s="70"/>
      <c r="J87" s="70"/>
      <c r="K87" s="71">
        <v>40</v>
      </c>
      <c r="L87" s="71" t="str">
        <f t="shared" si="3"/>
        <v>1w</v>
      </c>
    </row>
    <row r="88" spans="1:12">
      <c r="A88" s="68">
        <v>1</v>
      </c>
      <c r="B88" s="68" t="s">
        <v>17</v>
      </c>
      <c r="C88" s="69" t="s">
        <v>18</v>
      </c>
      <c r="D88" s="69" t="s">
        <v>19</v>
      </c>
      <c r="E88" s="69" t="s">
        <v>152</v>
      </c>
      <c r="F88" s="69" t="s">
        <v>153</v>
      </c>
      <c r="G88" s="69" t="s">
        <v>26</v>
      </c>
      <c r="H88" s="70">
        <v>15</v>
      </c>
      <c r="I88" s="70"/>
      <c r="J88" s="70">
        <v>15</v>
      </c>
      <c r="K88" s="71">
        <v>40</v>
      </c>
      <c r="L88" s="71">
        <v>0</v>
      </c>
    </row>
    <row r="89" spans="1:12">
      <c r="A89" s="68">
        <v>1</v>
      </c>
      <c r="B89" s="68" t="s">
        <v>17</v>
      </c>
      <c r="C89" s="69" t="s">
        <v>18</v>
      </c>
      <c r="D89" s="69" t="s">
        <v>19</v>
      </c>
      <c r="E89" s="69" t="s">
        <v>154</v>
      </c>
      <c r="F89" s="69" t="s">
        <v>155</v>
      </c>
      <c r="G89" s="69" t="s">
        <v>26</v>
      </c>
      <c r="H89" s="70">
        <v>15</v>
      </c>
      <c r="I89" s="70"/>
      <c r="J89" s="70"/>
      <c r="K89" s="71">
        <v>40</v>
      </c>
      <c r="L89" s="71" t="str">
        <f t="shared" ref="L89:L105" si="4">VLOOKUP(K89,$O$6:$P$11,2,0)</f>
        <v>1w</v>
      </c>
    </row>
    <row r="90" spans="1:12">
      <c r="A90" s="68">
        <v>1</v>
      </c>
      <c r="B90" s="68" t="s">
        <v>17</v>
      </c>
      <c r="C90" s="69" t="s">
        <v>18</v>
      </c>
      <c r="D90" s="69" t="s">
        <v>19</v>
      </c>
      <c r="E90" s="69" t="s">
        <v>156</v>
      </c>
      <c r="F90" s="69" t="s">
        <v>155</v>
      </c>
      <c r="G90" s="69" t="s">
        <v>26</v>
      </c>
      <c r="H90" s="70">
        <v>15</v>
      </c>
      <c r="I90" s="70"/>
      <c r="J90" s="70"/>
      <c r="K90" s="71">
        <v>40</v>
      </c>
      <c r="L90" s="71" t="str">
        <f t="shared" si="4"/>
        <v>1w</v>
      </c>
    </row>
    <row r="91" spans="1:12">
      <c r="A91" s="68">
        <v>1</v>
      </c>
      <c r="B91" s="68" t="s">
        <v>17</v>
      </c>
      <c r="C91" s="69" t="s">
        <v>18</v>
      </c>
      <c r="D91" s="69" t="s">
        <v>19</v>
      </c>
      <c r="E91" s="69" t="s">
        <v>157</v>
      </c>
      <c r="F91" s="69" t="s">
        <v>155</v>
      </c>
      <c r="G91" s="69" t="s">
        <v>26</v>
      </c>
      <c r="H91" s="70">
        <v>15</v>
      </c>
      <c r="I91" s="70"/>
      <c r="J91" s="70"/>
      <c r="K91" s="71">
        <v>40</v>
      </c>
      <c r="L91" s="71" t="str">
        <f t="shared" si="4"/>
        <v>1w</v>
      </c>
    </row>
    <row r="92" spans="1:12">
      <c r="A92" s="68">
        <v>1</v>
      </c>
      <c r="B92" s="68" t="s">
        <v>17</v>
      </c>
      <c r="C92" s="69" t="s">
        <v>18</v>
      </c>
      <c r="D92" s="69" t="s">
        <v>19</v>
      </c>
      <c r="E92" s="69" t="s">
        <v>158</v>
      </c>
      <c r="F92" s="69" t="s">
        <v>159</v>
      </c>
      <c r="G92" s="69" t="s">
        <v>26</v>
      </c>
      <c r="H92" s="70">
        <v>15</v>
      </c>
      <c r="I92" s="70"/>
      <c r="J92" s="70">
        <v>15</v>
      </c>
      <c r="K92" s="71">
        <v>0</v>
      </c>
      <c r="L92" s="71" t="str">
        <f t="shared" si="4"/>
        <v>n.i.o.</v>
      </c>
    </row>
    <row r="93" spans="1:12">
      <c r="A93" s="68">
        <v>1</v>
      </c>
      <c r="B93" s="68" t="s">
        <v>17</v>
      </c>
      <c r="C93" s="69" t="s">
        <v>18</v>
      </c>
      <c r="D93" s="69" t="s">
        <v>19</v>
      </c>
      <c r="E93" s="69" t="s">
        <v>160</v>
      </c>
      <c r="F93" s="69" t="s">
        <v>161</v>
      </c>
      <c r="G93" s="69" t="s">
        <v>26</v>
      </c>
      <c r="H93" s="70">
        <v>15</v>
      </c>
      <c r="I93" s="70"/>
      <c r="J93" s="70"/>
      <c r="K93" s="71">
        <v>40</v>
      </c>
      <c r="L93" s="71" t="str">
        <f t="shared" si="4"/>
        <v>1w</v>
      </c>
    </row>
    <row r="94" spans="1:12">
      <c r="A94" s="68">
        <v>1</v>
      </c>
      <c r="B94" s="68" t="s">
        <v>17</v>
      </c>
      <c r="C94" s="69" t="s">
        <v>18</v>
      </c>
      <c r="D94" s="69" t="s">
        <v>19</v>
      </c>
      <c r="E94" s="69" t="s">
        <v>162</v>
      </c>
      <c r="F94" s="69" t="s">
        <v>163</v>
      </c>
      <c r="G94" s="69" t="s">
        <v>26</v>
      </c>
      <c r="H94" s="70">
        <v>14</v>
      </c>
      <c r="I94" s="70"/>
      <c r="J94" s="70"/>
      <c r="K94" s="71">
        <v>40</v>
      </c>
      <c r="L94" s="71" t="str">
        <f t="shared" si="4"/>
        <v>1w</v>
      </c>
    </row>
    <row r="95" spans="1:12">
      <c r="A95" s="68">
        <v>1</v>
      </c>
      <c r="B95" s="68" t="s">
        <v>17</v>
      </c>
      <c r="C95" s="69" t="s">
        <v>18</v>
      </c>
      <c r="D95" s="69" t="s">
        <v>19</v>
      </c>
      <c r="E95" s="69" t="s">
        <v>164</v>
      </c>
      <c r="F95" s="69" t="s">
        <v>165</v>
      </c>
      <c r="G95" s="69" t="s">
        <v>26</v>
      </c>
      <c r="H95" s="70">
        <v>25</v>
      </c>
      <c r="I95" s="70"/>
      <c r="J95" s="70"/>
      <c r="K95" s="71">
        <v>4</v>
      </c>
      <c r="L95" s="71" t="str">
        <f t="shared" si="4"/>
        <v>4j</v>
      </c>
    </row>
    <row r="96" spans="1:12">
      <c r="A96" s="68">
        <v>1</v>
      </c>
      <c r="B96" s="68" t="s">
        <v>17</v>
      </c>
      <c r="C96" s="69" t="s">
        <v>18</v>
      </c>
      <c r="D96" s="69" t="s">
        <v>19</v>
      </c>
      <c r="E96" s="69" t="s">
        <v>166</v>
      </c>
      <c r="F96" s="69" t="s">
        <v>167</v>
      </c>
      <c r="G96" s="69" t="s">
        <v>26</v>
      </c>
      <c r="H96" s="70">
        <v>11</v>
      </c>
      <c r="I96" s="70"/>
      <c r="J96" s="70"/>
      <c r="K96" s="71">
        <v>40</v>
      </c>
      <c r="L96" s="71" t="str">
        <f t="shared" si="4"/>
        <v>1w</v>
      </c>
    </row>
    <row r="97" spans="1:12">
      <c r="A97" s="68">
        <v>1</v>
      </c>
      <c r="B97" s="68" t="s">
        <v>17</v>
      </c>
      <c r="C97" s="69" t="s">
        <v>18</v>
      </c>
      <c r="D97" s="69" t="s">
        <v>19</v>
      </c>
      <c r="E97" s="69" t="s">
        <v>168</v>
      </c>
      <c r="F97" s="69" t="s">
        <v>169</v>
      </c>
      <c r="G97" s="69" t="s">
        <v>26</v>
      </c>
      <c r="H97" s="70">
        <v>17</v>
      </c>
      <c r="I97" s="70"/>
      <c r="J97" s="70"/>
      <c r="K97" s="71">
        <v>40</v>
      </c>
      <c r="L97" s="71" t="str">
        <f t="shared" si="4"/>
        <v>1w</v>
      </c>
    </row>
    <row r="98" spans="1:12">
      <c r="A98" s="68">
        <v>1</v>
      </c>
      <c r="B98" s="68" t="s">
        <v>17</v>
      </c>
      <c r="C98" s="69" t="s">
        <v>18</v>
      </c>
      <c r="D98" s="69" t="s">
        <v>19</v>
      </c>
      <c r="E98" s="69" t="s">
        <v>170</v>
      </c>
      <c r="F98" s="69" t="s">
        <v>171</v>
      </c>
      <c r="G98" s="69" t="s">
        <v>26</v>
      </c>
      <c r="H98" s="70">
        <v>19</v>
      </c>
      <c r="I98" s="70"/>
      <c r="J98" s="70"/>
      <c r="K98" s="71">
        <v>200</v>
      </c>
      <c r="L98" s="71" t="str">
        <f t="shared" si="4"/>
        <v>5w</v>
      </c>
    </row>
    <row r="99" spans="1:12">
      <c r="A99" s="68">
        <v>1</v>
      </c>
      <c r="B99" s="68" t="s">
        <v>17</v>
      </c>
      <c r="C99" s="69" t="s">
        <v>18</v>
      </c>
      <c r="D99" s="69" t="s">
        <v>19</v>
      </c>
      <c r="E99" s="69" t="s">
        <v>172</v>
      </c>
      <c r="F99" s="69" t="s">
        <v>171</v>
      </c>
      <c r="G99" s="69" t="s">
        <v>26</v>
      </c>
      <c r="H99" s="70">
        <v>19</v>
      </c>
      <c r="I99" s="70"/>
      <c r="J99" s="70"/>
      <c r="K99" s="71">
        <v>200</v>
      </c>
      <c r="L99" s="71" t="str">
        <f t="shared" si="4"/>
        <v>5w</v>
      </c>
    </row>
    <row r="100" spans="1:12">
      <c r="A100" s="68">
        <v>1</v>
      </c>
      <c r="B100" s="68" t="s">
        <v>17</v>
      </c>
      <c r="C100" s="69" t="s">
        <v>18</v>
      </c>
      <c r="D100" s="69" t="s">
        <v>19</v>
      </c>
      <c r="E100" s="69" t="s">
        <v>173</v>
      </c>
      <c r="F100" s="69" t="s">
        <v>174</v>
      </c>
      <c r="G100" s="69" t="s">
        <v>26</v>
      </c>
      <c r="H100" s="70">
        <v>19</v>
      </c>
      <c r="I100" s="70"/>
      <c r="J100" s="70"/>
      <c r="K100" s="71">
        <v>200</v>
      </c>
      <c r="L100" s="71" t="str">
        <f t="shared" si="4"/>
        <v>5w</v>
      </c>
    </row>
    <row r="101" spans="1:12">
      <c r="A101" s="68">
        <v>1</v>
      </c>
      <c r="B101" s="68" t="s">
        <v>17</v>
      </c>
      <c r="C101" s="69" t="s">
        <v>18</v>
      </c>
      <c r="D101" s="69" t="s">
        <v>19</v>
      </c>
      <c r="E101" s="69" t="s">
        <v>175</v>
      </c>
      <c r="F101" s="69" t="s">
        <v>155</v>
      </c>
      <c r="G101" s="69" t="s">
        <v>26</v>
      </c>
      <c r="H101" s="70">
        <v>19</v>
      </c>
      <c r="I101" s="70"/>
      <c r="J101" s="70"/>
      <c r="K101" s="71">
        <v>40</v>
      </c>
      <c r="L101" s="71" t="str">
        <f t="shared" si="4"/>
        <v>1w</v>
      </c>
    </row>
    <row r="102" spans="1:12">
      <c r="A102" s="68">
        <v>1</v>
      </c>
      <c r="B102" s="68" t="s">
        <v>17</v>
      </c>
      <c r="C102" s="69" t="s">
        <v>18</v>
      </c>
      <c r="D102" s="69" t="s">
        <v>19</v>
      </c>
      <c r="E102" s="69" t="s">
        <v>176</v>
      </c>
      <c r="F102" s="69" t="s">
        <v>177</v>
      </c>
      <c r="G102" s="69" t="s">
        <v>26</v>
      </c>
      <c r="H102" s="70">
        <v>28</v>
      </c>
      <c r="I102" s="70"/>
      <c r="J102" s="70"/>
      <c r="K102" s="71">
        <v>200</v>
      </c>
      <c r="L102" s="71" t="str">
        <f t="shared" si="4"/>
        <v>5w</v>
      </c>
    </row>
    <row r="103" spans="1:12">
      <c r="A103" s="68">
        <v>1</v>
      </c>
      <c r="B103" s="68" t="s">
        <v>17</v>
      </c>
      <c r="C103" s="69" t="s">
        <v>18</v>
      </c>
      <c r="D103" s="69" t="s">
        <v>19</v>
      </c>
      <c r="E103" s="69" t="s">
        <v>178</v>
      </c>
      <c r="F103" s="69" t="s">
        <v>25</v>
      </c>
      <c r="G103" s="69" t="s">
        <v>26</v>
      </c>
      <c r="H103" s="70">
        <v>64</v>
      </c>
      <c r="I103" s="70"/>
      <c r="J103" s="70"/>
      <c r="K103" s="71">
        <v>200</v>
      </c>
      <c r="L103" s="71" t="str">
        <f t="shared" si="4"/>
        <v>5w</v>
      </c>
    </row>
    <row r="104" spans="1:12">
      <c r="A104" s="68">
        <v>1</v>
      </c>
      <c r="B104" s="68" t="s">
        <v>17</v>
      </c>
      <c r="C104" s="69" t="s">
        <v>18</v>
      </c>
      <c r="D104" s="69" t="s">
        <v>19</v>
      </c>
      <c r="E104" s="69" t="s">
        <v>179</v>
      </c>
      <c r="F104" s="69" t="s">
        <v>29</v>
      </c>
      <c r="G104" s="69" t="s">
        <v>30</v>
      </c>
      <c r="H104" s="70">
        <v>5</v>
      </c>
      <c r="I104" s="70"/>
      <c r="J104" s="70"/>
      <c r="K104" s="71">
        <v>200</v>
      </c>
      <c r="L104" s="71" t="str">
        <f t="shared" si="4"/>
        <v>5w</v>
      </c>
    </row>
    <row r="105" spans="1:12">
      <c r="A105" s="68">
        <v>1</v>
      </c>
      <c r="B105" s="68" t="s">
        <v>17</v>
      </c>
      <c r="C105" s="69" t="s">
        <v>18</v>
      </c>
      <c r="D105" s="69" t="s">
        <v>19</v>
      </c>
      <c r="E105" s="69" t="s">
        <v>180</v>
      </c>
      <c r="F105" s="69" t="s">
        <v>66</v>
      </c>
      <c r="G105" s="69" t="s">
        <v>26</v>
      </c>
      <c r="H105" s="70">
        <v>3</v>
      </c>
      <c r="I105" s="70"/>
      <c r="J105" s="70"/>
      <c r="K105" s="71">
        <v>4</v>
      </c>
      <c r="L105" s="71" t="str">
        <f t="shared" si="4"/>
        <v>4j</v>
      </c>
    </row>
    <row r="106" spans="1:12">
      <c r="A106" s="68">
        <v>1</v>
      </c>
      <c r="B106" s="68" t="s">
        <v>17</v>
      </c>
      <c r="C106" s="69" t="s">
        <v>18</v>
      </c>
      <c r="D106" s="69" t="s">
        <v>19</v>
      </c>
      <c r="E106" s="69" t="s">
        <v>181</v>
      </c>
      <c r="F106" s="69" t="s">
        <v>153</v>
      </c>
      <c r="G106" s="69" t="s">
        <v>26</v>
      </c>
      <c r="H106" s="70">
        <v>14</v>
      </c>
      <c r="I106" s="70"/>
      <c r="J106" s="70">
        <v>14</v>
      </c>
      <c r="K106" s="71">
        <v>40</v>
      </c>
      <c r="L106" s="71">
        <v>0</v>
      </c>
    </row>
    <row r="107" spans="1:12">
      <c r="A107" s="68">
        <v>1</v>
      </c>
      <c r="B107" s="68" t="s">
        <v>17</v>
      </c>
      <c r="C107" s="69" t="s">
        <v>18</v>
      </c>
      <c r="D107" s="69" t="s">
        <v>19</v>
      </c>
      <c r="E107" s="69" t="s">
        <v>182</v>
      </c>
      <c r="F107" s="69" t="s">
        <v>183</v>
      </c>
      <c r="G107" s="69" t="s">
        <v>26</v>
      </c>
      <c r="H107" s="70">
        <v>10</v>
      </c>
      <c r="I107" s="70"/>
      <c r="J107" s="70"/>
      <c r="K107" s="71">
        <v>200</v>
      </c>
      <c r="L107" s="71" t="str">
        <f>VLOOKUP(K107,$O$6:$P$11,2,0)</f>
        <v>5w</v>
      </c>
    </row>
    <row r="108" spans="1:12">
      <c r="A108" s="68">
        <v>1</v>
      </c>
      <c r="B108" s="68" t="s">
        <v>17</v>
      </c>
      <c r="C108" s="69" t="s">
        <v>18</v>
      </c>
      <c r="D108" s="69" t="s">
        <v>19</v>
      </c>
      <c r="E108" s="69" t="s">
        <v>184</v>
      </c>
      <c r="F108" s="69" t="s">
        <v>21</v>
      </c>
      <c r="G108" s="69" t="s">
        <v>22</v>
      </c>
      <c r="H108" s="70">
        <v>6</v>
      </c>
      <c r="I108" s="70"/>
      <c r="J108" s="70"/>
      <c r="K108" s="71">
        <v>200</v>
      </c>
      <c r="L108" s="71" t="str">
        <f>VLOOKUP(K108,$O$6:$P$11,2,0)</f>
        <v>5w</v>
      </c>
    </row>
    <row r="109" spans="1:12">
      <c r="A109" s="68">
        <v>1</v>
      </c>
      <c r="B109" s="68" t="s">
        <v>17</v>
      </c>
      <c r="C109" s="69" t="s">
        <v>18</v>
      </c>
      <c r="D109" s="69" t="s">
        <v>19</v>
      </c>
      <c r="E109" s="69" t="s">
        <v>185</v>
      </c>
      <c r="F109" s="69" t="s">
        <v>186</v>
      </c>
      <c r="G109" s="69" t="s">
        <v>26</v>
      </c>
      <c r="H109" s="70">
        <v>18</v>
      </c>
      <c r="I109" s="70"/>
      <c r="J109" s="70">
        <v>18</v>
      </c>
      <c r="K109" s="71">
        <v>40</v>
      </c>
      <c r="L109" s="71">
        <v>0</v>
      </c>
    </row>
    <row r="110" spans="1:12">
      <c r="A110" s="68">
        <v>1</v>
      </c>
      <c r="B110" s="68" t="s">
        <v>17</v>
      </c>
      <c r="C110" s="69" t="s">
        <v>18</v>
      </c>
      <c r="D110" s="69" t="s">
        <v>19</v>
      </c>
      <c r="E110" s="69" t="s">
        <v>187</v>
      </c>
      <c r="F110" s="69" t="s">
        <v>188</v>
      </c>
      <c r="G110" s="69" t="s">
        <v>26</v>
      </c>
      <c r="H110" s="70">
        <v>88</v>
      </c>
      <c r="I110" s="70"/>
      <c r="J110" s="70">
        <v>88</v>
      </c>
      <c r="K110" s="71">
        <v>40</v>
      </c>
      <c r="L110" s="71">
        <v>0</v>
      </c>
    </row>
    <row r="111" spans="1:12">
      <c r="A111" s="68">
        <v>1</v>
      </c>
      <c r="B111" s="68" t="s">
        <v>17</v>
      </c>
      <c r="C111" s="69" t="s">
        <v>18</v>
      </c>
      <c r="D111" s="69" t="s">
        <v>19</v>
      </c>
      <c r="E111" s="69" t="s">
        <v>189</v>
      </c>
      <c r="F111" s="69" t="s">
        <v>190</v>
      </c>
      <c r="G111" s="69" t="s">
        <v>26</v>
      </c>
      <c r="H111" s="70">
        <v>73</v>
      </c>
      <c r="I111" s="70"/>
      <c r="J111" s="70"/>
      <c r="K111" s="71">
        <v>200</v>
      </c>
      <c r="L111" s="71" t="str">
        <f>VLOOKUP(K111,$O$6:$P$11,2,0)</f>
        <v>5w</v>
      </c>
    </row>
    <row r="112" spans="1:12">
      <c r="A112" s="68">
        <v>1</v>
      </c>
      <c r="B112" s="68" t="s">
        <v>17</v>
      </c>
      <c r="C112" s="69" t="s">
        <v>18</v>
      </c>
      <c r="D112" s="69" t="s">
        <v>19</v>
      </c>
      <c r="E112" s="69" t="s">
        <v>191</v>
      </c>
      <c r="F112" s="69" t="s">
        <v>192</v>
      </c>
      <c r="G112" s="69" t="s">
        <v>97</v>
      </c>
      <c r="H112" s="70">
        <v>123</v>
      </c>
      <c r="I112" s="70"/>
      <c r="J112" s="70"/>
      <c r="K112" s="71">
        <v>200</v>
      </c>
      <c r="L112" s="71" t="str">
        <f>VLOOKUP(K112,$O$6:$P$11,2,0)</f>
        <v>5w</v>
      </c>
    </row>
    <row r="113" spans="1:12">
      <c r="A113" s="68">
        <v>1</v>
      </c>
      <c r="B113" s="68" t="s">
        <v>17</v>
      </c>
      <c r="C113" s="69" t="s">
        <v>18</v>
      </c>
      <c r="D113" s="69" t="s">
        <v>19</v>
      </c>
      <c r="E113" s="69" t="s">
        <v>193</v>
      </c>
      <c r="F113" s="69" t="s">
        <v>194</v>
      </c>
      <c r="G113" s="69" t="s">
        <v>26</v>
      </c>
      <c r="H113" s="70">
        <v>24</v>
      </c>
      <c r="I113" s="70"/>
      <c r="J113" s="70">
        <v>24</v>
      </c>
      <c r="K113" s="71">
        <v>40</v>
      </c>
      <c r="L113" s="71" t="s">
        <v>38</v>
      </c>
    </row>
    <row r="114" spans="1:12">
      <c r="A114" s="68">
        <v>1</v>
      </c>
      <c r="B114" s="68" t="s">
        <v>17</v>
      </c>
      <c r="C114" s="69" t="s">
        <v>18</v>
      </c>
      <c r="D114" s="69" t="s">
        <v>19</v>
      </c>
      <c r="E114" s="69" t="s">
        <v>195</v>
      </c>
      <c r="F114" s="69" t="s">
        <v>25</v>
      </c>
      <c r="G114" s="69" t="s">
        <v>26</v>
      </c>
      <c r="H114" s="70">
        <v>72</v>
      </c>
      <c r="I114" s="70"/>
      <c r="J114" s="70"/>
      <c r="K114" s="71">
        <v>200</v>
      </c>
      <c r="L114" s="71" t="str">
        <f>VLOOKUP(K114,$O$6:$P$11,2,0)</f>
        <v>5w</v>
      </c>
    </row>
    <row r="115" spans="1:12">
      <c r="A115" s="68">
        <v>1</v>
      </c>
      <c r="B115" s="68" t="s">
        <v>17</v>
      </c>
      <c r="C115" s="69" t="s">
        <v>18</v>
      </c>
      <c r="D115" s="69" t="s">
        <v>19</v>
      </c>
      <c r="E115" s="69" t="s">
        <v>196</v>
      </c>
      <c r="F115" s="69" t="s">
        <v>197</v>
      </c>
      <c r="G115" s="69" t="s">
        <v>26</v>
      </c>
      <c r="H115" s="70">
        <v>36</v>
      </c>
      <c r="I115" s="70"/>
      <c r="J115" s="70"/>
      <c r="K115" s="71">
        <v>200</v>
      </c>
      <c r="L115" s="71" t="str">
        <f>VLOOKUP(K115,$O$6:$P$11,2,0)</f>
        <v>5w</v>
      </c>
    </row>
    <row r="116" spans="1:12">
      <c r="A116" s="68">
        <v>1</v>
      </c>
      <c r="B116" s="68" t="s">
        <v>17</v>
      </c>
      <c r="C116" s="69" t="s">
        <v>18</v>
      </c>
      <c r="D116" s="69" t="s">
        <v>19</v>
      </c>
      <c r="E116" s="69" t="s">
        <v>198</v>
      </c>
      <c r="F116" s="69" t="s">
        <v>21</v>
      </c>
      <c r="G116" s="69" t="s">
        <v>22</v>
      </c>
      <c r="H116" s="70">
        <v>15</v>
      </c>
      <c r="I116" s="70"/>
      <c r="J116" s="70"/>
      <c r="K116" s="71">
        <v>200</v>
      </c>
      <c r="L116" s="71" t="str">
        <f>VLOOKUP(K116,$O$6:$P$11,2,0)</f>
        <v>5w</v>
      </c>
    </row>
    <row r="117" spans="1:12">
      <c r="A117" s="68">
        <v>1</v>
      </c>
      <c r="B117" s="68" t="s">
        <v>17</v>
      </c>
      <c r="C117" s="69" t="s">
        <v>18</v>
      </c>
      <c r="D117" s="69" t="s">
        <v>19</v>
      </c>
      <c r="E117" s="69" t="s">
        <v>199</v>
      </c>
      <c r="F117" s="69" t="s">
        <v>200</v>
      </c>
      <c r="G117" s="69" t="s">
        <v>59</v>
      </c>
      <c r="H117" s="70">
        <v>17</v>
      </c>
      <c r="I117" s="70"/>
      <c r="J117" s="70">
        <v>17</v>
      </c>
      <c r="K117" s="71">
        <v>40</v>
      </c>
      <c r="L117" s="71">
        <v>0</v>
      </c>
    </row>
    <row r="118" spans="1:12">
      <c r="A118" s="68">
        <v>1</v>
      </c>
      <c r="B118" s="68" t="s">
        <v>17</v>
      </c>
      <c r="C118" s="69" t="s">
        <v>18</v>
      </c>
      <c r="D118" s="69" t="s">
        <v>19</v>
      </c>
      <c r="E118" s="69" t="s">
        <v>201</v>
      </c>
      <c r="F118" s="69" t="s">
        <v>202</v>
      </c>
      <c r="G118" s="69" t="s">
        <v>59</v>
      </c>
      <c r="H118" s="70">
        <v>17</v>
      </c>
      <c r="I118" s="70"/>
      <c r="J118" s="70">
        <v>17</v>
      </c>
      <c r="K118" s="71">
        <v>40</v>
      </c>
      <c r="L118" s="71">
        <v>0</v>
      </c>
    </row>
    <row r="119" spans="1:12">
      <c r="A119" s="68">
        <v>1</v>
      </c>
      <c r="B119" s="68" t="s">
        <v>17</v>
      </c>
      <c r="C119" s="69" t="s">
        <v>18</v>
      </c>
      <c r="D119" s="69" t="s">
        <v>19</v>
      </c>
      <c r="E119" s="69" t="s">
        <v>203</v>
      </c>
      <c r="F119" s="69" t="s">
        <v>118</v>
      </c>
      <c r="G119" s="69" t="s">
        <v>62</v>
      </c>
      <c r="H119" s="70">
        <v>8</v>
      </c>
      <c r="I119" s="70"/>
      <c r="J119" s="70"/>
      <c r="K119" s="71">
        <v>200</v>
      </c>
      <c r="L119" s="71" t="str">
        <f>VLOOKUP(K119,$O$6:$P$11,2,0)</f>
        <v>5w</v>
      </c>
    </row>
    <row r="120" spans="1:12">
      <c r="A120" s="68">
        <v>1</v>
      </c>
      <c r="B120" s="68" t="s">
        <v>17</v>
      </c>
      <c r="C120" s="69" t="s">
        <v>18</v>
      </c>
      <c r="D120" s="69" t="s">
        <v>19</v>
      </c>
      <c r="E120" s="69" t="s">
        <v>204</v>
      </c>
      <c r="F120" s="69" t="s">
        <v>66</v>
      </c>
      <c r="G120" s="69" t="s">
        <v>26</v>
      </c>
      <c r="H120" s="70">
        <v>10</v>
      </c>
      <c r="I120" s="70"/>
      <c r="J120" s="70"/>
      <c r="K120" s="71">
        <v>4</v>
      </c>
      <c r="L120" s="71" t="str">
        <f>VLOOKUP(K120,$O$6:$P$11,2,0)</f>
        <v>4j</v>
      </c>
    </row>
    <row r="121" spans="1:12">
      <c r="A121" s="68">
        <v>1</v>
      </c>
      <c r="B121" s="68" t="s">
        <v>17</v>
      </c>
      <c r="C121" s="69" t="s">
        <v>18</v>
      </c>
      <c r="D121" s="69" t="s">
        <v>19</v>
      </c>
      <c r="E121" s="69" t="s">
        <v>205</v>
      </c>
      <c r="F121" s="69" t="s">
        <v>46</v>
      </c>
      <c r="G121" s="69" t="s">
        <v>26</v>
      </c>
      <c r="H121" s="70">
        <v>3</v>
      </c>
      <c r="I121" s="70"/>
      <c r="J121" s="70">
        <v>3</v>
      </c>
      <c r="K121" s="71">
        <v>40</v>
      </c>
      <c r="L121" s="71">
        <v>0</v>
      </c>
    </row>
    <row r="122" spans="1:12">
      <c r="A122" s="68">
        <v>1</v>
      </c>
      <c r="B122" s="68" t="s">
        <v>17</v>
      </c>
      <c r="C122" s="69" t="s">
        <v>18</v>
      </c>
      <c r="D122" s="69" t="s">
        <v>19</v>
      </c>
      <c r="E122" s="69" t="s">
        <v>206</v>
      </c>
      <c r="F122" s="69" t="s">
        <v>207</v>
      </c>
      <c r="G122" s="69" t="s">
        <v>26</v>
      </c>
      <c r="H122" s="70">
        <v>38</v>
      </c>
      <c r="I122" s="70"/>
      <c r="J122" s="70"/>
      <c r="K122" s="71">
        <v>4</v>
      </c>
      <c r="L122" s="71" t="str">
        <f t="shared" ref="L122:L153" si="5">VLOOKUP(K122,$O$6:$P$11,2,0)</f>
        <v>4j</v>
      </c>
    </row>
    <row r="123" spans="1:12">
      <c r="A123" s="68">
        <v>1</v>
      </c>
      <c r="B123" s="68" t="s">
        <v>17</v>
      </c>
      <c r="C123" s="69" t="s">
        <v>18</v>
      </c>
      <c r="D123" s="69" t="s">
        <v>19</v>
      </c>
      <c r="E123" s="69" t="s">
        <v>208</v>
      </c>
      <c r="F123" s="69" t="s">
        <v>209</v>
      </c>
      <c r="G123" s="69" t="s">
        <v>26</v>
      </c>
      <c r="H123" s="70">
        <v>8</v>
      </c>
      <c r="I123" s="70"/>
      <c r="J123" s="70">
        <v>8</v>
      </c>
      <c r="K123" s="71">
        <v>0</v>
      </c>
      <c r="L123" s="71" t="str">
        <f t="shared" si="5"/>
        <v>n.i.o.</v>
      </c>
    </row>
    <row r="124" spans="1:12">
      <c r="A124" s="68">
        <v>1</v>
      </c>
      <c r="B124" s="68" t="s">
        <v>17</v>
      </c>
      <c r="C124" s="69" t="s">
        <v>18</v>
      </c>
      <c r="D124" s="69" t="s">
        <v>19</v>
      </c>
      <c r="E124" s="69" t="s">
        <v>210</v>
      </c>
      <c r="F124" s="69" t="s">
        <v>69</v>
      </c>
      <c r="G124" s="69" t="s">
        <v>30</v>
      </c>
      <c r="H124" s="70">
        <v>5</v>
      </c>
      <c r="I124" s="70"/>
      <c r="J124" s="70"/>
      <c r="K124" s="71">
        <v>200</v>
      </c>
      <c r="L124" s="71" t="str">
        <f t="shared" si="5"/>
        <v>5w</v>
      </c>
    </row>
    <row r="125" spans="1:12">
      <c r="A125" s="68">
        <v>1</v>
      </c>
      <c r="B125" s="68" t="s">
        <v>17</v>
      </c>
      <c r="C125" s="69" t="s">
        <v>18</v>
      </c>
      <c r="D125" s="69" t="s">
        <v>19</v>
      </c>
      <c r="E125" s="69" t="s">
        <v>211</v>
      </c>
      <c r="F125" s="69" t="s">
        <v>71</v>
      </c>
      <c r="G125" s="69" t="s">
        <v>30</v>
      </c>
      <c r="H125" s="70">
        <v>10</v>
      </c>
      <c r="I125" s="70"/>
      <c r="J125" s="70"/>
      <c r="K125" s="71">
        <v>200</v>
      </c>
      <c r="L125" s="71" t="str">
        <f t="shared" si="5"/>
        <v>5w</v>
      </c>
    </row>
    <row r="126" spans="1:12">
      <c r="A126" s="68">
        <v>1</v>
      </c>
      <c r="B126" s="68" t="s">
        <v>17</v>
      </c>
      <c r="C126" s="69" t="s">
        <v>18</v>
      </c>
      <c r="D126" s="69" t="s">
        <v>19</v>
      </c>
      <c r="E126" s="69" t="s">
        <v>212</v>
      </c>
      <c r="F126" s="69" t="s">
        <v>213</v>
      </c>
      <c r="G126" s="69" t="s">
        <v>26</v>
      </c>
      <c r="H126" s="70">
        <v>14</v>
      </c>
      <c r="I126" s="70"/>
      <c r="J126" s="70"/>
      <c r="K126" s="71">
        <v>40</v>
      </c>
      <c r="L126" s="71" t="str">
        <f t="shared" si="5"/>
        <v>1w</v>
      </c>
    </row>
    <row r="127" spans="1:12">
      <c r="A127" s="68">
        <v>1</v>
      </c>
      <c r="B127" s="68" t="s">
        <v>17</v>
      </c>
      <c r="C127" s="69" t="s">
        <v>18</v>
      </c>
      <c r="D127" s="69" t="s">
        <v>19</v>
      </c>
      <c r="E127" s="69" t="s">
        <v>214</v>
      </c>
      <c r="F127" s="69" t="s">
        <v>66</v>
      </c>
      <c r="G127" s="69" t="s">
        <v>26</v>
      </c>
      <c r="H127" s="70">
        <v>14</v>
      </c>
      <c r="I127" s="70"/>
      <c r="J127" s="70"/>
      <c r="K127" s="71">
        <v>4</v>
      </c>
      <c r="L127" s="71" t="str">
        <f t="shared" si="5"/>
        <v>4j</v>
      </c>
    </row>
    <row r="128" spans="1:12">
      <c r="A128" s="68">
        <v>1</v>
      </c>
      <c r="B128" s="68" t="s">
        <v>17</v>
      </c>
      <c r="C128" s="69" t="s">
        <v>18</v>
      </c>
      <c r="D128" s="69" t="s">
        <v>19</v>
      </c>
      <c r="E128" s="69" t="s">
        <v>215</v>
      </c>
      <c r="F128" s="69" t="s">
        <v>216</v>
      </c>
      <c r="G128" s="69" t="s">
        <v>26</v>
      </c>
      <c r="H128" s="70">
        <v>10</v>
      </c>
      <c r="I128" s="70"/>
      <c r="J128" s="70"/>
      <c r="K128" s="71">
        <v>200</v>
      </c>
      <c r="L128" s="71" t="str">
        <f t="shared" si="5"/>
        <v>5w</v>
      </c>
    </row>
    <row r="129" spans="1:12">
      <c r="A129" s="68">
        <v>1</v>
      </c>
      <c r="B129" s="68" t="s">
        <v>17</v>
      </c>
      <c r="C129" s="69" t="s">
        <v>18</v>
      </c>
      <c r="D129" s="69" t="s">
        <v>19</v>
      </c>
      <c r="E129" s="69" t="s">
        <v>217</v>
      </c>
      <c r="F129" s="69" t="s">
        <v>69</v>
      </c>
      <c r="G129" s="69" t="s">
        <v>30</v>
      </c>
      <c r="H129" s="70">
        <v>5</v>
      </c>
      <c r="I129" s="70"/>
      <c r="J129" s="70"/>
      <c r="K129" s="71">
        <v>200</v>
      </c>
      <c r="L129" s="71" t="str">
        <f t="shared" si="5"/>
        <v>5w</v>
      </c>
    </row>
    <row r="130" spans="1:12">
      <c r="A130" s="68">
        <v>1</v>
      </c>
      <c r="B130" s="68" t="s">
        <v>17</v>
      </c>
      <c r="C130" s="69" t="s">
        <v>18</v>
      </c>
      <c r="D130" s="69" t="s">
        <v>19</v>
      </c>
      <c r="E130" s="69" t="s">
        <v>218</v>
      </c>
      <c r="F130" s="69" t="s">
        <v>71</v>
      </c>
      <c r="G130" s="69" t="s">
        <v>30</v>
      </c>
      <c r="H130" s="70">
        <v>10</v>
      </c>
      <c r="I130" s="70"/>
      <c r="J130" s="70"/>
      <c r="K130" s="71">
        <v>200</v>
      </c>
      <c r="L130" s="71" t="str">
        <f t="shared" si="5"/>
        <v>5w</v>
      </c>
    </row>
    <row r="131" spans="1:12">
      <c r="A131" s="68">
        <v>1</v>
      </c>
      <c r="B131" s="68" t="s">
        <v>17</v>
      </c>
      <c r="C131" s="69" t="s">
        <v>18</v>
      </c>
      <c r="D131" s="69" t="s">
        <v>19</v>
      </c>
      <c r="E131" s="69" t="s">
        <v>219</v>
      </c>
      <c r="F131" s="69" t="s">
        <v>213</v>
      </c>
      <c r="G131" s="69" t="s">
        <v>26</v>
      </c>
      <c r="H131" s="70">
        <v>15</v>
      </c>
      <c r="I131" s="70"/>
      <c r="J131" s="70"/>
      <c r="K131" s="71">
        <v>40</v>
      </c>
      <c r="L131" s="71" t="str">
        <f t="shared" si="5"/>
        <v>1w</v>
      </c>
    </row>
    <row r="132" spans="1:12">
      <c r="A132" s="68">
        <v>1</v>
      </c>
      <c r="B132" s="68" t="s">
        <v>17</v>
      </c>
      <c r="C132" s="69" t="s">
        <v>18</v>
      </c>
      <c r="D132" s="69" t="s">
        <v>19</v>
      </c>
      <c r="E132" s="69" t="s">
        <v>220</v>
      </c>
      <c r="F132" s="69" t="s">
        <v>221</v>
      </c>
      <c r="G132" s="69" t="s">
        <v>26</v>
      </c>
      <c r="H132" s="70">
        <v>31</v>
      </c>
      <c r="I132" s="70"/>
      <c r="J132" s="70"/>
      <c r="K132" s="71">
        <v>40</v>
      </c>
      <c r="L132" s="71" t="str">
        <f t="shared" si="5"/>
        <v>1w</v>
      </c>
    </row>
    <row r="133" spans="1:12">
      <c r="A133" s="68">
        <v>1</v>
      </c>
      <c r="B133" s="68" t="s">
        <v>17</v>
      </c>
      <c r="C133" s="69" t="s">
        <v>18</v>
      </c>
      <c r="D133" s="69" t="s">
        <v>19</v>
      </c>
      <c r="E133" s="69" t="s">
        <v>222</v>
      </c>
      <c r="F133" s="69" t="s">
        <v>25</v>
      </c>
      <c r="G133" s="69" t="s">
        <v>26</v>
      </c>
      <c r="H133" s="70">
        <v>6</v>
      </c>
      <c r="I133" s="70"/>
      <c r="J133" s="70"/>
      <c r="K133" s="71">
        <v>200</v>
      </c>
      <c r="L133" s="71" t="str">
        <f t="shared" si="5"/>
        <v>5w</v>
      </c>
    </row>
    <row r="134" spans="1:12">
      <c r="A134" s="68">
        <v>1</v>
      </c>
      <c r="B134" s="68" t="s">
        <v>17</v>
      </c>
      <c r="C134" s="69" t="s">
        <v>18</v>
      </c>
      <c r="D134" s="69" t="s">
        <v>19</v>
      </c>
      <c r="E134" s="69" t="s">
        <v>223</v>
      </c>
      <c r="F134" s="69" t="s">
        <v>224</v>
      </c>
      <c r="G134" s="69" t="s">
        <v>26</v>
      </c>
      <c r="H134" s="70">
        <v>22</v>
      </c>
      <c r="I134" s="70"/>
      <c r="J134" s="70"/>
      <c r="K134" s="71">
        <v>200</v>
      </c>
      <c r="L134" s="71" t="str">
        <f t="shared" si="5"/>
        <v>5w</v>
      </c>
    </row>
    <row r="135" spans="1:12">
      <c r="A135" s="68">
        <v>1</v>
      </c>
      <c r="B135" s="68" t="s">
        <v>17</v>
      </c>
      <c r="C135" s="69" t="s">
        <v>18</v>
      </c>
      <c r="D135" s="69" t="s">
        <v>19</v>
      </c>
      <c r="E135" s="69" t="s">
        <v>225</v>
      </c>
      <c r="F135" s="69" t="s">
        <v>25</v>
      </c>
      <c r="G135" s="69" t="s">
        <v>26</v>
      </c>
      <c r="H135" s="70">
        <v>3</v>
      </c>
      <c r="I135" s="70"/>
      <c r="J135" s="70"/>
      <c r="K135" s="71">
        <v>200</v>
      </c>
      <c r="L135" s="71" t="str">
        <f t="shared" si="5"/>
        <v>5w</v>
      </c>
    </row>
    <row r="136" spans="1:12">
      <c r="A136" s="68">
        <v>1</v>
      </c>
      <c r="B136" s="68" t="s">
        <v>17</v>
      </c>
      <c r="C136" s="69" t="s">
        <v>18</v>
      </c>
      <c r="D136" s="69" t="s">
        <v>19</v>
      </c>
      <c r="E136" s="69" t="s">
        <v>226</v>
      </c>
      <c r="F136" s="69" t="s">
        <v>25</v>
      </c>
      <c r="G136" s="69" t="s">
        <v>26</v>
      </c>
      <c r="H136" s="70">
        <v>58</v>
      </c>
      <c r="I136" s="70"/>
      <c r="J136" s="70"/>
      <c r="K136" s="71">
        <v>200</v>
      </c>
      <c r="L136" s="71" t="str">
        <f t="shared" si="5"/>
        <v>5w</v>
      </c>
    </row>
    <row r="137" spans="1:12">
      <c r="A137" s="68">
        <v>1</v>
      </c>
      <c r="B137" s="68" t="s">
        <v>17</v>
      </c>
      <c r="C137" s="69" t="s">
        <v>18</v>
      </c>
      <c r="D137" s="69" t="s">
        <v>19</v>
      </c>
      <c r="E137" s="69" t="s">
        <v>227</v>
      </c>
      <c r="F137" s="69" t="s">
        <v>228</v>
      </c>
      <c r="G137" s="69" t="s">
        <v>102</v>
      </c>
      <c r="H137" s="70">
        <v>2</v>
      </c>
      <c r="I137" s="70"/>
      <c r="J137" s="70">
        <v>2</v>
      </c>
      <c r="K137" s="71">
        <v>0</v>
      </c>
      <c r="L137" s="71" t="str">
        <f t="shared" si="5"/>
        <v>n.i.o.</v>
      </c>
    </row>
    <row r="138" spans="1:12">
      <c r="A138" s="68">
        <v>1</v>
      </c>
      <c r="B138" s="68" t="s">
        <v>17</v>
      </c>
      <c r="C138" s="69" t="s">
        <v>18</v>
      </c>
      <c r="D138" s="69" t="s">
        <v>19</v>
      </c>
      <c r="E138" s="69" t="s">
        <v>229</v>
      </c>
      <c r="F138" s="69" t="s">
        <v>230</v>
      </c>
      <c r="G138" s="69" t="s">
        <v>231</v>
      </c>
      <c r="H138" s="70">
        <v>1</v>
      </c>
      <c r="I138" s="70"/>
      <c r="J138" s="70">
        <v>1</v>
      </c>
      <c r="K138" s="71">
        <v>0</v>
      </c>
      <c r="L138" s="71" t="str">
        <f t="shared" si="5"/>
        <v>n.i.o.</v>
      </c>
    </row>
    <row r="139" spans="1:12">
      <c r="A139" s="68">
        <v>1</v>
      </c>
      <c r="B139" s="68" t="s">
        <v>17</v>
      </c>
      <c r="C139" s="69" t="s">
        <v>18</v>
      </c>
      <c r="D139" s="69" t="s">
        <v>19</v>
      </c>
      <c r="E139" s="69" t="s">
        <v>232</v>
      </c>
      <c r="F139" s="69" t="s">
        <v>230</v>
      </c>
      <c r="G139" s="69" t="s">
        <v>231</v>
      </c>
      <c r="H139" s="70">
        <v>1</v>
      </c>
      <c r="I139" s="70"/>
      <c r="J139" s="70">
        <v>1</v>
      </c>
      <c r="K139" s="71">
        <v>0</v>
      </c>
      <c r="L139" s="71" t="str">
        <f t="shared" si="5"/>
        <v>n.i.o.</v>
      </c>
    </row>
    <row r="140" spans="1:12">
      <c r="A140" s="68">
        <v>1</v>
      </c>
      <c r="B140" s="68" t="s">
        <v>17</v>
      </c>
      <c r="C140" s="69" t="s">
        <v>18</v>
      </c>
      <c r="D140" s="69" t="s">
        <v>19</v>
      </c>
      <c r="E140" s="69" t="s">
        <v>233</v>
      </c>
      <c r="F140" s="69" t="s">
        <v>230</v>
      </c>
      <c r="G140" s="69" t="s">
        <v>231</v>
      </c>
      <c r="H140" s="70">
        <v>1</v>
      </c>
      <c r="I140" s="70"/>
      <c r="J140" s="70">
        <v>1</v>
      </c>
      <c r="K140" s="71">
        <v>0</v>
      </c>
      <c r="L140" s="71" t="str">
        <f t="shared" si="5"/>
        <v>n.i.o.</v>
      </c>
    </row>
    <row r="141" spans="1:12">
      <c r="A141" s="68">
        <v>1</v>
      </c>
      <c r="B141" s="68" t="s">
        <v>17</v>
      </c>
      <c r="C141" s="69" t="s">
        <v>18</v>
      </c>
      <c r="D141" s="69" t="s">
        <v>19</v>
      </c>
      <c r="E141" s="69" t="s">
        <v>234</v>
      </c>
      <c r="F141" s="69" t="s">
        <v>235</v>
      </c>
      <c r="G141" s="69" t="s">
        <v>30</v>
      </c>
      <c r="H141" s="70">
        <v>45</v>
      </c>
      <c r="I141" s="70"/>
      <c r="J141" s="70"/>
      <c r="K141" s="71">
        <v>40</v>
      </c>
      <c r="L141" s="71" t="str">
        <f t="shared" si="5"/>
        <v>1w</v>
      </c>
    </row>
    <row r="142" spans="1:12">
      <c r="A142" s="68">
        <v>1</v>
      </c>
      <c r="B142" s="68" t="s">
        <v>17</v>
      </c>
      <c r="C142" s="69" t="s">
        <v>18</v>
      </c>
      <c r="D142" s="69" t="s">
        <v>19</v>
      </c>
      <c r="E142" s="69" t="s">
        <v>236</v>
      </c>
      <c r="F142" s="69" t="s">
        <v>235</v>
      </c>
      <c r="G142" s="69" t="s">
        <v>30</v>
      </c>
      <c r="H142" s="70">
        <v>32</v>
      </c>
      <c r="I142" s="70"/>
      <c r="J142" s="70"/>
      <c r="K142" s="71">
        <v>40</v>
      </c>
      <c r="L142" s="71" t="str">
        <f t="shared" si="5"/>
        <v>1w</v>
      </c>
    </row>
    <row r="143" spans="1:12">
      <c r="A143" s="68">
        <v>1</v>
      </c>
      <c r="B143" s="68" t="s">
        <v>17</v>
      </c>
      <c r="C143" s="69" t="s">
        <v>18</v>
      </c>
      <c r="D143" s="69" t="s">
        <v>19</v>
      </c>
      <c r="E143" s="69" t="s">
        <v>237</v>
      </c>
      <c r="F143" s="69" t="s">
        <v>238</v>
      </c>
      <c r="G143" s="69" t="s">
        <v>30</v>
      </c>
      <c r="H143" s="70">
        <v>7</v>
      </c>
      <c r="I143" s="70"/>
      <c r="J143" s="70"/>
      <c r="K143" s="71">
        <v>200</v>
      </c>
      <c r="L143" s="71" t="str">
        <f t="shared" si="5"/>
        <v>5w</v>
      </c>
    </row>
    <row r="144" spans="1:12">
      <c r="A144" s="68">
        <v>1</v>
      </c>
      <c r="B144" s="68" t="s">
        <v>17</v>
      </c>
      <c r="C144" s="69" t="s">
        <v>18</v>
      </c>
      <c r="D144" s="69" t="s">
        <v>19</v>
      </c>
      <c r="E144" s="69" t="s">
        <v>239</v>
      </c>
      <c r="F144" s="69" t="s">
        <v>240</v>
      </c>
      <c r="G144" s="69" t="s">
        <v>30</v>
      </c>
      <c r="H144" s="70">
        <v>14</v>
      </c>
      <c r="I144" s="70"/>
      <c r="J144" s="70"/>
      <c r="K144" s="71">
        <v>200</v>
      </c>
      <c r="L144" s="71" t="str">
        <f t="shared" si="5"/>
        <v>5w</v>
      </c>
    </row>
    <row r="145" spans="1:12">
      <c r="A145" s="68">
        <v>1</v>
      </c>
      <c r="B145" s="68" t="s">
        <v>17</v>
      </c>
      <c r="C145" s="69" t="s">
        <v>18</v>
      </c>
      <c r="D145" s="69" t="s">
        <v>19</v>
      </c>
      <c r="E145" s="69" t="s">
        <v>241</v>
      </c>
      <c r="F145" s="69" t="s">
        <v>235</v>
      </c>
      <c r="G145" s="69" t="s">
        <v>30</v>
      </c>
      <c r="H145" s="70">
        <v>17</v>
      </c>
      <c r="I145" s="70"/>
      <c r="J145" s="70"/>
      <c r="K145" s="71">
        <v>40</v>
      </c>
      <c r="L145" s="71" t="str">
        <f t="shared" si="5"/>
        <v>1w</v>
      </c>
    </row>
    <row r="146" spans="1:12">
      <c r="A146" s="68">
        <v>1</v>
      </c>
      <c r="B146" s="68" t="s">
        <v>17</v>
      </c>
      <c r="C146" s="69" t="s">
        <v>18</v>
      </c>
      <c r="D146" s="69" t="s">
        <v>19</v>
      </c>
      <c r="E146" s="69" t="s">
        <v>242</v>
      </c>
      <c r="F146" s="69" t="s">
        <v>240</v>
      </c>
      <c r="G146" s="69" t="s">
        <v>30</v>
      </c>
      <c r="H146" s="70">
        <v>5</v>
      </c>
      <c r="I146" s="70"/>
      <c r="J146" s="70"/>
      <c r="K146" s="71">
        <v>200</v>
      </c>
      <c r="L146" s="71" t="str">
        <f t="shared" si="5"/>
        <v>5w</v>
      </c>
    </row>
    <row r="147" spans="1:12">
      <c r="A147" s="68">
        <v>1</v>
      </c>
      <c r="B147" s="68" t="s">
        <v>17</v>
      </c>
      <c r="C147" s="69" t="s">
        <v>18</v>
      </c>
      <c r="D147" s="69" t="s">
        <v>19</v>
      </c>
      <c r="E147" s="69" t="s">
        <v>243</v>
      </c>
      <c r="F147" s="69" t="s">
        <v>235</v>
      </c>
      <c r="G147" s="69" t="s">
        <v>30</v>
      </c>
      <c r="H147" s="70">
        <v>17</v>
      </c>
      <c r="I147" s="70"/>
      <c r="J147" s="70"/>
      <c r="K147" s="71">
        <v>40</v>
      </c>
      <c r="L147" s="71" t="str">
        <f t="shared" si="5"/>
        <v>1w</v>
      </c>
    </row>
    <row r="148" spans="1:12">
      <c r="A148" s="68">
        <v>1</v>
      </c>
      <c r="B148" s="68" t="s">
        <v>17</v>
      </c>
      <c r="C148" s="69" t="s">
        <v>18</v>
      </c>
      <c r="D148" s="69" t="s">
        <v>19</v>
      </c>
      <c r="E148" s="69" t="s">
        <v>244</v>
      </c>
      <c r="F148" s="69" t="s">
        <v>245</v>
      </c>
      <c r="G148" s="69" t="s">
        <v>30</v>
      </c>
      <c r="H148" s="70">
        <v>5</v>
      </c>
      <c r="I148" s="70"/>
      <c r="J148" s="70"/>
      <c r="K148" s="71">
        <v>200</v>
      </c>
      <c r="L148" s="71" t="str">
        <f t="shared" si="5"/>
        <v>5w</v>
      </c>
    </row>
    <row r="149" spans="1:12">
      <c r="A149" s="68">
        <v>1</v>
      </c>
      <c r="B149" s="68" t="s">
        <v>17</v>
      </c>
      <c r="C149" s="69" t="s">
        <v>18</v>
      </c>
      <c r="D149" s="69" t="s">
        <v>19</v>
      </c>
      <c r="E149" s="69" t="s">
        <v>246</v>
      </c>
      <c r="F149" s="69" t="s">
        <v>66</v>
      </c>
      <c r="G149" s="69" t="s">
        <v>247</v>
      </c>
      <c r="H149" s="70">
        <v>7</v>
      </c>
      <c r="I149" s="70"/>
      <c r="J149" s="70"/>
      <c r="K149" s="71">
        <v>4</v>
      </c>
      <c r="L149" s="71" t="str">
        <f t="shared" si="5"/>
        <v>4j</v>
      </c>
    </row>
    <row r="150" spans="1:12">
      <c r="A150" s="68">
        <v>1</v>
      </c>
      <c r="B150" s="68" t="s">
        <v>17</v>
      </c>
      <c r="C150" s="69" t="s">
        <v>18</v>
      </c>
      <c r="D150" s="69" t="s">
        <v>19</v>
      </c>
      <c r="E150" s="69" t="s">
        <v>248</v>
      </c>
      <c r="F150" s="69" t="s">
        <v>249</v>
      </c>
      <c r="G150" s="69" t="s">
        <v>247</v>
      </c>
      <c r="H150" s="70">
        <v>19</v>
      </c>
      <c r="I150" s="70"/>
      <c r="J150" s="70"/>
      <c r="K150" s="71">
        <v>4</v>
      </c>
      <c r="L150" s="71" t="str">
        <f t="shared" si="5"/>
        <v>4j</v>
      </c>
    </row>
    <row r="151" spans="1:12">
      <c r="A151" s="68">
        <v>1</v>
      </c>
      <c r="B151" s="68" t="s">
        <v>17</v>
      </c>
      <c r="C151" s="69" t="s">
        <v>18</v>
      </c>
      <c r="D151" s="69" t="s">
        <v>19</v>
      </c>
      <c r="E151" s="69" t="s">
        <v>250</v>
      </c>
      <c r="F151" s="69" t="s">
        <v>251</v>
      </c>
      <c r="G151" s="69" t="s">
        <v>247</v>
      </c>
      <c r="H151" s="70">
        <v>196</v>
      </c>
      <c r="I151" s="70"/>
      <c r="J151" s="70"/>
      <c r="K151" s="71">
        <v>4</v>
      </c>
      <c r="L151" s="71" t="str">
        <f t="shared" si="5"/>
        <v>4j</v>
      </c>
    </row>
    <row r="152" spans="1:12">
      <c r="A152" s="68">
        <v>1</v>
      </c>
      <c r="B152" s="68" t="s">
        <v>17</v>
      </c>
      <c r="C152" s="69" t="s">
        <v>18</v>
      </c>
      <c r="D152" s="69" t="s">
        <v>19</v>
      </c>
      <c r="E152" s="69" t="s">
        <v>252</v>
      </c>
      <c r="F152" s="69" t="s">
        <v>253</v>
      </c>
      <c r="G152" s="69" t="s">
        <v>30</v>
      </c>
      <c r="H152" s="70">
        <v>2</v>
      </c>
      <c r="I152" s="70"/>
      <c r="J152" s="70"/>
      <c r="K152" s="71">
        <v>4</v>
      </c>
      <c r="L152" s="71" t="str">
        <f t="shared" si="5"/>
        <v>4j</v>
      </c>
    </row>
    <row r="153" spans="1:12">
      <c r="A153" s="68">
        <v>1</v>
      </c>
      <c r="B153" s="68" t="s">
        <v>17</v>
      </c>
      <c r="C153" s="69" t="s">
        <v>18</v>
      </c>
      <c r="D153" s="69" t="s">
        <v>19</v>
      </c>
      <c r="E153" s="69" t="s">
        <v>254</v>
      </c>
      <c r="F153" s="69" t="s">
        <v>240</v>
      </c>
      <c r="G153" s="69" t="s">
        <v>30</v>
      </c>
      <c r="H153" s="70">
        <v>26</v>
      </c>
      <c r="I153" s="70"/>
      <c r="J153" s="70"/>
      <c r="K153" s="71">
        <v>200</v>
      </c>
      <c r="L153" s="71" t="str">
        <f t="shared" si="5"/>
        <v>5w</v>
      </c>
    </row>
    <row r="154" spans="1:12">
      <c r="A154" s="68">
        <v>1</v>
      </c>
      <c r="B154" s="68" t="s">
        <v>17</v>
      </c>
      <c r="C154" s="69" t="s">
        <v>18</v>
      </c>
      <c r="D154" s="69" t="s">
        <v>19</v>
      </c>
      <c r="E154" s="69" t="s">
        <v>255</v>
      </c>
      <c r="F154" s="69" t="s">
        <v>238</v>
      </c>
      <c r="G154" s="69" t="s">
        <v>30</v>
      </c>
      <c r="H154" s="70">
        <v>7</v>
      </c>
      <c r="I154" s="70"/>
      <c r="J154" s="70"/>
      <c r="K154" s="71">
        <v>200</v>
      </c>
      <c r="L154" s="71" t="str">
        <f t="shared" ref="L154:L178" si="6">VLOOKUP(K154,$O$6:$P$11,2,0)</f>
        <v>5w</v>
      </c>
    </row>
    <row r="155" spans="1:12">
      <c r="A155" s="68">
        <v>1</v>
      </c>
      <c r="B155" s="68" t="s">
        <v>17</v>
      </c>
      <c r="C155" s="69" t="s">
        <v>18</v>
      </c>
      <c r="D155" s="69" t="s">
        <v>19</v>
      </c>
      <c r="E155" s="69" t="s">
        <v>256</v>
      </c>
      <c r="F155" s="69" t="s">
        <v>29</v>
      </c>
      <c r="G155" s="69" t="s">
        <v>30</v>
      </c>
      <c r="H155" s="70">
        <v>2</v>
      </c>
      <c r="I155" s="70"/>
      <c r="J155" s="70"/>
      <c r="K155" s="71">
        <v>200</v>
      </c>
      <c r="L155" s="71" t="str">
        <f t="shared" si="6"/>
        <v>5w</v>
      </c>
    </row>
    <row r="156" spans="1:12">
      <c r="A156" s="68">
        <v>1</v>
      </c>
      <c r="B156" s="68" t="s">
        <v>17</v>
      </c>
      <c r="C156" s="69" t="s">
        <v>18</v>
      </c>
      <c r="D156" s="69" t="s">
        <v>19</v>
      </c>
      <c r="E156" s="69" t="s">
        <v>257</v>
      </c>
      <c r="F156" s="69" t="s">
        <v>66</v>
      </c>
      <c r="G156" s="69" t="s">
        <v>26</v>
      </c>
      <c r="H156" s="70">
        <v>5</v>
      </c>
      <c r="I156" s="70"/>
      <c r="J156" s="70"/>
      <c r="K156" s="71">
        <v>4</v>
      </c>
      <c r="L156" s="71" t="str">
        <f t="shared" si="6"/>
        <v>4j</v>
      </c>
    </row>
    <row r="157" spans="1:12">
      <c r="A157" s="68">
        <v>1</v>
      </c>
      <c r="B157" s="68" t="s">
        <v>17</v>
      </c>
      <c r="C157" s="69" t="s">
        <v>18</v>
      </c>
      <c r="D157" s="69" t="s">
        <v>19</v>
      </c>
      <c r="E157" s="69" t="s">
        <v>258</v>
      </c>
      <c r="F157" s="69" t="s">
        <v>29</v>
      </c>
      <c r="G157" s="69" t="s">
        <v>30</v>
      </c>
      <c r="H157" s="70">
        <v>2</v>
      </c>
      <c r="I157" s="70"/>
      <c r="J157" s="70"/>
      <c r="K157" s="71">
        <v>200</v>
      </c>
      <c r="L157" s="71" t="str">
        <f t="shared" si="6"/>
        <v>5w</v>
      </c>
    </row>
    <row r="158" spans="1:12">
      <c r="A158" s="68">
        <v>1</v>
      </c>
      <c r="B158" s="68" t="s">
        <v>17</v>
      </c>
      <c r="C158" s="69" t="s">
        <v>18</v>
      </c>
      <c r="D158" s="69" t="s">
        <v>19</v>
      </c>
      <c r="E158" s="69" t="s">
        <v>259</v>
      </c>
      <c r="F158" s="69" t="s">
        <v>29</v>
      </c>
      <c r="G158" s="69" t="s">
        <v>30</v>
      </c>
      <c r="H158" s="70">
        <v>2</v>
      </c>
      <c r="I158" s="70"/>
      <c r="J158" s="70"/>
      <c r="K158" s="71">
        <v>200</v>
      </c>
      <c r="L158" s="71" t="str">
        <f t="shared" si="6"/>
        <v>5w</v>
      </c>
    </row>
    <row r="159" spans="1:12">
      <c r="A159" s="68">
        <v>1</v>
      </c>
      <c r="B159" s="68" t="s">
        <v>17</v>
      </c>
      <c r="C159" s="69" t="s">
        <v>18</v>
      </c>
      <c r="D159" s="69" t="s">
        <v>19</v>
      </c>
      <c r="E159" s="69" t="s">
        <v>260</v>
      </c>
      <c r="F159" s="69" t="s">
        <v>25</v>
      </c>
      <c r="G159" s="69" t="s">
        <v>26</v>
      </c>
      <c r="H159" s="70">
        <v>5</v>
      </c>
      <c r="I159" s="70"/>
      <c r="J159" s="70"/>
      <c r="K159" s="71">
        <v>200</v>
      </c>
      <c r="L159" s="71" t="str">
        <f t="shared" si="6"/>
        <v>5w</v>
      </c>
    </row>
    <row r="160" spans="1:12">
      <c r="A160" s="68">
        <v>1</v>
      </c>
      <c r="B160" s="68" t="s">
        <v>17</v>
      </c>
      <c r="C160" s="69" t="s">
        <v>18</v>
      </c>
      <c r="D160" s="69" t="s">
        <v>19</v>
      </c>
      <c r="E160" s="69" t="s">
        <v>261</v>
      </c>
      <c r="F160" s="69" t="s">
        <v>262</v>
      </c>
      <c r="G160" s="69" t="s">
        <v>97</v>
      </c>
      <c r="H160" s="70">
        <v>283</v>
      </c>
      <c r="I160" s="70"/>
      <c r="J160" s="70"/>
      <c r="K160" s="71">
        <v>200</v>
      </c>
      <c r="L160" s="71" t="str">
        <f t="shared" si="6"/>
        <v>5w</v>
      </c>
    </row>
    <row r="161" spans="1:12">
      <c r="A161" s="68">
        <v>1</v>
      </c>
      <c r="B161" s="68" t="s">
        <v>17</v>
      </c>
      <c r="C161" s="69" t="s">
        <v>18</v>
      </c>
      <c r="D161" s="69" t="s">
        <v>19</v>
      </c>
      <c r="E161" s="69" t="s">
        <v>263</v>
      </c>
      <c r="F161" s="69" t="s">
        <v>249</v>
      </c>
      <c r="G161" s="69" t="s">
        <v>97</v>
      </c>
      <c r="H161" s="70">
        <v>19</v>
      </c>
      <c r="I161" s="70"/>
      <c r="J161" s="70"/>
      <c r="K161" s="71">
        <v>4</v>
      </c>
      <c r="L161" s="71" t="str">
        <f t="shared" si="6"/>
        <v>4j</v>
      </c>
    </row>
    <row r="162" spans="1:12">
      <c r="A162" s="68">
        <v>1</v>
      </c>
      <c r="B162" s="68" t="s">
        <v>17</v>
      </c>
      <c r="C162" s="69" t="s">
        <v>18</v>
      </c>
      <c r="D162" s="69" t="s">
        <v>19</v>
      </c>
      <c r="E162" s="69" t="s">
        <v>264</v>
      </c>
      <c r="F162" s="69" t="s">
        <v>265</v>
      </c>
      <c r="G162" s="69" t="s">
        <v>97</v>
      </c>
      <c r="H162" s="70">
        <v>286</v>
      </c>
      <c r="I162" s="70"/>
      <c r="J162" s="70"/>
      <c r="K162" s="71">
        <v>200</v>
      </c>
      <c r="L162" s="71" t="str">
        <f t="shared" si="6"/>
        <v>5w</v>
      </c>
    </row>
    <row r="163" spans="1:12">
      <c r="A163" s="68">
        <v>1</v>
      </c>
      <c r="B163" s="68" t="s">
        <v>17</v>
      </c>
      <c r="C163" s="69" t="s">
        <v>18</v>
      </c>
      <c r="D163" s="69" t="s">
        <v>19</v>
      </c>
      <c r="E163" s="69" t="s">
        <v>266</v>
      </c>
      <c r="F163" s="69" t="s">
        <v>249</v>
      </c>
      <c r="G163" s="69" t="s">
        <v>97</v>
      </c>
      <c r="H163" s="70">
        <v>25</v>
      </c>
      <c r="I163" s="70"/>
      <c r="J163" s="70"/>
      <c r="K163" s="71">
        <v>4</v>
      </c>
      <c r="L163" s="71" t="str">
        <f t="shared" si="6"/>
        <v>4j</v>
      </c>
    </row>
    <row r="164" spans="1:12">
      <c r="A164" s="68">
        <v>1</v>
      </c>
      <c r="B164" s="68" t="s">
        <v>17</v>
      </c>
      <c r="C164" s="69" t="s">
        <v>18</v>
      </c>
      <c r="D164" s="69" t="s">
        <v>19</v>
      </c>
      <c r="E164" s="69" t="s">
        <v>267</v>
      </c>
      <c r="F164" s="69" t="s">
        <v>268</v>
      </c>
      <c r="G164" s="69" t="s">
        <v>231</v>
      </c>
      <c r="H164" s="70">
        <v>2</v>
      </c>
      <c r="I164" s="70"/>
      <c r="J164" s="70">
        <v>2</v>
      </c>
      <c r="K164" s="71">
        <v>0</v>
      </c>
      <c r="L164" s="71" t="str">
        <f t="shared" si="6"/>
        <v>n.i.o.</v>
      </c>
    </row>
    <row r="165" spans="1:12">
      <c r="A165" s="68">
        <v>1</v>
      </c>
      <c r="B165" s="68" t="s">
        <v>17</v>
      </c>
      <c r="C165" s="69" t="s">
        <v>18</v>
      </c>
      <c r="D165" s="69" t="s">
        <v>19</v>
      </c>
      <c r="E165" s="69" t="s">
        <v>269</v>
      </c>
      <c r="F165" s="69" t="s">
        <v>268</v>
      </c>
      <c r="G165" s="69" t="s">
        <v>231</v>
      </c>
      <c r="H165" s="70">
        <v>9</v>
      </c>
      <c r="I165" s="70"/>
      <c r="J165" s="70">
        <v>9</v>
      </c>
      <c r="K165" s="71">
        <v>0</v>
      </c>
      <c r="L165" s="71" t="str">
        <f t="shared" si="6"/>
        <v>n.i.o.</v>
      </c>
    </row>
    <row r="166" spans="1:12">
      <c r="A166" s="68">
        <v>1</v>
      </c>
      <c r="B166" s="68" t="s">
        <v>17</v>
      </c>
      <c r="C166" s="69" t="s">
        <v>18</v>
      </c>
      <c r="D166" s="69" t="s">
        <v>19</v>
      </c>
      <c r="E166" s="69" t="s">
        <v>270</v>
      </c>
      <c r="F166" s="69" t="s">
        <v>271</v>
      </c>
      <c r="G166" s="69" t="s">
        <v>30</v>
      </c>
      <c r="H166" s="70">
        <v>4</v>
      </c>
      <c r="I166" s="70"/>
      <c r="J166" s="70"/>
      <c r="K166" s="71">
        <v>200</v>
      </c>
      <c r="L166" s="71" t="str">
        <f t="shared" si="6"/>
        <v>5w</v>
      </c>
    </row>
    <row r="167" spans="1:12">
      <c r="A167" s="68">
        <v>1</v>
      </c>
      <c r="B167" s="68" t="s">
        <v>17</v>
      </c>
      <c r="C167" s="69" t="s">
        <v>18</v>
      </c>
      <c r="D167" s="69" t="s">
        <v>19</v>
      </c>
      <c r="E167" s="69" t="s">
        <v>272</v>
      </c>
      <c r="F167" s="69" t="s">
        <v>25</v>
      </c>
      <c r="G167" s="69" t="s">
        <v>30</v>
      </c>
      <c r="H167" s="70">
        <v>5</v>
      </c>
      <c r="I167" s="70"/>
      <c r="J167" s="70"/>
      <c r="K167" s="71">
        <v>200</v>
      </c>
      <c r="L167" s="71" t="str">
        <f t="shared" si="6"/>
        <v>5w</v>
      </c>
    </row>
    <row r="168" spans="1:12">
      <c r="A168" s="68">
        <v>1</v>
      </c>
      <c r="B168" s="68" t="s">
        <v>17</v>
      </c>
      <c r="C168" s="69" t="s">
        <v>18</v>
      </c>
      <c r="D168" s="69" t="s">
        <v>19</v>
      </c>
      <c r="E168" s="69" t="s">
        <v>273</v>
      </c>
      <c r="F168" s="69" t="s">
        <v>235</v>
      </c>
      <c r="G168" s="69" t="s">
        <v>30</v>
      </c>
      <c r="H168" s="70">
        <v>19</v>
      </c>
      <c r="I168" s="70"/>
      <c r="J168" s="70"/>
      <c r="K168" s="71">
        <v>40</v>
      </c>
      <c r="L168" s="71" t="str">
        <f t="shared" si="6"/>
        <v>1w</v>
      </c>
    </row>
    <row r="169" spans="1:12">
      <c r="A169" s="68">
        <v>1</v>
      </c>
      <c r="B169" s="68" t="s">
        <v>17</v>
      </c>
      <c r="C169" s="69" t="s">
        <v>18</v>
      </c>
      <c r="D169" s="69" t="s">
        <v>19</v>
      </c>
      <c r="E169" s="69" t="s">
        <v>274</v>
      </c>
      <c r="F169" s="69" t="s">
        <v>275</v>
      </c>
      <c r="G169" s="69" t="s">
        <v>30</v>
      </c>
      <c r="H169" s="70">
        <v>7</v>
      </c>
      <c r="I169" s="70"/>
      <c r="J169" s="70"/>
      <c r="K169" s="71">
        <v>200</v>
      </c>
      <c r="L169" s="71" t="str">
        <f t="shared" si="6"/>
        <v>5w</v>
      </c>
    </row>
    <row r="170" spans="1:12">
      <c r="A170" s="68">
        <v>1</v>
      </c>
      <c r="B170" s="68" t="s">
        <v>17</v>
      </c>
      <c r="C170" s="69" t="s">
        <v>18</v>
      </c>
      <c r="D170" s="69" t="s">
        <v>19</v>
      </c>
      <c r="E170" s="69" t="s">
        <v>276</v>
      </c>
      <c r="F170" s="69" t="s">
        <v>275</v>
      </c>
      <c r="G170" s="69" t="s">
        <v>30</v>
      </c>
      <c r="H170" s="70">
        <v>7</v>
      </c>
      <c r="I170" s="70"/>
      <c r="J170" s="70"/>
      <c r="K170" s="71">
        <v>200</v>
      </c>
      <c r="L170" s="71" t="str">
        <f t="shared" si="6"/>
        <v>5w</v>
      </c>
    </row>
    <row r="171" spans="1:12">
      <c r="A171" s="68">
        <v>1</v>
      </c>
      <c r="B171" s="68" t="s">
        <v>17</v>
      </c>
      <c r="C171" s="69" t="s">
        <v>18</v>
      </c>
      <c r="D171" s="69" t="s">
        <v>19</v>
      </c>
      <c r="E171" s="69" t="s">
        <v>277</v>
      </c>
      <c r="F171" s="69" t="s">
        <v>235</v>
      </c>
      <c r="G171" s="69" t="s">
        <v>30</v>
      </c>
      <c r="H171" s="70">
        <v>20</v>
      </c>
      <c r="I171" s="70"/>
      <c r="J171" s="70"/>
      <c r="K171" s="71">
        <v>40</v>
      </c>
      <c r="L171" s="71" t="str">
        <f t="shared" si="6"/>
        <v>1w</v>
      </c>
    </row>
    <row r="172" spans="1:12">
      <c r="A172" s="68">
        <v>1</v>
      </c>
      <c r="B172" s="68" t="s">
        <v>17</v>
      </c>
      <c r="C172" s="69" t="s">
        <v>18</v>
      </c>
      <c r="D172" s="69" t="s">
        <v>19</v>
      </c>
      <c r="E172" s="69" t="s">
        <v>278</v>
      </c>
      <c r="F172" s="69" t="s">
        <v>25</v>
      </c>
      <c r="G172" s="69" t="s">
        <v>30</v>
      </c>
      <c r="H172" s="70">
        <v>5</v>
      </c>
      <c r="I172" s="70"/>
      <c r="J172" s="70"/>
      <c r="K172" s="71">
        <v>200</v>
      </c>
      <c r="L172" s="71" t="str">
        <f t="shared" si="6"/>
        <v>5w</v>
      </c>
    </row>
    <row r="173" spans="1:12">
      <c r="A173" s="68">
        <v>1</v>
      </c>
      <c r="B173" s="68" t="s">
        <v>17</v>
      </c>
      <c r="C173" s="69" t="s">
        <v>18</v>
      </c>
      <c r="D173" s="69" t="s">
        <v>19</v>
      </c>
      <c r="E173" s="69" t="s">
        <v>279</v>
      </c>
      <c r="F173" s="69" t="s">
        <v>271</v>
      </c>
      <c r="G173" s="69" t="s">
        <v>30</v>
      </c>
      <c r="H173" s="70">
        <v>7</v>
      </c>
      <c r="I173" s="70"/>
      <c r="J173" s="70"/>
      <c r="K173" s="71">
        <v>200</v>
      </c>
      <c r="L173" s="71" t="str">
        <f t="shared" si="6"/>
        <v>5w</v>
      </c>
    </row>
    <row r="174" spans="1:12">
      <c r="A174" s="68">
        <v>1</v>
      </c>
      <c r="B174" s="68" t="s">
        <v>17</v>
      </c>
      <c r="C174" s="69" t="s">
        <v>18</v>
      </c>
      <c r="D174" s="69" t="s">
        <v>280</v>
      </c>
      <c r="E174" s="69">
        <v>1001</v>
      </c>
      <c r="F174" s="69" t="s">
        <v>25</v>
      </c>
      <c r="G174" s="69" t="s">
        <v>26</v>
      </c>
      <c r="H174" s="70">
        <v>162</v>
      </c>
      <c r="I174" s="70"/>
      <c r="J174" s="70"/>
      <c r="K174" s="71">
        <v>200</v>
      </c>
      <c r="L174" s="71" t="str">
        <f t="shared" si="6"/>
        <v>5w</v>
      </c>
    </row>
    <row r="175" spans="1:12">
      <c r="A175" s="68">
        <v>1</v>
      </c>
      <c r="B175" s="68" t="s">
        <v>17</v>
      </c>
      <c r="C175" s="69" t="s">
        <v>18</v>
      </c>
      <c r="D175" s="69" t="s">
        <v>280</v>
      </c>
      <c r="E175" s="69" t="s">
        <v>281</v>
      </c>
      <c r="F175" s="69" t="s">
        <v>282</v>
      </c>
      <c r="G175" s="69" t="s">
        <v>26</v>
      </c>
      <c r="H175" s="70">
        <v>36</v>
      </c>
      <c r="I175" s="70"/>
      <c r="J175" s="70">
        <v>36</v>
      </c>
      <c r="K175" s="71">
        <v>0</v>
      </c>
      <c r="L175" s="71" t="str">
        <f t="shared" si="6"/>
        <v>n.i.o.</v>
      </c>
    </row>
    <row r="176" spans="1:12">
      <c r="A176" s="68">
        <v>1</v>
      </c>
      <c r="B176" s="68" t="s">
        <v>17</v>
      </c>
      <c r="C176" s="69" t="s">
        <v>18</v>
      </c>
      <c r="D176" s="69" t="s">
        <v>280</v>
      </c>
      <c r="E176" s="69">
        <v>1002</v>
      </c>
      <c r="F176" s="69" t="s">
        <v>118</v>
      </c>
      <c r="G176" s="69" t="s">
        <v>62</v>
      </c>
      <c r="H176" s="70">
        <v>7</v>
      </c>
      <c r="I176" s="70"/>
      <c r="J176" s="70"/>
      <c r="K176" s="71">
        <v>200</v>
      </c>
      <c r="L176" s="71" t="str">
        <f t="shared" si="6"/>
        <v>5w</v>
      </c>
    </row>
    <row r="177" spans="1:12">
      <c r="A177" s="68">
        <v>1</v>
      </c>
      <c r="B177" s="68" t="s">
        <v>17</v>
      </c>
      <c r="C177" s="69" t="s">
        <v>18</v>
      </c>
      <c r="D177" s="69" t="s">
        <v>280</v>
      </c>
      <c r="E177" s="69">
        <v>1003</v>
      </c>
      <c r="F177" s="69" t="s">
        <v>25</v>
      </c>
      <c r="G177" s="69" t="s">
        <v>26</v>
      </c>
      <c r="H177" s="70">
        <v>47</v>
      </c>
      <c r="I177" s="70"/>
      <c r="J177" s="70"/>
      <c r="K177" s="71">
        <v>200</v>
      </c>
      <c r="L177" s="71" t="str">
        <f t="shared" si="6"/>
        <v>5w</v>
      </c>
    </row>
    <row r="178" spans="1:12">
      <c r="A178" s="68">
        <v>1</v>
      </c>
      <c r="B178" s="68" t="s">
        <v>17</v>
      </c>
      <c r="C178" s="69" t="s">
        <v>18</v>
      </c>
      <c r="D178" s="69" t="s">
        <v>280</v>
      </c>
      <c r="E178" s="69">
        <v>1004</v>
      </c>
      <c r="F178" s="69" t="s">
        <v>283</v>
      </c>
      <c r="G178" s="69" t="s">
        <v>26</v>
      </c>
      <c r="H178" s="70">
        <v>111</v>
      </c>
      <c r="I178" s="70"/>
      <c r="J178" s="70"/>
      <c r="K178" s="71">
        <v>40</v>
      </c>
      <c r="L178" s="71" t="str">
        <f t="shared" si="6"/>
        <v>1w</v>
      </c>
    </row>
    <row r="179" spans="1:12">
      <c r="A179" s="68">
        <v>1</v>
      </c>
      <c r="B179" s="68" t="s">
        <v>17</v>
      </c>
      <c r="C179" s="69" t="s">
        <v>18</v>
      </c>
      <c r="D179" s="69" t="s">
        <v>280</v>
      </c>
      <c r="E179" s="69">
        <v>1005</v>
      </c>
      <c r="F179" s="69" t="s">
        <v>284</v>
      </c>
      <c r="G179" s="69" t="s">
        <v>59</v>
      </c>
      <c r="H179" s="70">
        <v>18</v>
      </c>
      <c r="I179" s="70"/>
      <c r="J179" s="70">
        <v>18</v>
      </c>
      <c r="K179" s="71">
        <v>40</v>
      </c>
      <c r="L179" s="71">
        <v>0</v>
      </c>
    </row>
    <row r="180" spans="1:12">
      <c r="A180" s="68">
        <v>1</v>
      </c>
      <c r="B180" s="68" t="s">
        <v>17</v>
      </c>
      <c r="C180" s="69" t="s">
        <v>18</v>
      </c>
      <c r="D180" s="69" t="s">
        <v>280</v>
      </c>
      <c r="E180" s="69">
        <v>1006</v>
      </c>
      <c r="F180" s="69" t="s">
        <v>285</v>
      </c>
      <c r="G180" s="69" t="s">
        <v>26</v>
      </c>
      <c r="H180" s="70">
        <v>55</v>
      </c>
      <c r="I180" s="70"/>
      <c r="J180" s="70"/>
      <c r="K180" s="71">
        <v>40</v>
      </c>
      <c r="L180" s="71" t="str">
        <f t="shared" ref="L180:L199" si="7">VLOOKUP(K180,$O$6:$P$11,2,0)</f>
        <v>1w</v>
      </c>
    </row>
    <row r="181" spans="1:12">
      <c r="A181" s="68">
        <v>1</v>
      </c>
      <c r="B181" s="68" t="s">
        <v>17</v>
      </c>
      <c r="C181" s="69" t="s">
        <v>18</v>
      </c>
      <c r="D181" s="69" t="s">
        <v>280</v>
      </c>
      <c r="E181" s="69" t="s">
        <v>286</v>
      </c>
      <c r="F181" s="69" t="s">
        <v>25</v>
      </c>
      <c r="G181" s="69" t="s">
        <v>26</v>
      </c>
      <c r="H181" s="70">
        <v>93</v>
      </c>
      <c r="I181" s="70"/>
      <c r="J181" s="70"/>
      <c r="K181" s="71">
        <v>200</v>
      </c>
      <c r="L181" s="71" t="str">
        <f t="shared" si="7"/>
        <v>5w</v>
      </c>
    </row>
    <row r="182" spans="1:12">
      <c r="A182" s="68">
        <v>1</v>
      </c>
      <c r="B182" s="68" t="s">
        <v>17</v>
      </c>
      <c r="C182" s="69" t="s">
        <v>18</v>
      </c>
      <c r="D182" s="69" t="s">
        <v>280</v>
      </c>
      <c r="E182" s="69" t="s">
        <v>287</v>
      </c>
      <c r="F182" s="69" t="s">
        <v>213</v>
      </c>
      <c r="G182" s="69" t="s">
        <v>26</v>
      </c>
      <c r="H182" s="70">
        <v>6</v>
      </c>
      <c r="I182" s="70"/>
      <c r="J182" s="70"/>
      <c r="K182" s="71">
        <v>40</v>
      </c>
      <c r="L182" s="71" t="str">
        <f t="shared" si="7"/>
        <v>1w</v>
      </c>
    </row>
    <row r="183" spans="1:12">
      <c r="A183" s="68">
        <v>1</v>
      </c>
      <c r="B183" s="68" t="s">
        <v>17</v>
      </c>
      <c r="C183" s="69" t="s">
        <v>18</v>
      </c>
      <c r="D183" s="69" t="s">
        <v>280</v>
      </c>
      <c r="E183" s="69" t="s">
        <v>288</v>
      </c>
      <c r="F183" s="69" t="s">
        <v>213</v>
      </c>
      <c r="G183" s="69" t="s">
        <v>26</v>
      </c>
      <c r="H183" s="70">
        <v>12</v>
      </c>
      <c r="I183" s="70"/>
      <c r="J183" s="70"/>
      <c r="K183" s="71">
        <v>40</v>
      </c>
      <c r="L183" s="71" t="str">
        <f t="shared" si="7"/>
        <v>1w</v>
      </c>
    </row>
    <row r="184" spans="1:12">
      <c r="A184" s="68">
        <v>1</v>
      </c>
      <c r="B184" s="68" t="s">
        <v>17</v>
      </c>
      <c r="C184" s="69" t="s">
        <v>18</v>
      </c>
      <c r="D184" s="69" t="s">
        <v>280</v>
      </c>
      <c r="E184" s="69" t="s">
        <v>289</v>
      </c>
      <c r="F184" s="69" t="s">
        <v>213</v>
      </c>
      <c r="G184" s="69" t="s">
        <v>26</v>
      </c>
      <c r="H184" s="70">
        <v>10</v>
      </c>
      <c r="I184" s="70"/>
      <c r="J184" s="70"/>
      <c r="K184" s="71">
        <v>40</v>
      </c>
      <c r="L184" s="71" t="str">
        <f t="shared" si="7"/>
        <v>1w</v>
      </c>
    </row>
    <row r="185" spans="1:12">
      <c r="A185" s="68">
        <v>1</v>
      </c>
      <c r="B185" s="68" t="s">
        <v>17</v>
      </c>
      <c r="C185" s="69" t="s">
        <v>18</v>
      </c>
      <c r="D185" s="69" t="s">
        <v>280</v>
      </c>
      <c r="E185" s="69">
        <v>1008</v>
      </c>
      <c r="F185" s="69" t="s">
        <v>290</v>
      </c>
      <c r="G185" s="69" t="s">
        <v>26</v>
      </c>
      <c r="H185" s="70">
        <v>55</v>
      </c>
      <c r="I185" s="70"/>
      <c r="J185" s="70"/>
      <c r="K185" s="71">
        <v>40</v>
      </c>
      <c r="L185" s="71" t="str">
        <f t="shared" si="7"/>
        <v>1w</v>
      </c>
    </row>
    <row r="186" spans="1:12">
      <c r="A186" s="68">
        <v>1</v>
      </c>
      <c r="B186" s="68" t="s">
        <v>17</v>
      </c>
      <c r="C186" s="69" t="s">
        <v>18</v>
      </c>
      <c r="D186" s="69" t="s">
        <v>280</v>
      </c>
      <c r="E186" s="69">
        <v>1009</v>
      </c>
      <c r="F186" s="69" t="s">
        <v>291</v>
      </c>
      <c r="G186" s="69" t="s">
        <v>26</v>
      </c>
      <c r="H186" s="70">
        <v>55</v>
      </c>
      <c r="I186" s="70"/>
      <c r="J186" s="70"/>
      <c r="K186" s="71">
        <v>40</v>
      </c>
      <c r="L186" s="71" t="str">
        <f t="shared" si="7"/>
        <v>1w</v>
      </c>
    </row>
    <row r="187" spans="1:12">
      <c r="A187" s="68">
        <v>1</v>
      </c>
      <c r="B187" s="68" t="s">
        <v>17</v>
      </c>
      <c r="C187" s="69" t="s">
        <v>18</v>
      </c>
      <c r="D187" s="69" t="s">
        <v>280</v>
      </c>
      <c r="E187" s="69">
        <v>1011</v>
      </c>
      <c r="F187" s="69" t="s">
        <v>291</v>
      </c>
      <c r="G187" s="69" t="s">
        <v>26</v>
      </c>
      <c r="H187" s="70">
        <v>55</v>
      </c>
      <c r="I187" s="70"/>
      <c r="J187" s="70"/>
      <c r="K187" s="71">
        <v>40</v>
      </c>
      <c r="L187" s="71" t="str">
        <f t="shared" si="7"/>
        <v>1w</v>
      </c>
    </row>
    <row r="188" spans="1:12">
      <c r="A188" s="68">
        <v>1</v>
      </c>
      <c r="B188" s="68" t="s">
        <v>17</v>
      </c>
      <c r="C188" s="69" t="s">
        <v>18</v>
      </c>
      <c r="D188" s="69" t="s">
        <v>280</v>
      </c>
      <c r="E188" s="69">
        <v>1013</v>
      </c>
      <c r="F188" s="69" t="s">
        <v>291</v>
      </c>
      <c r="G188" s="69" t="s">
        <v>26</v>
      </c>
      <c r="H188" s="70">
        <v>54</v>
      </c>
      <c r="I188" s="70"/>
      <c r="J188" s="70"/>
      <c r="K188" s="71">
        <v>40</v>
      </c>
      <c r="L188" s="71" t="str">
        <f t="shared" si="7"/>
        <v>1w</v>
      </c>
    </row>
    <row r="189" spans="1:12">
      <c r="A189" s="68">
        <v>1</v>
      </c>
      <c r="B189" s="68" t="s">
        <v>17</v>
      </c>
      <c r="C189" s="69" t="s">
        <v>18</v>
      </c>
      <c r="D189" s="69" t="s">
        <v>280</v>
      </c>
      <c r="E189" s="69">
        <v>1014</v>
      </c>
      <c r="F189" s="69" t="s">
        <v>64</v>
      </c>
      <c r="G189" s="69" t="s">
        <v>26</v>
      </c>
      <c r="H189" s="70">
        <v>12</v>
      </c>
      <c r="I189" s="70"/>
      <c r="J189" s="70"/>
      <c r="K189" s="71">
        <v>200</v>
      </c>
      <c r="L189" s="71" t="str">
        <f t="shared" si="7"/>
        <v>5w</v>
      </c>
    </row>
    <row r="190" spans="1:12">
      <c r="A190" s="68">
        <v>1</v>
      </c>
      <c r="B190" s="68" t="s">
        <v>17</v>
      </c>
      <c r="C190" s="69" t="s">
        <v>18</v>
      </c>
      <c r="D190" s="69" t="s">
        <v>280</v>
      </c>
      <c r="E190" s="69">
        <v>1015</v>
      </c>
      <c r="F190" s="69" t="s">
        <v>118</v>
      </c>
      <c r="G190" s="69" t="s">
        <v>62</v>
      </c>
      <c r="H190" s="70">
        <v>7</v>
      </c>
      <c r="I190" s="70"/>
      <c r="J190" s="70"/>
      <c r="K190" s="71">
        <v>200</v>
      </c>
      <c r="L190" s="71" t="str">
        <f t="shared" si="7"/>
        <v>5w</v>
      </c>
    </row>
    <row r="191" spans="1:12">
      <c r="A191" s="68">
        <v>1</v>
      </c>
      <c r="B191" s="68" t="s">
        <v>17</v>
      </c>
      <c r="C191" s="69" t="s">
        <v>18</v>
      </c>
      <c r="D191" s="69" t="s">
        <v>280</v>
      </c>
      <c r="E191" s="69">
        <v>1017</v>
      </c>
      <c r="F191" s="69" t="s">
        <v>69</v>
      </c>
      <c r="G191" s="69" t="s">
        <v>30</v>
      </c>
      <c r="H191" s="70">
        <v>6</v>
      </c>
      <c r="I191" s="70"/>
      <c r="J191" s="70"/>
      <c r="K191" s="71">
        <v>200</v>
      </c>
      <c r="L191" s="71" t="str">
        <f t="shared" si="7"/>
        <v>5w</v>
      </c>
    </row>
    <row r="192" spans="1:12">
      <c r="A192" s="68">
        <v>1</v>
      </c>
      <c r="B192" s="68" t="s">
        <v>17</v>
      </c>
      <c r="C192" s="69" t="s">
        <v>18</v>
      </c>
      <c r="D192" s="69" t="s">
        <v>280</v>
      </c>
      <c r="E192" s="69">
        <v>1018</v>
      </c>
      <c r="F192" s="69" t="s">
        <v>71</v>
      </c>
      <c r="G192" s="69" t="s">
        <v>30</v>
      </c>
      <c r="H192" s="70">
        <v>11</v>
      </c>
      <c r="I192" s="70"/>
      <c r="J192" s="70"/>
      <c r="K192" s="71">
        <v>80</v>
      </c>
      <c r="L192" s="71" t="str">
        <f t="shared" si="7"/>
        <v>2w</v>
      </c>
    </row>
    <row r="193" spans="1:12">
      <c r="A193" s="68">
        <v>1</v>
      </c>
      <c r="B193" s="68" t="s">
        <v>17</v>
      </c>
      <c r="C193" s="69" t="s">
        <v>18</v>
      </c>
      <c r="D193" s="69" t="s">
        <v>280</v>
      </c>
      <c r="E193" s="69">
        <v>1019</v>
      </c>
      <c r="F193" s="69" t="s">
        <v>71</v>
      </c>
      <c r="G193" s="69" t="s">
        <v>30</v>
      </c>
      <c r="H193" s="70">
        <v>6</v>
      </c>
      <c r="I193" s="70"/>
      <c r="J193" s="70"/>
      <c r="K193" s="71">
        <v>80</v>
      </c>
      <c r="L193" s="71" t="str">
        <f t="shared" si="7"/>
        <v>2w</v>
      </c>
    </row>
    <row r="194" spans="1:12">
      <c r="A194" s="68">
        <v>1</v>
      </c>
      <c r="B194" s="68" t="s">
        <v>17</v>
      </c>
      <c r="C194" s="69" t="s">
        <v>18</v>
      </c>
      <c r="D194" s="69" t="s">
        <v>280</v>
      </c>
      <c r="E194" s="69">
        <v>1020</v>
      </c>
      <c r="F194" s="69" t="s">
        <v>71</v>
      </c>
      <c r="G194" s="69" t="s">
        <v>30</v>
      </c>
      <c r="H194" s="70">
        <v>12</v>
      </c>
      <c r="I194" s="70"/>
      <c r="J194" s="70"/>
      <c r="K194" s="71">
        <v>80</v>
      </c>
      <c r="L194" s="71" t="str">
        <f t="shared" si="7"/>
        <v>2w</v>
      </c>
    </row>
    <row r="195" spans="1:12">
      <c r="A195" s="68">
        <v>1</v>
      </c>
      <c r="B195" s="68" t="s">
        <v>17</v>
      </c>
      <c r="C195" s="69" t="s">
        <v>18</v>
      </c>
      <c r="D195" s="69" t="s">
        <v>280</v>
      </c>
      <c r="E195" s="69" t="s">
        <v>292</v>
      </c>
      <c r="F195" s="69" t="s">
        <v>71</v>
      </c>
      <c r="G195" s="69" t="s">
        <v>30</v>
      </c>
      <c r="H195" s="70">
        <v>5</v>
      </c>
      <c r="I195" s="70"/>
      <c r="J195" s="70"/>
      <c r="K195" s="71">
        <v>80</v>
      </c>
      <c r="L195" s="71" t="str">
        <f t="shared" si="7"/>
        <v>2w</v>
      </c>
    </row>
    <row r="196" spans="1:12">
      <c r="A196" s="68">
        <v>1</v>
      </c>
      <c r="B196" s="68" t="s">
        <v>17</v>
      </c>
      <c r="C196" s="69" t="s">
        <v>18</v>
      </c>
      <c r="D196" s="69" t="s">
        <v>280</v>
      </c>
      <c r="E196" s="69">
        <v>1021</v>
      </c>
      <c r="F196" s="69" t="s">
        <v>69</v>
      </c>
      <c r="G196" s="69" t="s">
        <v>30</v>
      </c>
      <c r="H196" s="70">
        <v>6</v>
      </c>
      <c r="I196" s="70"/>
      <c r="J196" s="70"/>
      <c r="K196" s="71">
        <v>200</v>
      </c>
      <c r="L196" s="71" t="str">
        <f t="shared" si="7"/>
        <v>5w</v>
      </c>
    </row>
    <row r="197" spans="1:12">
      <c r="A197" s="68">
        <v>1</v>
      </c>
      <c r="B197" s="68" t="s">
        <v>17</v>
      </c>
      <c r="C197" s="69" t="s">
        <v>18</v>
      </c>
      <c r="D197" s="69" t="s">
        <v>280</v>
      </c>
      <c r="E197" s="69" t="s">
        <v>293</v>
      </c>
      <c r="F197" s="69" t="s">
        <v>268</v>
      </c>
      <c r="G197" s="69" t="s">
        <v>102</v>
      </c>
      <c r="H197" s="70">
        <v>2</v>
      </c>
      <c r="I197" s="70"/>
      <c r="J197" s="70">
        <v>2</v>
      </c>
      <c r="K197" s="71">
        <v>0</v>
      </c>
      <c r="L197" s="71" t="str">
        <f t="shared" si="7"/>
        <v>n.i.o.</v>
      </c>
    </row>
    <row r="198" spans="1:12">
      <c r="A198" s="68">
        <v>1</v>
      </c>
      <c r="B198" s="68" t="s">
        <v>17</v>
      </c>
      <c r="C198" s="69" t="s">
        <v>18</v>
      </c>
      <c r="D198" s="69" t="s">
        <v>280</v>
      </c>
      <c r="E198" s="69">
        <v>1022</v>
      </c>
      <c r="F198" s="69" t="s">
        <v>294</v>
      </c>
      <c r="G198" s="69" t="s">
        <v>59</v>
      </c>
      <c r="H198" s="70">
        <v>14</v>
      </c>
      <c r="I198" s="70"/>
      <c r="J198" s="70">
        <v>14</v>
      </c>
      <c r="K198" s="71">
        <v>0</v>
      </c>
      <c r="L198" s="71" t="str">
        <f t="shared" si="7"/>
        <v>n.i.o.</v>
      </c>
    </row>
    <row r="199" spans="1:12">
      <c r="A199" s="68">
        <v>1</v>
      </c>
      <c r="B199" s="68" t="s">
        <v>17</v>
      </c>
      <c r="C199" s="69" t="s">
        <v>18</v>
      </c>
      <c r="D199" s="69" t="s">
        <v>280</v>
      </c>
      <c r="E199" s="69">
        <v>1023</v>
      </c>
      <c r="F199" s="69" t="s">
        <v>295</v>
      </c>
      <c r="G199" s="69" t="s">
        <v>30</v>
      </c>
      <c r="H199" s="70">
        <v>1</v>
      </c>
      <c r="I199" s="70"/>
      <c r="J199" s="70"/>
      <c r="K199" s="71">
        <v>200</v>
      </c>
      <c r="L199" s="71" t="str">
        <f t="shared" si="7"/>
        <v>5w</v>
      </c>
    </row>
    <row r="200" spans="1:12">
      <c r="A200" s="68">
        <v>1</v>
      </c>
      <c r="B200" s="68" t="s">
        <v>17</v>
      </c>
      <c r="C200" s="69" t="s">
        <v>18</v>
      </c>
      <c r="D200" s="69" t="s">
        <v>280</v>
      </c>
      <c r="E200" s="69">
        <v>1024</v>
      </c>
      <c r="F200" s="69" t="s">
        <v>296</v>
      </c>
      <c r="G200" s="69" t="s">
        <v>26</v>
      </c>
      <c r="H200" s="70">
        <v>26</v>
      </c>
      <c r="I200" s="70"/>
      <c r="J200" s="70">
        <v>26</v>
      </c>
      <c r="K200" s="71">
        <v>0</v>
      </c>
      <c r="L200" s="71" t="str">
        <f t="shared" ref="L200" si="8">VLOOKUP(K200,$O$6:$P$11,2,0)</f>
        <v>n.i.o.</v>
      </c>
    </row>
    <row r="201" spans="1:12">
      <c r="A201" s="68">
        <v>1</v>
      </c>
      <c r="B201" s="68" t="s">
        <v>17</v>
      </c>
      <c r="C201" s="69" t="s">
        <v>18</v>
      </c>
      <c r="D201" s="69" t="s">
        <v>280</v>
      </c>
      <c r="E201" s="69">
        <v>1025</v>
      </c>
      <c r="F201" s="69" t="s">
        <v>171</v>
      </c>
      <c r="G201" s="69" t="s">
        <v>26</v>
      </c>
      <c r="H201" s="70">
        <v>21</v>
      </c>
      <c r="I201" s="70"/>
      <c r="J201" s="70"/>
      <c r="K201" s="71">
        <v>200</v>
      </c>
      <c r="L201" s="71" t="str">
        <f t="shared" ref="L201:L208" si="9">VLOOKUP(K201,$O$6:$P$11,2,0)</f>
        <v>5w</v>
      </c>
    </row>
    <row r="202" spans="1:12">
      <c r="A202" s="68">
        <v>1</v>
      </c>
      <c r="B202" s="68" t="s">
        <v>17</v>
      </c>
      <c r="C202" s="69" t="s">
        <v>18</v>
      </c>
      <c r="D202" s="69" t="s">
        <v>280</v>
      </c>
      <c r="E202" s="69">
        <v>1026</v>
      </c>
      <c r="F202" s="69" t="s">
        <v>297</v>
      </c>
      <c r="G202" s="69" t="s">
        <v>26</v>
      </c>
      <c r="H202" s="70">
        <v>15</v>
      </c>
      <c r="I202" s="70"/>
      <c r="J202" s="70"/>
      <c r="K202" s="71">
        <v>4</v>
      </c>
      <c r="L202" s="71" t="str">
        <f t="shared" si="9"/>
        <v>4j</v>
      </c>
    </row>
    <row r="203" spans="1:12">
      <c r="A203" s="68">
        <v>1</v>
      </c>
      <c r="B203" s="68" t="s">
        <v>17</v>
      </c>
      <c r="C203" s="69" t="s">
        <v>18</v>
      </c>
      <c r="D203" s="69" t="s">
        <v>280</v>
      </c>
      <c r="E203" s="69">
        <v>1027</v>
      </c>
      <c r="F203" s="69" t="s">
        <v>298</v>
      </c>
      <c r="G203" s="69" t="s">
        <v>26</v>
      </c>
      <c r="H203" s="70">
        <v>21</v>
      </c>
      <c r="I203" s="70"/>
      <c r="J203" s="70"/>
      <c r="K203" s="71">
        <v>200</v>
      </c>
      <c r="L203" s="71" t="str">
        <f t="shared" si="9"/>
        <v>5w</v>
      </c>
    </row>
    <row r="204" spans="1:12">
      <c r="A204" s="68">
        <v>1</v>
      </c>
      <c r="B204" s="68" t="s">
        <v>17</v>
      </c>
      <c r="C204" s="69" t="s">
        <v>18</v>
      </c>
      <c r="D204" s="69" t="s">
        <v>280</v>
      </c>
      <c r="E204" s="69">
        <v>1028</v>
      </c>
      <c r="F204" s="69" t="s">
        <v>299</v>
      </c>
      <c r="G204" s="69" t="s">
        <v>30</v>
      </c>
      <c r="H204" s="70">
        <v>29</v>
      </c>
      <c r="I204" s="70"/>
      <c r="J204" s="70">
        <v>29</v>
      </c>
      <c r="K204" s="71">
        <v>0</v>
      </c>
      <c r="L204" s="71" t="str">
        <f t="shared" si="9"/>
        <v>n.i.o.</v>
      </c>
    </row>
    <row r="205" spans="1:12">
      <c r="A205" s="68">
        <v>1</v>
      </c>
      <c r="B205" s="68" t="s">
        <v>17</v>
      </c>
      <c r="C205" s="69" t="s">
        <v>18</v>
      </c>
      <c r="D205" s="69" t="s">
        <v>280</v>
      </c>
      <c r="E205" s="69">
        <v>1029</v>
      </c>
      <c r="F205" s="69" t="s">
        <v>66</v>
      </c>
      <c r="G205" s="69" t="s">
        <v>26</v>
      </c>
      <c r="H205" s="70">
        <v>8</v>
      </c>
      <c r="I205" s="70"/>
      <c r="J205" s="70"/>
      <c r="K205" s="71">
        <v>4</v>
      </c>
      <c r="L205" s="71" t="str">
        <f t="shared" si="9"/>
        <v>4j</v>
      </c>
    </row>
    <row r="206" spans="1:12">
      <c r="A206" s="68">
        <v>1</v>
      </c>
      <c r="B206" s="68" t="s">
        <v>17</v>
      </c>
      <c r="C206" s="69" t="s">
        <v>18</v>
      </c>
      <c r="D206" s="69" t="s">
        <v>280</v>
      </c>
      <c r="E206" s="69">
        <v>1030</v>
      </c>
      <c r="F206" s="69" t="s">
        <v>169</v>
      </c>
      <c r="G206" s="69" t="s">
        <v>26</v>
      </c>
      <c r="H206" s="70">
        <v>15</v>
      </c>
      <c r="I206" s="70"/>
      <c r="J206" s="70"/>
      <c r="K206" s="71">
        <v>40</v>
      </c>
      <c r="L206" s="71" t="str">
        <f t="shared" si="9"/>
        <v>1w</v>
      </c>
    </row>
    <row r="207" spans="1:12">
      <c r="A207" s="68">
        <v>1</v>
      </c>
      <c r="B207" s="68" t="s">
        <v>17</v>
      </c>
      <c r="C207" s="69" t="s">
        <v>18</v>
      </c>
      <c r="D207" s="69" t="s">
        <v>280</v>
      </c>
      <c r="E207" s="69">
        <v>1031</v>
      </c>
      <c r="F207" s="69" t="s">
        <v>169</v>
      </c>
      <c r="G207" s="69" t="s">
        <v>26</v>
      </c>
      <c r="H207" s="70">
        <v>15</v>
      </c>
      <c r="I207" s="70"/>
      <c r="J207" s="70"/>
      <c r="K207" s="71">
        <v>40</v>
      </c>
      <c r="L207" s="71" t="str">
        <f t="shared" si="9"/>
        <v>1w</v>
      </c>
    </row>
    <row r="208" spans="1:12">
      <c r="A208" s="68">
        <v>1</v>
      </c>
      <c r="B208" s="68" t="s">
        <v>17</v>
      </c>
      <c r="C208" s="69" t="s">
        <v>18</v>
      </c>
      <c r="D208" s="69" t="s">
        <v>280</v>
      </c>
      <c r="E208" s="69">
        <v>1032</v>
      </c>
      <c r="F208" s="69" t="s">
        <v>209</v>
      </c>
      <c r="G208" s="69" t="s">
        <v>26</v>
      </c>
      <c r="H208" s="70">
        <v>9</v>
      </c>
      <c r="I208" s="70"/>
      <c r="J208" s="70">
        <v>9</v>
      </c>
      <c r="K208" s="71">
        <v>0</v>
      </c>
      <c r="L208" s="71" t="str">
        <f t="shared" si="9"/>
        <v>n.i.o.</v>
      </c>
    </row>
    <row r="209" spans="1:12">
      <c r="A209" s="68">
        <v>1</v>
      </c>
      <c r="B209" s="68" t="s">
        <v>17</v>
      </c>
      <c r="C209" s="69" t="s">
        <v>18</v>
      </c>
      <c r="D209" s="69" t="s">
        <v>280</v>
      </c>
      <c r="E209" s="69">
        <v>1033</v>
      </c>
      <c r="F209" s="69" t="s">
        <v>188</v>
      </c>
      <c r="G209" s="69" t="s">
        <v>26</v>
      </c>
      <c r="H209" s="70">
        <v>26</v>
      </c>
      <c r="I209" s="70"/>
      <c r="J209" s="70">
        <v>26</v>
      </c>
      <c r="K209" s="71">
        <v>40</v>
      </c>
      <c r="L209" s="71">
        <v>0</v>
      </c>
    </row>
    <row r="210" spans="1:12">
      <c r="A210" s="68">
        <v>1</v>
      </c>
      <c r="B210" s="68" t="s">
        <v>17</v>
      </c>
      <c r="C210" s="69" t="s">
        <v>18</v>
      </c>
      <c r="D210" s="69" t="s">
        <v>280</v>
      </c>
      <c r="E210" s="69" t="s">
        <v>300</v>
      </c>
      <c r="F210" s="69" t="s">
        <v>301</v>
      </c>
      <c r="G210" s="69" t="s">
        <v>26</v>
      </c>
      <c r="H210" s="70">
        <v>3</v>
      </c>
      <c r="I210" s="70"/>
      <c r="J210" s="70">
        <v>3</v>
      </c>
      <c r="K210" s="71">
        <v>40</v>
      </c>
      <c r="L210" s="71">
        <v>0</v>
      </c>
    </row>
    <row r="211" spans="1:12">
      <c r="A211" s="68">
        <v>1</v>
      </c>
      <c r="B211" s="68" t="s">
        <v>17</v>
      </c>
      <c r="C211" s="69" t="s">
        <v>18</v>
      </c>
      <c r="D211" s="69" t="s">
        <v>280</v>
      </c>
      <c r="E211" s="69">
        <v>1034</v>
      </c>
      <c r="F211" s="69" t="s">
        <v>302</v>
      </c>
      <c r="G211" s="69" t="s">
        <v>59</v>
      </c>
      <c r="H211" s="70">
        <v>89</v>
      </c>
      <c r="I211" s="70"/>
      <c r="J211" s="70"/>
      <c r="K211" s="71">
        <v>40</v>
      </c>
      <c r="L211" s="71" t="str">
        <f>VLOOKUP(K211,$O$6:$P$11,2,0)</f>
        <v>1w</v>
      </c>
    </row>
    <row r="212" spans="1:12">
      <c r="A212" s="68">
        <v>1</v>
      </c>
      <c r="B212" s="68" t="s">
        <v>17</v>
      </c>
      <c r="C212" s="69" t="s">
        <v>18</v>
      </c>
      <c r="D212" s="69" t="s">
        <v>280</v>
      </c>
      <c r="E212" s="69">
        <v>1035</v>
      </c>
      <c r="F212" s="69" t="s">
        <v>25</v>
      </c>
      <c r="G212" s="69" t="s">
        <v>26</v>
      </c>
      <c r="H212" s="70">
        <v>75</v>
      </c>
      <c r="I212" s="70"/>
      <c r="J212" s="70"/>
      <c r="K212" s="71">
        <v>200</v>
      </c>
      <c r="L212" s="71" t="str">
        <f>VLOOKUP(K212,$O$6:$P$11,2,0)</f>
        <v>5w</v>
      </c>
    </row>
    <row r="213" spans="1:12">
      <c r="A213" s="68">
        <v>1</v>
      </c>
      <c r="B213" s="68" t="s">
        <v>17</v>
      </c>
      <c r="C213" s="69" t="s">
        <v>18</v>
      </c>
      <c r="D213" s="69" t="s">
        <v>280</v>
      </c>
      <c r="E213" s="69" t="s">
        <v>303</v>
      </c>
      <c r="F213" s="69" t="s">
        <v>304</v>
      </c>
      <c r="G213" s="69" t="s">
        <v>59</v>
      </c>
      <c r="H213" s="70">
        <v>29</v>
      </c>
      <c r="I213" s="70"/>
      <c r="J213" s="70"/>
      <c r="K213" s="71">
        <v>40</v>
      </c>
      <c r="L213" s="71" t="str">
        <f>VLOOKUP(K213,$O$6:$P$11,2,0)</f>
        <v>1w</v>
      </c>
    </row>
    <row r="214" spans="1:12">
      <c r="A214" s="68">
        <v>1</v>
      </c>
      <c r="B214" s="68" t="s">
        <v>17</v>
      </c>
      <c r="C214" s="69" t="s">
        <v>18</v>
      </c>
      <c r="D214" s="69" t="s">
        <v>280</v>
      </c>
      <c r="E214" s="69">
        <v>1036</v>
      </c>
      <c r="F214" s="69" t="s">
        <v>305</v>
      </c>
      <c r="G214" s="69" t="s">
        <v>59</v>
      </c>
      <c r="H214" s="70">
        <v>22</v>
      </c>
      <c r="I214" s="70"/>
      <c r="J214" s="70">
        <v>22</v>
      </c>
      <c r="K214" s="71">
        <v>40</v>
      </c>
      <c r="L214" s="71">
        <v>0</v>
      </c>
    </row>
    <row r="215" spans="1:12">
      <c r="A215" s="68">
        <v>1</v>
      </c>
      <c r="B215" s="68" t="s">
        <v>17</v>
      </c>
      <c r="C215" s="69" t="s">
        <v>18</v>
      </c>
      <c r="D215" s="69" t="s">
        <v>280</v>
      </c>
      <c r="E215" s="69">
        <v>1037</v>
      </c>
      <c r="F215" s="69" t="s">
        <v>306</v>
      </c>
      <c r="G215" s="69" t="s">
        <v>59</v>
      </c>
      <c r="H215" s="70">
        <v>22</v>
      </c>
      <c r="I215" s="70"/>
      <c r="J215" s="70"/>
      <c r="K215" s="71">
        <v>40</v>
      </c>
      <c r="L215" s="71" t="str">
        <f>VLOOKUP(K215,$O$6:$P$11,2,0)</f>
        <v>1w</v>
      </c>
    </row>
    <row r="216" spans="1:12">
      <c r="A216" s="68">
        <v>1</v>
      </c>
      <c r="B216" s="68" t="s">
        <v>17</v>
      </c>
      <c r="C216" s="69" t="s">
        <v>18</v>
      </c>
      <c r="D216" s="69" t="s">
        <v>280</v>
      </c>
      <c r="E216" s="69">
        <v>1038</v>
      </c>
      <c r="F216" s="69" t="s">
        <v>307</v>
      </c>
      <c r="G216" s="69" t="s">
        <v>26</v>
      </c>
      <c r="H216" s="70">
        <v>5</v>
      </c>
      <c r="I216" s="70"/>
      <c r="J216" s="70">
        <v>5</v>
      </c>
      <c r="K216" s="71">
        <v>40</v>
      </c>
      <c r="L216" s="71">
        <v>0</v>
      </c>
    </row>
    <row r="217" spans="1:12">
      <c r="A217" s="68">
        <v>1</v>
      </c>
      <c r="B217" s="68" t="s">
        <v>17</v>
      </c>
      <c r="C217" s="69" t="s">
        <v>18</v>
      </c>
      <c r="D217" s="69" t="s">
        <v>280</v>
      </c>
      <c r="E217" s="69">
        <v>1039</v>
      </c>
      <c r="F217" s="69" t="s">
        <v>308</v>
      </c>
      <c r="G217" s="69" t="s">
        <v>59</v>
      </c>
      <c r="H217" s="70">
        <v>29</v>
      </c>
      <c r="I217" s="70"/>
      <c r="J217" s="70">
        <v>29</v>
      </c>
      <c r="K217" s="71">
        <v>0</v>
      </c>
      <c r="L217" s="71" t="str">
        <f t="shared" ref="L217" si="10">VLOOKUP(K217,$O$6:$P$11,2,0)</f>
        <v>n.i.o.</v>
      </c>
    </row>
    <row r="218" spans="1:12">
      <c r="A218" s="68">
        <v>1</v>
      </c>
      <c r="B218" s="68" t="s">
        <v>17</v>
      </c>
      <c r="C218" s="69" t="s">
        <v>18</v>
      </c>
      <c r="D218" s="69" t="s">
        <v>280</v>
      </c>
      <c r="E218" s="69">
        <v>1040</v>
      </c>
      <c r="F218" s="69" t="s">
        <v>309</v>
      </c>
      <c r="G218" s="69" t="s">
        <v>26</v>
      </c>
      <c r="H218" s="70">
        <v>28</v>
      </c>
      <c r="I218" s="70"/>
      <c r="J218" s="70"/>
      <c r="K218" s="71">
        <v>4</v>
      </c>
      <c r="L218" s="71" t="str">
        <f>VLOOKUP(K218,$O$6:$P$11,2,0)</f>
        <v>4j</v>
      </c>
    </row>
    <row r="219" spans="1:12">
      <c r="A219" s="68">
        <v>1</v>
      </c>
      <c r="B219" s="68" t="s">
        <v>17</v>
      </c>
      <c r="C219" s="69" t="s">
        <v>18</v>
      </c>
      <c r="D219" s="69" t="s">
        <v>280</v>
      </c>
      <c r="E219" s="69">
        <v>1041</v>
      </c>
      <c r="F219" s="69" t="s">
        <v>25</v>
      </c>
      <c r="G219" s="69" t="s">
        <v>26</v>
      </c>
      <c r="H219" s="70">
        <v>104</v>
      </c>
      <c r="I219" s="70"/>
      <c r="J219" s="70"/>
      <c r="K219" s="71">
        <v>200</v>
      </c>
      <c r="L219" s="71" t="str">
        <f>VLOOKUP(K219,$O$6:$P$11,2,0)</f>
        <v>5w</v>
      </c>
    </row>
    <row r="220" spans="1:12">
      <c r="A220" s="68">
        <v>1</v>
      </c>
      <c r="B220" s="68" t="s">
        <v>17</v>
      </c>
      <c r="C220" s="69" t="s">
        <v>18</v>
      </c>
      <c r="D220" s="69" t="s">
        <v>280</v>
      </c>
      <c r="E220" s="69">
        <v>1042</v>
      </c>
      <c r="F220" s="69" t="s">
        <v>310</v>
      </c>
      <c r="G220" s="69" t="s">
        <v>30</v>
      </c>
      <c r="H220" s="70">
        <v>5</v>
      </c>
      <c r="I220" s="70"/>
      <c r="J220" s="70"/>
      <c r="K220" s="71">
        <v>4</v>
      </c>
      <c r="L220" s="71" t="str">
        <f>VLOOKUP(K220,$O$6:$P$11,2,0)</f>
        <v>4j</v>
      </c>
    </row>
    <row r="221" spans="1:12">
      <c r="A221" s="68">
        <v>1</v>
      </c>
      <c r="B221" s="68" t="s">
        <v>17</v>
      </c>
      <c r="C221" s="69" t="s">
        <v>18</v>
      </c>
      <c r="D221" s="69" t="s">
        <v>280</v>
      </c>
      <c r="E221" s="69">
        <v>1043</v>
      </c>
      <c r="F221" s="69" t="s">
        <v>311</v>
      </c>
      <c r="G221" s="69" t="s">
        <v>30</v>
      </c>
      <c r="H221" s="70">
        <v>4</v>
      </c>
      <c r="I221" s="70"/>
      <c r="J221" s="70"/>
      <c r="K221" s="71">
        <v>4</v>
      </c>
      <c r="L221" s="71" t="str">
        <f>VLOOKUP(K221,$O$6:$P$11,2,0)</f>
        <v>4j</v>
      </c>
    </row>
    <row r="222" spans="1:12">
      <c r="A222" s="68">
        <v>1</v>
      </c>
      <c r="B222" s="68" t="s">
        <v>17</v>
      </c>
      <c r="C222" s="69" t="s">
        <v>18</v>
      </c>
      <c r="D222" s="69" t="s">
        <v>280</v>
      </c>
      <c r="E222" s="69">
        <v>1044</v>
      </c>
      <c r="F222" s="69" t="s">
        <v>312</v>
      </c>
      <c r="G222" s="69" t="s">
        <v>26</v>
      </c>
      <c r="H222" s="70">
        <v>15</v>
      </c>
      <c r="I222" s="70"/>
      <c r="J222" s="70"/>
      <c r="K222" s="71">
        <v>40</v>
      </c>
      <c r="L222" s="71" t="str">
        <f>VLOOKUP(K222,$O$6:$P$11,2,0)</f>
        <v>1w</v>
      </c>
    </row>
    <row r="223" spans="1:12">
      <c r="A223" s="68">
        <v>1</v>
      </c>
      <c r="B223" s="68" t="s">
        <v>17</v>
      </c>
      <c r="C223" s="69" t="s">
        <v>18</v>
      </c>
      <c r="D223" s="69" t="s">
        <v>280</v>
      </c>
      <c r="E223" s="69">
        <v>1045</v>
      </c>
      <c r="F223" s="69" t="s">
        <v>313</v>
      </c>
      <c r="G223" s="69" t="s">
        <v>59</v>
      </c>
      <c r="H223" s="70">
        <v>15</v>
      </c>
      <c r="I223" s="70"/>
      <c r="J223" s="70">
        <v>15</v>
      </c>
      <c r="K223" s="71">
        <v>40</v>
      </c>
      <c r="L223" s="71">
        <v>0</v>
      </c>
    </row>
    <row r="224" spans="1:12">
      <c r="A224" s="68">
        <v>1</v>
      </c>
      <c r="B224" s="68" t="s">
        <v>17</v>
      </c>
      <c r="C224" s="69" t="s">
        <v>18</v>
      </c>
      <c r="D224" s="69" t="s">
        <v>280</v>
      </c>
      <c r="E224" s="69">
        <v>1046</v>
      </c>
      <c r="F224" s="69" t="s">
        <v>56</v>
      </c>
      <c r="G224" s="69" t="s">
        <v>26</v>
      </c>
      <c r="H224" s="70">
        <v>26</v>
      </c>
      <c r="I224" s="70"/>
      <c r="J224" s="70">
        <v>26</v>
      </c>
      <c r="K224" s="71">
        <v>40</v>
      </c>
      <c r="L224" s="71">
        <v>0</v>
      </c>
    </row>
    <row r="225" spans="1:12">
      <c r="A225" s="68">
        <v>1</v>
      </c>
      <c r="B225" s="68" t="s">
        <v>17</v>
      </c>
      <c r="C225" s="69" t="s">
        <v>18</v>
      </c>
      <c r="D225" s="69" t="s">
        <v>280</v>
      </c>
      <c r="E225" s="69">
        <v>1047</v>
      </c>
      <c r="F225" s="69" t="s">
        <v>295</v>
      </c>
      <c r="G225" s="69" t="s">
        <v>30</v>
      </c>
      <c r="H225" s="70">
        <v>8</v>
      </c>
      <c r="I225" s="70"/>
      <c r="J225" s="70"/>
      <c r="K225" s="71">
        <v>200</v>
      </c>
      <c r="L225" s="71" t="str">
        <f>VLOOKUP(K225,$O$6:$P$11,2,0)</f>
        <v>5w</v>
      </c>
    </row>
    <row r="226" spans="1:12">
      <c r="A226" s="68">
        <v>1</v>
      </c>
      <c r="B226" s="68" t="s">
        <v>17</v>
      </c>
      <c r="C226" s="69" t="s">
        <v>18</v>
      </c>
      <c r="D226" s="69" t="s">
        <v>280</v>
      </c>
      <c r="E226" s="69">
        <v>1048</v>
      </c>
      <c r="F226" s="69" t="s">
        <v>25</v>
      </c>
      <c r="G226" s="69" t="s">
        <v>26</v>
      </c>
      <c r="H226" s="70">
        <v>100</v>
      </c>
      <c r="I226" s="70"/>
      <c r="J226" s="70"/>
      <c r="K226" s="71">
        <v>200</v>
      </c>
      <c r="L226" s="71" t="str">
        <f>VLOOKUP(K226,$O$6:$P$11,2,0)</f>
        <v>5w</v>
      </c>
    </row>
    <row r="227" spans="1:12">
      <c r="A227" s="68">
        <v>1</v>
      </c>
      <c r="B227" s="68" t="s">
        <v>17</v>
      </c>
      <c r="C227" s="69" t="s">
        <v>18</v>
      </c>
      <c r="D227" s="69" t="s">
        <v>280</v>
      </c>
      <c r="E227" s="69">
        <v>1050</v>
      </c>
      <c r="F227" s="69" t="s">
        <v>314</v>
      </c>
      <c r="G227" s="69" t="s">
        <v>26</v>
      </c>
      <c r="H227" s="70">
        <v>54</v>
      </c>
      <c r="I227" s="70"/>
      <c r="J227" s="70"/>
      <c r="K227" s="71">
        <v>40</v>
      </c>
      <c r="L227" s="71" t="str">
        <f>VLOOKUP(K227,$O$6:$P$11,2,0)</f>
        <v>1w</v>
      </c>
    </row>
    <row r="228" spans="1:12">
      <c r="A228" s="68">
        <v>1</v>
      </c>
      <c r="B228" s="68" t="s">
        <v>17</v>
      </c>
      <c r="C228" s="69" t="s">
        <v>18</v>
      </c>
      <c r="D228" s="69" t="s">
        <v>280</v>
      </c>
      <c r="E228" s="69" t="s">
        <v>315</v>
      </c>
      <c r="F228" s="69" t="s">
        <v>69</v>
      </c>
      <c r="G228" s="69" t="s">
        <v>30</v>
      </c>
      <c r="H228" s="70">
        <v>2</v>
      </c>
      <c r="I228" s="70"/>
      <c r="J228" s="70"/>
      <c r="K228" s="71">
        <v>200</v>
      </c>
      <c r="L228" s="71" t="str">
        <f>VLOOKUP(K228,$O$6:$P$11,2,0)</f>
        <v>5w</v>
      </c>
    </row>
    <row r="229" spans="1:12">
      <c r="A229" s="68">
        <v>1</v>
      </c>
      <c r="B229" s="68" t="s">
        <v>17</v>
      </c>
      <c r="C229" s="69" t="s">
        <v>18</v>
      </c>
      <c r="D229" s="69" t="s">
        <v>280</v>
      </c>
      <c r="E229" s="69" t="s">
        <v>316</v>
      </c>
      <c r="F229" s="69" t="s">
        <v>69</v>
      </c>
      <c r="G229" s="69" t="s">
        <v>30</v>
      </c>
      <c r="H229" s="70">
        <v>2</v>
      </c>
      <c r="I229" s="70"/>
      <c r="J229" s="70"/>
      <c r="K229" s="71">
        <v>200</v>
      </c>
      <c r="L229" s="71" t="str">
        <f>VLOOKUP(K229,$O$6:$P$11,2,0)</f>
        <v>5w</v>
      </c>
    </row>
    <row r="230" spans="1:12">
      <c r="A230" s="68">
        <v>1</v>
      </c>
      <c r="B230" s="68" t="s">
        <v>17</v>
      </c>
      <c r="C230" s="69" t="s">
        <v>18</v>
      </c>
      <c r="D230" s="69" t="s">
        <v>280</v>
      </c>
      <c r="E230" s="69"/>
      <c r="F230" s="69" t="s">
        <v>317</v>
      </c>
      <c r="G230" s="69" t="s">
        <v>30</v>
      </c>
      <c r="H230" s="70">
        <v>3</v>
      </c>
      <c r="I230" s="70"/>
      <c r="J230" s="70"/>
      <c r="K230" s="71"/>
      <c r="L230" s="71"/>
    </row>
    <row r="231" spans="1:12">
      <c r="A231" s="68">
        <v>1</v>
      </c>
      <c r="B231" s="68" t="s">
        <v>17</v>
      </c>
      <c r="C231" s="69" t="s">
        <v>18</v>
      </c>
      <c r="D231" s="69" t="s">
        <v>280</v>
      </c>
      <c r="E231" s="69">
        <v>1052</v>
      </c>
      <c r="F231" s="69" t="s">
        <v>314</v>
      </c>
      <c r="G231" s="69" t="s">
        <v>26</v>
      </c>
      <c r="H231" s="70">
        <v>54</v>
      </c>
      <c r="I231" s="70"/>
      <c r="J231" s="70"/>
      <c r="K231" s="71">
        <v>40</v>
      </c>
      <c r="L231" s="71" t="str">
        <f>VLOOKUP(K231,$O$6:$P$11,2,0)</f>
        <v>1w</v>
      </c>
    </row>
    <row r="232" spans="1:12">
      <c r="A232" s="68">
        <v>1</v>
      </c>
      <c r="B232" s="68" t="s">
        <v>17</v>
      </c>
      <c r="C232" s="69" t="s">
        <v>18</v>
      </c>
      <c r="D232" s="69" t="s">
        <v>280</v>
      </c>
      <c r="E232" s="69">
        <v>1054</v>
      </c>
      <c r="F232" s="69" t="s">
        <v>314</v>
      </c>
      <c r="G232" s="69" t="s">
        <v>26</v>
      </c>
      <c r="H232" s="70">
        <v>54</v>
      </c>
      <c r="I232" s="70"/>
      <c r="J232" s="70"/>
      <c r="K232" s="71">
        <v>40</v>
      </c>
      <c r="L232" s="71" t="str">
        <f>VLOOKUP(K232,$O$6:$P$11,2,0)</f>
        <v>1w</v>
      </c>
    </row>
    <row r="233" spans="1:12">
      <c r="A233" s="68">
        <v>1</v>
      </c>
      <c r="B233" s="68" t="s">
        <v>17</v>
      </c>
      <c r="C233" s="69" t="s">
        <v>18</v>
      </c>
      <c r="D233" s="69" t="s">
        <v>280</v>
      </c>
      <c r="E233" s="69" t="s">
        <v>318</v>
      </c>
      <c r="F233" s="69" t="s">
        <v>69</v>
      </c>
      <c r="G233" s="69" t="s">
        <v>30</v>
      </c>
      <c r="H233" s="70">
        <v>2</v>
      </c>
      <c r="I233" s="70"/>
      <c r="J233" s="70"/>
      <c r="K233" s="71">
        <v>200</v>
      </c>
      <c r="L233" s="71" t="str">
        <f>VLOOKUP(K233,$O$6:$P$11,2,0)</f>
        <v>5w</v>
      </c>
    </row>
    <row r="234" spans="1:12">
      <c r="A234" s="68">
        <v>1</v>
      </c>
      <c r="B234" s="68" t="s">
        <v>17</v>
      </c>
      <c r="C234" s="69" t="s">
        <v>18</v>
      </c>
      <c r="D234" s="69" t="s">
        <v>280</v>
      </c>
      <c r="E234" s="69" t="s">
        <v>319</v>
      </c>
      <c r="F234" s="69" t="s">
        <v>69</v>
      </c>
      <c r="G234" s="69" t="s">
        <v>30</v>
      </c>
      <c r="H234" s="70">
        <v>2</v>
      </c>
      <c r="I234" s="70"/>
      <c r="J234" s="70"/>
      <c r="K234" s="71">
        <v>200</v>
      </c>
      <c r="L234" s="71" t="str">
        <f>VLOOKUP(K234,$O$6:$P$11,2,0)</f>
        <v>5w</v>
      </c>
    </row>
    <row r="235" spans="1:12">
      <c r="A235" s="68">
        <v>1</v>
      </c>
      <c r="B235" s="68" t="s">
        <v>17</v>
      </c>
      <c r="C235" s="69" t="s">
        <v>18</v>
      </c>
      <c r="D235" s="69" t="s">
        <v>280</v>
      </c>
      <c r="E235" s="69"/>
      <c r="F235" s="69" t="s">
        <v>317</v>
      </c>
      <c r="G235" s="69" t="s">
        <v>30</v>
      </c>
      <c r="H235" s="70">
        <v>3</v>
      </c>
      <c r="I235" s="70"/>
      <c r="J235" s="70"/>
      <c r="K235" s="71"/>
      <c r="L235" s="71"/>
    </row>
    <row r="236" spans="1:12">
      <c r="A236" s="68">
        <v>1</v>
      </c>
      <c r="B236" s="68" t="s">
        <v>17</v>
      </c>
      <c r="C236" s="69" t="s">
        <v>18</v>
      </c>
      <c r="D236" s="69" t="s">
        <v>280</v>
      </c>
      <c r="E236" s="69">
        <v>1056</v>
      </c>
      <c r="F236" s="69" t="s">
        <v>314</v>
      </c>
      <c r="G236" s="69" t="s">
        <v>26</v>
      </c>
      <c r="H236" s="70">
        <v>11</v>
      </c>
      <c r="I236" s="70"/>
      <c r="J236" s="70"/>
      <c r="K236" s="71">
        <v>40</v>
      </c>
      <c r="L236" s="71" t="str">
        <f t="shared" ref="L236:L252" si="11">VLOOKUP(K236,$O$6:$P$11,2,0)</f>
        <v>1w</v>
      </c>
    </row>
    <row r="237" spans="1:12">
      <c r="A237" s="68">
        <v>1</v>
      </c>
      <c r="B237" s="68" t="s">
        <v>17</v>
      </c>
      <c r="C237" s="69" t="s">
        <v>18</v>
      </c>
      <c r="D237" s="69" t="s">
        <v>280</v>
      </c>
      <c r="E237" s="69">
        <v>1057</v>
      </c>
      <c r="F237" s="69" t="s">
        <v>314</v>
      </c>
      <c r="G237" s="69" t="s">
        <v>26</v>
      </c>
      <c r="H237" s="70">
        <v>55</v>
      </c>
      <c r="I237" s="70"/>
      <c r="J237" s="70"/>
      <c r="K237" s="71">
        <v>40</v>
      </c>
      <c r="L237" s="71" t="str">
        <f t="shared" si="11"/>
        <v>1w</v>
      </c>
    </row>
    <row r="238" spans="1:12">
      <c r="A238" s="68">
        <v>1</v>
      </c>
      <c r="B238" s="68" t="s">
        <v>17</v>
      </c>
      <c r="C238" s="69" t="s">
        <v>18</v>
      </c>
      <c r="D238" s="69" t="s">
        <v>280</v>
      </c>
      <c r="E238" s="69">
        <v>1058</v>
      </c>
      <c r="F238" s="69" t="s">
        <v>64</v>
      </c>
      <c r="G238" s="69" t="s">
        <v>26</v>
      </c>
      <c r="H238" s="70">
        <v>22</v>
      </c>
      <c r="I238" s="70"/>
      <c r="J238" s="70"/>
      <c r="K238" s="71">
        <v>200</v>
      </c>
      <c r="L238" s="71" t="str">
        <f t="shared" si="11"/>
        <v>5w</v>
      </c>
    </row>
    <row r="239" spans="1:12">
      <c r="A239" s="68">
        <v>1</v>
      </c>
      <c r="B239" s="68" t="s">
        <v>17</v>
      </c>
      <c r="C239" s="69" t="s">
        <v>18</v>
      </c>
      <c r="D239" s="69" t="s">
        <v>280</v>
      </c>
      <c r="E239" s="69">
        <v>1059</v>
      </c>
      <c r="F239" s="69" t="s">
        <v>118</v>
      </c>
      <c r="G239" s="69" t="s">
        <v>62</v>
      </c>
      <c r="H239" s="70">
        <v>7</v>
      </c>
      <c r="I239" s="70"/>
      <c r="J239" s="70"/>
      <c r="K239" s="71">
        <v>200</v>
      </c>
      <c r="L239" s="71" t="str">
        <f t="shared" si="11"/>
        <v>5w</v>
      </c>
    </row>
    <row r="240" spans="1:12">
      <c r="A240" s="68">
        <v>1</v>
      </c>
      <c r="B240" s="68" t="s">
        <v>17</v>
      </c>
      <c r="C240" s="69" t="s">
        <v>18</v>
      </c>
      <c r="D240" s="69" t="s">
        <v>280</v>
      </c>
      <c r="E240" s="69">
        <v>1060</v>
      </c>
      <c r="F240" s="69" t="s">
        <v>71</v>
      </c>
      <c r="G240" s="69" t="s">
        <v>30</v>
      </c>
      <c r="H240" s="70">
        <v>12</v>
      </c>
      <c r="I240" s="70"/>
      <c r="J240" s="70"/>
      <c r="K240" s="71">
        <v>80</v>
      </c>
      <c r="L240" s="71" t="str">
        <f t="shared" si="11"/>
        <v>2w</v>
      </c>
    </row>
    <row r="241" spans="1:12">
      <c r="A241" s="68">
        <v>1</v>
      </c>
      <c r="B241" s="68" t="s">
        <v>17</v>
      </c>
      <c r="C241" s="69" t="s">
        <v>18</v>
      </c>
      <c r="D241" s="69" t="s">
        <v>280</v>
      </c>
      <c r="E241" s="69">
        <v>1062</v>
      </c>
      <c r="F241" s="69" t="s">
        <v>314</v>
      </c>
      <c r="G241" s="69" t="s">
        <v>26</v>
      </c>
      <c r="H241" s="70">
        <v>54</v>
      </c>
      <c r="I241" s="70"/>
      <c r="J241" s="70"/>
      <c r="K241" s="71">
        <v>40</v>
      </c>
      <c r="L241" s="71" t="str">
        <f t="shared" si="11"/>
        <v>1w</v>
      </c>
    </row>
    <row r="242" spans="1:12">
      <c r="A242" s="68">
        <v>1</v>
      </c>
      <c r="B242" s="68" t="s">
        <v>17</v>
      </c>
      <c r="C242" s="69" t="s">
        <v>18</v>
      </c>
      <c r="D242" s="69" t="s">
        <v>280</v>
      </c>
      <c r="E242" s="69">
        <v>1063</v>
      </c>
      <c r="F242" s="69" t="s">
        <v>320</v>
      </c>
      <c r="G242" s="69" t="s">
        <v>30</v>
      </c>
      <c r="H242" s="70">
        <v>23</v>
      </c>
      <c r="I242" s="70"/>
      <c r="J242" s="70"/>
      <c r="K242" s="71">
        <v>80</v>
      </c>
      <c r="L242" s="71" t="str">
        <f t="shared" si="11"/>
        <v>2w</v>
      </c>
    </row>
    <row r="243" spans="1:12">
      <c r="A243" s="68">
        <v>1</v>
      </c>
      <c r="B243" s="68" t="s">
        <v>17</v>
      </c>
      <c r="C243" s="69" t="s">
        <v>18</v>
      </c>
      <c r="D243" s="69" t="s">
        <v>280</v>
      </c>
      <c r="E243" s="69">
        <v>1064</v>
      </c>
      <c r="F243" s="69" t="s">
        <v>314</v>
      </c>
      <c r="G243" s="69" t="s">
        <v>26</v>
      </c>
      <c r="H243" s="70">
        <v>54</v>
      </c>
      <c r="I243" s="70"/>
      <c r="J243" s="70"/>
      <c r="K243" s="71">
        <v>40</v>
      </c>
      <c r="L243" s="71" t="str">
        <f t="shared" si="11"/>
        <v>1w</v>
      </c>
    </row>
    <row r="244" spans="1:12">
      <c r="A244" s="68">
        <v>1</v>
      </c>
      <c r="B244" s="68" t="s">
        <v>17</v>
      </c>
      <c r="C244" s="69" t="s">
        <v>18</v>
      </c>
      <c r="D244" s="69" t="s">
        <v>280</v>
      </c>
      <c r="E244" s="69">
        <v>1066</v>
      </c>
      <c r="F244" s="69" t="s">
        <v>314</v>
      </c>
      <c r="G244" s="69" t="s">
        <v>26</v>
      </c>
      <c r="H244" s="70">
        <v>54</v>
      </c>
      <c r="I244" s="70"/>
      <c r="J244" s="70"/>
      <c r="K244" s="71">
        <v>40</v>
      </c>
      <c r="L244" s="71" t="str">
        <f t="shared" si="11"/>
        <v>1w</v>
      </c>
    </row>
    <row r="245" spans="1:12">
      <c r="A245" s="68">
        <v>1</v>
      </c>
      <c r="B245" s="68" t="s">
        <v>17</v>
      </c>
      <c r="C245" s="69" t="s">
        <v>18</v>
      </c>
      <c r="D245" s="69" t="s">
        <v>280</v>
      </c>
      <c r="E245" s="69">
        <v>1067</v>
      </c>
      <c r="F245" s="69" t="s">
        <v>71</v>
      </c>
      <c r="G245" s="69" t="s">
        <v>30</v>
      </c>
      <c r="H245" s="70">
        <v>12</v>
      </c>
      <c r="I245" s="70"/>
      <c r="J245" s="70"/>
      <c r="K245" s="71">
        <v>80</v>
      </c>
      <c r="L245" s="71" t="str">
        <f t="shared" si="11"/>
        <v>2w</v>
      </c>
    </row>
    <row r="246" spans="1:12">
      <c r="A246" s="68">
        <v>1</v>
      </c>
      <c r="B246" s="68" t="s">
        <v>17</v>
      </c>
      <c r="C246" s="69" t="s">
        <v>18</v>
      </c>
      <c r="D246" s="69" t="s">
        <v>280</v>
      </c>
      <c r="E246" s="69">
        <v>1068</v>
      </c>
      <c r="F246" s="69" t="s">
        <v>71</v>
      </c>
      <c r="G246" s="69" t="s">
        <v>30</v>
      </c>
      <c r="H246" s="70">
        <v>6</v>
      </c>
      <c r="I246" s="70"/>
      <c r="J246" s="70"/>
      <c r="K246" s="71">
        <v>80</v>
      </c>
      <c r="L246" s="71" t="str">
        <f t="shared" si="11"/>
        <v>2w</v>
      </c>
    </row>
    <row r="247" spans="1:12">
      <c r="A247" s="68">
        <v>1</v>
      </c>
      <c r="B247" s="68" t="s">
        <v>17</v>
      </c>
      <c r="C247" s="69" t="s">
        <v>18</v>
      </c>
      <c r="D247" s="69" t="s">
        <v>280</v>
      </c>
      <c r="E247" s="69">
        <v>1069</v>
      </c>
      <c r="F247" s="69" t="s">
        <v>66</v>
      </c>
      <c r="G247" s="69" t="s">
        <v>26</v>
      </c>
      <c r="H247" s="70">
        <v>5</v>
      </c>
      <c r="I247" s="70"/>
      <c r="J247" s="70"/>
      <c r="K247" s="71">
        <v>4</v>
      </c>
      <c r="L247" s="71" t="str">
        <f t="shared" si="11"/>
        <v>4j</v>
      </c>
    </row>
    <row r="248" spans="1:12">
      <c r="A248" s="68">
        <v>1</v>
      </c>
      <c r="B248" s="68" t="s">
        <v>17</v>
      </c>
      <c r="C248" s="69" t="s">
        <v>18</v>
      </c>
      <c r="D248" s="69" t="s">
        <v>280</v>
      </c>
      <c r="E248" s="69">
        <v>1070</v>
      </c>
      <c r="F248" s="69" t="s">
        <v>321</v>
      </c>
      <c r="G248" s="69" t="s">
        <v>26</v>
      </c>
      <c r="H248" s="70">
        <v>54</v>
      </c>
      <c r="I248" s="70"/>
      <c r="J248" s="70"/>
      <c r="K248" s="71">
        <v>40</v>
      </c>
      <c r="L248" s="71" t="str">
        <f t="shared" si="11"/>
        <v>1w</v>
      </c>
    </row>
    <row r="249" spans="1:12">
      <c r="A249" s="68">
        <v>1</v>
      </c>
      <c r="B249" s="68" t="s">
        <v>17</v>
      </c>
      <c r="C249" s="69" t="s">
        <v>18</v>
      </c>
      <c r="D249" s="69" t="s">
        <v>280</v>
      </c>
      <c r="E249" s="69">
        <v>1072</v>
      </c>
      <c r="F249" s="69" t="s">
        <v>66</v>
      </c>
      <c r="G249" s="69" t="s">
        <v>26</v>
      </c>
      <c r="H249" s="70">
        <v>10</v>
      </c>
      <c r="I249" s="70"/>
      <c r="J249" s="70"/>
      <c r="K249" s="71">
        <v>4</v>
      </c>
      <c r="L249" s="71" t="str">
        <f t="shared" si="11"/>
        <v>4j</v>
      </c>
    </row>
    <row r="250" spans="1:12">
      <c r="A250" s="68">
        <v>1</v>
      </c>
      <c r="B250" s="68" t="s">
        <v>17</v>
      </c>
      <c r="C250" s="69" t="s">
        <v>18</v>
      </c>
      <c r="D250" s="69" t="s">
        <v>280</v>
      </c>
      <c r="E250" s="69">
        <v>1073</v>
      </c>
      <c r="F250" s="69" t="s">
        <v>322</v>
      </c>
      <c r="G250" s="69" t="s">
        <v>30</v>
      </c>
      <c r="H250" s="70">
        <v>54</v>
      </c>
      <c r="I250" s="70"/>
      <c r="J250" s="70"/>
      <c r="K250" s="71">
        <v>40</v>
      </c>
      <c r="L250" s="71" t="str">
        <f t="shared" si="11"/>
        <v>1w</v>
      </c>
    </row>
    <row r="251" spans="1:12">
      <c r="A251" s="68">
        <v>1</v>
      </c>
      <c r="B251" s="68" t="s">
        <v>17</v>
      </c>
      <c r="C251" s="69" t="s">
        <v>18</v>
      </c>
      <c r="D251" s="69" t="s">
        <v>280</v>
      </c>
      <c r="E251" s="69">
        <v>1075</v>
      </c>
      <c r="F251" s="69" t="s">
        <v>323</v>
      </c>
      <c r="G251" s="69" t="s">
        <v>30</v>
      </c>
      <c r="H251" s="70">
        <v>30</v>
      </c>
      <c r="I251" s="70"/>
      <c r="J251" s="70">
        <v>30</v>
      </c>
      <c r="K251" s="71">
        <v>0</v>
      </c>
      <c r="L251" s="71" t="str">
        <f t="shared" si="11"/>
        <v>n.i.o.</v>
      </c>
    </row>
    <row r="252" spans="1:12">
      <c r="A252" s="68">
        <v>1</v>
      </c>
      <c r="B252" s="68" t="s">
        <v>17</v>
      </c>
      <c r="C252" s="69" t="s">
        <v>18</v>
      </c>
      <c r="D252" s="69" t="s">
        <v>280</v>
      </c>
      <c r="E252" s="69">
        <v>1076</v>
      </c>
      <c r="F252" s="69" t="s">
        <v>324</v>
      </c>
      <c r="G252" s="69" t="s">
        <v>26</v>
      </c>
      <c r="H252" s="70">
        <v>16</v>
      </c>
      <c r="I252" s="70"/>
      <c r="J252" s="70">
        <v>16</v>
      </c>
      <c r="K252" s="71">
        <v>40</v>
      </c>
      <c r="L252" s="71" t="str">
        <f t="shared" si="11"/>
        <v>1w</v>
      </c>
    </row>
    <row r="253" spans="1:12">
      <c r="A253" s="68">
        <v>1</v>
      </c>
      <c r="B253" s="68" t="s">
        <v>17</v>
      </c>
      <c r="C253" s="69" t="s">
        <v>18</v>
      </c>
      <c r="D253" s="69" t="s">
        <v>280</v>
      </c>
      <c r="E253" s="69">
        <v>1077</v>
      </c>
      <c r="F253" s="69" t="s">
        <v>325</v>
      </c>
      <c r="G253" s="69" t="s">
        <v>26</v>
      </c>
      <c r="H253" s="70">
        <v>17</v>
      </c>
      <c r="I253" s="70"/>
      <c r="J253" s="70">
        <v>17</v>
      </c>
      <c r="K253" s="71">
        <v>40</v>
      </c>
      <c r="L253" s="71">
        <v>0</v>
      </c>
    </row>
    <row r="254" spans="1:12">
      <c r="A254" s="68">
        <v>1</v>
      </c>
      <c r="B254" s="68" t="s">
        <v>17</v>
      </c>
      <c r="C254" s="69" t="s">
        <v>18</v>
      </c>
      <c r="D254" s="69" t="s">
        <v>280</v>
      </c>
      <c r="E254" s="69">
        <v>1078</v>
      </c>
      <c r="F254" s="69" t="s">
        <v>326</v>
      </c>
      <c r="G254" s="69" t="s">
        <v>26</v>
      </c>
      <c r="H254" s="70">
        <v>32</v>
      </c>
      <c r="I254" s="70"/>
      <c r="J254" s="70">
        <v>32</v>
      </c>
      <c r="K254" s="71">
        <v>0</v>
      </c>
      <c r="L254" s="71" t="str">
        <f t="shared" ref="L254" si="12">VLOOKUP(K254,$O$6:$P$11,2,0)</f>
        <v>n.i.o.</v>
      </c>
    </row>
    <row r="255" spans="1:12">
      <c r="A255" s="68">
        <v>2</v>
      </c>
      <c r="B255" s="68" t="s">
        <v>327</v>
      </c>
      <c r="C255" s="69" t="s">
        <v>328</v>
      </c>
      <c r="D255" s="69" t="s">
        <v>19</v>
      </c>
      <c r="E255" s="69">
        <v>1</v>
      </c>
      <c r="F255" s="69" t="s">
        <v>329</v>
      </c>
      <c r="G255" s="69" t="s">
        <v>330</v>
      </c>
      <c r="H255" s="70">
        <v>27</v>
      </c>
      <c r="I255" s="70"/>
      <c r="J255" s="70"/>
      <c r="K255" s="71">
        <v>40</v>
      </c>
      <c r="L255" s="71" t="str">
        <f t="shared" ref="L255:L318" si="13">VLOOKUP(K255,$O$6:$P$11,2,0)</f>
        <v>1w</v>
      </c>
    </row>
    <row r="256" spans="1:12">
      <c r="A256" s="68">
        <v>2</v>
      </c>
      <c r="B256" s="68" t="s">
        <v>327</v>
      </c>
      <c r="C256" s="69" t="s">
        <v>328</v>
      </c>
      <c r="D256" s="69" t="s">
        <v>19</v>
      </c>
      <c r="E256" s="69">
        <v>2</v>
      </c>
      <c r="F256" s="69" t="s">
        <v>331</v>
      </c>
      <c r="G256" s="69" t="s">
        <v>332</v>
      </c>
      <c r="H256" s="70">
        <v>2.2999999999999998</v>
      </c>
      <c r="I256" s="70"/>
      <c r="J256" s="70"/>
      <c r="K256" s="71">
        <v>200</v>
      </c>
      <c r="L256" s="71" t="str">
        <f t="shared" si="13"/>
        <v>5w</v>
      </c>
    </row>
    <row r="257" spans="1:12">
      <c r="A257" s="68">
        <v>2</v>
      </c>
      <c r="B257" s="68" t="s">
        <v>327</v>
      </c>
      <c r="C257" s="69" t="s">
        <v>328</v>
      </c>
      <c r="D257" s="69" t="s">
        <v>19</v>
      </c>
      <c r="E257" s="69">
        <v>3</v>
      </c>
      <c r="F257" s="69" t="s">
        <v>331</v>
      </c>
      <c r="G257" s="69" t="s">
        <v>332</v>
      </c>
      <c r="H257" s="70">
        <v>2.2000000000000002</v>
      </c>
      <c r="I257" s="70"/>
      <c r="J257" s="70"/>
      <c r="K257" s="71">
        <v>200</v>
      </c>
      <c r="L257" s="71" t="str">
        <f t="shared" si="13"/>
        <v>5w</v>
      </c>
    </row>
    <row r="258" spans="1:12">
      <c r="A258" s="68">
        <v>2</v>
      </c>
      <c r="B258" s="68" t="s">
        <v>327</v>
      </c>
      <c r="C258" s="69" t="s">
        <v>328</v>
      </c>
      <c r="D258" s="69" t="s">
        <v>19</v>
      </c>
      <c r="E258" s="69">
        <v>4</v>
      </c>
      <c r="F258" s="69" t="s">
        <v>329</v>
      </c>
      <c r="G258" s="69" t="s">
        <v>333</v>
      </c>
      <c r="H258" s="70">
        <v>13.3</v>
      </c>
      <c r="I258" s="70"/>
      <c r="J258" s="70"/>
      <c r="K258" s="71">
        <v>200</v>
      </c>
      <c r="L258" s="71" t="str">
        <f t="shared" si="13"/>
        <v>5w</v>
      </c>
    </row>
    <row r="259" spans="1:12">
      <c r="A259" s="68">
        <v>2</v>
      </c>
      <c r="B259" s="68" t="s">
        <v>327</v>
      </c>
      <c r="C259" s="69" t="s">
        <v>328</v>
      </c>
      <c r="D259" s="69" t="s">
        <v>19</v>
      </c>
      <c r="E259" s="69">
        <v>5</v>
      </c>
      <c r="F259" s="69" t="s">
        <v>329</v>
      </c>
      <c r="G259" s="69" t="s">
        <v>333</v>
      </c>
      <c r="H259" s="70">
        <v>13.1</v>
      </c>
      <c r="I259" s="70"/>
      <c r="J259" s="70"/>
      <c r="K259" s="71">
        <v>40</v>
      </c>
      <c r="L259" s="71" t="str">
        <f t="shared" si="13"/>
        <v>1w</v>
      </c>
    </row>
    <row r="260" spans="1:12">
      <c r="A260" s="68">
        <v>2</v>
      </c>
      <c r="B260" s="68" t="s">
        <v>327</v>
      </c>
      <c r="C260" s="69" t="s">
        <v>328</v>
      </c>
      <c r="D260" s="69" t="s">
        <v>19</v>
      </c>
      <c r="E260" s="69">
        <v>6</v>
      </c>
      <c r="F260" s="69" t="s">
        <v>329</v>
      </c>
      <c r="G260" s="69" t="s">
        <v>330</v>
      </c>
      <c r="H260" s="70">
        <v>13.1</v>
      </c>
      <c r="I260" s="70"/>
      <c r="J260" s="70"/>
      <c r="K260" s="71">
        <v>40</v>
      </c>
      <c r="L260" s="71" t="str">
        <f t="shared" si="13"/>
        <v>1w</v>
      </c>
    </row>
    <row r="261" spans="1:12">
      <c r="A261" s="68">
        <v>2</v>
      </c>
      <c r="B261" s="68" t="s">
        <v>327</v>
      </c>
      <c r="C261" s="69" t="s">
        <v>328</v>
      </c>
      <c r="D261" s="69" t="s">
        <v>19</v>
      </c>
      <c r="E261" s="69">
        <v>7</v>
      </c>
      <c r="F261" s="69" t="s">
        <v>334</v>
      </c>
      <c r="G261" s="69" t="s">
        <v>335</v>
      </c>
      <c r="H261" s="70">
        <v>12.6</v>
      </c>
      <c r="I261" s="70"/>
      <c r="J261" s="70"/>
      <c r="K261" s="71">
        <v>40</v>
      </c>
      <c r="L261" s="71" t="str">
        <f t="shared" si="13"/>
        <v>1w</v>
      </c>
    </row>
    <row r="262" spans="1:12">
      <c r="A262" s="68">
        <v>2</v>
      </c>
      <c r="B262" s="68" t="s">
        <v>327</v>
      </c>
      <c r="C262" s="69" t="s">
        <v>328</v>
      </c>
      <c r="D262" s="69" t="s">
        <v>19</v>
      </c>
      <c r="E262" s="69">
        <v>8</v>
      </c>
      <c r="F262" s="69" t="s">
        <v>336</v>
      </c>
      <c r="G262" s="72" t="s">
        <v>337</v>
      </c>
      <c r="H262" s="70">
        <v>1.04</v>
      </c>
      <c r="I262" s="70"/>
      <c r="J262" s="70">
        <v>1.04</v>
      </c>
      <c r="K262" s="71">
        <v>0</v>
      </c>
      <c r="L262" s="71" t="str">
        <f t="shared" si="13"/>
        <v>n.i.o.</v>
      </c>
    </row>
    <row r="263" spans="1:12">
      <c r="A263" s="68">
        <v>2</v>
      </c>
      <c r="B263" s="68" t="s">
        <v>327</v>
      </c>
      <c r="C263" s="69" t="s">
        <v>328</v>
      </c>
      <c r="D263" s="69" t="s">
        <v>19</v>
      </c>
      <c r="E263" s="69">
        <v>9</v>
      </c>
      <c r="F263" s="69" t="s">
        <v>329</v>
      </c>
      <c r="G263" s="69" t="s">
        <v>330</v>
      </c>
      <c r="H263" s="70">
        <v>16.5</v>
      </c>
      <c r="I263" s="70"/>
      <c r="J263" s="70"/>
      <c r="K263" s="71">
        <v>40</v>
      </c>
      <c r="L263" s="71" t="str">
        <f t="shared" si="13"/>
        <v>1w</v>
      </c>
    </row>
    <row r="264" spans="1:12">
      <c r="A264" s="68">
        <v>2</v>
      </c>
      <c r="B264" s="68" t="s">
        <v>327</v>
      </c>
      <c r="C264" s="69" t="s">
        <v>328</v>
      </c>
      <c r="D264" s="69" t="s">
        <v>19</v>
      </c>
      <c r="E264" s="69">
        <v>10</v>
      </c>
      <c r="F264" s="69" t="s">
        <v>338</v>
      </c>
      <c r="G264" s="69" t="s">
        <v>333</v>
      </c>
      <c r="H264" s="70">
        <v>15.9</v>
      </c>
      <c r="I264" s="70"/>
      <c r="J264" s="70"/>
      <c r="K264" s="71">
        <v>4</v>
      </c>
      <c r="L264" s="71" t="str">
        <f t="shared" si="13"/>
        <v>4j</v>
      </c>
    </row>
    <row r="265" spans="1:12">
      <c r="A265" s="68">
        <v>2</v>
      </c>
      <c r="B265" s="68" t="s">
        <v>327</v>
      </c>
      <c r="C265" s="69" t="s">
        <v>328</v>
      </c>
      <c r="D265" s="69" t="s">
        <v>19</v>
      </c>
      <c r="E265" s="69">
        <v>11</v>
      </c>
      <c r="F265" s="69" t="s">
        <v>192</v>
      </c>
      <c r="G265" s="69" t="s">
        <v>333</v>
      </c>
      <c r="H265" s="70">
        <v>52.2</v>
      </c>
      <c r="I265" s="70"/>
      <c r="J265" s="70"/>
      <c r="K265" s="71">
        <v>40</v>
      </c>
      <c r="L265" s="71" t="str">
        <f t="shared" si="13"/>
        <v>1w</v>
      </c>
    </row>
    <row r="266" spans="1:12">
      <c r="A266" s="68">
        <v>2</v>
      </c>
      <c r="B266" s="68" t="s">
        <v>327</v>
      </c>
      <c r="C266" s="69" t="s">
        <v>328</v>
      </c>
      <c r="D266" s="69" t="s">
        <v>19</v>
      </c>
      <c r="E266" s="69">
        <v>12</v>
      </c>
      <c r="F266" s="69" t="s">
        <v>339</v>
      </c>
      <c r="G266" s="69" t="s">
        <v>333</v>
      </c>
      <c r="H266" s="70">
        <v>25.8</v>
      </c>
      <c r="I266" s="70"/>
      <c r="J266" s="70"/>
      <c r="K266" s="71">
        <v>200</v>
      </c>
      <c r="L266" s="71" t="str">
        <f t="shared" si="13"/>
        <v>5w</v>
      </c>
    </row>
    <row r="267" spans="1:12">
      <c r="A267" s="68">
        <v>2</v>
      </c>
      <c r="B267" s="68" t="s">
        <v>327</v>
      </c>
      <c r="C267" s="69" t="s">
        <v>328</v>
      </c>
      <c r="D267" s="69" t="s">
        <v>19</v>
      </c>
      <c r="E267" s="69">
        <v>13</v>
      </c>
      <c r="F267" s="69" t="s">
        <v>340</v>
      </c>
      <c r="G267" s="69" t="s">
        <v>341</v>
      </c>
      <c r="H267" s="70">
        <v>8.1</v>
      </c>
      <c r="I267" s="70"/>
      <c r="J267" s="70"/>
      <c r="K267" s="71">
        <v>200</v>
      </c>
      <c r="L267" s="71" t="str">
        <f t="shared" si="13"/>
        <v>5w</v>
      </c>
    </row>
    <row r="268" spans="1:12">
      <c r="A268" s="68">
        <v>2</v>
      </c>
      <c r="B268" s="68" t="s">
        <v>327</v>
      </c>
      <c r="C268" s="69" t="s">
        <v>328</v>
      </c>
      <c r="D268" s="69" t="s">
        <v>19</v>
      </c>
      <c r="E268" s="69">
        <v>14</v>
      </c>
      <c r="F268" s="69" t="s">
        <v>342</v>
      </c>
      <c r="G268" s="69" t="s">
        <v>343</v>
      </c>
      <c r="H268" s="70">
        <v>8.4</v>
      </c>
      <c r="I268" s="70"/>
      <c r="J268" s="70">
        <v>8.4</v>
      </c>
      <c r="K268" s="71">
        <v>0</v>
      </c>
      <c r="L268" s="71" t="str">
        <f t="shared" si="13"/>
        <v>n.i.o.</v>
      </c>
    </row>
    <row r="269" spans="1:12">
      <c r="A269" s="68">
        <v>2</v>
      </c>
      <c r="B269" s="68" t="s">
        <v>327</v>
      </c>
      <c r="C269" s="69" t="s">
        <v>328</v>
      </c>
      <c r="D269" s="69" t="s">
        <v>19</v>
      </c>
      <c r="E269" s="69">
        <v>15</v>
      </c>
      <c r="F269" s="69" t="s">
        <v>344</v>
      </c>
      <c r="G269" s="69" t="s">
        <v>332</v>
      </c>
      <c r="H269" s="70">
        <v>20.100000000000001</v>
      </c>
      <c r="I269" s="70"/>
      <c r="J269" s="70"/>
      <c r="K269" s="71">
        <v>40</v>
      </c>
      <c r="L269" s="71" t="str">
        <f t="shared" si="13"/>
        <v>1w</v>
      </c>
    </row>
    <row r="270" spans="1:12">
      <c r="A270" s="68">
        <v>2</v>
      </c>
      <c r="B270" s="68" t="s">
        <v>327</v>
      </c>
      <c r="C270" s="69" t="s">
        <v>328</v>
      </c>
      <c r="D270" s="69" t="s">
        <v>19</v>
      </c>
      <c r="E270" s="69">
        <v>16</v>
      </c>
      <c r="F270" s="69" t="s">
        <v>344</v>
      </c>
      <c r="G270" s="69" t="s">
        <v>332</v>
      </c>
      <c r="H270" s="70">
        <v>25.9</v>
      </c>
      <c r="I270" s="70"/>
      <c r="J270" s="70"/>
      <c r="K270" s="71">
        <v>40</v>
      </c>
      <c r="L270" s="71" t="str">
        <f t="shared" si="13"/>
        <v>1w</v>
      </c>
    </row>
    <row r="271" spans="1:12">
      <c r="A271" s="68">
        <v>2</v>
      </c>
      <c r="B271" s="68" t="s">
        <v>327</v>
      </c>
      <c r="C271" s="69" t="s">
        <v>328</v>
      </c>
      <c r="D271" s="69" t="s">
        <v>19</v>
      </c>
      <c r="E271" s="69">
        <v>17</v>
      </c>
      <c r="F271" s="69" t="s">
        <v>345</v>
      </c>
      <c r="G271" s="72" t="s">
        <v>346</v>
      </c>
      <c r="H271" s="70">
        <v>284</v>
      </c>
      <c r="I271" s="70"/>
      <c r="J271" s="70"/>
      <c r="K271" s="71">
        <v>200</v>
      </c>
      <c r="L271" s="71" t="str">
        <f t="shared" si="13"/>
        <v>5w</v>
      </c>
    </row>
    <row r="272" spans="1:12">
      <c r="A272" s="68">
        <v>2</v>
      </c>
      <c r="B272" s="68" t="s">
        <v>327</v>
      </c>
      <c r="C272" s="69" t="s">
        <v>328</v>
      </c>
      <c r="D272" s="69" t="s">
        <v>19</v>
      </c>
      <c r="E272" s="69">
        <v>18</v>
      </c>
      <c r="F272" s="69" t="s">
        <v>66</v>
      </c>
      <c r="G272" s="69" t="s">
        <v>332</v>
      </c>
      <c r="H272" s="70">
        <v>12</v>
      </c>
      <c r="I272" s="70"/>
      <c r="J272" s="70">
        <v>12</v>
      </c>
      <c r="K272" s="71">
        <v>0</v>
      </c>
      <c r="L272" s="71" t="str">
        <f t="shared" si="13"/>
        <v>n.i.o.</v>
      </c>
    </row>
    <row r="273" spans="1:12">
      <c r="A273" s="68">
        <v>2</v>
      </c>
      <c r="B273" s="68" t="s">
        <v>327</v>
      </c>
      <c r="C273" s="69" t="s">
        <v>328</v>
      </c>
      <c r="D273" s="69" t="s">
        <v>19</v>
      </c>
      <c r="E273" s="69">
        <v>19</v>
      </c>
      <c r="F273" s="69" t="s">
        <v>66</v>
      </c>
      <c r="G273" s="69" t="s">
        <v>332</v>
      </c>
      <c r="H273" s="70">
        <v>12</v>
      </c>
      <c r="I273" s="70"/>
      <c r="J273" s="70">
        <v>12</v>
      </c>
      <c r="K273" s="71">
        <v>0</v>
      </c>
      <c r="L273" s="71" t="str">
        <f t="shared" si="13"/>
        <v>n.i.o.</v>
      </c>
    </row>
    <row r="274" spans="1:12">
      <c r="A274" s="68">
        <v>2</v>
      </c>
      <c r="B274" s="68" t="s">
        <v>327</v>
      </c>
      <c r="C274" s="69" t="s">
        <v>328</v>
      </c>
      <c r="D274" s="69" t="s">
        <v>19</v>
      </c>
      <c r="E274" s="69">
        <v>20</v>
      </c>
      <c r="F274" s="69" t="s">
        <v>347</v>
      </c>
      <c r="G274" s="69" t="s">
        <v>332</v>
      </c>
      <c r="H274" s="70">
        <v>2.6</v>
      </c>
      <c r="I274" s="70"/>
      <c r="J274" s="70">
        <v>2.6</v>
      </c>
      <c r="K274" s="71">
        <v>0</v>
      </c>
      <c r="L274" s="71" t="str">
        <f t="shared" si="13"/>
        <v>n.i.o.</v>
      </c>
    </row>
    <row r="275" spans="1:12">
      <c r="A275" s="68">
        <v>2</v>
      </c>
      <c r="B275" s="68" t="s">
        <v>327</v>
      </c>
      <c r="C275" s="69" t="s">
        <v>328</v>
      </c>
      <c r="D275" s="69" t="s">
        <v>19</v>
      </c>
      <c r="E275" s="69">
        <v>21</v>
      </c>
      <c r="F275" s="69" t="s">
        <v>348</v>
      </c>
      <c r="G275" s="69" t="s">
        <v>332</v>
      </c>
      <c r="H275" s="70">
        <v>1.7</v>
      </c>
      <c r="I275" s="70"/>
      <c r="J275" s="70">
        <v>1.7</v>
      </c>
      <c r="K275" s="71">
        <v>0</v>
      </c>
      <c r="L275" s="71" t="str">
        <f t="shared" si="13"/>
        <v>n.i.o.</v>
      </c>
    </row>
    <row r="276" spans="1:12">
      <c r="A276" s="68">
        <v>2</v>
      </c>
      <c r="B276" s="68" t="s">
        <v>327</v>
      </c>
      <c r="C276" s="69" t="s">
        <v>328</v>
      </c>
      <c r="D276" s="69" t="s">
        <v>19</v>
      </c>
      <c r="E276" s="69">
        <v>22</v>
      </c>
      <c r="F276" s="69" t="s">
        <v>349</v>
      </c>
      <c r="G276" s="69" t="s">
        <v>332</v>
      </c>
      <c r="H276" s="70">
        <v>1.2</v>
      </c>
      <c r="I276" s="70"/>
      <c r="J276" s="70"/>
      <c r="K276" s="71">
        <v>200</v>
      </c>
      <c r="L276" s="71" t="str">
        <f t="shared" si="13"/>
        <v>5w</v>
      </c>
    </row>
    <row r="277" spans="1:12">
      <c r="A277" s="68">
        <v>2</v>
      </c>
      <c r="B277" s="68" t="s">
        <v>327</v>
      </c>
      <c r="C277" s="69" t="s">
        <v>328</v>
      </c>
      <c r="D277" s="69" t="s">
        <v>19</v>
      </c>
      <c r="E277" s="69">
        <v>23</v>
      </c>
      <c r="F277" s="69" t="s">
        <v>340</v>
      </c>
      <c r="G277" s="69" t="s">
        <v>341</v>
      </c>
      <c r="H277" s="70">
        <v>10</v>
      </c>
      <c r="I277" s="70"/>
      <c r="J277" s="70"/>
      <c r="K277" s="71">
        <v>200</v>
      </c>
      <c r="L277" s="71" t="str">
        <f t="shared" si="13"/>
        <v>5w</v>
      </c>
    </row>
    <row r="278" spans="1:12">
      <c r="A278" s="68">
        <v>2</v>
      </c>
      <c r="B278" s="68" t="s">
        <v>327</v>
      </c>
      <c r="C278" s="69" t="s">
        <v>328</v>
      </c>
      <c r="D278" s="69" t="s">
        <v>19</v>
      </c>
      <c r="E278" s="69">
        <v>24</v>
      </c>
      <c r="F278" s="69" t="s">
        <v>350</v>
      </c>
      <c r="G278" s="69" t="s">
        <v>333</v>
      </c>
      <c r="H278" s="70">
        <v>68</v>
      </c>
      <c r="I278" s="70"/>
      <c r="J278" s="70"/>
      <c r="K278" s="71">
        <v>40</v>
      </c>
      <c r="L278" s="71" t="str">
        <f t="shared" si="13"/>
        <v>1w</v>
      </c>
    </row>
    <row r="279" spans="1:12">
      <c r="A279" s="68">
        <v>2</v>
      </c>
      <c r="B279" s="68" t="s">
        <v>327</v>
      </c>
      <c r="C279" s="69" t="s">
        <v>328</v>
      </c>
      <c r="D279" s="69" t="s">
        <v>19</v>
      </c>
      <c r="E279" s="69">
        <v>25</v>
      </c>
      <c r="F279" s="69" t="s">
        <v>350</v>
      </c>
      <c r="G279" s="69" t="s">
        <v>333</v>
      </c>
      <c r="H279" s="70">
        <v>68</v>
      </c>
      <c r="I279" s="70"/>
      <c r="J279" s="70"/>
      <c r="K279" s="71">
        <v>40</v>
      </c>
      <c r="L279" s="71" t="str">
        <f t="shared" si="13"/>
        <v>1w</v>
      </c>
    </row>
    <row r="280" spans="1:12">
      <c r="A280" s="68">
        <v>2</v>
      </c>
      <c r="B280" s="68" t="s">
        <v>327</v>
      </c>
      <c r="C280" s="69" t="s">
        <v>328</v>
      </c>
      <c r="D280" s="69" t="s">
        <v>19</v>
      </c>
      <c r="E280" s="69">
        <v>26</v>
      </c>
      <c r="F280" s="69" t="s">
        <v>351</v>
      </c>
      <c r="G280" s="72" t="s">
        <v>352</v>
      </c>
      <c r="H280" s="70">
        <v>8.25</v>
      </c>
      <c r="I280" s="70"/>
      <c r="J280" s="70"/>
      <c r="K280" s="71">
        <v>200</v>
      </c>
      <c r="L280" s="71" t="str">
        <f t="shared" si="13"/>
        <v>5w</v>
      </c>
    </row>
    <row r="281" spans="1:12">
      <c r="A281" s="68">
        <v>2</v>
      </c>
      <c r="B281" s="68" t="s">
        <v>327</v>
      </c>
      <c r="C281" s="69" t="s">
        <v>328</v>
      </c>
      <c r="D281" s="69" t="s">
        <v>19</v>
      </c>
      <c r="E281" s="69">
        <v>27</v>
      </c>
      <c r="F281" s="69" t="s">
        <v>66</v>
      </c>
      <c r="G281" s="69" t="s">
        <v>337</v>
      </c>
      <c r="H281" s="70">
        <v>1.7</v>
      </c>
      <c r="I281" s="70"/>
      <c r="J281" s="70"/>
      <c r="K281" s="71">
        <v>4</v>
      </c>
      <c r="L281" s="71" t="str">
        <f t="shared" si="13"/>
        <v>4j</v>
      </c>
    </row>
    <row r="282" spans="1:12">
      <c r="A282" s="68">
        <v>2</v>
      </c>
      <c r="B282" s="68" t="s">
        <v>327</v>
      </c>
      <c r="C282" s="69" t="s">
        <v>328</v>
      </c>
      <c r="D282" s="69" t="s">
        <v>19</v>
      </c>
      <c r="E282" s="69">
        <v>28</v>
      </c>
      <c r="F282" s="69" t="s">
        <v>351</v>
      </c>
      <c r="G282" s="69" t="s">
        <v>353</v>
      </c>
      <c r="H282" s="70">
        <v>8.25</v>
      </c>
      <c r="I282" s="70"/>
      <c r="J282" s="70"/>
      <c r="K282" s="71">
        <v>200</v>
      </c>
      <c r="L282" s="71" t="str">
        <f t="shared" si="13"/>
        <v>5w</v>
      </c>
    </row>
    <row r="283" spans="1:12">
      <c r="A283" s="68">
        <v>2</v>
      </c>
      <c r="B283" s="68" t="s">
        <v>327</v>
      </c>
      <c r="C283" s="69" t="s">
        <v>328</v>
      </c>
      <c r="D283" s="69" t="s">
        <v>19</v>
      </c>
      <c r="E283" s="69">
        <v>29</v>
      </c>
      <c r="F283" s="69" t="s">
        <v>350</v>
      </c>
      <c r="G283" s="69" t="s">
        <v>333</v>
      </c>
      <c r="H283" s="70">
        <v>68</v>
      </c>
      <c r="I283" s="70"/>
      <c r="J283" s="70"/>
      <c r="K283" s="71">
        <v>40</v>
      </c>
      <c r="L283" s="71" t="str">
        <f t="shared" si="13"/>
        <v>1w</v>
      </c>
    </row>
    <row r="284" spans="1:12">
      <c r="A284" s="68">
        <v>2</v>
      </c>
      <c r="B284" s="68" t="s">
        <v>327</v>
      </c>
      <c r="C284" s="69" t="s">
        <v>328</v>
      </c>
      <c r="D284" s="69" t="s">
        <v>19</v>
      </c>
      <c r="E284" s="69">
        <v>30</v>
      </c>
      <c r="F284" s="69" t="s">
        <v>350</v>
      </c>
      <c r="G284" s="69" t="s">
        <v>333</v>
      </c>
      <c r="H284" s="70">
        <v>68</v>
      </c>
      <c r="I284" s="70"/>
      <c r="J284" s="70"/>
      <c r="K284" s="71">
        <v>40</v>
      </c>
      <c r="L284" s="71" t="str">
        <f t="shared" si="13"/>
        <v>1w</v>
      </c>
    </row>
    <row r="285" spans="1:12">
      <c r="A285" s="68">
        <v>2</v>
      </c>
      <c r="B285" s="68" t="s">
        <v>327</v>
      </c>
      <c r="C285" s="69" t="s">
        <v>328</v>
      </c>
      <c r="D285" s="69" t="s">
        <v>19</v>
      </c>
      <c r="E285" s="69">
        <v>31</v>
      </c>
      <c r="F285" s="69" t="s">
        <v>350</v>
      </c>
      <c r="G285" s="69" t="s">
        <v>333</v>
      </c>
      <c r="H285" s="70">
        <v>44.2</v>
      </c>
      <c r="I285" s="70"/>
      <c r="J285" s="70"/>
      <c r="K285" s="71">
        <v>40</v>
      </c>
      <c r="L285" s="71" t="str">
        <f t="shared" si="13"/>
        <v>1w</v>
      </c>
    </row>
    <row r="286" spans="1:12">
      <c r="A286" s="68">
        <v>2</v>
      </c>
      <c r="B286" s="68" t="s">
        <v>327</v>
      </c>
      <c r="C286" s="69" t="s">
        <v>328</v>
      </c>
      <c r="D286" s="69" t="s">
        <v>19</v>
      </c>
      <c r="E286" s="69">
        <v>32</v>
      </c>
      <c r="F286" s="69" t="s">
        <v>350</v>
      </c>
      <c r="G286" s="69" t="s">
        <v>333</v>
      </c>
      <c r="H286" s="70">
        <v>75.2</v>
      </c>
      <c r="I286" s="70"/>
      <c r="J286" s="70"/>
      <c r="K286" s="71">
        <v>40</v>
      </c>
      <c r="L286" s="71" t="str">
        <f t="shared" si="13"/>
        <v>1w</v>
      </c>
    </row>
    <row r="287" spans="1:12">
      <c r="A287" s="68">
        <v>2</v>
      </c>
      <c r="B287" s="68" t="s">
        <v>327</v>
      </c>
      <c r="C287" s="69" t="s">
        <v>328</v>
      </c>
      <c r="D287" s="69" t="s">
        <v>19</v>
      </c>
      <c r="E287" s="69">
        <v>33</v>
      </c>
      <c r="F287" s="69" t="s">
        <v>350</v>
      </c>
      <c r="G287" s="69" t="s">
        <v>333</v>
      </c>
      <c r="H287" s="70">
        <v>65.3</v>
      </c>
      <c r="I287" s="70"/>
      <c r="J287" s="70"/>
      <c r="K287" s="71">
        <v>40</v>
      </c>
      <c r="L287" s="71" t="str">
        <f t="shared" si="13"/>
        <v>1w</v>
      </c>
    </row>
    <row r="288" spans="1:12">
      <c r="A288" s="68">
        <v>2</v>
      </c>
      <c r="B288" s="68" t="s">
        <v>327</v>
      </c>
      <c r="C288" s="69" t="s">
        <v>328</v>
      </c>
      <c r="D288" s="69" t="s">
        <v>19</v>
      </c>
      <c r="E288" s="69">
        <v>34</v>
      </c>
      <c r="F288" s="69" t="s">
        <v>354</v>
      </c>
      <c r="G288" s="69" t="s">
        <v>355</v>
      </c>
      <c r="H288" s="70">
        <v>8.4</v>
      </c>
      <c r="I288" s="70"/>
      <c r="J288" s="70"/>
      <c r="K288" s="71">
        <v>200</v>
      </c>
      <c r="L288" s="71" t="str">
        <f t="shared" si="13"/>
        <v>5w</v>
      </c>
    </row>
    <row r="289" spans="1:12">
      <c r="A289" s="68">
        <v>2</v>
      </c>
      <c r="B289" s="68" t="s">
        <v>327</v>
      </c>
      <c r="C289" s="69" t="s">
        <v>328</v>
      </c>
      <c r="D289" s="69" t="s">
        <v>19</v>
      </c>
      <c r="E289" s="69">
        <v>35</v>
      </c>
      <c r="F289" s="69" t="s">
        <v>350</v>
      </c>
      <c r="G289" s="72" t="s">
        <v>333</v>
      </c>
      <c r="H289" s="70">
        <v>80</v>
      </c>
      <c r="I289" s="70"/>
      <c r="J289" s="70"/>
      <c r="K289" s="71">
        <v>40</v>
      </c>
      <c r="L289" s="71" t="str">
        <f t="shared" si="13"/>
        <v>1w</v>
      </c>
    </row>
    <row r="290" spans="1:12">
      <c r="A290" s="68">
        <v>2</v>
      </c>
      <c r="B290" s="68" t="s">
        <v>327</v>
      </c>
      <c r="C290" s="69" t="s">
        <v>328</v>
      </c>
      <c r="D290" s="69" t="s">
        <v>19</v>
      </c>
      <c r="E290" s="69">
        <v>36</v>
      </c>
      <c r="F290" s="69" t="s">
        <v>350</v>
      </c>
      <c r="G290" s="69" t="s">
        <v>333</v>
      </c>
      <c r="H290" s="70">
        <v>80</v>
      </c>
      <c r="I290" s="70"/>
      <c r="J290" s="70"/>
      <c r="K290" s="71">
        <v>40</v>
      </c>
      <c r="L290" s="71" t="str">
        <f t="shared" si="13"/>
        <v>1w</v>
      </c>
    </row>
    <row r="291" spans="1:12">
      <c r="A291" s="68">
        <v>2</v>
      </c>
      <c r="B291" s="68" t="s">
        <v>327</v>
      </c>
      <c r="C291" s="69" t="s">
        <v>328</v>
      </c>
      <c r="D291" s="69" t="s">
        <v>19</v>
      </c>
      <c r="E291" s="69">
        <v>37</v>
      </c>
      <c r="F291" s="69" t="s">
        <v>351</v>
      </c>
      <c r="G291" s="69" t="s">
        <v>355</v>
      </c>
      <c r="H291" s="70">
        <v>8.4</v>
      </c>
      <c r="I291" s="70"/>
      <c r="J291" s="70"/>
      <c r="K291" s="71">
        <v>200</v>
      </c>
      <c r="L291" s="71" t="str">
        <f t="shared" si="13"/>
        <v>5w</v>
      </c>
    </row>
    <row r="292" spans="1:12">
      <c r="A292" s="68">
        <v>2</v>
      </c>
      <c r="B292" s="68" t="s">
        <v>327</v>
      </c>
      <c r="C292" s="69" t="s">
        <v>328</v>
      </c>
      <c r="D292" s="69" t="s">
        <v>19</v>
      </c>
      <c r="E292" s="69">
        <v>38</v>
      </c>
      <c r="F292" s="69" t="s">
        <v>21</v>
      </c>
      <c r="G292" s="69" t="s">
        <v>356</v>
      </c>
      <c r="H292" s="70">
        <v>62.1</v>
      </c>
      <c r="I292" s="70"/>
      <c r="J292" s="70"/>
      <c r="K292" s="71">
        <v>200</v>
      </c>
      <c r="L292" s="71" t="str">
        <f t="shared" si="13"/>
        <v>5w</v>
      </c>
    </row>
    <row r="293" spans="1:12">
      <c r="A293" s="68">
        <v>2</v>
      </c>
      <c r="B293" s="68" t="s">
        <v>327</v>
      </c>
      <c r="C293" s="69" t="s">
        <v>328</v>
      </c>
      <c r="D293" s="69" t="s">
        <v>19</v>
      </c>
      <c r="E293" s="69">
        <v>39</v>
      </c>
      <c r="F293" s="69" t="s">
        <v>21</v>
      </c>
      <c r="G293" s="69" t="s">
        <v>356</v>
      </c>
      <c r="H293" s="70">
        <v>12</v>
      </c>
      <c r="I293" s="70"/>
      <c r="J293" s="70"/>
      <c r="K293" s="71">
        <v>200</v>
      </c>
      <c r="L293" s="71" t="str">
        <f t="shared" si="13"/>
        <v>5w</v>
      </c>
    </row>
    <row r="294" spans="1:12">
      <c r="A294" s="68">
        <v>2</v>
      </c>
      <c r="B294" s="68" t="s">
        <v>327</v>
      </c>
      <c r="C294" s="69" t="s">
        <v>328</v>
      </c>
      <c r="D294" s="69" t="s">
        <v>19</v>
      </c>
      <c r="E294" s="69">
        <v>40</v>
      </c>
      <c r="F294" s="69" t="s">
        <v>21</v>
      </c>
      <c r="G294" s="69" t="s">
        <v>357</v>
      </c>
      <c r="H294" s="70">
        <v>8.6</v>
      </c>
      <c r="I294" s="70"/>
      <c r="J294" s="70"/>
      <c r="K294" s="71">
        <v>200</v>
      </c>
      <c r="L294" s="71" t="str">
        <f t="shared" si="13"/>
        <v>5w</v>
      </c>
    </row>
    <row r="295" spans="1:12">
      <c r="A295" s="68">
        <v>2</v>
      </c>
      <c r="B295" s="68" t="s">
        <v>327</v>
      </c>
      <c r="C295" s="69" t="s">
        <v>328</v>
      </c>
      <c r="D295" s="69" t="s">
        <v>19</v>
      </c>
      <c r="E295" s="69">
        <v>41</v>
      </c>
      <c r="F295" s="69" t="s">
        <v>358</v>
      </c>
      <c r="G295" s="69" t="s">
        <v>359</v>
      </c>
      <c r="H295" s="70">
        <v>238.3</v>
      </c>
      <c r="I295" s="70"/>
      <c r="J295" s="70"/>
      <c r="K295" s="71">
        <v>200</v>
      </c>
      <c r="L295" s="71" t="str">
        <f t="shared" si="13"/>
        <v>5w</v>
      </c>
    </row>
    <row r="296" spans="1:12">
      <c r="A296" s="68">
        <v>2</v>
      </c>
      <c r="B296" s="68" t="s">
        <v>327</v>
      </c>
      <c r="C296" s="69" t="s">
        <v>328</v>
      </c>
      <c r="D296" s="69" t="s">
        <v>19</v>
      </c>
      <c r="E296" s="69">
        <v>43</v>
      </c>
      <c r="F296" s="69" t="s">
        <v>360</v>
      </c>
      <c r="G296" s="69" t="s">
        <v>359</v>
      </c>
      <c r="H296" s="70">
        <v>42</v>
      </c>
      <c r="I296" s="70"/>
      <c r="J296" s="70"/>
      <c r="K296" s="71">
        <v>200</v>
      </c>
      <c r="L296" s="71" t="str">
        <f t="shared" si="13"/>
        <v>5w</v>
      </c>
    </row>
    <row r="297" spans="1:12">
      <c r="A297" s="68">
        <v>2</v>
      </c>
      <c r="B297" s="68" t="s">
        <v>327</v>
      </c>
      <c r="C297" s="69" t="s">
        <v>328</v>
      </c>
      <c r="D297" s="69" t="s">
        <v>19</v>
      </c>
      <c r="E297" s="69">
        <v>44</v>
      </c>
      <c r="F297" s="69" t="s">
        <v>360</v>
      </c>
      <c r="G297" s="69" t="s">
        <v>359</v>
      </c>
      <c r="H297" s="70">
        <v>81.5</v>
      </c>
      <c r="I297" s="70"/>
      <c r="J297" s="70"/>
      <c r="K297" s="71">
        <v>200</v>
      </c>
      <c r="L297" s="71" t="str">
        <f t="shared" si="13"/>
        <v>5w</v>
      </c>
    </row>
    <row r="298" spans="1:12">
      <c r="A298" s="68">
        <v>2</v>
      </c>
      <c r="B298" s="68" t="s">
        <v>327</v>
      </c>
      <c r="C298" s="69" t="s">
        <v>328</v>
      </c>
      <c r="D298" s="69" t="s">
        <v>19</v>
      </c>
      <c r="E298" s="69">
        <v>44</v>
      </c>
      <c r="F298" s="69" t="s">
        <v>360</v>
      </c>
      <c r="G298" s="72" t="s">
        <v>359</v>
      </c>
      <c r="H298" s="70">
        <v>40.5</v>
      </c>
      <c r="I298" s="70"/>
      <c r="J298" s="70"/>
      <c r="K298" s="71">
        <v>200</v>
      </c>
      <c r="L298" s="71" t="str">
        <f t="shared" si="13"/>
        <v>5w</v>
      </c>
    </row>
    <row r="299" spans="1:12">
      <c r="A299" s="68">
        <v>2</v>
      </c>
      <c r="B299" s="68" t="s">
        <v>327</v>
      </c>
      <c r="C299" s="69" t="s">
        <v>328</v>
      </c>
      <c r="D299" s="69" t="s">
        <v>19</v>
      </c>
      <c r="E299" s="69">
        <v>45</v>
      </c>
      <c r="F299" s="69" t="s">
        <v>360</v>
      </c>
      <c r="G299" s="69" t="s">
        <v>359</v>
      </c>
      <c r="H299" s="70">
        <v>61.09</v>
      </c>
      <c r="I299" s="70"/>
      <c r="J299" s="70"/>
      <c r="K299" s="71">
        <v>200</v>
      </c>
      <c r="L299" s="71" t="str">
        <f t="shared" si="13"/>
        <v>5w</v>
      </c>
    </row>
    <row r="300" spans="1:12">
      <c r="A300" s="68">
        <v>3</v>
      </c>
      <c r="B300" s="68" t="s">
        <v>361</v>
      </c>
      <c r="C300" s="69" t="s">
        <v>362</v>
      </c>
      <c r="D300" s="69" t="s">
        <v>19</v>
      </c>
      <c r="E300" s="69" t="s">
        <v>363</v>
      </c>
      <c r="F300" s="69" t="s">
        <v>21</v>
      </c>
      <c r="G300" s="70" t="s">
        <v>364</v>
      </c>
      <c r="H300" s="69">
        <v>8.6</v>
      </c>
      <c r="I300" s="70"/>
      <c r="J300" s="70"/>
      <c r="K300" s="71">
        <v>200</v>
      </c>
      <c r="L300" s="71" t="str">
        <f t="shared" si="13"/>
        <v>5w</v>
      </c>
    </row>
    <row r="301" spans="1:12">
      <c r="A301" s="68">
        <v>3</v>
      </c>
      <c r="B301" s="68" t="s">
        <v>361</v>
      </c>
      <c r="C301" s="69" t="s">
        <v>362</v>
      </c>
      <c r="D301" s="69" t="s">
        <v>19</v>
      </c>
      <c r="E301" s="69" t="s">
        <v>363</v>
      </c>
      <c r="F301" s="69" t="s">
        <v>365</v>
      </c>
      <c r="G301" s="70" t="s">
        <v>364</v>
      </c>
      <c r="H301" s="69">
        <v>16</v>
      </c>
      <c r="I301" s="70"/>
      <c r="J301" s="70"/>
      <c r="K301" s="71">
        <v>200</v>
      </c>
      <c r="L301" s="71" t="str">
        <f t="shared" si="13"/>
        <v>5w</v>
      </c>
    </row>
    <row r="302" spans="1:12">
      <c r="A302" s="68">
        <v>3</v>
      </c>
      <c r="B302" s="68" t="s">
        <v>361</v>
      </c>
      <c r="C302" s="69" t="s">
        <v>362</v>
      </c>
      <c r="D302" s="69" t="s">
        <v>19</v>
      </c>
      <c r="E302" s="69" t="s">
        <v>363</v>
      </c>
      <c r="F302" s="69" t="s">
        <v>366</v>
      </c>
      <c r="G302" s="70" t="s">
        <v>364</v>
      </c>
      <c r="H302" s="69">
        <v>42.4</v>
      </c>
      <c r="I302" s="70"/>
      <c r="J302" s="70"/>
      <c r="K302" s="71">
        <v>40</v>
      </c>
      <c r="L302" s="71" t="str">
        <f t="shared" si="13"/>
        <v>1w</v>
      </c>
    </row>
    <row r="303" spans="1:12">
      <c r="A303" s="68">
        <v>3</v>
      </c>
      <c r="B303" s="68" t="s">
        <v>361</v>
      </c>
      <c r="C303" s="69" t="s">
        <v>362</v>
      </c>
      <c r="D303" s="69" t="s">
        <v>19</v>
      </c>
      <c r="E303" s="69" t="s">
        <v>363</v>
      </c>
      <c r="F303" s="69" t="s">
        <v>367</v>
      </c>
      <c r="G303" s="70" t="s">
        <v>337</v>
      </c>
      <c r="H303" s="69">
        <v>16.899999999999999</v>
      </c>
      <c r="I303" s="70"/>
      <c r="J303" s="70"/>
      <c r="K303" s="71">
        <v>40</v>
      </c>
      <c r="L303" s="71" t="str">
        <f t="shared" si="13"/>
        <v>1w</v>
      </c>
    </row>
    <row r="304" spans="1:12">
      <c r="A304" s="68">
        <v>3</v>
      </c>
      <c r="B304" s="68" t="s">
        <v>361</v>
      </c>
      <c r="C304" s="69" t="s">
        <v>362</v>
      </c>
      <c r="D304" s="69" t="s">
        <v>19</v>
      </c>
      <c r="E304" s="69" t="s">
        <v>363</v>
      </c>
      <c r="F304" s="69" t="s">
        <v>368</v>
      </c>
      <c r="G304" s="70" t="s">
        <v>337</v>
      </c>
      <c r="H304" s="69">
        <v>3.75</v>
      </c>
      <c r="I304" s="70"/>
      <c r="J304" s="70"/>
      <c r="K304" s="71">
        <v>200</v>
      </c>
      <c r="L304" s="71" t="str">
        <f t="shared" si="13"/>
        <v>5w</v>
      </c>
    </row>
    <row r="305" spans="1:12">
      <c r="A305" s="68">
        <v>3</v>
      </c>
      <c r="B305" s="68" t="s">
        <v>361</v>
      </c>
      <c r="C305" s="69" t="s">
        <v>362</v>
      </c>
      <c r="D305" s="69" t="s">
        <v>19</v>
      </c>
      <c r="E305" s="69" t="s">
        <v>363</v>
      </c>
      <c r="F305" s="69" t="s">
        <v>369</v>
      </c>
      <c r="G305" s="70" t="s">
        <v>337</v>
      </c>
      <c r="H305" s="69">
        <v>3.75</v>
      </c>
      <c r="I305" s="70"/>
      <c r="J305" s="70"/>
      <c r="K305" s="71">
        <v>200</v>
      </c>
      <c r="L305" s="71" t="str">
        <f t="shared" si="13"/>
        <v>5w</v>
      </c>
    </row>
    <row r="306" spans="1:12">
      <c r="A306" s="68">
        <v>3</v>
      </c>
      <c r="B306" s="68" t="s">
        <v>361</v>
      </c>
      <c r="C306" s="69" t="s">
        <v>362</v>
      </c>
      <c r="D306" s="69" t="s">
        <v>19</v>
      </c>
      <c r="E306" s="69" t="s">
        <v>363</v>
      </c>
      <c r="F306" s="69" t="s">
        <v>365</v>
      </c>
      <c r="G306" s="70" t="s">
        <v>364</v>
      </c>
      <c r="H306" s="69">
        <v>10</v>
      </c>
      <c r="I306" s="70"/>
      <c r="J306" s="70"/>
      <c r="K306" s="71">
        <v>200</v>
      </c>
      <c r="L306" s="71" t="str">
        <f t="shared" si="13"/>
        <v>5w</v>
      </c>
    </row>
    <row r="307" spans="1:12">
      <c r="A307" s="68">
        <v>3</v>
      </c>
      <c r="B307" s="68" t="s">
        <v>361</v>
      </c>
      <c r="C307" s="69" t="s">
        <v>362</v>
      </c>
      <c r="D307" s="69" t="s">
        <v>19</v>
      </c>
      <c r="E307" s="69" t="s">
        <v>363</v>
      </c>
      <c r="F307" s="69" t="s">
        <v>370</v>
      </c>
      <c r="G307" s="70" t="s">
        <v>364</v>
      </c>
      <c r="H307" s="72">
        <v>2.8</v>
      </c>
      <c r="I307" s="70"/>
      <c r="J307" s="70"/>
      <c r="K307" s="71">
        <v>40</v>
      </c>
      <c r="L307" s="71" t="str">
        <f t="shared" si="13"/>
        <v>1w</v>
      </c>
    </row>
    <row r="308" spans="1:12">
      <c r="A308" s="68">
        <v>3</v>
      </c>
      <c r="B308" s="68" t="s">
        <v>361</v>
      </c>
      <c r="C308" s="69" t="s">
        <v>362</v>
      </c>
      <c r="D308" s="69" t="s">
        <v>19</v>
      </c>
      <c r="E308" s="69" t="s">
        <v>363</v>
      </c>
      <c r="F308" s="69" t="s">
        <v>366</v>
      </c>
      <c r="G308" s="70" t="s">
        <v>364</v>
      </c>
      <c r="H308" s="69">
        <v>45.5</v>
      </c>
      <c r="I308" s="70"/>
      <c r="J308" s="70"/>
      <c r="K308" s="71">
        <v>40</v>
      </c>
      <c r="L308" s="71" t="str">
        <f t="shared" si="13"/>
        <v>1w</v>
      </c>
    </row>
    <row r="309" spans="1:12">
      <c r="A309" s="68">
        <v>3</v>
      </c>
      <c r="B309" s="68" t="s">
        <v>361</v>
      </c>
      <c r="C309" s="69" t="s">
        <v>362</v>
      </c>
      <c r="D309" s="69" t="s">
        <v>19</v>
      </c>
      <c r="E309" s="69" t="s">
        <v>363</v>
      </c>
      <c r="F309" s="69" t="s">
        <v>371</v>
      </c>
      <c r="G309" s="70" t="s">
        <v>364</v>
      </c>
      <c r="H309" s="69">
        <v>36.75</v>
      </c>
      <c r="I309" s="70"/>
      <c r="J309" s="70"/>
      <c r="K309" s="71">
        <v>40</v>
      </c>
      <c r="L309" s="71" t="str">
        <f t="shared" si="13"/>
        <v>1w</v>
      </c>
    </row>
    <row r="310" spans="1:12">
      <c r="A310" s="68">
        <v>3</v>
      </c>
      <c r="B310" s="68" t="s">
        <v>361</v>
      </c>
      <c r="C310" s="69" t="s">
        <v>362</v>
      </c>
      <c r="D310" s="69" t="s">
        <v>280</v>
      </c>
      <c r="E310" s="69" t="s">
        <v>363</v>
      </c>
      <c r="F310" s="69" t="s">
        <v>372</v>
      </c>
      <c r="G310" s="69" t="s">
        <v>373</v>
      </c>
      <c r="H310" s="70">
        <v>7.9</v>
      </c>
      <c r="I310" s="70"/>
      <c r="J310" s="70"/>
      <c r="K310" s="71">
        <v>200</v>
      </c>
      <c r="L310" s="71" t="str">
        <f t="shared" si="13"/>
        <v>5w</v>
      </c>
    </row>
    <row r="311" spans="1:12">
      <c r="A311" s="68">
        <v>3</v>
      </c>
      <c r="B311" s="68" t="s">
        <v>361</v>
      </c>
      <c r="C311" s="69" t="s">
        <v>362</v>
      </c>
      <c r="D311" s="69" t="s">
        <v>280</v>
      </c>
      <c r="E311" s="69" t="s">
        <v>363</v>
      </c>
      <c r="F311" s="69" t="s">
        <v>365</v>
      </c>
      <c r="G311" s="69" t="s">
        <v>364</v>
      </c>
      <c r="H311" s="70">
        <v>10.199999999999999</v>
      </c>
      <c r="I311" s="70"/>
      <c r="J311" s="70"/>
      <c r="K311" s="71">
        <v>200</v>
      </c>
      <c r="L311" s="71" t="str">
        <f t="shared" si="13"/>
        <v>5w</v>
      </c>
    </row>
    <row r="312" spans="1:12">
      <c r="A312" s="68">
        <v>3</v>
      </c>
      <c r="B312" s="68" t="s">
        <v>361</v>
      </c>
      <c r="C312" s="69" t="s">
        <v>362</v>
      </c>
      <c r="D312" s="69" t="s">
        <v>280</v>
      </c>
      <c r="E312" s="69" t="s">
        <v>363</v>
      </c>
      <c r="F312" s="69" t="s">
        <v>369</v>
      </c>
      <c r="G312" s="69" t="s">
        <v>337</v>
      </c>
      <c r="H312" s="70">
        <v>3.8</v>
      </c>
      <c r="I312" s="70"/>
      <c r="J312" s="70"/>
      <c r="K312" s="71">
        <v>200</v>
      </c>
      <c r="L312" s="71" t="str">
        <f t="shared" si="13"/>
        <v>5w</v>
      </c>
    </row>
    <row r="313" spans="1:12">
      <c r="A313" s="68">
        <v>3</v>
      </c>
      <c r="B313" s="68" t="s">
        <v>361</v>
      </c>
      <c r="C313" s="69" t="s">
        <v>362</v>
      </c>
      <c r="D313" s="69" t="s">
        <v>280</v>
      </c>
      <c r="E313" s="69" t="s">
        <v>363</v>
      </c>
      <c r="F313" s="69" t="s">
        <v>370</v>
      </c>
      <c r="G313" s="69" t="s">
        <v>374</v>
      </c>
      <c r="H313" s="70">
        <v>3</v>
      </c>
      <c r="I313" s="70"/>
      <c r="J313" s="70"/>
      <c r="K313" s="71">
        <v>40</v>
      </c>
      <c r="L313" s="71" t="str">
        <f t="shared" si="13"/>
        <v>1w</v>
      </c>
    </row>
    <row r="314" spans="1:12">
      <c r="A314" s="68">
        <v>3</v>
      </c>
      <c r="B314" s="68" t="s">
        <v>361</v>
      </c>
      <c r="C314" s="69" t="s">
        <v>362</v>
      </c>
      <c r="D314" s="69" t="s">
        <v>280</v>
      </c>
      <c r="E314" s="69" t="s">
        <v>363</v>
      </c>
      <c r="F314" s="69" t="s">
        <v>366</v>
      </c>
      <c r="G314" s="69" t="s">
        <v>364</v>
      </c>
      <c r="H314" s="69">
        <v>64.900000000000006</v>
      </c>
      <c r="I314" s="69"/>
      <c r="J314" s="70"/>
      <c r="K314" s="71">
        <v>40</v>
      </c>
      <c r="L314" s="71" t="str">
        <f t="shared" si="13"/>
        <v>1w</v>
      </c>
    </row>
    <row r="315" spans="1:12">
      <c r="A315" s="68">
        <v>3</v>
      </c>
      <c r="B315" s="68" t="s">
        <v>361</v>
      </c>
      <c r="C315" s="69" t="s">
        <v>362</v>
      </c>
      <c r="D315" s="69" t="s">
        <v>280</v>
      </c>
      <c r="E315" s="69" t="s">
        <v>363</v>
      </c>
      <c r="F315" s="69" t="s">
        <v>366</v>
      </c>
      <c r="G315" s="69" t="s">
        <v>364</v>
      </c>
      <c r="H315" s="69">
        <v>54.6</v>
      </c>
      <c r="I315" s="69"/>
      <c r="J315" s="70"/>
      <c r="K315" s="71">
        <v>40</v>
      </c>
      <c r="L315" s="71" t="str">
        <f t="shared" si="13"/>
        <v>1w</v>
      </c>
    </row>
    <row r="316" spans="1:12">
      <c r="A316" s="68">
        <v>3</v>
      </c>
      <c r="B316" s="68" t="s">
        <v>361</v>
      </c>
      <c r="C316" s="69" t="s">
        <v>362</v>
      </c>
      <c r="D316" s="69" t="s">
        <v>280</v>
      </c>
      <c r="E316" s="69" t="s">
        <v>363</v>
      </c>
      <c r="F316" s="69" t="s">
        <v>375</v>
      </c>
      <c r="G316" s="69" t="s">
        <v>364</v>
      </c>
      <c r="H316" s="69">
        <v>25.3</v>
      </c>
      <c r="I316" s="69"/>
      <c r="J316" s="70"/>
      <c r="K316" s="71">
        <v>200</v>
      </c>
      <c r="L316" s="71" t="str">
        <f t="shared" si="13"/>
        <v>5w</v>
      </c>
    </row>
    <row r="317" spans="1:12">
      <c r="A317" s="68">
        <v>3</v>
      </c>
      <c r="B317" s="68" t="s">
        <v>361</v>
      </c>
      <c r="C317" s="69" t="s">
        <v>362</v>
      </c>
      <c r="D317" s="69" t="s">
        <v>280</v>
      </c>
      <c r="E317" s="69" t="s">
        <v>363</v>
      </c>
      <c r="F317" s="69" t="s">
        <v>375</v>
      </c>
      <c r="G317" s="69" t="s">
        <v>364</v>
      </c>
      <c r="H317" s="69">
        <v>25.3</v>
      </c>
      <c r="I317" s="69"/>
      <c r="J317" s="70"/>
      <c r="K317" s="71">
        <v>200</v>
      </c>
      <c r="L317" s="71" t="str">
        <f t="shared" si="13"/>
        <v>5w</v>
      </c>
    </row>
    <row r="318" spans="1:12">
      <c r="A318" s="68">
        <v>4</v>
      </c>
      <c r="B318" s="68" t="s">
        <v>376</v>
      </c>
      <c r="C318" s="69" t="s">
        <v>377</v>
      </c>
      <c r="D318" s="69" t="s">
        <v>19</v>
      </c>
      <c r="E318" s="69" t="s">
        <v>378</v>
      </c>
      <c r="F318" s="69" t="s">
        <v>379</v>
      </c>
      <c r="G318" s="69" t="s">
        <v>333</v>
      </c>
      <c r="H318" s="69">
        <v>59.04</v>
      </c>
      <c r="I318" s="69"/>
      <c r="J318" s="70"/>
      <c r="K318" s="71">
        <v>40</v>
      </c>
      <c r="L318" s="71" t="str">
        <f t="shared" si="13"/>
        <v>1w</v>
      </c>
    </row>
    <row r="319" spans="1:12">
      <c r="A319" s="68">
        <v>4</v>
      </c>
      <c r="B319" s="68" t="s">
        <v>376</v>
      </c>
      <c r="C319" s="69" t="s">
        <v>377</v>
      </c>
      <c r="D319" s="69" t="s">
        <v>19</v>
      </c>
      <c r="E319" s="69" t="s">
        <v>380</v>
      </c>
      <c r="F319" s="69" t="s">
        <v>381</v>
      </c>
      <c r="G319" s="69" t="s">
        <v>355</v>
      </c>
      <c r="H319" s="69">
        <v>14.72</v>
      </c>
      <c r="I319" s="69"/>
      <c r="J319" s="70"/>
      <c r="K319" s="71">
        <v>200</v>
      </c>
      <c r="L319" s="71" t="str">
        <f t="shared" ref="L319:L382" si="14">VLOOKUP(K319,$O$6:$P$11,2,0)</f>
        <v>5w</v>
      </c>
    </row>
    <row r="320" spans="1:12">
      <c r="A320" s="68">
        <v>4</v>
      </c>
      <c r="B320" s="68" t="s">
        <v>376</v>
      </c>
      <c r="C320" s="69" t="s">
        <v>377</v>
      </c>
      <c r="D320" s="69" t="s">
        <v>19</v>
      </c>
      <c r="E320" s="69" t="s">
        <v>382</v>
      </c>
      <c r="F320" s="69" t="s">
        <v>383</v>
      </c>
      <c r="G320" s="69" t="s">
        <v>333</v>
      </c>
      <c r="H320" s="69">
        <v>59.04</v>
      </c>
      <c r="I320" s="69"/>
      <c r="J320" s="70"/>
      <c r="K320" s="71">
        <v>40</v>
      </c>
      <c r="L320" s="71" t="str">
        <f t="shared" si="14"/>
        <v>1w</v>
      </c>
    </row>
    <row r="321" spans="1:12">
      <c r="A321" s="68">
        <v>4</v>
      </c>
      <c r="B321" s="68" t="s">
        <v>376</v>
      </c>
      <c r="C321" s="69" t="s">
        <v>377</v>
      </c>
      <c r="D321" s="69" t="s">
        <v>19</v>
      </c>
      <c r="E321" s="69" t="s">
        <v>378</v>
      </c>
      <c r="F321" s="69" t="s">
        <v>379</v>
      </c>
      <c r="G321" s="69" t="s">
        <v>333</v>
      </c>
      <c r="H321" s="69">
        <v>48.3</v>
      </c>
      <c r="I321" s="69"/>
      <c r="J321" s="70"/>
      <c r="K321" s="71">
        <v>40</v>
      </c>
      <c r="L321" s="71" t="str">
        <f t="shared" si="14"/>
        <v>1w</v>
      </c>
    </row>
    <row r="322" spans="1:12">
      <c r="A322" s="68">
        <v>4</v>
      </c>
      <c r="B322" s="68" t="s">
        <v>376</v>
      </c>
      <c r="C322" s="69" t="s">
        <v>377</v>
      </c>
      <c r="D322" s="69" t="s">
        <v>19</v>
      </c>
      <c r="E322" s="69" t="s">
        <v>384</v>
      </c>
      <c r="F322" s="69" t="s">
        <v>379</v>
      </c>
      <c r="G322" s="69" t="s">
        <v>333</v>
      </c>
      <c r="H322" s="69">
        <v>59.04</v>
      </c>
      <c r="I322" s="69"/>
      <c r="J322" s="70"/>
      <c r="K322" s="71">
        <v>40</v>
      </c>
      <c r="L322" s="71" t="str">
        <f t="shared" si="14"/>
        <v>1w</v>
      </c>
    </row>
    <row r="323" spans="1:12">
      <c r="A323" s="68">
        <v>4</v>
      </c>
      <c r="B323" s="68" t="s">
        <v>376</v>
      </c>
      <c r="C323" s="69" t="s">
        <v>377</v>
      </c>
      <c r="D323" s="69" t="s">
        <v>19</v>
      </c>
      <c r="E323" s="69" t="s">
        <v>385</v>
      </c>
      <c r="F323" s="69" t="s">
        <v>35</v>
      </c>
      <c r="G323" s="69" t="s">
        <v>332</v>
      </c>
      <c r="H323" s="69">
        <v>7.36</v>
      </c>
      <c r="I323" s="69"/>
      <c r="J323" s="70"/>
      <c r="K323" s="71">
        <v>4</v>
      </c>
      <c r="L323" s="71" t="str">
        <f t="shared" si="14"/>
        <v>4j</v>
      </c>
    </row>
    <row r="324" spans="1:12">
      <c r="A324" s="68">
        <v>4</v>
      </c>
      <c r="B324" s="68" t="s">
        <v>376</v>
      </c>
      <c r="C324" s="69" t="s">
        <v>377</v>
      </c>
      <c r="D324" s="69" t="s">
        <v>19</v>
      </c>
      <c r="E324" s="69" t="s">
        <v>386</v>
      </c>
      <c r="F324" s="69" t="s">
        <v>387</v>
      </c>
      <c r="G324" s="69" t="s">
        <v>355</v>
      </c>
      <c r="H324" s="69">
        <v>7.36</v>
      </c>
      <c r="I324" s="69"/>
      <c r="J324" s="70"/>
      <c r="K324" s="71">
        <v>200</v>
      </c>
      <c r="L324" s="71" t="str">
        <f t="shared" si="14"/>
        <v>5w</v>
      </c>
    </row>
    <row r="325" spans="1:12">
      <c r="A325" s="68">
        <v>4</v>
      </c>
      <c r="B325" s="68" t="s">
        <v>376</v>
      </c>
      <c r="C325" s="69" t="s">
        <v>377</v>
      </c>
      <c r="D325" s="69" t="s">
        <v>19</v>
      </c>
      <c r="E325" s="69" t="s">
        <v>385</v>
      </c>
      <c r="F325" s="69" t="s">
        <v>339</v>
      </c>
      <c r="G325" s="69" t="s">
        <v>333</v>
      </c>
      <c r="H325" s="69">
        <v>14.72</v>
      </c>
      <c r="I325" s="69"/>
      <c r="J325" s="70"/>
      <c r="K325" s="71">
        <v>200</v>
      </c>
      <c r="L325" s="71" t="str">
        <f t="shared" si="14"/>
        <v>5w</v>
      </c>
    </row>
    <row r="326" spans="1:12">
      <c r="A326" s="68">
        <v>4</v>
      </c>
      <c r="B326" s="68" t="s">
        <v>376</v>
      </c>
      <c r="C326" s="69" t="s">
        <v>377</v>
      </c>
      <c r="D326" s="69" t="s">
        <v>19</v>
      </c>
      <c r="E326" s="69" t="s">
        <v>388</v>
      </c>
      <c r="F326" s="69" t="s">
        <v>389</v>
      </c>
      <c r="G326" s="69" t="s">
        <v>333</v>
      </c>
      <c r="H326" s="69">
        <v>32.33</v>
      </c>
      <c r="I326" s="69"/>
      <c r="J326" s="70"/>
      <c r="K326" s="71">
        <v>40</v>
      </c>
      <c r="L326" s="71" t="str">
        <f t="shared" si="14"/>
        <v>1w</v>
      </c>
    </row>
    <row r="327" spans="1:12">
      <c r="A327" s="68">
        <v>4</v>
      </c>
      <c r="B327" s="68" t="s">
        <v>376</v>
      </c>
      <c r="C327" s="69" t="s">
        <v>377</v>
      </c>
      <c r="D327" s="69" t="s">
        <v>19</v>
      </c>
      <c r="E327" s="69" t="s">
        <v>390</v>
      </c>
      <c r="F327" s="69" t="s">
        <v>391</v>
      </c>
      <c r="G327" s="69" t="s">
        <v>355</v>
      </c>
      <c r="H327" s="69">
        <v>5.37</v>
      </c>
      <c r="I327" s="69"/>
      <c r="J327" s="70"/>
      <c r="K327" s="71">
        <v>200</v>
      </c>
      <c r="L327" s="71" t="str">
        <f t="shared" si="14"/>
        <v>5w</v>
      </c>
    </row>
    <row r="328" spans="1:12">
      <c r="A328" s="68">
        <v>4</v>
      </c>
      <c r="B328" s="68" t="s">
        <v>376</v>
      </c>
      <c r="C328" s="69" t="s">
        <v>377</v>
      </c>
      <c r="D328" s="69" t="s">
        <v>19</v>
      </c>
      <c r="E328" s="69" t="s">
        <v>392</v>
      </c>
      <c r="F328" s="69" t="s">
        <v>21</v>
      </c>
      <c r="G328" s="69" t="s">
        <v>393</v>
      </c>
      <c r="H328" s="69">
        <v>5.37</v>
      </c>
      <c r="I328" s="69"/>
      <c r="J328" s="70"/>
      <c r="K328" s="71">
        <v>200</v>
      </c>
      <c r="L328" s="71" t="str">
        <f t="shared" si="14"/>
        <v>5w</v>
      </c>
    </row>
    <row r="329" spans="1:12">
      <c r="A329" s="68">
        <v>4</v>
      </c>
      <c r="B329" s="68" t="s">
        <v>376</v>
      </c>
      <c r="C329" s="69" t="s">
        <v>377</v>
      </c>
      <c r="D329" s="69" t="s">
        <v>19</v>
      </c>
      <c r="E329" s="69" t="s">
        <v>394</v>
      </c>
      <c r="F329" s="69" t="s">
        <v>35</v>
      </c>
      <c r="G329" s="69" t="s">
        <v>332</v>
      </c>
      <c r="H329" s="69">
        <v>5.52</v>
      </c>
      <c r="I329" s="69"/>
      <c r="J329" s="70"/>
      <c r="K329" s="71">
        <v>4</v>
      </c>
      <c r="L329" s="71" t="str">
        <f t="shared" si="14"/>
        <v>4j</v>
      </c>
    </row>
    <row r="330" spans="1:12">
      <c r="A330" s="68">
        <v>4</v>
      </c>
      <c r="B330" s="68" t="s">
        <v>376</v>
      </c>
      <c r="C330" s="69" t="s">
        <v>377</v>
      </c>
      <c r="D330" s="69" t="s">
        <v>19</v>
      </c>
      <c r="E330" s="69" t="s">
        <v>395</v>
      </c>
      <c r="F330" s="69" t="s">
        <v>379</v>
      </c>
      <c r="G330" s="69" t="s">
        <v>333</v>
      </c>
      <c r="H330" s="69">
        <v>64.400000000000006</v>
      </c>
      <c r="I330" s="69"/>
      <c r="J330" s="70"/>
      <c r="K330" s="71">
        <v>40</v>
      </c>
      <c r="L330" s="71" t="str">
        <f t="shared" si="14"/>
        <v>1w</v>
      </c>
    </row>
    <row r="331" spans="1:12">
      <c r="A331" s="68">
        <v>4</v>
      </c>
      <c r="B331" s="68" t="s">
        <v>376</v>
      </c>
      <c r="C331" s="69" t="s">
        <v>377</v>
      </c>
      <c r="D331" s="69" t="s">
        <v>19</v>
      </c>
      <c r="E331" s="69" t="s">
        <v>396</v>
      </c>
      <c r="F331" s="69" t="s">
        <v>397</v>
      </c>
      <c r="G331" s="69" t="s">
        <v>355</v>
      </c>
      <c r="H331" s="69">
        <v>14.72</v>
      </c>
      <c r="I331" s="69"/>
      <c r="J331" s="70"/>
      <c r="K331" s="71">
        <v>200</v>
      </c>
      <c r="L331" s="71" t="str">
        <f t="shared" si="14"/>
        <v>5w</v>
      </c>
    </row>
    <row r="332" spans="1:12">
      <c r="A332" s="68">
        <v>4</v>
      </c>
      <c r="B332" s="68" t="s">
        <v>376</v>
      </c>
      <c r="C332" s="69" t="s">
        <v>377</v>
      </c>
      <c r="D332" s="69" t="s">
        <v>19</v>
      </c>
      <c r="E332" s="69" t="s">
        <v>398</v>
      </c>
      <c r="F332" s="69" t="s">
        <v>379</v>
      </c>
      <c r="G332" s="69" t="s">
        <v>333</v>
      </c>
      <c r="H332" s="69">
        <v>54.54</v>
      </c>
      <c r="I332" s="69"/>
      <c r="J332" s="70"/>
      <c r="K332" s="71">
        <v>40</v>
      </c>
      <c r="L332" s="71" t="str">
        <f t="shared" si="14"/>
        <v>1w</v>
      </c>
    </row>
    <row r="333" spans="1:12">
      <c r="A333" s="68">
        <v>4</v>
      </c>
      <c r="B333" s="68" t="s">
        <v>376</v>
      </c>
      <c r="C333" s="69" t="s">
        <v>377</v>
      </c>
      <c r="D333" s="69" t="s">
        <v>19</v>
      </c>
      <c r="E333" s="69" t="s">
        <v>399</v>
      </c>
      <c r="F333" s="69" t="s">
        <v>400</v>
      </c>
      <c r="G333" s="69" t="s">
        <v>355</v>
      </c>
      <c r="H333" s="69">
        <v>11.86</v>
      </c>
      <c r="I333" s="69"/>
      <c r="J333" s="70"/>
      <c r="K333" s="71">
        <v>200</v>
      </c>
      <c r="L333" s="71" t="str">
        <f t="shared" si="14"/>
        <v>5w</v>
      </c>
    </row>
    <row r="334" spans="1:12">
      <c r="A334" s="68">
        <v>4</v>
      </c>
      <c r="B334" s="68" t="s">
        <v>376</v>
      </c>
      <c r="C334" s="69" t="s">
        <v>377</v>
      </c>
      <c r="D334" s="69" t="s">
        <v>19</v>
      </c>
      <c r="E334" s="69" t="s">
        <v>401</v>
      </c>
      <c r="F334" s="69" t="s">
        <v>402</v>
      </c>
      <c r="G334" s="69" t="s">
        <v>346</v>
      </c>
      <c r="H334" s="69">
        <v>98.44</v>
      </c>
      <c r="I334" s="69"/>
      <c r="J334" s="70"/>
      <c r="K334" s="71">
        <v>200</v>
      </c>
      <c r="L334" s="71" t="str">
        <f t="shared" si="14"/>
        <v>5w</v>
      </c>
    </row>
    <row r="335" spans="1:12">
      <c r="A335" s="68">
        <v>4</v>
      </c>
      <c r="B335" s="68" t="s">
        <v>376</v>
      </c>
      <c r="C335" s="69" t="s">
        <v>377</v>
      </c>
      <c r="D335" s="69" t="s">
        <v>19</v>
      </c>
      <c r="E335" s="69" t="s">
        <v>403</v>
      </c>
      <c r="F335" s="69" t="s">
        <v>402</v>
      </c>
      <c r="G335" s="69" t="s">
        <v>346</v>
      </c>
      <c r="H335" s="69">
        <v>5.37</v>
      </c>
      <c r="I335" s="69"/>
      <c r="J335" s="70"/>
      <c r="K335" s="71">
        <v>200</v>
      </c>
      <c r="L335" s="71" t="str">
        <f t="shared" si="14"/>
        <v>5w</v>
      </c>
    </row>
    <row r="336" spans="1:12">
      <c r="A336" s="68">
        <v>4</v>
      </c>
      <c r="B336" s="68" t="s">
        <v>376</v>
      </c>
      <c r="C336" s="69" t="s">
        <v>377</v>
      </c>
      <c r="D336" s="69" t="s">
        <v>19</v>
      </c>
      <c r="E336" s="69" t="s">
        <v>404</v>
      </c>
      <c r="F336" s="69" t="s">
        <v>405</v>
      </c>
      <c r="G336" s="69" t="s">
        <v>330</v>
      </c>
      <c r="H336" s="69">
        <v>8.1</v>
      </c>
      <c r="I336" s="69"/>
      <c r="J336" s="70"/>
      <c r="K336" s="71">
        <v>200</v>
      </c>
      <c r="L336" s="71" t="str">
        <f t="shared" si="14"/>
        <v>5w</v>
      </c>
    </row>
    <row r="337" spans="1:12">
      <c r="A337" s="68">
        <v>4</v>
      </c>
      <c r="B337" s="68" t="s">
        <v>376</v>
      </c>
      <c r="C337" s="69" t="s">
        <v>377</v>
      </c>
      <c r="D337" s="69" t="s">
        <v>19</v>
      </c>
      <c r="E337" s="69" t="s">
        <v>406</v>
      </c>
      <c r="F337" s="69" t="s">
        <v>106</v>
      </c>
      <c r="G337" s="69" t="s">
        <v>333</v>
      </c>
      <c r="H337" s="69">
        <v>8.1</v>
      </c>
      <c r="I337" s="69"/>
      <c r="J337" s="70"/>
      <c r="K337" s="71">
        <v>40</v>
      </c>
      <c r="L337" s="71" t="str">
        <f t="shared" si="14"/>
        <v>1w</v>
      </c>
    </row>
    <row r="338" spans="1:12">
      <c r="A338" s="68">
        <v>4</v>
      </c>
      <c r="B338" s="68" t="s">
        <v>376</v>
      </c>
      <c r="C338" s="69" t="s">
        <v>377</v>
      </c>
      <c r="D338" s="69" t="s">
        <v>19</v>
      </c>
      <c r="E338" s="69" t="s">
        <v>407</v>
      </c>
      <c r="F338" s="69" t="s">
        <v>379</v>
      </c>
      <c r="G338" s="69" t="s">
        <v>333</v>
      </c>
      <c r="H338" s="69">
        <v>59.04</v>
      </c>
      <c r="I338" s="69"/>
      <c r="J338" s="70"/>
      <c r="K338" s="71">
        <v>40</v>
      </c>
      <c r="L338" s="71" t="str">
        <f t="shared" si="14"/>
        <v>1w</v>
      </c>
    </row>
    <row r="339" spans="1:12">
      <c r="A339" s="68">
        <v>4</v>
      </c>
      <c r="B339" s="68" t="s">
        <v>376</v>
      </c>
      <c r="C339" s="69" t="s">
        <v>377</v>
      </c>
      <c r="D339" s="69" t="s">
        <v>19</v>
      </c>
      <c r="E339" s="69" t="s">
        <v>408</v>
      </c>
      <c r="F339" s="69" t="s">
        <v>348</v>
      </c>
      <c r="G339" s="69" t="s">
        <v>332</v>
      </c>
      <c r="H339" s="69">
        <v>2.69</v>
      </c>
      <c r="I339" s="69"/>
      <c r="J339" s="70"/>
      <c r="K339" s="71">
        <v>4</v>
      </c>
      <c r="L339" s="71" t="str">
        <f t="shared" si="14"/>
        <v>4j</v>
      </c>
    </row>
    <row r="340" spans="1:12">
      <c r="A340" s="68">
        <v>4</v>
      </c>
      <c r="B340" s="68" t="s">
        <v>376</v>
      </c>
      <c r="C340" s="69" t="s">
        <v>377</v>
      </c>
      <c r="D340" s="69" t="s">
        <v>19</v>
      </c>
      <c r="E340" s="69" t="s">
        <v>409</v>
      </c>
      <c r="F340" s="69" t="s">
        <v>410</v>
      </c>
      <c r="G340" s="69" t="s">
        <v>411</v>
      </c>
      <c r="H340" s="69">
        <v>1.4</v>
      </c>
      <c r="I340" s="69"/>
      <c r="J340" s="70">
        <v>1.4</v>
      </c>
      <c r="K340" s="71">
        <v>0</v>
      </c>
      <c r="L340" s="71" t="str">
        <f t="shared" si="14"/>
        <v>n.i.o.</v>
      </c>
    </row>
    <row r="341" spans="1:12">
      <c r="A341" s="68">
        <v>4</v>
      </c>
      <c r="B341" s="68" t="s">
        <v>376</v>
      </c>
      <c r="C341" s="69" t="s">
        <v>377</v>
      </c>
      <c r="D341" s="69" t="s">
        <v>19</v>
      </c>
      <c r="E341" s="69" t="s">
        <v>412</v>
      </c>
      <c r="F341" s="69" t="s">
        <v>413</v>
      </c>
      <c r="G341" s="69" t="s">
        <v>411</v>
      </c>
      <c r="H341" s="69">
        <v>1.4</v>
      </c>
      <c r="I341" s="69"/>
      <c r="J341" s="70">
        <v>1.4</v>
      </c>
      <c r="K341" s="71">
        <v>0</v>
      </c>
      <c r="L341" s="71" t="str">
        <f t="shared" si="14"/>
        <v>n.i.o.</v>
      </c>
    </row>
    <row r="342" spans="1:12">
      <c r="A342" s="68">
        <v>4</v>
      </c>
      <c r="B342" s="68" t="s">
        <v>376</v>
      </c>
      <c r="C342" s="69" t="s">
        <v>377</v>
      </c>
      <c r="D342" s="69" t="s">
        <v>19</v>
      </c>
      <c r="E342" s="69" t="s">
        <v>414</v>
      </c>
      <c r="F342" s="69" t="s">
        <v>25</v>
      </c>
      <c r="G342" s="69" t="s">
        <v>333</v>
      </c>
      <c r="H342" s="69">
        <v>69.81</v>
      </c>
      <c r="I342" s="69"/>
      <c r="J342" s="70"/>
      <c r="K342" s="71">
        <v>200</v>
      </c>
      <c r="L342" s="71" t="str">
        <f t="shared" si="14"/>
        <v>5w</v>
      </c>
    </row>
    <row r="343" spans="1:12">
      <c r="A343" s="68">
        <v>4</v>
      </c>
      <c r="B343" s="68" t="s">
        <v>376</v>
      </c>
      <c r="C343" s="69" t="s">
        <v>377</v>
      </c>
      <c r="D343" s="69" t="s">
        <v>19</v>
      </c>
      <c r="E343" s="69" t="s">
        <v>415</v>
      </c>
      <c r="F343" s="69" t="s">
        <v>76</v>
      </c>
      <c r="G343" s="69" t="s">
        <v>333</v>
      </c>
      <c r="H343" s="69">
        <v>134.25</v>
      </c>
      <c r="I343" s="69"/>
      <c r="J343" s="70"/>
      <c r="K343" s="71">
        <v>200</v>
      </c>
      <c r="L343" s="71" t="str">
        <f t="shared" si="14"/>
        <v>5w</v>
      </c>
    </row>
    <row r="344" spans="1:12">
      <c r="A344" s="68">
        <v>5</v>
      </c>
      <c r="B344" s="68" t="s">
        <v>416</v>
      </c>
      <c r="C344" s="69" t="s">
        <v>417</v>
      </c>
      <c r="D344" s="69" t="s">
        <v>19</v>
      </c>
      <c r="E344" s="69" t="s">
        <v>418</v>
      </c>
      <c r="F344" s="69" t="s">
        <v>419</v>
      </c>
      <c r="G344" s="69" t="s">
        <v>343</v>
      </c>
      <c r="H344" s="69">
        <v>63</v>
      </c>
      <c r="I344" s="69"/>
      <c r="J344" s="70"/>
      <c r="K344" s="71">
        <v>120</v>
      </c>
      <c r="L344" s="71" t="str">
        <f t="shared" si="14"/>
        <v>3w</v>
      </c>
    </row>
    <row r="345" spans="1:12">
      <c r="A345" s="68">
        <v>5</v>
      </c>
      <c r="B345" s="68" t="s">
        <v>416</v>
      </c>
      <c r="C345" s="69" t="s">
        <v>417</v>
      </c>
      <c r="D345" s="69" t="s">
        <v>19</v>
      </c>
      <c r="E345" s="69" t="s">
        <v>420</v>
      </c>
      <c r="F345" s="69" t="s">
        <v>419</v>
      </c>
      <c r="G345" s="69" t="s">
        <v>343</v>
      </c>
      <c r="H345" s="70">
        <v>58</v>
      </c>
      <c r="I345" s="70"/>
      <c r="J345" s="70"/>
      <c r="K345" s="71">
        <v>120</v>
      </c>
      <c r="L345" s="71" t="str">
        <f t="shared" si="14"/>
        <v>3w</v>
      </c>
    </row>
    <row r="346" spans="1:12">
      <c r="A346" s="68">
        <v>5</v>
      </c>
      <c r="B346" s="68" t="s">
        <v>416</v>
      </c>
      <c r="C346" s="69" t="s">
        <v>417</v>
      </c>
      <c r="D346" s="69" t="s">
        <v>19</v>
      </c>
      <c r="E346" s="69" t="s">
        <v>421</v>
      </c>
      <c r="F346" s="69" t="s">
        <v>419</v>
      </c>
      <c r="G346" s="69" t="s">
        <v>343</v>
      </c>
      <c r="H346" s="70">
        <v>58</v>
      </c>
      <c r="I346" s="70"/>
      <c r="J346" s="70"/>
      <c r="K346" s="71">
        <v>120</v>
      </c>
      <c r="L346" s="71" t="str">
        <f t="shared" si="14"/>
        <v>3w</v>
      </c>
    </row>
    <row r="347" spans="1:12">
      <c r="A347" s="68">
        <v>5</v>
      </c>
      <c r="B347" s="68" t="s">
        <v>416</v>
      </c>
      <c r="C347" s="69" t="s">
        <v>417</v>
      </c>
      <c r="D347" s="69" t="s">
        <v>19</v>
      </c>
      <c r="E347" s="69" t="s">
        <v>422</v>
      </c>
      <c r="F347" s="69" t="s">
        <v>419</v>
      </c>
      <c r="G347" s="69" t="s">
        <v>343</v>
      </c>
      <c r="H347" s="70">
        <v>54</v>
      </c>
      <c r="I347" s="70"/>
      <c r="J347" s="70"/>
      <c r="K347" s="71">
        <v>120</v>
      </c>
      <c r="L347" s="71" t="str">
        <f t="shared" si="14"/>
        <v>3w</v>
      </c>
    </row>
    <row r="348" spans="1:12">
      <c r="A348" s="68">
        <v>5</v>
      </c>
      <c r="B348" s="68" t="s">
        <v>416</v>
      </c>
      <c r="C348" s="69" t="s">
        <v>417</v>
      </c>
      <c r="D348" s="69" t="s">
        <v>19</v>
      </c>
      <c r="E348" s="69" t="s">
        <v>423</v>
      </c>
      <c r="F348" s="69" t="s">
        <v>419</v>
      </c>
      <c r="G348" s="69" t="s">
        <v>343</v>
      </c>
      <c r="H348" s="70">
        <v>70</v>
      </c>
      <c r="I348" s="70"/>
      <c r="J348" s="70"/>
      <c r="K348" s="71">
        <v>120</v>
      </c>
      <c r="L348" s="71" t="str">
        <f t="shared" si="14"/>
        <v>3w</v>
      </c>
    </row>
    <row r="349" spans="1:12">
      <c r="A349" s="68">
        <v>5</v>
      </c>
      <c r="B349" s="68" t="s">
        <v>416</v>
      </c>
      <c r="C349" s="69" t="s">
        <v>417</v>
      </c>
      <c r="D349" s="69" t="s">
        <v>19</v>
      </c>
      <c r="E349" s="69" t="s">
        <v>424</v>
      </c>
      <c r="F349" s="69" t="s">
        <v>419</v>
      </c>
      <c r="G349" s="69" t="s">
        <v>343</v>
      </c>
      <c r="H349" s="70">
        <v>45</v>
      </c>
      <c r="I349" s="70"/>
      <c r="J349" s="70"/>
      <c r="K349" s="71">
        <v>120</v>
      </c>
      <c r="L349" s="71" t="str">
        <f t="shared" si="14"/>
        <v>3w</v>
      </c>
    </row>
    <row r="350" spans="1:12">
      <c r="A350" s="68">
        <v>5</v>
      </c>
      <c r="B350" s="68" t="s">
        <v>416</v>
      </c>
      <c r="C350" s="69" t="s">
        <v>417</v>
      </c>
      <c r="D350" s="69" t="s">
        <v>19</v>
      </c>
      <c r="E350" s="69" t="s">
        <v>425</v>
      </c>
      <c r="F350" s="69" t="s">
        <v>426</v>
      </c>
      <c r="G350" s="69" t="s">
        <v>343</v>
      </c>
      <c r="H350" s="70">
        <v>14</v>
      </c>
      <c r="I350" s="70"/>
      <c r="J350" s="70"/>
      <c r="K350" s="71">
        <v>120</v>
      </c>
      <c r="L350" s="71" t="str">
        <f t="shared" si="14"/>
        <v>3w</v>
      </c>
    </row>
    <row r="351" spans="1:12">
      <c r="A351" s="68">
        <v>5</v>
      </c>
      <c r="B351" s="68" t="s">
        <v>416</v>
      </c>
      <c r="C351" s="69" t="s">
        <v>417</v>
      </c>
      <c r="D351" s="69" t="s">
        <v>19</v>
      </c>
      <c r="E351" s="69" t="s">
        <v>427</v>
      </c>
      <c r="F351" s="69" t="s">
        <v>428</v>
      </c>
      <c r="G351" s="69" t="s">
        <v>343</v>
      </c>
      <c r="H351" s="70">
        <v>20</v>
      </c>
      <c r="I351" s="70"/>
      <c r="J351" s="70"/>
      <c r="K351" s="71">
        <v>120</v>
      </c>
      <c r="L351" s="71" t="str">
        <f t="shared" si="14"/>
        <v>3w</v>
      </c>
    </row>
    <row r="352" spans="1:12">
      <c r="A352" s="68">
        <v>5</v>
      </c>
      <c r="B352" s="68" t="s">
        <v>416</v>
      </c>
      <c r="C352" s="69" t="s">
        <v>417</v>
      </c>
      <c r="D352" s="69" t="s">
        <v>19</v>
      </c>
      <c r="E352" s="69" t="s">
        <v>429</v>
      </c>
      <c r="F352" s="69" t="s">
        <v>430</v>
      </c>
      <c r="G352" s="72" t="s">
        <v>343</v>
      </c>
      <c r="H352" s="70">
        <v>11</v>
      </c>
      <c r="I352" s="70"/>
      <c r="J352" s="70"/>
      <c r="K352" s="71">
        <v>120</v>
      </c>
      <c r="L352" s="71" t="str">
        <f t="shared" si="14"/>
        <v>3w</v>
      </c>
    </row>
    <row r="353" spans="1:12">
      <c r="A353" s="68">
        <v>5</v>
      </c>
      <c r="B353" s="68" t="s">
        <v>416</v>
      </c>
      <c r="C353" s="69" t="s">
        <v>417</v>
      </c>
      <c r="D353" s="69" t="s">
        <v>19</v>
      </c>
      <c r="E353" s="69" t="s">
        <v>431</v>
      </c>
      <c r="F353" s="69" t="s">
        <v>432</v>
      </c>
      <c r="G353" s="69" t="s">
        <v>343</v>
      </c>
      <c r="H353" s="70">
        <v>10</v>
      </c>
      <c r="I353" s="70"/>
      <c r="J353" s="70"/>
      <c r="K353" s="71">
        <v>120</v>
      </c>
      <c r="L353" s="71" t="str">
        <f t="shared" si="14"/>
        <v>3w</v>
      </c>
    </row>
    <row r="354" spans="1:12">
      <c r="A354" s="68">
        <v>5</v>
      </c>
      <c r="B354" s="68" t="s">
        <v>416</v>
      </c>
      <c r="C354" s="69" t="s">
        <v>417</v>
      </c>
      <c r="D354" s="69" t="s">
        <v>19</v>
      </c>
      <c r="E354" s="69" t="s">
        <v>433</v>
      </c>
      <c r="F354" s="69" t="s">
        <v>434</v>
      </c>
      <c r="G354" s="69" t="s">
        <v>343</v>
      </c>
      <c r="H354" s="70">
        <v>11</v>
      </c>
      <c r="I354" s="70"/>
      <c r="J354" s="70"/>
      <c r="K354" s="71">
        <v>120</v>
      </c>
      <c r="L354" s="71" t="str">
        <f t="shared" si="14"/>
        <v>3w</v>
      </c>
    </row>
    <row r="355" spans="1:12">
      <c r="A355" s="68">
        <v>5</v>
      </c>
      <c r="B355" s="68" t="s">
        <v>416</v>
      </c>
      <c r="C355" s="69" t="s">
        <v>417</v>
      </c>
      <c r="D355" s="69" t="s">
        <v>19</v>
      </c>
      <c r="E355" s="69" t="s">
        <v>435</v>
      </c>
      <c r="F355" s="69" t="s">
        <v>25</v>
      </c>
      <c r="G355" s="69" t="s">
        <v>343</v>
      </c>
      <c r="H355" s="70">
        <v>200</v>
      </c>
      <c r="I355" s="70"/>
      <c r="J355" s="70"/>
      <c r="K355" s="71">
        <v>200</v>
      </c>
      <c r="L355" s="71" t="str">
        <f t="shared" si="14"/>
        <v>5w</v>
      </c>
    </row>
    <row r="356" spans="1:12">
      <c r="A356" s="68">
        <v>5</v>
      </c>
      <c r="B356" s="68" t="s">
        <v>416</v>
      </c>
      <c r="C356" s="69" t="s">
        <v>417</v>
      </c>
      <c r="D356" s="69" t="s">
        <v>19</v>
      </c>
      <c r="E356" s="69" t="s">
        <v>436</v>
      </c>
      <c r="F356" s="69" t="s">
        <v>437</v>
      </c>
      <c r="G356" s="69" t="s">
        <v>97</v>
      </c>
      <c r="H356" s="70">
        <v>115</v>
      </c>
      <c r="I356" s="70"/>
      <c r="J356" s="70"/>
      <c r="K356" s="71">
        <v>200</v>
      </c>
      <c r="L356" s="71" t="str">
        <f t="shared" si="14"/>
        <v>5w</v>
      </c>
    </row>
    <row r="357" spans="1:12">
      <c r="A357" s="68">
        <v>5</v>
      </c>
      <c r="B357" s="68" t="s">
        <v>416</v>
      </c>
      <c r="C357" s="69" t="s">
        <v>417</v>
      </c>
      <c r="D357" s="69" t="s">
        <v>19</v>
      </c>
      <c r="E357" s="69">
        <v>1</v>
      </c>
      <c r="F357" s="69" t="s">
        <v>438</v>
      </c>
      <c r="G357" s="69" t="s">
        <v>343</v>
      </c>
      <c r="H357" s="70">
        <v>7.58</v>
      </c>
      <c r="I357" s="70"/>
      <c r="J357" s="70"/>
      <c r="K357" s="71">
        <v>200</v>
      </c>
      <c r="L357" s="71" t="str">
        <f t="shared" si="14"/>
        <v>5w</v>
      </c>
    </row>
    <row r="358" spans="1:12">
      <c r="A358" s="68">
        <v>5</v>
      </c>
      <c r="B358" s="68" t="s">
        <v>416</v>
      </c>
      <c r="C358" s="69" t="s">
        <v>417</v>
      </c>
      <c r="D358" s="69" t="s">
        <v>19</v>
      </c>
      <c r="E358" s="69">
        <v>2</v>
      </c>
      <c r="F358" s="69" t="s">
        <v>438</v>
      </c>
      <c r="G358" s="69" t="s">
        <v>343</v>
      </c>
      <c r="H358" s="70">
        <v>7.58</v>
      </c>
      <c r="I358" s="70"/>
      <c r="J358" s="70"/>
      <c r="K358" s="71">
        <v>200</v>
      </c>
      <c r="L358" s="71" t="str">
        <f t="shared" si="14"/>
        <v>5w</v>
      </c>
    </row>
    <row r="359" spans="1:12">
      <c r="A359" s="68">
        <v>5</v>
      </c>
      <c r="B359" s="68" t="s">
        <v>416</v>
      </c>
      <c r="C359" s="69" t="s">
        <v>417</v>
      </c>
      <c r="D359" s="69" t="s">
        <v>19</v>
      </c>
      <c r="E359" s="69">
        <v>3</v>
      </c>
      <c r="F359" s="69" t="s">
        <v>438</v>
      </c>
      <c r="G359" s="69" t="s">
        <v>343</v>
      </c>
      <c r="H359" s="70">
        <v>7.58</v>
      </c>
      <c r="I359" s="70"/>
      <c r="J359" s="70"/>
      <c r="K359" s="71">
        <v>200</v>
      </c>
      <c r="L359" s="71" t="str">
        <f t="shared" si="14"/>
        <v>5w</v>
      </c>
    </row>
    <row r="360" spans="1:12">
      <c r="A360" s="68">
        <v>5</v>
      </c>
      <c r="B360" s="68" t="s">
        <v>416</v>
      </c>
      <c r="C360" s="69" t="s">
        <v>417</v>
      </c>
      <c r="D360" s="69" t="s">
        <v>19</v>
      </c>
      <c r="E360" s="69">
        <v>4</v>
      </c>
      <c r="F360" s="69" t="s">
        <v>438</v>
      </c>
      <c r="G360" s="69" t="s">
        <v>343</v>
      </c>
      <c r="H360" s="70">
        <v>7.58</v>
      </c>
      <c r="I360" s="70"/>
      <c r="J360" s="70"/>
      <c r="K360" s="71">
        <v>200</v>
      </c>
      <c r="L360" s="71" t="str">
        <f t="shared" si="14"/>
        <v>5w</v>
      </c>
    </row>
    <row r="361" spans="1:12">
      <c r="A361" s="68">
        <v>5</v>
      </c>
      <c r="B361" s="68" t="s">
        <v>416</v>
      </c>
      <c r="C361" s="69" t="s">
        <v>417</v>
      </c>
      <c r="D361" s="69" t="s">
        <v>19</v>
      </c>
      <c r="E361" s="69">
        <v>5</v>
      </c>
      <c r="F361" s="69" t="s">
        <v>438</v>
      </c>
      <c r="G361" s="72" t="s">
        <v>343</v>
      </c>
      <c r="H361" s="70">
        <v>7.58</v>
      </c>
      <c r="I361" s="70"/>
      <c r="J361" s="70"/>
      <c r="K361" s="71">
        <v>200</v>
      </c>
      <c r="L361" s="71" t="str">
        <f t="shared" si="14"/>
        <v>5w</v>
      </c>
    </row>
    <row r="362" spans="1:12">
      <c r="A362" s="68">
        <v>5</v>
      </c>
      <c r="B362" s="68" t="s">
        <v>416</v>
      </c>
      <c r="C362" s="69" t="s">
        <v>417</v>
      </c>
      <c r="D362" s="69" t="s">
        <v>19</v>
      </c>
      <c r="E362" s="69">
        <v>6</v>
      </c>
      <c r="F362" s="69" t="s">
        <v>438</v>
      </c>
      <c r="G362" s="69" t="s">
        <v>343</v>
      </c>
      <c r="H362" s="70">
        <v>7.58</v>
      </c>
      <c r="I362" s="70"/>
      <c r="J362" s="70"/>
      <c r="K362" s="71">
        <v>200</v>
      </c>
      <c r="L362" s="71" t="str">
        <f t="shared" si="14"/>
        <v>5w</v>
      </c>
    </row>
    <row r="363" spans="1:12">
      <c r="A363" s="68">
        <v>6</v>
      </c>
      <c r="B363" s="68" t="s">
        <v>439</v>
      </c>
      <c r="C363" s="69" t="s">
        <v>440</v>
      </c>
      <c r="D363" s="69" t="s">
        <v>19</v>
      </c>
      <c r="E363" s="69" t="s">
        <v>418</v>
      </c>
      <c r="F363" s="69" t="s">
        <v>419</v>
      </c>
      <c r="G363" s="69" t="s">
        <v>343</v>
      </c>
      <c r="H363" s="70">
        <v>45</v>
      </c>
      <c r="I363" s="70"/>
      <c r="J363" s="70"/>
      <c r="K363" s="71">
        <v>120</v>
      </c>
      <c r="L363" s="71" t="str">
        <f t="shared" si="14"/>
        <v>3w</v>
      </c>
    </row>
    <row r="364" spans="1:12">
      <c r="A364" s="68">
        <v>6</v>
      </c>
      <c r="B364" s="68" t="s">
        <v>439</v>
      </c>
      <c r="C364" s="69" t="s">
        <v>440</v>
      </c>
      <c r="D364" s="69" t="s">
        <v>19</v>
      </c>
      <c r="E364" s="69" t="s">
        <v>420</v>
      </c>
      <c r="F364" s="69" t="s">
        <v>419</v>
      </c>
      <c r="G364" s="69" t="s">
        <v>343</v>
      </c>
      <c r="H364" s="70">
        <v>45</v>
      </c>
      <c r="I364" s="70"/>
      <c r="J364" s="70"/>
      <c r="K364" s="71">
        <v>120</v>
      </c>
      <c r="L364" s="71" t="str">
        <f t="shared" si="14"/>
        <v>3w</v>
      </c>
    </row>
    <row r="365" spans="1:12">
      <c r="A365" s="68">
        <v>6</v>
      </c>
      <c r="B365" s="68" t="s">
        <v>439</v>
      </c>
      <c r="C365" s="69" t="s">
        <v>440</v>
      </c>
      <c r="D365" s="69" t="s">
        <v>19</v>
      </c>
      <c r="E365" s="69" t="s">
        <v>421</v>
      </c>
      <c r="F365" s="69" t="s">
        <v>419</v>
      </c>
      <c r="G365" s="69" t="s">
        <v>343</v>
      </c>
      <c r="H365" s="70">
        <v>45</v>
      </c>
      <c r="I365" s="70"/>
      <c r="J365" s="70"/>
      <c r="K365" s="71">
        <v>120</v>
      </c>
      <c r="L365" s="71" t="str">
        <f t="shared" si="14"/>
        <v>3w</v>
      </c>
    </row>
    <row r="366" spans="1:12">
      <c r="A366" s="68">
        <v>6</v>
      </c>
      <c r="B366" s="68" t="s">
        <v>439</v>
      </c>
      <c r="C366" s="69" t="s">
        <v>440</v>
      </c>
      <c r="D366" s="69" t="s">
        <v>19</v>
      </c>
      <c r="E366" s="69" t="s">
        <v>422</v>
      </c>
      <c r="F366" s="69" t="s">
        <v>419</v>
      </c>
      <c r="G366" s="69" t="s">
        <v>343</v>
      </c>
      <c r="H366" s="70">
        <v>45</v>
      </c>
      <c r="I366" s="70"/>
      <c r="J366" s="70"/>
      <c r="K366" s="71">
        <v>120</v>
      </c>
      <c r="L366" s="71" t="str">
        <f t="shared" si="14"/>
        <v>3w</v>
      </c>
    </row>
    <row r="367" spans="1:12">
      <c r="A367" s="68">
        <v>6</v>
      </c>
      <c r="B367" s="68" t="s">
        <v>439</v>
      </c>
      <c r="C367" s="69" t="s">
        <v>440</v>
      </c>
      <c r="D367" s="69" t="s">
        <v>19</v>
      </c>
      <c r="E367" s="69" t="s">
        <v>423</v>
      </c>
      <c r="F367" s="69" t="s">
        <v>441</v>
      </c>
      <c r="G367" s="69" t="s">
        <v>343</v>
      </c>
      <c r="H367" s="70">
        <v>45</v>
      </c>
      <c r="I367" s="70"/>
      <c r="J367" s="70"/>
      <c r="K367" s="71">
        <v>120</v>
      </c>
      <c r="L367" s="71" t="str">
        <f t="shared" si="14"/>
        <v>3w</v>
      </c>
    </row>
    <row r="368" spans="1:12">
      <c r="A368" s="68">
        <v>6</v>
      </c>
      <c r="B368" s="68" t="s">
        <v>439</v>
      </c>
      <c r="C368" s="69" t="s">
        <v>440</v>
      </c>
      <c r="D368" s="69" t="s">
        <v>19</v>
      </c>
      <c r="E368" s="69" t="s">
        <v>424</v>
      </c>
      <c r="F368" s="69" t="s">
        <v>419</v>
      </c>
      <c r="G368" s="69" t="s">
        <v>343</v>
      </c>
      <c r="H368" s="70">
        <v>47</v>
      </c>
      <c r="I368" s="70"/>
      <c r="J368" s="70"/>
      <c r="K368" s="71">
        <v>120</v>
      </c>
      <c r="L368" s="71" t="str">
        <f t="shared" si="14"/>
        <v>3w</v>
      </c>
    </row>
    <row r="369" spans="1:12">
      <c r="A369" s="68">
        <v>6</v>
      </c>
      <c r="B369" s="68" t="s">
        <v>439</v>
      </c>
      <c r="C369" s="69" t="s">
        <v>440</v>
      </c>
      <c r="D369" s="69" t="s">
        <v>19</v>
      </c>
      <c r="E369" s="69" t="s">
        <v>425</v>
      </c>
      <c r="F369" s="69" t="s">
        <v>442</v>
      </c>
      <c r="G369" s="69" t="s">
        <v>343</v>
      </c>
      <c r="H369" s="70">
        <v>47</v>
      </c>
      <c r="I369" s="70"/>
      <c r="J369" s="70"/>
      <c r="K369" s="71">
        <v>120</v>
      </c>
      <c r="L369" s="71" t="str">
        <f t="shared" si="14"/>
        <v>3w</v>
      </c>
    </row>
    <row r="370" spans="1:12">
      <c r="A370" s="68">
        <v>6</v>
      </c>
      <c r="B370" s="68" t="s">
        <v>439</v>
      </c>
      <c r="C370" s="69" t="s">
        <v>440</v>
      </c>
      <c r="D370" s="69" t="s">
        <v>19</v>
      </c>
      <c r="E370" s="69" t="s">
        <v>427</v>
      </c>
      <c r="F370" s="69" t="s">
        <v>339</v>
      </c>
      <c r="G370" s="72" t="s">
        <v>30</v>
      </c>
      <c r="H370" s="70">
        <v>47</v>
      </c>
      <c r="I370" s="70"/>
      <c r="J370" s="70"/>
      <c r="K370" s="71">
        <v>200</v>
      </c>
      <c r="L370" s="71" t="str">
        <f t="shared" si="14"/>
        <v>5w</v>
      </c>
    </row>
    <row r="371" spans="1:12">
      <c r="A371" s="68">
        <v>6</v>
      </c>
      <c r="B371" s="68" t="s">
        <v>439</v>
      </c>
      <c r="C371" s="69" t="s">
        <v>440</v>
      </c>
      <c r="D371" s="69" t="s">
        <v>19</v>
      </c>
      <c r="E371" s="69" t="s">
        <v>429</v>
      </c>
      <c r="F371" s="69" t="s">
        <v>159</v>
      </c>
      <c r="G371" s="69" t="s">
        <v>30</v>
      </c>
      <c r="H371" s="70">
        <v>52</v>
      </c>
      <c r="I371" s="70"/>
      <c r="J371" s="70">
        <v>52</v>
      </c>
      <c r="K371" s="71">
        <v>0</v>
      </c>
      <c r="L371" s="71" t="str">
        <f t="shared" si="14"/>
        <v>n.i.o.</v>
      </c>
    </row>
    <row r="372" spans="1:12">
      <c r="A372" s="68">
        <v>6</v>
      </c>
      <c r="B372" s="68" t="s">
        <v>439</v>
      </c>
      <c r="C372" s="69" t="s">
        <v>440</v>
      </c>
      <c r="D372" s="69" t="s">
        <v>19</v>
      </c>
      <c r="E372" s="69" t="s">
        <v>431</v>
      </c>
      <c r="F372" s="69" t="s">
        <v>21</v>
      </c>
      <c r="G372" s="69" t="s">
        <v>343</v>
      </c>
      <c r="H372" s="70">
        <v>10</v>
      </c>
      <c r="I372" s="70"/>
      <c r="J372" s="70"/>
      <c r="K372" s="71">
        <v>200</v>
      </c>
      <c r="L372" s="71" t="str">
        <f t="shared" si="14"/>
        <v>5w</v>
      </c>
    </row>
    <row r="373" spans="1:12">
      <c r="A373" s="68">
        <v>6</v>
      </c>
      <c r="B373" s="68" t="s">
        <v>439</v>
      </c>
      <c r="C373" s="69" t="s">
        <v>440</v>
      </c>
      <c r="D373" s="69" t="s">
        <v>19</v>
      </c>
      <c r="E373" s="69" t="s">
        <v>433</v>
      </c>
      <c r="F373" s="69" t="s">
        <v>25</v>
      </c>
      <c r="G373" s="69" t="s">
        <v>343</v>
      </c>
      <c r="H373" s="70">
        <v>149</v>
      </c>
      <c r="I373" s="70"/>
      <c r="J373" s="70"/>
      <c r="K373" s="71">
        <v>200</v>
      </c>
      <c r="L373" s="71" t="str">
        <f t="shared" si="14"/>
        <v>5w</v>
      </c>
    </row>
    <row r="374" spans="1:12">
      <c r="A374" s="68">
        <v>6</v>
      </c>
      <c r="B374" s="68" t="s">
        <v>439</v>
      </c>
      <c r="C374" s="69" t="s">
        <v>440</v>
      </c>
      <c r="D374" s="69" t="s">
        <v>19</v>
      </c>
      <c r="E374" s="69" t="s">
        <v>435</v>
      </c>
      <c r="F374" s="69" t="s">
        <v>64</v>
      </c>
      <c r="G374" s="69" t="s">
        <v>343</v>
      </c>
      <c r="H374" s="70">
        <v>11</v>
      </c>
      <c r="I374" s="70"/>
      <c r="J374" s="70"/>
      <c r="K374" s="71">
        <v>200</v>
      </c>
      <c r="L374" s="71" t="str">
        <f t="shared" si="14"/>
        <v>5w</v>
      </c>
    </row>
    <row r="375" spans="1:12">
      <c r="A375" s="68">
        <v>6</v>
      </c>
      <c r="B375" s="68" t="s">
        <v>439</v>
      </c>
      <c r="C375" s="69" t="s">
        <v>440</v>
      </c>
      <c r="D375" s="69" t="s">
        <v>19</v>
      </c>
      <c r="E375" s="69" t="s">
        <v>436</v>
      </c>
      <c r="F375" s="69" t="s">
        <v>443</v>
      </c>
      <c r="G375" s="69" t="s">
        <v>343</v>
      </c>
      <c r="H375" s="70">
        <v>14</v>
      </c>
      <c r="I375" s="70"/>
      <c r="J375" s="70"/>
      <c r="K375" s="71">
        <v>120</v>
      </c>
      <c r="L375" s="71" t="str">
        <f t="shared" si="14"/>
        <v>3w</v>
      </c>
    </row>
    <row r="376" spans="1:12">
      <c r="A376" s="68">
        <v>6</v>
      </c>
      <c r="B376" s="68" t="s">
        <v>439</v>
      </c>
      <c r="C376" s="69" t="s">
        <v>440</v>
      </c>
      <c r="D376" s="69" t="s">
        <v>19</v>
      </c>
      <c r="E376" s="69" t="s">
        <v>444</v>
      </c>
      <c r="F376" s="69" t="s">
        <v>445</v>
      </c>
      <c r="G376" s="69" t="s">
        <v>343</v>
      </c>
      <c r="H376" s="70">
        <v>26</v>
      </c>
      <c r="I376" s="70"/>
      <c r="J376" s="70"/>
      <c r="K376" s="71">
        <v>120</v>
      </c>
      <c r="L376" s="71" t="str">
        <f t="shared" si="14"/>
        <v>3w</v>
      </c>
    </row>
    <row r="377" spans="1:12">
      <c r="A377" s="68">
        <v>6</v>
      </c>
      <c r="B377" s="68" t="s">
        <v>439</v>
      </c>
      <c r="C377" s="69" t="s">
        <v>440</v>
      </c>
      <c r="D377" s="69" t="s">
        <v>19</v>
      </c>
      <c r="E377" s="69" t="s">
        <v>446</v>
      </c>
      <c r="F377" s="69" t="s">
        <v>64</v>
      </c>
      <c r="G377" s="69" t="s">
        <v>447</v>
      </c>
      <c r="H377" s="70">
        <v>15</v>
      </c>
      <c r="I377" s="70"/>
      <c r="J377" s="70"/>
      <c r="K377" s="71">
        <v>200</v>
      </c>
      <c r="L377" s="71" t="str">
        <f t="shared" si="14"/>
        <v>5w</v>
      </c>
    </row>
    <row r="378" spans="1:12">
      <c r="A378" s="68">
        <v>6</v>
      </c>
      <c r="B378" s="68" t="s">
        <v>439</v>
      </c>
      <c r="C378" s="69" t="s">
        <v>440</v>
      </c>
      <c r="D378" s="69" t="s">
        <v>19</v>
      </c>
      <c r="E378" s="69" t="s">
        <v>448</v>
      </c>
      <c r="F378" s="69" t="s">
        <v>348</v>
      </c>
      <c r="G378" s="69" t="s">
        <v>343</v>
      </c>
      <c r="H378" s="70">
        <v>5</v>
      </c>
      <c r="I378" s="70"/>
      <c r="J378" s="70"/>
      <c r="K378" s="71">
        <v>4</v>
      </c>
      <c r="L378" s="71" t="str">
        <f t="shared" si="14"/>
        <v>4j</v>
      </c>
    </row>
    <row r="379" spans="1:12">
      <c r="A379" s="68">
        <v>6</v>
      </c>
      <c r="B379" s="68" t="s">
        <v>439</v>
      </c>
      <c r="C379" s="69" t="s">
        <v>440</v>
      </c>
      <c r="D379" s="69" t="s">
        <v>19</v>
      </c>
      <c r="E379" s="69" t="s">
        <v>449</v>
      </c>
      <c r="F379" s="69" t="s">
        <v>35</v>
      </c>
      <c r="G379" s="72" t="s">
        <v>343</v>
      </c>
      <c r="H379" s="70">
        <v>0</v>
      </c>
      <c r="I379" s="70"/>
      <c r="J379" s="70"/>
      <c r="K379" s="71">
        <v>4</v>
      </c>
      <c r="L379" s="71" t="str">
        <f t="shared" si="14"/>
        <v>4j</v>
      </c>
    </row>
    <row r="380" spans="1:12">
      <c r="A380" s="68">
        <v>6</v>
      </c>
      <c r="B380" s="68" t="s">
        <v>439</v>
      </c>
      <c r="C380" s="69" t="s">
        <v>440</v>
      </c>
      <c r="D380" s="69" t="s">
        <v>19</v>
      </c>
      <c r="E380" s="69" t="s">
        <v>450</v>
      </c>
      <c r="F380" s="69" t="s">
        <v>35</v>
      </c>
      <c r="G380" s="69" t="s">
        <v>343</v>
      </c>
      <c r="H380" s="70">
        <v>0</v>
      </c>
      <c r="I380" s="70"/>
      <c r="J380" s="70"/>
      <c r="K380" s="71">
        <v>4</v>
      </c>
      <c r="L380" s="71" t="str">
        <f t="shared" si="14"/>
        <v>4j</v>
      </c>
    </row>
    <row r="381" spans="1:12">
      <c r="A381" s="68">
        <v>6</v>
      </c>
      <c r="B381" s="68" t="s">
        <v>439</v>
      </c>
      <c r="C381" s="69" t="s">
        <v>440</v>
      </c>
      <c r="D381" s="69" t="s">
        <v>19</v>
      </c>
      <c r="E381" s="69" t="s">
        <v>451</v>
      </c>
      <c r="F381" s="69" t="s">
        <v>35</v>
      </c>
      <c r="G381" s="69" t="s">
        <v>343</v>
      </c>
      <c r="H381" s="70">
        <v>0</v>
      </c>
      <c r="I381" s="70"/>
      <c r="J381" s="70"/>
      <c r="K381" s="71">
        <v>4</v>
      </c>
      <c r="L381" s="71" t="str">
        <f t="shared" si="14"/>
        <v>4j</v>
      </c>
    </row>
    <row r="382" spans="1:12">
      <c r="A382" s="68">
        <v>6</v>
      </c>
      <c r="B382" s="68" t="s">
        <v>439</v>
      </c>
      <c r="C382" s="69" t="s">
        <v>440</v>
      </c>
      <c r="D382" s="69" t="s">
        <v>19</v>
      </c>
      <c r="E382" s="69" t="s">
        <v>452</v>
      </c>
      <c r="F382" s="69" t="s">
        <v>35</v>
      </c>
      <c r="G382" s="69" t="s">
        <v>343</v>
      </c>
      <c r="H382" s="70">
        <v>0</v>
      </c>
      <c r="I382" s="70"/>
      <c r="J382" s="70"/>
      <c r="K382" s="71">
        <v>4</v>
      </c>
      <c r="L382" s="71" t="str">
        <f t="shared" si="14"/>
        <v>4j</v>
      </c>
    </row>
    <row r="383" spans="1:12">
      <c r="A383" s="68">
        <v>6</v>
      </c>
      <c r="B383" s="68" t="s">
        <v>439</v>
      </c>
      <c r="C383" s="69" t="s">
        <v>440</v>
      </c>
      <c r="D383" s="69" t="s">
        <v>19</v>
      </c>
      <c r="E383" s="69" t="s">
        <v>453</v>
      </c>
      <c r="F383" s="69" t="s">
        <v>35</v>
      </c>
      <c r="G383" s="69" t="s">
        <v>343</v>
      </c>
      <c r="H383" s="70">
        <v>0</v>
      </c>
      <c r="I383" s="70"/>
      <c r="J383" s="70"/>
      <c r="K383" s="71">
        <v>4</v>
      </c>
      <c r="L383" s="71" t="str">
        <f t="shared" ref="L383:L446" si="15">VLOOKUP(K383,$O$6:$P$11,2,0)</f>
        <v>4j</v>
      </c>
    </row>
    <row r="384" spans="1:12">
      <c r="A384" s="68">
        <v>6</v>
      </c>
      <c r="B384" s="68" t="s">
        <v>439</v>
      </c>
      <c r="C384" s="69" t="s">
        <v>440</v>
      </c>
      <c r="D384" s="69" t="s">
        <v>19</v>
      </c>
      <c r="E384" s="69" t="s">
        <v>454</v>
      </c>
      <c r="F384" s="69" t="s">
        <v>35</v>
      </c>
      <c r="G384" s="69" t="s">
        <v>343</v>
      </c>
      <c r="H384" s="70">
        <v>0</v>
      </c>
      <c r="I384" s="70"/>
      <c r="J384" s="70"/>
      <c r="K384" s="71">
        <v>4</v>
      </c>
      <c r="L384" s="71" t="str">
        <f t="shared" si="15"/>
        <v>4j</v>
      </c>
    </row>
    <row r="385" spans="1:12">
      <c r="A385" s="68">
        <v>6</v>
      </c>
      <c r="B385" s="68" t="s">
        <v>439</v>
      </c>
      <c r="C385" s="69" t="s">
        <v>440</v>
      </c>
      <c r="D385" s="69" t="s">
        <v>19</v>
      </c>
      <c r="E385" s="69" t="s">
        <v>455</v>
      </c>
      <c r="F385" s="69" t="s">
        <v>35</v>
      </c>
      <c r="G385" s="69" t="s">
        <v>343</v>
      </c>
      <c r="H385" s="70">
        <v>0</v>
      </c>
      <c r="I385" s="70"/>
      <c r="J385" s="70"/>
      <c r="K385" s="71">
        <v>4</v>
      </c>
      <c r="L385" s="71" t="str">
        <f t="shared" si="15"/>
        <v>4j</v>
      </c>
    </row>
    <row r="386" spans="1:12">
      <c r="A386" s="68">
        <v>6</v>
      </c>
      <c r="B386" s="68" t="s">
        <v>439</v>
      </c>
      <c r="C386" s="69" t="s">
        <v>440</v>
      </c>
      <c r="D386" s="69" t="s">
        <v>19</v>
      </c>
      <c r="E386" s="69" t="s">
        <v>456</v>
      </c>
      <c r="F386" s="69" t="s">
        <v>96</v>
      </c>
      <c r="G386" s="69" t="s">
        <v>343</v>
      </c>
      <c r="H386" s="70">
        <v>85</v>
      </c>
      <c r="I386" s="70"/>
      <c r="J386" s="70"/>
      <c r="K386" s="71">
        <v>120</v>
      </c>
      <c r="L386" s="71" t="str">
        <f t="shared" si="15"/>
        <v>3w</v>
      </c>
    </row>
    <row r="387" spans="1:12">
      <c r="A387" s="68">
        <v>6</v>
      </c>
      <c r="B387" s="68" t="s">
        <v>439</v>
      </c>
      <c r="C387" s="69" t="s">
        <v>440</v>
      </c>
      <c r="D387" s="69" t="s">
        <v>19</v>
      </c>
      <c r="E387" s="69" t="s">
        <v>457</v>
      </c>
      <c r="F387" s="69" t="s">
        <v>400</v>
      </c>
      <c r="G387" s="69" t="s">
        <v>30</v>
      </c>
      <c r="H387" s="70">
        <v>5</v>
      </c>
      <c r="I387" s="70"/>
      <c r="J387" s="70"/>
      <c r="K387" s="71">
        <v>200</v>
      </c>
      <c r="L387" s="71" t="str">
        <f t="shared" si="15"/>
        <v>5w</v>
      </c>
    </row>
    <row r="388" spans="1:12">
      <c r="A388" s="68">
        <v>6</v>
      </c>
      <c r="B388" s="68" t="s">
        <v>439</v>
      </c>
      <c r="C388" s="69" t="s">
        <v>440</v>
      </c>
      <c r="D388" s="69" t="s">
        <v>19</v>
      </c>
      <c r="E388" s="69" t="s">
        <v>458</v>
      </c>
      <c r="F388" s="69" t="s">
        <v>459</v>
      </c>
      <c r="G388" s="72" t="s">
        <v>343</v>
      </c>
      <c r="H388" s="70">
        <v>14</v>
      </c>
      <c r="I388" s="70"/>
      <c r="J388" s="70"/>
      <c r="K388" s="71">
        <v>120</v>
      </c>
      <c r="L388" s="71" t="str">
        <f t="shared" si="15"/>
        <v>3w</v>
      </c>
    </row>
    <row r="389" spans="1:12">
      <c r="A389" s="68">
        <v>6</v>
      </c>
      <c r="B389" s="68" t="s">
        <v>439</v>
      </c>
      <c r="C389" s="69" t="s">
        <v>440</v>
      </c>
      <c r="D389" s="69" t="s">
        <v>19</v>
      </c>
      <c r="E389" s="69" t="s">
        <v>460</v>
      </c>
      <c r="F389" s="69" t="s">
        <v>118</v>
      </c>
      <c r="G389" s="69" t="s">
        <v>343</v>
      </c>
      <c r="H389" s="70">
        <v>3</v>
      </c>
      <c r="I389" s="70"/>
      <c r="J389" s="70"/>
      <c r="K389" s="71">
        <v>200</v>
      </c>
      <c r="L389" s="71" t="str">
        <f t="shared" si="15"/>
        <v>5w</v>
      </c>
    </row>
    <row r="390" spans="1:12">
      <c r="A390" s="68">
        <v>6</v>
      </c>
      <c r="B390" s="68" t="s">
        <v>439</v>
      </c>
      <c r="C390" s="69" t="s">
        <v>440</v>
      </c>
      <c r="D390" s="69" t="s">
        <v>19</v>
      </c>
      <c r="E390" s="69" t="s">
        <v>461</v>
      </c>
      <c r="F390" s="69" t="s">
        <v>462</v>
      </c>
      <c r="G390" s="69" t="s">
        <v>343</v>
      </c>
      <c r="H390" s="70">
        <v>11</v>
      </c>
      <c r="I390" s="70"/>
      <c r="J390" s="70"/>
      <c r="K390" s="71">
        <v>120</v>
      </c>
      <c r="L390" s="71" t="str">
        <f t="shared" si="15"/>
        <v>3w</v>
      </c>
    </row>
    <row r="391" spans="1:12">
      <c r="A391" s="68">
        <v>6</v>
      </c>
      <c r="B391" s="68" t="s">
        <v>439</v>
      </c>
      <c r="C391" s="69" t="s">
        <v>440</v>
      </c>
      <c r="D391" s="69" t="s">
        <v>19</v>
      </c>
      <c r="E391" s="69" t="s">
        <v>463</v>
      </c>
      <c r="F391" s="69" t="s">
        <v>464</v>
      </c>
      <c r="G391" s="69" t="s">
        <v>343</v>
      </c>
      <c r="H391" s="70">
        <v>13</v>
      </c>
      <c r="I391" s="70"/>
      <c r="J391" s="70"/>
      <c r="K391" s="71">
        <v>120</v>
      </c>
      <c r="L391" s="71" t="str">
        <f t="shared" si="15"/>
        <v>3w</v>
      </c>
    </row>
    <row r="392" spans="1:12">
      <c r="A392" s="68">
        <v>6</v>
      </c>
      <c r="B392" s="68" t="s">
        <v>439</v>
      </c>
      <c r="C392" s="69" t="s">
        <v>440</v>
      </c>
      <c r="D392" s="69" t="s">
        <v>19</v>
      </c>
      <c r="E392" s="69" t="s">
        <v>465</v>
      </c>
      <c r="F392" s="69" t="s">
        <v>466</v>
      </c>
      <c r="G392" s="69" t="s">
        <v>343</v>
      </c>
      <c r="H392" s="70">
        <v>12</v>
      </c>
      <c r="I392" s="70"/>
      <c r="J392" s="70"/>
      <c r="K392" s="71">
        <v>120</v>
      </c>
      <c r="L392" s="71" t="str">
        <f t="shared" si="15"/>
        <v>3w</v>
      </c>
    </row>
    <row r="393" spans="1:12">
      <c r="A393" s="68">
        <v>6</v>
      </c>
      <c r="B393" s="68" t="s">
        <v>439</v>
      </c>
      <c r="C393" s="69" t="s">
        <v>440</v>
      </c>
      <c r="D393" s="69" t="s">
        <v>19</v>
      </c>
      <c r="E393" s="69" t="s">
        <v>467</v>
      </c>
      <c r="F393" s="69" t="s">
        <v>468</v>
      </c>
      <c r="G393" s="69" t="s">
        <v>343</v>
      </c>
      <c r="H393" s="70">
        <v>0</v>
      </c>
      <c r="I393" s="70"/>
      <c r="J393" s="70"/>
      <c r="K393" s="71">
        <v>200</v>
      </c>
      <c r="L393" s="71" t="str">
        <f t="shared" si="15"/>
        <v>5w</v>
      </c>
    </row>
    <row r="394" spans="1:12">
      <c r="A394" s="68">
        <v>6</v>
      </c>
      <c r="B394" s="68" t="s">
        <v>439</v>
      </c>
      <c r="C394" s="69" t="s">
        <v>440</v>
      </c>
      <c r="D394" s="69" t="s">
        <v>19</v>
      </c>
      <c r="E394" s="69" t="s">
        <v>469</v>
      </c>
      <c r="F394" s="69" t="s">
        <v>470</v>
      </c>
      <c r="G394" s="69" t="s">
        <v>343</v>
      </c>
      <c r="H394" s="70">
        <v>27</v>
      </c>
      <c r="I394" s="70"/>
      <c r="J394" s="70"/>
      <c r="K394" s="71">
        <v>120</v>
      </c>
      <c r="L394" s="71" t="str">
        <f t="shared" si="15"/>
        <v>3w</v>
      </c>
    </row>
    <row r="395" spans="1:12">
      <c r="A395" s="68">
        <v>6</v>
      </c>
      <c r="B395" s="68" t="s">
        <v>439</v>
      </c>
      <c r="C395" s="69" t="s">
        <v>440</v>
      </c>
      <c r="D395" s="69" t="s">
        <v>19</v>
      </c>
      <c r="E395" s="69" t="s">
        <v>471</v>
      </c>
      <c r="F395" s="69" t="s">
        <v>35</v>
      </c>
      <c r="G395" s="69" t="s">
        <v>343</v>
      </c>
      <c r="H395" s="70">
        <v>0</v>
      </c>
      <c r="I395" s="70"/>
      <c r="J395" s="70"/>
      <c r="K395" s="71">
        <v>4</v>
      </c>
      <c r="L395" s="71" t="str">
        <f t="shared" si="15"/>
        <v>4j</v>
      </c>
    </row>
    <row r="396" spans="1:12">
      <c r="A396" s="68">
        <v>6</v>
      </c>
      <c r="B396" s="68" t="s">
        <v>439</v>
      </c>
      <c r="C396" s="69" t="s">
        <v>440</v>
      </c>
      <c r="D396" s="69" t="s">
        <v>19</v>
      </c>
      <c r="E396" s="69" t="s">
        <v>472</v>
      </c>
      <c r="F396" s="69" t="s">
        <v>473</v>
      </c>
      <c r="G396" s="69" t="s">
        <v>343</v>
      </c>
      <c r="H396" s="70">
        <v>0</v>
      </c>
      <c r="I396" s="70"/>
      <c r="J396" s="70">
        <v>0</v>
      </c>
      <c r="K396" s="71">
        <v>0</v>
      </c>
      <c r="L396" s="71" t="str">
        <f t="shared" si="15"/>
        <v>n.i.o.</v>
      </c>
    </row>
    <row r="397" spans="1:12">
      <c r="A397" s="68">
        <v>6</v>
      </c>
      <c r="B397" s="68" t="s">
        <v>439</v>
      </c>
      <c r="C397" s="69" t="s">
        <v>440</v>
      </c>
      <c r="D397" s="69" t="s">
        <v>19</v>
      </c>
      <c r="E397" s="69" t="s">
        <v>474</v>
      </c>
      <c r="F397" s="69" t="s">
        <v>475</v>
      </c>
      <c r="G397" s="72" t="s">
        <v>30</v>
      </c>
      <c r="H397" s="70">
        <v>21</v>
      </c>
      <c r="I397" s="70"/>
      <c r="J397" s="70"/>
      <c r="K397" s="71">
        <v>200</v>
      </c>
      <c r="L397" s="71" t="str">
        <f t="shared" si="15"/>
        <v>5w</v>
      </c>
    </row>
    <row r="398" spans="1:12">
      <c r="A398" s="68">
        <v>6</v>
      </c>
      <c r="B398" s="68" t="s">
        <v>439</v>
      </c>
      <c r="C398" s="69" t="s">
        <v>440</v>
      </c>
      <c r="D398" s="69" t="s">
        <v>19</v>
      </c>
      <c r="E398" s="69" t="s">
        <v>476</v>
      </c>
      <c r="F398" s="69" t="s">
        <v>437</v>
      </c>
      <c r="G398" s="69" t="s">
        <v>97</v>
      </c>
      <c r="H398" s="70">
        <v>115</v>
      </c>
      <c r="I398" s="70"/>
      <c r="J398" s="70"/>
      <c r="K398" s="71">
        <v>200</v>
      </c>
      <c r="L398" s="71" t="str">
        <f t="shared" si="15"/>
        <v>5w</v>
      </c>
    </row>
    <row r="399" spans="1:12">
      <c r="A399" s="68">
        <v>6</v>
      </c>
      <c r="B399" s="68" t="s">
        <v>439</v>
      </c>
      <c r="C399" s="69" t="s">
        <v>440</v>
      </c>
      <c r="D399" s="69" t="s">
        <v>280</v>
      </c>
      <c r="E399" s="69" t="s">
        <v>477</v>
      </c>
      <c r="F399" s="69" t="s">
        <v>419</v>
      </c>
      <c r="G399" s="69" t="s">
        <v>343</v>
      </c>
      <c r="H399" s="70">
        <v>45</v>
      </c>
      <c r="I399" s="70"/>
      <c r="J399" s="70"/>
      <c r="K399" s="71">
        <v>120</v>
      </c>
      <c r="L399" s="71" t="str">
        <f t="shared" si="15"/>
        <v>3w</v>
      </c>
    </row>
    <row r="400" spans="1:12">
      <c r="A400" s="68">
        <v>6</v>
      </c>
      <c r="B400" s="68" t="s">
        <v>439</v>
      </c>
      <c r="C400" s="69" t="s">
        <v>440</v>
      </c>
      <c r="D400" s="69" t="s">
        <v>280</v>
      </c>
      <c r="E400" s="69" t="s">
        <v>478</v>
      </c>
      <c r="F400" s="69" t="s">
        <v>419</v>
      </c>
      <c r="G400" s="69" t="s">
        <v>343</v>
      </c>
      <c r="H400" s="70">
        <v>45</v>
      </c>
      <c r="I400" s="70"/>
      <c r="J400" s="70"/>
      <c r="K400" s="71">
        <v>120</v>
      </c>
      <c r="L400" s="71" t="str">
        <f t="shared" si="15"/>
        <v>3w</v>
      </c>
    </row>
    <row r="401" spans="1:12">
      <c r="A401" s="68">
        <v>6</v>
      </c>
      <c r="B401" s="68" t="s">
        <v>439</v>
      </c>
      <c r="C401" s="69" t="s">
        <v>440</v>
      </c>
      <c r="D401" s="69" t="s">
        <v>280</v>
      </c>
      <c r="E401" s="69" t="s">
        <v>479</v>
      </c>
      <c r="F401" s="69" t="s">
        <v>419</v>
      </c>
      <c r="G401" s="69" t="s">
        <v>343</v>
      </c>
      <c r="H401" s="70">
        <v>45</v>
      </c>
      <c r="I401" s="70"/>
      <c r="J401" s="70"/>
      <c r="K401" s="71">
        <v>120</v>
      </c>
      <c r="L401" s="71" t="str">
        <f t="shared" si="15"/>
        <v>3w</v>
      </c>
    </row>
    <row r="402" spans="1:12">
      <c r="A402" s="68">
        <v>6</v>
      </c>
      <c r="B402" s="68" t="s">
        <v>439</v>
      </c>
      <c r="C402" s="69" t="s">
        <v>440</v>
      </c>
      <c r="D402" s="69" t="s">
        <v>280</v>
      </c>
      <c r="E402" s="69" t="s">
        <v>480</v>
      </c>
      <c r="F402" s="69" t="s">
        <v>419</v>
      </c>
      <c r="G402" s="69" t="s">
        <v>343</v>
      </c>
      <c r="H402" s="70">
        <v>45</v>
      </c>
      <c r="I402" s="70"/>
      <c r="J402" s="70"/>
      <c r="K402" s="71">
        <v>120</v>
      </c>
      <c r="L402" s="71" t="str">
        <f t="shared" si="15"/>
        <v>3w</v>
      </c>
    </row>
    <row r="403" spans="1:12">
      <c r="A403" s="68">
        <v>6</v>
      </c>
      <c r="B403" s="68" t="s">
        <v>439</v>
      </c>
      <c r="C403" s="69" t="s">
        <v>440</v>
      </c>
      <c r="D403" s="69" t="s">
        <v>280</v>
      </c>
      <c r="E403" s="69" t="s">
        <v>481</v>
      </c>
      <c r="F403" s="69" t="s">
        <v>419</v>
      </c>
      <c r="G403" s="69" t="s">
        <v>343</v>
      </c>
      <c r="H403" s="70">
        <v>45</v>
      </c>
      <c r="I403" s="70"/>
      <c r="J403" s="70"/>
      <c r="K403" s="71">
        <v>120</v>
      </c>
      <c r="L403" s="71" t="str">
        <f t="shared" si="15"/>
        <v>3w</v>
      </c>
    </row>
    <row r="404" spans="1:12">
      <c r="A404" s="68">
        <v>6</v>
      </c>
      <c r="B404" s="68" t="s">
        <v>439</v>
      </c>
      <c r="C404" s="69" t="s">
        <v>440</v>
      </c>
      <c r="D404" s="69" t="s">
        <v>280</v>
      </c>
      <c r="E404" s="69" t="s">
        <v>482</v>
      </c>
      <c r="F404" s="69" t="s">
        <v>419</v>
      </c>
      <c r="G404" s="69" t="s">
        <v>343</v>
      </c>
      <c r="H404" s="70">
        <v>47</v>
      </c>
      <c r="I404" s="70"/>
      <c r="J404" s="70"/>
      <c r="K404" s="71">
        <v>120</v>
      </c>
      <c r="L404" s="71" t="str">
        <f t="shared" si="15"/>
        <v>3w</v>
      </c>
    </row>
    <row r="405" spans="1:12">
      <c r="A405" s="68">
        <v>6</v>
      </c>
      <c r="B405" s="68" t="s">
        <v>439</v>
      </c>
      <c r="C405" s="69" t="s">
        <v>440</v>
      </c>
      <c r="D405" s="69" t="s">
        <v>280</v>
      </c>
      <c r="E405" s="69" t="s">
        <v>483</v>
      </c>
      <c r="F405" s="69" t="s">
        <v>419</v>
      </c>
      <c r="G405" s="69" t="s">
        <v>343</v>
      </c>
      <c r="H405" s="70">
        <v>47</v>
      </c>
      <c r="I405" s="70"/>
      <c r="J405" s="70"/>
      <c r="K405" s="71">
        <v>120</v>
      </c>
      <c r="L405" s="71" t="str">
        <f t="shared" si="15"/>
        <v>3w</v>
      </c>
    </row>
    <row r="406" spans="1:12">
      <c r="A406" s="68">
        <v>6</v>
      </c>
      <c r="B406" s="68" t="s">
        <v>439</v>
      </c>
      <c r="C406" s="69" t="s">
        <v>440</v>
      </c>
      <c r="D406" s="69" t="s">
        <v>280</v>
      </c>
      <c r="E406" s="69" t="s">
        <v>484</v>
      </c>
      <c r="F406" s="69" t="s">
        <v>419</v>
      </c>
      <c r="G406" s="72" t="s">
        <v>343</v>
      </c>
      <c r="H406" s="70">
        <v>47</v>
      </c>
      <c r="I406" s="70"/>
      <c r="J406" s="70"/>
      <c r="K406" s="71">
        <v>120</v>
      </c>
      <c r="L406" s="71" t="str">
        <f t="shared" si="15"/>
        <v>3w</v>
      </c>
    </row>
    <row r="407" spans="1:12">
      <c r="A407" s="68">
        <v>6</v>
      </c>
      <c r="B407" s="68" t="s">
        <v>439</v>
      </c>
      <c r="C407" s="69" t="s">
        <v>440</v>
      </c>
      <c r="D407" s="69" t="s">
        <v>280</v>
      </c>
      <c r="E407" s="69" t="s">
        <v>485</v>
      </c>
      <c r="F407" s="69" t="s">
        <v>419</v>
      </c>
      <c r="G407" s="69" t="s">
        <v>343</v>
      </c>
      <c r="H407" s="70">
        <v>52</v>
      </c>
      <c r="I407" s="70"/>
      <c r="J407" s="70"/>
      <c r="K407" s="71">
        <v>120</v>
      </c>
      <c r="L407" s="71" t="str">
        <f t="shared" si="15"/>
        <v>3w</v>
      </c>
    </row>
    <row r="408" spans="1:12">
      <c r="A408" s="68">
        <v>6</v>
      </c>
      <c r="B408" s="68" t="s">
        <v>439</v>
      </c>
      <c r="C408" s="69" t="s">
        <v>440</v>
      </c>
      <c r="D408" s="69" t="s">
        <v>280</v>
      </c>
      <c r="E408" s="69" t="s">
        <v>486</v>
      </c>
      <c r="F408" s="69" t="s">
        <v>487</v>
      </c>
      <c r="G408" s="69" t="s">
        <v>343</v>
      </c>
      <c r="H408" s="70">
        <v>0</v>
      </c>
      <c r="I408" s="70"/>
      <c r="J408" s="70">
        <v>0</v>
      </c>
      <c r="K408" s="71">
        <v>0</v>
      </c>
      <c r="L408" s="71" t="str">
        <f t="shared" si="15"/>
        <v>n.i.o.</v>
      </c>
    </row>
    <row r="409" spans="1:12">
      <c r="A409" s="68">
        <v>6</v>
      </c>
      <c r="B409" s="68" t="s">
        <v>439</v>
      </c>
      <c r="C409" s="69" t="s">
        <v>440</v>
      </c>
      <c r="D409" s="69" t="s">
        <v>280</v>
      </c>
      <c r="E409" s="69" t="s">
        <v>488</v>
      </c>
      <c r="F409" s="69" t="s">
        <v>25</v>
      </c>
      <c r="G409" s="69" t="s">
        <v>343</v>
      </c>
      <c r="H409" s="70">
        <v>149</v>
      </c>
      <c r="I409" s="70"/>
      <c r="J409" s="70"/>
      <c r="K409" s="71">
        <v>200</v>
      </c>
      <c r="L409" s="71" t="str">
        <f t="shared" si="15"/>
        <v>5w</v>
      </c>
    </row>
    <row r="410" spans="1:12">
      <c r="A410" s="68">
        <v>6</v>
      </c>
      <c r="B410" s="68" t="s">
        <v>439</v>
      </c>
      <c r="C410" s="69" t="s">
        <v>440</v>
      </c>
      <c r="D410" s="69" t="s">
        <v>280</v>
      </c>
      <c r="E410" s="69" t="s">
        <v>489</v>
      </c>
      <c r="F410" s="69" t="s">
        <v>25</v>
      </c>
      <c r="G410" s="69" t="s">
        <v>343</v>
      </c>
      <c r="H410" s="70">
        <v>0</v>
      </c>
      <c r="I410" s="70"/>
      <c r="J410" s="70"/>
      <c r="K410" s="71">
        <v>200</v>
      </c>
      <c r="L410" s="71" t="str">
        <f t="shared" si="15"/>
        <v>5w</v>
      </c>
    </row>
    <row r="411" spans="1:12">
      <c r="A411" s="68">
        <v>6</v>
      </c>
      <c r="B411" s="68" t="s">
        <v>439</v>
      </c>
      <c r="C411" s="69" t="s">
        <v>440</v>
      </c>
      <c r="D411" s="69" t="s">
        <v>280</v>
      </c>
      <c r="E411" s="69" t="s">
        <v>490</v>
      </c>
      <c r="F411" s="69" t="s">
        <v>64</v>
      </c>
      <c r="G411" s="69" t="s">
        <v>343</v>
      </c>
      <c r="H411" s="70">
        <v>11</v>
      </c>
      <c r="I411" s="70"/>
      <c r="J411" s="70"/>
      <c r="K411" s="71">
        <v>200</v>
      </c>
      <c r="L411" s="71" t="str">
        <f t="shared" si="15"/>
        <v>5w</v>
      </c>
    </row>
    <row r="412" spans="1:12">
      <c r="A412" s="68">
        <v>6</v>
      </c>
      <c r="B412" s="68" t="s">
        <v>439</v>
      </c>
      <c r="C412" s="69" t="s">
        <v>440</v>
      </c>
      <c r="D412" s="69" t="s">
        <v>280</v>
      </c>
      <c r="E412" s="69" t="s">
        <v>491</v>
      </c>
      <c r="F412" s="69" t="s">
        <v>492</v>
      </c>
      <c r="G412" s="69" t="s">
        <v>343</v>
      </c>
      <c r="H412" s="70">
        <v>14</v>
      </c>
      <c r="I412" s="70"/>
      <c r="J412" s="70"/>
      <c r="K412" s="71">
        <v>120</v>
      </c>
      <c r="L412" s="71" t="str">
        <f t="shared" si="15"/>
        <v>3w</v>
      </c>
    </row>
    <row r="413" spans="1:12">
      <c r="A413" s="68">
        <v>6</v>
      </c>
      <c r="B413" s="68" t="s">
        <v>439</v>
      </c>
      <c r="C413" s="69" t="s">
        <v>440</v>
      </c>
      <c r="D413" s="69" t="s">
        <v>280</v>
      </c>
      <c r="E413" s="69" t="s">
        <v>493</v>
      </c>
      <c r="F413" s="69" t="s">
        <v>445</v>
      </c>
      <c r="G413" s="69" t="s">
        <v>343</v>
      </c>
      <c r="H413" s="70">
        <v>26</v>
      </c>
      <c r="I413" s="70"/>
      <c r="J413" s="70"/>
      <c r="K413" s="71">
        <v>120</v>
      </c>
      <c r="L413" s="71" t="str">
        <f t="shared" si="15"/>
        <v>3w</v>
      </c>
    </row>
    <row r="414" spans="1:12">
      <c r="A414" s="68">
        <v>6</v>
      </c>
      <c r="B414" s="68" t="s">
        <v>439</v>
      </c>
      <c r="C414" s="69" t="s">
        <v>440</v>
      </c>
      <c r="D414" s="69" t="s">
        <v>280</v>
      </c>
      <c r="E414" s="69" t="s">
        <v>494</v>
      </c>
      <c r="F414" s="69" t="s">
        <v>495</v>
      </c>
      <c r="G414" s="69" t="s">
        <v>343</v>
      </c>
      <c r="H414" s="70">
        <v>0</v>
      </c>
      <c r="I414" s="70"/>
      <c r="J414" s="70"/>
      <c r="K414" s="71">
        <v>120</v>
      </c>
      <c r="L414" s="71" t="str">
        <f t="shared" si="15"/>
        <v>3w</v>
      </c>
    </row>
    <row r="415" spans="1:12">
      <c r="A415" s="68">
        <v>6</v>
      </c>
      <c r="B415" s="68" t="s">
        <v>439</v>
      </c>
      <c r="C415" s="69" t="s">
        <v>440</v>
      </c>
      <c r="D415" s="69" t="s">
        <v>280</v>
      </c>
      <c r="E415" s="69" t="s">
        <v>496</v>
      </c>
      <c r="F415" s="69" t="s">
        <v>497</v>
      </c>
      <c r="G415" s="72" t="s">
        <v>343</v>
      </c>
      <c r="H415" s="70">
        <v>15</v>
      </c>
      <c r="I415" s="70"/>
      <c r="J415" s="70"/>
      <c r="K415" s="71">
        <v>40</v>
      </c>
      <c r="L415" s="71" t="str">
        <f t="shared" si="15"/>
        <v>1w</v>
      </c>
    </row>
    <row r="416" spans="1:12">
      <c r="A416" s="68">
        <v>6</v>
      </c>
      <c r="B416" s="68" t="s">
        <v>439</v>
      </c>
      <c r="C416" s="69" t="s">
        <v>440</v>
      </c>
      <c r="D416" s="69" t="s">
        <v>280</v>
      </c>
      <c r="E416" s="69" t="s">
        <v>498</v>
      </c>
      <c r="F416" s="69" t="s">
        <v>348</v>
      </c>
      <c r="G416" s="69" t="s">
        <v>343</v>
      </c>
      <c r="H416" s="70">
        <v>0</v>
      </c>
      <c r="I416" s="70"/>
      <c r="J416" s="70"/>
      <c r="K416" s="71">
        <v>4</v>
      </c>
      <c r="L416" s="71" t="str">
        <f t="shared" si="15"/>
        <v>4j</v>
      </c>
    </row>
    <row r="417" spans="1:12">
      <c r="A417" s="68">
        <v>6</v>
      </c>
      <c r="B417" s="68" t="s">
        <v>439</v>
      </c>
      <c r="C417" s="69" t="s">
        <v>440</v>
      </c>
      <c r="D417" s="69" t="s">
        <v>280</v>
      </c>
      <c r="E417" s="69" t="s">
        <v>499</v>
      </c>
      <c r="F417" s="69" t="s">
        <v>35</v>
      </c>
      <c r="G417" s="69" t="s">
        <v>343</v>
      </c>
      <c r="H417" s="70">
        <v>0</v>
      </c>
      <c r="I417" s="70"/>
      <c r="J417" s="70"/>
      <c r="K417" s="71">
        <v>4</v>
      </c>
      <c r="L417" s="71" t="str">
        <f t="shared" si="15"/>
        <v>4j</v>
      </c>
    </row>
    <row r="418" spans="1:12">
      <c r="A418" s="68">
        <v>6</v>
      </c>
      <c r="B418" s="68" t="s">
        <v>439</v>
      </c>
      <c r="C418" s="69" t="s">
        <v>440</v>
      </c>
      <c r="D418" s="69" t="s">
        <v>280</v>
      </c>
      <c r="E418" s="69" t="s">
        <v>500</v>
      </c>
      <c r="F418" s="69" t="s">
        <v>35</v>
      </c>
      <c r="G418" s="69" t="s">
        <v>343</v>
      </c>
      <c r="H418" s="70">
        <v>0</v>
      </c>
      <c r="I418" s="70"/>
      <c r="J418" s="70"/>
      <c r="K418" s="71">
        <v>4</v>
      </c>
      <c r="L418" s="71" t="str">
        <f t="shared" si="15"/>
        <v>4j</v>
      </c>
    </row>
    <row r="419" spans="1:12">
      <c r="A419" s="68">
        <v>6</v>
      </c>
      <c r="B419" s="68" t="s">
        <v>439</v>
      </c>
      <c r="C419" s="69" t="s">
        <v>440</v>
      </c>
      <c r="D419" s="69" t="s">
        <v>280</v>
      </c>
      <c r="E419" s="69" t="s">
        <v>501</v>
      </c>
      <c r="F419" s="69" t="s">
        <v>502</v>
      </c>
      <c r="G419" s="69" t="s">
        <v>30</v>
      </c>
      <c r="H419" s="70">
        <v>4</v>
      </c>
      <c r="I419" s="70"/>
      <c r="J419" s="70"/>
      <c r="K419" s="71">
        <v>200</v>
      </c>
      <c r="L419" s="71" t="str">
        <f t="shared" si="15"/>
        <v>5w</v>
      </c>
    </row>
    <row r="420" spans="1:12">
      <c r="A420" s="68">
        <v>6</v>
      </c>
      <c r="B420" s="68" t="s">
        <v>439</v>
      </c>
      <c r="C420" s="69" t="s">
        <v>440</v>
      </c>
      <c r="D420" s="69" t="s">
        <v>280</v>
      </c>
      <c r="E420" s="69" t="s">
        <v>503</v>
      </c>
      <c r="F420" s="69" t="s">
        <v>35</v>
      </c>
      <c r="G420" s="69" t="s">
        <v>343</v>
      </c>
      <c r="H420" s="70">
        <v>0</v>
      </c>
      <c r="I420" s="70"/>
      <c r="J420" s="70"/>
      <c r="K420" s="71">
        <v>4</v>
      </c>
      <c r="L420" s="71" t="str">
        <f t="shared" si="15"/>
        <v>4j</v>
      </c>
    </row>
    <row r="421" spans="1:12">
      <c r="A421" s="68">
        <v>6</v>
      </c>
      <c r="B421" s="68" t="s">
        <v>439</v>
      </c>
      <c r="C421" s="69" t="s">
        <v>440</v>
      </c>
      <c r="D421" s="69" t="s">
        <v>280</v>
      </c>
      <c r="E421" s="69" t="s">
        <v>504</v>
      </c>
      <c r="F421" s="69" t="s">
        <v>502</v>
      </c>
      <c r="G421" s="69" t="s">
        <v>30</v>
      </c>
      <c r="H421" s="70">
        <v>5</v>
      </c>
      <c r="I421" s="70"/>
      <c r="J421" s="70"/>
      <c r="K421" s="71">
        <v>200</v>
      </c>
      <c r="L421" s="71" t="str">
        <f t="shared" si="15"/>
        <v>5w</v>
      </c>
    </row>
    <row r="422" spans="1:12">
      <c r="A422" s="68">
        <v>6</v>
      </c>
      <c r="B422" s="68" t="s">
        <v>439</v>
      </c>
      <c r="C422" s="69" t="s">
        <v>440</v>
      </c>
      <c r="D422" s="69" t="s">
        <v>280</v>
      </c>
      <c r="E422" s="69" t="s">
        <v>505</v>
      </c>
      <c r="F422" s="69" t="s">
        <v>35</v>
      </c>
      <c r="G422" s="69" t="s">
        <v>343</v>
      </c>
      <c r="H422" s="70">
        <v>0</v>
      </c>
      <c r="I422" s="70"/>
      <c r="J422" s="70"/>
      <c r="K422" s="71">
        <v>4</v>
      </c>
      <c r="L422" s="71" t="str">
        <f t="shared" si="15"/>
        <v>4j</v>
      </c>
    </row>
    <row r="423" spans="1:12">
      <c r="A423" s="68">
        <v>6</v>
      </c>
      <c r="B423" s="68" t="s">
        <v>439</v>
      </c>
      <c r="C423" s="69" t="s">
        <v>440</v>
      </c>
      <c r="D423" s="69" t="s">
        <v>280</v>
      </c>
      <c r="E423" s="69" t="s">
        <v>506</v>
      </c>
      <c r="F423" s="69" t="s">
        <v>502</v>
      </c>
      <c r="G423" s="69" t="s">
        <v>30</v>
      </c>
      <c r="H423" s="70">
        <v>5</v>
      </c>
      <c r="I423" s="70"/>
      <c r="J423" s="70"/>
      <c r="K423" s="71">
        <v>200</v>
      </c>
      <c r="L423" s="71" t="str">
        <f t="shared" si="15"/>
        <v>5w</v>
      </c>
    </row>
    <row r="424" spans="1:12">
      <c r="A424" s="68">
        <v>6</v>
      </c>
      <c r="B424" s="68" t="s">
        <v>439</v>
      </c>
      <c r="C424" s="69" t="s">
        <v>440</v>
      </c>
      <c r="D424" s="69" t="s">
        <v>280</v>
      </c>
      <c r="E424" s="69" t="s">
        <v>507</v>
      </c>
      <c r="F424" s="69" t="s">
        <v>35</v>
      </c>
      <c r="G424" s="72" t="s">
        <v>343</v>
      </c>
      <c r="H424" s="70">
        <v>0</v>
      </c>
      <c r="I424" s="70"/>
      <c r="J424" s="70"/>
      <c r="K424" s="71">
        <v>4</v>
      </c>
      <c r="L424" s="71" t="str">
        <f t="shared" si="15"/>
        <v>4j</v>
      </c>
    </row>
    <row r="425" spans="1:12">
      <c r="A425" s="68">
        <v>6</v>
      </c>
      <c r="B425" s="68" t="s">
        <v>439</v>
      </c>
      <c r="C425" s="69" t="s">
        <v>440</v>
      </c>
      <c r="D425" s="69" t="s">
        <v>280</v>
      </c>
      <c r="E425" s="69" t="s">
        <v>508</v>
      </c>
      <c r="F425" s="69" t="s">
        <v>509</v>
      </c>
      <c r="G425" s="69" t="s">
        <v>343</v>
      </c>
      <c r="H425" s="70">
        <v>44</v>
      </c>
      <c r="I425" s="70"/>
      <c r="J425" s="70"/>
      <c r="K425" s="71">
        <v>120</v>
      </c>
      <c r="L425" s="71" t="str">
        <f t="shared" si="15"/>
        <v>3w</v>
      </c>
    </row>
    <row r="426" spans="1:12">
      <c r="A426" s="68">
        <v>6</v>
      </c>
      <c r="B426" s="68" t="s">
        <v>439</v>
      </c>
      <c r="C426" s="69" t="s">
        <v>440</v>
      </c>
      <c r="D426" s="69" t="s">
        <v>280</v>
      </c>
      <c r="E426" s="69" t="s">
        <v>510</v>
      </c>
      <c r="F426" s="69" t="s">
        <v>511</v>
      </c>
      <c r="G426" s="69" t="s">
        <v>343</v>
      </c>
      <c r="H426" s="70">
        <v>41</v>
      </c>
      <c r="I426" s="70"/>
      <c r="J426" s="70"/>
      <c r="K426" s="71">
        <v>120</v>
      </c>
      <c r="L426" s="71" t="str">
        <f t="shared" si="15"/>
        <v>3w</v>
      </c>
    </row>
    <row r="427" spans="1:12">
      <c r="A427" s="68">
        <v>6</v>
      </c>
      <c r="B427" s="68" t="s">
        <v>439</v>
      </c>
      <c r="C427" s="69" t="s">
        <v>440</v>
      </c>
      <c r="D427" s="69" t="s">
        <v>280</v>
      </c>
      <c r="E427" s="69" t="s">
        <v>512</v>
      </c>
      <c r="F427" s="69" t="s">
        <v>513</v>
      </c>
      <c r="G427" s="69" t="s">
        <v>343</v>
      </c>
      <c r="H427" s="70">
        <v>22</v>
      </c>
      <c r="I427" s="70"/>
      <c r="J427" s="70"/>
      <c r="K427" s="71">
        <v>120</v>
      </c>
      <c r="L427" s="71" t="str">
        <f t="shared" si="15"/>
        <v>3w</v>
      </c>
    </row>
    <row r="428" spans="1:12">
      <c r="A428" s="68">
        <v>6</v>
      </c>
      <c r="B428" s="68" t="s">
        <v>439</v>
      </c>
      <c r="C428" s="69" t="s">
        <v>440</v>
      </c>
      <c r="D428" s="69" t="s">
        <v>280</v>
      </c>
      <c r="E428" s="69" t="s">
        <v>514</v>
      </c>
      <c r="F428" s="69" t="s">
        <v>515</v>
      </c>
      <c r="G428" s="69" t="s">
        <v>343</v>
      </c>
      <c r="H428" s="70">
        <v>27</v>
      </c>
      <c r="I428" s="70"/>
      <c r="J428" s="70"/>
      <c r="K428" s="71">
        <v>120</v>
      </c>
      <c r="L428" s="71" t="str">
        <f t="shared" si="15"/>
        <v>3w</v>
      </c>
    </row>
    <row r="429" spans="1:12">
      <c r="A429" s="68">
        <v>6</v>
      </c>
      <c r="B429" s="68" t="s">
        <v>439</v>
      </c>
      <c r="C429" s="69" t="s">
        <v>440</v>
      </c>
      <c r="D429" s="69" t="s">
        <v>280</v>
      </c>
      <c r="E429" s="69" t="s">
        <v>516</v>
      </c>
      <c r="F429" s="69" t="s">
        <v>118</v>
      </c>
      <c r="G429" s="69" t="s">
        <v>343</v>
      </c>
      <c r="H429" s="70">
        <v>0</v>
      </c>
      <c r="I429" s="70"/>
      <c r="J429" s="70"/>
      <c r="K429" s="71">
        <v>200</v>
      </c>
      <c r="L429" s="71" t="str">
        <f t="shared" si="15"/>
        <v>5w</v>
      </c>
    </row>
    <row r="430" spans="1:12">
      <c r="A430" s="68">
        <v>6</v>
      </c>
      <c r="B430" s="68" t="s">
        <v>439</v>
      </c>
      <c r="C430" s="69" t="s">
        <v>440</v>
      </c>
      <c r="D430" s="69" t="s">
        <v>280</v>
      </c>
      <c r="E430" s="69" t="s">
        <v>517</v>
      </c>
      <c r="F430" s="69" t="s">
        <v>400</v>
      </c>
      <c r="G430" s="69" t="s">
        <v>30</v>
      </c>
      <c r="H430" s="70">
        <v>5</v>
      </c>
      <c r="I430" s="70"/>
      <c r="J430" s="70"/>
      <c r="K430" s="71">
        <v>200</v>
      </c>
      <c r="L430" s="71" t="str">
        <f t="shared" si="15"/>
        <v>5w</v>
      </c>
    </row>
    <row r="431" spans="1:12">
      <c r="A431" s="68">
        <v>6</v>
      </c>
      <c r="B431" s="68" t="s">
        <v>439</v>
      </c>
      <c r="C431" s="69" t="s">
        <v>440</v>
      </c>
      <c r="D431" s="69" t="s">
        <v>280</v>
      </c>
      <c r="E431" s="69" t="s">
        <v>518</v>
      </c>
      <c r="F431" s="69" t="s">
        <v>519</v>
      </c>
      <c r="G431" s="69" t="s">
        <v>520</v>
      </c>
      <c r="H431" s="70">
        <v>38</v>
      </c>
      <c r="I431" s="70"/>
      <c r="J431" s="70"/>
      <c r="K431" s="71">
        <v>200</v>
      </c>
      <c r="L431" s="71" t="str">
        <f t="shared" si="15"/>
        <v>5w</v>
      </c>
    </row>
    <row r="432" spans="1:12">
      <c r="A432" s="68">
        <v>6</v>
      </c>
      <c r="B432" s="68" t="s">
        <v>439</v>
      </c>
      <c r="C432" s="69" t="s">
        <v>440</v>
      </c>
      <c r="D432" s="69" t="s">
        <v>280</v>
      </c>
      <c r="E432" s="69" t="s">
        <v>521</v>
      </c>
      <c r="F432" s="69" t="s">
        <v>522</v>
      </c>
      <c r="G432" s="69" t="s">
        <v>30</v>
      </c>
      <c r="H432" s="70">
        <v>12</v>
      </c>
      <c r="I432" s="70"/>
      <c r="J432" s="70"/>
      <c r="K432" s="71">
        <v>200</v>
      </c>
      <c r="L432" s="71" t="str">
        <f t="shared" si="15"/>
        <v>5w</v>
      </c>
    </row>
    <row r="433" spans="1:12">
      <c r="A433" s="68">
        <v>7</v>
      </c>
      <c r="B433" s="68" t="s">
        <v>523</v>
      </c>
      <c r="C433" s="69" t="s">
        <v>524</v>
      </c>
      <c r="D433" s="69" t="s">
        <v>19</v>
      </c>
      <c r="E433" s="69">
        <v>1</v>
      </c>
      <c r="F433" s="69" t="s">
        <v>525</v>
      </c>
      <c r="G433" s="72" t="s">
        <v>526</v>
      </c>
      <c r="H433" s="70">
        <v>30</v>
      </c>
      <c r="I433" s="70"/>
      <c r="J433" s="70"/>
      <c r="K433" s="71">
        <v>200</v>
      </c>
      <c r="L433" s="71" t="str">
        <f t="shared" si="15"/>
        <v>5w</v>
      </c>
    </row>
    <row r="434" spans="1:12">
      <c r="A434" s="68">
        <v>7</v>
      </c>
      <c r="B434" s="68" t="s">
        <v>523</v>
      </c>
      <c r="C434" s="69" t="s">
        <v>524</v>
      </c>
      <c r="D434" s="69" t="s">
        <v>19</v>
      </c>
      <c r="E434" s="69">
        <v>2</v>
      </c>
      <c r="F434" s="69" t="s">
        <v>525</v>
      </c>
      <c r="G434" s="69" t="s">
        <v>411</v>
      </c>
      <c r="H434" s="70">
        <v>170</v>
      </c>
      <c r="I434" s="70"/>
      <c r="J434" s="70"/>
      <c r="K434" s="71">
        <v>200</v>
      </c>
      <c r="L434" s="71" t="str">
        <f t="shared" si="15"/>
        <v>5w</v>
      </c>
    </row>
    <row r="435" spans="1:12">
      <c r="A435" s="68">
        <v>7</v>
      </c>
      <c r="B435" s="68" t="s">
        <v>523</v>
      </c>
      <c r="C435" s="69" t="s">
        <v>524</v>
      </c>
      <c r="D435" s="69" t="s">
        <v>19</v>
      </c>
      <c r="E435" s="69">
        <v>3</v>
      </c>
      <c r="F435" s="69" t="s">
        <v>527</v>
      </c>
      <c r="G435" s="69" t="s">
        <v>411</v>
      </c>
      <c r="H435" s="70">
        <v>5</v>
      </c>
      <c r="I435" s="70"/>
      <c r="J435" s="70"/>
      <c r="K435" s="71">
        <v>200</v>
      </c>
      <c r="L435" s="71" t="str">
        <f t="shared" si="15"/>
        <v>5w</v>
      </c>
    </row>
    <row r="436" spans="1:12">
      <c r="A436" s="68">
        <v>7</v>
      </c>
      <c r="B436" s="68" t="s">
        <v>523</v>
      </c>
      <c r="C436" s="69" t="s">
        <v>524</v>
      </c>
      <c r="D436" s="69" t="s">
        <v>19</v>
      </c>
      <c r="E436" s="69">
        <v>4</v>
      </c>
      <c r="F436" s="69" t="s">
        <v>527</v>
      </c>
      <c r="G436" s="69" t="s">
        <v>411</v>
      </c>
      <c r="H436" s="70">
        <v>5</v>
      </c>
      <c r="I436" s="70"/>
      <c r="J436" s="70"/>
      <c r="K436" s="71">
        <v>200</v>
      </c>
      <c r="L436" s="71" t="str">
        <f t="shared" si="15"/>
        <v>5w</v>
      </c>
    </row>
    <row r="437" spans="1:12">
      <c r="A437" s="68">
        <v>7</v>
      </c>
      <c r="B437" s="68" t="s">
        <v>523</v>
      </c>
      <c r="C437" s="69" t="s">
        <v>524</v>
      </c>
      <c r="D437" s="69" t="s">
        <v>19</v>
      </c>
      <c r="E437" s="69">
        <v>5</v>
      </c>
      <c r="F437" s="69" t="s">
        <v>527</v>
      </c>
      <c r="G437" s="69" t="s">
        <v>411</v>
      </c>
      <c r="H437" s="70">
        <v>8</v>
      </c>
      <c r="I437" s="70"/>
      <c r="J437" s="70"/>
      <c r="K437" s="71">
        <v>200</v>
      </c>
      <c r="L437" s="71" t="str">
        <f t="shared" si="15"/>
        <v>5w</v>
      </c>
    </row>
    <row r="438" spans="1:12">
      <c r="A438" s="68">
        <v>7</v>
      </c>
      <c r="B438" s="68" t="s">
        <v>523</v>
      </c>
      <c r="C438" s="69" t="s">
        <v>524</v>
      </c>
      <c r="D438" s="69" t="s">
        <v>19</v>
      </c>
      <c r="E438" s="69">
        <v>6</v>
      </c>
      <c r="F438" s="69" t="s">
        <v>528</v>
      </c>
      <c r="G438" s="69" t="s">
        <v>411</v>
      </c>
      <c r="H438" s="70">
        <v>40</v>
      </c>
      <c r="I438" s="70"/>
      <c r="J438" s="70"/>
      <c r="K438" s="71">
        <v>200</v>
      </c>
      <c r="L438" s="71" t="str">
        <f t="shared" si="15"/>
        <v>5w</v>
      </c>
    </row>
    <row r="439" spans="1:12">
      <c r="A439" s="68">
        <v>7</v>
      </c>
      <c r="B439" s="68" t="s">
        <v>523</v>
      </c>
      <c r="C439" s="69" t="s">
        <v>524</v>
      </c>
      <c r="D439" s="69" t="s">
        <v>19</v>
      </c>
      <c r="E439" s="69">
        <v>7</v>
      </c>
      <c r="F439" s="69" t="s">
        <v>365</v>
      </c>
      <c r="G439" s="69" t="s">
        <v>411</v>
      </c>
      <c r="H439" s="70">
        <v>56</v>
      </c>
      <c r="I439" s="70"/>
      <c r="J439" s="70"/>
      <c r="K439" s="71">
        <v>200</v>
      </c>
      <c r="L439" s="71" t="str">
        <f t="shared" si="15"/>
        <v>5w</v>
      </c>
    </row>
    <row r="440" spans="1:12">
      <c r="A440" s="68">
        <v>7</v>
      </c>
      <c r="B440" s="68" t="s">
        <v>523</v>
      </c>
      <c r="C440" s="69" t="s">
        <v>524</v>
      </c>
      <c r="D440" s="69" t="s">
        <v>19</v>
      </c>
      <c r="E440" s="69">
        <v>8</v>
      </c>
      <c r="F440" s="69" t="s">
        <v>21</v>
      </c>
      <c r="G440" s="69" t="s">
        <v>526</v>
      </c>
      <c r="H440" s="70">
        <v>23</v>
      </c>
      <c r="I440" s="70"/>
      <c r="J440" s="70"/>
      <c r="K440" s="71">
        <v>200</v>
      </c>
      <c r="L440" s="71" t="str">
        <f t="shared" si="15"/>
        <v>5w</v>
      </c>
    </row>
    <row r="441" spans="1:12">
      <c r="A441" s="68">
        <v>7</v>
      </c>
      <c r="B441" s="68" t="s">
        <v>523</v>
      </c>
      <c r="C441" s="69" t="s">
        <v>524</v>
      </c>
      <c r="D441" s="69" t="s">
        <v>19</v>
      </c>
      <c r="E441" s="69">
        <v>9</v>
      </c>
      <c r="F441" s="69" t="s">
        <v>529</v>
      </c>
      <c r="G441" s="69" t="s">
        <v>373</v>
      </c>
      <c r="H441" s="70">
        <v>15</v>
      </c>
      <c r="I441" s="70"/>
      <c r="J441" s="70"/>
      <c r="K441" s="71">
        <v>200</v>
      </c>
      <c r="L441" s="71" t="str">
        <f t="shared" si="15"/>
        <v>5w</v>
      </c>
    </row>
    <row r="442" spans="1:12">
      <c r="A442" s="68">
        <v>7</v>
      </c>
      <c r="B442" s="68" t="s">
        <v>523</v>
      </c>
      <c r="C442" s="69" t="s">
        <v>524</v>
      </c>
      <c r="D442" s="69" t="s">
        <v>19</v>
      </c>
      <c r="E442" s="69">
        <v>10</v>
      </c>
      <c r="F442" s="69" t="s">
        <v>29</v>
      </c>
      <c r="G442" s="72" t="s">
        <v>30</v>
      </c>
      <c r="H442" s="70">
        <v>3.5</v>
      </c>
      <c r="I442" s="70"/>
      <c r="J442" s="70"/>
      <c r="K442" s="71">
        <v>200</v>
      </c>
      <c r="L442" s="71" t="str">
        <f t="shared" si="15"/>
        <v>5w</v>
      </c>
    </row>
    <row r="443" spans="1:12">
      <c r="A443" s="68">
        <v>7</v>
      </c>
      <c r="B443" s="68" t="s">
        <v>523</v>
      </c>
      <c r="C443" s="69" t="s">
        <v>524</v>
      </c>
      <c r="D443" s="69" t="s">
        <v>19</v>
      </c>
      <c r="E443" s="69">
        <v>11</v>
      </c>
      <c r="F443" s="69" t="s">
        <v>530</v>
      </c>
      <c r="G443" s="69" t="s">
        <v>30</v>
      </c>
      <c r="H443" s="70">
        <v>3.5</v>
      </c>
      <c r="I443" s="70"/>
      <c r="J443" s="70"/>
      <c r="K443" s="71">
        <v>200</v>
      </c>
      <c r="L443" s="71" t="str">
        <f t="shared" si="15"/>
        <v>5w</v>
      </c>
    </row>
    <row r="444" spans="1:12">
      <c r="A444" s="68">
        <v>7</v>
      </c>
      <c r="B444" s="68" t="s">
        <v>523</v>
      </c>
      <c r="C444" s="69" t="s">
        <v>524</v>
      </c>
      <c r="D444" s="69" t="s">
        <v>19</v>
      </c>
      <c r="E444" s="69">
        <v>12</v>
      </c>
      <c r="F444" s="69" t="s">
        <v>531</v>
      </c>
      <c r="G444" s="69" t="s">
        <v>411</v>
      </c>
      <c r="H444" s="70">
        <v>76</v>
      </c>
      <c r="I444" s="70"/>
      <c r="J444" s="70"/>
      <c r="K444" s="71">
        <v>200</v>
      </c>
      <c r="L444" s="71" t="str">
        <f t="shared" si="15"/>
        <v>5w</v>
      </c>
    </row>
    <row r="445" spans="1:12">
      <c r="A445" s="68">
        <v>7</v>
      </c>
      <c r="B445" s="68" t="s">
        <v>523</v>
      </c>
      <c r="C445" s="69" t="s">
        <v>524</v>
      </c>
      <c r="D445" s="69" t="s">
        <v>19</v>
      </c>
      <c r="E445" s="69">
        <v>13</v>
      </c>
      <c r="F445" s="69" t="s">
        <v>532</v>
      </c>
      <c r="G445" s="69" t="s">
        <v>97</v>
      </c>
      <c r="H445" s="70">
        <v>60</v>
      </c>
      <c r="I445" s="70"/>
      <c r="J445" s="70"/>
      <c r="K445" s="71">
        <v>200</v>
      </c>
      <c r="L445" s="71" t="str">
        <f t="shared" si="15"/>
        <v>5w</v>
      </c>
    </row>
    <row r="446" spans="1:12">
      <c r="A446" s="68">
        <v>7</v>
      </c>
      <c r="B446" s="68" t="s">
        <v>523</v>
      </c>
      <c r="C446" s="69" t="s">
        <v>524</v>
      </c>
      <c r="D446" s="69" t="s">
        <v>19</v>
      </c>
      <c r="E446" s="69">
        <v>14</v>
      </c>
      <c r="F446" s="69" t="s">
        <v>533</v>
      </c>
      <c r="G446" s="69" t="s">
        <v>411</v>
      </c>
      <c r="H446" s="70">
        <v>50</v>
      </c>
      <c r="I446" s="70"/>
      <c r="J446" s="70"/>
      <c r="K446" s="71">
        <v>40</v>
      </c>
      <c r="L446" s="71" t="str">
        <f t="shared" si="15"/>
        <v>1w</v>
      </c>
    </row>
    <row r="447" spans="1:12">
      <c r="A447" s="68">
        <v>7</v>
      </c>
      <c r="B447" s="68" t="s">
        <v>523</v>
      </c>
      <c r="C447" s="69" t="s">
        <v>524</v>
      </c>
      <c r="D447" s="69" t="s">
        <v>19</v>
      </c>
      <c r="E447" s="69">
        <v>15</v>
      </c>
      <c r="F447" s="69" t="s">
        <v>534</v>
      </c>
      <c r="G447" s="69" t="s">
        <v>30</v>
      </c>
      <c r="H447" s="70">
        <v>16</v>
      </c>
      <c r="I447" s="70"/>
      <c r="J447" s="70"/>
      <c r="K447" s="71">
        <v>200</v>
      </c>
      <c r="L447" s="71" t="str">
        <f t="shared" ref="L447:L510" si="16">VLOOKUP(K447,$O$6:$P$11,2,0)</f>
        <v>5w</v>
      </c>
    </row>
    <row r="448" spans="1:12">
      <c r="A448" s="68">
        <v>7</v>
      </c>
      <c r="B448" s="68" t="s">
        <v>523</v>
      </c>
      <c r="C448" s="69" t="s">
        <v>524</v>
      </c>
      <c r="D448" s="69" t="s">
        <v>19</v>
      </c>
      <c r="E448" s="69">
        <v>16</v>
      </c>
      <c r="F448" s="69" t="s">
        <v>535</v>
      </c>
      <c r="G448" s="69" t="s">
        <v>536</v>
      </c>
      <c r="H448" s="70">
        <v>57</v>
      </c>
      <c r="I448" s="70"/>
      <c r="J448" s="70"/>
      <c r="K448" s="71">
        <v>40</v>
      </c>
      <c r="L448" s="71" t="str">
        <f t="shared" si="16"/>
        <v>1w</v>
      </c>
    </row>
    <row r="449" spans="1:12">
      <c r="A449" s="68">
        <v>7</v>
      </c>
      <c r="B449" s="68" t="s">
        <v>523</v>
      </c>
      <c r="C449" s="69" t="s">
        <v>524</v>
      </c>
      <c r="D449" s="69" t="s">
        <v>19</v>
      </c>
      <c r="E449" s="69">
        <v>17</v>
      </c>
      <c r="F449" s="69" t="s">
        <v>344</v>
      </c>
      <c r="G449" s="69" t="s">
        <v>30</v>
      </c>
      <c r="H449" s="70">
        <v>18</v>
      </c>
      <c r="I449" s="70"/>
      <c r="J449" s="70"/>
      <c r="K449" s="71">
        <v>80</v>
      </c>
      <c r="L449" s="71" t="str">
        <f t="shared" si="16"/>
        <v>2w</v>
      </c>
    </row>
    <row r="450" spans="1:12">
      <c r="A450" s="68">
        <v>7</v>
      </c>
      <c r="B450" s="68" t="s">
        <v>523</v>
      </c>
      <c r="C450" s="69" t="s">
        <v>524</v>
      </c>
      <c r="D450" s="69" t="s">
        <v>19</v>
      </c>
      <c r="E450" s="69">
        <v>18</v>
      </c>
      <c r="F450" s="69" t="s">
        <v>537</v>
      </c>
      <c r="G450" s="69" t="s">
        <v>30</v>
      </c>
      <c r="H450" s="70">
        <v>4.75</v>
      </c>
      <c r="I450" s="70"/>
      <c r="J450" s="70"/>
      <c r="K450" s="71">
        <v>200</v>
      </c>
      <c r="L450" s="71" t="str">
        <f t="shared" si="16"/>
        <v>5w</v>
      </c>
    </row>
    <row r="451" spans="1:12">
      <c r="A451" s="68">
        <v>7</v>
      </c>
      <c r="B451" s="68" t="s">
        <v>523</v>
      </c>
      <c r="C451" s="69" t="s">
        <v>524</v>
      </c>
      <c r="D451" s="69" t="s">
        <v>19</v>
      </c>
      <c r="E451" s="69">
        <v>19</v>
      </c>
      <c r="F451" s="69" t="s">
        <v>538</v>
      </c>
      <c r="G451" s="72" t="s">
        <v>30</v>
      </c>
      <c r="H451" s="70">
        <v>3.5</v>
      </c>
      <c r="I451" s="70"/>
      <c r="J451" s="70"/>
      <c r="K451" s="71">
        <v>200</v>
      </c>
      <c r="L451" s="71" t="str">
        <f t="shared" si="16"/>
        <v>5w</v>
      </c>
    </row>
    <row r="452" spans="1:12">
      <c r="A452" s="68">
        <v>7</v>
      </c>
      <c r="B452" s="68" t="s">
        <v>523</v>
      </c>
      <c r="C452" s="69" t="s">
        <v>524</v>
      </c>
      <c r="D452" s="69" t="s">
        <v>19</v>
      </c>
      <c r="E452" s="69">
        <v>20</v>
      </c>
      <c r="F452" s="69" t="s">
        <v>375</v>
      </c>
      <c r="G452" s="69" t="s">
        <v>411</v>
      </c>
      <c r="H452" s="70">
        <v>6.6</v>
      </c>
      <c r="I452" s="70"/>
      <c r="J452" s="70"/>
      <c r="K452" s="71">
        <v>40</v>
      </c>
      <c r="L452" s="71" t="str">
        <f t="shared" si="16"/>
        <v>1w</v>
      </c>
    </row>
    <row r="453" spans="1:12">
      <c r="A453" s="68">
        <v>7</v>
      </c>
      <c r="B453" s="68" t="s">
        <v>523</v>
      </c>
      <c r="C453" s="69" t="s">
        <v>524</v>
      </c>
      <c r="D453" s="69" t="s">
        <v>19</v>
      </c>
      <c r="E453" s="69">
        <v>21</v>
      </c>
      <c r="F453" s="69" t="s">
        <v>344</v>
      </c>
      <c r="G453" s="69" t="s">
        <v>30</v>
      </c>
      <c r="H453" s="70">
        <v>14</v>
      </c>
      <c r="I453" s="70"/>
      <c r="J453" s="70"/>
      <c r="K453" s="71">
        <v>80</v>
      </c>
      <c r="L453" s="71" t="str">
        <f t="shared" si="16"/>
        <v>2w</v>
      </c>
    </row>
    <row r="454" spans="1:12">
      <c r="A454" s="68">
        <v>7</v>
      </c>
      <c r="B454" s="68" t="s">
        <v>523</v>
      </c>
      <c r="C454" s="69" t="s">
        <v>524</v>
      </c>
      <c r="D454" s="69" t="s">
        <v>19</v>
      </c>
      <c r="E454" s="69">
        <v>22</v>
      </c>
      <c r="F454" s="69" t="s">
        <v>537</v>
      </c>
      <c r="G454" s="69" t="s">
        <v>30</v>
      </c>
      <c r="H454" s="70">
        <v>4.75</v>
      </c>
      <c r="I454" s="70"/>
      <c r="J454" s="70"/>
      <c r="K454" s="71">
        <v>200</v>
      </c>
      <c r="L454" s="71" t="str">
        <f t="shared" si="16"/>
        <v>5w</v>
      </c>
    </row>
    <row r="455" spans="1:12">
      <c r="A455" s="68">
        <v>7</v>
      </c>
      <c r="B455" s="68" t="s">
        <v>523</v>
      </c>
      <c r="C455" s="69" t="s">
        <v>524</v>
      </c>
      <c r="D455" s="69" t="s">
        <v>19</v>
      </c>
      <c r="E455" s="69">
        <v>23</v>
      </c>
      <c r="F455" s="69" t="s">
        <v>538</v>
      </c>
      <c r="G455" s="69" t="s">
        <v>30</v>
      </c>
      <c r="H455" s="70">
        <v>3.5</v>
      </c>
      <c r="I455" s="70"/>
      <c r="J455" s="70"/>
      <c r="K455" s="71">
        <v>200</v>
      </c>
      <c r="L455" s="71" t="str">
        <f t="shared" si="16"/>
        <v>5w</v>
      </c>
    </row>
    <row r="456" spans="1:12">
      <c r="A456" s="68">
        <v>7</v>
      </c>
      <c r="B456" s="68" t="s">
        <v>523</v>
      </c>
      <c r="C456" s="69" t="s">
        <v>524</v>
      </c>
      <c r="D456" s="69" t="s">
        <v>19</v>
      </c>
      <c r="E456" s="69">
        <v>24</v>
      </c>
      <c r="F456" s="69" t="s">
        <v>402</v>
      </c>
      <c r="G456" s="69" t="s">
        <v>539</v>
      </c>
      <c r="H456" s="70">
        <v>330</v>
      </c>
      <c r="I456" s="70"/>
      <c r="J456" s="70"/>
      <c r="K456" s="71">
        <v>200</v>
      </c>
      <c r="L456" s="71" t="str">
        <f t="shared" si="16"/>
        <v>5w</v>
      </c>
    </row>
    <row r="457" spans="1:12">
      <c r="A457" s="68">
        <v>7</v>
      </c>
      <c r="B457" s="68" t="s">
        <v>523</v>
      </c>
      <c r="C457" s="69" t="s">
        <v>524</v>
      </c>
      <c r="D457" s="69" t="s">
        <v>19</v>
      </c>
      <c r="E457" s="69">
        <v>25</v>
      </c>
      <c r="F457" s="69" t="s">
        <v>540</v>
      </c>
      <c r="G457" s="69" t="s">
        <v>541</v>
      </c>
      <c r="H457" s="70">
        <v>10</v>
      </c>
      <c r="I457" s="70"/>
      <c r="J457" s="70"/>
      <c r="K457" s="71">
        <v>200</v>
      </c>
      <c r="L457" s="71" t="str">
        <f t="shared" si="16"/>
        <v>5w</v>
      </c>
    </row>
    <row r="458" spans="1:12">
      <c r="A458" s="68">
        <v>7</v>
      </c>
      <c r="B458" s="68" t="s">
        <v>523</v>
      </c>
      <c r="C458" s="69" t="s">
        <v>524</v>
      </c>
      <c r="D458" s="69" t="s">
        <v>19</v>
      </c>
      <c r="E458" s="69">
        <v>26</v>
      </c>
      <c r="F458" s="69" t="s">
        <v>375</v>
      </c>
      <c r="G458" s="69" t="s">
        <v>411</v>
      </c>
      <c r="H458" s="70">
        <v>19</v>
      </c>
      <c r="I458" s="70"/>
      <c r="J458" s="70"/>
      <c r="K458" s="71">
        <v>40</v>
      </c>
      <c r="L458" s="71" t="str">
        <f t="shared" si="16"/>
        <v>1w</v>
      </c>
    </row>
    <row r="459" spans="1:12">
      <c r="A459" s="68">
        <v>7</v>
      </c>
      <c r="B459" s="68" t="s">
        <v>523</v>
      </c>
      <c r="C459" s="69" t="s">
        <v>524</v>
      </c>
      <c r="D459" s="69" t="s">
        <v>19</v>
      </c>
      <c r="E459" s="69">
        <v>27</v>
      </c>
      <c r="F459" s="69" t="s">
        <v>375</v>
      </c>
      <c r="G459" s="69" t="s">
        <v>411</v>
      </c>
      <c r="H459" s="70">
        <v>34</v>
      </c>
      <c r="I459" s="70"/>
      <c r="J459" s="70"/>
      <c r="K459" s="71">
        <v>40</v>
      </c>
      <c r="L459" s="71" t="str">
        <f t="shared" si="16"/>
        <v>1w</v>
      </c>
    </row>
    <row r="460" spans="1:12">
      <c r="A460" s="68">
        <v>7</v>
      </c>
      <c r="B460" s="68" t="s">
        <v>523</v>
      </c>
      <c r="C460" s="69" t="s">
        <v>524</v>
      </c>
      <c r="D460" s="69" t="s">
        <v>19</v>
      </c>
      <c r="E460" s="69">
        <v>28</v>
      </c>
      <c r="F460" s="69" t="s">
        <v>370</v>
      </c>
      <c r="G460" s="72" t="s">
        <v>411</v>
      </c>
      <c r="H460" s="70">
        <v>13</v>
      </c>
      <c r="I460" s="70"/>
      <c r="J460" s="70"/>
      <c r="K460" s="71">
        <v>40</v>
      </c>
      <c r="L460" s="71" t="str">
        <f t="shared" si="16"/>
        <v>1w</v>
      </c>
    </row>
    <row r="461" spans="1:12">
      <c r="A461" s="68">
        <v>7</v>
      </c>
      <c r="B461" s="68" t="s">
        <v>523</v>
      </c>
      <c r="C461" s="69" t="s">
        <v>524</v>
      </c>
      <c r="D461" s="69" t="s">
        <v>19</v>
      </c>
      <c r="E461" s="69">
        <v>29</v>
      </c>
      <c r="F461" s="69" t="s">
        <v>531</v>
      </c>
      <c r="G461" s="69" t="s">
        <v>411</v>
      </c>
      <c r="H461" s="70">
        <v>140</v>
      </c>
      <c r="I461" s="70"/>
      <c r="J461" s="70"/>
      <c r="K461" s="71">
        <v>200</v>
      </c>
      <c r="L461" s="71" t="str">
        <f t="shared" si="16"/>
        <v>5w</v>
      </c>
    </row>
    <row r="462" spans="1:12">
      <c r="A462" s="68">
        <v>7</v>
      </c>
      <c r="B462" s="68" t="s">
        <v>523</v>
      </c>
      <c r="C462" s="69" t="s">
        <v>524</v>
      </c>
      <c r="D462" s="69" t="s">
        <v>19</v>
      </c>
      <c r="E462" s="69">
        <v>30</v>
      </c>
      <c r="F462" s="69" t="s">
        <v>366</v>
      </c>
      <c r="G462" s="69" t="s">
        <v>411</v>
      </c>
      <c r="H462" s="70">
        <v>55</v>
      </c>
      <c r="I462" s="70"/>
      <c r="J462" s="70"/>
      <c r="K462" s="71">
        <v>40</v>
      </c>
      <c r="L462" s="71" t="str">
        <f t="shared" si="16"/>
        <v>1w</v>
      </c>
    </row>
    <row r="463" spans="1:12">
      <c r="A463" s="68">
        <v>7</v>
      </c>
      <c r="B463" s="68" t="s">
        <v>523</v>
      </c>
      <c r="C463" s="69" t="s">
        <v>524</v>
      </c>
      <c r="D463" s="69" t="s">
        <v>19</v>
      </c>
      <c r="E463" s="69">
        <v>31</v>
      </c>
      <c r="F463" s="69" t="s">
        <v>366</v>
      </c>
      <c r="G463" s="69" t="s">
        <v>411</v>
      </c>
      <c r="H463" s="70">
        <v>55</v>
      </c>
      <c r="I463" s="70"/>
      <c r="J463" s="70"/>
      <c r="K463" s="71">
        <v>40</v>
      </c>
      <c r="L463" s="71" t="str">
        <f t="shared" si="16"/>
        <v>1w</v>
      </c>
    </row>
    <row r="464" spans="1:12">
      <c r="A464" s="68">
        <v>7</v>
      </c>
      <c r="B464" s="68" t="s">
        <v>523</v>
      </c>
      <c r="C464" s="69" t="s">
        <v>524</v>
      </c>
      <c r="D464" s="69" t="s">
        <v>19</v>
      </c>
      <c r="E464" s="69">
        <v>32</v>
      </c>
      <c r="F464" s="69" t="s">
        <v>366</v>
      </c>
      <c r="G464" s="69" t="s">
        <v>411</v>
      </c>
      <c r="H464" s="70">
        <v>55</v>
      </c>
      <c r="I464" s="70"/>
      <c r="J464" s="70"/>
      <c r="K464" s="71">
        <v>40</v>
      </c>
      <c r="L464" s="71" t="str">
        <f t="shared" si="16"/>
        <v>1w</v>
      </c>
    </row>
    <row r="465" spans="1:12">
      <c r="A465" s="68">
        <v>7</v>
      </c>
      <c r="B465" s="68" t="s">
        <v>523</v>
      </c>
      <c r="C465" s="69" t="s">
        <v>524</v>
      </c>
      <c r="D465" s="69" t="s">
        <v>19</v>
      </c>
      <c r="E465" s="69">
        <v>33</v>
      </c>
      <c r="F465" s="69" t="s">
        <v>366</v>
      </c>
      <c r="G465" s="69" t="s">
        <v>411</v>
      </c>
      <c r="H465" s="70">
        <v>55</v>
      </c>
      <c r="I465" s="70"/>
      <c r="J465" s="70"/>
      <c r="K465" s="71">
        <v>40</v>
      </c>
      <c r="L465" s="71" t="str">
        <f t="shared" si="16"/>
        <v>1w</v>
      </c>
    </row>
    <row r="466" spans="1:12">
      <c r="A466" s="68">
        <v>7</v>
      </c>
      <c r="B466" s="68" t="s">
        <v>523</v>
      </c>
      <c r="C466" s="69" t="s">
        <v>524</v>
      </c>
      <c r="D466" s="69" t="s">
        <v>19</v>
      </c>
      <c r="E466" s="69">
        <v>34</v>
      </c>
      <c r="F466" s="69" t="s">
        <v>366</v>
      </c>
      <c r="G466" s="69" t="s">
        <v>411</v>
      </c>
      <c r="H466" s="70">
        <v>55</v>
      </c>
      <c r="I466" s="70"/>
      <c r="J466" s="70"/>
      <c r="K466" s="71">
        <v>40</v>
      </c>
      <c r="L466" s="71" t="str">
        <f t="shared" si="16"/>
        <v>1w</v>
      </c>
    </row>
    <row r="467" spans="1:12">
      <c r="A467" s="68">
        <v>7</v>
      </c>
      <c r="B467" s="68" t="s">
        <v>523</v>
      </c>
      <c r="C467" s="69" t="s">
        <v>524</v>
      </c>
      <c r="D467" s="69" t="s">
        <v>19</v>
      </c>
      <c r="E467" s="69">
        <v>35</v>
      </c>
      <c r="F467" s="69" t="s">
        <v>366</v>
      </c>
      <c r="G467" s="69" t="s">
        <v>411</v>
      </c>
      <c r="H467" s="70">
        <v>55</v>
      </c>
      <c r="I467" s="70"/>
      <c r="J467" s="70"/>
      <c r="K467" s="71">
        <v>40</v>
      </c>
      <c r="L467" s="71" t="str">
        <f t="shared" si="16"/>
        <v>1w</v>
      </c>
    </row>
    <row r="468" spans="1:12">
      <c r="A468" s="68">
        <v>7</v>
      </c>
      <c r="B468" s="68" t="s">
        <v>523</v>
      </c>
      <c r="C468" s="69" t="s">
        <v>524</v>
      </c>
      <c r="D468" s="69" t="s">
        <v>19</v>
      </c>
      <c r="E468" s="69">
        <v>36</v>
      </c>
      <c r="F468" s="69" t="s">
        <v>366</v>
      </c>
      <c r="G468" s="69" t="s">
        <v>411</v>
      </c>
      <c r="H468" s="70">
        <v>55</v>
      </c>
      <c r="I468" s="70"/>
      <c r="J468" s="70"/>
      <c r="K468" s="71">
        <v>40</v>
      </c>
      <c r="L468" s="71" t="str">
        <f t="shared" si="16"/>
        <v>1w</v>
      </c>
    </row>
    <row r="469" spans="1:12">
      <c r="A469" s="68">
        <v>7</v>
      </c>
      <c r="B469" s="68" t="s">
        <v>523</v>
      </c>
      <c r="C469" s="69" t="s">
        <v>524</v>
      </c>
      <c r="D469" s="69" t="s">
        <v>19</v>
      </c>
      <c r="E469" s="69">
        <v>37</v>
      </c>
      <c r="F469" s="69" t="s">
        <v>366</v>
      </c>
      <c r="G469" s="72" t="s">
        <v>411</v>
      </c>
      <c r="H469" s="70">
        <v>55</v>
      </c>
      <c r="I469" s="70"/>
      <c r="J469" s="70"/>
      <c r="K469" s="71">
        <v>40</v>
      </c>
      <c r="L469" s="71" t="str">
        <f t="shared" si="16"/>
        <v>1w</v>
      </c>
    </row>
    <row r="470" spans="1:12">
      <c r="A470" s="68">
        <v>7</v>
      </c>
      <c r="B470" s="68" t="s">
        <v>523</v>
      </c>
      <c r="C470" s="69" t="s">
        <v>524</v>
      </c>
      <c r="D470" s="69" t="s">
        <v>19</v>
      </c>
      <c r="E470" s="69">
        <v>38</v>
      </c>
      <c r="F470" s="69" t="s">
        <v>542</v>
      </c>
      <c r="G470" s="69" t="s">
        <v>526</v>
      </c>
      <c r="H470" s="70">
        <v>20</v>
      </c>
      <c r="I470" s="70"/>
      <c r="J470" s="70"/>
      <c r="K470" s="71">
        <v>40</v>
      </c>
      <c r="L470" s="71" t="str">
        <f t="shared" si="16"/>
        <v>1w</v>
      </c>
    </row>
    <row r="471" spans="1:12">
      <c r="A471" s="68">
        <v>7</v>
      </c>
      <c r="B471" s="68" t="s">
        <v>523</v>
      </c>
      <c r="C471" s="69" t="s">
        <v>524</v>
      </c>
      <c r="D471" s="69" t="s">
        <v>19</v>
      </c>
      <c r="E471" s="69">
        <v>39</v>
      </c>
      <c r="F471" s="69" t="s">
        <v>543</v>
      </c>
      <c r="G471" s="69" t="s">
        <v>30</v>
      </c>
      <c r="H471" s="70">
        <v>66</v>
      </c>
      <c r="I471" s="70"/>
      <c r="J471" s="70"/>
      <c r="K471" s="71">
        <v>200</v>
      </c>
      <c r="L471" s="71" t="str">
        <f t="shared" si="16"/>
        <v>5w</v>
      </c>
    </row>
    <row r="472" spans="1:12">
      <c r="A472" s="68">
        <v>7</v>
      </c>
      <c r="B472" s="68" t="s">
        <v>523</v>
      </c>
      <c r="C472" s="69" t="s">
        <v>524</v>
      </c>
      <c r="D472" s="69" t="s">
        <v>19</v>
      </c>
      <c r="E472" s="69">
        <v>40</v>
      </c>
      <c r="F472" s="69" t="s">
        <v>544</v>
      </c>
      <c r="G472" s="69" t="s">
        <v>411</v>
      </c>
      <c r="H472" s="70">
        <v>9</v>
      </c>
      <c r="I472" s="70"/>
      <c r="J472" s="70"/>
      <c r="K472" s="71">
        <v>40</v>
      </c>
      <c r="L472" s="71" t="str">
        <f t="shared" si="16"/>
        <v>1w</v>
      </c>
    </row>
    <row r="473" spans="1:12">
      <c r="A473" s="68">
        <v>7</v>
      </c>
      <c r="B473" s="68" t="s">
        <v>523</v>
      </c>
      <c r="C473" s="69" t="s">
        <v>524</v>
      </c>
      <c r="D473" s="69" t="s">
        <v>19</v>
      </c>
      <c r="E473" s="69">
        <v>41</v>
      </c>
      <c r="F473" s="69" t="s">
        <v>531</v>
      </c>
      <c r="G473" s="69" t="s">
        <v>411</v>
      </c>
      <c r="H473" s="70">
        <v>12</v>
      </c>
      <c r="I473" s="70"/>
      <c r="J473" s="70"/>
      <c r="K473" s="71">
        <v>200</v>
      </c>
      <c r="L473" s="71" t="str">
        <f t="shared" si="16"/>
        <v>5w</v>
      </c>
    </row>
    <row r="474" spans="1:12">
      <c r="A474" s="68">
        <v>7</v>
      </c>
      <c r="B474" s="68" t="s">
        <v>523</v>
      </c>
      <c r="C474" s="69" t="s">
        <v>524</v>
      </c>
      <c r="D474" s="69" t="s">
        <v>19</v>
      </c>
      <c r="E474" s="69">
        <v>42</v>
      </c>
      <c r="F474" s="69" t="s">
        <v>375</v>
      </c>
      <c r="G474" s="69" t="s">
        <v>411</v>
      </c>
      <c r="H474" s="70">
        <v>16</v>
      </c>
      <c r="I474" s="70"/>
      <c r="J474" s="70"/>
      <c r="K474" s="71">
        <v>40</v>
      </c>
      <c r="L474" s="71" t="str">
        <f t="shared" si="16"/>
        <v>1w</v>
      </c>
    </row>
    <row r="475" spans="1:12">
      <c r="A475" s="68">
        <v>7</v>
      </c>
      <c r="B475" s="68" t="s">
        <v>523</v>
      </c>
      <c r="C475" s="69" t="s">
        <v>524</v>
      </c>
      <c r="D475" s="69" t="s">
        <v>19</v>
      </c>
      <c r="E475" s="69">
        <v>43</v>
      </c>
      <c r="F475" s="69" t="s">
        <v>375</v>
      </c>
      <c r="G475" s="69" t="s">
        <v>411</v>
      </c>
      <c r="H475" s="70">
        <v>16</v>
      </c>
      <c r="I475" s="70"/>
      <c r="J475" s="70"/>
      <c r="K475" s="71">
        <v>40</v>
      </c>
      <c r="L475" s="71" t="str">
        <f t="shared" si="16"/>
        <v>1w</v>
      </c>
    </row>
    <row r="476" spans="1:12">
      <c r="A476" s="68">
        <v>7</v>
      </c>
      <c r="B476" s="68" t="s">
        <v>523</v>
      </c>
      <c r="C476" s="69" t="s">
        <v>524</v>
      </c>
      <c r="D476" s="69" t="s">
        <v>19</v>
      </c>
      <c r="E476" s="69">
        <v>44</v>
      </c>
      <c r="F476" s="69" t="s">
        <v>497</v>
      </c>
      <c r="G476" s="69" t="s">
        <v>541</v>
      </c>
      <c r="H476" s="70">
        <v>20</v>
      </c>
      <c r="I476" s="70"/>
      <c r="J476" s="70"/>
      <c r="K476" s="71">
        <v>200</v>
      </c>
      <c r="L476" s="71" t="str">
        <f t="shared" si="16"/>
        <v>5w</v>
      </c>
    </row>
    <row r="477" spans="1:12">
      <c r="A477" s="68">
        <v>7</v>
      </c>
      <c r="B477" s="68" t="s">
        <v>523</v>
      </c>
      <c r="C477" s="69" t="s">
        <v>524</v>
      </c>
      <c r="D477" s="69" t="s">
        <v>280</v>
      </c>
      <c r="E477" s="69">
        <v>101</v>
      </c>
      <c r="F477" s="69" t="s">
        <v>419</v>
      </c>
      <c r="G477" s="69" t="s">
        <v>411</v>
      </c>
      <c r="H477" s="70">
        <v>55</v>
      </c>
      <c r="I477" s="70"/>
      <c r="J477" s="70"/>
      <c r="K477" s="71">
        <v>40</v>
      </c>
      <c r="L477" s="71" t="str">
        <f t="shared" si="16"/>
        <v>1w</v>
      </c>
    </row>
    <row r="478" spans="1:12">
      <c r="A478" s="68">
        <v>7</v>
      </c>
      <c r="B478" s="68" t="s">
        <v>523</v>
      </c>
      <c r="C478" s="69" t="s">
        <v>524</v>
      </c>
      <c r="D478" s="69" t="s">
        <v>280</v>
      </c>
      <c r="E478" s="69">
        <v>102</v>
      </c>
      <c r="F478" s="69" t="s">
        <v>419</v>
      </c>
      <c r="G478" s="69" t="s">
        <v>411</v>
      </c>
      <c r="H478" s="70">
        <v>55</v>
      </c>
      <c r="I478" s="70"/>
      <c r="J478" s="70"/>
      <c r="K478" s="71">
        <v>40</v>
      </c>
      <c r="L478" s="71" t="str">
        <f t="shared" si="16"/>
        <v>1w</v>
      </c>
    </row>
    <row r="479" spans="1:12">
      <c r="A479" s="68">
        <v>7</v>
      </c>
      <c r="B479" s="68" t="s">
        <v>523</v>
      </c>
      <c r="C479" s="69" t="s">
        <v>524</v>
      </c>
      <c r="D479" s="69" t="s">
        <v>280</v>
      </c>
      <c r="E479" s="69">
        <v>103</v>
      </c>
      <c r="F479" s="69" t="s">
        <v>419</v>
      </c>
      <c r="G479" s="69" t="s">
        <v>411</v>
      </c>
      <c r="H479" s="70">
        <v>55</v>
      </c>
      <c r="I479" s="70"/>
      <c r="J479" s="70"/>
      <c r="K479" s="71">
        <v>40</v>
      </c>
      <c r="L479" s="71" t="str">
        <f t="shared" si="16"/>
        <v>1w</v>
      </c>
    </row>
    <row r="480" spans="1:12">
      <c r="A480" s="68">
        <v>7</v>
      </c>
      <c r="B480" s="68" t="s">
        <v>523</v>
      </c>
      <c r="C480" s="69" t="s">
        <v>524</v>
      </c>
      <c r="D480" s="69" t="s">
        <v>280</v>
      </c>
      <c r="E480" s="69">
        <v>104</v>
      </c>
      <c r="F480" s="69" t="s">
        <v>419</v>
      </c>
      <c r="G480" s="69" t="s">
        <v>411</v>
      </c>
      <c r="H480" s="70">
        <v>55</v>
      </c>
      <c r="I480" s="70"/>
      <c r="J480" s="70"/>
      <c r="K480" s="71">
        <v>40</v>
      </c>
      <c r="L480" s="71" t="str">
        <f t="shared" si="16"/>
        <v>1w</v>
      </c>
    </row>
    <row r="481" spans="1:12">
      <c r="A481" s="68">
        <v>7</v>
      </c>
      <c r="B481" s="68" t="s">
        <v>523</v>
      </c>
      <c r="C481" s="69" t="s">
        <v>524</v>
      </c>
      <c r="D481" s="69" t="s">
        <v>280</v>
      </c>
      <c r="E481" s="69">
        <v>105</v>
      </c>
      <c r="F481" s="69" t="s">
        <v>419</v>
      </c>
      <c r="G481" s="72" t="s">
        <v>411</v>
      </c>
      <c r="H481" s="70">
        <v>55</v>
      </c>
      <c r="I481" s="70"/>
      <c r="J481" s="70"/>
      <c r="K481" s="71">
        <v>40</v>
      </c>
      <c r="L481" s="71" t="str">
        <f t="shared" si="16"/>
        <v>1w</v>
      </c>
    </row>
    <row r="482" spans="1:12">
      <c r="A482" s="68">
        <v>7</v>
      </c>
      <c r="B482" s="68" t="s">
        <v>523</v>
      </c>
      <c r="C482" s="69" t="s">
        <v>524</v>
      </c>
      <c r="D482" s="69" t="s">
        <v>280</v>
      </c>
      <c r="E482" s="69">
        <v>106</v>
      </c>
      <c r="F482" s="69" t="s">
        <v>419</v>
      </c>
      <c r="G482" s="69" t="s">
        <v>411</v>
      </c>
      <c r="H482" s="70">
        <v>55</v>
      </c>
      <c r="I482" s="70"/>
      <c r="J482" s="70"/>
      <c r="K482" s="71">
        <v>40</v>
      </c>
      <c r="L482" s="71" t="str">
        <f t="shared" si="16"/>
        <v>1w</v>
      </c>
    </row>
    <row r="483" spans="1:12">
      <c r="A483" s="68">
        <v>7</v>
      </c>
      <c r="B483" s="68" t="s">
        <v>523</v>
      </c>
      <c r="C483" s="69" t="s">
        <v>524</v>
      </c>
      <c r="D483" s="69" t="s">
        <v>280</v>
      </c>
      <c r="E483" s="69">
        <v>107</v>
      </c>
      <c r="F483" s="69" t="s">
        <v>419</v>
      </c>
      <c r="G483" s="69" t="s">
        <v>411</v>
      </c>
      <c r="H483" s="70">
        <v>55</v>
      </c>
      <c r="I483" s="70"/>
      <c r="J483" s="70"/>
      <c r="K483" s="71">
        <v>40</v>
      </c>
      <c r="L483" s="71" t="str">
        <f t="shared" si="16"/>
        <v>1w</v>
      </c>
    </row>
    <row r="484" spans="1:12">
      <c r="A484" s="68">
        <v>7</v>
      </c>
      <c r="B484" s="68" t="s">
        <v>523</v>
      </c>
      <c r="C484" s="69" t="s">
        <v>524</v>
      </c>
      <c r="D484" s="69" t="s">
        <v>280</v>
      </c>
      <c r="E484" s="69">
        <v>108</v>
      </c>
      <c r="F484" s="69" t="s">
        <v>419</v>
      </c>
      <c r="G484" s="69" t="s">
        <v>411</v>
      </c>
      <c r="H484" s="70">
        <v>55</v>
      </c>
      <c r="I484" s="70"/>
      <c r="J484" s="70"/>
      <c r="K484" s="71">
        <v>40</v>
      </c>
      <c r="L484" s="71" t="str">
        <f t="shared" si="16"/>
        <v>1w</v>
      </c>
    </row>
    <row r="485" spans="1:12">
      <c r="A485" s="68">
        <v>7</v>
      </c>
      <c r="B485" s="68" t="s">
        <v>523</v>
      </c>
      <c r="C485" s="69" t="s">
        <v>524</v>
      </c>
      <c r="D485" s="69" t="s">
        <v>280</v>
      </c>
      <c r="E485" s="69">
        <v>109</v>
      </c>
      <c r="F485" s="69" t="s">
        <v>543</v>
      </c>
      <c r="G485" s="69" t="s">
        <v>411</v>
      </c>
      <c r="H485" s="70">
        <v>66</v>
      </c>
      <c r="I485" s="70"/>
      <c r="J485" s="70"/>
      <c r="K485" s="71">
        <v>200</v>
      </c>
      <c r="L485" s="71" t="str">
        <f t="shared" si="16"/>
        <v>5w</v>
      </c>
    </row>
    <row r="486" spans="1:12">
      <c r="A486" s="68">
        <v>7</v>
      </c>
      <c r="B486" s="68" t="s">
        <v>523</v>
      </c>
      <c r="C486" s="69" t="s">
        <v>524</v>
      </c>
      <c r="D486" s="69" t="s">
        <v>280</v>
      </c>
      <c r="E486" s="69">
        <v>110</v>
      </c>
      <c r="F486" s="69" t="s">
        <v>545</v>
      </c>
      <c r="G486" s="69" t="s">
        <v>30</v>
      </c>
      <c r="H486" s="70">
        <v>5</v>
      </c>
      <c r="I486" s="70"/>
      <c r="J486" s="70">
        <v>5</v>
      </c>
      <c r="K486" s="71">
        <v>0</v>
      </c>
      <c r="L486" s="71" t="str">
        <f t="shared" si="16"/>
        <v>n.i.o.</v>
      </c>
    </row>
    <row r="487" spans="1:12">
      <c r="A487" s="68">
        <v>7</v>
      </c>
      <c r="B487" s="68" t="s">
        <v>523</v>
      </c>
      <c r="C487" s="69" t="s">
        <v>524</v>
      </c>
      <c r="D487" s="69" t="s">
        <v>280</v>
      </c>
      <c r="E487" s="69">
        <v>111</v>
      </c>
      <c r="F487" s="69" t="s">
        <v>375</v>
      </c>
      <c r="G487" s="69" t="s">
        <v>411</v>
      </c>
      <c r="H487" s="70">
        <v>16</v>
      </c>
      <c r="I487" s="70"/>
      <c r="J487" s="70"/>
      <c r="K487" s="71">
        <v>40</v>
      </c>
      <c r="L487" s="71" t="str">
        <f t="shared" si="16"/>
        <v>1w</v>
      </c>
    </row>
    <row r="488" spans="1:12">
      <c r="A488" s="68">
        <v>7</v>
      </c>
      <c r="B488" s="68" t="s">
        <v>523</v>
      </c>
      <c r="C488" s="69" t="s">
        <v>524</v>
      </c>
      <c r="D488" s="69" t="s">
        <v>280</v>
      </c>
      <c r="E488" s="69">
        <v>112</v>
      </c>
      <c r="F488" s="69" t="s">
        <v>375</v>
      </c>
      <c r="G488" s="69" t="s">
        <v>411</v>
      </c>
      <c r="H488" s="70">
        <v>16</v>
      </c>
      <c r="I488" s="70"/>
      <c r="J488" s="70"/>
      <c r="K488" s="71">
        <v>40</v>
      </c>
      <c r="L488" s="71" t="str">
        <f t="shared" si="16"/>
        <v>1w</v>
      </c>
    </row>
    <row r="489" spans="1:12">
      <c r="A489" s="68">
        <v>7</v>
      </c>
      <c r="B489" s="68" t="s">
        <v>523</v>
      </c>
      <c r="C489" s="69" t="s">
        <v>524</v>
      </c>
      <c r="D489" s="69" t="s">
        <v>280</v>
      </c>
      <c r="E489" s="69">
        <v>113</v>
      </c>
      <c r="F489" s="69" t="s">
        <v>525</v>
      </c>
      <c r="G489" s="69" t="s">
        <v>411</v>
      </c>
      <c r="H489" s="70">
        <v>8</v>
      </c>
      <c r="I489" s="70"/>
      <c r="J489" s="70"/>
      <c r="K489" s="71">
        <v>200</v>
      </c>
      <c r="L489" s="71" t="str">
        <f t="shared" si="16"/>
        <v>5w</v>
      </c>
    </row>
    <row r="490" spans="1:12">
      <c r="A490" s="68">
        <v>7</v>
      </c>
      <c r="B490" s="68" t="s">
        <v>523</v>
      </c>
      <c r="C490" s="69" t="s">
        <v>524</v>
      </c>
      <c r="D490" s="69" t="s">
        <v>280</v>
      </c>
      <c r="E490" s="69">
        <v>114</v>
      </c>
      <c r="F490" s="69" t="s">
        <v>546</v>
      </c>
      <c r="G490" s="72" t="s">
        <v>411</v>
      </c>
      <c r="H490" s="70">
        <v>14</v>
      </c>
      <c r="I490" s="70"/>
      <c r="J490" s="70"/>
      <c r="K490" s="71">
        <v>40</v>
      </c>
      <c r="L490" s="71" t="str">
        <f t="shared" si="16"/>
        <v>1w</v>
      </c>
    </row>
    <row r="491" spans="1:12">
      <c r="A491" s="68">
        <v>7</v>
      </c>
      <c r="B491" s="68" t="s">
        <v>523</v>
      </c>
      <c r="C491" s="69" t="s">
        <v>524</v>
      </c>
      <c r="D491" s="69" t="s">
        <v>280</v>
      </c>
      <c r="E491" s="69">
        <v>115</v>
      </c>
      <c r="F491" s="69" t="s">
        <v>375</v>
      </c>
      <c r="G491" s="69" t="s">
        <v>411</v>
      </c>
      <c r="H491" s="70">
        <v>14</v>
      </c>
      <c r="I491" s="70"/>
      <c r="J491" s="70"/>
      <c r="K491" s="71">
        <v>40</v>
      </c>
      <c r="L491" s="71" t="str">
        <f t="shared" si="16"/>
        <v>1w</v>
      </c>
    </row>
    <row r="492" spans="1:12">
      <c r="A492" s="68">
        <v>7</v>
      </c>
      <c r="B492" s="68" t="s">
        <v>523</v>
      </c>
      <c r="C492" s="69" t="s">
        <v>524</v>
      </c>
      <c r="D492" s="69" t="s">
        <v>280</v>
      </c>
      <c r="E492" s="69">
        <v>116</v>
      </c>
      <c r="F492" s="69" t="s">
        <v>525</v>
      </c>
      <c r="G492" s="69" t="s">
        <v>411</v>
      </c>
      <c r="H492" s="70">
        <v>62</v>
      </c>
      <c r="I492" s="70"/>
      <c r="J492" s="70"/>
      <c r="K492" s="71">
        <v>200</v>
      </c>
      <c r="L492" s="71" t="str">
        <f t="shared" si="16"/>
        <v>5w</v>
      </c>
    </row>
    <row r="493" spans="1:12">
      <c r="A493" s="68">
        <v>7</v>
      </c>
      <c r="B493" s="68" t="s">
        <v>523</v>
      </c>
      <c r="C493" s="69" t="s">
        <v>524</v>
      </c>
      <c r="D493" s="69" t="s">
        <v>280</v>
      </c>
      <c r="E493" s="69">
        <v>117</v>
      </c>
      <c r="F493" s="69" t="s">
        <v>547</v>
      </c>
      <c r="G493" s="69" t="s">
        <v>411</v>
      </c>
      <c r="H493" s="70">
        <v>20</v>
      </c>
      <c r="I493" s="70"/>
      <c r="J493" s="70"/>
      <c r="K493" s="71">
        <v>200</v>
      </c>
      <c r="L493" s="71" t="str">
        <f t="shared" si="16"/>
        <v>5w</v>
      </c>
    </row>
    <row r="494" spans="1:12">
      <c r="A494" s="68">
        <v>7</v>
      </c>
      <c r="B494" s="68" t="s">
        <v>523</v>
      </c>
      <c r="C494" s="69" t="s">
        <v>524</v>
      </c>
      <c r="D494" s="69" t="s">
        <v>280</v>
      </c>
      <c r="E494" s="69">
        <v>118</v>
      </c>
      <c r="F494" s="69" t="s">
        <v>221</v>
      </c>
      <c r="G494" s="69" t="s">
        <v>411</v>
      </c>
      <c r="H494" s="70">
        <v>65</v>
      </c>
      <c r="I494" s="70"/>
      <c r="J494" s="70"/>
      <c r="K494" s="71">
        <v>40</v>
      </c>
      <c r="L494" s="71" t="str">
        <f t="shared" si="16"/>
        <v>1w</v>
      </c>
    </row>
    <row r="495" spans="1:12">
      <c r="A495" s="68">
        <v>7</v>
      </c>
      <c r="B495" s="68" t="s">
        <v>523</v>
      </c>
      <c r="C495" s="69" t="s">
        <v>524</v>
      </c>
      <c r="D495" s="69" t="s">
        <v>280</v>
      </c>
      <c r="E495" s="69">
        <v>119</v>
      </c>
      <c r="F495" s="69" t="s">
        <v>365</v>
      </c>
      <c r="G495" s="69" t="s">
        <v>411</v>
      </c>
      <c r="H495" s="70">
        <v>63</v>
      </c>
      <c r="I495" s="70"/>
      <c r="J495" s="70"/>
      <c r="K495" s="71">
        <v>200</v>
      </c>
      <c r="L495" s="71" t="str">
        <f t="shared" si="16"/>
        <v>5w</v>
      </c>
    </row>
    <row r="496" spans="1:12">
      <c r="A496" s="68">
        <v>7</v>
      </c>
      <c r="B496" s="68" t="s">
        <v>523</v>
      </c>
      <c r="C496" s="69" t="s">
        <v>524</v>
      </c>
      <c r="D496" s="69" t="s">
        <v>280</v>
      </c>
      <c r="E496" s="69">
        <v>120</v>
      </c>
      <c r="F496" s="69" t="s">
        <v>366</v>
      </c>
      <c r="G496" s="69" t="s">
        <v>411</v>
      </c>
      <c r="H496" s="70">
        <v>75</v>
      </c>
      <c r="I496" s="70"/>
      <c r="J496" s="70"/>
      <c r="K496" s="71">
        <v>40</v>
      </c>
      <c r="L496" s="71" t="str">
        <f t="shared" si="16"/>
        <v>1w</v>
      </c>
    </row>
    <row r="497" spans="1:12">
      <c r="A497" s="68">
        <v>7</v>
      </c>
      <c r="B497" s="68" t="s">
        <v>523</v>
      </c>
      <c r="C497" s="69" t="s">
        <v>524</v>
      </c>
      <c r="D497" s="69" t="s">
        <v>280</v>
      </c>
      <c r="E497" s="69">
        <v>121</v>
      </c>
      <c r="F497" s="69" t="s">
        <v>537</v>
      </c>
      <c r="G497" s="69" t="s">
        <v>30</v>
      </c>
      <c r="H497" s="70">
        <v>8</v>
      </c>
      <c r="I497" s="70"/>
      <c r="J497" s="70"/>
      <c r="K497" s="71">
        <v>200</v>
      </c>
      <c r="L497" s="71" t="str">
        <f t="shared" si="16"/>
        <v>5w</v>
      </c>
    </row>
    <row r="498" spans="1:12">
      <c r="A498" s="68">
        <v>7</v>
      </c>
      <c r="B498" s="68" t="s">
        <v>523</v>
      </c>
      <c r="C498" s="69" t="s">
        <v>524</v>
      </c>
      <c r="D498" s="69" t="s">
        <v>280</v>
      </c>
      <c r="E498" s="69">
        <v>122</v>
      </c>
      <c r="F498" s="69" t="s">
        <v>537</v>
      </c>
      <c r="G498" s="69" t="s">
        <v>30</v>
      </c>
      <c r="H498" s="70">
        <v>8</v>
      </c>
      <c r="I498" s="70"/>
      <c r="J498" s="70"/>
      <c r="K498" s="71">
        <v>200</v>
      </c>
      <c r="L498" s="71" t="str">
        <f t="shared" si="16"/>
        <v>5w</v>
      </c>
    </row>
    <row r="499" spans="1:12">
      <c r="A499" s="68">
        <v>7</v>
      </c>
      <c r="B499" s="68" t="s">
        <v>523</v>
      </c>
      <c r="C499" s="69" t="s">
        <v>524</v>
      </c>
      <c r="D499" s="69" t="s">
        <v>280</v>
      </c>
      <c r="E499" s="69">
        <v>123</v>
      </c>
      <c r="F499" s="69" t="s">
        <v>365</v>
      </c>
      <c r="G499" s="72" t="s">
        <v>411</v>
      </c>
      <c r="H499" s="70">
        <v>50</v>
      </c>
      <c r="I499" s="70"/>
      <c r="J499" s="70"/>
      <c r="K499" s="71">
        <v>200</v>
      </c>
      <c r="L499" s="71" t="str">
        <f t="shared" si="16"/>
        <v>5w</v>
      </c>
    </row>
    <row r="500" spans="1:12">
      <c r="A500" s="68">
        <v>7</v>
      </c>
      <c r="B500" s="68" t="s">
        <v>523</v>
      </c>
      <c r="C500" s="69" t="s">
        <v>524</v>
      </c>
      <c r="D500" s="69" t="s">
        <v>280</v>
      </c>
      <c r="E500" s="69">
        <v>124</v>
      </c>
      <c r="F500" s="69" t="s">
        <v>534</v>
      </c>
      <c r="G500" s="69" t="s">
        <v>30</v>
      </c>
      <c r="H500" s="70">
        <v>16</v>
      </c>
      <c r="I500" s="70"/>
      <c r="J500" s="70"/>
      <c r="K500" s="71">
        <v>200</v>
      </c>
      <c r="L500" s="71" t="str">
        <f t="shared" si="16"/>
        <v>5w</v>
      </c>
    </row>
    <row r="501" spans="1:12">
      <c r="A501" s="68">
        <v>7</v>
      </c>
      <c r="B501" s="68" t="s">
        <v>523</v>
      </c>
      <c r="C501" s="69" t="s">
        <v>524</v>
      </c>
      <c r="D501" s="69" t="s">
        <v>280</v>
      </c>
      <c r="E501" s="69">
        <v>125</v>
      </c>
      <c r="F501" s="69" t="s">
        <v>548</v>
      </c>
      <c r="G501" s="69" t="s">
        <v>411</v>
      </c>
      <c r="H501" s="70">
        <v>43</v>
      </c>
      <c r="I501" s="70"/>
      <c r="J501" s="70"/>
      <c r="K501" s="71">
        <v>40</v>
      </c>
      <c r="L501" s="71" t="str">
        <f t="shared" si="16"/>
        <v>1w</v>
      </c>
    </row>
    <row r="502" spans="1:12">
      <c r="A502" s="68">
        <v>7</v>
      </c>
      <c r="B502" s="68" t="s">
        <v>523</v>
      </c>
      <c r="C502" s="69" t="s">
        <v>524</v>
      </c>
      <c r="D502" s="69" t="s">
        <v>280</v>
      </c>
      <c r="E502" s="69">
        <v>126</v>
      </c>
      <c r="F502" s="69" t="s">
        <v>375</v>
      </c>
      <c r="G502" s="69" t="s">
        <v>411</v>
      </c>
      <c r="H502" s="70">
        <v>18</v>
      </c>
      <c r="I502" s="70"/>
      <c r="J502" s="70"/>
      <c r="K502" s="71">
        <v>40</v>
      </c>
      <c r="L502" s="71" t="str">
        <f t="shared" si="16"/>
        <v>1w</v>
      </c>
    </row>
    <row r="503" spans="1:12">
      <c r="A503" s="68">
        <v>7</v>
      </c>
      <c r="B503" s="68" t="s">
        <v>523</v>
      </c>
      <c r="C503" s="69" t="s">
        <v>524</v>
      </c>
      <c r="D503" s="69" t="s">
        <v>280</v>
      </c>
      <c r="E503" s="69">
        <v>127</v>
      </c>
      <c r="F503" s="69" t="s">
        <v>375</v>
      </c>
      <c r="G503" s="69" t="s">
        <v>411</v>
      </c>
      <c r="H503" s="70">
        <v>18</v>
      </c>
      <c r="I503" s="70"/>
      <c r="J503" s="70"/>
      <c r="K503" s="71">
        <v>40</v>
      </c>
      <c r="L503" s="71" t="str">
        <f t="shared" si="16"/>
        <v>1w</v>
      </c>
    </row>
    <row r="504" spans="1:12">
      <c r="A504" s="68">
        <v>7</v>
      </c>
      <c r="B504" s="68" t="s">
        <v>523</v>
      </c>
      <c r="C504" s="69" t="s">
        <v>524</v>
      </c>
      <c r="D504" s="69" t="s">
        <v>280</v>
      </c>
      <c r="E504" s="69">
        <v>128</v>
      </c>
      <c r="F504" s="69" t="s">
        <v>375</v>
      </c>
      <c r="G504" s="69" t="s">
        <v>411</v>
      </c>
      <c r="H504" s="70">
        <v>18</v>
      </c>
      <c r="I504" s="70"/>
      <c r="J504" s="70"/>
      <c r="K504" s="71">
        <v>40</v>
      </c>
      <c r="L504" s="71" t="str">
        <f t="shared" si="16"/>
        <v>1w</v>
      </c>
    </row>
    <row r="505" spans="1:12">
      <c r="A505" s="68">
        <v>7</v>
      </c>
      <c r="B505" s="68" t="s">
        <v>523</v>
      </c>
      <c r="C505" s="69" t="s">
        <v>524</v>
      </c>
      <c r="D505" s="69" t="s">
        <v>280</v>
      </c>
      <c r="E505" s="69">
        <v>129</v>
      </c>
      <c r="F505" s="69" t="s">
        <v>375</v>
      </c>
      <c r="G505" s="69" t="s">
        <v>411</v>
      </c>
      <c r="H505" s="70">
        <v>18</v>
      </c>
      <c r="I505" s="70"/>
      <c r="J505" s="70"/>
      <c r="K505" s="71">
        <v>40</v>
      </c>
      <c r="L505" s="71" t="str">
        <f t="shared" si="16"/>
        <v>1w</v>
      </c>
    </row>
    <row r="506" spans="1:12">
      <c r="A506" s="68">
        <v>7</v>
      </c>
      <c r="B506" s="68" t="s">
        <v>523</v>
      </c>
      <c r="C506" s="69" t="s">
        <v>524</v>
      </c>
      <c r="D506" s="69" t="s">
        <v>280</v>
      </c>
      <c r="E506" s="69">
        <v>130</v>
      </c>
      <c r="F506" s="69" t="s">
        <v>549</v>
      </c>
      <c r="G506" s="69" t="s">
        <v>411</v>
      </c>
      <c r="H506" s="70">
        <v>57</v>
      </c>
      <c r="I506" s="70"/>
      <c r="J506" s="70"/>
      <c r="K506" s="71">
        <v>40</v>
      </c>
      <c r="L506" s="71" t="str">
        <f t="shared" si="16"/>
        <v>1w</v>
      </c>
    </row>
    <row r="507" spans="1:12">
      <c r="A507" s="68">
        <v>7</v>
      </c>
      <c r="B507" s="68" t="s">
        <v>523</v>
      </c>
      <c r="C507" s="69" t="s">
        <v>524</v>
      </c>
      <c r="D507" s="69" t="s">
        <v>280</v>
      </c>
      <c r="E507" s="69">
        <v>131</v>
      </c>
      <c r="F507" s="69" t="s">
        <v>550</v>
      </c>
      <c r="G507" s="69" t="s">
        <v>411</v>
      </c>
      <c r="H507" s="70">
        <v>35</v>
      </c>
      <c r="I507" s="70"/>
      <c r="J507" s="70"/>
      <c r="K507" s="71">
        <v>40</v>
      </c>
      <c r="L507" s="71" t="str">
        <f t="shared" si="16"/>
        <v>1w</v>
      </c>
    </row>
    <row r="508" spans="1:12">
      <c r="A508" s="68">
        <v>7</v>
      </c>
      <c r="B508" s="68" t="s">
        <v>523</v>
      </c>
      <c r="C508" s="69" t="s">
        <v>524</v>
      </c>
      <c r="D508" s="69" t="s">
        <v>280</v>
      </c>
      <c r="E508" s="69">
        <v>132</v>
      </c>
      <c r="F508" s="69" t="s">
        <v>551</v>
      </c>
      <c r="G508" s="72" t="s">
        <v>411</v>
      </c>
      <c r="H508" s="70">
        <v>15</v>
      </c>
      <c r="I508" s="70"/>
      <c r="J508" s="70"/>
      <c r="K508" s="71">
        <v>40</v>
      </c>
      <c r="L508" s="71" t="str">
        <f t="shared" si="16"/>
        <v>1w</v>
      </c>
    </row>
    <row r="509" spans="1:12">
      <c r="A509" s="68">
        <v>7</v>
      </c>
      <c r="B509" s="68" t="s">
        <v>523</v>
      </c>
      <c r="C509" s="69" t="s">
        <v>524</v>
      </c>
      <c r="D509" s="69" t="s">
        <v>280</v>
      </c>
      <c r="E509" s="69">
        <v>133</v>
      </c>
      <c r="F509" s="69" t="s">
        <v>552</v>
      </c>
      <c r="G509" s="69" t="s">
        <v>411</v>
      </c>
      <c r="H509" s="70">
        <v>13</v>
      </c>
      <c r="I509" s="70"/>
      <c r="J509" s="70"/>
      <c r="K509" s="71">
        <v>40</v>
      </c>
      <c r="L509" s="71" t="str">
        <f t="shared" si="16"/>
        <v>1w</v>
      </c>
    </row>
    <row r="510" spans="1:12">
      <c r="A510" s="68">
        <v>7</v>
      </c>
      <c r="B510" s="68" t="s">
        <v>523</v>
      </c>
      <c r="C510" s="69" t="s">
        <v>524</v>
      </c>
      <c r="D510" s="69" t="s">
        <v>280</v>
      </c>
      <c r="E510" s="69">
        <v>134</v>
      </c>
      <c r="F510" s="69" t="s">
        <v>553</v>
      </c>
      <c r="G510" s="69" t="s">
        <v>373</v>
      </c>
      <c r="H510" s="70">
        <v>20</v>
      </c>
      <c r="I510" s="70"/>
      <c r="J510" s="70"/>
      <c r="K510" s="71">
        <v>200</v>
      </c>
      <c r="L510" s="71" t="str">
        <f t="shared" si="16"/>
        <v>5w</v>
      </c>
    </row>
    <row r="511" spans="1:12">
      <c r="A511" s="68">
        <v>7</v>
      </c>
      <c r="B511" s="68" t="s">
        <v>523</v>
      </c>
      <c r="C511" s="69" t="s">
        <v>524</v>
      </c>
      <c r="D511" s="69" t="s">
        <v>554</v>
      </c>
      <c r="E511" s="69">
        <v>201</v>
      </c>
      <c r="F511" s="69" t="s">
        <v>547</v>
      </c>
      <c r="G511" s="69" t="s">
        <v>411</v>
      </c>
      <c r="H511" s="70">
        <v>28</v>
      </c>
      <c r="I511" s="70"/>
      <c r="J511" s="70"/>
      <c r="K511" s="71">
        <v>200</v>
      </c>
      <c r="L511" s="71" t="str">
        <f t="shared" ref="L511:L521" si="17">VLOOKUP(K511,$O$6:$P$11,2,0)</f>
        <v>5w</v>
      </c>
    </row>
    <row r="512" spans="1:12">
      <c r="A512" s="68">
        <v>7</v>
      </c>
      <c r="B512" s="68" t="s">
        <v>523</v>
      </c>
      <c r="C512" s="69" t="s">
        <v>524</v>
      </c>
      <c r="D512" s="69" t="s">
        <v>554</v>
      </c>
      <c r="E512" s="69">
        <v>202</v>
      </c>
      <c r="F512" s="69" t="s">
        <v>106</v>
      </c>
      <c r="G512" s="69" t="s">
        <v>411</v>
      </c>
      <c r="H512" s="70">
        <v>17</v>
      </c>
      <c r="I512" s="70"/>
      <c r="J512" s="70"/>
      <c r="K512" s="71">
        <v>200</v>
      </c>
      <c r="L512" s="71" t="str">
        <f t="shared" si="17"/>
        <v>5w</v>
      </c>
    </row>
    <row r="513" spans="1:12">
      <c r="A513" s="68">
        <v>7</v>
      </c>
      <c r="B513" s="68" t="s">
        <v>523</v>
      </c>
      <c r="C513" s="69" t="s">
        <v>524</v>
      </c>
      <c r="D513" s="69" t="s">
        <v>554</v>
      </c>
      <c r="E513" s="69">
        <v>203</v>
      </c>
      <c r="F513" s="69" t="s">
        <v>555</v>
      </c>
      <c r="G513" s="69" t="s">
        <v>30</v>
      </c>
      <c r="H513" s="70">
        <v>8</v>
      </c>
      <c r="I513" s="70"/>
      <c r="J513" s="70"/>
      <c r="K513" s="71">
        <v>200</v>
      </c>
      <c r="L513" s="71" t="str">
        <f t="shared" si="17"/>
        <v>5w</v>
      </c>
    </row>
    <row r="514" spans="1:12">
      <c r="A514" s="68">
        <v>7</v>
      </c>
      <c r="B514" s="68" t="s">
        <v>523</v>
      </c>
      <c r="C514" s="69" t="s">
        <v>524</v>
      </c>
      <c r="D514" s="69" t="s">
        <v>554</v>
      </c>
      <c r="E514" s="69">
        <v>204</v>
      </c>
      <c r="F514" s="69" t="s">
        <v>555</v>
      </c>
      <c r="G514" s="69" t="s">
        <v>30</v>
      </c>
      <c r="H514" s="70">
        <v>8</v>
      </c>
      <c r="I514" s="70"/>
      <c r="J514" s="70"/>
      <c r="K514" s="71">
        <v>200</v>
      </c>
      <c r="L514" s="71" t="str">
        <f t="shared" si="17"/>
        <v>5w</v>
      </c>
    </row>
    <row r="515" spans="1:12">
      <c r="A515" s="68">
        <v>7</v>
      </c>
      <c r="B515" s="68" t="s">
        <v>523</v>
      </c>
      <c r="C515" s="69" t="s">
        <v>524</v>
      </c>
      <c r="D515" s="69" t="s">
        <v>554</v>
      </c>
      <c r="E515" s="69">
        <v>205</v>
      </c>
      <c r="F515" s="69" t="s">
        <v>556</v>
      </c>
      <c r="G515" s="69" t="s">
        <v>411</v>
      </c>
      <c r="H515" s="70">
        <v>225</v>
      </c>
      <c r="I515" s="70"/>
      <c r="J515" s="70"/>
      <c r="K515" s="71">
        <v>40</v>
      </c>
      <c r="L515" s="71" t="str">
        <f t="shared" si="17"/>
        <v>1w</v>
      </c>
    </row>
    <row r="516" spans="1:12">
      <c r="A516" s="68">
        <v>7</v>
      </c>
      <c r="B516" s="68" t="s">
        <v>523</v>
      </c>
      <c r="C516" s="69" t="s">
        <v>524</v>
      </c>
      <c r="D516" s="69" t="s">
        <v>554</v>
      </c>
      <c r="E516" s="69">
        <v>206</v>
      </c>
      <c r="F516" s="69" t="s">
        <v>557</v>
      </c>
      <c r="G516" s="69" t="s">
        <v>411</v>
      </c>
      <c r="H516" s="70">
        <v>45</v>
      </c>
      <c r="I516" s="70"/>
      <c r="J516" s="70"/>
      <c r="K516" s="71">
        <v>40</v>
      </c>
      <c r="L516" s="71" t="str">
        <f t="shared" si="17"/>
        <v>1w</v>
      </c>
    </row>
    <row r="517" spans="1:12">
      <c r="A517" s="68">
        <v>7</v>
      </c>
      <c r="B517" s="68" t="s">
        <v>523</v>
      </c>
      <c r="C517" s="69" t="s">
        <v>524</v>
      </c>
      <c r="D517" s="69" t="s">
        <v>554</v>
      </c>
      <c r="E517" s="69">
        <v>207</v>
      </c>
      <c r="F517" s="69" t="s">
        <v>329</v>
      </c>
      <c r="G517" s="72" t="s">
        <v>411</v>
      </c>
      <c r="H517" s="70">
        <v>18</v>
      </c>
      <c r="I517" s="70"/>
      <c r="J517" s="70"/>
      <c r="K517" s="71">
        <v>40</v>
      </c>
      <c r="L517" s="71" t="str">
        <f t="shared" si="17"/>
        <v>1w</v>
      </c>
    </row>
    <row r="518" spans="1:12">
      <c r="A518" s="68">
        <v>7</v>
      </c>
      <c r="B518" s="68" t="s">
        <v>523</v>
      </c>
      <c r="C518" s="69" t="s">
        <v>524</v>
      </c>
      <c r="D518" s="69" t="s">
        <v>554</v>
      </c>
      <c r="E518" s="69">
        <v>208</v>
      </c>
      <c r="F518" s="69" t="s">
        <v>558</v>
      </c>
      <c r="G518" s="69" t="s">
        <v>30</v>
      </c>
      <c r="H518" s="70">
        <v>8</v>
      </c>
      <c r="I518" s="70"/>
      <c r="J518" s="70"/>
      <c r="K518" s="71">
        <v>200</v>
      </c>
      <c r="L518" s="71" t="str">
        <f t="shared" si="17"/>
        <v>5w</v>
      </c>
    </row>
    <row r="519" spans="1:12">
      <c r="A519" s="68">
        <v>7</v>
      </c>
      <c r="B519" s="68" t="s">
        <v>523</v>
      </c>
      <c r="C519" s="69" t="s">
        <v>524</v>
      </c>
      <c r="D519" s="69" t="s">
        <v>554</v>
      </c>
      <c r="E519" s="69">
        <v>209</v>
      </c>
      <c r="F519" s="69" t="s">
        <v>558</v>
      </c>
      <c r="G519" s="69" t="s">
        <v>30</v>
      </c>
      <c r="H519" s="70">
        <v>8</v>
      </c>
      <c r="I519" s="70"/>
      <c r="J519" s="70"/>
      <c r="K519" s="71">
        <v>200</v>
      </c>
      <c r="L519" s="71" t="str">
        <f t="shared" si="17"/>
        <v>5w</v>
      </c>
    </row>
    <row r="520" spans="1:12">
      <c r="A520" s="68">
        <v>7</v>
      </c>
      <c r="B520" s="68" t="s">
        <v>523</v>
      </c>
      <c r="C520" s="69" t="s">
        <v>524</v>
      </c>
      <c r="D520" s="69" t="s">
        <v>554</v>
      </c>
      <c r="E520" s="69">
        <v>210</v>
      </c>
      <c r="F520" s="69" t="s">
        <v>340</v>
      </c>
      <c r="G520" s="69" t="s">
        <v>411</v>
      </c>
      <c r="H520" s="70">
        <v>16</v>
      </c>
      <c r="I520" s="70"/>
      <c r="J520" s="70"/>
      <c r="K520" s="71">
        <v>200</v>
      </c>
      <c r="L520" s="71" t="str">
        <f t="shared" si="17"/>
        <v>5w</v>
      </c>
    </row>
    <row r="521" spans="1:12">
      <c r="A521" s="68">
        <v>7</v>
      </c>
      <c r="B521" s="68" t="s">
        <v>523</v>
      </c>
      <c r="C521" s="69" t="s">
        <v>524</v>
      </c>
      <c r="D521" s="69" t="s">
        <v>554</v>
      </c>
      <c r="E521" s="69">
        <v>211</v>
      </c>
      <c r="F521" s="69" t="s">
        <v>25</v>
      </c>
      <c r="G521" s="69" t="s">
        <v>411</v>
      </c>
      <c r="H521" s="70">
        <v>12</v>
      </c>
      <c r="I521" s="70"/>
      <c r="J521" s="70"/>
      <c r="K521" s="71">
        <v>200</v>
      </c>
      <c r="L521" s="71" t="str">
        <f t="shared" si="17"/>
        <v>5w</v>
      </c>
    </row>
    <row r="522" spans="1:12">
      <c r="A522" s="68">
        <v>7</v>
      </c>
      <c r="B522" s="68" t="s">
        <v>523</v>
      </c>
      <c r="C522" s="69" t="s">
        <v>524</v>
      </c>
      <c r="D522" s="69" t="s">
        <v>554</v>
      </c>
      <c r="E522" s="69">
        <v>212</v>
      </c>
      <c r="F522" s="69" t="s">
        <v>556</v>
      </c>
      <c r="G522" s="69" t="s">
        <v>411</v>
      </c>
      <c r="H522" s="70">
        <v>125</v>
      </c>
      <c r="I522" s="70"/>
      <c r="J522" s="70"/>
      <c r="K522" s="71">
        <v>40</v>
      </c>
      <c r="L522" s="71" t="str">
        <f t="shared" ref="L522" si="18">VLOOKUP(K522,$O$6:$P$11,2,0)</f>
        <v>1w</v>
      </c>
    </row>
    <row r="523" spans="1:12">
      <c r="A523" s="68"/>
      <c r="B523" s="68"/>
      <c r="C523" s="69"/>
      <c r="D523" s="69"/>
      <c r="E523" s="69"/>
      <c r="F523" s="69"/>
      <c r="G523" s="69"/>
      <c r="H523" s="70"/>
      <c r="I523" s="70"/>
      <c r="J523" s="70"/>
      <c r="K523" s="71"/>
      <c r="L523" s="71"/>
    </row>
    <row r="524" spans="1:12">
      <c r="A524" s="68"/>
      <c r="B524" s="68"/>
      <c r="C524" s="69"/>
      <c r="D524" s="69"/>
      <c r="E524" s="69"/>
      <c r="F524" s="69"/>
      <c r="G524" s="69"/>
      <c r="H524" s="70"/>
      <c r="I524" s="70"/>
      <c r="J524" s="70"/>
      <c r="K524" s="71"/>
      <c r="L524" s="71"/>
    </row>
    <row r="525" spans="1:12">
      <c r="A525" s="68"/>
      <c r="B525" s="68"/>
      <c r="C525" s="69"/>
      <c r="D525" s="69"/>
      <c r="E525" s="69"/>
      <c r="F525" s="69"/>
      <c r="G525" s="72"/>
      <c r="H525" s="70"/>
      <c r="I525" s="70"/>
      <c r="J525" s="70"/>
      <c r="K525" s="71"/>
      <c r="L525" s="71"/>
    </row>
    <row r="526" spans="1:12">
      <c r="A526" s="68"/>
      <c r="B526" s="68"/>
      <c r="C526" s="69"/>
      <c r="D526" s="69"/>
      <c r="E526" s="69"/>
      <c r="F526" s="69"/>
      <c r="G526" s="69"/>
      <c r="H526" s="70"/>
      <c r="I526" s="70"/>
      <c r="J526" s="70"/>
      <c r="K526" s="71"/>
      <c r="L526" s="71"/>
    </row>
    <row r="527" spans="1:12">
      <c r="A527" s="68"/>
      <c r="B527" s="68"/>
      <c r="C527" s="69"/>
      <c r="D527" s="69"/>
      <c r="E527" s="69"/>
      <c r="F527" s="69"/>
      <c r="G527" s="69"/>
      <c r="H527" s="70"/>
      <c r="I527" s="70"/>
      <c r="J527" s="70"/>
      <c r="K527" s="71"/>
      <c r="L527" s="71"/>
    </row>
    <row r="528" spans="1:12">
      <c r="A528" s="68"/>
      <c r="B528" s="68"/>
      <c r="C528" s="69"/>
      <c r="D528" s="69"/>
      <c r="E528" s="69"/>
      <c r="F528" s="69"/>
      <c r="G528" s="69"/>
      <c r="H528" s="70"/>
      <c r="I528" s="70"/>
      <c r="J528" s="70"/>
      <c r="K528" s="71"/>
      <c r="L528" s="71"/>
    </row>
    <row r="529" spans="1:12">
      <c r="A529" s="68"/>
      <c r="B529" s="68"/>
      <c r="C529" s="69"/>
      <c r="D529" s="69"/>
      <c r="E529" s="69"/>
      <c r="F529" s="69"/>
      <c r="G529" s="69"/>
      <c r="H529" s="70"/>
      <c r="I529" s="70"/>
      <c r="J529" s="70"/>
      <c r="K529" s="71"/>
      <c r="L529" s="71"/>
    </row>
    <row r="530" spans="1:12">
      <c r="A530" s="68"/>
      <c r="B530" s="68"/>
      <c r="C530" s="69"/>
      <c r="D530" s="69"/>
      <c r="E530" s="69"/>
      <c r="F530" s="69"/>
      <c r="G530" s="69"/>
      <c r="H530" s="70"/>
      <c r="I530" s="70"/>
      <c r="J530" s="70"/>
      <c r="K530" s="71"/>
      <c r="L530" s="71"/>
    </row>
    <row r="531" spans="1:12">
      <c r="A531" s="68"/>
      <c r="B531" s="68"/>
      <c r="C531" s="69"/>
      <c r="D531" s="69"/>
      <c r="E531" s="69"/>
      <c r="F531" s="69"/>
      <c r="G531" s="69"/>
      <c r="H531" s="70"/>
      <c r="I531" s="70"/>
      <c r="J531" s="70"/>
      <c r="K531" s="71"/>
      <c r="L531" s="71"/>
    </row>
    <row r="532" spans="1:12">
      <c r="A532" s="68"/>
      <c r="B532" s="68"/>
      <c r="C532" s="69"/>
      <c r="D532" s="69"/>
      <c r="E532" s="69"/>
      <c r="F532" s="69"/>
      <c r="G532" s="69"/>
      <c r="H532" s="70"/>
      <c r="I532" s="70"/>
      <c r="J532" s="70"/>
      <c r="K532" s="71"/>
      <c r="L532" s="71"/>
    </row>
    <row r="533" spans="1:12">
      <c r="A533" s="68"/>
      <c r="B533" s="68"/>
      <c r="C533" s="69"/>
      <c r="D533" s="69"/>
      <c r="E533" s="69"/>
      <c r="F533" s="69"/>
      <c r="G533" s="69"/>
      <c r="H533" s="70"/>
      <c r="I533" s="70"/>
      <c r="J533" s="70"/>
      <c r="K533" s="71"/>
      <c r="L533" s="71"/>
    </row>
    <row r="534" spans="1:12">
      <c r="A534" s="68"/>
      <c r="B534" s="68"/>
      <c r="C534" s="69"/>
      <c r="D534" s="69"/>
      <c r="E534" s="69"/>
      <c r="F534" s="69"/>
      <c r="G534" s="72"/>
      <c r="H534" s="70"/>
      <c r="I534" s="70"/>
      <c r="J534" s="70"/>
      <c r="K534" s="71"/>
      <c r="L534" s="71"/>
    </row>
    <row r="535" spans="1:12">
      <c r="A535" s="68"/>
      <c r="B535" s="68"/>
      <c r="C535" s="69"/>
      <c r="D535" s="69"/>
      <c r="E535" s="69"/>
      <c r="F535" s="69"/>
      <c r="G535" s="69"/>
      <c r="H535" s="70"/>
      <c r="I535" s="70"/>
      <c r="J535" s="70"/>
      <c r="K535" s="71"/>
      <c r="L535" s="71"/>
    </row>
    <row r="536" spans="1:12">
      <c r="A536" s="68"/>
      <c r="B536" s="68"/>
      <c r="C536" s="69"/>
      <c r="D536" s="69"/>
      <c r="E536" s="69"/>
      <c r="F536" s="69"/>
      <c r="G536" s="69"/>
      <c r="H536" s="70"/>
      <c r="I536" s="70"/>
      <c r="J536" s="70"/>
      <c r="K536" s="71"/>
      <c r="L536" s="71"/>
    </row>
    <row r="537" spans="1:12">
      <c r="A537" s="68"/>
      <c r="B537" s="68"/>
      <c r="C537" s="69"/>
      <c r="D537" s="69"/>
      <c r="E537" s="69"/>
      <c r="F537" s="69"/>
      <c r="G537" s="69"/>
      <c r="H537" s="70"/>
      <c r="I537" s="70"/>
      <c r="J537" s="70"/>
      <c r="K537" s="71"/>
      <c r="L537" s="71"/>
    </row>
    <row r="538" spans="1:12">
      <c r="A538" s="68"/>
      <c r="B538" s="68"/>
      <c r="C538" s="69"/>
      <c r="D538" s="69"/>
      <c r="E538" s="69"/>
      <c r="F538" s="69"/>
      <c r="G538" s="69"/>
      <c r="H538" s="70"/>
      <c r="I538" s="70"/>
      <c r="J538" s="70"/>
      <c r="K538" s="71"/>
      <c r="L538" s="71"/>
    </row>
    <row r="539" spans="1:12">
      <c r="A539" s="68"/>
      <c r="B539" s="68"/>
      <c r="C539" s="69"/>
      <c r="D539" s="69"/>
      <c r="E539" s="69"/>
      <c r="F539" s="69"/>
      <c r="G539" s="69"/>
      <c r="H539" s="70"/>
      <c r="I539" s="70"/>
      <c r="J539" s="70"/>
      <c r="K539" s="71"/>
      <c r="L539" s="71"/>
    </row>
    <row r="540" spans="1:12">
      <c r="A540" s="68"/>
      <c r="B540" s="68"/>
      <c r="C540" s="69"/>
      <c r="D540" s="69"/>
      <c r="E540" s="69"/>
      <c r="F540" s="69"/>
      <c r="G540" s="69"/>
      <c r="H540" s="70"/>
      <c r="I540" s="70"/>
      <c r="J540" s="70"/>
      <c r="K540" s="71"/>
      <c r="L540" s="71"/>
    </row>
    <row r="541" spans="1:12">
      <c r="A541" s="68"/>
      <c r="B541" s="68"/>
      <c r="C541" s="69"/>
      <c r="D541" s="69"/>
      <c r="E541" s="69"/>
      <c r="F541" s="69"/>
      <c r="G541" s="69"/>
      <c r="H541" s="70"/>
      <c r="I541" s="70"/>
      <c r="J541" s="70"/>
      <c r="K541" s="71"/>
      <c r="L541" s="71"/>
    </row>
    <row r="542" spans="1:12">
      <c r="A542" s="68"/>
      <c r="B542" s="68"/>
      <c r="C542" s="69"/>
      <c r="D542" s="69"/>
      <c r="E542" s="69"/>
      <c r="F542" s="69"/>
      <c r="G542" s="69"/>
      <c r="H542" s="70"/>
      <c r="I542" s="70"/>
      <c r="J542" s="70"/>
      <c r="K542" s="71"/>
      <c r="L542" s="71"/>
    </row>
    <row r="543" spans="1:12">
      <c r="A543" s="68"/>
      <c r="B543" s="68"/>
      <c r="C543" s="69"/>
      <c r="D543" s="69"/>
      <c r="E543" s="69"/>
      <c r="F543" s="69"/>
      <c r="G543" s="72"/>
      <c r="H543" s="70"/>
      <c r="I543" s="70"/>
      <c r="J543" s="70"/>
      <c r="K543" s="71"/>
      <c r="L543" s="71"/>
    </row>
    <row r="544" spans="1:12">
      <c r="A544" s="68"/>
      <c r="B544" s="68"/>
      <c r="C544" s="69"/>
      <c r="D544" s="69"/>
      <c r="E544" s="69"/>
      <c r="F544" s="69"/>
      <c r="G544" s="69"/>
      <c r="H544" s="70"/>
      <c r="I544" s="70"/>
      <c r="J544" s="70"/>
      <c r="K544" s="71"/>
      <c r="L544" s="71"/>
    </row>
    <row r="545" spans="1:12">
      <c r="A545" s="68"/>
      <c r="B545" s="68"/>
      <c r="C545" s="69"/>
      <c r="D545" s="69"/>
      <c r="E545" s="69"/>
      <c r="F545" s="69"/>
      <c r="G545" s="69"/>
      <c r="H545" s="70"/>
      <c r="I545" s="70"/>
      <c r="J545" s="70"/>
      <c r="K545" s="71"/>
      <c r="L545" s="71"/>
    </row>
    <row r="546" spans="1:12">
      <c r="A546" s="68"/>
      <c r="B546" s="68"/>
      <c r="C546" s="69"/>
      <c r="D546" s="69"/>
      <c r="E546" s="69"/>
      <c r="F546" s="69"/>
      <c r="G546" s="69"/>
      <c r="H546" s="70"/>
      <c r="I546" s="70"/>
      <c r="J546" s="70"/>
      <c r="K546" s="71"/>
      <c r="L546" s="71"/>
    </row>
    <row r="547" spans="1:12">
      <c r="A547" s="68"/>
      <c r="B547" s="68"/>
      <c r="C547" s="69"/>
      <c r="D547" s="69"/>
      <c r="E547" s="69"/>
      <c r="F547" s="69"/>
      <c r="G547" s="69"/>
      <c r="H547" s="70"/>
      <c r="I547" s="70"/>
      <c r="J547" s="70"/>
      <c r="K547" s="71"/>
      <c r="L547" s="71"/>
    </row>
    <row r="548" spans="1:12">
      <c r="A548" s="68"/>
      <c r="B548" s="68"/>
      <c r="C548" s="69"/>
      <c r="D548" s="69"/>
      <c r="E548" s="69"/>
      <c r="F548" s="69"/>
      <c r="G548" s="69"/>
      <c r="H548" s="70"/>
      <c r="I548" s="70"/>
      <c r="J548" s="70"/>
      <c r="K548" s="71"/>
      <c r="L548" s="71"/>
    </row>
    <row r="549" spans="1:12">
      <c r="A549" s="68"/>
      <c r="B549" s="68"/>
      <c r="C549" s="69"/>
      <c r="D549" s="69"/>
      <c r="E549" s="69"/>
      <c r="F549" s="69"/>
      <c r="G549" s="69"/>
      <c r="H549" s="70"/>
      <c r="I549" s="70"/>
      <c r="J549" s="70"/>
      <c r="K549" s="71"/>
      <c r="L549" s="71"/>
    </row>
    <row r="550" spans="1:12">
      <c r="A550" s="68"/>
      <c r="B550" s="68"/>
      <c r="C550" s="69"/>
      <c r="D550" s="69"/>
      <c r="E550" s="69"/>
      <c r="F550" s="69"/>
      <c r="G550" s="69"/>
      <c r="H550" s="70"/>
      <c r="I550" s="70"/>
      <c r="J550" s="70"/>
      <c r="K550" s="71"/>
      <c r="L550" s="71"/>
    </row>
    <row r="551" spans="1:12">
      <c r="A551" s="68"/>
      <c r="B551" s="68"/>
      <c r="C551" s="69"/>
      <c r="D551" s="69"/>
      <c r="E551" s="69"/>
      <c r="F551" s="69"/>
      <c r="G551" s="69"/>
      <c r="H551" s="70"/>
      <c r="I551" s="70"/>
      <c r="J551" s="70"/>
      <c r="K551" s="71"/>
      <c r="L551" s="71"/>
    </row>
    <row r="552" spans="1:12">
      <c r="A552" s="68"/>
      <c r="B552" s="68"/>
      <c r="C552" s="69"/>
      <c r="D552" s="69"/>
      <c r="E552" s="69"/>
      <c r="F552" s="69"/>
      <c r="G552" s="72"/>
      <c r="H552" s="70"/>
      <c r="I552" s="70"/>
      <c r="J552" s="70"/>
      <c r="K552" s="71"/>
      <c r="L552" s="71"/>
    </row>
    <row r="553" spans="1:12">
      <c r="A553" s="68"/>
      <c r="B553" s="68"/>
      <c r="C553" s="69"/>
      <c r="D553" s="69"/>
      <c r="E553" s="69"/>
      <c r="F553" s="69"/>
      <c r="G553" s="69"/>
      <c r="H553" s="70"/>
      <c r="I553" s="70"/>
      <c r="J553" s="70"/>
      <c r="K553" s="71"/>
      <c r="L553" s="71"/>
    </row>
    <row r="554" spans="1:12">
      <c r="A554" s="68"/>
      <c r="B554" s="68"/>
      <c r="C554" s="69"/>
      <c r="D554" s="69"/>
      <c r="E554" s="69"/>
      <c r="F554" s="69"/>
      <c r="G554" s="69"/>
      <c r="H554" s="70"/>
      <c r="I554" s="70"/>
      <c r="J554" s="70"/>
      <c r="K554" s="71"/>
      <c r="L554" s="71"/>
    </row>
    <row r="555" spans="1:12">
      <c r="A555" s="68"/>
      <c r="B555" s="68"/>
      <c r="C555" s="69"/>
      <c r="D555" s="69"/>
      <c r="E555" s="69"/>
      <c r="F555" s="69"/>
      <c r="G555" s="69"/>
      <c r="H555" s="70"/>
      <c r="I555" s="70"/>
      <c r="J555" s="70"/>
      <c r="K555" s="71"/>
      <c r="L555" s="71"/>
    </row>
    <row r="556" spans="1:12">
      <c r="A556" s="68"/>
      <c r="B556" s="68"/>
      <c r="C556" s="69"/>
      <c r="D556" s="69"/>
      <c r="E556" s="69"/>
      <c r="F556" s="69"/>
      <c r="G556" s="69"/>
      <c r="H556" s="70"/>
      <c r="I556" s="70"/>
      <c r="J556" s="70"/>
      <c r="K556" s="71"/>
      <c r="L556" s="71"/>
    </row>
    <row r="557" spans="1:12">
      <c r="A557" s="68"/>
      <c r="B557" s="68"/>
      <c r="C557" s="69"/>
      <c r="D557" s="69"/>
      <c r="E557" s="69"/>
      <c r="F557" s="69"/>
      <c r="G557" s="69"/>
      <c r="H557" s="70"/>
      <c r="I557" s="70"/>
      <c r="J557" s="70"/>
      <c r="K557" s="71"/>
      <c r="L557" s="71"/>
    </row>
    <row r="558" spans="1:12">
      <c r="A558" s="68"/>
      <c r="B558" s="68"/>
      <c r="C558" s="69"/>
      <c r="D558" s="69"/>
      <c r="E558" s="69"/>
      <c r="F558" s="69"/>
      <c r="G558" s="69"/>
      <c r="H558" s="70"/>
      <c r="I558" s="70"/>
      <c r="J558" s="70"/>
      <c r="K558" s="71"/>
      <c r="L558" s="71"/>
    </row>
    <row r="559" spans="1:12">
      <c r="A559" s="68"/>
      <c r="B559" s="68"/>
      <c r="C559" s="69"/>
      <c r="D559" s="69"/>
      <c r="E559" s="69"/>
      <c r="F559" s="69"/>
      <c r="G559" s="69"/>
      <c r="H559" s="70"/>
      <c r="I559" s="70"/>
      <c r="J559" s="70"/>
      <c r="K559" s="71"/>
      <c r="L559" s="71"/>
    </row>
    <row r="560" spans="1:12">
      <c r="A560" s="68"/>
      <c r="B560" s="68"/>
      <c r="C560" s="69"/>
      <c r="D560" s="69"/>
      <c r="E560" s="69"/>
      <c r="F560" s="69"/>
      <c r="G560" s="69"/>
      <c r="H560" s="70"/>
      <c r="I560" s="70"/>
      <c r="J560" s="70"/>
      <c r="K560" s="71"/>
      <c r="L560" s="71"/>
    </row>
    <row r="561" spans="1:12">
      <c r="A561" s="68"/>
      <c r="B561" s="68"/>
      <c r="C561" s="69"/>
      <c r="D561" s="69"/>
      <c r="E561" s="69"/>
      <c r="F561" s="69"/>
      <c r="G561" s="72"/>
      <c r="H561" s="70"/>
      <c r="I561" s="70"/>
      <c r="J561" s="70"/>
      <c r="K561" s="71"/>
      <c r="L561" s="71"/>
    </row>
    <row r="562" spans="1:12">
      <c r="A562" s="68"/>
      <c r="B562" s="68"/>
      <c r="C562" s="69"/>
      <c r="D562" s="69"/>
      <c r="E562" s="69"/>
      <c r="F562" s="69"/>
      <c r="G562" s="69"/>
      <c r="H562" s="70"/>
      <c r="I562" s="70"/>
      <c r="J562" s="70"/>
      <c r="K562" s="71"/>
      <c r="L562" s="71"/>
    </row>
    <row r="563" spans="1:12">
      <c r="A563" s="68"/>
      <c r="B563" s="68"/>
      <c r="C563" s="69"/>
      <c r="D563" s="69"/>
      <c r="E563" s="69"/>
      <c r="F563" s="69"/>
      <c r="G563" s="69"/>
      <c r="H563" s="70"/>
      <c r="I563" s="70"/>
      <c r="J563" s="70"/>
      <c r="K563" s="71"/>
      <c r="L563" s="71"/>
    </row>
    <row r="564" spans="1:12">
      <c r="A564" s="68"/>
      <c r="B564" s="68"/>
      <c r="C564" s="69"/>
      <c r="D564" s="69"/>
      <c r="E564" s="69"/>
      <c r="F564" s="69"/>
      <c r="G564" s="69"/>
      <c r="H564" s="70"/>
      <c r="I564" s="70"/>
      <c r="J564" s="70"/>
      <c r="K564" s="71"/>
      <c r="L564" s="71"/>
    </row>
    <row r="565" spans="1:12">
      <c r="A565" s="68"/>
      <c r="B565" s="68"/>
      <c r="C565" s="69"/>
      <c r="D565" s="69"/>
      <c r="E565" s="69"/>
      <c r="F565" s="69"/>
      <c r="G565" s="69"/>
      <c r="H565" s="70"/>
      <c r="I565" s="70"/>
      <c r="J565" s="70"/>
      <c r="K565" s="71"/>
      <c r="L565" s="71"/>
    </row>
    <row r="566" spans="1:12">
      <c r="A566" s="68"/>
      <c r="B566" s="68"/>
      <c r="C566" s="69"/>
      <c r="D566" s="69"/>
      <c r="E566" s="69"/>
      <c r="F566" s="69"/>
      <c r="G566" s="69"/>
      <c r="H566" s="70"/>
      <c r="I566" s="70"/>
      <c r="J566" s="70"/>
      <c r="K566" s="71"/>
      <c r="L566" s="71"/>
    </row>
    <row r="567" spans="1:12">
      <c r="A567" s="68"/>
      <c r="B567" s="68"/>
      <c r="C567" s="69"/>
      <c r="D567" s="69"/>
      <c r="E567" s="69"/>
      <c r="F567" s="69"/>
      <c r="G567" s="69"/>
      <c r="H567" s="70"/>
      <c r="I567" s="70"/>
      <c r="J567" s="70"/>
      <c r="K567" s="71"/>
      <c r="L567" s="71"/>
    </row>
    <row r="568" spans="1:12">
      <c r="A568" s="68"/>
      <c r="B568" s="68"/>
      <c r="C568" s="69"/>
      <c r="D568" s="69"/>
      <c r="E568" s="69"/>
      <c r="F568" s="69"/>
      <c r="G568" s="69"/>
      <c r="H568" s="70"/>
      <c r="I568" s="70"/>
      <c r="J568" s="70"/>
      <c r="K568" s="71"/>
      <c r="L568" s="71"/>
    </row>
    <row r="569" spans="1:12">
      <c r="A569" s="68"/>
      <c r="B569" s="68"/>
      <c r="C569" s="69"/>
      <c r="D569" s="69"/>
      <c r="E569" s="69"/>
      <c r="F569" s="69"/>
      <c r="G569" s="69"/>
      <c r="H569" s="70"/>
      <c r="I569" s="70"/>
      <c r="J569" s="70"/>
      <c r="K569" s="71"/>
      <c r="L569" s="71"/>
    </row>
    <row r="570" spans="1:12">
      <c r="A570" s="68"/>
      <c r="B570" s="68"/>
      <c r="C570" s="69"/>
      <c r="D570" s="69"/>
      <c r="E570" s="69"/>
      <c r="F570" s="69"/>
      <c r="G570" s="72"/>
      <c r="H570" s="70"/>
      <c r="I570" s="70"/>
      <c r="J570" s="70"/>
      <c r="K570" s="71"/>
      <c r="L570" s="71"/>
    </row>
    <row r="571" spans="1:12">
      <c r="A571" s="68"/>
      <c r="B571" s="68"/>
      <c r="C571" s="69"/>
      <c r="D571" s="69"/>
      <c r="E571" s="69"/>
      <c r="F571" s="69"/>
      <c r="G571" s="69"/>
      <c r="H571" s="70"/>
      <c r="I571" s="70"/>
      <c r="J571" s="70"/>
      <c r="K571" s="71"/>
      <c r="L571" s="71"/>
    </row>
    <row r="572" spans="1:12">
      <c r="A572" s="68"/>
      <c r="B572" s="68"/>
      <c r="C572" s="69"/>
      <c r="D572" s="69"/>
      <c r="E572" s="69"/>
      <c r="F572" s="69"/>
      <c r="G572" s="69"/>
      <c r="H572" s="70"/>
      <c r="I572" s="70"/>
      <c r="J572" s="70"/>
      <c r="K572" s="71"/>
      <c r="L572" s="71"/>
    </row>
    <row r="573" spans="1:12">
      <c r="A573" s="68"/>
      <c r="B573" s="68"/>
      <c r="C573" s="69"/>
      <c r="D573" s="69"/>
      <c r="E573" s="69"/>
      <c r="F573" s="69"/>
      <c r="G573" s="69"/>
      <c r="H573" s="70"/>
      <c r="I573" s="70"/>
      <c r="J573" s="70"/>
      <c r="K573" s="71"/>
      <c r="L573" s="71"/>
    </row>
    <row r="574" spans="1:12">
      <c r="A574" s="68"/>
      <c r="B574" s="68"/>
      <c r="C574" s="69"/>
      <c r="D574" s="69"/>
      <c r="E574" s="69"/>
      <c r="F574" s="69"/>
      <c r="G574" s="69"/>
      <c r="H574" s="70"/>
      <c r="I574" s="70"/>
      <c r="J574" s="70"/>
      <c r="K574" s="71"/>
      <c r="L574" s="71"/>
    </row>
    <row r="575" spans="1:12">
      <c r="A575" s="68"/>
      <c r="B575" s="68"/>
      <c r="C575" s="69"/>
      <c r="D575" s="69"/>
      <c r="E575" s="69"/>
      <c r="F575" s="69"/>
      <c r="G575" s="69"/>
      <c r="H575" s="70"/>
      <c r="I575" s="70"/>
      <c r="J575" s="70"/>
      <c r="K575" s="71"/>
      <c r="L575" s="71"/>
    </row>
    <row r="576" spans="1:12">
      <c r="A576" s="68"/>
      <c r="B576" s="68"/>
      <c r="C576" s="69"/>
      <c r="D576" s="69"/>
      <c r="E576" s="69"/>
      <c r="F576" s="69"/>
      <c r="G576" s="69"/>
      <c r="H576" s="70"/>
      <c r="I576" s="70"/>
      <c r="J576" s="70"/>
      <c r="K576" s="71"/>
      <c r="L576" s="71"/>
    </row>
    <row r="577" spans="1:12">
      <c r="A577" s="68"/>
      <c r="B577" s="68"/>
      <c r="C577" s="69"/>
      <c r="D577" s="69"/>
      <c r="E577" s="69"/>
      <c r="F577" s="69"/>
      <c r="G577" s="69"/>
      <c r="H577" s="70"/>
      <c r="I577" s="70"/>
      <c r="J577" s="70"/>
      <c r="K577" s="71"/>
      <c r="L577" s="71"/>
    </row>
    <row r="578" spans="1:12">
      <c r="A578" s="68"/>
      <c r="B578" s="68"/>
      <c r="C578" s="69"/>
      <c r="D578" s="69"/>
      <c r="E578" s="69"/>
      <c r="F578" s="69"/>
      <c r="G578" s="69"/>
      <c r="H578" s="70"/>
      <c r="I578" s="70"/>
      <c r="J578" s="70"/>
      <c r="K578" s="71"/>
      <c r="L578" s="71"/>
    </row>
    <row r="579" spans="1:12">
      <c r="A579" s="68"/>
      <c r="B579" s="68"/>
      <c r="C579" s="69"/>
      <c r="D579" s="69"/>
      <c r="E579" s="69"/>
      <c r="F579" s="69"/>
      <c r="G579" s="72"/>
      <c r="H579" s="70"/>
      <c r="I579" s="70"/>
      <c r="J579" s="70"/>
      <c r="K579" s="71"/>
      <c r="L579" s="71"/>
    </row>
    <row r="580" spans="1:12">
      <c r="A580" s="68"/>
      <c r="B580" s="68"/>
      <c r="C580" s="69"/>
      <c r="D580" s="69"/>
      <c r="E580" s="69"/>
      <c r="F580" s="69"/>
      <c r="G580" s="69"/>
      <c r="H580" s="70"/>
      <c r="I580" s="70"/>
      <c r="J580" s="70"/>
      <c r="K580" s="71"/>
      <c r="L580" s="71"/>
    </row>
    <row r="581" spans="1:12">
      <c r="A581" s="68"/>
      <c r="B581" s="68"/>
      <c r="C581" s="69"/>
      <c r="D581" s="69"/>
      <c r="E581" s="69"/>
      <c r="F581" s="69"/>
      <c r="G581" s="69"/>
      <c r="H581" s="70"/>
      <c r="I581" s="70"/>
      <c r="J581" s="70"/>
      <c r="K581" s="71"/>
      <c r="L581" s="71"/>
    </row>
    <row r="582" spans="1:12">
      <c r="A582" s="68"/>
      <c r="B582" s="68"/>
      <c r="C582" s="69"/>
      <c r="D582" s="69"/>
      <c r="E582" s="69"/>
      <c r="F582" s="69"/>
      <c r="G582" s="69"/>
      <c r="H582" s="70"/>
      <c r="I582" s="70"/>
      <c r="J582" s="70"/>
      <c r="K582" s="71"/>
      <c r="L582" s="71"/>
    </row>
    <row r="583" spans="1:12">
      <c r="A583" s="68"/>
      <c r="B583" s="68"/>
      <c r="C583" s="69"/>
      <c r="D583" s="69"/>
      <c r="E583" s="69"/>
      <c r="F583" s="69"/>
      <c r="G583" s="69"/>
      <c r="H583" s="70"/>
      <c r="I583" s="70"/>
      <c r="J583" s="70"/>
      <c r="K583" s="71"/>
      <c r="L583" s="71"/>
    </row>
    <row r="584" spans="1:12">
      <c r="A584" s="68"/>
      <c r="B584" s="68"/>
      <c r="C584" s="69"/>
      <c r="D584" s="69"/>
      <c r="E584" s="69"/>
      <c r="F584" s="69"/>
      <c r="G584" s="69"/>
      <c r="H584" s="70"/>
      <c r="I584" s="70"/>
      <c r="J584" s="70"/>
      <c r="K584" s="71"/>
      <c r="L584" s="71"/>
    </row>
    <row r="585" spans="1:12">
      <c r="A585" s="68"/>
      <c r="B585" s="68"/>
      <c r="C585" s="69"/>
      <c r="D585" s="69"/>
      <c r="E585" s="69"/>
      <c r="F585" s="69"/>
      <c r="G585" s="69"/>
      <c r="H585" s="70"/>
      <c r="I585" s="70"/>
      <c r="J585" s="70"/>
      <c r="K585" s="71"/>
      <c r="L585" s="71"/>
    </row>
    <row r="586" spans="1:12">
      <c r="A586" s="68"/>
      <c r="B586" s="68"/>
      <c r="C586" s="69"/>
      <c r="D586" s="69"/>
      <c r="E586" s="69"/>
      <c r="F586" s="69"/>
      <c r="G586" s="69"/>
      <c r="H586" s="70"/>
      <c r="I586" s="70"/>
      <c r="J586" s="70"/>
      <c r="K586" s="71"/>
      <c r="L586" s="71"/>
    </row>
    <row r="587" spans="1:12">
      <c r="A587" s="68"/>
      <c r="B587" s="68"/>
      <c r="C587" s="69"/>
      <c r="D587" s="69"/>
      <c r="E587" s="69"/>
      <c r="F587" s="69"/>
      <c r="G587" s="69"/>
      <c r="H587" s="70"/>
      <c r="I587" s="70"/>
      <c r="J587" s="70"/>
      <c r="K587" s="71"/>
      <c r="L587" s="71"/>
    </row>
    <row r="588" spans="1:12">
      <c r="A588" s="68"/>
      <c r="B588" s="68"/>
      <c r="C588" s="69"/>
      <c r="D588" s="69"/>
      <c r="E588" s="69"/>
      <c r="F588" s="69"/>
      <c r="G588" s="72"/>
      <c r="H588" s="70"/>
      <c r="I588" s="70"/>
      <c r="J588" s="70"/>
      <c r="K588" s="71"/>
      <c r="L588" s="71"/>
    </row>
    <row r="589" spans="1:12">
      <c r="A589" s="73"/>
      <c r="B589" s="73"/>
      <c r="C589" s="74"/>
      <c r="D589" s="74"/>
      <c r="E589" s="74"/>
      <c r="F589" s="74"/>
      <c r="G589" s="74"/>
      <c r="H589" s="74"/>
      <c r="I589" s="74"/>
      <c r="J589" s="74"/>
      <c r="K589" s="74"/>
      <c r="L589" s="74"/>
    </row>
    <row r="590" spans="1:12">
      <c r="A590" s="68"/>
      <c r="B590" s="73"/>
      <c r="C590" s="74"/>
      <c r="D590" s="74"/>
      <c r="E590" s="74"/>
      <c r="F590" s="69"/>
      <c r="G590" s="69"/>
      <c r="H590" s="69"/>
      <c r="I590" s="69"/>
      <c r="J590" s="69"/>
      <c r="K590" s="69"/>
      <c r="L590" s="69"/>
    </row>
    <row r="591" spans="1:12">
      <c r="A591" s="68"/>
      <c r="B591" s="73"/>
      <c r="C591" s="74"/>
      <c r="D591" s="74"/>
      <c r="E591" s="74"/>
      <c r="F591" s="69"/>
      <c r="G591" s="69"/>
      <c r="H591" s="69"/>
      <c r="I591" s="69"/>
      <c r="J591" s="69"/>
      <c r="K591" s="69"/>
      <c r="L591" s="69"/>
    </row>
    <row r="592" spans="1:12">
      <c r="A592" s="68"/>
      <c r="B592" s="73"/>
      <c r="C592" s="74"/>
      <c r="D592" s="74"/>
      <c r="E592" s="74"/>
      <c r="F592" s="69"/>
      <c r="G592" s="69"/>
      <c r="H592" s="69"/>
      <c r="I592" s="69"/>
      <c r="J592" s="69"/>
      <c r="K592" s="69"/>
      <c r="L592" s="69"/>
    </row>
    <row r="593" spans="1:12">
      <c r="A593" s="68"/>
      <c r="B593" s="73"/>
      <c r="C593" s="74"/>
      <c r="D593" s="74"/>
      <c r="E593" s="74"/>
      <c r="F593" s="69"/>
      <c r="H593" s="69"/>
      <c r="I593" s="69"/>
      <c r="J593" s="69"/>
      <c r="K593" s="69"/>
      <c r="L593" s="69"/>
    </row>
    <row r="594" spans="1:12">
      <c r="A594" s="68"/>
      <c r="B594" s="73"/>
      <c r="C594" s="74"/>
      <c r="D594" s="74"/>
      <c r="E594" s="74"/>
      <c r="F594" s="69"/>
      <c r="G594" s="69"/>
      <c r="H594" s="69"/>
      <c r="I594" s="69"/>
      <c r="J594" s="69"/>
      <c r="K594" s="69"/>
      <c r="L594" s="69"/>
    </row>
    <row r="595" spans="1:12">
      <c r="A595" s="68"/>
      <c r="B595" s="73"/>
      <c r="C595" s="74"/>
      <c r="D595" s="74"/>
      <c r="E595" s="74"/>
      <c r="F595" s="69"/>
      <c r="G595" s="69"/>
      <c r="H595" s="69"/>
      <c r="I595" s="69"/>
      <c r="J595" s="69"/>
      <c r="K595" s="69"/>
      <c r="L595" s="69"/>
    </row>
    <row r="596" spans="1:12">
      <c r="A596" s="68"/>
      <c r="B596" s="73"/>
      <c r="C596" s="74"/>
      <c r="D596" s="74"/>
      <c r="E596" s="74"/>
      <c r="F596" s="69"/>
      <c r="G596" s="69"/>
      <c r="H596" s="69"/>
      <c r="I596" s="69"/>
      <c r="J596" s="69"/>
      <c r="K596" s="69"/>
      <c r="L596" s="69"/>
    </row>
    <row r="597" spans="1:12">
      <c r="A597" s="68"/>
      <c r="B597" s="68"/>
      <c r="C597" s="69"/>
      <c r="D597" s="69"/>
      <c r="E597" s="69"/>
      <c r="F597" s="69"/>
      <c r="G597" s="69"/>
      <c r="H597" s="69"/>
      <c r="I597" s="69"/>
      <c r="J597" s="69"/>
      <c r="K597" s="69"/>
      <c r="L597" s="69"/>
    </row>
    <row r="598" spans="1:12">
      <c r="A598" s="68"/>
      <c r="B598" s="68"/>
      <c r="C598" s="69"/>
      <c r="D598" s="69"/>
      <c r="E598" s="69"/>
      <c r="F598" s="69"/>
      <c r="H598" s="69"/>
      <c r="I598" s="69"/>
      <c r="J598" s="69"/>
      <c r="K598" s="69"/>
      <c r="L598" s="69"/>
    </row>
    <row r="599" spans="1:12">
      <c r="A599" s="68"/>
      <c r="B599" s="68"/>
      <c r="C599" s="69"/>
      <c r="D599" s="69"/>
      <c r="E599" s="69"/>
      <c r="F599" s="69"/>
      <c r="G599" s="69"/>
      <c r="H599" s="69"/>
      <c r="I599" s="69"/>
      <c r="J599" s="69"/>
      <c r="K599" s="69"/>
      <c r="L599" s="69"/>
    </row>
    <row r="600" spans="1:12">
      <c r="A600" s="68"/>
      <c r="B600" s="68"/>
      <c r="C600" s="69"/>
      <c r="D600" s="69"/>
      <c r="E600" s="69"/>
      <c r="F600" s="69"/>
      <c r="G600" s="69"/>
      <c r="H600" s="69"/>
      <c r="I600" s="69"/>
      <c r="J600" s="69"/>
      <c r="K600" s="69"/>
      <c r="L600" s="69"/>
    </row>
    <row r="601" spans="1:12">
      <c r="A601" s="68"/>
      <c r="B601" s="68"/>
      <c r="C601" s="69"/>
      <c r="D601" s="69"/>
      <c r="E601" s="69"/>
      <c r="F601" s="69"/>
      <c r="G601" s="69"/>
      <c r="H601" s="69"/>
      <c r="I601" s="69"/>
      <c r="J601" s="69"/>
      <c r="K601" s="69"/>
      <c r="L601" s="69"/>
    </row>
    <row r="602" spans="1:12">
      <c r="A602" s="68"/>
      <c r="B602" s="68"/>
      <c r="C602" s="69"/>
      <c r="D602" s="69"/>
      <c r="E602" s="69"/>
      <c r="F602" s="69"/>
      <c r="G602" s="69"/>
      <c r="H602" s="69"/>
      <c r="I602" s="69"/>
      <c r="J602" s="69"/>
      <c r="K602" s="69"/>
      <c r="L602" s="69"/>
    </row>
    <row r="603" spans="1:12">
      <c r="A603" s="68"/>
      <c r="B603" s="68"/>
      <c r="C603" s="69"/>
      <c r="D603" s="69"/>
      <c r="E603" s="69"/>
      <c r="F603" s="69"/>
      <c r="H603" s="69"/>
      <c r="I603" s="69"/>
      <c r="J603" s="69"/>
      <c r="K603" s="69"/>
      <c r="L603" s="69"/>
    </row>
    <row r="604" spans="1:12">
      <c r="A604" s="68"/>
      <c r="B604" s="68"/>
      <c r="C604" s="69"/>
      <c r="D604" s="69"/>
      <c r="E604" s="69"/>
      <c r="F604" s="69"/>
      <c r="G604" s="69"/>
      <c r="H604" s="69"/>
      <c r="I604" s="69"/>
      <c r="J604" s="69"/>
      <c r="K604" s="69"/>
      <c r="L604" s="69"/>
    </row>
    <row r="605" spans="1:12">
      <c r="A605" s="68"/>
      <c r="B605" s="68"/>
      <c r="C605" s="69"/>
      <c r="D605" s="69"/>
      <c r="E605" s="69"/>
      <c r="F605" s="69"/>
      <c r="G605" s="69"/>
      <c r="H605" s="69"/>
      <c r="I605" s="69"/>
      <c r="J605" s="69"/>
      <c r="K605" s="69"/>
      <c r="L605" s="69"/>
    </row>
    <row r="606" spans="1:12">
      <c r="A606" s="68"/>
      <c r="B606" s="68"/>
      <c r="C606" s="69"/>
      <c r="D606" s="69"/>
      <c r="E606" s="69"/>
      <c r="F606" s="69"/>
      <c r="G606" s="69"/>
      <c r="H606" s="69"/>
      <c r="I606" s="69"/>
      <c r="J606" s="69"/>
      <c r="K606" s="69"/>
      <c r="L606" s="69"/>
    </row>
    <row r="607" spans="1:12">
      <c r="A607" s="68"/>
      <c r="B607" s="68"/>
      <c r="C607" s="69"/>
      <c r="D607" s="69"/>
      <c r="E607" s="69"/>
      <c r="F607" s="69"/>
      <c r="G607" s="69"/>
      <c r="H607" s="69"/>
      <c r="I607" s="69"/>
      <c r="J607" s="69"/>
      <c r="K607" s="69"/>
      <c r="L607" s="69"/>
    </row>
    <row r="608" spans="1:12">
      <c r="A608" s="68"/>
      <c r="B608" s="68"/>
      <c r="C608" s="69"/>
      <c r="D608" s="69"/>
      <c r="E608" s="69"/>
      <c r="F608" s="69"/>
      <c r="H608" s="69"/>
      <c r="I608" s="69"/>
      <c r="J608" s="69"/>
      <c r="K608" s="69"/>
      <c r="L608" s="69"/>
    </row>
    <row r="609" spans="1:12">
      <c r="A609" s="68"/>
      <c r="B609" s="68"/>
      <c r="C609" s="69"/>
      <c r="D609" s="69"/>
      <c r="E609" s="69"/>
      <c r="F609" s="69"/>
      <c r="G609" s="69"/>
      <c r="H609" s="69"/>
      <c r="I609" s="69"/>
      <c r="J609" s="69"/>
      <c r="K609" s="69"/>
      <c r="L609" s="69"/>
    </row>
    <row r="610" spans="1:12">
      <c r="A610" s="68"/>
      <c r="B610" s="68"/>
      <c r="C610" s="69"/>
      <c r="D610" s="69"/>
      <c r="E610" s="69"/>
      <c r="F610" s="69"/>
      <c r="G610" s="69"/>
      <c r="H610" s="69"/>
      <c r="I610" s="69"/>
      <c r="J610" s="69"/>
      <c r="K610" s="69"/>
      <c r="L610" s="69"/>
    </row>
    <row r="611" spans="1:12">
      <c r="A611" s="68"/>
      <c r="B611" s="68"/>
      <c r="C611" s="69"/>
      <c r="D611" s="69"/>
      <c r="E611" s="69"/>
      <c r="F611" s="69"/>
      <c r="G611" s="69"/>
      <c r="H611" s="69"/>
      <c r="I611" s="69"/>
      <c r="J611" s="69"/>
      <c r="K611" s="69"/>
      <c r="L611" s="69"/>
    </row>
    <row r="612" spans="1:12">
      <c r="A612" s="68"/>
      <c r="B612" s="68"/>
      <c r="C612" s="69"/>
      <c r="D612" s="69"/>
      <c r="E612" s="69"/>
      <c r="F612" s="69"/>
      <c r="G612" s="69"/>
      <c r="H612" s="69"/>
      <c r="I612" s="69"/>
      <c r="J612" s="69"/>
      <c r="K612" s="69"/>
      <c r="L612" s="69"/>
    </row>
    <row r="613" spans="1:12">
      <c r="A613" s="68"/>
      <c r="B613" s="68"/>
      <c r="C613" s="69"/>
      <c r="D613" s="69"/>
      <c r="E613" s="69"/>
      <c r="F613" s="69"/>
      <c r="H613" s="69"/>
      <c r="I613" s="69"/>
      <c r="J613" s="69"/>
      <c r="K613" s="69"/>
      <c r="L613" s="69"/>
    </row>
    <row r="614" spans="1:12">
      <c r="A614" s="68"/>
      <c r="B614" s="68"/>
      <c r="C614" s="69"/>
      <c r="D614" s="69"/>
      <c r="E614" s="69"/>
      <c r="F614" s="69"/>
      <c r="G614" s="69"/>
      <c r="H614" s="69"/>
      <c r="I614" s="69"/>
      <c r="J614" s="69"/>
      <c r="K614" s="69"/>
      <c r="L614" s="69"/>
    </row>
    <row r="615" spans="1:12">
      <c r="A615" s="68"/>
      <c r="B615" s="68"/>
      <c r="C615" s="69"/>
      <c r="D615" s="69"/>
      <c r="E615" s="69"/>
      <c r="F615" s="69"/>
      <c r="G615" s="69"/>
      <c r="H615" s="69"/>
      <c r="I615" s="69"/>
      <c r="J615" s="69"/>
      <c r="K615" s="69"/>
      <c r="L615" s="69"/>
    </row>
    <row r="616" spans="1:12">
      <c r="A616" s="68"/>
      <c r="B616" s="68"/>
      <c r="C616" s="69"/>
      <c r="D616" s="69"/>
      <c r="E616" s="69"/>
      <c r="F616" s="69"/>
      <c r="G616" s="69"/>
      <c r="H616" s="69"/>
      <c r="I616" s="69"/>
      <c r="J616" s="69"/>
      <c r="K616" s="69"/>
      <c r="L616" s="69"/>
    </row>
    <row r="617" spans="1:12">
      <c r="A617" s="68"/>
      <c r="B617" s="68"/>
      <c r="C617" s="69"/>
      <c r="D617" s="69"/>
      <c r="E617" s="69"/>
      <c r="F617" s="69"/>
      <c r="G617" s="69"/>
      <c r="H617" s="69"/>
      <c r="I617" s="69"/>
      <c r="J617" s="69"/>
      <c r="K617" s="69"/>
      <c r="L617" s="69"/>
    </row>
    <row r="618" spans="1:12">
      <c r="A618" s="68"/>
      <c r="B618" s="68"/>
      <c r="C618" s="69"/>
      <c r="D618" s="69"/>
      <c r="E618" s="69"/>
      <c r="F618" s="69"/>
      <c r="H618" s="69"/>
      <c r="I618" s="69"/>
      <c r="J618" s="69"/>
      <c r="K618" s="69"/>
      <c r="L618" s="69"/>
    </row>
    <row r="619" spans="1:12">
      <c r="A619" s="68"/>
      <c r="B619" s="68"/>
      <c r="C619" s="69"/>
      <c r="D619" s="69"/>
      <c r="E619" s="69"/>
      <c r="F619" s="69"/>
      <c r="G619" s="69"/>
      <c r="H619" s="69"/>
      <c r="I619" s="69"/>
      <c r="J619" s="69"/>
      <c r="K619" s="69"/>
      <c r="L619" s="69"/>
    </row>
    <row r="620" spans="1:12">
      <c r="A620" s="68"/>
      <c r="B620" s="68"/>
      <c r="C620" s="69"/>
      <c r="D620" s="69"/>
      <c r="E620" s="69"/>
      <c r="F620" s="69"/>
      <c r="G620" s="69"/>
      <c r="H620" s="69"/>
      <c r="I620" s="69"/>
      <c r="J620" s="69"/>
      <c r="K620" s="69"/>
      <c r="L620" s="69"/>
    </row>
    <row r="621" spans="1:12">
      <c r="A621" s="68"/>
      <c r="B621" s="68"/>
      <c r="C621" s="69"/>
      <c r="D621" s="69"/>
      <c r="E621" s="69"/>
      <c r="F621" s="69"/>
      <c r="G621" s="69"/>
      <c r="H621" s="69"/>
      <c r="I621" s="69"/>
      <c r="J621" s="69"/>
      <c r="K621" s="69"/>
      <c r="L621" s="69"/>
    </row>
    <row r="622" spans="1:12">
      <c r="A622" s="68"/>
      <c r="B622" s="68"/>
      <c r="C622" s="69"/>
      <c r="D622" s="69"/>
      <c r="E622" s="69"/>
      <c r="F622" s="69"/>
      <c r="G622" s="69"/>
      <c r="H622" s="69"/>
      <c r="I622" s="69"/>
      <c r="J622" s="69"/>
      <c r="K622" s="69"/>
      <c r="L622" s="69"/>
    </row>
    <row r="623" spans="1:12">
      <c r="A623" s="68"/>
      <c r="B623" s="68"/>
      <c r="C623" s="69"/>
      <c r="D623" s="69"/>
      <c r="E623" s="69"/>
      <c r="F623" s="69"/>
      <c r="H623" s="69"/>
      <c r="I623" s="69"/>
      <c r="J623" s="69"/>
      <c r="K623" s="69"/>
      <c r="L623" s="69"/>
    </row>
    <row r="624" spans="1:12">
      <c r="A624" s="68"/>
      <c r="B624" s="68"/>
      <c r="C624" s="69"/>
      <c r="D624" s="69"/>
      <c r="E624" s="69"/>
      <c r="F624" s="69"/>
      <c r="G624" s="69"/>
      <c r="H624" s="69"/>
      <c r="I624" s="69"/>
      <c r="J624" s="69"/>
      <c r="K624" s="69"/>
      <c r="L624" s="69"/>
    </row>
    <row r="625" spans="1:12">
      <c r="A625" s="68"/>
      <c r="B625" s="68"/>
      <c r="C625" s="69"/>
      <c r="D625" s="69"/>
      <c r="E625" s="69"/>
      <c r="F625" s="69"/>
      <c r="G625" s="69"/>
      <c r="H625" s="69"/>
      <c r="I625" s="69"/>
      <c r="J625" s="69"/>
      <c r="K625" s="69"/>
      <c r="L625" s="69"/>
    </row>
    <row r="626" spans="1:12">
      <c r="A626" s="68"/>
      <c r="B626" s="68"/>
      <c r="C626" s="69"/>
      <c r="D626" s="69"/>
      <c r="E626" s="69"/>
      <c r="F626" s="69"/>
      <c r="G626" s="69"/>
      <c r="H626" s="69"/>
      <c r="I626" s="69"/>
      <c r="J626" s="69"/>
      <c r="K626" s="69"/>
      <c r="L626" s="69"/>
    </row>
    <row r="627" spans="1:12">
      <c r="A627" s="68"/>
      <c r="B627" s="68"/>
      <c r="C627" s="69"/>
      <c r="D627" s="69"/>
      <c r="E627" s="69"/>
      <c r="F627" s="69"/>
      <c r="G627" s="69"/>
      <c r="H627" s="69"/>
      <c r="I627" s="69"/>
      <c r="J627" s="69"/>
      <c r="K627" s="69"/>
      <c r="L627" s="69"/>
    </row>
    <row r="628" spans="1:12">
      <c r="A628" s="68"/>
      <c r="B628" s="68"/>
      <c r="C628" s="69"/>
      <c r="D628" s="69"/>
      <c r="E628" s="69"/>
      <c r="F628" s="69"/>
      <c r="H628" s="69"/>
      <c r="I628" s="69"/>
      <c r="J628" s="69"/>
      <c r="K628" s="69"/>
      <c r="L628" s="69"/>
    </row>
    <row r="629" spans="1:12">
      <c r="A629" s="68"/>
      <c r="B629" s="68"/>
      <c r="C629" s="69"/>
      <c r="D629" s="69"/>
      <c r="E629" s="69"/>
      <c r="F629" s="69"/>
      <c r="G629" s="69"/>
      <c r="H629" s="69"/>
      <c r="I629" s="69"/>
      <c r="J629" s="69"/>
      <c r="K629" s="69"/>
      <c r="L629" s="69"/>
    </row>
    <row r="630" spans="1:12">
      <c r="A630" s="68"/>
      <c r="B630" s="68"/>
      <c r="C630" s="69"/>
      <c r="D630" s="69"/>
      <c r="E630" s="69"/>
      <c r="F630" s="69"/>
      <c r="G630" s="69"/>
      <c r="H630" s="69"/>
      <c r="I630" s="69"/>
      <c r="J630" s="69"/>
      <c r="K630" s="69"/>
      <c r="L630" s="69"/>
    </row>
    <row r="631" spans="1:12">
      <c r="A631" s="68"/>
      <c r="B631" s="68"/>
      <c r="C631" s="69"/>
      <c r="D631" s="69"/>
      <c r="E631" s="69"/>
      <c r="F631" s="69"/>
      <c r="G631" s="69"/>
      <c r="H631" s="69"/>
      <c r="I631" s="69"/>
      <c r="J631" s="69"/>
      <c r="K631" s="69"/>
      <c r="L631" s="69"/>
    </row>
    <row r="632" spans="1:12">
      <c r="A632" s="68"/>
      <c r="B632" s="68"/>
      <c r="C632" s="69"/>
      <c r="D632" s="69"/>
      <c r="E632" s="69"/>
      <c r="F632" s="69"/>
      <c r="G632" s="69"/>
      <c r="H632" s="69"/>
      <c r="I632" s="69"/>
      <c r="J632" s="69"/>
      <c r="K632" s="69"/>
      <c r="L632" s="69"/>
    </row>
    <row r="633" spans="1:12">
      <c r="A633" s="68"/>
      <c r="B633" s="68"/>
      <c r="C633" s="69"/>
      <c r="D633" s="69"/>
      <c r="E633" s="69"/>
      <c r="F633" s="69"/>
      <c r="H633" s="69"/>
      <c r="I633" s="69"/>
      <c r="J633" s="69"/>
      <c r="K633" s="69"/>
      <c r="L633" s="69"/>
    </row>
    <row r="634" spans="1:12">
      <c r="A634" s="68"/>
      <c r="B634" s="68"/>
      <c r="C634" s="69"/>
      <c r="D634" s="69"/>
      <c r="E634" s="69"/>
      <c r="F634" s="69"/>
      <c r="G634" s="69"/>
      <c r="H634" s="69"/>
      <c r="I634" s="69"/>
      <c r="J634" s="69"/>
      <c r="K634" s="69"/>
      <c r="L634" s="69"/>
    </row>
    <row r="635" spans="1:12">
      <c r="A635" s="68"/>
      <c r="B635" s="68"/>
      <c r="C635" s="69"/>
      <c r="D635" s="69"/>
      <c r="E635" s="69"/>
      <c r="F635" s="69"/>
      <c r="G635" s="69"/>
      <c r="H635" s="69"/>
      <c r="I635" s="69"/>
      <c r="J635" s="69"/>
      <c r="K635" s="69"/>
      <c r="L635" s="69"/>
    </row>
    <row r="636" spans="1:12">
      <c r="A636" s="68"/>
      <c r="B636" s="68"/>
      <c r="C636" s="69"/>
      <c r="D636" s="69"/>
      <c r="E636" s="69"/>
      <c r="F636" s="69"/>
      <c r="G636" s="69"/>
      <c r="H636" s="69"/>
      <c r="I636" s="69"/>
      <c r="J636" s="69"/>
      <c r="K636" s="69"/>
      <c r="L636" s="69"/>
    </row>
    <row r="637" spans="1:12">
      <c r="A637" s="68"/>
      <c r="B637" s="68"/>
      <c r="C637" s="69"/>
      <c r="D637" s="69"/>
      <c r="E637" s="69"/>
      <c r="F637" s="69"/>
      <c r="G637" s="69"/>
      <c r="H637" s="69"/>
      <c r="I637" s="69"/>
      <c r="J637" s="69"/>
      <c r="K637" s="69"/>
      <c r="L637" s="69"/>
    </row>
    <row r="638" spans="1:12">
      <c r="A638" s="68"/>
      <c r="B638" s="68"/>
      <c r="C638" s="69"/>
      <c r="D638" s="69"/>
      <c r="E638" s="69"/>
      <c r="F638" s="69"/>
      <c r="H638" s="69"/>
      <c r="I638" s="69"/>
      <c r="J638" s="69"/>
      <c r="K638" s="69"/>
      <c r="L638" s="69"/>
    </row>
    <row r="639" spans="1:12">
      <c r="A639" s="68"/>
      <c r="B639" s="68"/>
      <c r="C639" s="69"/>
      <c r="D639" s="69"/>
      <c r="E639" s="69"/>
      <c r="F639" s="69"/>
      <c r="G639" s="69"/>
      <c r="H639" s="69"/>
      <c r="I639" s="69"/>
      <c r="J639" s="69"/>
      <c r="K639" s="69"/>
      <c r="L639" s="69"/>
    </row>
    <row r="640" spans="1:12">
      <c r="A640" s="68"/>
      <c r="B640" s="68"/>
      <c r="C640" s="69"/>
      <c r="D640" s="69"/>
      <c r="E640" s="69"/>
      <c r="F640" s="69"/>
      <c r="G640" s="69"/>
      <c r="H640" s="69"/>
      <c r="I640" s="69"/>
      <c r="J640" s="69"/>
      <c r="K640" s="69"/>
      <c r="L640" s="69"/>
    </row>
    <row r="641" spans="1:12">
      <c r="A641" s="68"/>
      <c r="B641" s="68"/>
      <c r="C641" s="69"/>
      <c r="D641" s="69"/>
      <c r="E641" s="69"/>
      <c r="F641" s="69"/>
      <c r="G641" s="69"/>
      <c r="H641" s="69"/>
      <c r="I641" s="69"/>
      <c r="J641" s="69"/>
      <c r="K641" s="69"/>
      <c r="L641" s="69"/>
    </row>
    <row r="642" spans="1:12">
      <c r="A642" s="68"/>
      <c r="B642" s="68"/>
      <c r="C642" s="69"/>
      <c r="D642" s="69"/>
      <c r="E642" s="69"/>
      <c r="F642" s="69"/>
      <c r="G642" s="69"/>
      <c r="H642" s="69"/>
      <c r="I642" s="69"/>
      <c r="J642" s="69"/>
      <c r="K642" s="69"/>
      <c r="L642" s="69"/>
    </row>
    <row r="643" spans="1:12">
      <c r="A643" s="68"/>
      <c r="B643" s="68"/>
      <c r="C643" s="69"/>
      <c r="D643" s="69"/>
      <c r="E643" s="69"/>
      <c r="F643" s="69"/>
      <c r="H643" s="69"/>
      <c r="I643" s="69"/>
      <c r="J643" s="69"/>
      <c r="K643" s="69"/>
      <c r="L643" s="69"/>
    </row>
    <row r="644" spans="1:12">
      <c r="A644" s="68"/>
      <c r="B644" s="68"/>
      <c r="C644" s="69"/>
      <c r="D644" s="69"/>
      <c r="E644" s="69"/>
      <c r="F644" s="69"/>
      <c r="G644" s="69"/>
      <c r="H644" s="69"/>
      <c r="I644" s="69"/>
      <c r="J644" s="69"/>
      <c r="K644" s="69"/>
      <c r="L644" s="69"/>
    </row>
    <row r="645" spans="1:12">
      <c r="A645" s="68"/>
      <c r="B645" s="68"/>
      <c r="C645" s="69"/>
      <c r="D645" s="69"/>
      <c r="E645" s="69"/>
      <c r="F645" s="69"/>
      <c r="G645" s="69"/>
      <c r="H645" s="69"/>
      <c r="I645" s="69"/>
      <c r="J645" s="69"/>
      <c r="K645" s="69"/>
      <c r="L645" s="69"/>
    </row>
    <row r="646" spans="1:12">
      <c r="A646" s="68"/>
      <c r="B646" s="68"/>
      <c r="C646" s="69"/>
      <c r="D646" s="69"/>
      <c r="E646" s="69"/>
      <c r="F646" s="69"/>
      <c r="G646" s="69"/>
      <c r="H646" s="69"/>
      <c r="I646" s="69"/>
      <c r="J646" s="69"/>
      <c r="K646" s="69"/>
      <c r="L646" s="69"/>
    </row>
    <row r="647" spans="1:12">
      <c r="A647" s="68"/>
      <c r="B647" s="68"/>
      <c r="C647" s="69"/>
      <c r="D647" s="69"/>
      <c r="E647" s="69"/>
      <c r="F647" s="69"/>
      <c r="G647" s="69"/>
      <c r="H647" s="69"/>
      <c r="I647" s="69"/>
      <c r="J647" s="69"/>
      <c r="K647" s="69"/>
      <c r="L647" s="69"/>
    </row>
    <row r="648" spans="1:12">
      <c r="A648" s="68"/>
      <c r="B648" s="68"/>
      <c r="C648" s="69"/>
      <c r="D648" s="69"/>
      <c r="E648" s="69"/>
      <c r="F648" s="69"/>
      <c r="H648" s="69"/>
      <c r="I648" s="69"/>
      <c r="J648" s="69"/>
      <c r="K648" s="69"/>
      <c r="L648" s="69"/>
    </row>
    <row r="649" spans="1:12">
      <c r="A649" s="68"/>
      <c r="B649" s="68"/>
      <c r="C649" s="69"/>
      <c r="D649" s="69"/>
      <c r="E649" s="69"/>
      <c r="F649" s="69"/>
      <c r="G649" s="69"/>
      <c r="H649" s="69"/>
      <c r="I649" s="69"/>
      <c r="J649" s="69"/>
      <c r="K649" s="69"/>
      <c r="L649" s="69"/>
    </row>
    <row r="650" spans="1:12">
      <c r="A650" s="68"/>
      <c r="B650" s="68"/>
      <c r="C650" s="69"/>
      <c r="D650" s="69"/>
      <c r="E650" s="69"/>
      <c r="F650" s="69"/>
      <c r="G650" s="69"/>
      <c r="H650" s="69"/>
      <c r="I650" s="69"/>
      <c r="J650" s="69"/>
      <c r="K650" s="69"/>
      <c r="L650" s="69"/>
    </row>
    <row r="651" spans="1:12">
      <c r="A651" s="68"/>
      <c r="B651" s="68"/>
      <c r="C651" s="69"/>
      <c r="D651" s="69"/>
      <c r="E651" s="69"/>
      <c r="F651" s="69"/>
      <c r="G651" s="69"/>
      <c r="H651" s="69"/>
      <c r="I651" s="69"/>
      <c r="J651" s="69"/>
      <c r="K651" s="69"/>
      <c r="L651" s="69"/>
    </row>
    <row r="652" spans="1:12">
      <c r="A652" s="68"/>
      <c r="B652" s="68"/>
      <c r="C652" s="69"/>
      <c r="D652" s="69"/>
      <c r="E652" s="69"/>
      <c r="F652" s="69"/>
      <c r="G652" s="69"/>
      <c r="H652" s="69"/>
      <c r="I652" s="69"/>
      <c r="J652" s="69"/>
      <c r="K652" s="69"/>
      <c r="L652" s="69"/>
    </row>
    <row r="653" spans="1:12">
      <c r="A653" s="68"/>
      <c r="B653" s="68"/>
      <c r="C653" s="69"/>
      <c r="D653" s="69"/>
      <c r="E653" s="69"/>
      <c r="F653" s="69"/>
      <c r="H653" s="69"/>
      <c r="I653" s="69"/>
      <c r="J653" s="69"/>
      <c r="K653" s="69"/>
      <c r="L653" s="69"/>
    </row>
    <row r="654" spans="1:12">
      <c r="A654" s="68"/>
      <c r="B654" s="68"/>
      <c r="C654" s="69"/>
      <c r="D654" s="69"/>
      <c r="E654" s="69"/>
      <c r="F654" s="69"/>
      <c r="G654" s="69"/>
      <c r="H654" s="69"/>
      <c r="I654" s="69"/>
      <c r="J654" s="69"/>
      <c r="K654" s="69"/>
      <c r="L654" s="69"/>
    </row>
    <row r="655" spans="1:12">
      <c r="A655" s="68"/>
      <c r="B655" s="68"/>
      <c r="C655" s="69"/>
      <c r="D655" s="69"/>
      <c r="E655" s="69"/>
      <c r="F655" s="69"/>
      <c r="G655" s="69"/>
      <c r="H655" s="69"/>
      <c r="I655" s="69"/>
      <c r="J655" s="69"/>
      <c r="K655" s="69"/>
      <c r="L655" s="69"/>
    </row>
    <row r="656" spans="1:12">
      <c r="A656" s="68"/>
      <c r="B656" s="68"/>
      <c r="C656" s="69"/>
      <c r="D656" s="69"/>
      <c r="E656" s="69"/>
      <c r="F656" s="69"/>
      <c r="G656" s="69"/>
      <c r="H656" s="69"/>
      <c r="I656" s="69"/>
      <c r="J656" s="69"/>
      <c r="K656" s="69"/>
      <c r="L656" s="69"/>
    </row>
    <row r="657" spans="1:12">
      <c r="A657" s="68"/>
      <c r="B657" s="68"/>
      <c r="C657" s="69"/>
      <c r="D657" s="69"/>
      <c r="E657" s="69"/>
      <c r="F657" s="69"/>
      <c r="G657" s="69"/>
      <c r="H657" s="69"/>
      <c r="I657" s="69"/>
      <c r="J657" s="69"/>
      <c r="K657" s="69"/>
      <c r="L657" s="69"/>
    </row>
    <row r="658" spans="1:12">
      <c r="A658" s="68"/>
      <c r="B658" s="68"/>
      <c r="C658" s="69"/>
      <c r="D658" s="69"/>
      <c r="E658" s="69"/>
      <c r="F658" s="69"/>
      <c r="H658" s="69"/>
      <c r="I658" s="69"/>
      <c r="J658" s="69"/>
      <c r="K658" s="69"/>
      <c r="L658" s="69"/>
    </row>
    <row r="659" spans="1:12">
      <c r="A659" s="68"/>
      <c r="B659" s="68"/>
      <c r="C659" s="69"/>
      <c r="D659" s="69"/>
      <c r="E659" s="69"/>
      <c r="F659" s="69"/>
      <c r="G659" s="69"/>
      <c r="H659" s="69"/>
      <c r="I659" s="69"/>
      <c r="J659" s="69"/>
      <c r="K659" s="69"/>
      <c r="L659" s="69"/>
    </row>
    <row r="660" spans="1:12">
      <c r="A660" s="68"/>
      <c r="B660" s="68"/>
      <c r="C660" s="69"/>
      <c r="D660" s="69"/>
      <c r="E660" s="69"/>
      <c r="F660" s="69"/>
      <c r="G660" s="69"/>
      <c r="H660" s="69"/>
      <c r="I660" s="69"/>
      <c r="J660" s="69"/>
      <c r="K660" s="69"/>
      <c r="L660" s="69"/>
    </row>
    <row r="661" spans="1:12">
      <c r="A661" s="68"/>
      <c r="B661" s="68"/>
      <c r="C661" s="69"/>
      <c r="D661" s="69"/>
      <c r="E661" s="69"/>
      <c r="F661" s="69"/>
      <c r="G661" s="69"/>
      <c r="H661" s="69"/>
      <c r="I661" s="69"/>
      <c r="J661" s="69"/>
      <c r="K661" s="69"/>
      <c r="L661" s="69"/>
    </row>
    <row r="662" spans="1:12">
      <c r="A662" s="68"/>
      <c r="B662" s="68"/>
      <c r="C662" s="69"/>
      <c r="D662" s="69"/>
      <c r="E662" s="69"/>
      <c r="F662" s="69"/>
      <c r="G662" s="69"/>
      <c r="H662" s="69"/>
      <c r="I662" s="69"/>
      <c r="J662" s="69"/>
      <c r="K662" s="69"/>
      <c r="L662" s="69"/>
    </row>
    <row r="663" spans="1:12">
      <c r="A663" s="68"/>
      <c r="B663" s="68"/>
      <c r="C663" s="69"/>
      <c r="D663" s="69"/>
      <c r="E663" s="69"/>
      <c r="F663" s="69"/>
      <c r="H663" s="69"/>
      <c r="I663" s="69"/>
      <c r="J663" s="69"/>
      <c r="K663" s="69"/>
      <c r="L663" s="69"/>
    </row>
    <row r="664" spans="1:12">
      <c r="A664" s="68"/>
      <c r="B664" s="68"/>
      <c r="C664" s="69"/>
      <c r="D664" s="69"/>
      <c r="E664" s="69"/>
      <c r="F664" s="69"/>
      <c r="G664" s="69"/>
      <c r="H664" s="69"/>
      <c r="I664" s="69"/>
      <c r="J664" s="69"/>
      <c r="K664" s="69"/>
      <c r="L664" s="69"/>
    </row>
    <row r="665" spans="1:12">
      <c r="A665" s="68"/>
      <c r="B665" s="68"/>
      <c r="C665" s="69"/>
      <c r="D665" s="69"/>
      <c r="E665" s="69"/>
      <c r="F665" s="69"/>
      <c r="G665" s="69"/>
      <c r="H665" s="69"/>
      <c r="I665" s="69"/>
      <c r="J665" s="69"/>
      <c r="K665" s="69"/>
      <c r="L665" s="69"/>
    </row>
    <row r="666" spans="1:12">
      <c r="A666" s="68"/>
      <c r="B666" s="68"/>
      <c r="C666" s="69"/>
      <c r="D666" s="69"/>
      <c r="E666" s="69"/>
      <c r="F666" s="69"/>
      <c r="G666" s="69"/>
      <c r="H666" s="69"/>
      <c r="I666" s="69"/>
      <c r="J666" s="69"/>
      <c r="K666" s="69"/>
      <c r="L666" s="69"/>
    </row>
    <row r="667" spans="1:12">
      <c r="A667" s="68"/>
      <c r="B667" s="68"/>
      <c r="C667" s="69"/>
      <c r="D667" s="69"/>
      <c r="E667" s="69"/>
      <c r="F667" s="69"/>
      <c r="G667" s="69"/>
      <c r="H667" s="69"/>
      <c r="I667" s="69"/>
      <c r="J667" s="69"/>
      <c r="K667" s="69"/>
      <c r="L667" s="69"/>
    </row>
    <row r="668" spans="1:12">
      <c r="A668" s="68"/>
      <c r="B668" s="68"/>
      <c r="C668" s="69"/>
      <c r="D668" s="69"/>
      <c r="E668" s="69"/>
      <c r="F668" s="69"/>
      <c r="H668" s="69"/>
      <c r="I668" s="69"/>
      <c r="J668" s="69"/>
      <c r="K668" s="69"/>
      <c r="L668" s="69"/>
    </row>
    <row r="669" spans="1:12">
      <c r="A669" s="68"/>
      <c r="B669" s="68"/>
      <c r="C669" s="69"/>
      <c r="D669" s="69"/>
      <c r="E669" s="69"/>
      <c r="F669" s="69"/>
      <c r="G669" s="69"/>
      <c r="H669" s="69"/>
      <c r="I669" s="69"/>
      <c r="J669" s="69"/>
      <c r="K669" s="69"/>
      <c r="L669" s="69"/>
    </row>
    <row r="670" spans="1:12">
      <c r="A670" s="68"/>
      <c r="B670" s="68"/>
      <c r="C670" s="69"/>
      <c r="D670" s="69"/>
      <c r="E670" s="69"/>
      <c r="F670" s="69"/>
      <c r="G670" s="69"/>
      <c r="H670" s="69"/>
      <c r="I670" s="69"/>
      <c r="J670" s="69"/>
      <c r="K670" s="69"/>
      <c r="L670" s="69"/>
    </row>
    <row r="671" spans="1:12">
      <c r="A671" s="68"/>
      <c r="B671" s="68"/>
      <c r="C671" s="69"/>
      <c r="D671" s="69"/>
      <c r="E671" s="69"/>
      <c r="F671" s="69"/>
      <c r="G671" s="69"/>
      <c r="H671" s="69"/>
      <c r="I671" s="69"/>
      <c r="J671" s="69"/>
      <c r="K671" s="69"/>
      <c r="L671" s="69"/>
    </row>
    <row r="672" spans="1:12">
      <c r="A672" s="68"/>
      <c r="B672" s="68"/>
      <c r="C672" s="69"/>
      <c r="D672" s="69"/>
      <c r="E672" s="69"/>
      <c r="F672" s="69"/>
      <c r="G672" s="69"/>
      <c r="H672" s="69"/>
      <c r="I672" s="69"/>
      <c r="J672" s="69"/>
      <c r="K672" s="69"/>
      <c r="L672" s="69"/>
    </row>
    <row r="673" spans="1:12">
      <c r="A673" s="68"/>
      <c r="B673" s="68"/>
      <c r="C673" s="69"/>
      <c r="D673" s="69"/>
      <c r="E673" s="69"/>
      <c r="F673" s="69"/>
      <c r="H673" s="69"/>
      <c r="I673" s="69"/>
      <c r="J673" s="69"/>
      <c r="K673" s="69"/>
      <c r="L673" s="69"/>
    </row>
    <row r="674" spans="1:12">
      <c r="A674" s="68"/>
      <c r="B674" s="68"/>
      <c r="C674" s="69"/>
      <c r="D674" s="69"/>
      <c r="E674" s="69"/>
      <c r="F674" s="69"/>
      <c r="G674" s="69"/>
      <c r="H674" s="69"/>
      <c r="I674" s="69"/>
      <c r="J674" s="69"/>
      <c r="K674" s="69"/>
      <c r="L674" s="69"/>
    </row>
    <row r="675" spans="1:12">
      <c r="A675" s="68"/>
      <c r="B675" s="68"/>
      <c r="C675" s="69"/>
      <c r="D675" s="69"/>
      <c r="E675" s="69"/>
      <c r="F675" s="69"/>
      <c r="G675" s="69"/>
      <c r="H675" s="69"/>
      <c r="I675" s="69"/>
      <c r="J675" s="69"/>
      <c r="K675" s="69"/>
      <c r="L675" s="69"/>
    </row>
    <row r="676" spans="1:12">
      <c r="A676" s="68"/>
      <c r="B676" s="68"/>
      <c r="C676" s="69"/>
      <c r="D676" s="69"/>
      <c r="E676" s="69"/>
      <c r="F676" s="69"/>
      <c r="G676" s="69"/>
      <c r="H676" s="69"/>
      <c r="I676" s="69"/>
      <c r="J676" s="69"/>
      <c r="K676" s="69"/>
      <c r="L676" s="69"/>
    </row>
    <row r="677" spans="1:12">
      <c r="A677" s="68"/>
      <c r="B677" s="68"/>
      <c r="C677" s="69"/>
      <c r="D677" s="69"/>
      <c r="E677" s="69"/>
      <c r="F677" s="69"/>
      <c r="G677" s="69"/>
      <c r="H677" s="69"/>
      <c r="I677" s="69"/>
      <c r="J677" s="69"/>
      <c r="K677" s="69"/>
      <c r="L677" s="69"/>
    </row>
    <row r="678" spans="1:12">
      <c r="A678" s="68"/>
      <c r="B678" s="68"/>
      <c r="C678" s="69"/>
      <c r="D678" s="69"/>
      <c r="E678" s="69"/>
      <c r="F678" s="69"/>
      <c r="H678" s="69"/>
      <c r="I678" s="69"/>
      <c r="J678" s="69"/>
      <c r="K678" s="69"/>
      <c r="L678" s="69"/>
    </row>
    <row r="679" spans="1:12">
      <c r="A679" s="68"/>
      <c r="B679" s="68"/>
      <c r="C679" s="69"/>
      <c r="D679" s="69"/>
      <c r="E679" s="69"/>
      <c r="F679" s="69"/>
      <c r="G679" s="69"/>
      <c r="H679" s="69"/>
      <c r="I679" s="69"/>
      <c r="J679" s="69"/>
      <c r="K679" s="69"/>
      <c r="L679" s="69"/>
    </row>
    <row r="680" spans="1:12">
      <c r="A680" s="68"/>
      <c r="B680" s="68"/>
      <c r="C680" s="69"/>
      <c r="D680" s="69"/>
      <c r="E680" s="69"/>
      <c r="F680" s="69"/>
      <c r="G680" s="69"/>
      <c r="H680" s="69"/>
      <c r="I680" s="69"/>
      <c r="J680" s="69"/>
      <c r="K680" s="69"/>
      <c r="L680" s="69"/>
    </row>
    <row r="681" spans="1:12">
      <c r="A681" s="68"/>
      <c r="B681" s="68"/>
      <c r="C681" s="69"/>
      <c r="D681" s="69"/>
      <c r="E681" s="69"/>
      <c r="F681" s="69"/>
      <c r="G681" s="69"/>
      <c r="H681" s="69"/>
      <c r="I681" s="69"/>
      <c r="J681" s="69"/>
      <c r="K681" s="69"/>
      <c r="L681" s="69"/>
    </row>
    <row r="682" spans="1:12">
      <c r="A682" s="68"/>
      <c r="B682" s="68"/>
      <c r="C682" s="69"/>
      <c r="D682" s="69"/>
      <c r="E682" s="69"/>
      <c r="F682" s="69"/>
      <c r="G682" s="69"/>
      <c r="H682" s="69"/>
      <c r="I682" s="69"/>
      <c r="J682" s="69"/>
      <c r="K682" s="69"/>
      <c r="L682" s="69"/>
    </row>
    <row r="683" spans="1:12">
      <c r="A683" s="68"/>
      <c r="B683" s="68"/>
      <c r="C683" s="69"/>
      <c r="D683" s="69"/>
      <c r="E683" s="69"/>
      <c r="F683" s="69"/>
      <c r="H683" s="69"/>
      <c r="I683" s="69"/>
      <c r="J683" s="69"/>
      <c r="K683" s="69"/>
      <c r="L683" s="69"/>
    </row>
    <row r="684" spans="1:12">
      <c r="A684" s="68"/>
      <c r="B684" s="68"/>
      <c r="C684" s="69"/>
      <c r="D684" s="69"/>
      <c r="E684" s="69"/>
      <c r="F684" s="69"/>
      <c r="G684" s="69"/>
      <c r="H684" s="69"/>
      <c r="I684" s="69"/>
      <c r="J684" s="69"/>
      <c r="K684" s="69"/>
      <c r="L684" s="69"/>
    </row>
    <row r="685" spans="1:12">
      <c r="A685" s="68"/>
      <c r="B685" s="68"/>
      <c r="C685" s="69"/>
      <c r="D685" s="69"/>
      <c r="E685" s="69"/>
      <c r="F685" s="69"/>
      <c r="G685" s="69"/>
      <c r="H685" s="69"/>
      <c r="I685" s="69"/>
      <c r="J685" s="69"/>
      <c r="K685" s="69"/>
      <c r="L685" s="69"/>
    </row>
    <row r="686" spans="1:12">
      <c r="A686" s="68"/>
      <c r="B686" s="68"/>
      <c r="C686" s="69"/>
      <c r="D686" s="69"/>
      <c r="E686" s="69"/>
      <c r="F686" s="69"/>
      <c r="G686" s="69"/>
      <c r="H686" s="69"/>
      <c r="I686" s="69"/>
      <c r="J686" s="69"/>
      <c r="K686" s="69"/>
      <c r="L686" s="69"/>
    </row>
    <row r="687" spans="1:12">
      <c r="A687" s="68"/>
      <c r="B687" s="68"/>
      <c r="C687" s="69"/>
      <c r="D687" s="69"/>
      <c r="E687" s="69"/>
      <c r="F687" s="69"/>
      <c r="G687" s="69"/>
      <c r="H687" s="69"/>
      <c r="I687" s="69"/>
      <c r="J687" s="69"/>
      <c r="K687" s="69"/>
      <c r="L687" s="69"/>
    </row>
    <row r="688" spans="1:12">
      <c r="A688" s="68"/>
      <c r="B688" s="68"/>
      <c r="C688" s="69"/>
      <c r="D688" s="69"/>
      <c r="E688" s="69"/>
      <c r="F688" s="69"/>
      <c r="H688" s="69"/>
      <c r="I688" s="69"/>
      <c r="J688" s="69"/>
      <c r="K688" s="69"/>
      <c r="L688" s="69"/>
    </row>
    <row r="689" spans="1:12">
      <c r="A689" s="68"/>
      <c r="B689" s="68"/>
      <c r="C689" s="69"/>
      <c r="D689" s="69"/>
      <c r="E689" s="69"/>
      <c r="F689" s="69"/>
      <c r="G689" s="69"/>
      <c r="H689" s="69"/>
      <c r="I689" s="69"/>
      <c r="J689" s="69"/>
      <c r="K689" s="69"/>
      <c r="L689" s="69"/>
    </row>
    <row r="690" spans="1:12">
      <c r="A690" s="68"/>
      <c r="B690" s="68"/>
      <c r="C690" s="69"/>
      <c r="D690" s="69"/>
      <c r="E690" s="69"/>
      <c r="F690" s="69"/>
      <c r="G690" s="69"/>
      <c r="H690" s="69"/>
      <c r="I690" s="69"/>
      <c r="J690" s="69"/>
      <c r="K690" s="69"/>
      <c r="L690" s="69"/>
    </row>
    <row r="691" spans="1:12">
      <c r="A691" s="68"/>
      <c r="B691" s="68"/>
      <c r="C691" s="69"/>
      <c r="D691" s="69"/>
      <c r="E691" s="69"/>
      <c r="F691" s="69"/>
      <c r="G691" s="69"/>
      <c r="H691" s="69"/>
      <c r="I691" s="69"/>
      <c r="J691" s="69"/>
      <c r="K691" s="69"/>
      <c r="L691" s="69"/>
    </row>
    <row r="692" spans="1:12">
      <c r="A692" s="68"/>
      <c r="B692" s="68"/>
      <c r="C692" s="69"/>
      <c r="D692" s="69"/>
      <c r="E692" s="69"/>
      <c r="F692" s="69"/>
      <c r="G692" s="69"/>
      <c r="H692" s="69"/>
      <c r="I692" s="69"/>
      <c r="J692" s="69"/>
      <c r="K692" s="69"/>
      <c r="L692" s="69"/>
    </row>
    <row r="693" spans="1:12">
      <c r="A693" s="68"/>
      <c r="B693" s="68"/>
      <c r="C693" s="69"/>
      <c r="D693" s="69"/>
      <c r="E693" s="69"/>
      <c r="F693" s="69"/>
      <c r="H693" s="69"/>
      <c r="I693" s="69"/>
      <c r="J693" s="69"/>
      <c r="K693" s="69"/>
      <c r="L693" s="69"/>
    </row>
    <row r="694" spans="1:12">
      <c r="A694" s="68"/>
      <c r="B694" s="68"/>
      <c r="C694" s="69"/>
      <c r="D694" s="69"/>
      <c r="E694" s="69"/>
      <c r="F694" s="69"/>
      <c r="G694" s="69"/>
      <c r="H694" s="69"/>
      <c r="I694" s="69"/>
      <c r="J694" s="69"/>
      <c r="K694" s="69"/>
      <c r="L694" s="69"/>
    </row>
    <row r="695" spans="1:12">
      <c r="A695" s="68"/>
      <c r="B695" s="68"/>
      <c r="C695" s="69"/>
      <c r="D695" s="69"/>
      <c r="E695" s="69"/>
      <c r="F695" s="69"/>
      <c r="G695" s="69"/>
      <c r="H695" s="69"/>
      <c r="I695" s="69"/>
      <c r="J695" s="69"/>
      <c r="K695" s="69"/>
      <c r="L695" s="69"/>
    </row>
    <row r="696" spans="1:12">
      <c r="A696" s="68"/>
      <c r="B696" s="68"/>
      <c r="C696" s="69"/>
      <c r="D696" s="69"/>
      <c r="E696" s="69"/>
      <c r="F696" s="69"/>
      <c r="G696" s="69"/>
      <c r="H696" s="69"/>
      <c r="I696" s="69"/>
      <c r="J696" s="69"/>
      <c r="K696" s="69"/>
      <c r="L696" s="69"/>
    </row>
    <row r="697" spans="1:12">
      <c r="A697" s="68"/>
      <c r="B697" s="68"/>
      <c r="C697" s="69"/>
      <c r="D697" s="69"/>
      <c r="E697" s="69"/>
      <c r="F697" s="69"/>
      <c r="G697" s="69"/>
      <c r="H697" s="69"/>
      <c r="I697" s="69"/>
      <c r="J697" s="69"/>
      <c r="K697" s="69"/>
      <c r="L697" s="69"/>
    </row>
    <row r="698" spans="1:12">
      <c r="A698" s="68"/>
      <c r="B698" s="68"/>
      <c r="C698" s="69"/>
      <c r="D698" s="69"/>
      <c r="E698" s="69"/>
      <c r="F698" s="69"/>
      <c r="H698" s="69"/>
      <c r="I698" s="69"/>
      <c r="J698" s="69"/>
      <c r="K698" s="69"/>
      <c r="L698" s="69"/>
    </row>
    <row r="699" spans="1:12">
      <c r="A699" s="68"/>
      <c r="B699" s="68"/>
      <c r="C699" s="69"/>
      <c r="D699" s="69"/>
      <c r="E699" s="69"/>
      <c r="F699" s="69"/>
      <c r="G699" s="69"/>
      <c r="H699" s="69"/>
      <c r="I699" s="69"/>
      <c r="J699" s="69"/>
      <c r="K699" s="69"/>
      <c r="L699" s="69"/>
    </row>
    <row r="700" spans="1:12">
      <c r="A700" s="68"/>
      <c r="B700" s="68"/>
      <c r="C700" s="69"/>
      <c r="D700" s="69"/>
      <c r="E700" s="69"/>
      <c r="F700" s="69"/>
      <c r="G700" s="69"/>
      <c r="H700" s="69"/>
      <c r="I700" s="69"/>
      <c r="J700" s="69"/>
      <c r="K700" s="69"/>
      <c r="L700" s="69"/>
    </row>
    <row r="701" spans="1:12">
      <c r="A701" s="68"/>
      <c r="B701" s="68"/>
      <c r="C701" s="69"/>
      <c r="D701" s="69"/>
      <c r="E701" s="69"/>
      <c r="F701" s="69"/>
      <c r="G701" s="69"/>
      <c r="H701" s="69"/>
      <c r="I701" s="69"/>
      <c r="J701" s="69"/>
      <c r="K701" s="69"/>
      <c r="L701" s="69"/>
    </row>
    <row r="702" spans="1:12">
      <c r="A702" s="68"/>
      <c r="B702" s="68"/>
      <c r="C702" s="69"/>
      <c r="D702" s="69"/>
      <c r="E702" s="69"/>
      <c r="F702" s="69"/>
      <c r="G702" s="69"/>
      <c r="H702" s="69"/>
      <c r="I702" s="69"/>
      <c r="J702" s="69"/>
      <c r="K702" s="69"/>
      <c r="L702" s="69"/>
    </row>
    <row r="703" spans="1:12">
      <c r="A703" s="68"/>
      <c r="B703" s="68"/>
      <c r="C703" s="69"/>
      <c r="D703" s="69"/>
      <c r="E703" s="69"/>
      <c r="F703" s="69"/>
      <c r="H703" s="69"/>
      <c r="I703" s="69"/>
      <c r="J703" s="69"/>
      <c r="K703" s="69"/>
      <c r="L703" s="69"/>
    </row>
    <row r="704" spans="1:12">
      <c r="A704" s="68"/>
      <c r="B704" s="68"/>
      <c r="C704" s="69"/>
      <c r="D704" s="69"/>
      <c r="E704" s="69"/>
      <c r="F704" s="69"/>
      <c r="G704" s="69"/>
      <c r="H704" s="69"/>
      <c r="I704" s="69"/>
      <c r="J704" s="69"/>
      <c r="K704" s="69"/>
      <c r="L704" s="69"/>
    </row>
    <row r="705" spans="1:12">
      <c r="A705" s="68"/>
      <c r="B705" s="68"/>
      <c r="C705" s="69"/>
      <c r="D705" s="69"/>
      <c r="E705" s="69"/>
      <c r="F705" s="69"/>
      <c r="G705" s="69"/>
      <c r="H705" s="69"/>
      <c r="I705" s="69"/>
      <c r="J705" s="69"/>
      <c r="K705" s="69"/>
      <c r="L705" s="69"/>
    </row>
    <row r="706" spans="1:12">
      <c r="A706" s="68"/>
      <c r="B706" s="68"/>
      <c r="C706" s="69"/>
      <c r="D706" s="69"/>
      <c r="E706" s="69"/>
      <c r="F706" s="69"/>
      <c r="G706" s="69"/>
      <c r="H706" s="69"/>
      <c r="I706" s="69"/>
      <c r="J706" s="69"/>
      <c r="K706" s="69"/>
      <c r="L706" s="69"/>
    </row>
    <row r="707" spans="1:12">
      <c r="A707" s="68"/>
      <c r="B707" s="68"/>
      <c r="C707" s="69"/>
      <c r="D707" s="69"/>
      <c r="E707" s="69"/>
      <c r="F707" s="69"/>
      <c r="G707" s="69"/>
      <c r="H707" s="69"/>
      <c r="I707" s="69"/>
      <c r="J707" s="69"/>
      <c r="K707" s="69"/>
      <c r="L707" s="69"/>
    </row>
    <row r="708" spans="1:12">
      <c r="A708" s="68"/>
      <c r="B708" s="68"/>
      <c r="C708" s="69"/>
      <c r="D708" s="69"/>
      <c r="E708" s="69"/>
      <c r="F708" s="69"/>
      <c r="H708" s="69"/>
      <c r="I708" s="69"/>
      <c r="J708" s="69"/>
      <c r="K708" s="69"/>
      <c r="L708" s="69"/>
    </row>
    <row r="709" spans="1:12">
      <c r="A709" s="68"/>
      <c r="B709" s="68"/>
      <c r="C709" s="69"/>
      <c r="D709" s="69"/>
      <c r="E709" s="69"/>
      <c r="F709" s="69"/>
      <c r="G709" s="69"/>
      <c r="H709" s="69"/>
      <c r="I709" s="69"/>
      <c r="J709" s="69"/>
      <c r="K709" s="69"/>
      <c r="L709" s="69"/>
    </row>
    <row r="710" spans="1:12">
      <c r="A710" s="68"/>
      <c r="B710" s="68"/>
      <c r="C710" s="69"/>
      <c r="D710" s="69"/>
      <c r="E710" s="69"/>
      <c r="F710" s="69"/>
      <c r="G710" s="69"/>
      <c r="H710" s="69"/>
      <c r="I710" s="69"/>
      <c r="J710" s="69"/>
      <c r="K710" s="69"/>
      <c r="L710" s="69"/>
    </row>
    <row r="711" spans="1:12">
      <c r="A711" s="68"/>
      <c r="B711" s="68"/>
      <c r="C711" s="69"/>
      <c r="D711" s="69"/>
      <c r="E711" s="69"/>
      <c r="F711" s="69"/>
      <c r="G711" s="69"/>
      <c r="H711" s="69"/>
      <c r="I711" s="69"/>
      <c r="J711" s="69"/>
      <c r="K711" s="69"/>
      <c r="L711" s="69"/>
    </row>
    <row r="712" spans="1:12">
      <c r="A712" s="68"/>
      <c r="B712" s="68"/>
      <c r="C712" s="69"/>
      <c r="D712" s="69"/>
      <c r="E712" s="69"/>
      <c r="F712" s="69"/>
      <c r="G712" s="69"/>
      <c r="H712" s="69"/>
      <c r="I712" s="69"/>
      <c r="J712" s="69"/>
      <c r="K712" s="69"/>
      <c r="L712" s="69"/>
    </row>
    <row r="713" spans="1:12">
      <c r="A713" s="68"/>
      <c r="B713" s="68"/>
      <c r="C713" s="69"/>
      <c r="D713" s="69"/>
      <c r="E713" s="69"/>
      <c r="F713" s="69"/>
      <c r="H713" s="69"/>
      <c r="I713" s="69"/>
      <c r="J713" s="69"/>
      <c r="K713" s="69"/>
      <c r="L713" s="69"/>
    </row>
    <row r="714" spans="1:12">
      <c r="A714" s="68"/>
      <c r="B714" s="68"/>
      <c r="C714" s="69"/>
      <c r="D714" s="69"/>
      <c r="E714" s="69"/>
      <c r="F714" s="69"/>
      <c r="G714" s="69"/>
      <c r="H714" s="69"/>
      <c r="I714" s="69"/>
      <c r="J714" s="69"/>
      <c r="K714" s="69"/>
      <c r="L714" s="69"/>
    </row>
    <row r="715" spans="1:12">
      <c r="A715" s="68"/>
      <c r="B715" s="68"/>
      <c r="C715" s="69"/>
      <c r="D715" s="69"/>
      <c r="E715" s="69"/>
      <c r="F715" s="69"/>
      <c r="G715" s="69"/>
      <c r="H715" s="69"/>
      <c r="I715" s="69"/>
      <c r="J715" s="69"/>
      <c r="K715" s="69"/>
      <c r="L715" s="69"/>
    </row>
    <row r="716" spans="1:12">
      <c r="A716" s="68"/>
      <c r="B716" s="68"/>
      <c r="C716" s="69"/>
      <c r="D716" s="69"/>
      <c r="E716" s="69"/>
      <c r="F716" s="69"/>
      <c r="G716" s="69"/>
      <c r="H716" s="69"/>
      <c r="I716" s="69"/>
      <c r="J716" s="69"/>
      <c r="K716" s="69"/>
      <c r="L716" s="69"/>
    </row>
    <row r="717" spans="1:12">
      <c r="A717" s="68"/>
      <c r="B717" s="68"/>
      <c r="C717" s="69"/>
      <c r="D717" s="69"/>
      <c r="E717" s="69"/>
      <c r="F717" s="69"/>
      <c r="G717" s="69"/>
      <c r="H717" s="69"/>
      <c r="I717" s="69"/>
      <c r="J717" s="69"/>
      <c r="K717" s="69"/>
      <c r="L717" s="69"/>
    </row>
    <row r="718" spans="1:12">
      <c r="A718" s="68"/>
      <c r="B718" s="68"/>
      <c r="C718" s="69"/>
      <c r="D718" s="69"/>
      <c r="E718" s="69"/>
      <c r="F718" s="69"/>
      <c r="H718" s="69"/>
      <c r="I718" s="69"/>
      <c r="J718" s="69"/>
      <c r="K718" s="69"/>
      <c r="L718" s="69"/>
    </row>
    <row r="719" spans="1:12">
      <c r="A719" s="68"/>
      <c r="B719" s="68"/>
      <c r="C719" s="69"/>
      <c r="D719" s="69"/>
      <c r="E719" s="69"/>
      <c r="F719" s="69"/>
      <c r="G719" s="69"/>
      <c r="H719" s="69"/>
      <c r="I719" s="69"/>
      <c r="J719" s="69"/>
      <c r="K719" s="69"/>
      <c r="L719" s="69"/>
    </row>
    <row r="720" spans="1:12">
      <c r="A720" s="68"/>
      <c r="B720" s="68"/>
      <c r="C720" s="69"/>
      <c r="D720" s="69"/>
      <c r="E720" s="69"/>
      <c r="F720" s="69"/>
      <c r="G720" s="69"/>
      <c r="H720" s="69"/>
      <c r="I720" s="69"/>
      <c r="J720" s="69"/>
      <c r="K720" s="69"/>
      <c r="L720" s="69"/>
    </row>
    <row r="721" spans="1:12">
      <c r="A721" s="68"/>
      <c r="B721" s="68"/>
      <c r="C721" s="69"/>
      <c r="D721" s="69"/>
      <c r="E721" s="69"/>
      <c r="F721" s="69"/>
      <c r="G721" s="69"/>
      <c r="H721" s="69"/>
      <c r="I721" s="69"/>
      <c r="J721" s="69"/>
      <c r="K721" s="69"/>
      <c r="L721" s="69"/>
    </row>
    <row r="722" spans="1:12">
      <c r="A722" s="68"/>
      <c r="B722" s="68"/>
      <c r="C722" s="69"/>
      <c r="D722" s="69"/>
      <c r="E722" s="69"/>
      <c r="F722" s="69"/>
      <c r="G722" s="69"/>
      <c r="H722" s="69"/>
      <c r="I722" s="69"/>
      <c r="J722" s="69"/>
      <c r="K722" s="69"/>
      <c r="L722" s="69"/>
    </row>
    <row r="723" spans="1:12">
      <c r="A723" s="68"/>
      <c r="B723" s="68"/>
      <c r="C723" s="69"/>
      <c r="D723" s="69"/>
      <c r="E723" s="69"/>
      <c r="F723" s="69"/>
      <c r="H723" s="69"/>
      <c r="I723" s="69"/>
      <c r="J723" s="69"/>
      <c r="K723" s="69"/>
      <c r="L723" s="69"/>
    </row>
    <row r="724" spans="1:12">
      <c r="A724" s="68"/>
      <c r="B724" s="68"/>
      <c r="C724" s="69"/>
      <c r="D724" s="69"/>
      <c r="E724" s="69"/>
      <c r="F724" s="69"/>
      <c r="G724" s="69"/>
      <c r="H724" s="69"/>
      <c r="I724" s="69"/>
      <c r="J724" s="69"/>
      <c r="K724" s="69"/>
      <c r="L724" s="69"/>
    </row>
    <row r="725" spans="1:12">
      <c r="A725" s="68"/>
      <c r="B725" s="68"/>
      <c r="C725" s="69"/>
      <c r="D725" s="69"/>
      <c r="E725" s="69"/>
      <c r="F725" s="69"/>
      <c r="G725" s="69"/>
      <c r="H725" s="69"/>
      <c r="I725" s="69"/>
      <c r="J725" s="69"/>
      <c r="K725" s="69"/>
      <c r="L725" s="69"/>
    </row>
    <row r="726" spans="1:12">
      <c r="A726" s="68"/>
      <c r="B726" s="68"/>
      <c r="C726" s="69"/>
      <c r="D726" s="69"/>
      <c r="E726" s="69"/>
      <c r="F726" s="69"/>
      <c r="G726" s="69"/>
      <c r="H726" s="69"/>
      <c r="I726" s="69"/>
      <c r="J726" s="69"/>
      <c r="K726" s="69"/>
      <c r="L726" s="69"/>
    </row>
    <row r="727" spans="1:12">
      <c r="A727" s="68"/>
      <c r="B727" s="68"/>
      <c r="C727" s="69"/>
      <c r="D727" s="69"/>
      <c r="E727" s="69"/>
      <c r="F727" s="69"/>
      <c r="G727" s="69"/>
      <c r="H727" s="69"/>
      <c r="I727" s="69"/>
      <c r="J727" s="69"/>
      <c r="K727" s="69"/>
      <c r="L727" s="69"/>
    </row>
    <row r="728" spans="1:12">
      <c r="A728" s="68"/>
      <c r="B728" s="68"/>
      <c r="C728" s="69"/>
      <c r="D728" s="69"/>
      <c r="E728" s="69"/>
      <c r="F728" s="69"/>
      <c r="H728" s="69"/>
      <c r="I728" s="69"/>
      <c r="J728" s="69"/>
      <c r="K728" s="69"/>
      <c r="L728" s="69"/>
    </row>
    <row r="729" spans="1:12">
      <c r="A729" s="68"/>
      <c r="B729" s="68"/>
      <c r="C729" s="69"/>
      <c r="D729" s="69"/>
      <c r="E729" s="69"/>
      <c r="F729" s="69"/>
      <c r="G729" s="69"/>
      <c r="H729" s="69"/>
      <c r="I729" s="69"/>
      <c r="J729" s="69"/>
      <c r="K729" s="69"/>
      <c r="L729" s="69"/>
    </row>
    <row r="730" spans="1:12">
      <c r="A730" s="68"/>
      <c r="B730" s="68"/>
      <c r="C730" s="69"/>
      <c r="D730" s="69"/>
      <c r="E730" s="69"/>
      <c r="F730" s="69"/>
      <c r="G730" s="69"/>
      <c r="H730" s="69"/>
      <c r="I730" s="69"/>
      <c r="J730" s="69"/>
      <c r="K730" s="69"/>
      <c r="L730" s="69"/>
    </row>
    <row r="731" spans="1:12">
      <c r="A731" s="68"/>
      <c r="B731" s="68"/>
      <c r="C731" s="69"/>
      <c r="D731" s="69"/>
      <c r="E731" s="69"/>
      <c r="F731" s="69"/>
      <c r="G731" s="69"/>
      <c r="H731" s="69"/>
      <c r="I731" s="69"/>
      <c r="J731" s="69"/>
      <c r="K731" s="69"/>
      <c r="L731" s="69"/>
    </row>
    <row r="732" spans="1:12">
      <c r="A732" s="68"/>
      <c r="B732" s="68"/>
      <c r="C732" s="69"/>
      <c r="D732" s="69"/>
      <c r="E732" s="69"/>
      <c r="F732" s="69"/>
      <c r="G732" s="69"/>
      <c r="H732" s="69"/>
      <c r="I732" s="69"/>
      <c r="J732" s="69"/>
      <c r="K732" s="69"/>
      <c r="L732" s="69"/>
    </row>
    <row r="733" spans="1:12">
      <c r="A733" s="68"/>
      <c r="B733" s="68"/>
      <c r="C733" s="69"/>
      <c r="D733" s="69"/>
      <c r="E733" s="69"/>
      <c r="F733" s="69"/>
      <c r="H733" s="69"/>
      <c r="I733" s="69"/>
      <c r="J733" s="69"/>
      <c r="K733" s="69"/>
      <c r="L733" s="69"/>
    </row>
    <row r="734" spans="1:12">
      <c r="A734" s="68"/>
      <c r="B734" s="68"/>
      <c r="C734" s="69"/>
      <c r="D734" s="69"/>
      <c r="E734" s="69"/>
      <c r="F734" s="69"/>
      <c r="G734" s="69"/>
      <c r="H734" s="69"/>
      <c r="I734" s="69"/>
      <c r="J734" s="69"/>
      <c r="K734" s="69"/>
      <c r="L734" s="69"/>
    </row>
    <row r="735" spans="1:12">
      <c r="A735" s="68"/>
      <c r="B735" s="68"/>
      <c r="C735" s="69"/>
      <c r="D735" s="69"/>
      <c r="E735" s="69"/>
      <c r="F735" s="69"/>
      <c r="G735" s="69"/>
      <c r="H735" s="69"/>
      <c r="I735" s="69"/>
      <c r="J735" s="69"/>
      <c r="K735" s="69"/>
      <c r="L735" s="69"/>
    </row>
    <row r="736" spans="1:12">
      <c r="A736" s="68"/>
      <c r="B736" s="68"/>
      <c r="C736" s="69"/>
      <c r="D736" s="69"/>
      <c r="E736" s="69"/>
      <c r="F736" s="69"/>
      <c r="G736" s="69"/>
      <c r="H736" s="69"/>
      <c r="I736" s="69"/>
      <c r="J736" s="69"/>
      <c r="K736" s="69"/>
      <c r="L736" s="69"/>
    </row>
    <row r="737" spans="1:12">
      <c r="A737" s="68"/>
      <c r="B737" s="68"/>
      <c r="C737" s="69"/>
      <c r="D737" s="69"/>
      <c r="E737" s="69"/>
      <c r="F737" s="69"/>
      <c r="G737" s="69"/>
      <c r="H737" s="69"/>
      <c r="I737" s="69"/>
      <c r="J737" s="69"/>
      <c r="K737" s="69"/>
      <c r="L737" s="69"/>
    </row>
    <row r="738" spans="1:12">
      <c r="A738" s="68"/>
      <c r="B738" s="68"/>
      <c r="C738" s="69"/>
      <c r="D738" s="69"/>
      <c r="E738" s="69"/>
      <c r="F738" s="69"/>
      <c r="H738" s="69"/>
      <c r="I738" s="69"/>
      <c r="J738" s="69"/>
      <c r="K738" s="69"/>
      <c r="L738" s="69"/>
    </row>
    <row r="739" spans="1:12">
      <c r="A739" s="68"/>
      <c r="B739" s="68"/>
      <c r="C739" s="69"/>
      <c r="D739" s="69"/>
      <c r="E739" s="69"/>
      <c r="F739" s="69"/>
      <c r="G739" s="69"/>
      <c r="H739" s="69"/>
      <c r="I739" s="69"/>
      <c r="J739" s="69"/>
      <c r="K739" s="69"/>
      <c r="L739" s="69"/>
    </row>
    <row r="740" spans="1:12">
      <c r="A740" s="68"/>
      <c r="B740" s="68"/>
      <c r="C740" s="69"/>
      <c r="D740" s="69"/>
      <c r="E740" s="69"/>
      <c r="F740" s="69"/>
      <c r="G740" s="69"/>
      <c r="H740" s="69"/>
      <c r="I740" s="69"/>
      <c r="J740" s="69"/>
      <c r="K740" s="69"/>
      <c r="L740" s="69"/>
    </row>
    <row r="741" spans="1:12">
      <c r="A741" s="68"/>
      <c r="B741" s="68"/>
      <c r="C741" s="69"/>
      <c r="D741" s="69"/>
      <c r="E741" s="69"/>
      <c r="F741" s="69"/>
      <c r="G741" s="69"/>
      <c r="H741" s="69"/>
      <c r="I741" s="69"/>
      <c r="J741" s="69"/>
      <c r="K741" s="69"/>
      <c r="L741" s="69"/>
    </row>
    <row r="742" spans="1:12">
      <c r="A742" s="68"/>
      <c r="B742" s="68"/>
      <c r="C742" s="69"/>
      <c r="D742" s="69"/>
      <c r="E742" s="69"/>
      <c r="F742" s="69"/>
      <c r="G742" s="69"/>
      <c r="H742" s="69"/>
      <c r="I742" s="69"/>
      <c r="J742" s="69"/>
      <c r="K742" s="69"/>
      <c r="L742" s="69"/>
    </row>
    <row r="743" spans="1:12">
      <c r="A743" s="68"/>
      <c r="B743" s="68"/>
      <c r="C743" s="69"/>
      <c r="D743" s="69"/>
      <c r="E743" s="69"/>
      <c r="F743" s="69"/>
      <c r="H743" s="69"/>
      <c r="I743" s="69"/>
      <c r="J743" s="69"/>
      <c r="K743" s="69"/>
      <c r="L743" s="69"/>
    </row>
    <row r="744" spans="1:12">
      <c r="A744" s="68"/>
      <c r="B744" s="68"/>
      <c r="C744" s="69"/>
      <c r="D744" s="69"/>
      <c r="E744" s="69"/>
      <c r="F744" s="69"/>
      <c r="G744" s="69"/>
      <c r="H744" s="69"/>
      <c r="I744" s="69"/>
      <c r="J744" s="69"/>
      <c r="K744" s="69"/>
      <c r="L744" s="69"/>
    </row>
    <row r="745" spans="1:12">
      <c r="A745" s="68"/>
      <c r="B745" s="68"/>
      <c r="C745" s="69"/>
      <c r="D745" s="69"/>
      <c r="E745" s="69"/>
      <c r="F745" s="69"/>
      <c r="G745" s="69"/>
      <c r="H745" s="69"/>
      <c r="I745" s="69"/>
      <c r="J745" s="69"/>
      <c r="K745" s="69"/>
      <c r="L745" s="69"/>
    </row>
    <row r="746" spans="1:12">
      <c r="A746" s="68"/>
      <c r="B746" s="68"/>
      <c r="C746" s="69"/>
      <c r="D746" s="69"/>
      <c r="E746" s="69"/>
      <c r="F746" s="69"/>
      <c r="G746" s="69"/>
      <c r="H746" s="69"/>
      <c r="I746" s="69"/>
      <c r="J746" s="69"/>
      <c r="K746" s="69"/>
      <c r="L746" s="69"/>
    </row>
    <row r="747" spans="1:12">
      <c r="A747" s="68"/>
      <c r="B747" s="68"/>
      <c r="C747" s="69"/>
      <c r="D747" s="69"/>
      <c r="E747" s="69"/>
      <c r="F747" s="69"/>
      <c r="G747" s="69"/>
      <c r="H747" s="69"/>
      <c r="I747" s="69"/>
      <c r="J747" s="69"/>
      <c r="K747" s="69"/>
      <c r="L747" s="69"/>
    </row>
    <row r="748" spans="1:12">
      <c r="A748" s="68"/>
      <c r="B748" s="68"/>
      <c r="C748" s="69"/>
      <c r="D748" s="69"/>
      <c r="E748" s="69"/>
      <c r="F748" s="69"/>
      <c r="H748" s="69"/>
      <c r="I748" s="69"/>
      <c r="J748" s="69"/>
      <c r="K748" s="69"/>
      <c r="L748" s="69"/>
    </row>
    <row r="749" spans="1:12">
      <c r="A749" s="68"/>
      <c r="B749" s="68"/>
      <c r="C749" s="69"/>
      <c r="D749" s="69"/>
      <c r="E749" s="69"/>
      <c r="F749" s="69"/>
      <c r="G749" s="69"/>
      <c r="H749" s="69"/>
      <c r="I749" s="69"/>
      <c r="J749" s="69"/>
      <c r="K749" s="69"/>
      <c r="L749" s="69"/>
    </row>
    <row r="750" spans="1:12">
      <c r="A750" s="68"/>
      <c r="B750" s="68"/>
      <c r="C750" s="69"/>
      <c r="D750" s="69"/>
      <c r="E750" s="69"/>
      <c r="F750" s="69"/>
      <c r="G750" s="69"/>
      <c r="H750" s="69"/>
      <c r="I750" s="69"/>
      <c r="J750" s="69"/>
      <c r="K750" s="69"/>
      <c r="L750" s="69"/>
    </row>
    <row r="751" spans="1:12">
      <c r="A751" s="68"/>
      <c r="B751" s="68"/>
      <c r="C751" s="69"/>
      <c r="D751" s="69"/>
      <c r="E751" s="69"/>
      <c r="F751" s="69"/>
      <c r="G751" s="69"/>
      <c r="H751" s="69"/>
      <c r="I751" s="69"/>
      <c r="J751" s="69"/>
      <c r="K751" s="69"/>
      <c r="L751" s="69"/>
    </row>
    <row r="752" spans="1:12">
      <c r="A752" s="68"/>
      <c r="B752" s="68"/>
      <c r="C752" s="69"/>
      <c r="D752" s="69"/>
      <c r="E752" s="69"/>
      <c r="F752" s="69"/>
      <c r="G752" s="69"/>
      <c r="H752" s="69"/>
      <c r="I752" s="69"/>
      <c r="J752" s="69"/>
      <c r="K752" s="69"/>
      <c r="L752" s="69"/>
    </row>
    <row r="753" spans="1:12">
      <c r="A753" s="68"/>
      <c r="B753" s="68"/>
      <c r="C753" s="69"/>
      <c r="D753" s="69"/>
      <c r="E753" s="69"/>
      <c r="F753" s="69"/>
      <c r="H753" s="69"/>
      <c r="I753" s="69"/>
      <c r="J753" s="69"/>
      <c r="K753" s="69"/>
      <c r="L753" s="69"/>
    </row>
    <row r="754" spans="1:12">
      <c r="A754" s="68"/>
      <c r="B754" s="68"/>
      <c r="C754" s="69"/>
      <c r="D754" s="69"/>
      <c r="E754" s="69"/>
      <c r="F754" s="69"/>
      <c r="G754" s="69"/>
      <c r="H754" s="69"/>
      <c r="I754" s="69"/>
      <c r="J754" s="69"/>
      <c r="K754" s="69"/>
      <c r="L754" s="69"/>
    </row>
    <row r="755" spans="1:12">
      <c r="A755" s="68"/>
      <c r="B755" s="68"/>
      <c r="C755" s="69"/>
      <c r="D755" s="69"/>
      <c r="E755" s="69"/>
      <c r="F755" s="69"/>
      <c r="G755" s="69"/>
      <c r="H755" s="69"/>
      <c r="I755" s="69"/>
      <c r="J755" s="69"/>
      <c r="K755" s="69"/>
      <c r="L755" s="69"/>
    </row>
    <row r="756" spans="1:12">
      <c r="A756" s="68"/>
      <c r="B756" s="68"/>
      <c r="C756" s="69"/>
      <c r="D756" s="69"/>
      <c r="E756" s="69"/>
      <c r="F756" s="69"/>
      <c r="G756" s="69"/>
      <c r="H756" s="69"/>
      <c r="I756" s="69"/>
      <c r="J756" s="69"/>
      <c r="K756" s="69"/>
      <c r="L756" s="69"/>
    </row>
    <row r="757" spans="1:12">
      <c r="A757" s="68"/>
      <c r="B757" s="68"/>
      <c r="C757" s="69"/>
      <c r="D757" s="69"/>
      <c r="E757" s="69"/>
      <c r="F757" s="69"/>
      <c r="G757" s="69"/>
      <c r="H757" s="69"/>
      <c r="I757" s="69"/>
      <c r="J757" s="69"/>
      <c r="K757" s="69"/>
      <c r="L757" s="69"/>
    </row>
    <row r="758" spans="1:12">
      <c r="A758" s="68"/>
      <c r="B758" s="68"/>
      <c r="C758" s="69"/>
      <c r="D758" s="69"/>
      <c r="E758" s="69"/>
      <c r="F758" s="69"/>
      <c r="H758" s="69"/>
      <c r="I758" s="69"/>
      <c r="J758" s="69"/>
      <c r="K758" s="69"/>
      <c r="L758" s="69"/>
    </row>
    <row r="759" spans="1:12">
      <c r="A759" s="68"/>
      <c r="B759" s="68"/>
      <c r="C759" s="69"/>
      <c r="D759" s="69"/>
      <c r="E759" s="69"/>
      <c r="F759" s="69"/>
      <c r="G759" s="69"/>
      <c r="H759" s="69"/>
      <c r="I759" s="69"/>
      <c r="J759" s="69"/>
      <c r="K759" s="69"/>
      <c r="L759" s="69"/>
    </row>
    <row r="760" spans="1:12">
      <c r="A760" s="68"/>
      <c r="B760" s="68"/>
      <c r="C760" s="69"/>
      <c r="D760" s="69"/>
      <c r="E760" s="69"/>
      <c r="F760" s="69"/>
      <c r="G760" s="69"/>
      <c r="H760" s="69"/>
      <c r="I760" s="69"/>
      <c r="J760" s="69"/>
      <c r="K760" s="69"/>
      <c r="L760" s="69"/>
    </row>
    <row r="761" spans="1:12">
      <c r="A761" s="68"/>
      <c r="B761" s="68"/>
      <c r="C761" s="69"/>
      <c r="D761" s="69"/>
      <c r="E761" s="69"/>
      <c r="F761" s="69"/>
      <c r="G761" s="69"/>
      <c r="H761" s="69"/>
      <c r="I761" s="69"/>
      <c r="J761" s="69"/>
      <c r="K761" s="69"/>
      <c r="L761" s="69"/>
    </row>
    <row r="762" spans="1:12">
      <c r="A762" s="68"/>
      <c r="B762" s="68"/>
      <c r="C762" s="69"/>
      <c r="D762" s="69"/>
      <c r="E762" s="69"/>
      <c r="F762" s="69"/>
      <c r="G762" s="69"/>
      <c r="H762" s="69"/>
      <c r="I762" s="69"/>
      <c r="J762" s="69"/>
      <c r="K762" s="69"/>
      <c r="L762" s="69"/>
    </row>
    <row r="763" spans="1:12">
      <c r="A763" s="68"/>
      <c r="B763" s="68"/>
      <c r="C763" s="69"/>
      <c r="D763" s="69"/>
      <c r="E763" s="69"/>
      <c r="F763" s="69"/>
      <c r="H763" s="69"/>
      <c r="I763" s="69"/>
      <c r="J763" s="69"/>
      <c r="K763" s="69"/>
      <c r="L763" s="69"/>
    </row>
    <row r="764" spans="1:12">
      <c r="A764" s="68"/>
      <c r="B764" s="68"/>
      <c r="C764" s="69"/>
      <c r="D764" s="69"/>
      <c r="E764" s="69"/>
      <c r="F764" s="69"/>
      <c r="G764" s="69"/>
      <c r="H764" s="69"/>
      <c r="I764" s="69"/>
      <c r="J764" s="69"/>
      <c r="K764" s="69"/>
      <c r="L764" s="69"/>
    </row>
    <row r="765" spans="1:12">
      <c r="A765" s="68"/>
      <c r="B765" s="68"/>
      <c r="C765" s="69"/>
      <c r="D765" s="69"/>
      <c r="E765" s="69"/>
      <c r="F765" s="69"/>
      <c r="G765" s="69"/>
      <c r="H765" s="69"/>
      <c r="I765" s="69"/>
      <c r="J765" s="69"/>
      <c r="K765" s="69"/>
      <c r="L765" s="69"/>
    </row>
    <row r="766" spans="1:12">
      <c r="A766" s="68"/>
      <c r="B766" s="68"/>
      <c r="C766" s="69"/>
      <c r="D766" s="69"/>
      <c r="E766" s="69"/>
      <c r="F766" s="69"/>
      <c r="G766" s="69"/>
      <c r="H766" s="69"/>
      <c r="I766" s="69"/>
      <c r="J766" s="69"/>
      <c r="K766" s="69"/>
      <c r="L766" s="69"/>
    </row>
    <row r="767" spans="1:12">
      <c r="A767" s="68"/>
      <c r="B767" s="68"/>
      <c r="C767" s="69"/>
      <c r="D767" s="69"/>
      <c r="E767" s="69"/>
      <c r="F767" s="69"/>
      <c r="G767" s="69"/>
      <c r="H767" s="69"/>
      <c r="I767" s="69"/>
      <c r="J767" s="69"/>
      <c r="K767" s="69"/>
      <c r="L767" s="69"/>
    </row>
    <row r="768" spans="1:12">
      <c r="A768" s="68"/>
      <c r="B768" s="68"/>
      <c r="C768" s="69"/>
      <c r="D768" s="69"/>
      <c r="E768" s="69"/>
      <c r="F768" s="69"/>
      <c r="H768" s="69"/>
      <c r="I768" s="69"/>
      <c r="J768" s="69"/>
      <c r="K768" s="69"/>
      <c r="L768" s="69"/>
    </row>
    <row r="769" spans="1:12">
      <c r="A769" s="68"/>
      <c r="B769" s="68"/>
      <c r="C769" s="69"/>
      <c r="D769" s="69"/>
      <c r="E769" s="69"/>
      <c r="F769" s="69"/>
      <c r="G769" s="69"/>
      <c r="H769" s="69"/>
      <c r="I769" s="69"/>
      <c r="J769" s="69"/>
      <c r="K769" s="69"/>
      <c r="L769" s="69"/>
    </row>
    <row r="770" spans="1:12">
      <c r="A770" s="68"/>
      <c r="B770" s="68"/>
      <c r="C770" s="69"/>
      <c r="D770" s="69"/>
      <c r="E770" s="69"/>
      <c r="F770" s="69"/>
      <c r="G770" s="69"/>
      <c r="H770" s="69"/>
      <c r="I770" s="69"/>
      <c r="J770" s="69"/>
      <c r="K770" s="69"/>
      <c r="L770" s="69"/>
    </row>
    <row r="771" spans="1:12">
      <c r="A771" s="68"/>
      <c r="B771" s="68"/>
      <c r="C771" s="69"/>
      <c r="D771" s="69"/>
      <c r="E771" s="69"/>
      <c r="F771" s="69"/>
      <c r="G771" s="69"/>
      <c r="H771" s="69"/>
      <c r="I771" s="69"/>
      <c r="J771" s="69"/>
      <c r="K771" s="69"/>
      <c r="L771" s="69"/>
    </row>
    <row r="772" spans="1:12">
      <c r="A772" s="68"/>
      <c r="B772" s="68"/>
      <c r="C772" s="69"/>
      <c r="D772" s="69"/>
      <c r="E772" s="69"/>
      <c r="F772" s="69"/>
      <c r="G772" s="69"/>
      <c r="H772" s="69"/>
      <c r="I772" s="69"/>
      <c r="J772" s="69"/>
      <c r="K772" s="69"/>
      <c r="L772" s="69"/>
    </row>
    <row r="773" spans="1:12">
      <c r="A773" s="68"/>
      <c r="B773" s="68"/>
      <c r="C773" s="69"/>
      <c r="D773" s="69"/>
      <c r="E773" s="69"/>
      <c r="F773" s="69"/>
      <c r="H773" s="69"/>
      <c r="I773" s="69"/>
      <c r="J773" s="69"/>
      <c r="K773" s="69"/>
      <c r="L773" s="69"/>
    </row>
    <row r="774" spans="1:12">
      <c r="A774" s="68"/>
      <c r="B774" s="68"/>
      <c r="C774" s="69"/>
      <c r="D774" s="69"/>
      <c r="E774" s="69"/>
      <c r="F774" s="69"/>
      <c r="G774" s="69"/>
      <c r="H774" s="69"/>
      <c r="I774" s="69"/>
      <c r="J774" s="69"/>
      <c r="K774" s="69"/>
      <c r="L774" s="69"/>
    </row>
    <row r="775" spans="1:12">
      <c r="A775" s="68"/>
      <c r="B775" s="68"/>
      <c r="C775" s="69"/>
      <c r="D775" s="69"/>
      <c r="E775" s="69"/>
      <c r="F775" s="69"/>
      <c r="G775" s="69"/>
      <c r="H775" s="69"/>
      <c r="I775" s="69"/>
      <c r="J775" s="69"/>
      <c r="K775" s="69"/>
      <c r="L775" s="69"/>
    </row>
    <row r="776" spans="1:12">
      <c r="A776" s="68"/>
      <c r="B776" s="68"/>
      <c r="C776" s="69"/>
      <c r="D776" s="69"/>
      <c r="E776" s="69"/>
      <c r="F776" s="69"/>
      <c r="G776" s="69"/>
      <c r="H776" s="69"/>
      <c r="I776" s="69"/>
      <c r="J776" s="69"/>
      <c r="K776" s="69"/>
      <c r="L776" s="69"/>
    </row>
    <row r="777" spans="1:12">
      <c r="A777" s="68"/>
      <c r="B777" s="68"/>
      <c r="C777" s="69"/>
      <c r="D777" s="69"/>
      <c r="E777" s="69"/>
      <c r="F777" s="69"/>
      <c r="G777" s="69"/>
      <c r="H777" s="69"/>
      <c r="I777" s="69"/>
      <c r="J777" s="69"/>
      <c r="K777" s="69"/>
      <c r="L777" s="69"/>
    </row>
    <row r="778" spans="1:12">
      <c r="A778" s="68"/>
      <c r="B778" s="68"/>
      <c r="C778" s="69"/>
      <c r="D778" s="69"/>
      <c r="E778" s="69"/>
      <c r="F778" s="69"/>
      <c r="H778" s="69"/>
      <c r="I778" s="69"/>
      <c r="J778" s="69"/>
      <c r="K778" s="69"/>
      <c r="L778" s="69"/>
    </row>
    <row r="779" spans="1:12">
      <c r="A779" s="68"/>
      <c r="B779" s="68"/>
      <c r="C779" s="69"/>
      <c r="D779" s="69"/>
      <c r="E779" s="69"/>
      <c r="F779" s="69"/>
      <c r="G779" s="69"/>
      <c r="H779" s="69"/>
      <c r="I779" s="69"/>
      <c r="J779" s="69"/>
      <c r="K779" s="69"/>
      <c r="L779" s="69"/>
    </row>
    <row r="780" spans="1:12">
      <c r="A780" s="68"/>
      <c r="B780" s="68"/>
      <c r="C780" s="69"/>
      <c r="D780" s="69"/>
      <c r="E780" s="69"/>
      <c r="F780" s="69"/>
      <c r="G780" s="69"/>
      <c r="H780" s="69"/>
      <c r="I780" s="69"/>
      <c r="J780" s="69"/>
      <c r="K780" s="69"/>
      <c r="L780" s="69"/>
    </row>
    <row r="781" spans="1:12">
      <c r="A781" s="68"/>
      <c r="B781" s="68"/>
      <c r="C781" s="69"/>
      <c r="D781" s="69"/>
      <c r="E781" s="69"/>
      <c r="F781" s="69"/>
      <c r="G781" s="69"/>
      <c r="H781" s="69"/>
      <c r="I781" s="69"/>
      <c r="J781" s="69"/>
      <c r="K781" s="69"/>
      <c r="L781" s="69"/>
    </row>
    <row r="782" spans="1:12">
      <c r="A782" s="68"/>
      <c r="B782" s="68"/>
      <c r="C782" s="69"/>
      <c r="D782" s="69"/>
      <c r="E782" s="69"/>
      <c r="F782" s="69"/>
      <c r="G782" s="69"/>
      <c r="H782" s="69"/>
      <c r="I782" s="69"/>
      <c r="J782" s="69"/>
      <c r="K782" s="69"/>
      <c r="L782" s="69"/>
    </row>
    <row r="783" spans="1:12">
      <c r="A783" s="68"/>
      <c r="B783" s="68"/>
      <c r="C783" s="69"/>
      <c r="D783" s="69"/>
      <c r="E783" s="69"/>
      <c r="F783" s="69"/>
      <c r="H783" s="69"/>
      <c r="I783" s="69"/>
      <c r="J783" s="69"/>
      <c r="K783" s="69"/>
      <c r="L783" s="69"/>
    </row>
    <row r="784" spans="1:12">
      <c r="A784" s="68"/>
      <c r="B784" s="68"/>
      <c r="C784" s="69"/>
      <c r="D784" s="69"/>
      <c r="E784" s="69"/>
      <c r="F784" s="69"/>
      <c r="G784" s="69"/>
      <c r="H784" s="69"/>
      <c r="I784" s="69"/>
      <c r="J784" s="69"/>
      <c r="K784" s="69"/>
      <c r="L784" s="69"/>
    </row>
    <row r="785" spans="1:12">
      <c r="A785" s="68"/>
      <c r="B785" s="68"/>
      <c r="C785" s="69"/>
      <c r="D785" s="69"/>
      <c r="E785" s="69"/>
      <c r="F785" s="69"/>
      <c r="G785" s="69"/>
      <c r="H785" s="69"/>
      <c r="I785" s="69"/>
      <c r="J785" s="69"/>
      <c r="K785" s="69"/>
      <c r="L785" s="69"/>
    </row>
    <row r="786" spans="1:12">
      <c r="A786" s="68"/>
      <c r="B786" s="68"/>
      <c r="C786" s="69"/>
      <c r="D786" s="69"/>
      <c r="E786" s="69"/>
      <c r="F786" s="69"/>
      <c r="G786" s="69"/>
      <c r="H786" s="69"/>
      <c r="I786" s="69"/>
      <c r="J786" s="69"/>
      <c r="K786" s="69"/>
      <c r="L786" s="69"/>
    </row>
    <row r="787" spans="1:12">
      <c r="A787" s="68"/>
      <c r="B787" s="68"/>
      <c r="C787" s="69"/>
      <c r="D787" s="69"/>
      <c r="E787" s="69"/>
      <c r="F787" s="69"/>
      <c r="G787" s="69"/>
      <c r="H787" s="69"/>
      <c r="I787" s="69"/>
      <c r="J787" s="69"/>
      <c r="K787" s="69"/>
      <c r="L787" s="69"/>
    </row>
    <row r="788" spans="1:12">
      <c r="A788" s="68"/>
      <c r="B788" s="68"/>
      <c r="C788" s="69"/>
      <c r="D788" s="69"/>
      <c r="E788" s="69"/>
      <c r="F788" s="69"/>
      <c r="H788" s="69"/>
      <c r="I788" s="69"/>
      <c r="J788" s="69"/>
      <c r="K788" s="69"/>
      <c r="L788" s="69"/>
    </row>
    <row r="789" spans="1:12">
      <c r="A789" s="68"/>
      <c r="B789" s="68"/>
      <c r="C789" s="69"/>
      <c r="D789" s="69"/>
      <c r="E789" s="69"/>
      <c r="F789" s="69"/>
      <c r="G789" s="69"/>
      <c r="H789" s="69"/>
      <c r="I789" s="69"/>
      <c r="J789" s="69"/>
      <c r="K789" s="69"/>
      <c r="L789" s="69"/>
    </row>
    <row r="790" spans="1:12">
      <c r="A790" s="68"/>
      <c r="B790" s="68"/>
      <c r="C790" s="69"/>
      <c r="D790" s="69"/>
      <c r="E790" s="69"/>
      <c r="F790" s="69"/>
      <c r="G790" s="69"/>
      <c r="H790" s="69"/>
      <c r="I790" s="69"/>
      <c r="J790" s="69"/>
      <c r="K790" s="69"/>
      <c r="L790" s="69"/>
    </row>
    <row r="791" spans="1:12">
      <c r="A791" s="68"/>
      <c r="B791" s="68"/>
      <c r="C791" s="69"/>
      <c r="D791" s="69"/>
      <c r="E791" s="69"/>
      <c r="F791" s="69"/>
      <c r="G791" s="69"/>
      <c r="H791" s="69"/>
      <c r="I791" s="69"/>
      <c r="J791" s="69"/>
      <c r="K791" s="69"/>
      <c r="L791" s="69"/>
    </row>
    <row r="792" spans="1:12">
      <c r="A792" s="68"/>
      <c r="B792" s="68"/>
      <c r="C792" s="69"/>
      <c r="D792" s="69"/>
      <c r="E792" s="69"/>
      <c r="F792" s="69"/>
      <c r="G792" s="69"/>
      <c r="H792" s="69"/>
      <c r="I792" s="69"/>
      <c r="J792" s="69"/>
      <c r="K792" s="69"/>
      <c r="L792" s="69"/>
    </row>
    <row r="793" spans="1:12">
      <c r="A793" s="68"/>
      <c r="B793" s="68"/>
      <c r="C793" s="69"/>
      <c r="D793" s="69"/>
      <c r="E793" s="69"/>
      <c r="F793" s="69"/>
      <c r="H793" s="69"/>
      <c r="I793" s="69"/>
      <c r="J793" s="69"/>
      <c r="K793" s="69"/>
      <c r="L793" s="69"/>
    </row>
    <row r="794" spans="1:12">
      <c r="A794" s="68"/>
      <c r="B794" s="68"/>
      <c r="C794" s="69"/>
      <c r="D794" s="69"/>
      <c r="E794" s="69"/>
      <c r="F794" s="69"/>
      <c r="G794" s="69"/>
      <c r="H794" s="69"/>
      <c r="I794" s="69"/>
      <c r="J794" s="69"/>
      <c r="K794" s="69"/>
      <c r="L794" s="69"/>
    </row>
    <row r="795" spans="1:12">
      <c r="A795" s="68"/>
      <c r="B795" s="68"/>
      <c r="C795" s="69"/>
      <c r="D795" s="69"/>
      <c r="E795" s="69"/>
      <c r="F795" s="69"/>
      <c r="G795" s="69"/>
      <c r="H795" s="69"/>
      <c r="I795" s="69"/>
      <c r="J795" s="69"/>
      <c r="K795" s="69"/>
      <c r="L795" s="69"/>
    </row>
    <row r="796" spans="1:12">
      <c r="A796" s="68"/>
      <c r="B796" s="68"/>
      <c r="C796" s="69"/>
      <c r="D796" s="69"/>
      <c r="E796" s="69"/>
      <c r="F796" s="69"/>
      <c r="G796" s="69"/>
      <c r="H796" s="69"/>
      <c r="I796" s="69"/>
      <c r="J796" s="69"/>
      <c r="K796" s="69"/>
      <c r="L796" s="69"/>
    </row>
    <row r="797" spans="1:12">
      <c r="A797" s="68"/>
      <c r="B797" s="68"/>
      <c r="C797" s="69"/>
      <c r="D797" s="69"/>
      <c r="E797" s="69"/>
      <c r="F797" s="69"/>
      <c r="G797" s="69"/>
      <c r="H797" s="69"/>
      <c r="I797" s="69"/>
      <c r="J797" s="69"/>
      <c r="K797" s="69"/>
      <c r="L797" s="69"/>
    </row>
    <row r="798" spans="1:12">
      <c r="A798" s="68"/>
      <c r="B798" s="68"/>
      <c r="C798" s="69"/>
      <c r="D798" s="69"/>
      <c r="E798" s="69"/>
      <c r="F798" s="69"/>
      <c r="H798" s="69"/>
      <c r="I798" s="69"/>
      <c r="J798" s="69"/>
      <c r="K798" s="69"/>
      <c r="L798" s="69"/>
    </row>
    <row r="799" spans="1:12">
      <c r="A799" s="68"/>
      <c r="B799" s="68"/>
      <c r="C799" s="69"/>
      <c r="D799" s="69"/>
      <c r="E799" s="69"/>
      <c r="F799" s="69"/>
      <c r="G799" s="69"/>
      <c r="H799" s="69"/>
      <c r="I799" s="69"/>
      <c r="J799" s="69"/>
      <c r="K799" s="69"/>
      <c r="L799" s="69"/>
    </row>
    <row r="800" spans="1:12">
      <c r="A800" s="68"/>
      <c r="B800" s="68"/>
      <c r="C800" s="69"/>
      <c r="D800" s="69"/>
      <c r="E800" s="69"/>
      <c r="F800" s="69"/>
      <c r="G800" s="69"/>
      <c r="H800" s="69"/>
      <c r="I800" s="69"/>
      <c r="J800" s="69"/>
      <c r="K800" s="69"/>
      <c r="L800" s="69"/>
    </row>
    <row r="801" spans="1:12">
      <c r="A801" s="68"/>
      <c r="B801" s="68"/>
      <c r="C801" s="69"/>
      <c r="D801" s="69"/>
      <c r="E801" s="69"/>
      <c r="F801" s="69"/>
      <c r="G801" s="69"/>
      <c r="H801" s="69"/>
      <c r="I801" s="69"/>
      <c r="J801" s="69"/>
      <c r="K801" s="69"/>
      <c r="L801" s="69"/>
    </row>
    <row r="802" spans="1:12">
      <c r="A802" s="68"/>
      <c r="B802" s="68"/>
      <c r="C802" s="69"/>
      <c r="D802" s="69"/>
      <c r="E802" s="69"/>
      <c r="F802" s="69"/>
      <c r="G802" s="69"/>
      <c r="H802" s="69"/>
      <c r="I802" s="69"/>
      <c r="J802" s="69"/>
      <c r="K802" s="69"/>
      <c r="L802" s="69"/>
    </row>
    <row r="803" spans="1:12">
      <c r="A803" s="68"/>
      <c r="B803" s="68"/>
      <c r="C803" s="69"/>
      <c r="D803" s="69"/>
      <c r="E803" s="69"/>
      <c r="F803" s="69"/>
      <c r="H803" s="69"/>
      <c r="I803" s="69"/>
      <c r="J803" s="69"/>
      <c r="K803" s="69"/>
      <c r="L803" s="69"/>
    </row>
    <row r="804" spans="1:12">
      <c r="A804" s="68"/>
      <c r="B804" s="68"/>
      <c r="C804" s="69"/>
      <c r="D804" s="69"/>
      <c r="E804" s="69"/>
      <c r="F804" s="69"/>
      <c r="G804" s="69"/>
      <c r="H804" s="69"/>
      <c r="I804" s="69"/>
      <c r="J804" s="69"/>
      <c r="K804" s="69"/>
      <c r="L804" s="69"/>
    </row>
    <row r="805" spans="1:12">
      <c r="A805" s="68"/>
      <c r="B805" s="68"/>
      <c r="C805" s="69"/>
      <c r="D805" s="69"/>
      <c r="E805" s="69"/>
      <c r="F805" s="69"/>
      <c r="G805" s="69"/>
      <c r="H805" s="69"/>
      <c r="I805" s="69"/>
      <c r="J805" s="69"/>
      <c r="K805" s="69"/>
      <c r="L805" s="69"/>
    </row>
    <row r="806" spans="1:12">
      <c r="A806" s="68"/>
      <c r="B806" s="68"/>
      <c r="C806" s="69"/>
      <c r="D806" s="69"/>
      <c r="E806" s="69"/>
      <c r="F806" s="69"/>
      <c r="G806" s="69"/>
      <c r="H806" s="69"/>
      <c r="I806" s="69"/>
      <c r="J806" s="69"/>
      <c r="K806" s="69"/>
      <c r="L806" s="69"/>
    </row>
    <row r="807" spans="1:12">
      <c r="A807" s="68"/>
      <c r="B807" s="68"/>
      <c r="C807" s="69"/>
      <c r="D807" s="69"/>
      <c r="E807" s="69"/>
      <c r="F807" s="69"/>
      <c r="G807" s="69"/>
      <c r="H807" s="69"/>
      <c r="I807" s="69"/>
      <c r="J807" s="69"/>
      <c r="K807" s="69"/>
      <c r="L807" s="69"/>
    </row>
    <row r="808" spans="1:12">
      <c r="A808" s="68"/>
      <c r="B808" s="68"/>
      <c r="C808" s="69"/>
      <c r="D808" s="69"/>
      <c r="E808" s="69"/>
      <c r="F808" s="69"/>
      <c r="H808" s="69"/>
      <c r="I808" s="69"/>
      <c r="J808" s="69"/>
      <c r="K808" s="69"/>
      <c r="L808" s="69"/>
    </row>
    <row r="809" spans="1:12">
      <c r="A809" s="68"/>
      <c r="B809" s="68"/>
      <c r="C809" s="69"/>
      <c r="D809" s="69"/>
      <c r="E809" s="69"/>
      <c r="F809" s="69"/>
      <c r="G809" s="69"/>
      <c r="H809" s="69"/>
      <c r="I809" s="69"/>
      <c r="J809" s="69"/>
      <c r="K809" s="69"/>
      <c r="L809" s="69"/>
    </row>
    <row r="810" spans="1:12">
      <c r="A810" s="68"/>
      <c r="B810" s="68"/>
      <c r="C810" s="69"/>
      <c r="D810" s="69"/>
      <c r="E810" s="69"/>
      <c r="F810" s="69"/>
      <c r="G810" s="69"/>
      <c r="H810" s="69"/>
      <c r="I810" s="69"/>
      <c r="J810" s="69"/>
      <c r="K810" s="69"/>
      <c r="L810" s="69"/>
    </row>
    <row r="811" spans="1:12">
      <c r="A811" s="68"/>
      <c r="B811" s="68"/>
      <c r="C811" s="69"/>
      <c r="D811" s="69"/>
      <c r="E811" s="69"/>
      <c r="F811" s="69"/>
      <c r="G811" s="69"/>
      <c r="H811" s="69"/>
      <c r="I811" s="69"/>
      <c r="J811" s="69"/>
      <c r="K811" s="69"/>
      <c r="L811" s="69"/>
    </row>
    <row r="812" spans="1:12">
      <c r="A812" s="68"/>
      <c r="B812" s="68"/>
      <c r="C812" s="69"/>
      <c r="D812" s="69"/>
      <c r="E812" s="69"/>
      <c r="F812" s="69"/>
      <c r="G812" s="69"/>
      <c r="H812" s="69"/>
      <c r="I812" s="69"/>
      <c r="J812" s="69"/>
      <c r="K812" s="69"/>
      <c r="L812" s="69"/>
    </row>
    <row r="813" spans="1:12">
      <c r="A813" s="68"/>
      <c r="B813" s="68"/>
      <c r="C813" s="69"/>
      <c r="D813" s="69"/>
      <c r="E813" s="69"/>
      <c r="F813" s="69"/>
      <c r="H813" s="69"/>
      <c r="I813" s="69"/>
      <c r="J813" s="69"/>
      <c r="K813" s="69"/>
      <c r="L813" s="69"/>
    </row>
    <row r="814" spans="1:12">
      <c r="A814" s="68"/>
      <c r="B814" s="68"/>
      <c r="C814" s="69"/>
      <c r="D814" s="69"/>
      <c r="E814" s="69"/>
      <c r="F814" s="69"/>
      <c r="G814" s="69"/>
      <c r="H814" s="69"/>
      <c r="I814" s="69"/>
      <c r="J814" s="69"/>
      <c r="K814" s="69"/>
      <c r="L814" s="69"/>
    </row>
    <row r="815" spans="1:12">
      <c r="A815" s="68"/>
      <c r="B815" s="68"/>
      <c r="C815" s="69"/>
      <c r="D815" s="69"/>
      <c r="E815" s="69"/>
      <c r="F815" s="69"/>
      <c r="G815" s="69"/>
      <c r="H815" s="69"/>
      <c r="I815" s="69"/>
      <c r="J815" s="69"/>
      <c r="K815" s="69"/>
      <c r="L815" s="69"/>
    </row>
    <row r="816" spans="1:12">
      <c r="A816" s="68"/>
      <c r="B816" s="68"/>
      <c r="C816" s="69"/>
      <c r="D816" s="69"/>
      <c r="E816" s="69"/>
      <c r="F816" s="69"/>
      <c r="G816" s="69"/>
      <c r="H816" s="69"/>
      <c r="I816" s="69"/>
      <c r="J816" s="69"/>
      <c r="K816" s="69"/>
      <c r="L816" s="69"/>
    </row>
    <row r="817" spans="1:12">
      <c r="A817" s="68"/>
      <c r="B817" s="68"/>
      <c r="C817" s="69"/>
      <c r="D817" s="69"/>
      <c r="E817" s="69"/>
      <c r="F817" s="69"/>
      <c r="G817" s="69"/>
      <c r="H817" s="69"/>
      <c r="I817" s="69"/>
      <c r="J817" s="69"/>
      <c r="K817" s="69"/>
      <c r="L817" s="69"/>
    </row>
    <row r="818" spans="1:12">
      <c r="A818" s="68"/>
      <c r="B818" s="68"/>
      <c r="C818" s="69"/>
      <c r="D818" s="69"/>
      <c r="E818" s="69"/>
      <c r="F818" s="69"/>
      <c r="H818" s="69"/>
      <c r="I818" s="69"/>
      <c r="J818" s="69"/>
      <c r="K818" s="69"/>
      <c r="L818" s="69"/>
    </row>
    <row r="819" spans="1:12">
      <c r="A819" s="68"/>
      <c r="B819" s="68"/>
      <c r="C819" s="69"/>
      <c r="D819" s="69"/>
      <c r="E819" s="69"/>
      <c r="F819" s="69"/>
      <c r="G819" s="69"/>
      <c r="H819" s="69"/>
      <c r="I819" s="69"/>
      <c r="J819" s="69"/>
      <c r="K819" s="69"/>
      <c r="L819" s="69"/>
    </row>
    <row r="820" spans="1:12">
      <c r="A820" s="68"/>
      <c r="B820" s="68"/>
      <c r="C820" s="69"/>
      <c r="D820" s="69"/>
      <c r="E820" s="69"/>
      <c r="F820" s="69"/>
      <c r="G820" s="69"/>
      <c r="H820" s="69"/>
      <c r="I820" s="69"/>
      <c r="J820" s="69"/>
      <c r="K820" s="69"/>
      <c r="L820" s="69"/>
    </row>
    <row r="821" spans="1:12">
      <c r="A821" s="68"/>
      <c r="B821" s="68"/>
      <c r="C821" s="69"/>
      <c r="D821" s="69"/>
      <c r="E821" s="69"/>
      <c r="F821" s="69"/>
      <c r="G821" s="69"/>
      <c r="H821" s="69"/>
      <c r="I821" s="69"/>
      <c r="J821" s="69"/>
      <c r="K821" s="69"/>
      <c r="L821" s="69"/>
    </row>
    <row r="822" spans="1:12">
      <c r="A822" s="68"/>
      <c r="B822" s="68"/>
      <c r="C822" s="69"/>
      <c r="D822" s="69"/>
      <c r="E822" s="69"/>
      <c r="F822" s="69"/>
      <c r="G822" s="69"/>
      <c r="H822" s="69"/>
      <c r="I822" s="69"/>
      <c r="J822" s="69"/>
      <c r="K822" s="69"/>
      <c r="L822" s="69"/>
    </row>
    <row r="823" spans="1:12">
      <c r="A823" s="68"/>
      <c r="B823" s="68"/>
      <c r="C823" s="69"/>
      <c r="D823" s="69"/>
      <c r="E823" s="69"/>
      <c r="F823" s="69"/>
      <c r="H823" s="69"/>
      <c r="I823" s="69"/>
      <c r="J823" s="69"/>
      <c r="K823" s="69"/>
      <c r="L823" s="69"/>
    </row>
    <row r="824" spans="1:12">
      <c r="A824" s="68"/>
      <c r="B824" s="68"/>
      <c r="C824" s="69"/>
      <c r="D824" s="69"/>
      <c r="E824" s="69"/>
      <c r="F824" s="69"/>
      <c r="G824" s="69"/>
      <c r="H824" s="69"/>
      <c r="I824" s="69"/>
      <c r="J824" s="69"/>
      <c r="K824" s="69"/>
      <c r="L824" s="69"/>
    </row>
    <row r="825" spans="1:12">
      <c r="A825" s="68"/>
      <c r="B825" s="68"/>
      <c r="C825" s="69"/>
      <c r="D825" s="69"/>
      <c r="E825" s="69"/>
      <c r="F825" s="69"/>
      <c r="G825" s="69"/>
      <c r="H825" s="69"/>
      <c r="I825" s="69"/>
      <c r="J825" s="69"/>
      <c r="K825" s="69"/>
      <c r="L825" s="69"/>
    </row>
    <row r="826" spans="1:12">
      <c r="A826" s="68"/>
      <c r="B826" s="68"/>
      <c r="C826" s="69"/>
      <c r="D826" s="69"/>
      <c r="E826" s="69"/>
      <c r="F826" s="69"/>
      <c r="G826" s="69"/>
      <c r="H826" s="69"/>
      <c r="I826" s="69"/>
      <c r="J826" s="69"/>
      <c r="K826" s="69"/>
      <c r="L826" s="69"/>
    </row>
    <row r="827" spans="1:12">
      <c r="A827" s="68"/>
      <c r="B827" s="68"/>
      <c r="C827" s="69"/>
      <c r="D827" s="69"/>
      <c r="E827" s="69"/>
      <c r="F827" s="69"/>
      <c r="G827" s="69"/>
      <c r="H827" s="69"/>
      <c r="I827" s="69"/>
      <c r="J827" s="69"/>
      <c r="K827" s="69"/>
      <c r="L827" s="69"/>
    </row>
    <row r="828" spans="1:12">
      <c r="A828" s="68"/>
      <c r="B828" s="68"/>
      <c r="C828" s="69"/>
      <c r="D828" s="69"/>
      <c r="E828" s="69"/>
      <c r="F828" s="69"/>
      <c r="H828" s="69"/>
      <c r="I828" s="69"/>
      <c r="J828" s="69"/>
      <c r="K828" s="69"/>
      <c r="L828" s="69"/>
    </row>
    <row r="829" spans="1:12">
      <c r="A829" s="68"/>
      <c r="B829" s="68"/>
      <c r="C829" s="69"/>
      <c r="D829" s="69"/>
      <c r="E829" s="69"/>
      <c r="F829" s="69"/>
      <c r="G829" s="69"/>
      <c r="H829" s="69"/>
      <c r="I829" s="69"/>
      <c r="J829" s="69"/>
      <c r="K829" s="69"/>
      <c r="L829" s="69"/>
    </row>
    <row r="830" spans="1:12">
      <c r="A830" s="68"/>
      <c r="B830" s="68"/>
      <c r="C830" s="69"/>
      <c r="D830" s="69"/>
      <c r="E830" s="69"/>
      <c r="F830" s="69"/>
      <c r="G830" s="69"/>
      <c r="H830" s="69"/>
      <c r="I830" s="69"/>
      <c r="J830" s="69"/>
      <c r="K830" s="69"/>
      <c r="L830" s="69"/>
    </row>
    <row r="831" spans="1:12">
      <c r="A831" s="68"/>
      <c r="B831" s="68"/>
      <c r="C831" s="69"/>
      <c r="D831" s="69"/>
      <c r="E831" s="69"/>
      <c r="F831" s="69"/>
      <c r="G831" s="69"/>
      <c r="H831" s="69"/>
      <c r="I831" s="69"/>
      <c r="J831" s="69"/>
      <c r="K831" s="69"/>
      <c r="L831" s="69"/>
    </row>
    <row r="832" spans="1:12">
      <c r="A832" s="68"/>
      <c r="B832" s="68"/>
      <c r="C832" s="69"/>
      <c r="D832" s="69"/>
      <c r="E832" s="69"/>
      <c r="F832" s="69"/>
      <c r="G832" s="69"/>
      <c r="H832" s="69"/>
      <c r="I832" s="69"/>
      <c r="J832" s="69"/>
      <c r="K832" s="69"/>
      <c r="L832" s="69"/>
    </row>
    <row r="833" spans="1:12">
      <c r="A833" s="68"/>
      <c r="B833" s="68"/>
      <c r="C833" s="69"/>
      <c r="D833" s="69"/>
      <c r="E833" s="69"/>
      <c r="F833" s="69"/>
      <c r="H833" s="69"/>
      <c r="I833" s="69"/>
      <c r="J833" s="69"/>
      <c r="K833" s="69"/>
      <c r="L833" s="69"/>
    </row>
    <row r="834" spans="1:12">
      <c r="A834" s="68"/>
      <c r="B834" s="68"/>
      <c r="C834" s="69"/>
      <c r="D834" s="69"/>
      <c r="E834" s="69"/>
      <c r="F834" s="69"/>
      <c r="G834" s="69"/>
      <c r="H834" s="69"/>
      <c r="I834" s="69"/>
      <c r="J834" s="69"/>
      <c r="K834" s="69"/>
      <c r="L834" s="69"/>
    </row>
    <row r="835" spans="1:12">
      <c r="A835" s="68"/>
      <c r="B835" s="68"/>
      <c r="C835" s="69"/>
      <c r="D835" s="69"/>
      <c r="E835" s="69"/>
      <c r="F835" s="69"/>
      <c r="G835" s="69"/>
      <c r="H835" s="69"/>
      <c r="I835" s="69"/>
      <c r="J835" s="69"/>
      <c r="K835" s="69"/>
      <c r="L835" s="69"/>
    </row>
    <row r="836" spans="1:12">
      <c r="A836" s="68"/>
      <c r="B836" s="68"/>
      <c r="C836" s="69"/>
      <c r="D836" s="69"/>
      <c r="E836" s="69"/>
      <c r="F836" s="69"/>
      <c r="G836" s="69"/>
      <c r="H836" s="69"/>
      <c r="I836" s="69"/>
      <c r="J836" s="69"/>
      <c r="K836" s="69"/>
      <c r="L836" s="69"/>
    </row>
    <row r="837" spans="1:12">
      <c r="A837" s="68"/>
      <c r="B837" s="68"/>
      <c r="C837" s="69"/>
      <c r="D837" s="69"/>
      <c r="E837" s="69"/>
      <c r="F837" s="69"/>
      <c r="G837" s="69"/>
      <c r="H837" s="69"/>
      <c r="I837" s="69"/>
      <c r="J837" s="69"/>
      <c r="K837" s="69"/>
      <c r="L837" s="69"/>
    </row>
    <row r="838" spans="1:12">
      <c r="A838" s="68"/>
      <c r="B838" s="68"/>
      <c r="C838" s="69"/>
      <c r="D838" s="69"/>
      <c r="E838" s="69"/>
      <c r="F838" s="69"/>
      <c r="H838" s="69"/>
      <c r="I838" s="69"/>
      <c r="J838" s="69"/>
      <c r="K838" s="69"/>
      <c r="L838" s="69"/>
    </row>
    <row r="839" spans="1:12">
      <c r="A839" s="68"/>
      <c r="B839" s="68"/>
      <c r="C839" s="69"/>
      <c r="D839" s="69"/>
      <c r="E839" s="69"/>
      <c r="F839" s="69"/>
      <c r="G839" s="69"/>
      <c r="H839" s="69"/>
      <c r="I839" s="69"/>
      <c r="J839" s="69"/>
      <c r="K839" s="69"/>
      <c r="L839" s="69"/>
    </row>
    <row r="840" spans="1:12">
      <c r="A840" s="68"/>
      <c r="B840" s="68"/>
      <c r="C840" s="69"/>
      <c r="D840" s="69"/>
      <c r="E840" s="69"/>
      <c r="F840" s="69"/>
      <c r="G840" s="69"/>
      <c r="H840" s="69"/>
      <c r="I840" s="69"/>
      <c r="J840" s="69"/>
      <c r="K840" s="69"/>
      <c r="L840" s="69"/>
    </row>
    <row r="841" spans="1:12">
      <c r="A841" s="68"/>
      <c r="B841" s="68"/>
      <c r="C841" s="69"/>
      <c r="D841" s="69"/>
      <c r="E841" s="69"/>
      <c r="F841" s="69"/>
      <c r="G841" s="69"/>
      <c r="H841" s="69"/>
      <c r="I841" s="69"/>
      <c r="J841" s="69"/>
      <c r="K841" s="69"/>
      <c r="L841" s="69"/>
    </row>
    <row r="842" spans="1:12">
      <c r="A842" s="68"/>
      <c r="B842" s="68"/>
      <c r="C842" s="69"/>
      <c r="D842" s="69"/>
      <c r="E842" s="69"/>
      <c r="F842" s="69"/>
      <c r="G842" s="69"/>
      <c r="H842" s="69"/>
      <c r="I842" s="69"/>
      <c r="J842" s="69"/>
      <c r="K842" s="69"/>
      <c r="L842" s="69"/>
    </row>
    <row r="843" spans="1:12">
      <c r="A843" s="68"/>
      <c r="B843" s="68"/>
      <c r="C843" s="69"/>
      <c r="D843" s="69"/>
      <c r="E843" s="69"/>
      <c r="F843" s="69"/>
      <c r="H843" s="69"/>
      <c r="I843" s="69"/>
      <c r="J843" s="69"/>
      <c r="K843" s="69"/>
      <c r="L843" s="69"/>
    </row>
    <row r="844" spans="1:12">
      <c r="A844" s="68"/>
      <c r="B844" s="68"/>
      <c r="C844" s="69"/>
      <c r="D844" s="69"/>
      <c r="E844" s="69"/>
      <c r="F844" s="69"/>
      <c r="G844" s="69"/>
      <c r="H844" s="69"/>
      <c r="I844" s="69"/>
      <c r="J844" s="69"/>
      <c r="K844" s="69"/>
      <c r="L844" s="69"/>
    </row>
    <row r="845" spans="1:12">
      <c r="A845" s="68"/>
      <c r="B845" s="68"/>
      <c r="C845" s="69"/>
      <c r="D845" s="69"/>
      <c r="E845" s="69"/>
      <c r="F845" s="69"/>
      <c r="G845" s="69"/>
      <c r="H845" s="69"/>
      <c r="I845" s="69"/>
      <c r="J845" s="69"/>
      <c r="K845" s="69"/>
      <c r="L845" s="69"/>
    </row>
    <row r="846" spans="1:12">
      <c r="A846" s="68"/>
      <c r="B846" s="68"/>
      <c r="C846" s="69"/>
      <c r="D846" s="69"/>
      <c r="E846" s="69"/>
      <c r="F846" s="69"/>
      <c r="G846" s="69"/>
      <c r="H846" s="69"/>
      <c r="I846" s="69"/>
      <c r="J846" s="69"/>
      <c r="K846" s="69"/>
      <c r="L846" s="69"/>
    </row>
    <row r="847" spans="1:12">
      <c r="A847" s="68"/>
      <c r="B847" s="68"/>
      <c r="C847" s="69"/>
      <c r="D847" s="69"/>
      <c r="E847" s="69"/>
      <c r="F847" s="69"/>
      <c r="G847" s="69"/>
      <c r="H847" s="69"/>
      <c r="I847" s="69"/>
      <c r="J847" s="69"/>
      <c r="K847" s="69"/>
      <c r="L847" s="69"/>
    </row>
    <row r="848" spans="1:12">
      <c r="A848" s="68"/>
      <c r="B848" s="68"/>
      <c r="C848" s="69"/>
      <c r="D848" s="69"/>
      <c r="E848" s="69"/>
      <c r="F848" s="69"/>
      <c r="H848" s="69"/>
      <c r="I848" s="69"/>
      <c r="J848" s="69"/>
      <c r="K848" s="69"/>
      <c r="L848" s="69"/>
    </row>
    <row r="849" spans="1:12">
      <c r="A849" s="68"/>
      <c r="B849" s="68"/>
      <c r="C849" s="69"/>
      <c r="D849" s="69"/>
      <c r="E849" s="69"/>
      <c r="F849" s="69"/>
      <c r="G849" s="69"/>
      <c r="H849" s="69"/>
      <c r="I849" s="69"/>
      <c r="J849" s="69"/>
      <c r="K849" s="69"/>
      <c r="L849" s="69"/>
    </row>
    <row r="850" spans="1:12">
      <c r="A850" s="68"/>
      <c r="B850" s="68"/>
      <c r="C850" s="69"/>
      <c r="D850" s="69"/>
      <c r="E850" s="69"/>
      <c r="F850" s="69"/>
      <c r="G850" s="69"/>
      <c r="H850" s="69"/>
      <c r="I850" s="69"/>
      <c r="J850" s="69"/>
      <c r="K850" s="69"/>
      <c r="L850" s="69"/>
    </row>
    <row r="851" spans="1:12">
      <c r="A851" s="68"/>
      <c r="B851" s="68"/>
      <c r="C851" s="69"/>
      <c r="D851" s="69"/>
      <c r="E851" s="69"/>
      <c r="F851" s="69"/>
      <c r="G851" s="69"/>
      <c r="H851" s="69"/>
      <c r="I851" s="69"/>
      <c r="J851" s="69"/>
      <c r="K851" s="69"/>
      <c r="L851" s="69"/>
    </row>
    <row r="852" spans="1:12">
      <c r="A852" s="68"/>
      <c r="B852" s="68"/>
      <c r="C852" s="69"/>
      <c r="D852" s="69"/>
      <c r="E852" s="69"/>
      <c r="F852" s="69"/>
      <c r="G852" s="69"/>
      <c r="H852" s="69"/>
      <c r="I852" s="69"/>
      <c r="J852" s="69"/>
      <c r="K852" s="69"/>
      <c r="L852" s="69"/>
    </row>
    <row r="853" spans="1:12">
      <c r="A853" s="68"/>
      <c r="B853" s="68"/>
      <c r="C853" s="69"/>
      <c r="D853" s="69"/>
      <c r="E853" s="69"/>
      <c r="F853" s="69"/>
      <c r="H853" s="69"/>
      <c r="I853" s="69"/>
      <c r="J853" s="69"/>
      <c r="K853" s="69"/>
      <c r="L853" s="69"/>
    </row>
    <row r="854" spans="1:12">
      <c r="A854" s="68"/>
      <c r="B854" s="68"/>
      <c r="C854" s="69"/>
      <c r="D854" s="69"/>
      <c r="E854" s="69"/>
      <c r="F854" s="69"/>
      <c r="G854" s="69"/>
      <c r="H854" s="69"/>
      <c r="I854" s="69"/>
      <c r="J854" s="69"/>
      <c r="K854" s="69"/>
      <c r="L854" s="69"/>
    </row>
    <row r="855" spans="1:12">
      <c r="A855" s="68"/>
      <c r="B855" s="68"/>
      <c r="C855" s="69"/>
      <c r="D855" s="69"/>
      <c r="E855" s="69"/>
      <c r="F855" s="69"/>
      <c r="G855" s="69"/>
      <c r="H855" s="69"/>
      <c r="I855" s="69"/>
      <c r="J855" s="69"/>
      <c r="K855" s="69"/>
      <c r="L855" s="69"/>
    </row>
    <row r="856" spans="1:12">
      <c r="A856" s="68"/>
      <c r="B856" s="68"/>
      <c r="C856" s="69"/>
      <c r="D856" s="69"/>
      <c r="E856" s="69"/>
      <c r="F856" s="69"/>
      <c r="G856" s="69"/>
      <c r="H856" s="69"/>
      <c r="I856" s="69"/>
      <c r="J856" s="69"/>
      <c r="K856" s="69"/>
      <c r="L856" s="69"/>
    </row>
    <row r="857" spans="1:12">
      <c r="A857" s="68"/>
      <c r="B857" s="68"/>
      <c r="C857" s="69"/>
      <c r="D857" s="69"/>
      <c r="E857" s="69"/>
      <c r="F857" s="69"/>
      <c r="G857" s="69"/>
      <c r="H857" s="69"/>
      <c r="I857" s="69"/>
      <c r="J857" s="69"/>
      <c r="K857" s="69"/>
      <c r="L857" s="69"/>
    </row>
    <row r="858" spans="1:12">
      <c r="A858" s="68"/>
      <c r="B858" s="68"/>
      <c r="C858" s="69"/>
      <c r="D858" s="69"/>
      <c r="E858" s="69"/>
      <c r="F858" s="69"/>
      <c r="H858" s="69"/>
      <c r="I858" s="69"/>
      <c r="J858" s="69"/>
      <c r="K858" s="69"/>
      <c r="L858" s="69"/>
    </row>
    <row r="859" spans="1:12">
      <c r="A859" s="68"/>
      <c r="B859" s="68"/>
      <c r="C859" s="69"/>
      <c r="D859" s="69"/>
      <c r="E859" s="69"/>
      <c r="F859" s="69"/>
      <c r="G859" s="69"/>
      <c r="H859" s="69"/>
      <c r="I859" s="69"/>
      <c r="J859" s="69"/>
      <c r="K859" s="69"/>
      <c r="L859" s="69"/>
    </row>
    <row r="860" spans="1:12">
      <c r="A860" s="68"/>
      <c r="B860" s="68"/>
      <c r="C860" s="69"/>
      <c r="D860" s="69"/>
      <c r="E860" s="69"/>
      <c r="F860" s="69"/>
      <c r="G860" s="69"/>
      <c r="H860" s="69"/>
      <c r="I860" s="69"/>
      <c r="J860" s="69"/>
      <c r="K860" s="69"/>
      <c r="L860" s="69"/>
    </row>
    <row r="861" spans="1:12">
      <c r="A861" s="68"/>
      <c r="B861" s="68"/>
      <c r="C861" s="69"/>
      <c r="D861" s="69"/>
      <c r="E861" s="69"/>
      <c r="F861" s="69"/>
      <c r="G861" s="69"/>
      <c r="H861" s="69"/>
      <c r="I861" s="69"/>
      <c r="J861" s="69"/>
      <c r="K861" s="69"/>
      <c r="L861" s="69"/>
    </row>
    <row r="862" spans="1:12">
      <c r="A862" s="68"/>
      <c r="B862" s="68"/>
      <c r="C862" s="69"/>
      <c r="D862" s="69"/>
      <c r="E862" s="69"/>
      <c r="F862" s="69"/>
      <c r="G862" s="69"/>
      <c r="H862" s="69"/>
      <c r="I862" s="69"/>
      <c r="J862" s="69"/>
      <c r="K862" s="69"/>
      <c r="L862" s="69"/>
    </row>
    <row r="863" spans="1:12">
      <c r="A863" s="68"/>
      <c r="B863" s="68"/>
      <c r="C863" s="69"/>
      <c r="D863" s="69"/>
      <c r="E863" s="69"/>
      <c r="F863" s="69"/>
      <c r="H863" s="69"/>
      <c r="I863" s="69"/>
      <c r="J863" s="69"/>
      <c r="K863" s="69"/>
      <c r="L863" s="69"/>
    </row>
    <row r="864" spans="1:12">
      <c r="A864" s="68"/>
      <c r="B864" s="68"/>
      <c r="C864" s="69"/>
      <c r="D864" s="69"/>
      <c r="E864" s="69"/>
      <c r="F864" s="69"/>
      <c r="G864" s="69"/>
      <c r="H864" s="69"/>
      <c r="I864" s="69"/>
      <c r="J864" s="69"/>
      <c r="K864" s="69"/>
      <c r="L864" s="69"/>
    </row>
    <row r="865" spans="1:12">
      <c r="A865" s="68"/>
      <c r="B865" s="68"/>
      <c r="C865" s="69"/>
      <c r="D865" s="69"/>
      <c r="E865" s="69"/>
      <c r="F865" s="69"/>
      <c r="G865" s="69"/>
      <c r="H865" s="69"/>
      <c r="I865" s="69"/>
      <c r="J865" s="69"/>
      <c r="K865" s="69"/>
      <c r="L865" s="69"/>
    </row>
    <row r="866" spans="1:12">
      <c r="A866" s="68"/>
      <c r="B866" s="68"/>
      <c r="C866" s="69"/>
      <c r="D866" s="69"/>
      <c r="E866" s="69"/>
      <c r="F866" s="69"/>
      <c r="G866" s="69"/>
      <c r="H866" s="69"/>
      <c r="I866" s="69"/>
      <c r="J866" s="69"/>
      <c r="K866" s="69"/>
      <c r="L866" s="69"/>
    </row>
    <row r="867" spans="1:12">
      <c r="A867" s="68"/>
      <c r="B867" s="68"/>
      <c r="C867" s="69"/>
      <c r="D867" s="69"/>
      <c r="E867" s="69"/>
      <c r="F867" s="69"/>
      <c r="G867" s="69"/>
      <c r="H867" s="69"/>
      <c r="I867" s="69"/>
      <c r="J867" s="69"/>
      <c r="K867" s="69"/>
      <c r="L867" s="69"/>
    </row>
    <row r="868" spans="1:12">
      <c r="A868" s="68"/>
      <c r="B868" s="68"/>
      <c r="C868" s="69"/>
      <c r="D868" s="69"/>
      <c r="E868" s="69"/>
      <c r="F868" s="69"/>
      <c r="H868" s="69"/>
      <c r="I868" s="69"/>
      <c r="J868" s="69"/>
      <c r="K868" s="69"/>
      <c r="L868" s="69"/>
    </row>
    <row r="869" spans="1:12">
      <c r="A869" s="68"/>
      <c r="B869" s="68"/>
      <c r="C869" s="69"/>
      <c r="D869" s="69"/>
      <c r="E869" s="69"/>
      <c r="F869" s="69"/>
      <c r="G869" s="69"/>
      <c r="H869" s="69"/>
      <c r="I869" s="69"/>
      <c r="J869" s="69"/>
      <c r="K869" s="69"/>
      <c r="L869" s="69"/>
    </row>
    <row r="870" spans="1:12">
      <c r="A870" s="68"/>
      <c r="B870" s="68"/>
      <c r="C870" s="69"/>
      <c r="D870" s="69"/>
      <c r="E870" s="69"/>
      <c r="F870" s="69"/>
      <c r="G870" s="69"/>
      <c r="H870" s="69"/>
      <c r="I870" s="69"/>
      <c r="J870" s="69"/>
      <c r="K870" s="69"/>
      <c r="L870" s="69"/>
    </row>
    <row r="871" spans="1:12">
      <c r="A871" s="68"/>
      <c r="B871" s="68"/>
      <c r="C871" s="69"/>
      <c r="D871" s="69"/>
      <c r="E871" s="69"/>
      <c r="F871" s="69"/>
      <c r="G871" s="69"/>
      <c r="H871" s="69"/>
      <c r="I871" s="69"/>
      <c r="J871" s="69"/>
      <c r="K871" s="69"/>
      <c r="L871" s="69"/>
    </row>
    <row r="872" spans="1:12">
      <c r="A872" s="68"/>
      <c r="B872" s="68"/>
      <c r="C872" s="69"/>
      <c r="D872" s="69"/>
      <c r="E872" s="69"/>
      <c r="F872" s="69"/>
      <c r="G872" s="69"/>
      <c r="H872" s="69"/>
      <c r="I872" s="69"/>
      <c r="J872" s="69"/>
      <c r="K872" s="69"/>
      <c r="L872" s="69"/>
    </row>
    <row r="873" spans="1:12">
      <c r="A873" s="68"/>
      <c r="B873" s="68"/>
      <c r="C873" s="69"/>
      <c r="D873" s="69"/>
      <c r="E873" s="69"/>
      <c r="F873" s="69"/>
      <c r="H873" s="69"/>
      <c r="I873" s="69"/>
      <c r="J873" s="69"/>
      <c r="K873" s="69"/>
      <c r="L873" s="69"/>
    </row>
    <row r="874" spans="1:12">
      <c r="A874" s="68"/>
      <c r="B874" s="68"/>
      <c r="C874" s="69"/>
      <c r="D874" s="69"/>
      <c r="E874" s="69"/>
      <c r="F874" s="69"/>
      <c r="G874" s="69"/>
      <c r="H874" s="69"/>
      <c r="I874" s="69"/>
      <c r="J874" s="69"/>
      <c r="K874" s="69"/>
      <c r="L874" s="69"/>
    </row>
    <row r="875" spans="1:12">
      <c r="A875" s="68"/>
      <c r="B875" s="68"/>
      <c r="C875" s="69"/>
      <c r="D875" s="69"/>
      <c r="E875" s="69"/>
      <c r="F875" s="69"/>
      <c r="G875" s="69"/>
      <c r="H875" s="69"/>
      <c r="I875" s="69"/>
      <c r="J875" s="69"/>
      <c r="K875" s="69"/>
      <c r="L875" s="69"/>
    </row>
    <row r="876" spans="1:12">
      <c r="A876" s="68"/>
      <c r="B876" s="68"/>
      <c r="C876" s="69"/>
      <c r="D876" s="69"/>
      <c r="E876" s="69"/>
      <c r="F876" s="69"/>
      <c r="G876" s="69"/>
      <c r="H876" s="69"/>
      <c r="I876" s="69"/>
      <c r="J876" s="69"/>
      <c r="K876" s="69"/>
      <c r="L876" s="69"/>
    </row>
    <row r="877" spans="1:12">
      <c r="A877" s="68"/>
      <c r="B877" s="68"/>
      <c r="C877" s="69"/>
      <c r="D877" s="69"/>
      <c r="E877" s="69"/>
      <c r="F877" s="69"/>
      <c r="G877" s="69"/>
      <c r="H877" s="69"/>
      <c r="I877" s="69"/>
      <c r="J877" s="69"/>
      <c r="K877" s="69"/>
      <c r="L877" s="69"/>
    </row>
    <row r="878" spans="1:12">
      <c r="A878" s="68"/>
      <c r="B878" s="68"/>
      <c r="C878" s="69"/>
      <c r="D878" s="69"/>
      <c r="E878" s="69"/>
      <c r="F878" s="69"/>
      <c r="H878" s="69"/>
      <c r="I878" s="69"/>
      <c r="J878" s="69"/>
      <c r="K878" s="69"/>
      <c r="L878" s="69"/>
    </row>
    <row r="879" spans="1:12">
      <c r="A879" s="68"/>
      <c r="B879" s="68"/>
      <c r="C879" s="69"/>
      <c r="D879" s="69"/>
      <c r="E879" s="69"/>
      <c r="F879" s="69"/>
      <c r="G879" s="69"/>
      <c r="H879" s="69"/>
      <c r="I879" s="69"/>
      <c r="J879" s="69"/>
      <c r="K879" s="69"/>
      <c r="L879" s="69"/>
    </row>
    <row r="880" spans="1:12">
      <c r="A880" s="68"/>
      <c r="B880" s="68"/>
      <c r="C880" s="69"/>
      <c r="D880" s="69"/>
      <c r="E880" s="69"/>
      <c r="F880" s="69"/>
      <c r="G880" s="69"/>
      <c r="H880" s="69"/>
      <c r="I880" s="69"/>
      <c r="J880" s="69"/>
      <c r="K880" s="69"/>
      <c r="L880" s="69"/>
    </row>
    <row r="881" spans="1:12">
      <c r="A881" s="68"/>
      <c r="B881" s="68"/>
      <c r="C881" s="69"/>
      <c r="D881" s="69"/>
      <c r="E881" s="69"/>
      <c r="F881" s="69"/>
      <c r="G881" s="69"/>
      <c r="H881" s="69"/>
      <c r="I881" s="69"/>
      <c r="J881" s="69"/>
      <c r="K881" s="69"/>
      <c r="L881" s="69"/>
    </row>
    <row r="882" spans="1:12">
      <c r="A882" s="68"/>
      <c r="B882" s="68"/>
      <c r="C882" s="69"/>
      <c r="D882" s="69"/>
      <c r="E882" s="69"/>
      <c r="F882" s="69"/>
      <c r="G882" s="69"/>
      <c r="H882" s="69"/>
      <c r="I882" s="69"/>
      <c r="J882" s="69"/>
      <c r="K882" s="69"/>
      <c r="L882" s="69"/>
    </row>
    <row r="883" spans="1:12">
      <c r="A883" s="68"/>
      <c r="B883" s="68"/>
      <c r="C883" s="69"/>
      <c r="D883" s="69"/>
      <c r="E883" s="69"/>
      <c r="F883" s="69"/>
      <c r="H883" s="69"/>
      <c r="I883" s="69"/>
      <c r="J883" s="69"/>
      <c r="K883" s="69"/>
      <c r="L883" s="69"/>
    </row>
    <row r="884" spans="1:12">
      <c r="A884" s="68"/>
      <c r="B884" s="68"/>
      <c r="C884" s="69"/>
      <c r="D884" s="69"/>
      <c r="E884" s="69"/>
      <c r="F884" s="69"/>
      <c r="G884" s="69"/>
      <c r="H884" s="69"/>
      <c r="I884" s="69"/>
      <c r="J884" s="69"/>
      <c r="K884" s="69"/>
      <c r="L884" s="69"/>
    </row>
    <row r="885" spans="1:12">
      <c r="A885" s="68"/>
      <c r="B885" s="68"/>
      <c r="C885" s="69"/>
      <c r="D885" s="69"/>
      <c r="E885" s="69"/>
      <c r="F885" s="69"/>
      <c r="G885" s="69"/>
      <c r="H885" s="69"/>
      <c r="I885" s="69"/>
      <c r="J885" s="69"/>
      <c r="K885" s="69"/>
      <c r="L885" s="69"/>
    </row>
    <row r="886" spans="1:12">
      <c r="A886" s="68"/>
      <c r="B886" s="68"/>
      <c r="C886" s="69"/>
      <c r="D886" s="69"/>
      <c r="E886" s="69"/>
      <c r="F886" s="69"/>
      <c r="G886" s="69"/>
      <c r="H886" s="69"/>
      <c r="I886" s="69"/>
      <c r="J886" s="69"/>
      <c r="K886" s="69"/>
      <c r="L886" s="69"/>
    </row>
    <row r="887" spans="1:12">
      <c r="A887" s="68"/>
      <c r="B887" s="68"/>
      <c r="C887" s="69"/>
      <c r="D887" s="69"/>
      <c r="E887" s="69"/>
      <c r="F887" s="69"/>
      <c r="G887" s="69"/>
      <c r="H887" s="69"/>
      <c r="I887" s="69"/>
      <c r="J887" s="69"/>
      <c r="K887" s="69"/>
      <c r="L887" s="69"/>
    </row>
    <row r="888" spans="1:12">
      <c r="A888" s="68"/>
      <c r="B888" s="68"/>
      <c r="C888" s="69"/>
      <c r="D888" s="69"/>
      <c r="E888" s="69"/>
      <c r="F888" s="69"/>
      <c r="H888" s="69"/>
      <c r="I888" s="69"/>
      <c r="J888" s="69"/>
      <c r="K888" s="69"/>
      <c r="L888" s="69"/>
    </row>
    <row r="889" spans="1:12">
      <c r="A889" s="68"/>
      <c r="B889" s="68"/>
      <c r="C889" s="69"/>
      <c r="D889" s="69"/>
      <c r="E889" s="69"/>
      <c r="F889" s="69"/>
      <c r="G889" s="69"/>
      <c r="H889" s="69"/>
      <c r="I889" s="69"/>
      <c r="J889" s="69"/>
      <c r="K889" s="69"/>
      <c r="L889" s="69"/>
    </row>
    <row r="890" spans="1:12">
      <c r="A890" s="68"/>
      <c r="B890" s="68"/>
      <c r="C890" s="69"/>
      <c r="D890" s="69"/>
      <c r="E890" s="69"/>
      <c r="F890" s="69"/>
      <c r="G890" s="69"/>
      <c r="H890" s="69"/>
      <c r="I890" s="69"/>
      <c r="J890" s="69"/>
      <c r="K890" s="69"/>
      <c r="L890" s="69"/>
    </row>
    <row r="891" spans="1:12">
      <c r="A891" s="68"/>
      <c r="B891" s="68"/>
      <c r="C891" s="69"/>
      <c r="D891" s="69"/>
      <c r="E891" s="69"/>
      <c r="F891" s="69"/>
      <c r="G891" s="69"/>
      <c r="H891" s="69"/>
      <c r="I891" s="69"/>
      <c r="J891" s="69"/>
      <c r="K891" s="69"/>
      <c r="L891" s="69"/>
    </row>
    <row r="892" spans="1:12">
      <c r="A892" s="68"/>
      <c r="B892" s="68"/>
      <c r="C892" s="69"/>
      <c r="D892" s="69"/>
      <c r="E892" s="69"/>
      <c r="F892" s="69"/>
      <c r="G892" s="69"/>
      <c r="H892" s="69"/>
      <c r="I892" s="69"/>
      <c r="J892" s="69"/>
      <c r="K892" s="69"/>
      <c r="L892" s="69"/>
    </row>
    <row r="893" spans="1:12">
      <c r="A893" s="68"/>
      <c r="B893" s="68"/>
      <c r="C893" s="69"/>
      <c r="D893" s="69"/>
      <c r="E893" s="69"/>
      <c r="F893" s="69"/>
      <c r="H893" s="69"/>
      <c r="I893" s="69"/>
      <c r="J893" s="69"/>
      <c r="K893" s="69"/>
      <c r="L893" s="69"/>
    </row>
    <row r="894" spans="1:12">
      <c r="A894" s="68"/>
      <c r="B894" s="68"/>
      <c r="C894" s="69"/>
      <c r="D894" s="69"/>
      <c r="E894" s="69"/>
      <c r="F894" s="69"/>
      <c r="G894" s="69"/>
      <c r="H894" s="69"/>
      <c r="I894" s="69"/>
      <c r="J894" s="69"/>
      <c r="K894" s="69"/>
      <c r="L894" s="69"/>
    </row>
    <row r="895" spans="1:12">
      <c r="A895" s="68"/>
      <c r="B895" s="68"/>
      <c r="C895" s="69"/>
      <c r="D895" s="69"/>
      <c r="E895" s="69"/>
      <c r="F895" s="69"/>
      <c r="G895" s="69"/>
      <c r="H895" s="69"/>
      <c r="I895" s="69"/>
      <c r="J895" s="69"/>
      <c r="K895" s="69"/>
      <c r="L895" s="69"/>
    </row>
    <row r="896" spans="1:12">
      <c r="A896" s="68"/>
      <c r="B896" s="68"/>
      <c r="C896" s="69"/>
      <c r="D896" s="69"/>
      <c r="E896" s="69"/>
      <c r="F896" s="69"/>
      <c r="G896" s="69"/>
      <c r="H896" s="69"/>
      <c r="I896" s="69"/>
      <c r="J896" s="69"/>
      <c r="K896" s="69"/>
      <c r="L896" s="69"/>
    </row>
    <row r="897" spans="1:12">
      <c r="A897" s="68"/>
      <c r="B897" s="68"/>
      <c r="C897" s="69"/>
      <c r="D897" s="69"/>
      <c r="E897" s="69"/>
      <c r="F897" s="69"/>
      <c r="G897" s="69"/>
      <c r="H897" s="69"/>
      <c r="I897" s="69"/>
      <c r="J897" s="69"/>
      <c r="K897" s="69"/>
      <c r="L897" s="69"/>
    </row>
    <row r="898" spans="1:12">
      <c r="A898" s="68"/>
      <c r="B898" s="68"/>
      <c r="C898" s="69"/>
      <c r="D898" s="69"/>
      <c r="E898" s="69"/>
      <c r="F898" s="69"/>
      <c r="H898" s="69"/>
      <c r="I898" s="69"/>
      <c r="J898" s="69"/>
      <c r="K898" s="69"/>
      <c r="L898" s="69"/>
    </row>
    <row r="899" spans="1:12">
      <c r="A899" s="68"/>
      <c r="B899" s="68"/>
      <c r="C899" s="69"/>
      <c r="D899" s="69"/>
      <c r="E899" s="69"/>
      <c r="F899" s="69"/>
      <c r="G899" s="69"/>
      <c r="H899" s="69"/>
      <c r="I899" s="69"/>
      <c r="J899" s="69"/>
      <c r="K899" s="69"/>
      <c r="L899" s="69"/>
    </row>
    <row r="900" spans="1:12">
      <c r="A900" s="68"/>
      <c r="B900" s="68"/>
      <c r="C900" s="69"/>
      <c r="D900" s="69"/>
      <c r="E900" s="69"/>
      <c r="F900" s="69"/>
      <c r="G900" s="69"/>
      <c r="H900" s="69"/>
      <c r="I900" s="69"/>
      <c r="J900" s="69"/>
      <c r="K900" s="69"/>
      <c r="L900" s="69"/>
    </row>
    <row r="901" spans="1:12">
      <c r="A901" s="68"/>
      <c r="B901" s="68"/>
      <c r="C901" s="69"/>
      <c r="D901" s="69"/>
      <c r="E901" s="69"/>
      <c r="F901" s="69"/>
      <c r="G901" s="69"/>
      <c r="H901" s="69"/>
      <c r="I901" s="69"/>
      <c r="J901" s="69"/>
      <c r="K901" s="69"/>
      <c r="L901" s="69"/>
    </row>
    <row r="902" spans="1:12">
      <c r="A902" s="68"/>
      <c r="B902" s="68"/>
      <c r="C902" s="69"/>
      <c r="D902" s="69"/>
      <c r="E902" s="69"/>
      <c r="F902" s="69"/>
      <c r="G902" s="69"/>
      <c r="H902" s="69"/>
      <c r="I902" s="69"/>
      <c r="J902" s="69"/>
      <c r="K902" s="69"/>
      <c r="L902" s="69"/>
    </row>
    <row r="903" spans="1:12">
      <c r="A903" s="68"/>
      <c r="B903" s="68"/>
      <c r="C903" s="69"/>
      <c r="D903" s="69"/>
      <c r="E903" s="69"/>
      <c r="F903" s="69"/>
      <c r="H903" s="69"/>
      <c r="I903" s="69"/>
      <c r="J903" s="69"/>
      <c r="K903" s="69"/>
      <c r="L903" s="69"/>
    </row>
    <row r="904" spans="1:12">
      <c r="A904" s="68"/>
      <c r="B904" s="68"/>
      <c r="C904" s="69"/>
      <c r="D904" s="69"/>
      <c r="E904" s="69"/>
      <c r="F904" s="69"/>
      <c r="G904" s="69"/>
      <c r="H904" s="69"/>
      <c r="I904" s="69"/>
      <c r="J904" s="69"/>
      <c r="K904" s="69"/>
      <c r="L904" s="69"/>
    </row>
    <row r="905" spans="1:12">
      <c r="A905" s="68"/>
      <c r="B905" s="68"/>
      <c r="C905" s="69"/>
      <c r="D905" s="69"/>
      <c r="E905" s="69"/>
      <c r="F905" s="69"/>
      <c r="G905" s="69"/>
      <c r="H905" s="69"/>
      <c r="I905" s="69"/>
      <c r="J905" s="69"/>
      <c r="K905" s="69"/>
      <c r="L905" s="69"/>
    </row>
    <row r="906" spans="1:12">
      <c r="A906" s="68"/>
      <c r="B906" s="68"/>
      <c r="C906" s="69"/>
      <c r="D906" s="69"/>
      <c r="E906" s="69"/>
      <c r="F906" s="69"/>
      <c r="G906" s="69"/>
      <c r="H906" s="69"/>
      <c r="I906" s="69"/>
      <c r="J906" s="69"/>
      <c r="K906" s="69"/>
      <c r="L906" s="69"/>
    </row>
    <row r="907" spans="1:12">
      <c r="A907" s="68"/>
      <c r="B907" s="68"/>
      <c r="C907" s="69"/>
      <c r="D907" s="69"/>
      <c r="E907" s="69"/>
      <c r="F907" s="69"/>
      <c r="G907" s="69"/>
      <c r="H907" s="69"/>
      <c r="I907" s="69"/>
      <c r="J907" s="69"/>
      <c r="K907" s="69"/>
      <c r="L907" s="69"/>
    </row>
    <row r="908" spans="1:12">
      <c r="A908" s="68"/>
      <c r="B908" s="68"/>
      <c r="C908" s="69"/>
      <c r="D908" s="69"/>
      <c r="E908" s="69"/>
      <c r="F908" s="69"/>
      <c r="H908" s="69"/>
      <c r="I908" s="69"/>
      <c r="J908" s="69"/>
      <c r="K908" s="69"/>
      <c r="L908" s="69"/>
    </row>
    <row r="909" spans="1:12">
      <c r="A909" s="68"/>
      <c r="B909" s="68"/>
      <c r="C909" s="69"/>
      <c r="D909" s="69"/>
      <c r="E909" s="69"/>
      <c r="F909" s="69"/>
      <c r="G909" s="69"/>
      <c r="H909" s="69"/>
      <c r="I909" s="69"/>
      <c r="J909" s="69"/>
      <c r="K909" s="69"/>
      <c r="L909" s="69"/>
    </row>
    <row r="910" spans="1:12">
      <c r="A910" s="68"/>
      <c r="B910" s="68"/>
      <c r="C910" s="69"/>
      <c r="D910" s="69"/>
      <c r="E910" s="69"/>
      <c r="F910" s="69"/>
      <c r="G910" s="69"/>
      <c r="H910" s="69"/>
      <c r="I910" s="69"/>
      <c r="J910" s="69"/>
      <c r="K910" s="69"/>
      <c r="L910" s="69"/>
    </row>
    <row r="911" spans="1:12">
      <c r="A911" s="68"/>
      <c r="B911" s="68"/>
      <c r="C911" s="69"/>
      <c r="D911" s="69"/>
      <c r="E911" s="69"/>
      <c r="F911" s="69"/>
      <c r="G911" s="69"/>
      <c r="H911" s="69"/>
      <c r="I911" s="69"/>
      <c r="J911" s="69"/>
      <c r="K911" s="69"/>
      <c r="L911" s="69"/>
    </row>
    <row r="912" spans="1:12">
      <c r="A912" s="68"/>
      <c r="B912" s="68"/>
      <c r="C912" s="69"/>
      <c r="D912" s="69"/>
      <c r="E912" s="69"/>
      <c r="F912" s="69"/>
      <c r="G912" s="69"/>
      <c r="H912" s="69"/>
      <c r="I912" s="69"/>
      <c r="J912" s="69"/>
      <c r="K912" s="69"/>
      <c r="L912" s="69"/>
    </row>
    <row r="913" spans="1:12">
      <c r="A913" s="68"/>
      <c r="B913" s="68"/>
      <c r="C913" s="69"/>
      <c r="D913" s="69"/>
      <c r="E913" s="69"/>
      <c r="F913" s="69"/>
      <c r="H913" s="69"/>
      <c r="I913" s="69"/>
      <c r="J913" s="69"/>
      <c r="K913" s="69"/>
      <c r="L913" s="69"/>
    </row>
    <row r="914" spans="1:12">
      <c r="A914" s="68"/>
      <c r="B914" s="68"/>
      <c r="C914" s="69"/>
      <c r="D914" s="69"/>
      <c r="E914" s="69"/>
      <c r="F914" s="69"/>
      <c r="G914" s="69"/>
      <c r="H914" s="69"/>
      <c r="I914" s="69"/>
      <c r="J914" s="69"/>
      <c r="K914" s="69"/>
      <c r="L914" s="69"/>
    </row>
    <row r="915" spans="1:12">
      <c r="A915" s="68"/>
      <c r="B915" s="68"/>
      <c r="C915" s="69"/>
      <c r="D915" s="69"/>
      <c r="E915" s="69"/>
      <c r="F915" s="69"/>
      <c r="G915" s="69"/>
      <c r="H915" s="69"/>
      <c r="I915" s="69"/>
      <c r="J915" s="69"/>
      <c r="K915" s="69"/>
      <c r="L915" s="69"/>
    </row>
    <row r="916" spans="1:12">
      <c r="A916" s="68"/>
      <c r="B916" s="68"/>
      <c r="C916" s="69"/>
      <c r="D916" s="69"/>
      <c r="E916" s="69"/>
      <c r="F916" s="69"/>
      <c r="G916" s="69"/>
      <c r="H916" s="69"/>
      <c r="I916" s="69"/>
      <c r="J916" s="69"/>
      <c r="K916" s="69"/>
      <c r="L916" s="69"/>
    </row>
    <row r="917" spans="1:12">
      <c r="A917" s="68"/>
      <c r="B917" s="68"/>
      <c r="C917" s="69"/>
      <c r="D917" s="69"/>
      <c r="E917" s="69"/>
      <c r="F917" s="69"/>
      <c r="G917" s="69"/>
      <c r="H917" s="69"/>
      <c r="I917" s="69"/>
      <c r="J917" s="69"/>
      <c r="K917" s="69"/>
      <c r="L917" s="69"/>
    </row>
    <row r="918" spans="1:12">
      <c r="A918" s="68"/>
      <c r="B918" s="68"/>
      <c r="C918" s="69"/>
      <c r="D918" s="69"/>
      <c r="E918" s="69"/>
      <c r="F918" s="69"/>
      <c r="H918" s="69"/>
      <c r="I918" s="69"/>
      <c r="J918" s="69"/>
      <c r="K918" s="69"/>
      <c r="L918" s="69"/>
    </row>
    <row r="919" spans="1:12">
      <c r="A919" s="68"/>
      <c r="B919" s="68"/>
      <c r="C919" s="69"/>
      <c r="D919" s="69"/>
      <c r="E919" s="69"/>
      <c r="F919" s="69"/>
      <c r="G919" s="69"/>
      <c r="H919" s="69"/>
      <c r="I919" s="69"/>
      <c r="J919" s="69"/>
      <c r="K919" s="69"/>
      <c r="L919" s="69"/>
    </row>
    <row r="920" spans="1:12">
      <c r="A920" s="68"/>
      <c r="B920" s="68"/>
      <c r="C920" s="69"/>
      <c r="D920" s="69"/>
      <c r="E920" s="69"/>
      <c r="F920" s="69"/>
      <c r="G920" s="69"/>
      <c r="H920" s="69"/>
      <c r="I920" s="69"/>
      <c r="J920" s="69"/>
      <c r="K920" s="69"/>
      <c r="L920" s="69"/>
    </row>
    <row r="921" spans="1:12">
      <c r="A921" s="68"/>
      <c r="B921" s="68"/>
      <c r="C921" s="69"/>
      <c r="D921" s="69"/>
      <c r="E921" s="69"/>
      <c r="F921" s="69"/>
      <c r="G921" s="69"/>
      <c r="H921" s="69"/>
      <c r="I921" s="69"/>
      <c r="J921" s="69"/>
      <c r="K921" s="69"/>
      <c r="L921" s="69"/>
    </row>
    <row r="922" spans="1:12">
      <c r="A922" s="68"/>
      <c r="B922" s="68"/>
      <c r="C922" s="69"/>
      <c r="D922" s="69"/>
      <c r="E922" s="69"/>
      <c r="F922" s="69"/>
      <c r="G922" s="69"/>
      <c r="H922" s="69"/>
      <c r="I922" s="69"/>
      <c r="J922" s="69"/>
      <c r="K922" s="69"/>
      <c r="L922" s="69"/>
    </row>
    <row r="923" spans="1:12">
      <c r="A923" s="68"/>
      <c r="B923" s="68"/>
      <c r="C923" s="69"/>
      <c r="D923" s="69"/>
      <c r="E923" s="69"/>
      <c r="F923" s="69"/>
      <c r="H923" s="69"/>
      <c r="I923" s="69"/>
      <c r="J923" s="69"/>
      <c r="K923" s="69"/>
      <c r="L923" s="69"/>
    </row>
    <row r="924" spans="1:12">
      <c r="A924" s="68"/>
      <c r="B924" s="68"/>
      <c r="C924" s="69"/>
      <c r="D924" s="69"/>
      <c r="E924" s="69"/>
      <c r="F924" s="69"/>
      <c r="G924" s="69"/>
      <c r="H924" s="69"/>
      <c r="I924" s="69"/>
      <c r="J924" s="69"/>
      <c r="K924" s="69"/>
      <c r="L924" s="69"/>
    </row>
    <row r="925" spans="1:12">
      <c r="A925" s="68"/>
      <c r="B925" s="68"/>
      <c r="C925" s="69"/>
      <c r="D925" s="69"/>
      <c r="E925" s="69"/>
      <c r="F925" s="69"/>
      <c r="G925" s="69"/>
      <c r="H925" s="69"/>
      <c r="I925" s="69"/>
      <c r="J925" s="69"/>
      <c r="K925" s="69"/>
      <c r="L925" s="69"/>
    </row>
    <row r="926" spans="1:12">
      <c r="A926" s="68"/>
      <c r="B926" s="68"/>
      <c r="C926" s="69"/>
      <c r="D926" s="69"/>
      <c r="E926" s="69"/>
      <c r="F926" s="69"/>
      <c r="G926" s="69"/>
      <c r="H926" s="69"/>
      <c r="I926" s="69"/>
      <c r="J926" s="69"/>
      <c r="K926" s="69"/>
      <c r="L926" s="69"/>
    </row>
    <row r="927" spans="1:12">
      <c r="A927" s="68"/>
      <c r="B927" s="68"/>
      <c r="C927" s="69"/>
      <c r="D927" s="69"/>
      <c r="E927" s="69"/>
      <c r="F927" s="69"/>
      <c r="G927" s="69"/>
      <c r="H927" s="69"/>
      <c r="I927" s="69"/>
      <c r="J927" s="69"/>
      <c r="K927" s="69"/>
      <c r="L927" s="69"/>
    </row>
    <row r="928" spans="1:12">
      <c r="A928" s="68"/>
      <c r="B928" s="68"/>
      <c r="C928" s="69"/>
      <c r="D928" s="69"/>
      <c r="E928" s="69"/>
      <c r="F928" s="69"/>
      <c r="H928" s="69"/>
      <c r="I928" s="69"/>
      <c r="J928" s="69"/>
      <c r="K928" s="69"/>
      <c r="L928" s="69"/>
    </row>
    <row r="929" spans="1:12">
      <c r="A929" s="68"/>
      <c r="B929" s="68"/>
      <c r="C929" s="69"/>
      <c r="D929" s="69"/>
      <c r="E929" s="69"/>
      <c r="F929" s="69"/>
      <c r="G929" s="69"/>
      <c r="H929" s="69"/>
      <c r="I929" s="69"/>
      <c r="J929" s="69"/>
      <c r="K929" s="69"/>
      <c r="L929" s="69"/>
    </row>
    <row r="930" spans="1:12">
      <c r="A930" s="68"/>
      <c r="B930" s="68"/>
      <c r="C930" s="69"/>
      <c r="D930" s="69"/>
      <c r="E930" s="69"/>
      <c r="F930" s="69"/>
      <c r="G930" s="69"/>
      <c r="H930" s="69"/>
      <c r="I930" s="69"/>
      <c r="J930" s="69"/>
      <c r="K930" s="69"/>
      <c r="L930" s="69"/>
    </row>
    <row r="931" spans="1:12">
      <c r="A931" s="68"/>
      <c r="B931" s="68"/>
      <c r="C931" s="69"/>
      <c r="D931" s="69"/>
      <c r="E931" s="69"/>
      <c r="F931" s="69"/>
      <c r="G931" s="69"/>
      <c r="H931" s="69"/>
      <c r="I931" s="69"/>
      <c r="J931" s="69"/>
      <c r="K931" s="69"/>
      <c r="L931" s="69"/>
    </row>
    <row r="932" spans="1:12">
      <c r="A932" s="68"/>
      <c r="B932" s="68"/>
      <c r="C932" s="69"/>
      <c r="D932" s="69"/>
      <c r="E932" s="69"/>
      <c r="F932" s="69"/>
      <c r="G932" s="69"/>
      <c r="H932" s="69"/>
      <c r="I932" s="69"/>
      <c r="J932" s="69"/>
      <c r="K932" s="69"/>
      <c r="L932" s="69"/>
    </row>
    <row r="933" spans="1:12">
      <c r="A933" s="68"/>
      <c r="B933" s="68"/>
      <c r="C933" s="69"/>
      <c r="D933" s="69"/>
      <c r="E933" s="69"/>
      <c r="F933" s="69"/>
      <c r="H933" s="69"/>
      <c r="I933" s="69"/>
      <c r="J933" s="69"/>
      <c r="K933" s="69"/>
      <c r="L933" s="69"/>
    </row>
    <row r="934" spans="1:12">
      <c r="A934" s="68"/>
      <c r="B934" s="68"/>
      <c r="C934" s="69"/>
      <c r="D934" s="69"/>
      <c r="E934" s="69"/>
      <c r="F934" s="69"/>
      <c r="G934" s="69"/>
      <c r="H934" s="69"/>
      <c r="I934" s="69"/>
      <c r="J934" s="69"/>
      <c r="K934" s="69"/>
      <c r="L934" s="69"/>
    </row>
    <row r="935" spans="1:12">
      <c r="A935" s="68"/>
      <c r="B935" s="68"/>
      <c r="C935" s="69"/>
      <c r="D935" s="69"/>
      <c r="E935" s="69"/>
      <c r="F935" s="69"/>
      <c r="G935" s="69"/>
      <c r="H935" s="69"/>
      <c r="I935" s="69"/>
      <c r="J935" s="69"/>
      <c r="K935" s="69"/>
      <c r="L935" s="69"/>
    </row>
    <row r="936" spans="1:12">
      <c r="A936" s="68"/>
      <c r="B936" s="68"/>
      <c r="C936" s="69"/>
      <c r="D936" s="69"/>
      <c r="E936" s="69"/>
      <c r="F936" s="69"/>
      <c r="G936" s="69"/>
      <c r="H936" s="69"/>
      <c r="I936" s="69"/>
      <c r="J936" s="69"/>
      <c r="K936" s="69"/>
      <c r="L936" s="69"/>
    </row>
    <row r="937" spans="1:12">
      <c r="A937" s="68"/>
      <c r="B937" s="68"/>
      <c r="C937" s="69"/>
      <c r="D937" s="69"/>
      <c r="E937" s="69"/>
      <c r="F937" s="69"/>
      <c r="G937" s="69"/>
      <c r="H937" s="69"/>
      <c r="I937" s="69"/>
      <c r="J937" s="69"/>
      <c r="K937" s="69"/>
      <c r="L937" s="69"/>
    </row>
    <row r="938" spans="1:12">
      <c r="A938" s="68"/>
      <c r="B938" s="68"/>
      <c r="C938" s="69"/>
      <c r="D938" s="69"/>
      <c r="E938" s="69"/>
      <c r="F938" s="69"/>
      <c r="H938" s="69"/>
      <c r="I938" s="69"/>
      <c r="J938" s="69"/>
      <c r="K938" s="69"/>
      <c r="L938" s="69"/>
    </row>
    <row r="939" spans="1:12">
      <c r="A939" s="68"/>
      <c r="B939" s="68"/>
      <c r="C939" s="69"/>
      <c r="D939" s="69"/>
      <c r="E939" s="69"/>
      <c r="F939" s="69"/>
      <c r="G939" s="69"/>
      <c r="H939" s="69"/>
      <c r="I939" s="69"/>
      <c r="J939" s="69"/>
      <c r="K939" s="69"/>
      <c r="L939" s="69"/>
    </row>
    <row r="940" spans="1:12">
      <c r="A940" s="68"/>
      <c r="B940" s="68"/>
      <c r="C940" s="69"/>
      <c r="D940" s="69"/>
      <c r="E940" s="69"/>
      <c r="F940" s="69"/>
      <c r="G940" s="69"/>
      <c r="H940" s="69"/>
      <c r="I940" s="69"/>
      <c r="J940" s="69"/>
      <c r="K940" s="69"/>
      <c r="L940" s="69"/>
    </row>
    <row r="941" spans="1:12">
      <c r="A941" s="68"/>
      <c r="B941" s="68"/>
      <c r="C941" s="69"/>
      <c r="D941" s="69"/>
      <c r="E941" s="69"/>
      <c r="F941" s="69"/>
      <c r="G941" s="69"/>
      <c r="H941" s="69"/>
      <c r="I941" s="69"/>
      <c r="J941" s="69"/>
      <c r="K941" s="69"/>
      <c r="L941" s="69"/>
    </row>
    <row r="942" spans="1:12">
      <c r="A942" s="68"/>
      <c r="B942" s="68"/>
      <c r="C942" s="69"/>
      <c r="D942" s="69"/>
      <c r="E942" s="69"/>
      <c r="F942" s="69"/>
      <c r="G942" s="69"/>
      <c r="H942" s="69"/>
      <c r="I942" s="69"/>
      <c r="J942" s="69"/>
      <c r="K942" s="69"/>
      <c r="L942" s="69"/>
    </row>
    <row r="943" spans="1:12">
      <c r="A943" s="68"/>
      <c r="B943" s="68"/>
      <c r="C943" s="69"/>
      <c r="D943" s="69"/>
      <c r="E943" s="69"/>
      <c r="F943" s="69"/>
      <c r="H943" s="69"/>
      <c r="I943" s="69"/>
      <c r="J943" s="69"/>
      <c r="K943" s="69"/>
      <c r="L943" s="69"/>
    </row>
    <row r="944" spans="1:12">
      <c r="A944" s="68"/>
      <c r="B944" s="68"/>
      <c r="C944" s="69"/>
      <c r="D944" s="69"/>
      <c r="E944" s="69"/>
      <c r="F944" s="69"/>
      <c r="G944" s="69"/>
      <c r="H944" s="69"/>
      <c r="I944" s="69"/>
      <c r="J944" s="69"/>
      <c r="K944" s="69"/>
      <c r="L944" s="69"/>
    </row>
    <row r="945" spans="1:12">
      <c r="A945" s="68"/>
      <c r="B945" s="68"/>
      <c r="C945" s="69"/>
      <c r="D945" s="69"/>
      <c r="E945" s="69"/>
      <c r="F945" s="69"/>
      <c r="G945" s="69"/>
      <c r="H945" s="69"/>
      <c r="I945" s="69"/>
      <c r="J945" s="69"/>
      <c r="K945" s="69"/>
      <c r="L945" s="69"/>
    </row>
    <row r="946" spans="1:12">
      <c r="A946" s="68"/>
      <c r="B946" s="68"/>
      <c r="C946" s="69"/>
      <c r="D946" s="69"/>
      <c r="E946" s="69"/>
      <c r="F946" s="69"/>
      <c r="G946" s="69"/>
      <c r="H946" s="69"/>
      <c r="I946" s="69"/>
      <c r="J946" s="69"/>
      <c r="K946" s="69"/>
      <c r="L946" s="69"/>
    </row>
    <row r="947" spans="1:12">
      <c r="A947" s="68"/>
      <c r="B947" s="68"/>
      <c r="C947" s="69"/>
      <c r="D947" s="69"/>
      <c r="E947" s="69"/>
      <c r="F947" s="69"/>
      <c r="G947" s="69"/>
      <c r="H947" s="69"/>
      <c r="I947" s="69"/>
      <c r="J947" s="69"/>
      <c r="K947" s="69"/>
      <c r="L947" s="69"/>
    </row>
    <row r="948" spans="1:12">
      <c r="A948" s="68"/>
      <c r="B948" s="68"/>
      <c r="C948" s="69"/>
      <c r="D948" s="69"/>
      <c r="E948" s="69"/>
      <c r="F948" s="69"/>
      <c r="H948" s="69"/>
      <c r="I948" s="69"/>
      <c r="J948" s="69"/>
      <c r="K948" s="69"/>
      <c r="L948" s="69"/>
    </row>
    <row r="949" spans="1:12">
      <c r="A949" s="68"/>
      <c r="B949" s="68"/>
      <c r="C949" s="69"/>
      <c r="D949" s="69"/>
      <c r="E949" s="69"/>
      <c r="F949" s="69"/>
      <c r="G949" s="69"/>
      <c r="H949" s="69"/>
      <c r="I949" s="69"/>
      <c r="J949" s="69"/>
      <c r="K949" s="69"/>
      <c r="L949" s="69"/>
    </row>
    <row r="950" spans="1:12">
      <c r="A950" s="68"/>
      <c r="B950" s="68"/>
      <c r="C950" s="69"/>
      <c r="D950" s="69"/>
      <c r="E950" s="69"/>
      <c r="F950" s="69"/>
      <c r="G950" s="69"/>
      <c r="H950" s="69"/>
      <c r="I950" s="69"/>
      <c r="J950" s="69"/>
      <c r="K950" s="69"/>
      <c r="L950" s="69"/>
    </row>
    <row r="951" spans="1:12">
      <c r="A951" s="68"/>
      <c r="B951" s="68"/>
      <c r="C951" s="69"/>
      <c r="D951" s="69"/>
      <c r="E951" s="69"/>
      <c r="F951" s="69"/>
      <c r="G951" s="69"/>
      <c r="H951" s="69"/>
      <c r="I951" s="69"/>
      <c r="J951" s="69"/>
      <c r="K951" s="69"/>
      <c r="L951" s="69"/>
    </row>
    <row r="952" spans="1:12">
      <c r="A952" s="68"/>
      <c r="B952" s="68"/>
      <c r="C952" s="69"/>
      <c r="D952" s="69"/>
      <c r="E952" s="69"/>
      <c r="F952" s="69"/>
      <c r="G952" s="69"/>
      <c r="H952" s="69"/>
      <c r="I952" s="69"/>
      <c r="J952" s="69"/>
      <c r="K952" s="69"/>
      <c r="L952" s="69"/>
    </row>
    <row r="953" spans="1:12">
      <c r="A953" s="68"/>
      <c r="B953" s="68"/>
      <c r="C953" s="69"/>
      <c r="D953" s="69"/>
      <c r="E953" s="69"/>
      <c r="F953" s="69"/>
      <c r="H953" s="69"/>
      <c r="I953" s="69"/>
      <c r="J953" s="69"/>
      <c r="K953" s="69"/>
      <c r="L953" s="69"/>
    </row>
    <row r="954" spans="1:12">
      <c r="A954" s="68"/>
      <c r="B954" s="68"/>
      <c r="C954" s="69"/>
      <c r="D954" s="69"/>
      <c r="E954" s="69"/>
      <c r="F954" s="69"/>
      <c r="G954" s="69"/>
      <c r="H954" s="69"/>
      <c r="I954" s="69"/>
      <c r="J954" s="69"/>
      <c r="K954" s="69"/>
      <c r="L954" s="69"/>
    </row>
    <row r="955" spans="1:12">
      <c r="A955" s="68"/>
      <c r="B955" s="68"/>
      <c r="C955" s="69"/>
      <c r="D955" s="69"/>
      <c r="E955" s="69"/>
      <c r="F955" s="69"/>
      <c r="G955" s="69"/>
      <c r="H955" s="69"/>
      <c r="I955" s="69"/>
      <c r="J955" s="69"/>
      <c r="K955" s="69"/>
      <c r="L955" s="69"/>
    </row>
    <row r="956" spans="1:12">
      <c r="A956" s="68"/>
      <c r="B956" s="68"/>
      <c r="C956" s="69"/>
      <c r="D956" s="69"/>
      <c r="E956" s="69"/>
      <c r="F956" s="69"/>
      <c r="G956" s="69"/>
      <c r="H956" s="69"/>
      <c r="I956" s="69"/>
      <c r="J956" s="69"/>
      <c r="K956" s="69"/>
      <c r="L956" s="69"/>
    </row>
    <row r="957" spans="1:12">
      <c r="A957" s="68"/>
      <c r="B957" s="68"/>
      <c r="C957" s="69"/>
      <c r="D957" s="69"/>
      <c r="E957" s="69"/>
      <c r="F957" s="69"/>
      <c r="G957" s="69"/>
      <c r="H957" s="69"/>
      <c r="I957" s="69"/>
      <c r="J957" s="69"/>
      <c r="K957" s="69"/>
      <c r="L957" s="69"/>
    </row>
    <row r="958" spans="1:12">
      <c r="A958" s="68"/>
      <c r="B958" s="68"/>
      <c r="C958" s="69"/>
      <c r="D958" s="69"/>
      <c r="E958" s="69"/>
      <c r="F958" s="69"/>
      <c r="H958" s="69"/>
      <c r="I958" s="69"/>
      <c r="J958" s="69"/>
      <c r="K958" s="69"/>
      <c r="L958" s="69"/>
    </row>
    <row r="959" spans="1:12">
      <c r="A959" s="68"/>
      <c r="B959" s="68"/>
      <c r="C959" s="69"/>
      <c r="D959" s="69"/>
      <c r="E959" s="69"/>
      <c r="F959" s="69"/>
      <c r="G959" s="69"/>
      <c r="H959" s="69"/>
      <c r="I959" s="69"/>
      <c r="J959" s="69"/>
      <c r="K959" s="69"/>
      <c r="L959" s="69"/>
    </row>
    <row r="960" spans="1:12">
      <c r="A960" s="68"/>
      <c r="B960" s="68"/>
      <c r="C960" s="69"/>
      <c r="D960" s="69"/>
      <c r="E960" s="69"/>
      <c r="F960" s="69"/>
      <c r="G960" s="69"/>
      <c r="H960" s="69"/>
      <c r="I960" s="69"/>
      <c r="J960" s="69"/>
      <c r="K960" s="69"/>
      <c r="L960" s="69"/>
    </row>
    <row r="961" spans="1:12">
      <c r="A961" s="68"/>
      <c r="B961" s="68"/>
      <c r="C961" s="69"/>
      <c r="D961" s="69"/>
      <c r="E961" s="69"/>
      <c r="F961" s="69"/>
      <c r="G961" s="69"/>
      <c r="H961" s="69"/>
      <c r="I961" s="69"/>
      <c r="J961" s="69"/>
      <c r="K961" s="69"/>
      <c r="L961" s="69"/>
    </row>
    <row r="962" spans="1:12">
      <c r="A962" s="68"/>
      <c r="B962" s="68"/>
      <c r="C962" s="69"/>
      <c r="D962" s="69"/>
      <c r="E962" s="69"/>
      <c r="F962" s="69"/>
      <c r="G962" s="69"/>
      <c r="H962" s="69"/>
      <c r="I962" s="69"/>
      <c r="J962" s="69"/>
      <c r="K962" s="69"/>
      <c r="L962" s="69"/>
    </row>
    <row r="963" spans="1:12">
      <c r="A963" s="68"/>
      <c r="B963" s="68"/>
      <c r="C963" s="69"/>
      <c r="D963" s="69"/>
      <c r="E963" s="69"/>
      <c r="F963" s="69"/>
      <c r="H963" s="69"/>
      <c r="I963" s="69"/>
      <c r="J963" s="69"/>
      <c r="K963" s="69"/>
      <c r="L963" s="69"/>
    </row>
    <row r="964" spans="1:12">
      <c r="A964" s="68"/>
      <c r="B964" s="68"/>
      <c r="C964" s="69"/>
      <c r="D964" s="69"/>
      <c r="E964" s="69"/>
      <c r="F964" s="69"/>
      <c r="G964" s="69"/>
      <c r="H964" s="69"/>
      <c r="I964" s="69"/>
      <c r="J964" s="69"/>
      <c r="K964" s="69"/>
      <c r="L964" s="69"/>
    </row>
    <row r="965" spans="1:12">
      <c r="A965" s="68"/>
      <c r="B965" s="68"/>
      <c r="C965" s="69"/>
      <c r="D965" s="69"/>
      <c r="E965" s="69"/>
      <c r="F965" s="69"/>
      <c r="G965" s="69"/>
      <c r="H965" s="69"/>
      <c r="I965" s="69"/>
      <c r="J965" s="69"/>
      <c r="K965" s="69"/>
      <c r="L965" s="69"/>
    </row>
    <row r="966" spans="1:12">
      <c r="A966" s="68"/>
      <c r="B966" s="68"/>
      <c r="C966" s="69"/>
      <c r="D966" s="69"/>
      <c r="E966" s="69"/>
      <c r="F966" s="69"/>
      <c r="G966" s="69"/>
      <c r="H966" s="69"/>
      <c r="I966" s="69"/>
      <c r="J966" s="69"/>
      <c r="K966" s="69"/>
      <c r="L966" s="69"/>
    </row>
    <row r="967" spans="1:12">
      <c r="A967" s="68"/>
      <c r="B967" s="68"/>
      <c r="C967" s="69"/>
      <c r="D967" s="69"/>
      <c r="E967" s="69"/>
      <c r="F967" s="69"/>
      <c r="G967" s="69"/>
      <c r="H967" s="69"/>
      <c r="I967" s="69"/>
      <c r="J967" s="69"/>
      <c r="K967" s="69"/>
      <c r="L967" s="69"/>
    </row>
    <row r="968" spans="1:12">
      <c r="A968" s="68"/>
      <c r="B968" s="68"/>
      <c r="C968" s="69"/>
      <c r="D968" s="69"/>
      <c r="E968" s="69"/>
      <c r="F968" s="69"/>
      <c r="H968" s="69"/>
      <c r="I968" s="69"/>
      <c r="J968" s="69"/>
      <c r="K968" s="69"/>
      <c r="L968" s="69"/>
    </row>
    <row r="969" spans="1:12">
      <c r="A969" s="68"/>
      <c r="B969" s="68"/>
      <c r="C969" s="69"/>
      <c r="D969" s="69"/>
      <c r="E969" s="69"/>
      <c r="F969" s="69"/>
      <c r="G969" s="69"/>
      <c r="H969" s="69"/>
      <c r="I969" s="69"/>
      <c r="J969" s="69"/>
      <c r="K969" s="69"/>
      <c r="L969" s="69"/>
    </row>
    <row r="970" spans="1:12">
      <c r="A970" s="68"/>
      <c r="B970" s="68"/>
      <c r="C970" s="69"/>
      <c r="D970" s="69"/>
      <c r="E970" s="69"/>
      <c r="F970" s="69"/>
      <c r="G970" s="69"/>
      <c r="H970" s="69"/>
      <c r="I970" s="69"/>
      <c r="J970" s="69"/>
      <c r="K970" s="69"/>
      <c r="L970" s="69"/>
    </row>
    <row r="971" spans="1:12">
      <c r="A971" s="68"/>
      <c r="B971" s="68"/>
      <c r="C971" s="69"/>
      <c r="D971" s="69"/>
      <c r="E971" s="69"/>
      <c r="F971" s="69"/>
      <c r="G971" s="69"/>
      <c r="H971" s="69"/>
      <c r="I971" s="69"/>
      <c r="J971" s="69"/>
      <c r="K971" s="69"/>
      <c r="L971" s="69"/>
    </row>
    <row r="972" spans="1:12">
      <c r="A972" s="68"/>
      <c r="B972" s="68"/>
      <c r="C972" s="69"/>
      <c r="D972" s="69"/>
      <c r="E972" s="69"/>
      <c r="F972" s="69"/>
      <c r="G972" s="69"/>
      <c r="H972" s="69"/>
      <c r="I972" s="69"/>
      <c r="J972" s="69"/>
      <c r="K972" s="69"/>
      <c r="L972" s="69"/>
    </row>
    <row r="973" spans="1:12">
      <c r="A973" s="68"/>
      <c r="B973" s="68"/>
      <c r="C973" s="69"/>
      <c r="D973" s="69"/>
      <c r="E973" s="69"/>
      <c r="F973" s="69"/>
      <c r="H973" s="69"/>
      <c r="I973" s="69"/>
      <c r="J973" s="69"/>
      <c r="K973" s="69"/>
      <c r="L973" s="69"/>
    </row>
    <row r="974" spans="1:12">
      <c r="A974" s="68"/>
      <c r="B974" s="68"/>
      <c r="C974" s="69"/>
      <c r="D974" s="69"/>
      <c r="E974" s="69"/>
      <c r="F974" s="69"/>
      <c r="G974" s="69"/>
      <c r="H974" s="69"/>
      <c r="I974" s="69"/>
      <c r="J974" s="69"/>
      <c r="K974" s="69"/>
      <c r="L974" s="69"/>
    </row>
    <row r="975" spans="1:12">
      <c r="A975" s="68"/>
      <c r="B975" s="68"/>
      <c r="C975" s="69"/>
      <c r="D975" s="69"/>
      <c r="E975" s="69"/>
      <c r="F975" s="69"/>
      <c r="G975" s="69"/>
      <c r="H975" s="69"/>
      <c r="I975" s="69"/>
      <c r="J975" s="69"/>
      <c r="K975" s="69"/>
      <c r="L975" s="69"/>
    </row>
    <row r="976" spans="1:12">
      <c r="A976" s="68"/>
      <c r="B976" s="68"/>
      <c r="C976" s="69"/>
      <c r="D976" s="69"/>
      <c r="E976" s="69"/>
      <c r="F976" s="69"/>
      <c r="G976" s="69"/>
      <c r="H976" s="69"/>
      <c r="I976" s="69"/>
      <c r="J976" s="69"/>
      <c r="K976" s="69"/>
      <c r="L976" s="69"/>
    </row>
    <row r="977" spans="1:12">
      <c r="A977" s="68"/>
      <c r="B977" s="68"/>
      <c r="C977" s="69"/>
      <c r="D977" s="69"/>
      <c r="E977" s="69"/>
      <c r="F977" s="69"/>
      <c r="G977" s="69"/>
      <c r="H977" s="69"/>
      <c r="I977" s="69"/>
      <c r="J977" s="69"/>
      <c r="K977" s="69"/>
      <c r="L977" s="69"/>
    </row>
    <row r="978" spans="1:12">
      <c r="A978" s="68"/>
      <c r="B978" s="68"/>
      <c r="C978" s="69"/>
      <c r="D978" s="69"/>
      <c r="E978" s="69"/>
      <c r="F978" s="69"/>
      <c r="H978" s="69"/>
      <c r="I978" s="69"/>
      <c r="J978" s="69"/>
      <c r="K978" s="69"/>
      <c r="L978" s="69"/>
    </row>
    <row r="979" spans="1:12">
      <c r="A979" s="68"/>
      <c r="B979" s="68"/>
      <c r="C979" s="69"/>
      <c r="D979" s="69"/>
      <c r="E979" s="69"/>
      <c r="F979" s="69"/>
      <c r="G979" s="69"/>
      <c r="H979" s="69"/>
      <c r="I979" s="69"/>
      <c r="J979" s="69"/>
      <c r="K979" s="69"/>
      <c r="L979" s="69"/>
    </row>
    <row r="980" spans="1:12">
      <c r="A980" s="68"/>
      <c r="B980" s="68"/>
      <c r="C980" s="69"/>
      <c r="D980" s="69"/>
      <c r="E980" s="69"/>
      <c r="F980" s="69"/>
      <c r="G980" s="69"/>
      <c r="H980" s="69"/>
      <c r="I980" s="69"/>
      <c r="J980" s="69"/>
      <c r="K980" s="69"/>
      <c r="L980" s="69"/>
    </row>
    <row r="981" spans="1:12">
      <c r="A981" s="68"/>
      <c r="B981" s="68"/>
      <c r="C981" s="69"/>
      <c r="D981" s="69"/>
      <c r="E981" s="69"/>
      <c r="F981" s="69"/>
      <c r="G981" s="69"/>
      <c r="H981" s="69"/>
      <c r="I981" s="69"/>
      <c r="J981" s="69"/>
      <c r="K981" s="69"/>
      <c r="L981" s="69"/>
    </row>
    <row r="982" spans="1:12">
      <c r="A982" s="68"/>
      <c r="B982" s="68"/>
      <c r="C982" s="69"/>
      <c r="D982" s="69"/>
      <c r="E982" s="69"/>
      <c r="F982" s="69"/>
      <c r="G982" s="69"/>
      <c r="H982" s="69"/>
      <c r="I982" s="69"/>
      <c r="J982" s="69"/>
      <c r="K982" s="69"/>
      <c r="L982" s="69"/>
    </row>
    <row r="983" spans="1:12">
      <c r="A983" s="68"/>
      <c r="B983" s="68"/>
      <c r="C983" s="69"/>
      <c r="D983" s="69"/>
      <c r="E983" s="69"/>
      <c r="F983" s="69"/>
      <c r="H983" s="69"/>
      <c r="I983" s="69"/>
      <c r="J983" s="69"/>
      <c r="K983" s="69"/>
      <c r="L983" s="69"/>
    </row>
    <row r="984" spans="1:12">
      <c r="A984" s="68"/>
      <c r="B984" s="68"/>
      <c r="C984" s="69"/>
      <c r="D984" s="69"/>
      <c r="E984" s="69"/>
      <c r="F984" s="69"/>
      <c r="G984" s="69"/>
      <c r="H984" s="69"/>
      <c r="I984" s="69"/>
      <c r="J984" s="69"/>
      <c r="K984" s="69"/>
      <c r="L984" s="69"/>
    </row>
    <row r="985" spans="1:12">
      <c r="A985" s="68"/>
      <c r="B985" s="68"/>
      <c r="C985" s="69"/>
      <c r="D985" s="69"/>
      <c r="E985" s="69"/>
      <c r="F985" s="69"/>
      <c r="G985" s="69"/>
      <c r="H985" s="69"/>
      <c r="I985" s="69"/>
      <c r="J985" s="69"/>
      <c r="K985" s="69"/>
      <c r="L985" s="69"/>
    </row>
    <row r="986" spans="1:12">
      <c r="A986" s="68"/>
      <c r="B986" s="68"/>
      <c r="C986" s="69"/>
      <c r="D986" s="69"/>
      <c r="E986" s="69"/>
      <c r="F986" s="69"/>
      <c r="G986" s="69"/>
      <c r="H986" s="69"/>
      <c r="I986" s="69"/>
      <c r="J986" s="69"/>
      <c r="K986" s="69"/>
      <c r="L986" s="69"/>
    </row>
    <row r="987" spans="1:12">
      <c r="A987" s="68"/>
      <c r="B987" s="68"/>
      <c r="C987" s="69"/>
      <c r="D987" s="69"/>
      <c r="E987" s="69"/>
      <c r="F987" s="69"/>
      <c r="G987" s="69"/>
      <c r="H987" s="69"/>
      <c r="I987" s="69"/>
      <c r="J987" s="69"/>
      <c r="K987" s="69"/>
      <c r="L987" s="69"/>
    </row>
    <row r="988" spans="1:12">
      <c r="A988" s="68"/>
      <c r="B988" s="68"/>
      <c r="C988" s="69"/>
      <c r="D988" s="69"/>
      <c r="E988" s="69"/>
      <c r="F988" s="69"/>
      <c r="H988" s="69"/>
      <c r="I988" s="69"/>
      <c r="J988" s="69"/>
      <c r="K988" s="69"/>
      <c r="L988" s="69"/>
    </row>
    <row r="989" spans="1:12">
      <c r="A989" s="68"/>
      <c r="B989" s="68"/>
      <c r="C989" s="69"/>
      <c r="D989" s="69"/>
      <c r="E989" s="69"/>
      <c r="F989" s="69"/>
      <c r="G989" s="69"/>
      <c r="H989" s="69"/>
      <c r="I989" s="69"/>
      <c r="J989" s="69"/>
      <c r="K989" s="69"/>
      <c r="L989" s="69"/>
    </row>
    <row r="990" spans="1:12">
      <c r="A990" s="68"/>
      <c r="B990" s="68"/>
      <c r="C990" s="69"/>
      <c r="D990" s="69"/>
      <c r="E990" s="69"/>
      <c r="F990" s="69"/>
      <c r="G990" s="69"/>
      <c r="H990" s="69"/>
      <c r="I990" s="69"/>
      <c r="J990" s="69"/>
      <c r="K990" s="69"/>
      <c r="L990" s="69"/>
    </row>
    <row r="991" spans="1:12">
      <c r="A991" s="68"/>
      <c r="B991" s="68"/>
      <c r="C991" s="69"/>
      <c r="D991" s="69"/>
      <c r="E991" s="69"/>
      <c r="F991" s="69"/>
      <c r="G991" s="69"/>
      <c r="H991" s="69"/>
      <c r="I991" s="69"/>
      <c r="J991" s="69"/>
      <c r="K991" s="69"/>
      <c r="L991" s="69"/>
    </row>
    <row r="992" spans="1:12">
      <c r="A992" s="68"/>
      <c r="B992" s="68"/>
      <c r="C992" s="69"/>
      <c r="D992" s="69"/>
      <c r="E992" s="69"/>
      <c r="F992" s="69"/>
      <c r="G992" s="69"/>
      <c r="H992" s="69"/>
      <c r="I992" s="69"/>
      <c r="J992" s="69"/>
      <c r="K992" s="69"/>
      <c r="L992" s="69"/>
    </row>
    <row r="993" spans="1:12">
      <c r="A993" s="68"/>
      <c r="B993" s="68"/>
      <c r="C993" s="69"/>
      <c r="D993" s="69"/>
      <c r="E993" s="69"/>
      <c r="F993" s="69"/>
      <c r="H993" s="69"/>
      <c r="I993" s="69"/>
      <c r="J993" s="69"/>
      <c r="K993" s="69"/>
      <c r="L993" s="69"/>
    </row>
    <row r="994" spans="1:12">
      <c r="A994" s="68"/>
      <c r="B994" s="68"/>
      <c r="C994" s="69"/>
      <c r="D994" s="69"/>
      <c r="E994" s="69"/>
      <c r="F994" s="69"/>
      <c r="G994" s="69"/>
      <c r="H994" s="69"/>
      <c r="I994" s="69"/>
      <c r="J994" s="69"/>
      <c r="K994" s="69"/>
      <c r="L994" s="69"/>
    </row>
    <row r="995" spans="1:12">
      <c r="A995" s="68"/>
      <c r="B995" s="68"/>
      <c r="C995" s="69"/>
      <c r="D995" s="69"/>
      <c r="E995" s="69"/>
      <c r="F995" s="69"/>
      <c r="G995" s="69"/>
      <c r="H995" s="69"/>
      <c r="I995" s="69"/>
      <c r="J995" s="69"/>
      <c r="K995" s="69"/>
      <c r="L995" s="69"/>
    </row>
    <row r="996" spans="1:12">
      <c r="A996" s="68"/>
      <c r="B996" s="68"/>
      <c r="C996" s="69"/>
      <c r="D996" s="69"/>
      <c r="E996" s="69"/>
      <c r="F996" s="69"/>
      <c r="G996" s="69"/>
      <c r="H996" s="69"/>
      <c r="I996" s="69"/>
      <c r="J996" s="69"/>
      <c r="K996" s="69"/>
      <c r="L996" s="69"/>
    </row>
    <row r="997" spans="1:12">
      <c r="A997" s="68"/>
      <c r="B997" s="68"/>
      <c r="C997" s="69"/>
      <c r="D997" s="69"/>
      <c r="E997" s="69"/>
      <c r="F997" s="69"/>
      <c r="G997" s="69"/>
      <c r="H997" s="69"/>
      <c r="I997" s="69"/>
      <c r="J997" s="69"/>
      <c r="K997" s="69"/>
      <c r="L997" s="69"/>
    </row>
    <row r="998" spans="1:12">
      <c r="A998" s="68"/>
      <c r="B998" s="68"/>
      <c r="C998" s="69"/>
      <c r="D998" s="69"/>
      <c r="E998" s="69"/>
      <c r="F998" s="69"/>
      <c r="H998" s="69"/>
      <c r="I998" s="69"/>
      <c r="J998" s="69"/>
      <c r="K998" s="69"/>
      <c r="L998" s="69"/>
    </row>
    <row r="999" spans="1:12">
      <c r="A999" s="68"/>
      <c r="B999" s="68"/>
      <c r="C999" s="69"/>
      <c r="D999" s="69"/>
      <c r="E999" s="69"/>
      <c r="F999" s="69"/>
      <c r="G999" s="69"/>
      <c r="H999" s="69"/>
      <c r="I999" s="69"/>
      <c r="J999" s="69"/>
      <c r="K999" s="69"/>
      <c r="L999" s="69"/>
    </row>
    <row r="1000" spans="1:12">
      <c r="A1000" s="68"/>
      <c r="B1000" s="68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</row>
    <row r="1001" spans="1:12">
      <c r="A1001" s="68"/>
      <c r="B1001" s="68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</row>
    <row r="1002" spans="1:12">
      <c r="A1002" s="68"/>
      <c r="B1002" s="68"/>
      <c r="C1002" s="69"/>
      <c r="D1002" s="69"/>
      <c r="E1002" s="69"/>
      <c r="F1002" s="69"/>
      <c r="G1002" s="69"/>
      <c r="H1002" s="69"/>
      <c r="I1002" s="69"/>
      <c r="J1002" s="69"/>
      <c r="K1002" s="69"/>
      <c r="L1002" s="69"/>
    </row>
    <row r="1003" spans="1:12">
      <c r="A1003" s="68"/>
      <c r="B1003" s="68"/>
      <c r="C1003" s="69"/>
      <c r="D1003" s="69"/>
      <c r="E1003" s="69"/>
      <c r="F1003" s="69"/>
      <c r="H1003" s="69"/>
      <c r="I1003" s="69"/>
      <c r="J1003" s="69"/>
      <c r="K1003" s="69"/>
      <c r="L1003" s="69"/>
    </row>
    <row r="1004" spans="1:12">
      <c r="A1004" s="68"/>
      <c r="B1004" s="68"/>
      <c r="C1004" s="69"/>
      <c r="D1004" s="69"/>
      <c r="E1004" s="69"/>
      <c r="F1004" s="69"/>
      <c r="G1004" s="69"/>
      <c r="H1004" s="69"/>
      <c r="I1004" s="69"/>
      <c r="J1004" s="69"/>
      <c r="K1004" s="69"/>
      <c r="L1004" s="69"/>
    </row>
    <row r="1005" spans="1:12">
      <c r="A1005" s="68"/>
      <c r="B1005" s="68"/>
      <c r="C1005" s="69"/>
      <c r="D1005" s="69"/>
      <c r="E1005" s="69"/>
      <c r="F1005" s="69"/>
      <c r="G1005" s="69"/>
      <c r="H1005" s="69"/>
      <c r="I1005" s="69"/>
      <c r="J1005" s="69"/>
      <c r="K1005" s="69"/>
      <c r="L1005" s="69"/>
    </row>
    <row r="1006" spans="1:12">
      <c r="A1006" s="68"/>
      <c r="B1006" s="68"/>
      <c r="C1006" s="69"/>
      <c r="D1006" s="69"/>
      <c r="E1006" s="69"/>
      <c r="F1006" s="69"/>
      <c r="G1006" s="69"/>
      <c r="H1006" s="69"/>
      <c r="I1006" s="69"/>
      <c r="J1006" s="69"/>
      <c r="K1006" s="69"/>
      <c r="L1006" s="69"/>
    </row>
    <row r="1007" spans="1:12">
      <c r="A1007" s="68"/>
      <c r="B1007" s="68"/>
      <c r="C1007" s="69"/>
      <c r="D1007" s="69"/>
      <c r="E1007" s="69"/>
      <c r="F1007" s="69"/>
      <c r="G1007" s="69"/>
      <c r="H1007" s="69"/>
      <c r="I1007" s="69"/>
      <c r="J1007" s="69"/>
      <c r="K1007" s="69"/>
      <c r="L1007" s="69"/>
    </row>
    <row r="1008" spans="1:12">
      <c r="A1008" s="68"/>
      <c r="B1008" s="68"/>
      <c r="C1008" s="69"/>
      <c r="D1008" s="69"/>
      <c r="E1008" s="69"/>
      <c r="F1008" s="69"/>
      <c r="H1008" s="69"/>
      <c r="I1008" s="69"/>
      <c r="J1008" s="69"/>
      <c r="K1008" s="69"/>
      <c r="L1008" s="69"/>
    </row>
    <row r="1009" spans="1:12">
      <c r="A1009" s="68"/>
      <c r="B1009" s="68"/>
      <c r="C1009" s="69"/>
      <c r="D1009" s="69"/>
      <c r="E1009" s="69"/>
      <c r="F1009" s="69"/>
      <c r="G1009" s="69"/>
      <c r="H1009" s="69"/>
      <c r="I1009" s="69"/>
      <c r="J1009" s="69"/>
      <c r="K1009" s="69"/>
      <c r="L1009" s="69"/>
    </row>
    <row r="1010" spans="1:12">
      <c r="A1010" s="68"/>
      <c r="B1010" s="68"/>
      <c r="C1010" s="69"/>
      <c r="D1010" s="69"/>
      <c r="E1010" s="69"/>
      <c r="F1010" s="69"/>
      <c r="G1010" s="69"/>
      <c r="H1010" s="69"/>
      <c r="I1010" s="69"/>
      <c r="J1010" s="69"/>
      <c r="K1010" s="69"/>
      <c r="L1010" s="69"/>
    </row>
    <row r="1011" spans="1:12">
      <c r="A1011" s="68"/>
      <c r="B1011" s="68"/>
      <c r="C1011" s="69"/>
      <c r="D1011" s="69"/>
      <c r="E1011" s="69"/>
      <c r="F1011" s="69"/>
      <c r="G1011" s="69"/>
      <c r="H1011" s="69"/>
      <c r="I1011" s="69"/>
      <c r="J1011" s="69"/>
      <c r="K1011" s="69"/>
      <c r="L1011" s="69"/>
    </row>
    <row r="1012" spans="1:12">
      <c r="A1012" s="68"/>
      <c r="B1012" s="68"/>
      <c r="C1012" s="69"/>
      <c r="D1012" s="69"/>
      <c r="E1012" s="69"/>
      <c r="F1012" s="69"/>
      <c r="G1012" s="69"/>
      <c r="H1012" s="69"/>
      <c r="I1012" s="69"/>
      <c r="J1012" s="69"/>
      <c r="K1012" s="69"/>
      <c r="L1012" s="69"/>
    </row>
    <row r="1013" spans="1:12">
      <c r="A1013" s="68"/>
      <c r="B1013" s="68"/>
      <c r="C1013" s="69"/>
      <c r="D1013" s="69"/>
      <c r="E1013" s="69"/>
      <c r="F1013" s="69"/>
      <c r="H1013" s="69"/>
      <c r="I1013" s="69"/>
      <c r="J1013" s="69"/>
      <c r="K1013" s="69"/>
      <c r="L1013" s="69"/>
    </row>
    <row r="1014" spans="1:12">
      <c r="A1014" s="68"/>
      <c r="B1014" s="68"/>
      <c r="C1014" s="69"/>
      <c r="D1014" s="69"/>
      <c r="E1014" s="69"/>
      <c r="F1014" s="69"/>
      <c r="G1014" s="69"/>
      <c r="H1014" s="69"/>
      <c r="I1014" s="69"/>
      <c r="J1014" s="69"/>
      <c r="K1014" s="69"/>
      <c r="L1014" s="69"/>
    </row>
    <row r="1015" spans="1:12">
      <c r="A1015" s="68"/>
      <c r="B1015" s="68"/>
      <c r="C1015" s="69"/>
      <c r="D1015" s="69"/>
      <c r="E1015" s="69"/>
      <c r="F1015" s="69"/>
      <c r="G1015" s="69"/>
      <c r="H1015" s="69"/>
      <c r="I1015" s="69"/>
      <c r="J1015" s="69"/>
      <c r="K1015" s="69"/>
      <c r="L1015" s="69"/>
    </row>
    <row r="1016" spans="1:12">
      <c r="A1016" s="68"/>
      <c r="B1016" s="68"/>
      <c r="C1016" s="69"/>
      <c r="D1016" s="69"/>
      <c r="E1016" s="69"/>
      <c r="F1016" s="69"/>
      <c r="G1016" s="69"/>
      <c r="H1016" s="69"/>
      <c r="I1016" s="69"/>
      <c r="J1016" s="69"/>
      <c r="K1016" s="69"/>
      <c r="L1016" s="69"/>
    </row>
    <row r="1017" spans="1:12">
      <c r="A1017" s="68"/>
      <c r="B1017" s="68"/>
      <c r="C1017" s="69"/>
      <c r="D1017" s="69"/>
      <c r="E1017" s="69"/>
      <c r="F1017" s="69"/>
      <c r="G1017" s="69"/>
      <c r="H1017" s="69"/>
      <c r="I1017" s="69"/>
      <c r="J1017" s="69"/>
      <c r="K1017" s="69"/>
      <c r="L1017" s="69"/>
    </row>
    <row r="1018" spans="1:12">
      <c r="A1018" s="68"/>
      <c r="B1018" s="68"/>
      <c r="C1018" s="69"/>
      <c r="D1018" s="69"/>
      <c r="E1018" s="69"/>
      <c r="F1018" s="69"/>
      <c r="H1018" s="69"/>
      <c r="I1018" s="69"/>
      <c r="J1018" s="69"/>
      <c r="K1018" s="69"/>
      <c r="L1018" s="69"/>
    </row>
    <row r="1019" spans="1:12">
      <c r="A1019" s="68"/>
      <c r="B1019" s="68"/>
      <c r="C1019" s="69"/>
      <c r="D1019" s="69"/>
      <c r="E1019" s="69"/>
      <c r="F1019" s="69"/>
      <c r="G1019" s="69"/>
      <c r="H1019" s="69"/>
      <c r="I1019" s="69"/>
      <c r="J1019" s="69"/>
      <c r="K1019" s="69"/>
      <c r="L1019" s="69"/>
    </row>
    <row r="1020" spans="1:12">
      <c r="A1020" s="68"/>
      <c r="B1020" s="68"/>
      <c r="C1020" s="69"/>
      <c r="D1020" s="69"/>
      <c r="E1020" s="69"/>
      <c r="F1020" s="69"/>
      <c r="G1020" s="69"/>
      <c r="H1020" s="69"/>
      <c r="I1020" s="69"/>
      <c r="J1020" s="69"/>
      <c r="K1020" s="69"/>
      <c r="L1020" s="69"/>
    </row>
    <row r="1021" spans="1:12">
      <c r="A1021" s="68"/>
      <c r="B1021" s="68"/>
      <c r="C1021" s="69"/>
      <c r="D1021" s="69"/>
      <c r="E1021" s="69"/>
      <c r="F1021" s="69"/>
      <c r="G1021" s="69"/>
      <c r="H1021" s="69"/>
      <c r="I1021" s="69"/>
      <c r="J1021" s="69"/>
      <c r="K1021" s="69"/>
      <c r="L1021" s="69"/>
    </row>
    <row r="1022" spans="1:12">
      <c r="A1022" s="68"/>
      <c r="B1022" s="68"/>
      <c r="C1022" s="69"/>
      <c r="D1022" s="69"/>
      <c r="E1022" s="69"/>
      <c r="F1022" s="69"/>
      <c r="G1022" s="69"/>
      <c r="H1022" s="69"/>
      <c r="I1022" s="69"/>
      <c r="J1022" s="69"/>
      <c r="K1022" s="69"/>
      <c r="L1022" s="69"/>
    </row>
    <row r="1023" spans="1:12">
      <c r="A1023" s="68"/>
      <c r="B1023" s="68"/>
      <c r="C1023" s="69"/>
      <c r="D1023" s="69"/>
      <c r="E1023" s="69"/>
      <c r="F1023" s="69"/>
      <c r="H1023" s="69"/>
      <c r="I1023" s="69"/>
      <c r="J1023" s="69"/>
      <c r="K1023" s="69"/>
      <c r="L1023" s="69"/>
    </row>
    <row r="1024" spans="1:12">
      <c r="A1024" s="68"/>
      <c r="B1024" s="68"/>
      <c r="C1024" s="69"/>
      <c r="D1024" s="69"/>
      <c r="E1024" s="69"/>
      <c r="F1024" s="69"/>
      <c r="G1024" s="69"/>
      <c r="H1024" s="69"/>
      <c r="I1024" s="69"/>
      <c r="J1024" s="69"/>
      <c r="K1024" s="69"/>
      <c r="L1024" s="69"/>
    </row>
    <row r="1025" spans="1:12">
      <c r="A1025" s="68"/>
      <c r="B1025" s="68"/>
      <c r="C1025" s="69"/>
      <c r="D1025" s="69"/>
      <c r="E1025" s="69"/>
      <c r="F1025" s="69"/>
      <c r="G1025" s="69"/>
      <c r="H1025" s="69"/>
      <c r="I1025" s="69"/>
      <c r="J1025" s="69"/>
      <c r="K1025" s="69"/>
      <c r="L1025" s="69"/>
    </row>
    <row r="1026" spans="1:12">
      <c r="A1026" s="68"/>
      <c r="B1026" s="68"/>
      <c r="C1026" s="69"/>
      <c r="D1026" s="69"/>
      <c r="E1026" s="69"/>
      <c r="F1026" s="69"/>
      <c r="G1026" s="69"/>
      <c r="H1026" s="69"/>
      <c r="I1026" s="69"/>
      <c r="J1026" s="69"/>
      <c r="K1026" s="69"/>
      <c r="L1026" s="69"/>
    </row>
    <row r="1027" spans="1:12">
      <c r="A1027" s="68"/>
      <c r="B1027" s="68"/>
      <c r="C1027" s="69"/>
      <c r="D1027" s="69"/>
      <c r="E1027" s="69"/>
      <c r="F1027" s="69"/>
      <c r="G1027" s="69"/>
      <c r="H1027" s="69"/>
      <c r="I1027" s="69"/>
      <c r="J1027" s="69"/>
      <c r="K1027" s="69"/>
      <c r="L1027" s="69"/>
    </row>
    <row r="1028" spans="1:12">
      <c r="A1028" s="68"/>
      <c r="B1028" s="68"/>
      <c r="C1028" s="69"/>
      <c r="D1028" s="69"/>
      <c r="E1028" s="69"/>
      <c r="F1028" s="69"/>
      <c r="H1028" s="69"/>
      <c r="I1028" s="69"/>
      <c r="J1028" s="69"/>
      <c r="K1028" s="69"/>
      <c r="L1028" s="69"/>
    </row>
    <row r="1029" spans="1:12">
      <c r="A1029" s="68"/>
      <c r="B1029" s="68"/>
      <c r="C1029" s="69"/>
      <c r="D1029" s="69"/>
      <c r="E1029" s="69"/>
      <c r="F1029" s="69"/>
      <c r="G1029" s="69"/>
      <c r="H1029" s="69"/>
      <c r="I1029" s="69"/>
      <c r="J1029" s="69"/>
      <c r="K1029" s="69"/>
      <c r="L1029" s="69"/>
    </row>
    <row r="1030" spans="1:12">
      <c r="A1030" s="68"/>
      <c r="B1030" s="68"/>
      <c r="C1030" s="69"/>
      <c r="D1030" s="69"/>
      <c r="E1030" s="69"/>
      <c r="F1030" s="69"/>
      <c r="G1030" s="69"/>
      <c r="H1030" s="69"/>
      <c r="I1030" s="69"/>
      <c r="J1030" s="69"/>
      <c r="K1030" s="69"/>
      <c r="L1030" s="69"/>
    </row>
    <row r="1031" spans="1:12">
      <c r="A1031" s="68"/>
      <c r="B1031" s="68"/>
      <c r="C1031" s="69"/>
      <c r="D1031" s="69"/>
      <c r="E1031" s="69"/>
      <c r="F1031" s="69"/>
      <c r="G1031" s="69"/>
      <c r="H1031" s="69"/>
      <c r="I1031" s="69"/>
      <c r="J1031" s="69"/>
      <c r="K1031" s="69"/>
      <c r="L1031" s="69"/>
    </row>
    <row r="1032" spans="1:12">
      <c r="A1032" s="68"/>
      <c r="B1032" s="68"/>
      <c r="C1032" s="69"/>
      <c r="D1032" s="69"/>
      <c r="E1032" s="69"/>
      <c r="F1032" s="69"/>
      <c r="G1032" s="69"/>
      <c r="H1032" s="69"/>
      <c r="I1032" s="69"/>
      <c r="J1032" s="69"/>
      <c r="K1032" s="69"/>
      <c r="L1032" s="69"/>
    </row>
    <row r="1033" spans="1:12">
      <c r="A1033" s="68"/>
      <c r="B1033" s="68"/>
      <c r="C1033" s="69"/>
      <c r="D1033" s="69"/>
      <c r="E1033" s="69"/>
      <c r="F1033" s="69"/>
      <c r="H1033" s="69"/>
      <c r="I1033" s="69"/>
      <c r="J1033" s="69"/>
      <c r="K1033" s="69"/>
      <c r="L1033" s="69"/>
    </row>
    <row r="1034" spans="1:12">
      <c r="A1034" s="68"/>
      <c r="B1034" s="68"/>
      <c r="C1034" s="69"/>
      <c r="D1034" s="69"/>
      <c r="E1034" s="69"/>
      <c r="F1034" s="69"/>
      <c r="G1034" s="69"/>
      <c r="H1034" s="69"/>
      <c r="I1034" s="69"/>
      <c r="J1034" s="69"/>
      <c r="K1034" s="69"/>
      <c r="L1034" s="69"/>
    </row>
    <row r="1035" spans="1:12">
      <c r="A1035" s="68"/>
      <c r="B1035" s="68"/>
      <c r="C1035" s="69"/>
      <c r="D1035" s="69"/>
      <c r="E1035" s="69"/>
      <c r="F1035" s="69"/>
      <c r="G1035" s="69"/>
      <c r="H1035" s="69"/>
      <c r="I1035" s="69"/>
      <c r="J1035" s="69"/>
      <c r="K1035" s="69"/>
      <c r="L1035" s="69"/>
    </row>
    <row r="1036" spans="1:12">
      <c r="A1036" s="68"/>
      <c r="B1036" s="68"/>
      <c r="C1036" s="69"/>
      <c r="D1036" s="69"/>
      <c r="E1036" s="69"/>
      <c r="F1036" s="69"/>
      <c r="G1036" s="69"/>
      <c r="H1036" s="69"/>
      <c r="I1036" s="69"/>
      <c r="J1036" s="69"/>
      <c r="K1036" s="69"/>
      <c r="L1036" s="69"/>
    </row>
    <row r="1037" spans="1:12">
      <c r="A1037" s="68"/>
      <c r="B1037" s="68"/>
      <c r="C1037" s="69"/>
      <c r="D1037" s="69"/>
      <c r="E1037" s="69"/>
      <c r="F1037" s="69"/>
      <c r="G1037" s="69"/>
      <c r="H1037" s="69"/>
      <c r="I1037" s="69"/>
      <c r="J1037" s="69"/>
      <c r="K1037" s="69"/>
      <c r="L1037" s="69"/>
    </row>
    <row r="1038" spans="1:12">
      <c r="A1038" s="68"/>
      <c r="B1038" s="68"/>
      <c r="C1038" s="69"/>
      <c r="D1038" s="69"/>
      <c r="E1038" s="69"/>
      <c r="F1038" s="69"/>
      <c r="H1038" s="69"/>
      <c r="I1038" s="69"/>
      <c r="J1038" s="69"/>
      <c r="K1038" s="69"/>
      <c r="L1038" s="69"/>
    </row>
    <row r="1039" spans="1:12">
      <c r="A1039" s="68"/>
      <c r="B1039" s="68"/>
      <c r="C1039" s="69"/>
      <c r="D1039" s="69"/>
      <c r="E1039" s="69"/>
      <c r="F1039" s="69"/>
      <c r="G1039" s="69"/>
      <c r="H1039" s="69"/>
      <c r="I1039" s="69"/>
      <c r="J1039" s="69"/>
      <c r="K1039" s="69"/>
      <c r="L1039" s="69"/>
    </row>
    <row r="1040" spans="1:12">
      <c r="A1040" s="68"/>
      <c r="B1040" s="68"/>
      <c r="C1040" s="69"/>
      <c r="D1040" s="69"/>
      <c r="E1040" s="69"/>
      <c r="F1040" s="69"/>
      <c r="G1040" s="69"/>
      <c r="H1040" s="69"/>
      <c r="I1040" s="69"/>
      <c r="J1040" s="69"/>
      <c r="K1040" s="69"/>
      <c r="L1040" s="69"/>
    </row>
    <row r="1041" spans="1:12">
      <c r="A1041" s="68"/>
      <c r="B1041" s="68"/>
      <c r="C1041" s="69"/>
      <c r="D1041" s="69"/>
      <c r="E1041" s="69"/>
      <c r="F1041" s="69"/>
      <c r="G1041" s="69"/>
      <c r="H1041" s="69"/>
      <c r="I1041" s="69"/>
      <c r="J1041" s="69"/>
      <c r="K1041" s="69"/>
      <c r="L1041" s="69"/>
    </row>
    <row r="1042" spans="1:12">
      <c r="A1042" s="68"/>
      <c r="B1042" s="68"/>
      <c r="C1042" s="69"/>
      <c r="D1042" s="69"/>
      <c r="E1042" s="69"/>
      <c r="F1042" s="69"/>
      <c r="G1042" s="69"/>
      <c r="H1042" s="69"/>
      <c r="I1042" s="69"/>
      <c r="J1042" s="69"/>
      <c r="K1042" s="69"/>
      <c r="L1042" s="69"/>
    </row>
    <row r="1043" spans="1:12">
      <c r="A1043" s="68"/>
      <c r="B1043" s="68"/>
      <c r="C1043" s="69"/>
      <c r="D1043" s="69"/>
      <c r="E1043" s="69"/>
      <c r="F1043" s="69"/>
      <c r="H1043" s="69"/>
      <c r="I1043" s="69"/>
      <c r="J1043" s="69"/>
      <c r="K1043" s="69"/>
      <c r="L1043" s="69"/>
    </row>
    <row r="1044" spans="1:12">
      <c r="A1044" s="68"/>
      <c r="B1044" s="68"/>
      <c r="C1044" s="69"/>
      <c r="D1044" s="69"/>
      <c r="E1044" s="69"/>
      <c r="F1044" s="69"/>
      <c r="G1044" s="69"/>
      <c r="H1044" s="69"/>
      <c r="I1044" s="69"/>
      <c r="J1044" s="69"/>
      <c r="K1044" s="69"/>
      <c r="L1044" s="69"/>
    </row>
    <row r="1045" spans="1:12">
      <c r="A1045" s="68"/>
      <c r="B1045" s="68"/>
      <c r="C1045" s="69"/>
      <c r="D1045" s="69"/>
      <c r="E1045" s="69"/>
      <c r="F1045" s="69"/>
      <c r="G1045" s="69"/>
      <c r="H1045" s="69"/>
      <c r="I1045" s="69"/>
      <c r="J1045" s="69"/>
      <c r="K1045" s="69"/>
      <c r="L1045" s="69"/>
    </row>
    <row r="1046" spans="1:12">
      <c r="A1046" s="68"/>
      <c r="B1046" s="68"/>
      <c r="C1046" s="69"/>
      <c r="D1046" s="69"/>
      <c r="E1046" s="69"/>
      <c r="F1046" s="69"/>
      <c r="G1046" s="69"/>
      <c r="H1046" s="69"/>
      <c r="I1046" s="69"/>
      <c r="J1046" s="69"/>
      <c r="K1046" s="69"/>
      <c r="L1046" s="69"/>
    </row>
    <row r="1047" spans="1:12">
      <c r="A1047" s="68"/>
      <c r="B1047" s="68"/>
      <c r="C1047" s="69"/>
      <c r="D1047" s="69"/>
      <c r="E1047" s="69"/>
      <c r="F1047" s="69"/>
      <c r="G1047" s="69"/>
      <c r="H1047" s="69"/>
      <c r="I1047" s="69"/>
      <c r="J1047" s="69"/>
      <c r="K1047" s="69"/>
      <c r="L1047" s="69"/>
    </row>
    <row r="1048" spans="1:12">
      <c r="A1048" s="68"/>
      <c r="B1048" s="68"/>
      <c r="C1048" s="69"/>
      <c r="D1048" s="69"/>
      <c r="E1048" s="69"/>
      <c r="F1048" s="69"/>
      <c r="H1048" s="69"/>
      <c r="I1048" s="69"/>
      <c r="J1048" s="69"/>
      <c r="K1048" s="69"/>
      <c r="L1048" s="69"/>
    </row>
    <row r="1049" spans="1:12">
      <c r="A1049" s="68"/>
      <c r="B1049" s="68"/>
      <c r="C1049" s="69"/>
      <c r="D1049" s="69"/>
      <c r="E1049" s="69"/>
      <c r="F1049" s="69"/>
      <c r="G1049" s="69"/>
      <c r="H1049" s="69"/>
      <c r="I1049" s="69"/>
      <c r="J1049" s="69"/>
      <c r="K1049" s="69"/>
      <c r="L1049" s="69"/>
    </row>
    <row r="1050" spans="1:12">
      <c r="A1050" s="68"/>
      <c r="B1050" s="68"/>
      <c r="C1050" s="69"/>
      <c r="D1050" s="69"/>
      <c r="E1050" s="69"/>
      <c r="F1050" s="69"/>
      <c r="G1050" s="69"/>
      <c r="H1050" s="69"/>
      <c r="I1050" s="69"/>
      <c r="J1050" s="69"/>
      <c r="K1050" s="69"/>
      <c r="L1050" s="69"/>
    </row>
    <row r="1051" spans="1:12">
      <c r="A1051" s="68"/>
      <c r="B1051" s="68"/>
      <c r="C1051" s="69"/>
      <c r="D1051" s="69"/>
      <c r="E1051" s="69"/>
      <c r="F1051" s="69"/>
      <c r="G1051" s="69"/>
      <c r="H1051" s="69"/>
      <c r="I1051" s="69"/>
      <c r="J1051" s="69"/>
      <c r="K1051" s="69"/>
      <c r="L1051" s="69"/>
    </row>
    <row r="1052" spans="1:12">
      <c r="A1052" s="68"/>
      <c r="B1052" s="68"/>
      <c r="C1052" s="69"/>
      <c r="D1052" s="69"/>
      <c r="E1052" s="69"/>
      <c r="F1052" s="69"/>
      <c r="G1052" s="69"/>
      <c r="H1052" s="69"/>
      <c r="I1052" s="69"/>
      <c r="J1052" s="69"/>
      <c r="K1052" s="69"/>
      <c r="L1052" s="69"/>
    </row>
    <row r="1053" spans="1:12">
      <c r="A1053" s="68"/>
      <c r="B1053" s="68"/>
      <c r="C1053" s="69"/>
      <c r="D1053" s="69"/>
      <c r="E1053" s="69"/>
      <c r="F1053" s="69"/>
      <c r="H1053" s="69"/>
      <c r="I1053" s="69"/>
      <c r="J1053" s="69"/>
      <c r="K1053" s="69"/>
      <c r="L1053" s="69"/>
    </row>
    <row r="1054" spans="1:12">
      <c r="A1054" s="68"/>
      <c r="B1054" s="68"/>
      <c r="C1054" s="69"/>
      <c r="D1054" s="69"/>
      <c r="E1054" s="69"/>
      <c r="F1054" s="69"/>
      <c r="G1054" s="69"/>
      <c r="H1054" s="69"/>
      <c r="I1054" s="69"/>
      <c r="J1054" s="69"/>
      <c r="K1054" s="69"/>
      <c r="L1054" s="69"/>
    </row>
    <row r="1055" spans="1:12">
      <c r="A1055" s="68"/>
      <c r="B1055" s="68"/>
      <c r="C1055" s="69"/>
      <c r="D1055" s="69"/>
      <c r="E1055" s="69"/>
      <c r="F1055" s="69"/>
      <c r="G1055" s="69"/>
      <c r="H1055" s="69"/>
      <c r="I1055" s="69"/>
      <c r="J1055" s="69"/>
      <c r="K1055" s="69"/>
      <c r="L1055" s="69"/>
    </row>
    <row r="1056" spans="1:12">
      <c r="A1056" s="68"/>
      <c r="B1056" s="68"/>
      <c r="C1056" s="69"/>
      <c r="D1056" s="69"/>
      <c r="E1056" s="69"/>
      <c r="F1056" s="69"/>
      <c r="G1056" s="69"/>
      <c r="H1056" s="69"/>
      <c r="I1056" s="69"/>
      <c r="J1056" s="69"/>
      <c r="K1056" s="69"/>
      <c r="L1056" s="69"/>
    </row>
    <row r="1057" spans="1:12">
      <c r="A1057" s="68"/>
      <c r="B1057" s="68"/>
      <c r="C1057" s="69"/>
      <c r="D1057" s="69"/>
      <c r="E1057" s="69"/>
      <c r="F1057" s="69"/>
      <c r="G1057" s="69"/>
      <c r="H1057" s="69"/>
      <c r="I1057" s="69"/>
      <c r="J1057" s="69"/>
      <c r="K1057" s="69"/>
      <c r="L1057" s="69"/>
    </row>
    <row r="1058" spans="1:12">
      <c r="A1058" s="68"/>
      <c r="B1058" s="68"/>
      <c r="C1058" s="69"/>
      <c r="D1058" s="69"/>
      <c r="E1058" s="69"/>
      <c r="F1058" s="69"/>
      <c r="H1058" s="69"/>
      <c r="I1058" s="69"/>
      <c r="J1058" s="69"/>
      <c r="K1058" s="69"/>
      <c r="L1058" s="69"/>
    </row>
    <row r="1059" spans="1:12">
      <c r="A1059" s="68"/>
      <c r="B1059" s="68"/>
      <c r="C1059" s="69"/>
      <c r="D1059" s="69"/>
      <c r="E1059" s="69"/>
      <c r="F1059" s="69"/>
      <c r="G1059" s="69"/>
      <c r="H1059" s="69"/>
      <c r="I1059" s="69"/>
      <c r="J1059" s="69"/>
      <c r="K1059" s="69"/>
      <c r="L1059" s="69"/>
    </row>
    <row r="1060" spans="1:12">
      <c r="A1060" s="68"/>
      <c r="B1060" s="68"/>
      <c r="C1060" s="69"/>
      <c r="D1060" s="69"/>
      <c r="E1060" s="69"/>
      <c r="F1060" s="69"/>
      <c r="G1060" s="69"/>
      <c r="H1060" s="69"/>
      <c r="I1060" s="69"/>
      <c r="J1060" s="69"/>
      <c r="K1060" s="69"/>
      <c r="L1060" s="69"/>
    </row>
    <row r="1061" spans="1:12">
      <c r="A1061" s="68"/>
      <c r="B1061" s="68"/>
      <c r="C1061" s="69"/>
      <c r="D1061" s="69"/>
      <c r="E1061" s="69"/>
      <c r="F1061" s="69"/>
      <c r="G1061" s="69"/>
      <c r="H1061" s="69"/>
      <c r="I1061" s="69"/>
      <c r="J1061" s="69"/>
      <c r="K1061" s="69"/>
      <c r="L1061" s="69"/>
    </row>
    <row r="1062" spans="1:12">
      <c r="A1062" s="68"/>
      <c r="B1062" s="68"/>
      <c r="C1062" s="69"/>
      <c r="D1062" s="69"/>
      <c r="E1062" s="69"/>
      <c r="F1062" s="69"/>
      <c r="G1062" s="69"/>
      <c r="H1062" s="69"/>
      <c r="I1062" s="69"/>
      <c r="J1062" s="69"/>
      <c r="K1062" s="69"/>
      <c r="L1062" s="69"/>
    </row>
    <row r="1063" spans="1:12">
      <c r="A1063" s="68"/>
      <c r="B1063" s="68"/>
      <c r="C1063" s="69"/>
      <c r="D1063" s="69"/>
      <c r="E1063" s="69"/>
      <c r="F1063" s="69"/>
      <c r="H1063" s="69"/>
      <c r="I1063" s="69"/>
      <c r="J1063" s="69"/>
      <c r="K1063" s="69"/>
      <c r="L1063" s="69"/>
    </row>
    <row r="1064" spans="1:12">
      <c r="A1064" s="68"/>
      <c r="B1064" s="68"/>
      <c r="C1064" s="69"/>
      <c r="D1064" s="69"/>
      <c r="E1064" s="69"/>
      <c r="F1064" s="69"/>
      <c r="G1064" s="69"/>
      <c r="H1064" s="69"/>
      <c r="I1064" s="69"/>
      <c r="J1064" s="69"/>
      <c r="K1064" s="69"/>
      <c r="L1064" s="69"/>
    </row>
    <row r="1065" spans="1:12">
      <c r="A1065" s="68"/>
      <c r="B1065" s="68"/>
      <c r="C1065" s="69"/>
      <c r="D1065" s="69"/>
      <c r="E1065" s="69"/>
      <c r="F1065" s="69"/>
      <c r="G1065" s="69"/>
      <c r="H1065" s="69"/>
      <c r="I1065" s="69"/>
      <c r="J1065" s="69"/>
      <c r="K1065" s="69"/>
      <c r="L1065" s="69"/>
    </row>
    <row r="1066" spans="1:12">
      <c r="A1066" s="68"/>
      <c r="B1066" s="68"/>
      <c r="C1066" s="69"/>
      <c r="D1066" s="69"/>
      <c r="E1066" s="69"/>
      <c r="F1066" s="69"/>
      <c r="G1066" s="69"/>
      <c r="H1066" s="69"/>
      <c r="I1066" s="69"/>
      <c r="J1066" s="69"/>
      <c r="K1066" s="69"/>
      <c r="L1066" s="69"/>
    </row>
    <row r="1067" spans="1:12">
      <c r="A1067" s="68"/>
      <c r="B1067" s="68"/>
      <c r="C1067" s="69"/>
      <c r="D1067" s="69"/>
      <c r="E1067" s="69"/>
      <c r="F1067" s="69"/>
      <c r="G1067" s="69"/>
      <c r="H1067" s="69"/>
      <c r="I1067" s="69"/>
      <c r="J1067" s="69"/>
      <c r="K1067" s="69"/>
      <c r="L1067" s="69"/>
    </row>
    <row r="1068" spans="1:12">
      <c r="A1068" s="68"/>
      <c r="B1068" s="68"/>
      <c r="C1068" s="69"/>
      <c r="D1068" s="69"/>
      <c r="E1068" s="69"/>
      <c r="F1068" s="69"/>
      <c r="H1068" s="69"/>
      <c r="I1068" s="69"/>
      <c r="J1068" s="69"/>
      <c r="K1068" s="69"/>
      <c r="L1068" s="69"/>
    </row>
    <row r="1069" spans="1:12">
      <c r="A1069" s="68"/>
      <c r="B1069" s="68"/>
      <c r="C1069" s="69"/>
      <c r="D1069" s="69"/>
      <c r="E1069" s="69"/>
      <c r="F1069" s="69"/>
      <c r="G1069" s="69"/>
      <c r="H1069" s="69"/>
      <c r="I1069" s="69"/>
      <c r="J1069" s="69"/>
      <c r="K1069" s="69"/>
      <c r="L1069" s="69"/>
    </row>
    <row r="1070" spans="1:12">
      <c r="A1070" s="68"/>
      <c r="B1070" s="68"/>
      <c r="C1070" s="69"/>
      <c r="D1070" s="69"/>
      <c r="E1070" s="69"/>
      <c r="F1070" s="69"/>
      <c r="G1070" s="69"/>
      <c r="H1070" s="69"/>
      <c r="I1070" s="69"/>
      <c r="J1070" s="69"/>
      <c r="K1070" s="69"/>
      <c r="L1070" s="69"/>
    </row>
    <row r="1071" spans="1:12">
      <c r="A1071" s="68"/>
      <c r="B1071" s="68"/>
      <c r="C1071" s="69"/>
      <c r="D1071" s="69"/>
      <c r="E1071" s="69"/>
      <c r="F1071" s="69"/>
      <c r="G1071" s="69"/>
      <c r="H1071" s="69"/>
      <c r="I1071" s="69"/>
      <c r="J1071" s="69"/>
      <c r="K1071" s="69"/>
      <c r="L1071" s="69"/>
    </row>
    <row r="1072" spans="1:12">
      <c r="A1072" s="68"/>
      <c r="B1072" s="68"/>
      <c r="C1072" s="69"/>
      <c r="D1072" s="69"/>
      <c r="E1072" s="69"/>
      <c r="F1072" s="69"/>
      <c r="G1072" s="69"/>
      <c r="H1072" s="69"/>
      <c r="I1072" s="69"/>
      <c r="J1072" s="69"/>
      <c r="K1072" s="69"/>
      <c r="L1072" s="69"/>
    </row>
    <row r="1073" spans="1:12">
      <c r="A1073" s="68"/>
      <c r="B1073" s="68"/>
      <c r="C1073" s="69"/>
      <c r="D1073" s="69"/>
      <c r="E1073" s="69"/>
      <c r="F1073" s="69"/>
      <c r="H1073" s="69"/>
      <c r="I1073" s="69"/>
      <c r="J1073" s="69"/>
      <c r="K1073" s="69"/>
      <c r="L1073" s="69"/>
    </row>
    <row r="1074" spans="1:12">
      <c r="A1074" s="68"/>
      <c r="B1074" s="68"/>
      <c r="C1074" s="69"/>
      <c r="D1074" s="69"/>
      <c r="E1074" s="69"/>
      <c r="F1074" s="69"/>
      <c r="G1074" s="69"/>
      <c r="H1074" s="69"/>
      <c r="I1074" s="69"/>
      <c r="J1074" s="69"/>
      <c r="K1074" s="69"/>
      <c r="L1074" s="69"/>
    </row>
    <row r="1075" spans="1:12">
      <c r="A1075" s="68"/>
      <c r="B1075" s="68"/>
      <c r="C1075" s="69"/>
      <c r="D1075" s="69"/>
      <c r="E1075" s="69"/>
      <c r="F1075" s="69"/>
      <c r="G1075" s="69"/>
      <c r="H1075" s="69"/>
      <c r="I1075" s="69"/>
      <c r="J1075" s="69"/>
      <c r="K1075" s="69"/>
      <c r="L1075" s="69"/>
    </row>
    <row r="1076" spans="1:12">
      <c r="A1076" s="68"/>
      <c r="B1076" s="68"/>
      <c r="C1076" s="69"/>
      <c r="D1076" s="69"/>
      <c r="E1076" s="69"/>
      <c r="F1076" s="69"/>
      <c r="G1076" s="69"/>
      <c r="H1076" s="69"/>
      <c r="I1076" s="69"/>
      <c r="J1076" s="69"/>
      <c r="K1076" s="69"/>
      <c r="L1076" s="69"/>
    </row>
    <row r="1077" spans="1:12">
      <c r="A1077" s="68"/>
      <c r="B1077" s="68"/>
      <c r="C1077" s="69"/>
      <c r="D1077" s="69"/>
      <c r="E1077" s="69"/>
      <c r="F1077" s="69"/>
      <c r="G1077" s="69"/>
      <c r="H1077" s="69"/>
      <c r="I1077" s="69"/>
      <c r="J1077" s="69"/>
      <c r="K1077" s="69"/>
      <c r="L1077" s="69"/>
    </row>
    <row r="1078" spans="1:12">
      <c r="A1078" s="68"/>
      <c r="B1078" s="68"/>
      <c r="C1078" s="69"/>
      <c r="D1078" s="69"/>
      <c r="E1078" s="69"/>
      <c r="F1078" s="69"/>
      <c r="H1078" s="69"/>
      <c r="I1078" s="69"/>
      <c r="J1078" s="69"/>
      <c r="K1078" s="69"/>
      <c r="L1078" s="69"/>
    </row>
    <row r="1079" spans="1:12">
      <c r="A1079" s="68"/>
      <c r="B1079" s="68"/>
      <c r="C1079" s="69"/>
      <c r="D1079" s="69"/>
      <c r="E1079" s="69"/>
      <c r="F1079" s="69"/>
      <c r="G1079" s="69"/>
      <c r="H1079" s="69"/>
      <c r="I1079" s="69"/>
      <c r="J1079" s="69"/>
      <c r="K1079" s="69"/>
      <c r="L1079" s="69"/>
    </row>
    <row r="1080" spans="1:12">
      <c r="A1080" s="68"/>
      <c r="B1080" s="68"/>
      <c r="C1080" s="69"/>
      <c r="D1080" s="69"/>
      <c r="E1080" s="69"/>
      <c r="F1080" s="69"/>
      <c r="G1080" s="69"/>
      <c r="H1080" s="69"/>
      <c r="I1080" s="69"/>
      <c r="J1080" s="69"/>
      <c r="K1080" s="69"/>
      <c r="L1080" s="69"/>
    </row>
    <row r="1081" spans="1:12">
      <c r="A1081" s="68"/>
      <c r="B1081" s="68"/>
      <c r="C1081" s="69"/>
      <c r="D1081" s="69"/>
      <c r="E1081" s="69"/>
      <c r="F1081" s="69"/>
      <c r="G1081" s="69"/>
      <c r="H1081" s="69"/>
      <c r="I1081" s="69"/>
      <c r="J1081" s="69"/>
      <c r="K1081" s="69"/>
      <c r="L1081" s="69"/>
    </row>
    <row r="1082" spans="1:12">
      <c r="A1082" s="68"/>
      <c r="B1082" s="68"/>
      <c r="C1082" s="69"/>
      <c r="D1082" s="69"/>
      <c r="E1082" s="69"/>
      <c r="F1082" s="69"/>
      <c r="G1082" s="69"/>
      <c r="H1082" s="69"/>
      <c r="I1082" s="69"/>
      <c r="J1082" s="69"/>
      <c r="K1082" s="69"/>
      <c r="L1082" s="69"/>
    </row>
    <row r="1083" spans="1:12">
      <c r="A1083" s="68"/>
      <c r="B1083" s="68"/>
      <c r="C1083" s="69"/>
      <c r="D1083" s="69"/>
      <c r="E1083" s="69"/>
      <c r="F1083" s="69"/>
      <c r="H1083" s="69"/>
      <c r="I1083" s="69"/>
      <c r="J1083" s="69"/>
      <c r="K1083" s="69"/>
      <c r="L1083" s="69"/>
    </row>
    <row r="1084" spans="1:12">
      <c r="A1084" s="68"/>
      <c r="B1084" s="68"/>
      <c r="C1084" s="69"/>
      <c r="D1084" s="69"/>
      <c r="E1084" s="69"/>
      <c r="F1084" s="69"/>
      <c r="G1084" s="69"/>
      <c r="H1084" s="69"/>
      <c r="I1084" s="69"/>
      <c r="J1084" s="69"/>
      <c r="K1084" s="69"/>
      <c r="L1084" s="69"/>
    </row>
    <row r="1085" spans="1:12">
      <c r="A1085" s="68"/>
      <c r="B1085" s="68"/>
      <c r="C1085" s="69"/>
      <c r="D1085" s="69"/>
      <c r="E1085" s="69"/>
      <c r="F1085" s="69"/>
      <c r="G1085" s="69"/>
      <c r="H1085" s="69"/>
      <c r="I1085" s="69"/>
      <c r="J1085" s="69"/>
      <c r="K1085" s="69"/>
      <c r="L1085" s="69"/>
    </row>
    <row r="1086" spans="1:12">
      <c r="A1086" s="68"/>
      <c r="B1086" s="68"/>
      <c r="C1086" s="69"/>
      <c r="D1086" s="69"/>
      <c r="E1086" s="69"/>
      <c r="F1086" s="69"/>
      <c r="G1086" s="69"/>
      <c r="H1086" s="69"/>
      <c r="I1086" s="69"/>
      <c r="J1086" s="69"/>
      <c r="K1086" s="69"/>
      <c r="L1086" s="69"/>
    </row>
    <row r="1087" spans="1:12">
      <c r="A1087" s="68"/>
      <c r="B1087" s="68"/>
      <c r="C1087" s="69"/>
      <c r="D1087" s="69"/>
      <c r="E1087" s="69"/>
      <c r="F1087" s="69"/>
      <c r="G1087" s="69"/>
      <c r="H1087" s="69"/>
      <c r="I1087" s="69"/>
      <c r="J1087" s="69"/>
      <c r="K1087" s="69"/>
      <c r="L1087" s="69"/>
    </row>
    <row r="1088" spans="1:12">
      <c r="A1088" s="68"/>
      <c r="B1088" s="68"/>
      <c r="C1088" s="69"/>
      <c r="D1088" s="69"/>
      <c r="E1088" s="69"/>
      <c r="F1088" s="69"/>
      <c r="H1088" s="69"/>
      <c r="I1088" s="69"/>
      <c r="J1088" s="69"/>
      <c r="K1088" s="69"/>
      <c r="L1088" s="69"/>
    </row>
    <row r="1089" spans="1:12">
      <c r="A1089" s="68"/>
      <c r="B1089" s="68"/>
      <c r="C1089" s="69"/>
      <c r="D1089" s="69"/>
      <c r="E1089" s="69"/>
      <c r="F1089" s="69"/>
      <c r="G1089" s="69"/>
      <c r="H1089" s="69"/>
      <c r="I1089" s="69"/>
      <c r="J1089" s="69"/>
      <c r="K1089" s="69"/>
      <c r="L1089" s="69"/>
    </row>
    <row r="1090" spans="1:12">
      <c r="A1090" s="68"/>
      <c r="B1090" s="68"/>
      <c r="C1090" s="69"/>
      <c r="D1090" s="69"/>
      <c r="E1090" s="69"/>
      <c r="F1090" s="69"/>
      <c r="G1090" s="69"/>
      <c r="H1090" s="69"/>
      <c r="I1090" s="69"/>
      <c r="J1090" s="69"/>
      <c r="K1090" s="69"/>
      <c r="L1090" s="69"/>
    </row>
    <row r="1091" spans="1:12">
      <c r="A1091" s="68"/>
      <c r="B1091" s="68"/>
      <c r="C1091" s="69"/>
      <c r="D1091" s="69"/>
      <c r="E1091" s="69"/>
      <c r="F1091" s="69"/>
      <c r="G1091" s="69"/>
      <c r="H1091" s="69"/>
      <c r="I1091" s="69"/>
      <c r="J1091" s="69"/>
      <c r="K1091" s="69"/>
      <c r="L1091" s="69"/>
    </row>
    <row r="1092" spans="1:12">
      <c r="A1092" s="68"/>
      <c r="B1092" s="68"/>
      <c r="C1092" s="69"/>
      <c r="D1092" s="69"/>
      <c r="E1092" s="69"/>
      <c r="F1092" s="69"/>
      <c r="G1092" s="69"/>
      <c r="H1092" s="69"/>
      <c r="I1092" s="69"/>
      <c r="J1092" s="69"/>
      <c r="K1092" s="69"/>
      <c r="L1092" s="69"/>
    </row>
    <row r="1093" spans="1:12">
      <c r="A1093" s="68"/>
      <c r="B1093" s="68"/>
      <c r="C1093" s="69"/>
      <c r="D1093" s="69"/>
      <c r="E1093" s="69"/>
      <c r="F1093" s="69"/>
      <c r="H1093" s="69"/>
      <c r="I1093" s="69"/>
      <c r="J1093" s="69"/>
      <c r="K1093" s="69"/>
      <c r="L1093" s="69"/>
    </row>
    <row r="1094" spans="1:12">
      <c r="A1094" s="68"/>
      <c r="B1094" s="68"/>
      <c r="C1094" s="69"/>
      <c r="D1094" s="69"/>
      <c r="E1094" s="69"/>
      <c r="F1094" s="69"/>
      <c r="G1094" s="69"/>
      <c r="H1094" s="69"/>
      <c r="I1094" s="69"/>
      <c r="J1094" s="69"/>
      <c r="K1094" s="69"/>
      <c r="L1094" s="69"/>
    </row>
    <row r="1095" spans="1:12">
      <c r="A1095" s="68"/>
      <c r="B1095" s="68"/>
      <c r="C1095" s="69"/>
      <c r="D1095" s="69"/>
      <c r="E1095" s="69"/>
      <c r="F1095" s="69"/>
      <c r="G1095" s="69"/>
      <c r="H1095" s="69"/>
      <c r="I1095" s="69"/>
      <c r="J1095" s="69"/>
      <c r="K1095" s="69"/>
      <c r="L1095" s="69"/>
    </row>
    <row r="1096" spans="1:12">
      <c r="A1096" s="68"/>
      <c r="B1096" s="68"/>
      <c r="C1096" s="69"/>
      <c r="D1096" s="69"/>
      <c r="E1096" s="69"/>
      <c r="F1096" s="69"/>
      <c r="G1096" s="69"/>
      <c r="H1096" s="69"/>
      <c r="I1096" s="69"/>
      <c r="J1096" s="69"/>
      <c r="K1096" s="69"/>
      <c r="L1096" s="69"/>
    </row>
    <row r="1097" spans="1:12">
      <c r="A1097" s="68"/>
      <c r="B1097" s="68"/>
      <c r="C1097" s="69"/>
      <c r="D1097" s="69"/>
      <c r="E1097" s="69"/>
      <c r="F1097" s="69"/>
      <c r="G1097" s="69"/>
      <c r="H1097" s="69"/>
      <c r="I1097" s="69"/>
      <c r="J1097" s="69"/>
      <c r="K1097" s="69"/>
      <c r="L1097" s="69"/>
    </row>
    <row r="1098" spans="1:12">
      <c r="A1098" s="68"/>
      <c r="B1098" s="68"/>
      <c r="C1098" s="69"/>
      <c r="D1098" s="69"/>
      <c r="E1098" s="69"/>
      <c r="F1098" s="69"/>
      <c r="H1098" s="69"/>
      <c r="I1098" s="69"/>
      <c r="J1098" s="69"/>
      <c r="K1098" s="69"/>
      <c r="L1098" s="69"/>
    </row>
    <row r="1099" spans="1:12">
      <c r="A1099" s="68"/>
      <c r="B1099" s="68"/>
      <c r="C1099" s="69"/>
      <c r="D1099" s="69"/>
      <c r="E1099" s="69"/>
      <c r="F1099" s="69"/>
      <c r="G1099" s="69"/>
      <c r="H1099" s="69"/>
      <c r="I1099" s="69"/>
      <c r="J1099" s="69"/>
      <c r="K1099" s="69"/>
      <c r="L1099" s="69"/>
    </row>
    <row r="1100" spans="1:12">
      <c r="A1100" s="68"/>
      <c r="B1100" s="68"/>
      <c r="C1100" s="69"/>
      <c r="D1100" s="69"/>
      <c r="E1100" s="69"/>
      <c r="F1100" s="69"/>
      <c r="G1100" s="69"/>
      <c r="H1100" s="69"/>
      <c r="I1100" s="69"/>
      <c r="J1100" s="69"/>
      <c r="K1100" s="69"/>
      <c r="L1100" s="69"/>
    </row>
    <row r="1101" spans="1:12">
      <c r="A1101" s="68"/>
      <c r="B1101" s="68"/>
      <c r="C1101" s="69"/>
      <c r="D1101" s="69"/>
      <c r="E1101" s="69"/>
      <c r="F1101" s="69"/>
      <c r="G1101" s="69"/>
      <c r="H1101" s="69"/>
      <c r="I1101" s="69"/>
      <c r="J1101" s="69"/>
      <c r="K1101" s="69"/>
      <c r="L1101" s="69"/>
    </row>
    <row r="1102" spans="1:12">
      <c r="A1102" s="68"/>
      <c r="B1102" s="68"/>
      <c r="C1102" s="69"/>
      <c r="D1102" s="69"/>
      <c r="E1102" s="69"/>
      <c r="F1102" s="69"/>
      <c r="G1102" s="69"/>
      <c r="H1102" s="69"/>
      <c r="I1102" s="69"/>
      <c r="J1102" s="69"/>
      <c r="K1102" s="69"/>
      <c r="L1102" s="69"/>
    </row>
    <row r="1103" spans="1:12">
      <c r="A1103" s="68"/>
      <c r="B1103" s="68"/>
      <c r="C1103" s="69"/>
      <c r="D1103" s="69"/>
      <c r="E1103" s="69"/>
      <c r="F1103" s="69"/>
      <c r="H1103" s="69"/>
      <c r="I1103" s="69"/>
      <c r="J1103" s="69"/>
      <c r="K1103" s="69"/>
      <c r="L1103" s="69"/>
    </row>
    <row r="1104" spans="1:12">
      <c r="A1104" s="68"/>
      <c r="B1104" s="68"/>
      <c r="C1104" s="69"/>
      <c r="D1104" s="69"/>
      <c r="E1104" s="69"/>
      <c r="F1104" s="69"/>
      <c r="G1104" s="69"/>
      <c r="H1104" s="69"/>
      <c r="I1104" s="69"/>
      <c r="J1104" s="69"/>
      <c r="K1104" s="69"/>
      <c r="L1104" s="69"/>
    </row>
    <row r="1105" spans="1:12">
      <c r="A1105" s="68"/>
      <c r="B1105" s="68"/>
      <c r="C1105" s="69"/>
      <c r="D1105" s="69"/>
      <c r="E1105" s="69"/>
      <c r="F1105" s="69"/>
      <c r="G1105" s="69"/>
      <c r="H1105" s="69"/>
      <c r="I1105" s="69"/>
      <c r="J1105" s="69"/>
      <c r="K1105" s="69"/>
      <c r="L1105" s="69"/>
    </row>
    <row r="1106" spans="1:12">
      <c r="A1106" s="68"/>
      <c r="B1106" s="68"/>
      <c r="C1106" s="69"/>
      <c r="D1106" s="69"/>
      <c r="E1106" s="69"/>
      <c r="F1106" s="69"/>
      <c r="G1106" s="69"/>
      <c r="H1106" s="69"/>
      <c r="I1106" s="69"/>
      <c r="J1106" s="69"/>
      <c r="K1106" s="69"/>
      <c r="L1106" s="69"/>
    </row>
    <row r="1107" spans="1:12">
      <c r="A1107" s="68"/>
      <c r="B1107" s="68"/>
      <c r="C1107" s="69"/>
      <c r="D1107" s="69"/>
      <c r="E1107" s="69"/>
      <c r="F1107" s="69"/>
      <c r="G1107" s="69"/>
      <c r="H1107" s="69"/>
      <c r="I1107" s="69"/>
      <c r="J1107" s="69"/>
      <c r="K1107" s="69"/>
      <c r="L1107" s="69"/>
    </row>
    <row r="1108" spans="1:12">
      <c r="A1108" s="68"/>
      <c r="B1108" s="68"/>
      <c r="C1108" s="69"/>
      <c r="D1108" s="69"/>
      <c r="E1108" s="69"/>
      <c r="F1108" s="69"/>
      <c r="H1108" s="69"/>
      <c r="I1108" s="69"/>
      <c r="J1108" s="69"/>
      <c r="K1108" s="69"/>
      <c r="L1108" s="69"/>
    </row>
    <row r="1109" spans="1:12">
      <c r="A1109" s="68"/>
      <c r="B1109" s="68"/>
      <c r="C1109" s="69"/>
      <c r="D1109" s="69"/>
      <c r="E1109" s="69"/>
      <c r="F1109" s="69"/>
      <c r="G1109" s="69"/>
      <c r="H1109" s="69"/>
      <c r="I1109" s="69"/>
      <c r="J1109" s="69"/>
      <c r="K1109" s="69"/>
      <c r="L1109" s="69"/>
    </row>
    <row r="1110" spans="1:12">
      <c r="A1110" s="68"/>
      <c r="B1110" s="68"/>
      <c r="C1110" s="69"/>
      <c r="D1110" s="69"/>
      <c r="E1110" s="69"/>
      <c r="F1110" s="69"/>
      <c r="G1110" s="69"/>
      <c r="H1110" s="69"/>
      <c r="I1110" s="69"/>
      <c r="J1110" s="69"/>
      <c r="K1110" s="69"/>
      <c r="L1110" s="69"/>
    </row>
    <row r="1111" spans="1:12">
      <c r="A1111" s="68"/>
      <c r="B1111" s="68"/>
      <c r="C1111" s="69"/>
      <c r="D1111" s="69"/>
      <c r="E1111" s="69"/>
      <c r="F1111" s="69"/>
      <c r="G1111" s="69"/>
      <c r="H1111" s="69"/>
      <c r="I1111" s="69"/>
      <c r="J1111" s="69"/>
      <c r="K1111" s="69"/>
      <c r="L1111" s="69"/>
    </row>
    <row r="1112" spans="1:12">
      <c r="A1112" s="68"/>
      <c r="B1112" s="68"/>
      <c r="C1112" s="69"/>
      <c r="D1112" s="69"/>
      <c r="E1112" s="69"/>
      <c r="F1112" s="69"/>
      <c r="G1112" s="69"/>
      <c r="H1112" s="69"/>
      <c r="I1112" s="69"/>
      <c r="J1112" s="69"/>
      <c r="K1112" s="69"/>
      <c r="L1112" s="69"/>
    </row>
    <row r="1113" spans="1:12">
      <c r="A1113" s="68"/>
      <c r="B1113" s="68"/>
      <c r="C1113" s="69"/>
      <c r="D1113" s="69"/>
      <c r="E1113" s="69"/>
      <c r="F1113" s="69"/>
      <c r="H1113" s="69"/>
      <c r="I1113" s="69"/>
      <c r="J1113" s="69"/>
      <c r="K1113" s="69"/>
      <c r="L1113" s="69"/>
    </row>
    <row r="1114" spans="1:12">
      <c r="A1114" s="68"/>
      <c r="B1114" s="68"/>
      <c r="C1114" s="69"/>
      <c r="D1114" s="69"/>
      <c r="E1114" s="69"/>
      <c r="F1114" s="69"/>
      <c r="G1114" s="69"/>
      <c r="H1114" s="69"/>
      <c r="I1114" s="69"/>
      <c r="J1114" s="69"/>
      <c r="K1114" s="69"/>
      <c r="L1114" s="69"/>
    </row>
    <row r="1115" spans="1:12">
      <c r="A1115" s="68"/>
      <c r="B1115" s="68"/>
      <c r="C1115" s="69"/>
      <c r="D1115" s="69"/>
      <c r="E1115" s="69"/>
      <c r="F1115" s="69"/>
      <c r="G1115" s="69"/>
      <c r="H1115" s="69"/>
      <c r="I1115" s="69"/>
      <c r="J1115" s="69"/>
      <c r="K1115" s="69"/>
      <c r="L1115" s="69"/>
    </row>
    <row r="1116" spans="1:12">
      <c r="A1116" s="68"/>
      <c r="B1116" s="68"/>
      <c r="C1116" s="69"/>
      <c r="D1116" s="69"/>
      <c r="E1116" s="69"/>
      <c r="F1116" s="69"/>
      <c r="G1116" s="69"/>
      <c r="H1116" s="69"/>
      <c r="I1116" s="69"/>
      <c r="J1116" s="69"/>
      <c r="K1116" s="69"/>
      <c r="L1116" s="69"/>
    </row>
    <row r="1117" spans="1:12">
      <c r="A1117" s="68"/>
      <c r="B1117" s="68"/>
      <c r="C1117" s="69"/>
      <c r="D1117" s="69"/>
      <c r="E1117" s="69"/>
      <c r="F1117" s="69"/>
      <c r="G1117" s="69"/>
      <c r="H1117" s="69"/>
      <c r="I1117" s="69"/>
      <c r="J1117" s="69"/>
      <c r="K1117" s="69"/>
      <c r="L1117" s="69"/>
    </row>
    <row r="1118" spans="1:12">
      <c r="A1118" s="68"/>
      <c r="B1118" s="68"/>
      <c r="C1118" s="69"/>
      <c r="D1118" s="69"/>
      <c r="E1118" s="69"/>
      <c r="F1118" s="69"/>
      <c r="H1118" s="69"/>
      <c r="I1118" s="69"/>
      <c r="J1118" s="69"/>
      <c r="K1118" s="69"/>
      <c r="L1118" s="69"/>
    </row>
    <row r="1119" spans="1:12">
      <c r="A1119" s="68"/>
      <c r="B1119" s="68"/>
      <c r="C1119" s="69"/>
      <c r="D1119" s="69"/>
      <c r="E1119" s="69"/>
      <c r="F1119" s="69"/>
      <c r="G1119" s="69"/>
      <c r="H1119" s="69"/>
      <c r="I1119" s="69"/>
      <c r="J1119" s="69"/>
      <c r="K1119" s="69"/>
      <c r="L1119" s="69"/>
    </row>
    <row r="1120" spans="1:12">
      <c r="A1120" s="68"/>
      <c r="B1120" s="68"/>
      <c r="C1120" s="69"/>
      <c r="D1120" s="69"/>
      <c r="E1120" s="69"/>
      <c r="F1120" s="69"/>
      <c r="G1120" s="69"/>
      <c r="H1120" s="69"/>
      <c r="I1120" s="69"/>
      <c r="J1120" s="69"/>
      <c r="K1120" s="69"/>
      <c r="L1120" s="69"/>
    </row>
    <row r="1121" spans="1:12">
      <c r="A1121" s="68"/>
      <c r="B1121" s="68"/>
      <c r="C1121" s="69"/>
      <c r="D1121" s="69"/>
      <c r="E1121" s="69"/>
      <c r="F1121" s="69"/>
      <c r="G1121" s="69"/>
      <c r="H1121" s="69"/>
      <c r="I1121" s="69"/>
      <c r="J1121" s="69"/>
      <c r="K1121" s="69"/>
      <c r="L1121" s="69"/>
    </row>
    <row r="1122" spans="1:12">
      <c r="A1122" s="68"/>
      <c r="B1122" s="68"/>
      <c r="C1122" s="69"/>
      <c r="D1122" s="69"/>
      <c r="E1122" s="69"/>
      <c r="F1122" s="69"/>
      <c r="G1122" s="69"/>
      <c r="H1122" s="69"/>
      <c r="I1122" s="69"/>
      <c r="J1122" s="69"/>
      <c r="K1122" s="69"/>
      <c r="L1122" s="69"/>
    </row>
    <row r="1123" spans="1:12">
      <c r="A1123" s="68"/>
      <c r="B1123" s="68"/>
      <c r="C1123" s="69"/>
      <c r="D1123" s="69"/>
      <c r="E1123" s="69"/>
      <c r="F1123" s="69"/>
      <c r="H1123" s="69"/>
      <c r="I1123" s="69"/>
      <c r="J1123" s="69"/>
      <c r="K1123" s="69"/>
      <c r="L1123" s="69"/>
    </row>
    <row r="1124" spans="1:12">
      <c r="A1124" s="68"/>
      <c r="B1124" s="68"/>
      <c r="C1124" s="69"/>
      <c r="D1124" s="69"/>
      <c r="E1124" s="69"/>
      <c r="F1124" s="69"/>
      <c r="G1124" s="69"/>
      <c r="H1124" s="69"/>
      <c r="I1124" s="69"/>
      <c r="J1124" s="69"/>
      <c r="K1124" s="69"/>
      <c r="L1124" s="69"/>
    </row>
    <row r="1125" spans="1:12">
      <c r="A1125" s="68"/>
      <c r="B1125" s="68"/>
      <c r="C1125" s="69"/>
      <c r="D1125" s="69"/>
      <c r="E1125" s="69"/>
      <c r="F1125" s="69"/>
      <c r="G1125" s="69"/>
      <c r="H1125" s="69"/>
      <c r="I1125" s="69"/>
      <c r="J1125" s="69"/>
      <c r="K1125" s="69"/>
      <c r="L1125" s="69"/>
    </row>
    <row r="1126" spans="1:12">
      <c r="A1126" s="68"/>
      <c r="B1126" s="68"/>
      <c r="C1126" s="69"/>
      <c r="D1126" s="69"/>
      <c r="E1126" s="69"/>
      <c r="F1126" s="69"/>
      <c r="G1126" s="69"/>
      <c r="H1126" s="69"/>
      <c r="I1126" s="69"/>
      <c r="J1126" s="69"/>
      <c r="K1126" s="69"/>
      <c r="L1126" s="69"/>
    </row>
    <row r="1127" spans="1:12">
      <c r="A1127" s="68"/>
      <c r="B1127" s="68"/>
      <c r="C1127" s="69"/>
      <c r="D1127" s="69"/>
      <c r="E1127" s="69"/>
      <c r="F1127" s="69"/>
      <c r="G1127" s="69"/>
      <c r="H1127" s="69"/>
      <c r="I1127" s="69"/>
      <c r="J1127" s="69"/>
      <c r="K1127" s="69"/>
      <c r="L1127" s="69"/>
    </row>
    <row r="1128" spans="1:12">
      <c r="A1128" s="68"/>
      <c r="B1128" s="68"/>
      <c r="C1128" s="69"/>
      <c r="D1128" s="69"/>
      <c r="E1128" s="69"/>
      <c r="F1128" s="69"/>
      <c r="H1128" s="69"/>
      <c r="I1128" s="69"/>
      <c r="J1128" s="69"/>
      <c r="K1128" s="69"/>
      <c r="L1128" s="69"/>
    </row>
    <row r="1129" spans="1:12">
      <c r="A1129" s="68"/>
      <c r="B1129" s="68"/>
      <c r="C1129" s="69"/>
      <c r="D1129" s="69"/>
      <c r="E1129" s="69"/>
      <c r="F1129" s="69"/>
      <c r="G1129" s="69"/>
      <c r="H1129" s="69"/>
      <c r="I1129" s="69"/>
      <c r="J1129" s="69"/>
      <c r="K1129" s="69"/>
      <c r="L1129" s="69"/>
    </row>
    <row r="1130" spans="1:12">
      <c r="A1130" s="68"/>
      <c r="B1130" s="68"/>
      <c r="C1130" s="69"/>
      <c r="D1130" s="69"/>
      <c r="E1130" s="69"/>
      <c r="F1130" s="69"/>
      <c r="G1130" s="69"/>
      <c r="H1130" s="69"/>
      <c r="I1130" s="69"/>
      <c r="J1130" s="69"/>
      <c r="K1130" s="69"/>
      <c r="L1130" s="69"/>
    </row>
    <row r="1131" spans="1:12">
      <c r="A1131" s="68"/>
      <c r="B1131" s="68"/>
      <c r="C1131" s="69"/>
      <c r="D1131" s="69"/>
      <c r="E1131" s="69"/>
      <c r="F1131" s="69"/>
      <c r="G1131" s="69"/>
      <c r="H1131" s="69"/>
      <c r="I1131" s="69"/>
      <c r="J1131" s="69"/>
      <c r="K1131" s="69"/>
      <c r="L1131" s="69"/>
    </row>
    <row r="1132" spans="1:12">
      <c r="A1132" s="68"/>
      <c r="B1132" s="68"/>
      <c r="C1132" s="69"/>
      <c r="D1132" s="69"/>
      <c r="E1132" s="69"/>
      <c r="F1132" s="69"/>
      <c r="G1132" s="69"/>
      <c r="H1132" s="69"/>
      <c r="I1132" s="69"/>
      <c r="J1132" s="69"/>
      <c r="K1132" s="69"/>
      <c r="L1132" s="69"/>
    </row>
    <row r="1133" spans="1:12">
      <c r="A1133" s="68"/>
      <c r="B1133" s="68"/>
      <c r="C1133" s="69"/>
      <c r="D1133" s="69"/>
      <c r="E1133" s="69"/>
      <c r="F1133" s="69"/>
      <c r="H1133" s="69"/>
      <c r="I1133" s="69"/>
      <c r="J1133" s="69"/>
      <c r="K1133" s="69"/>
      <c r="L1133" s="69"/>
    </row>
    <row r="1134" spans="1:12">
      <c r="A1134" s="68"/>
      <c r="B1134" s="68"/>
      <c r="C1134" s="69"/>
      <c r="D1134" s="69"/>
      <c r="E1134" s="69"/>
      <c r="F1134" s="69"/>
      <c r="G1134" s="69"/>
      <c r="H1134" s="69"/>
      <c r="I1134" s="69"/>
      <c r="J1134" s="69"/>
      <c r="K1134" s="69"/>
      <c r="L1134" s="69"/>
    </row>
    <row r="1135" spans="1:12">
      <c r="A1135" s="68"/>
      <c r="B1135" s="68"/>
      <c r="C1135" s="69"/>
      <c r="D1135" s="69"/>
      <c r="E1135" s="69"/>
      <c r="F1135" s="69"/>
      <c r="G1135" s="69"/>
      <c r="H1135" s="69"/>
      <c r="I1135" s="69"/>
      <c r="J1135" s="69"/>
      <c r="K1135" s="69"/>
      <c r="L1135" s="69"/>
    </row>
    <row r="1136" spans="1:12">
      <c r="A1136" s="68"/>
      <c r="B1136" s="68"/>
      <c r="C1136" s="69"/>
      <c r="D1136" s="69"/>
      <c r="E1136" s="69"/>
      <c r="F1136" s="69"/>
      <c r="G1136" s="69"/>
      <c r="H1136" s="69"/>
      <c r="I1136" s="69"/>
      <c r="J1136" s="69"/>
      <c r="K1136" s="69"/>
      <c r="L1136" s="69"/>
    </row>
    <row r="1137" spans="1:12">
      <c r="A1137" s="68"/>
      <c r="B1137" s="68"/>
      <c r="C1137" s="69"/>
      <c r="D1137" s="69"/>
      <c r="E1137" s="69"/>
      <c r="F1137" s="69"/>
      <c r="G1137" s="69"/>
      <c r="H1137" s="69"/>
      <c r="I1137" s="69"/>
      <c r="J1137" s="69"/>
      <c r="K1137" s="69"/>
      <c r="L1137" s="69"/>
    </row>
    <row r="1138" spans="1:12">
      <c r="A1138" s="68"/>
      <c r="B1138" s="68"/>
      <c r="C1138" s="69"/>
      <c r="D1138" s="69"/>
      <c r="E1138" s="69"/>
      <c r="F1138" s="69"/>
      <c r="H1138" s="69"/>
      <c r="I1138" s="69"/>
      <c r="J1138" s="69"/>
      <c r="K1138" s="69"/>
      <c r="L1138" s="69"/>
    </row>
    <row r="1139" spans="1:12">
      <c r="A1139" s="68"/>
      <c r="B1139" s="68"/>
      <c r="C1139" s="69"/>
      <c r="D1139" s="69"/>
      <c r="E1139" s="69"/>
      <c r="F1139" s="69"/>
      <c r="G1139" s="69"/>
      <c r="H1139" s="69"/>
      <c r="I1139" s="69"/>
      <c r="J1139" s="69"/>
      <c r="K1139" s="69"/>
      <c r="L1139" s="69"/>
    </row>
    <row r="1140" spans="1:12">
      <c r="A1140" s="68"/>
      <c r="B1140" s="68"/>
      <c r="C1140" s="69"/>
      <c r="D1140" s="69"/>
      <c r="E1140" s="69"/>
      <c r="F1140" s="69"/>
      <c r="G1140" s="69"/>
      <c r="H1140" s="69"/>
      <c r="I1140" s="69"/>
      <c r="J1140" s="69"/>
      <c r="K1140" s="69"/>
      <c r="L1140" s="69"/>
    </row>
    <row r="1141" spans="1:12">
      <c r="A1141" s="68"/>
      <c r="B1141" s="68"/>
      <c r="C1141" s="69"/>
      <c r="D1141" s="69"/>
      <c r="E1141" s="69"/>
      <c r="F1141" s="69"/>
      <c r="G1141" s="69"/>
      <c r="H1141" s="69"/>
      <c r="I1141" s="69"/>
      <c r="J1141" s="69"/>
      <c r="K1141" s="69"/>
      <c r="L1141" s="69"/>
    </row>
    <row r="1142" spans="1:12">
      <c r="A1142" s="68"/>
      <c r="B1142" s="68"/>
      <c r="C1142" s="69"/>
      <c r="D1142" s="69"/>
      <c r="E1142" s="69"/>
      <c r="F1142" s="69"/>
      <c r="G1142" s="69"/>
      <c r="H1142" s="69"/>
      <c r="I1142" s="69"/>
      <c r="J1142" s="69"/>
      <c r="K1142" s="69"/>
      <c r="L1142" s="69"/>
    </row>
    <row r="1143" spans="1:12">
      <c r="A1143" s="68"/>
      <c r="B1143" s="68"/>
      <c r="C1143" s="69"/>
      <c r="D1143" s="69"/>
      <c r="E1143" s="69"/>
      <c r="F1143" s="69"/>
      <c r="H1143" s="69"/>
      <c r="I1143" s="69"/>
      <c r="J1143" s="69"/>
      <c r="K1143" s="69"/>
      <c r="L1143" s="69"/>
    </row>
    <row r="1144" spans="1:12">
      <c r="A1144" s="68"/>
      <c r="B1144" s="68"/>
      <c r="C1144" s="69"/>
      <c r="D1144" s="69"/>
      <c r="E1144" s="69"/>
      <c r="F1144" s="69"/>
      <c r="G1144" s="69"/>
      <c r="H1144" s="69"/>
      <c r="I1144" s="69"/>
      <c r="J1144" s="69"/>
      <c r="K1144" s="69"/>
      <c r="L1144" s="69"/>
    </row>
    <row r="1145" spans="1:12">
      <c r="A1145" s="68"/>
      <c r="B1145" s="68"/>
      <c r="C1145" s="69"/>
      <c r="D1145" s="69"/>
      <c r="E1145" s="69"/>
      <c r="F1145" s="69"/>
      <c r="G1145" s="69"/>
      <c r="H1145" s="69"/>
      <c r="I1145" s="69"/>
      <c r="J1145" s="69"/>
      <c r="K1145" s="69"/>
      <c r="L1145" s="69"/>
    </row>
    <row r="1146" spans="1:12">
      <c r="A1146" s="68"/>
      <c r="B1146" s="68"/>
      <c r="C1146" s="69"/>
      <c r="D1146" s="69"/>
      <c r="E1146" s="69"/>
      <c r="F1146" s="69"/>
      <c r="G1146" s="69"/>
      <c r="H1146" s="69"/>
      <c r="I1146" s="69"/>
      <c r="J1146" s="69"/>
      <c r="K1146" s="69"/>
      <c r="L1146" s="69"/>
    </row>
    <row r="1147" spans="1:12">
      <c r="A1147" s="68"/>
      <c r="B1147" s="68"/>
      <c r="C1147" s="69"/>
      <c r="D1147" s="69"/>
      <c r="E1147" s="69"/>
      <c r="F1147" s="69"/>
      <c r="G1147" s="69"/>
      <c r="H1147" s="69"/>
      <c r="I1147" s="69"/>
      <c r="J1147" s="69"/>
      <c r="K1147" s="69"/>
      <c r="L1147" s="69"/>
    </row>
    <row r="1148" spans="1:12">
      <c r="A1148" s="68"/>
      <c r="B1148" s="68"/>
      <c r="C1148" s="69"/>
      <c r="D1148" s="69"/>
      <c r="E1148" s="69"/>
      <c r="F1148" s="69"/>
      <c r="H1148" s="69"/>
      <c r="I1148" s="69"/>
      <c r="J1148" s="69"/>
      <c r="K1148" s="69"/>
      <c r="L1148" s="69"/>
    </row>
    <row r="1149" spans="1:12">
      <c r="A1149" s="68"/>
      <c r="B1149" s="68"/>
      <c r="C1149" s="69"/>
      <c r="D1149" s="69"/>
      <c r="E1149" s="69"/>
      <c r="F1149" s="69"/>
      <c r="G1149" s="69"/>
      <c r="H1149" s="69"/>
      <c r="I1149" s="69"/>
      <c r="J1149" s="69"/>
      <c r="K1149" s="69"/>
      <c r="L1149" s="69"/>
    </row>
    <row r="1150" spans="1:12">
      <c r="A1150" s="68"/>
      <c r="B1150" s="68"/>
      <c r="C1150" s="69"/>
      <c r="D1150" s="69"/>
      <c r="E1150" s="69"/>
      <c r="F1150" s="69"/>
      <c r="G1150" s="69"/>
      <c r="H1150" s="69"/>
      <c r="I1150" s="69"/>
      <c r="J1150" s="69"/>
      <c r="K1150" s="69"/>
      <c r="L1150" s="69"/>
    </row>
    <row r="1151" spans="1:12">
      <c r="A1151" s="68"/>
      <c r="B1151" s="68"/>
      <c r="C1151" s="69"/>
      <c r="D1151" s="69"/>
      <c r="E1151" s="69"/>
      <c r="F1151" s="69"/>
      <c r="G1151" s="69"/>
      <c r="H1151" s="69"/>
      <c r="I1151" s="69"/>
      <c r="J1151" s="69"/>
      <c r="K1151" s="69"/>
      <c r="L1151" s="69"/>
    </row>
    <row r="1152" spans="1:12">
      <c r="A1152" s="68"/>
      <c r="B1152" s="68"/>
      <c r="C1152" s="69"/>
      <c r="D1152" s="69"/>
      <c r="E1152" s="69"/>
      <c r="F1152" s="69"/>
      <c r="G1152" s="69"/>
      <c r="H1152" s="69"/>
      <c r="I1152" s="69"/>
      <c r="J1152" s="69"/>
      <c r="K1152" s="69"/>
      <c r="L1152" s="69"/>
    </row>
    <row r="1153" spans="1:12">
      <c r="A1153" s="68"/>
      <c r="B1153" s="68"/>
      <c r="C1153" s="69"/>
      <c r="D1153" s="69"/>
      <c r="E1153" s="69"/>
      <c r="F1153" s="69"/>
      <c r="H1153" s="69"/>
      <c r="I1153" s="69"/>
      <c r="J1153" s="69"/>
      <c r="K1153" s="69"/>
      <c r="L1153" s="69"/>
    </row>
  </sheetData>
  <sheetProtection algorithmName="SHA-512" hashValue="I8lWxaZ8l38fyYqrqyhBreBzJnKuVXdvJstPesiMNqe8BhuKcMJu3+dU713XLNLQ66WN1r62oTTKnbTAuAG9eQ==" saltValue="c5fh+PnwEing8n1MxSgsmA==" spinCount="100000" sheet="1" objects="1" scenarios="1" sort="0" autoFilter="0"/>
  <autoFilter ref="A5:P522" xr:uid="{643B8D90-CFFE-4609-AED9-C20D7487342F}"/>
  <phoneticPr fontId="48" type="noConversion"/>
  <pageMargins left="0.43307086614173229" right="0.43307086614173229" top="1.2204724409448819" bottom="0.78740157480314965" header="0.51181102362204722" footer="0.51181102362204722"/>
  <pageSetup paperSize="9" scale="62" orientation="portrait" r:id="rId1"/>
  <headerFooter alignWithMargins="0">
    <oddHeader>&amp;R&amp;G</oddHeader>
    <oddFooter>&amp;LAAN - Checklist benodigde gegevens aanbestedingen
V 1.0 | 26-01-2014&amp;C&amp;P&amp;R&amp;G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2:I11"/>
  <sheetViews>
    <sheetView view="pageBreakPreview" topLeftCell="E1" zoomScaleNormal="100" zoomScaleSheetLayoutView="100" workbookViewId="0">
      <selection activeCell="F4" sqref="F4:F11"/>
    </sheetView>
  </sheetViews>
  <sheetFormatPr defaultColWidth="9" defaultRowHeight="14.25"/>
  <cols>
    <col min="1" max="1" width="3.125" style="36" customWidth="1"/>
    <col min="2" max="2" width="9" style="36"/>
    <col min="3" max="3" width="46" style="36" bestFit="1" customWidth="1"/>
    <col min="4" max="4" width="33.75" style="36" bestFit="1" customWidth="1"/>
    <col min="5" max="5" width="45.625" style="36" bestFit="1" customWidth="1"/>
    <col min="6" max="6" width="8.5" style="36" bestFit="1" customWidth="1"/>
    <col min="7" max="7" width="37.875" style="38" bestFit="1" customWidth="1"/>
    <col min="8" max="8" width="1.5" style="36" customWidth="1"/>
    <col min="9" max="9" width="33.75" style="36" bestFit="1" customWidth="1"/>
    <col min="10" max="16384" width="9" style="36"/>
  </cols>
  <sheetData>
    <row r="2" spans="2:9">
      <c r="B2" s="37" t="s">
        <v>559</v>
      </c>
    </row>
    <row r="3" spans="2:9">
      <c r="I3" s="7"/>
    </row>
    <row r="4" spans="2:9">
      <c r="B4" s="1" t="s">
        <v>560</v>
      </c>
      <c r="C4" s="1" t="s">
        <v>561</v>
      </c>
      <c r="D4" s="1" t="s">
        <v>562</v>
      </c>
      <c r="E4" s="78" t="s">
        <v>563</v>
      </c>
      <c r="F4" s="78" t="s">
        <v>743</v>
      </c>
      <c r="G4" s="78" t="s">
        <v>564</v>
      </c>
      <c r="I4" s="7"/>
    </row>
    <row r="5" spans="2:9">
      <c r="B5" s="2">
        <v>1</v>
      </c>
      <c r="C5" s="2" t="str">
        <f>VLOOKUP(B5,Ruimtestaat!$A$6:$C$680,2,0)</f>
        <v>Ariane de Ranitz</v>
      </c>
      <c r="D5" s="3" t="s">
        <v>565</v>
      </c>
      <c r="E5" s="4" t="str">
        <f>VLOOKUP(B5,Ruimtestaat!$A$6:$C$680,3,0)</f>
        <v>Blauwe Vogelweg 11, 3585 LK UTRECHT</v>
      </c>
      <c r="F5" s="4" t="s">
        <v>744</v>
      </c>
      <c r="G5" s="5"/>
      <c r="I5" s="7"/>
    </row>
    <row r="6" spans="2:9">
      <c r="B6" s="2">
        <v>2</v>
      </c>
      <c r="C6" s="2" t="str">
        <f>VLOOKUP(B6,Ruimtestaat!$A$6:$C$680,2,0)</f>
        <v>De Schans</v>
      </c>
      <c r="D6" s="3" t="str">
        <f>D5</f>
        <v>Schoolgebouw</v>
      </c>
      <c r="E6" s="4" t="str">
        <f>VLOOKUP(B6,Ruimtestaat!$A$6:$C$680,3,0)</f>
        <v>Orinocodreef 15, 3563 ST UTRECHT</v>
      </c>
      <c r="F6" s="4" t="s">
        <v>744</v>
      </c>
      <c r="G6" s="5"/>
      <c r="I6" s="7"/>
    </row>
    <row r="7" spans="2:9">
      <c r="B7" s="2">
        <v>3</v>
      </c>
      <c r="C7" s="2" t="str">
        <f>VLOOKUP(B7,Ruimtestaat!$A$6:$C$680,2,0)</f>
        <v>Mensura College Hilversum</v>
      </c>
      <c r="D7" s="3" t="str">
        <f t="shared" ref="D7:D11" si="0">D6</f>
        <v>Schoolgebouw</v>
      </c>
      <c r="E7" s="4" t="str">
        <f>VLOOKUP(B7,Ruimtestaat!$A$6:$C$680,3,0)</f>
        <v>Achterom 152, 1211 PD HILVERSUM</v>
      </c>
      <c r="F7" s="4" t="s">
        <v>745</v>
      </c>
      <c r="G7" s="5"/>
      <c r="I7" s="7"/>
    </row>
    <row r="8" spans="2:9">
      <c r="B8" s="2">
        <v>4</v>
      </c>
      <c r="C8" s="2" t="str">
        <f>VLOOKUP(B8,Ruimtestaat!$A$6:$C$680,2,0)</f>
        <v>Mensura College Utrecht</v>
      </c>
      <c r="D8" s="3" t="str">
        <f t="shared" si="0"/>
        <v>Schoolgebouw</v>
      </c>
      <c r="E8" s="4" t="str">
        <f>VLOOKUP(B8,Ruimtestaat!$A$6:$C$680,3,0)</f>
        <v>Noteboomlaan 400, 3582 CN UTRECHT</v>
      </c>
      <c r="F8" s="4" t="s">
        <v>744</v>
      </c>
      <c r="G8" s="5"/>
      <c r="I8" s="7"/>
    </row>
    <row r="9" spans="2:9">
      <c r="B9" s="2">
        <v>5</v>
      </c>
      <c r="C9" s="2" t="str">
        <f>VLOOKUP(B9,Ruimtestaat!$A$6:$C$680,2,0)</f>
        <v>VSO Mozarthof (nr. 31)</v>
      </c>
      <c r="D9" s="3" t="str">
        <f t="shared" si="0"/>
        <v>Schoolgebouw</v>
      </c>
      <c r="E9" s="4" t="str">
        <f>VLOOKUP(B9,Ruimtestaat!$A$6:$C$680,3,0)</f>
        <v>Mozartlaan 31, 1217 CM HILVERSUM</v>
      </c>
      <c r="F9" s="4" t="s">
        <v>745</v>
      </c>
      <c r="G9" s="5"/>
      <c r="I9" s="7"/>
    </row>
    <row r="10" spans="2:9">
      <c r="B10" s="2">
        <v>6</v>
      </c>
      <c r="C10" s="2" t="str">
        <f>VLOOKUP(B10,Ruimtestaat!$A$6:$C$680,2,0)</f>
        <v>VSO Mozarthof (nr. 29)</v>
      </c>
      <c r="D10" s="3" t="str">
        <f t="shared" si="0"/>
        <v>Schoolgebouw</v>
      </c>
      <c r="E10" s="4" t="str">
        <f>VLOOKUP(B10,Ruimtestaat!$A$6:$C$680,3,0)</f>
        <v>Mozartlaan 29, 1217 CM HILVERSUM</v>
      </c>
      <c r="F10" s="4" t="s">
        <v>745</v>
      </c>
      <c r="G10" s="5"/>
    </row>
    <row r="11" spans="2:9">
      <c r="B11" s="2">
        <v>7</v>
      </c>
      <c r="C11" s="2" t="str">
        <f>VLOOKUP(B11,Ruimtestaat!$A$6:$C$680,2,0)</f>
        <v>College de Trappenberg</v>
      </c>
      <c r="D11" s="3" t="str">
        <f t="shared" si="0"/>
        <v>Schoolgebouw</v>
      </c>
      <c r="E11" s="4" t="str">
        <f>VLOOKUP(B11,Ruimtestaat!$A$6:$C$680,3,0)</f>
        <v>Soestdijkerstraatweg 129c, 1213 VX HILVERSUM</v>
      </c>
      <c r="F11" s="4" t="s">
        <v>745</v>
      </c>
      <c r="G11" s="5"/>
    </row>
  </sheetData>
  <sheetProtection algorithmName="SHA-512" hashValue="CUvpm+LwRQHJUawYUa1XYTzrNK++3v72T2r9OaqAo0sx5vTDuvOb56no56nAR4c1rqrcDuVomEzgwA480uYp3Q==" saltValue="jEzm/5W91P/xKJvm/sjbmA==" spinCount="100000" sheet="1" objects="1" scenarios="1"/>
  <phoneticPr fontId="48" type="noConversion"/>
  <dataValidations count="1">
    <dataValidation allowBlank="1" showInputMessage="1" showErrorMessage="1" errorTitle="Kies een soort locatie" promptTitle="Kies een soort locatie" sqref="D5:D11" xr:uid="{C5540093-94E2-47EF-AE4E-819A470E379F}"/>
  </dataValidations>
  <pageMargins left="0.7" right="0.7" top="0.75" bottom="0.75" header="0.3" footer="0.3"/>
  <pageSetup paperSize="8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B1:J72"/>
  <sheetViews>
    <sheetView zoomScaleNormal="100" workbookViewId="0">
      <selection activeCell="E71" sqref="E71"/>
    </sheetView>
  </sheetViews>
  <sheetFormatPr defaultColWidth="9" defaultRowHeight="11.25"/>
  <cols>
    <col min="1" max="1" width="2" style="7" customWidth="1"/>
    <col min="2" max="2" width="64.875" style="7" customWidth="1"/>
    <col min="3" max="3" width="28.625" style="7" bestFit="1" customWidth="1"/>
    <col min="4" max="4" width="16" style="7" customWidth="1"/>
    <col min="5" max="8" width="14.625" style="7" customWidth="1"/>
    <col min="9" max="9" width="9" style="7"/>
    <col min="10" max="10" width="21.375" style="7" bestFit="1" customWidth="1"/>
    <col min="11" max="11" width="9" style="7"/>
    <col min="12" max="12" width="15.125" style="7" bestFit="1" customWidth="1"/>
    <col min="13" max="16384" width="9" style="7"/>
  </cols>
  <sheetData>
    <row r="1" spans="2:8">
      <c r="B1" s="150" t="s">
        <v>566</v>
      </c>
    </row>
    <row r="4" spans="2:8">
      <c r="B4" s="95" t="s">
        <v>567</v>
      </c>
      <c r="C4" s="102"/>
      <c r="D4" s="102"/>
      <c r="E4" s="103"/>
      <c r="F4" s="104"/>
      <c r="G4" s="102"/>
      <c r="H4" s="105"/>
    </row>
    <row r="5" spans="2:8">
      <c r="B5" s="151" t="s">
        <v>568</v>
      </c>
      <c r="C5" s="152"/>
      <c r="D5" s="152"/>
      <c r="E5" s="137"/>
    </row>
    <row r="6" spans="2:8">
      <c r="B6" s="8" t="s">
        <v>569</v>
      </c>
      <c r="C6" s="8"/>
      <c r="D6" s="8"/>
      <c r="E6" s="113"/>
      <c r="F6" s="187" t="s">
        <v>570</v>
      </c>
      <c r="G6" s="188"/>
      <c r="H6" s="189"/>
    </row>
    <row r="7" spans="2:8">
      <c r="B7" s="110" t="s">
        <v>571</v>
      </c>
      <c r="C7" s="110"/>
      <c r="D7" s="110"/>
      <c r="E7" s="156" t="s">
        <v>572</v>
      </c>
      <c r="F7" s="106" t="s">
        <v>573</v>
      </c>
      <c r="G7" s="106" t="s">
        <v>574</v>
      </c>
      <c r="H7" s="106" t="s">
        <v>575</v>
      </c>
    </row>
    <row r="8" spans="2:8" ht="22.5">
      <c r="B8" s="157" t="s">
        <v>576</v>
      </c>
      <c r="C8" s="158" t="s">
        <v>577</v>
      </c>
      <c r="D8" s="158" t="s">
        <v>578</v>
      </c>
      <c r="E8" s="159" t="s">
        <v>579</v>
      </c>
      <c r="F8" s="153" t="s">
        <v>580</v>
      </c>
      <c r="G8" s="154" t="s">
        <v>581</v>
      </c>
      <c r="H8" s="155" t="s">
        <v>582</v>
      </c>
    </row>
    <row r="9" spans="2:8">
      <c r="B9" s="93" t="s">
        <v>583</v>
      </c>
      <c r="C9" s="160">
        <v>0</v>
      </c>
      <c r="D9" s="161">
        <v>0</v>
      </c>
      <c r="E9" s="125">
        <f>D9*C9</f>
        <v>0</v>
      </c>
      <c r="F9" s="126">
        <f>E9*1.3</f>
        <v>0</v>
      </c>
      <c r="G9" s="79">
        <f>E9*1.5</f>
        <v>0</v>
      </c>
      <c r="H9" s="125">
        <f>E9*2.5</f>
        <v>0</v>
      </c>
    </row>
    <row r="10" spans="2:8">
      <c r="B10" s="93" t="s">
        <v>584</v>
      </c>
      <c r="C10" s="160">
        <v>0</v>
      </c>
      <c r="D10" s="161">
        <v>0</v>
      </c>
      <c r="E10" s="125">
        <f t="shared" ref="E10:E12" si="0">D10*C10</f>
        <v>0</v>
      </c>
      <c r="F10" s="126">
        <f t="shared" ref="F10:F12" si="1">E10*1.3</f>
        <v>0</v>
      </c>
      <c r="G10" s="79">
        <f t="shared" ref="G10:G12" si="2">E10*1.5</f>
        <v>0</v>
      </c>
      <c r="H10" s="125">
        <f t="shared" ref="H10:H12" si="3">E10*2.5</f>
        <v>0</v>
      </c>
    </row>
    <row r="11" spans="2:8">
      <c r="B11" s="93" t="s">
        <v>585</v>
      </c>
      <c r="C11" s="160">
        <v>0</v>
      </c>
      <c r="D11" s="161">
        <v>0</v>
      </c>
      <c r="E11" s="125">
        <f t="shared" si="0"/>
        <v>0</v>
      </c>
      <c r="F11" s="126">
        <f t="shared" si="1"/>
        <v>0</v>
      </c>
      <c r="G11" s="79">
        <f t="shared" si="2"/>
        <v>0</v>
      </c>
      <c r="H11" s="125">
        <f t="shared" si="3"/>
        <v>0</v>
      </c>
    </row>
    <row r="12" spans="2:8">
      <c r="B12" s="93" t="s">
        <v>586</v>
      </c>
      <c r="C12" s="160">
        <v>0</v>
      </c>
      <c r="D12" s="161">
        <v>0</v>
      </c>
      <c r="E12" s="125">
        <f t="shared" si="0"/>
        <v>0</v>
      </c>
      <c r="F12" s="126">
        <f t="shared" si="1"/>
        <v>0</v>
      </c>
      <c r="G12" s="79">
        <f t="shared" si="2"/>
        <v>0</v>
      </c>
      <c r="H12" s="125">
        <f t="shared" si="3"/>
        <v>0</v>
      </c>
    </row>
    <row r="13" spans="2:8">
      <c r="B13" s="93" t="s">
        <v>587</v>
      </c>
      <c r="C13" s="160">
        <v>0</v>
      </c>
      <c r="D13" s="161">
        <v>0</v>
      </c>
      <c r="E13" s="125">
        <f>D13*C13</f>
        <v>0</v>
      </c>
      <c r="F13" s="144">
        <f>E13*1.3</f>
        <v>0</v>
      </c>
      <c r="G13" s="145">
        <f>E13*1.5</f>
        <v>0</v>
      </c>
      <c r="H13" s="146">
        <f>E13*2.5</f>
        <v>0</v>
      </c>
    </row>
    <row r="14" spans="2:8">
      <c r="B14" s="93" t="s">
        <v>588</v>
      </c>
      <c r="C14" s="160">
        <v>0</v>
      </c>
      <c r="D14" s="161">
        <v>0</v>
      </c>
      <c r="E14" s="125">
        <f>D14*C14</f>
        <v>0</v>
      </c>
      <c r="F14" s="144">
        <f>E14*1.3</f>
        <v>0</v>
      </c>
      <c r="G14" s="145">
        <f>E14*1.5</f>
        <v>0</v>
      </c>
      <c r="H14" s="146">
        <f>E14*2.5</f>
        <v>0</v>
      </c>
    </row>
    <row r="15" spans="2:8" ht="12" thickBot="1">
      <c r="B15" s="107" t="s">
        <v>589</v>
      </c>
      <c r="C15" s="162">
        <v>0</v>
      </c>
      <c r="D15" s="163">
        <v>0</v>
      </c>
      <c r="E15" s="114">
        <f>D15*C15</f>
        <v>0</v>
      </c>
      <c r="F15" s="147">
        <f>E15*1.3</f>
        <v>0</v>
      </c>
      <c r="G15" s="148">
        <f>E15*1.5</f>
        <v>0</v>
      </c>
      <c r="H15" s="149">
        <f>E15*2.5</f>
        <v>0</v>
      </c>
    </row>
    <row r="16" spans="2:8" ht="12" thickTop="1">
      <c r="B16" s="109" t="s">
        <v>590</v>
      </c>
      <c r="C16" s="128">
        <f>SUM(C9:C15)</f>
        <v>0</v>
      </c>
      <c r="D16" s="110"/>
      <c r="E16" s="113">
        <f>SUM(E9:E15)</f>
        <v>0</v>
      </c>
      <c r="F16" s="129">
        <f>SUM(F9:F15)</f>
        <v>0</v>
      </c>
      <c r="G16" s="130">
        <f>SUM(G9:G15)</f>
        <v>0</v>
      </c>
      <c r="H16" s="131">
        <f>SUM(H9:H15)</f>
        <v>0</v>
      </c>
    </row>
    <row r="17" spans="2:8">
      <c r="B17" s="132"/>
      <c r="C17" s="133"/>
      <c r="D17" s="133"/>
      <c r="E17" s="134"/>
      <c r="F17" s="135"/>
      <c r="G17" s="136"/>
      <c r="H17" s="137"/>
    </row>
    <row r="18" spans="2:8">
      <c r="B18" s="138"/>
      <c r="C18" s="139" t="s">
        <v>577</v>
      </c>
      <c r="D18" s="139" t="s">
        <v>591</v>
      </c>
      <c r="E18" s="140" t="s">
        <v>592</v>
      </c>
      <c r="F18" s="141"/>
      <c r="G18" s="142"/>
      <c r="H18" s="143"/>
    </row>
    <row r="19" spans="2:8">
      <c r="B19" s="127" t="s">
        <v>593</v>
      </c>
      <c r="D19" s="160">
        <v>0</v>
      </c>
      <c r="E19" s="125">
        <f>E$16*$D19</f>
        <v>0</v>
      </c>
      <c r="F19" s="126">
        <f t="shared" ref="F19:H19" si="4">F$16*$D19</f>
        <v>0</v>
      </c>
      <c r="G19" s="79">
        <f t="shared" si="4"/>
        <v>0</v>
      </c>
      <c r="H19" s="125">
        <f t="shared" si="4"/>
        <v>0</v>
      </c>
    </row>
    <row r="20" spans="2:8">
      <c r="B20" s="93" t="s">
        <v>594</v>
      </c>
      <c r="D20" s="160">
        <v>0</v>
      </c>
      <c r="E20" s="125">
        <f>E$16*$D20</f>
        <v>0</v>
      </c>
      <c r="F20" s="126">
        <f t="shared" ref="F20:H24" si="5">F$16*$D20</f>
        <v>0</v>
      </c>
      <c r="G20" s="79">
        <f t="shared" si="5"/>
        <v>0</v>
      </c>
      <c r="H20" s="125">
        <f t="shared" si="5"/>
        <v>0</v>
      </c>
    </row>
    <row r="21" spans="2:8">
      <c r="B21" s="93" t="s">
        <v>595</v>
      </c>
      <c r="D21" s="160">
        <v>0</v>
      </c>
      <c r="E21" s="125">
        <f>E$16*$D21</f>
        <v>0</v>
      </c>
      <c r="F21" s="126">
        <f t="shared" si="5"/>
        <v>0</v>
      </c>
      <c r="G21" s="79">
        <f t="shared" si="5"/>
        <v>0</v>
      </c>
      <c r="H21" s="125">
        <f t="shared" si="5"/>
        <v>0</v>
      </c>
    </row>
    <row r="22" spans="2:8">
      <c r="B22" s="93" t="s">
        <v>596</v>
      </c>
      <c r="D22" s="160">
        <v>0</v>
      </c>
      <c r="E22" s="125">
        <f>E$16*$D22</f>
        <v>0</v>
      </c>
      <c r="F22" s="126">
        <f t="shared" si="5"/>
        <v>0</v>
      </c>
      <c r="G22" s="79">
        <f t="shared" si="5"/>
        <v>0</v>
      </c>
      <c r="H22" s="125">
        <f t="shared" si="5"/>
        <v>0</v>
      </c>
    </row>
    <row r="23" spans="2:8">
      <c r="B23" s="93" t="s">
        <v>597</v>
      </c>
      <c r="D23" s="160">
        <v>0</v>
      </c>
      <c r="E23" s="125">
        <f>E$16*$D23</f>
        <v>0</v>
      </c>
      <c r="F23" s="126">
        <f t="shared" si="5"/>
        <v>0</v>
      </c>
      <c r="G23" s="79">
        <f t="shared" si="5"/>
        <v>0</v>
      </c>
      <c r="H23" s="125">
        <f t="shared" si="5"/>
        <v>0</v>
      </c>
    </row>
    <row r="24" spans="2:8" ht="12" thickBot="1">
      <c r="B24" s="107" t="s">
        <v>598</v>
      </c>
      <c r="C24" s="108"/>
      <c r="D24" s="162">
        <v>0</v>
      </c>
      <c r="E24" s="114">
        <f t="shared" ref="E24" si="6">E$16*$D24</f>
        <v>0</v>
      </c>
      <c r="F24" s="115">
        <f t="shared" si="5"/>
        <v>0</v>
      </c>
      <c r="G24" s="116">
        <f t="shared" si="5"/>
        <v>0</v>
      </c>
      <c r="H24" s="114">
        <f t="shared" si="5"/>
        <v>0</v>
      </c>
    </row>
    <row r="25" spans="2:8" ht="12" thickTop="1">
      <c r="B25" s="109" t="s">
        <v>599</v>
      </c>
      <c r="C25" s="110"/>
      <c r="D25" s="110"/>
      <c r="E25" s="111">
        <f>SUM(E16:E24)</f>
        <v>0</v>
      </c>
      <c r="F25" s="112">
        <f>SUM(F16:F24)</f>
        <v>0</v>
      </c>
      <c r="G25" s="111">
        <f>SUM(G16:G24)</f>
        <v>0</v>
      </c>
      <c r="H25" s="113">
        <f>SUM(H16:H24)</f>
        <v>0</v>
      </c>
    </row>
    <row r="26" spans="2:8">
      <c r="B26" s="109"/>
      <c r="C26" s="110"/>
      <c r="D26" s="110"/>
      <c r="E26" s="111"/>
      <c r="F26" s="112"/>
      <c r="G26" s="111"/>
      <c r="H26" s="113"/>
    </row>
    <row r="27" spans="2:8">
      <c r="B27" s="119" t="s">
        <v>600</v>
      </c>
      <c r="C27" s="120"/>
      <c r="D27" s="120"/>
      <c r="E27" s="121" t="s">
        <v>592</v>
      </c>
      <c r="F27" s="122"/>
      <c r="G27" s="123"/>
      <c r="H27" s="124"/>
    </row>
    <row r="28" spans="2:8">
      <c r="B28" s="93" t="s">
        <v>601</v>
      </c>
      <c r="E28" s="164">
        <v>0</v>
      </c>
      <c r="F28" s="126">
        <f t="shared" ref="F28:H29" si="7">E28</f>
        <v>0</v>
      </c>
      <c r="G28" s="79">
        <f t="shared" si="7"/>
        <v>0</v>
      </c>
      <c r="H28" s="125">
        <f t="shared" si="7"/>
        <v>0</v>
      </c>
    </row>
    <row r="29" spans="2:8">
      <c r="B29" s="93" t="s">
        <v>602</v>
      </c>
      <c r="E29" s="164">
        <v>0</v>
      </c>
      <c r="F29" s="126">
        <f t="shared" si="7"/>
        <v>0</v>
      </c>
      <c r="G29" s="79">
        <f t="shared" si="7"/>
        <v>0</v>
      </c>
      <c r="H29" s="125">
        <f t="shared" si="7"/>
        <v>0</v>
      </c>
    </row>
    <row r="30" spans="2:8" ht="12" thickBot="1">
      <c r="B30" s="107" t="s">
        <v>603</v>
      </c>
      <c r="C30" s="108"/>
      <c r="D30" s="108"/>
      <c r="E30" s="165">
        <v>0</v>
      </c>
      <c r="F30" s="115">
        <f>E30</f>
        <v>0</v>
      </c>
      <c r="G30" s="116">
        <f>F30</f>
        <v>0</v>
      </c>
      <c r="H30" s="114">
        <f>G30</f>
        <v>0</v>
      </c>
    </row>
    <row r="31" spans="2:8" ht="12" thickTop="1">
      <c r="B31" s="109" t="s">
        <v>604</v>
      </c>
      <c r="C31" s="110"/>
      <c r="D31" s="110"/>
      <c r="E31" s="111">
        <f>SUM(E28:E30)</f>
        <v>0</v>
      </c>
      <c r="F31" s="112">
        <f>SUM(F28:F30)</f>
        <v>0</v>
      </c>
      <c r="G31" s="111">
        <f>SUM(G28:G30)</f>
        <v>0</v>
      </c>
      <c r="H31" s="113">
        <f>SUM(H28:H30)</f>
        <v>0</v>
      </c>
    </row>
    <row r="32" spans="2:8" ht="12" thickBot="1">
      <c r="B32" s="107"/>
      <c r="C32" s="108"/>
      <c r="D32" s="108"/>
      <c r="E32" s="114"/>
      <c r="F32" s="115"/>
      <c r="G32" s="116"/>
      <c r="H32" s="114"/>
    </row>
    <row r="33" spans="2:8" ht="12" thickTop="1">
      <c r="B33" s="117" t="s">
        <v>605</v>
      </c>
      <c r="C33" s="118"/>
      <c r="D33" s="118"/>
      <c r="E33" s="90">
        <f>E31+E25</f>
        <v>0</v>
      </c>
      <c r="F33" s="91">
        <f>F31+F25</f>
        <v>0</v>
      </c>
      <c r="G33" s="90">
        <f>G31+G25</f>
        <v>0</v>
      </c>
      <c r="H33" s="92">
        <f>H31+H25</f>
        <v>0</v>
      </c>
    </row>
    <row r="34" spans="2:8">
      <c r="B34" s="109"/>
      <c r="C34" s="110"/>
      <c r="D34" s="110"/>
      <c r="E34" s="111"/>
      <c r="F34" s="112"/>
      <c r="G34" s="111"/>
      <c r="H34" s="113"/>
    </row>
    <row r="35" spans="2:8">
      <c r="B35" s="119" t="s">
        <v>606</v>
      </c>
      <c r="C35" s="120"/>
      <c r="D35" s="120"/>
      <c r="E35" s="121" t="s">
        <v>592</v>
      </c>
      <c r="F35" s="122"/>
      <c r="G35" s="123"/>
      <c r="H35" s="124"/>
    </row>
    <row r="36" spans="2:8">
      <c r="B36" s="93" t="s">
        <v>607</v>
      </c>
      <c r="E36" s="164">
        <v>0</v>
      </c>
      <c r="F36" s="167">
        <f>E36*1.3</f>
        <v>0</v>
      </c>
      <c r="G36" s="167">
        <f>E36*1.5</f>
        <v>0</v>
      </c>
      <c r="H36" s="125">
        <f>E36*2.5</f>
        <v>0</v>
      </c>
    </row>
    <row r="37" spans="2:8">
      <c r="B37" s="93" t="s">
        <v>608</v>
      </c>
      <c r="E37" s="164">
        <v>0</v>
      </c>
      <c r="F37" s="168">
        <f t="shared" ref="F37:H38" si="8">E37</f>
        <v>0</v>
      </c>
      <c r="G37" s="168">
        <f t="shared" si="8"/>
        <v>0</v>
      </c>
      <c r="H37" s="168">
        <f t="shared" si="8"/>
        <v>0</v>
      </c>
    </row>
    <row r="38" spans="2:8">
      <c r="B38" s="93" t="s">
        <v>609</v>
      </c>
      <c r="E38" s="164">
        <v>0</v>
      </c>
      <c r="F38" s="168">
        <f t="shared" si="8"/>
        <v>0</v>
      </c>
      <c r="G38" s="168">
        <f t="shared" si="8"/>
        <v>0</v>
      </c>
      <c r="H38" s="168">
        <f t="shared" si="8"/>
        <v>0</v>
      </c>
    </row>
    <row r="39" spans="2:8">
      <c r="B39" s="93" t="s">
        <v>610</v>
      </c>
      <c r="E39" s="164">
        <v>0</v>
      </c>
      <c r="F39" s="168">
        <f t="shared" ref="F39:G43" si="9">E39</f>
        <v>0</v>
      </c>
      <c r="G39" s="168">
        <f t="shared" si="9"/>
        <v>0</v>
      </c>
      <c r="H39" s="168">
        <f t="shared" ref="H39" si="10">G39</f>
        <v>0</v>
      </c>
    </row>
    <row r="40" spans="2:8">
      <c r="B40" s="93" t="s">
        <v>611</v>
      </c>
      <c r="E40" s="164">
        <v>0</v>
      </c>
      <c r="F40" s="168">
        <f t="shared" si="9"/>
        <v>0</v>
      </c>
      <c r="G40" s="168">
        <f t="shared" si="9"/>
        <v>0</v>
      </c>
      <c r="H40" s="168">
        <f t="shared" ref="H40" si="11">G40</f>
        <v>0</v>
      </c>
    </row>
    <row r="41" spans="2:8">
      <c r="B41" s="93" t="s">
        <v>612</v>
      </c>
      <c r="E41" s="164">
        <v>0</v>
      </c>
      <c r="F41" s="168">
        <f t="shared" si="9"/>
        <v>0</v>
      </c>
      <c r="G41" s="168">
        <f t="shared" si="9"/>
        <v>0</v>
      </c>
      <c r="H41" s="168">
        <f t="shared" ref="H41" si="12">G41</f>
        <v>0</v>
      </c>
    </row>
    <row r="42" spans="2:8">
      <c r="B42" s="93" t="s">
        <v>613</v>
      </c>
      <c r="E42" s="164">
        <v>0</v>
      </c>
      <c r="F42" s="168">
        <f t="shared" si="9"/>
        <v>0</v>
      </c>
      <c r="G42" s="168">
        <f t="shared" si="9"/>
        <v>0</v>
      </c>
      <c r="H42" s="168">
        <f t="shared" ref="H42:H43" si="13">G42</f>
        <v>0</v>
      </c>
    </row>
    <row r="43" spans="2:8" ht="12" thickBot="1">
      <c r="B43" s="107" t="s">
        <v>614</v>
      </c>
      <c r="C43" s="108"/>
      <c r="D43" s="108"/>
      <c r="E43" s="165">
        <v>0</v>
      </c>
      <c r="F43" s="169">
        <f>E43</f>
        <v>0</v>
      </c>
      <c r="G43" s="169">
        <f t="shared" si="9"/>
        <v>0</v>
      </c>
      <c r="H43" s="169">
        <f t="shared" si="13"/>
        <v>0</v>
      </c>
    </row>
    <row r="44" spans="2:8" ht="12" thickTop="1">
      <c r="B44" s="88" t="s">
        <v>615</v>
      </c>
      <c r="C44" s="89"/>
      <c r="D44" s="89"/>
      <c r="E44" s="90">
        <f>SUM(E36:E43)</f>
        <v>0</v>
      </c>
      <c r="F44" s="91">
        <f>SUM(F36:F43)</f>
        <v>0</v>
      </c>
      <c r="G44" s="90">
        <f>SUM(G36:G43)</f>
        <v>0</v>
      </c>
      <c r="H44" s="92">
        <f>SUM(H36:H43)</f>
        <v>0</v>
      </c>
    </row>
    <row r="45" spans="2:8">
      <c r="B45" s="93"/>
      <c r="H45" s="94"/>
    </row>
    <row r="46" spans="2:8">
      <c r="B46" s="95" t="s">
        <v>616</v>
      </c>
      <c r="C46" s="96"/>
      <c r="D46" s="97"/>
      <c r="E46" s="98">
        <f>(E44+E33)</f>
        <v>0</v>
      </c>
      <c r="F46" s="99">
        <f>(F44+F33)</f>
        <v>0</v>
      </c>
      <c r="G46" s="100">
        <f>(G44+G33)</f>
        <v>0</v>
      </c>
      <c r="H46" s="98">
        <f>(H44+H33)</f>
        <v>0</v>
      </c>
    </row>
    <row r="47" spans="2:8">
      <c r="D47" s="101">
        <v>24.996023352746871</v>
      </c>
    </row>
    <row r="48" spans="2:8">
      <c r="B48" s="95" t="s">
        <v>735</v>
      </c>
      <c r="C48" s="102"/>
      <c r="D48" s="102"/>
      <c r="E48" s="103"/>
      <c r="F48" s="104"/>
      <c r="G48" s="102"/>
      <c r="H48" s="105"/>
    </row>
    <row r="49" spans="2:10">
      <c r="B49" s="80" t="s">
        <v>617</v>
      </c>
      <c r="C49" s="81" t="s">
        <v>618</v>
      </c>
      <c r="D49" s="80" t="s">
        <v>619</v>
      </c>
      <c r="E49" s="106" t="s">
        <v>572</v>
      </c>
      <c r="F49" s="106" t="s">
        <v>573</v>
      </c>
      <c r="G49" s="106" t="s">
        <v>574</v>
      </c>
      <c r="H49" s="106" t="s">
        <v>575</v>
      </c>
    </row>
    <row r="50" spans="2:10" ht="11.25" customHeight="1">
      <c r="B50" s="84" t="s">
        <v>620</v>
      </c>
      <c r="C50" s="85" t="s">
        <v>621</v>
      </c>
      <c r="D50" s="190" t="s">
        <v>641</v>
      </c>
      <c r="E50" s="166">
        <v>0</v>
      </c>
      <c r="F50" s="82"/>
      <c r="G50" s="82"/>
      <c r="H50" s="82"/>
      <c r="I50" s="79"/>
      <c r="J50" s="79"/>
    </row>
    <row r="51" spans="2:10">
      <c r="B51" s="84" t="s">
        <v>622</v>
      </c>
      <c r="C51" s="85" t="s">
        <v>621</v>
      </c>
      <c r="D51" s="191"/>
      <c r="E51" s="166">
        <v>0</v>
      </c>
      <c r="F51" s="82"/>
      <c r="G51" s="82"/>
      <c r="H51" s="82"/>
      <c r="I51" s="79"/>
      <c r="J51" s="79"/>
    </row>
    <row r="52" spans="2:10">
      <c r="B52" s="84" t="s">
        <v>736</v>
      </c>
      <c r="C52" s="85" t="s">
        <v>621</v>
      </c>
      <c r="D52" s="191"/>
      <c r="E52" s="166">
        <v>0</v>
      </c>
      <c r="F52" s="82"/>
      <c r="G52" s="82"/>
      <c r="H52" s="82"/>
      <c r="I52" s="79"/>
      <c r="J52" s="79"/>
    </row>
    <row r="53" spans="2:10" hidden="1">
      <c r="B53" s="84" t="s">
        <v>623</v>
      </c>
      <c r="C53" s="85" t="s">
        <v>621</v>
      </c>
      <c r="D53" s="86"/>
      <c r="E53" s="87">
        <v>0.54</v>
      </c>
      <c r="F53" s="82"/>
      <c r="G53" s="82"/>
      <c r="H53" s="82"/>
      <c r="I53" s="79"/>
      <c r="J53" s="79"/>
    </row>
    <row r="54" spans="2:10" hidden="1">
      <c r="B54" s="84" t="s">
        <v>624</v>
      </c>
      <c r="C54" s="85" t="s">
        <v>621</v>
      </c>
      <c r="D54" s="86"/>
      <c r="E54" s="87">
        <v>0.54</v>
      </c>
      <c r="F54" s="82"/>
      <c r="G54" s="82"/>
      <c r="H54" s="82"/>
      <c r="I54" s="79"/>
      <c r="J54" s="79"/>
    </row>
    <row r="55" spans="2:10" hidden="1">
      <c r="B55" s="84" t="s">
        <v>625</v>
      </c>
      <c r="C55" s="85" t="s">
        <v>621</v>
      </c>
      <c r="D55" s="86"/>
      <c r="E55" s="87">
        <v>0.81</v>
      </c>
      <c r="F55" s="82"/>
      <c r="G55" s="82"/>
      <c r="H55" s="82"/>
      <c r="I55" s="79"/>
      <c r="J55" s="79"/>
    </row>
    <row r="56" spans="2:10" ht="10.5" hidden="1" customHeight="1">
      <c r="B56" s="84" t="s">
        <v>626</v>
      </c>
      <c r="C56" s="85" t="s">
        <v>621</v>
      </c>
      <c r="D56" s="86"/>
      <c r="E56" s="87">
        <v>0.81</v>
      </c>
      <c r="F56" s="82"/>
      <c r="G56" s="82"/>
      <c r="H56" s="82"/>
      <c r="I56" s="79"/>
      <c r="J56" s="79"/>
    </row>
    <row r="57" spans="2:10" ht="10.5" hidden="1" customHeight="1">
      <c r="B57" s="84" t="s">
        <v>627</v>
      </c>
      <c r="C57" s="85" t="s">
        <v>621</v>
      </c>
      <c r="D57" s="86"/>
      <c r="E57" s="87">
        <v>0.54</v>
      </c>
      <c r="F57" s="82"/>
      <c r="G57" s="82"/>
      <c r="H57" s="82"/>
      <c r="I57" s="79"/>
      <c r="J57" s="79"/>
    </row>
    <row r="58" spans="2:10" ht="10.5" hidden="1" customHeight="1">
      <c r="B58" s="84" t="s">
        <v>628</v>
      </c>
      <c r="C58" s="85" t="s">
        <v>621</v>
      </c>
      <c r="D58" s="86"/>
      <c r="E58" s="87">
        <v>0.54</v>
      </c>
      <c r="F58" s="82"/>
      <c r="G58" s="82"/>
      <c r="H58" s="82"/>
      <c r="I58" s="79"/>
      <c r="J58" s="79"/>
    </row>
    <row r="59" spans="2:10" ht="10.5" hidden="1" customHeight="1">
      <c r="B59" s="84" t="s">
        <v>629</v>
      </c>
      <c r="C59" s="85" t="s">
        <v>621</v>
      </c>
      <c r="D59" s="86"/>
      <c r="E59" s="87">
        <v>0.81</v>
      </c>
      <c r="F59" s="82"/>
      <c r="G59" s="82"/>
      <c r="H59" s="82"/>
      <c r="I59" s="79"/>
      <c r="J59" s="79"/>
    </row>
    <row r="60" spans="2:10" ht="10.5" hidden="1" customHeight="1">
      <c r="B60" s="84" t="s">
        <v>630</v>
      </c>
      <c r="C60" s="85" t="s">
        <v>621</v>
      </c>
      <c r="D60" s="86"/>
      <c r="E60" s="87">
        <v>1.17</v>
      </c>
      <c r="F60" s="82"/>
      <c r="G60" s="82"/>
      <c r="H60" s="82"/>
      <c r="I60" s="79"/>
      <c r="J60" s="79"/>
    </row>
    <row r="61" spans="2:10" ht="10.5" hidden="1" customHeight="1">
      <c r="B61" s="84" t="s">
        <v>631</v>
      </c>
      <c r="C61" s="85" t="s">
        <v>621</v>
      </c>
      <c r="D61" s="86"/>
      <c r="E61" s="87">
        <v>0.54</v>
      </c>
      <c r="F61" s="82"/>
      <c r="G61" s="82"/>
      <c r="H61" s="82"/>
      <c r="I61" s="79"/>
      <c r="J61" s="79"/>
    </row>
    <row r="62" spans="2:10">
      <c r="B62" s="80" t="s">
        <v>632</v>
      </c>
      <c r="C62" s="81"/>
      <c r="D62" s="80"/>
      <c r="E62" s="80"/>
      <c r="F62" s="80"/>
      <c r="G62" s="80"/>
      <c r="H62" s="80"/>
      <c r="I62" s="79"/>
      <c r="J62" s="79"/>
    </row>
    <row r="63" spans="2:10">
      <c r="B63" s="84" t="s">
        <v>633</v>
      </c>
      <c r="C63" s="85" t="s">
        <v>634</v>
      </c>
      <c r="D63" s="190" t="s">
        <v>641</v>
      </c>
      <c r="E63" s="166">
        <v>0</v>
      </c>
      <c r="F63" s="82"/>
      <c r="G63" s="82"/>
      <c r="H63" s="82"/>
      <c r="I63" s="79"/>
      <c r="J63" s="79"/>
    </row>
    <row r="64" spans="2:10">
      <c r="B64" s="84" t="s">
        <v>635</v>
      </c>
      <c r="C64" s="85" t="s">
        <v>634</v>
      </c>
      <c r="D64" s="191"/>
      <c r="E64" s="166">
        <v>0</v>
      </c>
      <c r="F64" s="82"/>
      <c r="G64" s="82"/>
      <c r="H64" s="82"/>
      <c r="I64" s="79"/>
      <c r="J64" s="79"/>
    </row>
    <row r="65" spans="2:10">
      <c r="B65" s="84" t="s">
        <v>636</v>
      </c>
      <c r="C65" s="85" t="s">
        <v>634</v>
      </c>
      <c r="D65" s="191"/>
      <c r="E65" s="166">
        <v>0</v>
      </c>
      <c r="F65" s="82"/>
      <c r="G65" s="82"/>
      <c r="H65" s="82"/>
      <c r="I65" s="79"/>
      <c r="J65" s="79"/>
    </row>
    <row r="66" spans="2:10">
      <c r="B66" s="84" t="s">
        <v>636</v>
      </c>
      <c r="C66" s="85" t="s">
        <v>637</v>
      </c>
      <c r="D66" s="191"/>
      <c r="E66" s="166">
        <v>0</v>
      </c>
      <c r="F66" s="82"/>
      <c r="G66" s="82"/>
      <c r="H66" s="82"/>
      <c r="I66" s="79"/>
      <c r="J66" s="79"/>
    </row>
    <row r="67" spans="2:10">
      <c r="B67" s="84" t="s">
        <v>737</v>
      </c>
      <c r="C67" s="85" t="s">
        <v>634</v>
      </c>
      <c r="D67" s="191"/>
      <c r="E67" s="166">
        <v>0</v>
      </c>
      <c r="F67" s="82"/>
      <c r="G67" s="82"/>
      <c r="H67" s="82"/>
      <c r="I67" s="79"/>
      <c r="J67" s="79"/>
    </row>
    <row r="68" spans="2:10">
      <c r="B68" s="84" t="s">
        <v>737</v>
      </c>
      <c r="C68" s="85" t="s">
        <v>637</v>
      </c>
      <c r="D68" s="191"/>
      <c r="E68" s="166">
        <v>0</v>
      </c>
      <c r="F68" s="82"/>
      <c r="G68" s="82"/>
      <c r="H68" s="82"/>
      <c r="I68" s="79"/>
      <c r="J68" s="79"/>
    </row>
    <row r="69" spans="2:10">
      <c r="B69" s="84" t="s">
        <v>738</v>
      </c>
      <c r="C69" s="85" t="s">
        <v>634</v>
      </c>
      <c r="D69" s="192"/>
      <c r="E69" s="166">
        <v>0</v>
      </c>
      <c r="F69" s="83"/>
      <c r="G69" s="83"/>
      <c r="H69" s="83"/>
      <c r="I69" s="79"/>
      <c r="J69" s="79"/>
    </row>
    <row r="70" spans="2:10">
      <c r="B70" s="80" t="s">
        <v>639</v>
      </c>
      <c r="C70" s="81"/>
      <c r="D70" s="80"/>
      <c r="E70" s="80"/>
      <c r="F70" s="80"/>
      <c r="G70" s="80"/>
      <c r="H70" s="80"/>
      <c r="I70" s="79"/>
      <c r="J70" s="79"/>
    </row>
    <row r="71" spans="2:10">
      <c r="B71" s="9" t="s">
        <v>640</v>
      </c>
      <c r="C71" s="19" t="s">
        <v>638</v>
      </c>
      <c r="D71" s="5" t="s">
        <v>641</v>
      </c>
      <c r="E71" s="166">
        <v>0</v>
      </c>
      <c r="F71" s="24">
        <f t="shared" ref="F71" si="14">E71*1.3</f>
        <v>0</v>
      </c>
      <c r="G71" s="24">
        <f t="shared" ref="G71" si="15">E71*1.5</f>
        <v>0</v>
      </c>
      <c r="H71" s="24">
        <f t="shared" ref="H71" si="16">E71*2.5</f>
        <v>0</v>
      </c>
      <c r="I71" s="79"/>
      <c r="J71" s="79"/>
    </row>
    <row r="72" spans="2:10">
      <c r="B72" s="9" t="s">
        <v>642</v>
      </c>
      <c r="C72" s="19" t="s">
        <v>638</v>
      </c>
      <c r="D72" s="5" t="s">
        <v>641</v>
      </c>
      <c r="E72" s="170">
        <f>Rekentarief*1.05</f>
        <v>0</v>
      </c>
      <c r="F72" s="24">
        <f t="shared" ref="F72" si="17">E72*1.3</f>
        <v>0</v>
      </c>
      <c r="G72" s="24">
        <f t="shared" ref="G72" si="18">E72*1.5</f>
        <v>0</v>
      </c>
      <c r="H72" s="24">
        <f t="shared" ref="H72" si="19">E72*2.5</f>
        <v>0</v>
      </c>
      <c r="I72" s="79"/>
      <c r="J72" s="79"/>
    </row>
  </sheetData>
  <sheetProtection algorithmName="SHA-512" hashValue="SS39JprkGhUNozzalRtxPDDwcUCS1iQf9OysnrfY7poa89i1diTb1r8HIp1eluS3Zu4DevjKoFBNxo/3fDNHRw==" saltValue="bjc08H878XVr1RfrNvcPiw==" spinCount="100000" sheet="1" objects="1" scenarios="1"/>
  <mergeCells count="3">
    <mergeCell ref="F6:H6"/>
    <mergeCell ref="D50:D52"/>
    <mergeCell ref="D63:D69"/>
  </mergeCells>
  <phoneticPr fontId="48" type="noConversion"/>
  <conditionalFormatting sqref="B4 F4 B46">
    <cfRule type="expression" dxfId="2" priority="8" stopIfTrue="1">
      <formula>ISNA(#REF!)</formula>
    </cfRule>
  </conditionalFormatting>
  <conditionalFormatting sqref="B48 F48">
    <cfRule type="expression" dxfId="1" priority="1" stopIfTrue="1">
      <formula>ISNA(#REF!)</formula>
    </cfRule>
  </conditionalFormatting>
  <conditionalFormatting sqref="F46">
    <cfRule type="expression" dxfId="0" priority="5" stopIfTrue="1">
      <formula>ISNA(#REF!)</formula>
    </cfRule>
  </conditionalFormatting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1:K41"/>
  <sheetViews>
    <sheetView zoomScaleNormal="100" workbookViewId="0">
      <selection activeCell="G22" sqref="G22"/>
    </sheetView>
  </sheetViews>
  <sheetFormatPr defaultColWidth="9" defaultRowHeight="12"/>
  <cols>
    <col min="1" max="1" width="5.375" style="171" customWidth="1"/>
    <col min="2" max="2" width="52.25" style="171" bestFit="1" customWidth="1"/>
    <col min="3" max="3" width="9.25" style="171" bestFit="1" customWidth="1"/>
    <col min="4" max="4" width="10.5" style="171" bestFit="1" customWidth="1"/>
    <col min="5" max="6" width="9" style="171"/>
    <col min="7" max="7" width="32.375" style="171" customWidth="1"/>
    <col min="8" max="16384" width="9" style="171"/>
  </cols>
  <sheetData>
    <row r="1" spans="1:4">
      <c r="B1" s="150" t="s">
        <v>566</v>
      </c>
    </row>
    <row r="3" spans="1:4">
      <c r="A3" s="193" t="s">
        <v>643</v>
      </c>
      <c r="B3" s="193"/>
      <c r="C3" s="193"/>
      <c r="D3" s="193"/>
    </row>
    <row r="4" spans="1:4">
      <c r="A4" s="93"/>
      <c r="B4" s="7"/>
      <c r="C4" s="7"/>
      <c r="D4" s="94"/>
    </row>
    <row r="5" spans="1:4">
      <c r="A5" s="194" t="s">
        <v>644</v>
      </c>
      <c r="B5" s="194"/>
      <c r="C5" s="7"/>
      <c r="D5" s="94"/>
    </row>
    <row r="6" spans="1:4">
      <c r="A6" s="9">
        <v>1</v>
      </c>
      <c r="B6" s="9" t="s">
        <v>645</v>
      </c>
      <c r="C6" s="7"/>
      <c r="D6" s="94"/>
    </row>
    <row r="7" spans="1:4">
      <c r="A7" s="9">
        <v>2</v>
      </c>
      <c r="B7" s="9" t="s">
        <v>646</v>
      </c>
      <c r="C7" s="7"/>
      <c r="D7" s="94"/>
    </row>
    <row r="8" spans="1:4">
      <c r="A8" s="127">
        <v>3</v>
      </c>
      <c r="B8" s="9" t="s">
        <v>647</v>
      </c>
      <c r="C8" s="7"/>
      <c r="D8" s="94"/>
    </row>
    <row r="9" spans="1:4">
      <c r="A9" s="9">
        <v>4</v>
      </c>
      <c r="B9" s="9" t="s">
        <v>330</v>
      </c>
      <c r="C9" s="7"/>
      <c r="D9" s="94"/>
    </row>
    <row r="10" spans="1:4">
      <c r="A10" s="9">
        <v>5</v>
      </c>
      <c r="B10" s="9" t="s">
        <v>648</v>
      </c>
      <c r="C10" s="7"/>
      <c r="D10" s="94"/>
    </row>
    <row r="11" spans="1:4">
      <c r="A11" s="127"/>
      <c r="B11" s="173"/>
      <c r="C11" s="7"/>
      <c r="D11" s="94"/>
    </row>
    <row r="12" spans="1:4">
      <c r="A12" s="174"/>
      <c r="B12" s="175"/>
      <c r="C12" s="7"/>
      <c r="D12" s="94"/>
    </row>
    <row r="13" spans="1:4">
      <c r="A13" s="193" t="s">
        <v>649</v>
      </c>
      <c r="B13" s="193"/>
      <c r="C13" s="172" t="s">
        <v>650</v>
      </c>
      <c r="D13" s="172" t="s">
        <v>651</v>
      </c>
    </row>
    <row r="14" spans="1:4">
      <c r="A14" s="5" t="s">
        <v>652</v>
      </c>
      <c r="B14" s="9" t="s">
        <v>653</v>
      </c>
      <c r="C14" s="7"/>
      <c r="D14" s="94"/>
    </row>
    <row r="15" spans="1:4">
      <c r="A15" s="5">
        <v>1</v>
      </c>
      <c r="B15" s="9" t="s">
        <v>654</v>
      </c>
      <c r="C15" s="9" t="s">
        <v>655</v>
      </c>
      <c r="D15" s="176" t="s">
        <v>656</v>
      </c>
    </row>
    <row r="16" spans="1:4">
      <c r="A16" s="5">
        <v>2</v>
      </c>
      <c r="B16" s="9" t="s">
        <v>657</v>
      </c>
      <c r="C16" s="9" t="s">
        <v>354</v>
      </c>
      <c r="D16" s="176" t="s">
        <v>658</v>
      </c>
    </row>
    <row r="17" spans="1:11">
      <c r="A17" s="5">
        <v>3</v>
      </c>
      <c r="B17" s="9" t="s">
        <v>659</v>
      </c>
      <c r="C17" s="9" t="s">
        <v>660</v>
      </c>
      <c r="D17" s="176" t="s">
        <v>656</v>
      </c>
    </row>
    <row r="18" spans="1:11">
      <c r="A18" s="5">
        <v>4</v>
      </c>
      <c r="B18" s="9" t="s">
        <v>661</v>
      </c>
      <c r="C18" s="9" t="s">
        <v>354</v>
      </c>
      <c r="D18" s="176" t="s">
        <v>658</v>
      </c>
    </row>
    <row r="19" spans="1:11">
      <c r="A19" s="5">
        <v>5</v>
      </c>
      <c r="B19" s="9" t="s">
        <v>662</v>
      </c>
      <c r="C19" s="9" t="s">
        <v>660</v>
      </c>
      <c r="D19" s="176" t="s">
        <v>656</v>
      </c>
    </row>
    <row r="20" spans="1:11">
      <c r="A20" s="5">
        <v>6</v>
      </c>
      <c r="B20" s="9" t="s">
        <v>663</v>
      </c>
      <c r="C20" s="9" t="s">
        <v>664</v>
      </c>
      <c r="D20" s="176" t="s">
        <v>656</v>
      </c>
    </row>
    <row r="21" spans="1:11">
      <c r="A21" s="5">
        <v>7</v>
      </c>
      <c r="B21" s="9" t="s">
        <v>665</v>
      </c>
      <c r="C21" s="9" t="s">
        <v>664</v>
      </c>
      <c r="D21" s="176" t="s">
        <v>656</v>
      </c>
    </row>
    <row r="22" spans="1:11">
      <c r="A22" s="5">
        <v>8</v>
      </c>
      <c r="B22" s="9" t="s">
        <v>666</v>
      </c>
      <c r="C22" s="9" t="s">
        <v>660</v>
      </c>
      <c r="D22" s="176" t="s">
        <v>656</v>
      </c>
    </row>
    <row r="23" spans="1:11">
      <c r="A23" s="93"/>
      <c r="B23" s="7"/>
      <c r="C23" s="7"/>
      <c r="D23" s="94"/>
    </row>
    <row r="24" spans="1:11">
      <c r="A24" s="177" t="s">
        <v>667</v>
      </c>
      <c r="B24" s="178"/>
      <c r="C24" s="178" t="s">
        <v>668</v>
      </c>
      <c r="D24" s="179" t="s">
        <v>669</v>
      </c>
    </row>
    <row r="25" spans="1:11" hidden="1">
      <c r="A25" s="9" t="s">
        <v>670</v>
      </c>
      <c r="B25" s="9" t="s">
        <v>671</v>
      </c>
      <c r="C25" s="9">
        <v>820</v>
      </c>
      <c r="D25" s="180">
        <v>1</v>
      </c>
      <c r="K25" s="181"/>
    </row>
    <row r="26" spans="1:11" hidden="1">
      <c r="A26" s="9" t="s">
        <v>672</v>
      </c>
      <c r="B26" s="9" t="s">
        <v>673</v>
      </c>
      <c r="C26" s="9">
        <v>615</v>
      </c>
      <c r="D26" s="180">
        <v>1</v>
      </c>
    </row>
    <row r="27" spans="1:11" hidden="1">
      <c r="A27" s="9" t="s">
        <v>674</v>
      </c>
      <c r="B27" s="9" t="s">
        <v>675</v>
      </c>
      <c r="C27" s="9">
        <v>410</v>
      </c>
      <c r="D27" s="180">
        <v>1</v>
      </c>
    </row>
    <row r="28" spans="1:11">
      <c r="A28" s="9" t="s">
        <v>23</v>
      </c>
      <c r="B28" s="9" t="s">
        <v>676</v>
      </c>
      <c r="C28" s="9">
        <v>200</v>
      </c>
      <c r="D28" s="182">
        <v>1</v>
      </c>
    </row>
    <row r="29" spans="1:11">
      <c r="A29" s="9" t="s">
        <v>677</v>
      </c>
      <c r="B29" s="9" t="s">
        <v>678</v>
      </c>
      <c r="C29" s="9">
        <v>160</v>
      </c>
      <c r="D29" s="183">
        <v>1</v>
      </c>
    </row>
    <row r="30" spans="1:11">
      <c r="A30" s="9" t="s">
        <v>27</v>
      </c>
      <c r="B30" s="9" t="s">
        <v>679</v>
      </c>
      <c r="C30" s="9">
        <v>120</v>
      </c>
      <c r="D30" s="183">
        <v>1</v>
      </c>
    </row>
    <row r="31" spans="1:11">
      <c r="A31" s="9" t="s">
        <v>31</v>
      </c>
      <c r="B31" s="9" t="s">
        <v>680</v>
      </c>
      <c r="C31" s="9">
        <v>80</v>
      </c>
      <c r="D31" s="183">
        <v>1</v>
      </c>
    </row>
    <row r="32" spans="1:11">
      <c r="A32" s="9" t="s">
        <v>33</v>
      </c>
      <c r="B32" s="9" t="s">
        <v>681</v>
      </c>
      <c r="C32" s="9">
        <v>40</v>
      </c>
      <c r="D32" s="183">
        <v>1</v>
      </c>
    </row>
    <row r="33" spans="1:4">
      <c r="A33" s="9" t="s">
        <v>682</v>
      </c>
      <c r="B33" s="9" t="s">
        <v>683</v>
      </c>
      <c r="C33" s="9">
        <v>24</v>
      </c>
      <c r="D33" s="183">
        <v>1</v>
      </c>
    </row>
    <row r="34" spans="1:4">
      <c r="A34" s="9" t="s">
        <v>684</v>
      </c>
      <c r="B34" s="9" t="s">
        <v>685</v>
      </c>
      <c r="C34" s="9">
        <v>20</v>
      </c>
      <c r="D34" s="183">
        <v>1</v>
      </c>
    </row>
    <row r="35" spans="1:4">
      <c r="A35" s="9" t="s">
        <v>686</v>
      </c>
      <c r="B35" s="9" t="s">
        <v>687</v>
      </c>
      <c r="C35" s="9">
        <v>12</v>
      </c>
      <c r="D35" s="183">
        <v>1</v>
      </c>
    </row>
    <row r="36" spans="1:4">
      <c r="A36" s="9" t="s">
        <v>688</v>
      </c>
      <c r="B36" s="9" t="s">
        <v>689</v>
      </c>
      <c r="C36" s="9">
        <v>6</v>
      </c>
      <c r="D36" s="183">
        <v>1</v>
      </c>
    </row>
    <row r="37" spans="1:4">
      <c r="A37" s="9" t="s">
        <v>36</v>
      </c>
      <c r="B37" s="9" t="s">
        <v>690</v>
      </c>
      <c r="C37" s="9">
        <v>4</v>
      </c>
      <c r="D37" s="183">
        <v>1</v>
      </c>
    </row>
    <row r="38" spans="1:4">
      <c r="A38" s="9" t="s">
        <v>691</v>
      </c>
      <c r="B38" s="9" t="s">
        <v>692</v>
      </c>
      <c r="C38" s="9">
        <v>3</v>
      </c>
      <c r="D38" s="183">
        <v>1</v>
      </c>
    </row>
    <row r="39" spans="1:4">
      <c r="A39" s="9" t="s">
        <v>693</v>
      </c>
      <c r="B39" s="9" t="s">
        <v>694</v>
      </c>
      <c r="C39" s="9">
        <v>2</v>
      </c>
      <c r="D39" s="183">
        <v>1</v>
      </c>
    </row>
    <row r="40" spans="1:4">
      <c r="A40" s="9" t="s">
        <v>695</v>
      </c>
      <c r="B40" s="9" t="s">
        <v>696</v>
      </c>
      <c r="C40" s="9">
        <v>1</v>
      </c>
      <c r="D40" s="183">
        <v>1</v>
      </c>
    </row>
    <row r="41" spans="1:4">
      <c r="A41" s="9" t="s">
        <v>652</v>
      </c>
      <c r="B41" s="9" t="s">
        <v>653</v>
      </c>
      <c r="C41" s="9">
        <v>0</v>
      </c>
      <c r="D41" s="183">
        <v>1</v>
      </c>
    </row>
  </sheetData>
  <sheetProtection algorithmName="SHA-512" hashValue="1cCrW2UNJ5rDNgRMu9rdgRkBrkmBj/vJzLvKSyqrTRy6TmkoLAUc87u/H7cP62hD8G6y6IOvxuhmaUgCLgDk0Q==" saltValue="kbF0Bp9hWRADDZx9OAPMSw==" spinCount="100000" sheet="1" objects="1" scenarios="1"/>
  <mergeCells count="3">
    <mergeCell ref="A3:D3"/>
    <mergeCell ref="A13:B13"/>
    <mergeCell ref="A5:B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pageSetUpPr fitToPage="1"/>
  </sheetPr>
  <dimension ref="A1:AP518"/>
  <sheetViews>
    <sheetView zoomScaleNormal="100" workbookViewId="0">
      <pane xSplit="5" ySplit="4" topLeftCell="J256" activePane="bottomRight" state="frozen"/>
      <selection pane="topRight" activeCell="F1" sqref="F1"/>
      <selection pane="bottomLeft" activeCell="A5" sqref="A5"/>
      <selection pane="bottomRight" activeCell="L256" sqref="L256"/>
    </sheetView>
  </sheetViews>
  <sheetFormatPr defaultColWidth="9" defaultRowHeight="11.25"/>
  <cols>
    <col min="1" max="1" width="10" style="7" customWidth="1"/>
    <col min="2" max="2" width="46" style="7" bestFit="1" customWidth="1"/>
    <col min="3" max="3" width="21.875" style="7" bestFit="1" customWidth="1"/>
    <col min="4" max="4" width="13.75" style="10" bestFit="1" customWidth="1"/>
    <col min="5" max="5" width="30.875" style="7" customWidth="1"/>
    <col min="6" max="6" width="6.625" style="10" customWidth="1"/>
    <col min="7" max="7" width="39.875" style="10" bestFit="1" customWidth="1"/>
    <col min="8" max="8" width="22.875" style="7" bestFit="1" customWidth="1"/>
    <col min="9" max="9" width="5.375" style="11" customWidth="1"/>
    <col min="10" max="10" width="49.375" style="10" customWidth="1"/>
    <col min="11" max="11" width="14.5" style="7" customWidth="1"/>
    <col min="12" max="13" width="10.625" style="7" customWidth="1"/>
    <col min="14" max="14" width="1.5" style="7" customWidth="1"/>
    <col min="15" max="15" width="10.625" style="7" customWidth="1"/>
    <col min="16" max="18" width="10.625" style="7" hidden="1" customWidth="1"/>
    <col min="19" max="19" width="1.5" style="7" customWidth="1"/>
    <col min="20" max="21" width="10.625" style="7" customWidth="1"/>
    <col min="22" max="22" width="1.5" style="7" customWidth="1"/>
    <col min="23" max="23" width="10.625" style="7" customWidth="1"/>
    <col min="24" max="24" width="1.5" style="7" customWidth="1"/>
    <col min="25" max="25" width="10.625" style="7" customWidth="1"/>
    <col min="26" max="26" width="14.125" style="7" bestFit="1" customWidth="1"/>
    <col min="27" max="27" width="1.5" style="7" customWidth="1"/>
    <col min="28" max="28" width="12.5" style="7" hidden="1" customWidth="1"/>
    <col min="29" max="29" width="14.125" style="7" hidden="1" customWidth="1"/>
    <col min="30" max="30" width="1.5" style="7" hidden="1" customWidth="1"/>
    <col min="31" max="31" width="12.5" style="7" hidden="1" customWidth="1"/>
    <col min="32" max="32" width="14.125" style="7" hidden="1" customWidth="1"/>
    <col min="33" max="33" width="1.5" style="7" hidden="1" customWidth="1"/>
    <col min="34" max="34" width="12.5" style="7" hidden="1" customWidth="1"/>
    <col min="35" max="35" width="14.125" style="7" hidden="1" customWidth="1"/>
    <col min="36" max="36" width="1" style="7" hidden="1" customWidth="1"/>
    <col min="37" max="37" width="12.5" style="7" bestFit="1" customWidth="1"/>
    <col min="38" max="38" width="13.875" style="7" bestFit="1" customWidth="1"/>
    <col min="39" max="39" width="1.5" style="7" customWidth="1"/>
    <col min="40" max="40" width="9" style="7" customWidth="1"/>
    <col min="41" max="16384" width="9" style="7"/>
  </cols>
  <sheetData>
    <row r="1" spans="1:42">
      <c r="B1" s="195" t="s">
        <v>566</v>
      </c>
      <c r="C1" s="195"/>
      <c r="D1" s="195"/>
    </row>
    <row r="3" spans="1:42" ht="33" customHeight="1">
      <c r="A3" s="8" t="s">
        <v>697</v>
      </c>
      <c r="N3" s="12"/>
      <c r="O3" s="199" t="s">
        <v>9</v>
      </c>
      <c r="P3" s="199"/>
      <c r="Q3" s="199"/>
      <c r="R3" s="199"/>
      <c r="S3" s="12"/>
      <c r="T3" s="197" t="s">
        <v>650</v>
      </c>
      <c r="U3" s="198"/>
      <c r="V3" s="12"/>
      <c r="W3" s="13"/>
      <c r="X3" s="12"/>
      <c r="Y3" s="196" t="s">
        <v>698</v>
      </c>
      <c r="Z3" s="196"/>
      <c r="AA3" s="12"/>
      <c r="AB3" s="196" t="s">
        <v>699</v>
      </c>
      <c r="AC3" s="196"/>
      <c r="AD3" s="12"/>
      <c r="AE3" s="196" t="s">
        <v>700</v>
      </c>
      <c r="AF3" s="196"/>
      <c r="AG3" s="12"/>
      <c r="AH3" s="196" t="s">
        <v>575</v>
      </c>
      <c r="AI3" s="196"/>
      <c r="AJ3" s="12"/>
      <c r="AK3" s="196" t="s">
        <v>6</v>
      </c>
      <c r="AL3" s="196"/>
      <c r="AM3" s="12"/>
    </row>
    <row r="4" spans="1:42" ht="45">
      <c r="A4" s="14" t="s">
        <v>701</v>
      </c>
      <c r="B4" s="14" t="s">
        <v>1</v>
      </c>
      <c r="C4" s="14" t="s">
        <v>702</v>
      </c>
      <c r="D4" s="41" t="s">
        <v>703</v>
      </c>
      <c r="E4" s="14" t="s">
        <v>704</v>
      </c>
      <c r="F4" s="15" t="s">
        <v>649</v>
      </c>
      <c r="G4" s="15" t="s">
        <v>705</v>
      </c>
      <c r="H4" s="14" t="s">
        <v>706</v>
      </c>
      <c r="I4" s="40" t="s">
        <v>707</v>
      </c>
      <c r="J4" s="41" t="s">
        <v>705</v>
      </c>
      <c r="K4" s="16" t="s">
        <v>708</v>
      </c>
      <c r="L4" s="16" t="s">
        <v>709</v>
      </c>
      <c r="M4" s="16" t="s">
        <v>710</v>
      </c>
      <c r="N4" s="14"/>
      <c r="O4" s="16" t="s">
        <v>711</v>
      </c>
      <c r="P4" s="16" t="s">
        <v>573</v>
      </c>
      <c r="Q4" s="16" t="s">
        <v>574</v>
      </c>
      <c r="R4" s="16" t="s">
        <v>712</v>
      </c>
      <c r="S4" s="14"/>
      <c r="T4" s="16" t="s">
        <v>713</v>
      </c>
      <c r="U4" s="14" t="s">
        <v>714</v>
      </c>
      <c r="V4" s="14"/>
      <c r="W4" s="16" t="s">
        <v>715</v>
      </c>
      <c r="X4" s="14"/>
      <c r="Y4" s="14" t="s">
        <v>716</v>
      </c>
      <c r="Z4" s="16" t="s">
        <v>717</v>
      </c>
      <c r="AA4" s="14"/>
      <c r="AB4" s="14" t="s">
        <v>716</v>
      </c>
      <c r="AC4" s="16" t="s">
        <v>717</v>
      </c>
      <c r="AD4" s="14"/>
      <c r="AE4" s="14" t="s">
        <v>716</v>
      </c>
      <c r="AF4" s="16" t="s">
        <v>717</v>
      </c>
      <c r="AG4" s="14"/>
      <c r="AH4" s="14" t="s">
        <v>716</v>
      </c>
      <c r="AI4" s="16" t="s">
        <v>717</v>
      </c>
      <c r="AJ4" s="14"/>
      <c r="AK4" s="14" t="s">
        <v>716</v>
      </c>
      <c r="AL4" s="16" t="s">
        <v>717</v>
      </c>
      <c r="AM4" s="14"/>
    </row>
    <row r="5" spans="1:42" ht="12.75">
      <c r="A5" s="6">
        <f>Ruimtestaat!A6</f>
        <v>1</v>
      </c>
      <c r="B5" s="17" t="str">
        <f>Ruimtestaat!B6</f>
        <v>Ariane de Ranitz</v>
      </c>
      <c r="C5" s="52" t="str">
        <f>Ruimtestaat!D6</f>
        <v>bg</v>
      </c>
      <c r="D5" s="77" t="str">
        <f>Ruimtestaat!E6</f>
        <v>0.001</v>
      </c>
      <c r="E5" s="52" t="str">
        <f>Ruimtestaat!F6</f>
        <v>Entree</v>
      </c>
      <c r="F5" s="9">
        <v>1</v>
      </c>
      <c r="G5" s="18" t="str">
        <f t="shared" ref="G5:G68" si="0">VLOOKUP(F5,cat_omschrijving,2,0)</f>
        <v xml:space="preserve">Kantoorruimte / vergaderruimte </v>
      </c>
      <c r="H5" s="52" t="str">
        <f>Ruimtestaat!G6</f>
        <v>Schoonloopmat</v>
      </c>
      <c r="I5" s="19">
        <v>4</v>
      </c>
      <c r="J5" s="18" t="str">
        <f t="shared" ref="J5" si="1">VLOOKUP(I5,Legenda_vloerafwerking,2,0)</f>
        <v>Tapijt</v>
      </c>
      <c r="K5" s="21">
        <f>Ruimtestaat!H6</f>
        <v>13</v>
      </c>
      <c r="L5" s="20">
        <f>K5-M5</f>
        <v>13</v>
      </c>
      <c r="M5" s="42">
        <f>Ruimtestaat!J6</f>
        <v>0</v>
      </c>
      <c r="N5" s="22"/>
      <c r="O5" s="9" t="str">
        <f>Ruimtestaat!L6</f>
        <v>5w</v>
      </c>
      <c r="P5" s="9"/>
      <c r="Q5" s="9"/>
      <c r="R5" s="9"/>
      <c r="S5" s="22"/>
      <c r="T5" s="17" t="str">
        <f t="shared" ref="T5:T68" si="2">IF(F5="nio","_",VLOOKUP(F5,cat_omschrijving,3,0))</f>
        <v>Bureau</v>
      </c>
      <c r="U5" s="17" t="str">
        <f t="shared" ref="U5:U68" si="3">IF(F5="nio","_",VLOOKUP(F5,cat_omschrijving,4,0))</f>
        <v>AQL 7%</v>
      </c>
      <c r="V5" s="22"/>
      <c r="W5" s="184">
        <v>100</v>
      </c>
      <c r="X5" s="22"/>
      <c r="Y5" s="20">
        <f t="shared" ref="Y5:Y68" si="4">IF(F5="nio","_",(L5/W5)*VLOOKUP(O5,Aanpassing_frequenties,3,0))*VLOOKUP(O5,Aanpassing_frequenties,4,0)</f>
        <v>26</v>
      </c>
      <c r="Z5" s="23">
        <f t="shared" ref="Z5:Z68" si="5">IF(F5="nio","_",Y5*Rekentarief)</f>
        <v>0</v>
      </c>
      <c r="AA5" s="22"/>
      <c r="AB5" s="20" t="str">
        <f t="shared" ref="AB5:AB68" si="6">IF(OR($F5="nio",P5=""),"_",($L5/$W5)*VLOOKUP(P5,Aanpassing_frequenties,3,0))</f>
        <v>_</v>
      </c>
      <c r="AC5" s="23" t="str">
        <f t="shared" ref="AC5" si="7">IF(OR($F5="nio",P5=""),"_",AB5*Rekentarief30)</f>
        <v>_</v>
      </c>
      <c r="AD5" s="22"/>
      <c r="AE5" s="20" t="str">
        <f t="shared" ref="AE5:AE68" si="8">IF(OR($F5="nio",Q5=""),"_",($L5/$W5)*VLOOKUP(Q5,Aanpassing_frequenties,3,0))</f>
        <v>_</v>
      </c>
      <c r="AF5" s="23" t="str">
        <f t="shared" ref="AF5" si="9">IF(OR($F5="nio",Q5=""),"_",AE5*Rekentarief50)</f>
        <v>_</v>
      </c>
      <c r="AG5" s="22"/>
      <c r="AH5" s="20" t="str">
        <f t="shared" ref="AH5:AH68" si="10">IF(OR($F5="nio",R5=""),"_",($L5/$W5)*VLOOKUP(R5,Aanpassing_frequenties,3,0))</f>
        <v>_</v>
      </c>
      <c r="AI5" s="23" t="str">
        <f t="shared" ref="AI5" si="11">IF(OR($F5="nio",R5=""),"_",AH5*rekentarief150)</f>
        <v>_</v>
      </c>
      <c r="AJ5" s="22"/>
      <c r="AK5" s="20">
        <f t="shared" ref="AK5:AK68" si="12">IF(F5="nio","_",SUM(Y5,AB5,AE5,AH5))</f>
        <v>26</v>
      </c>
      <c r="AL5" s="23">
        <f t="shared" ref="AL5:AL68" si="13">IF(F5="nio","_",SUM(Z5,AC5,AF5,AI5))</f>
        <v>0</v>
      </c>
      <c r="AM5" s="22"/>
    </row>
    <row r="6" spans="1:42" ht="12.75">
      <c r="A6" s="6">
        <f>Ruimtestaat!A7</f>
        <v>1</v>
      </c>
      <c r="B6" s="17" t="str">
        <f>Ruimtestaat!B7</f>
        <v>Ariane de Ranitz</v>
      </c>
      <c r="C6" s="52" t="str">
        <f>Ruimtestaat!D7</f>
        <v>bg</v>
      </c>
      <c r="D6" s="77" t="str">
        <f>Ruimtestaat!E7</f>
        <v>0.002</v>
      </c>
      <c r="E6" s="52" t="str">
        <f>Ruimtestaat!F7</f>
        <v>Gang</v>
      </c>
      <c r="F6" s="9">
        <v>1</v>
      </c>
      <c r="G6" s="18" t="str">
        <f t="shared" si="0"/>
        <v xml:space="preserve">Kantoorruimte / vergaderruimte </v>
      </c>
      <c r="H6" s="52" t="str">
        <f>Ruimtestaat!G7</f>
        <v>Noraplan Sentica</v>
      </c>
      <c r="I6" s="19">
        <v>2</v>
      </c>
      <c r="J6" s="18" t="str">
        <f t="shared" ref="J6:J18" si="14">VLOOKUP(I6,Legenda_vloerafwerking,2,0)</f>
        <v>Harde vloeren zonder extra behandeling</v>
      </c>
      <c r="K6" s="21">
        <f>Ruimtestaat!H7</f>
        <v>166</v>
      </c>
      <c r="L6" s="20">
        <f t="shared" ref="L6:L25" si="15">K6-M6</f>
        <v>166</v>
      </c>
      <c r="M6" s="42">
        <f>Ruimtestaat!J7</f>
        <v>0</v>
      </c>
      <c r="N6" s="22"/>
      <c r="O6" s="9" t="str">
        <f>Ruimtestaat!L7</f>
        <v>5w</v>
      </c>
      <c r="P6" s="9"/>
      <c r="Q6" s="9"/>
      <c r="R6" s="9"/>
      <c r="S6" s="22"/>
      <c r="T6" s="17" t="str">
        <f t="shared" si="2"/>
        <v>Bureau</v>
      </c>
      <c r="U6" s="17" t="str">
        <f t="shared" si="3"/>
        <v>AQL 7%</v>
      </c>
      <c r="V6" s="22"/>
      <c r="W6" s="184">
        <v>100</v>
      </c>
      <c r="X6" s="22"/>
      <c r="Y6" s="20">
        <f t="shared" si="4"/>
        <v>332</v>
      </c>
      <c r="Z6" s="23">
        <f t="shared" si="5"/>
        <v>0</v>
      </c>
      <c r="AA6" s="22"/>
      <c r="AB6" s="20" t="str">
        <f t="shared" si="6"/>
        <v>_</v>
      </c>
      <c r="AC6" s="23" t="str">
        <f t="shared" ref="AC6:AC7" si="16">IF(OR($F6="nio",P6=""),"_",AB6*Rekentarief30)</f>
        <v>_</v>
      </c>
      <c r="AD6" s="22"/>
      <c r="AE6" s="20" t="str">
        <f t="shared" si="8"/>
        <v>_</v>
      </c>
      <c r="AF6" s="23" t="str">
        <f t="shared" ref="AF6:AF7" si="17">IF(OR($F6="nio",Q6=""),"_",AE6*Rekentarief50)</f>
        <v>_</v>
      </c>
      <c r="AG6" s="22"/>
      <c r="AH6" s="20" t="str">
        <f t="shared" si="10"/>
        <v>_</v>
      </c>
      <c r="AI6" s="23" t="str">
        <f t="shared" ref="AI6:AI7" si="18">IF(OR($F6="nio",R6=""),"_",AH6*rekentarief150)</f>
        <v>_</v>
      </c>
      <c r="AJ6" s="22"/>
      <c r="AK6" s="20">
        <f t="shared" si="12"/>
        <v>332</v>
      </c>
      <c r="AL6" s="23">
        <f t="shared" si="13"/>
        <v>0</v>
      </c>
      <c r="AM6" s="22"/>
      <c r="AP6" s="26"/>
    </row>
    <row r="7" spans="1:42" ht="12.75">
      <c r="A7" s="6">
        <f>Ruimtestaat!A8</f>
        <v>1</v>
      </c>
      <c r="B7" s="17" t="str">
        <f>Ruimtestaat!B8</f>
        <v>Ariane de Ranitz</v>
      </c>
      <c r="C7" s="52" t="str">
        <f>Ruimtestaat!D8</f>
        <v>bg</v>
      </c>
      <c r="D7" s="77" t="str">
        <f>Ruimtestaat!E8</f>
        <v>0.003</v>
      </c>
      <c r="E7" s="52" t="str">
        <f>Ruimtestaat!F8</f>
        <v>Toilet personeel</v>
      </c>
      <c r="F7" s="9">
        <v>2</v>
      </c>
      <c r="G7" s="18" t="str">
        <f t="shared" si="0"/>
        <v>Sanitaire ruimte</v>
      </c>
      <c r="H7" s="52" t="str">
        <f>Ruimtestaat!G8</f>
        <v>gietvloer</v>
      </c>
      <c r="I7" s="19">
        <v>3</v>
      </c>
      <c r="J7" s="18" t="str">
        <f t="shared" si="14"/>
        <v>Harde vloer zonder polymeer beschermlaag, met behandeling</v>
      </c>
      <c r="K7" s="21">
        <f>Ruimtestaat!H8</f>
        <v>4</v>
      </c>
      <c r="L7" s="20">
        <f t="shared" si="15"/>
        <v>4</v>
      </c>
      <c r="M7" s="42">
        <f>Ruimtestaat!J8</f>
        <v>0</v>
      </c>
      <c r="N7" s="22"/>
      <c r="O7" s="9" t="str">
        <f>Ruimtestaat!L8</f>
        <v>5w</v>
      </c>
      <c r="P7" s="9"/>
      <c r="Q7" s="9"/>
      <c r="R7" s="9"/>
      <c r="S7" s="22"/>
      <c r="T7" s="17" t="str">
        <f t="shared" si="2"/>
        <v>Sanitair</v>
      </c>
      <c r="U7" s="17" t="str">
        <f t="shared" si="3"/>
        <v>AQL 4%</v>
      </c>
      <c r="V7" s="22"/>
      <c r="W7" s="184">
        <v>100</v>
      </c>
      <c r="X7" s="22"/>
      <c r="Y7" s="20">
        <f t="shared" si="4"/>
        <v>8</v>
      </c>
      <c r="Z7" s="23">
        <f t="shared" si="5"/>
        <v>0</v>
      </c>
      <c r="AA7" s="22"/>
      <c r="AB7" s="20" t="str">
        <f t="shared" si="6"/>
        <v>_</v>
      </c>
      <c r="AC7" s="23" t="str">
        <f t="shared" si="16"/>
        <v>_</v>
      </c>
      <c r="AD7" s="22"/>
      <c r="AE7" s="20" t="str">
        <f t="shared" si="8"/>
        <v>_</v>
      </c>
      <c r="AF7" s="23" t="str">
        <f t="shared" si="17"/>
        <v>_</v>
      </c>
      <c r="AG7" s="22"/>
      <c r="AH7" s="20" t="str">
        <f t="shared" si="10"/>
        <v>_</v>
      </c>
      <c r="AI7" s="23" t="str">
        <f t="shared" si="18"/>
        <v>_</v>
      </c>
      <c r="AJ7" s="22"/>
      <c r="AK7" s="20">
        <f t="shared" si="12"/>
        <v>8</v>
      </c>
      <c r="AL7" s="23">
        <f t="shared" si="13"/>
        <v>0</v>
      </c>
      <c r="AM7" s="22"/>
      <c r="AP7" s="26"/>
    </row>
    <row r="8" spans="1:42" ht="12.75">
      <c r="A8" s="6">
        <f>Ruimtestaat!A9</f>
        <v>1</v>
      </c>
      <c r="B8" s="17" t="str">
        <f>Ruimtestaat!B9</f>
        <v>Ariane de Ranitz</v>
      </c>
      <c r="C8" s="52" t="str">
        <f>Ruimtestaat!D9</f>
        <v>bg</v>
      </c>
      <c r="D8" s="77" t="str">
        <f>Ruimtestaat!E9</f>
        <v>0.006</v>
      </c>
      <c r="E8" s="52" t="str">
        <f>Ruimtestaat!F9</f>
        <v>Gang</v>
      </c>
      <c r="F8" s="9">
        <v>3</v>
      </c>
      <c r="G8" s="18" t="str">
        <f t="shared" si="0"/>
        <v>Verkeersruimte / Garderobe / Wachtruimte</v>
      </c>
      <c r="H8" s="52" t="str">
        <f>Ruimtestaat!G9</f>
        <v>Noraplan Sentica</v>
      </c>
      <c r="I8" s="19">
        <v>2</v>
      </c>
      <c r="J8" s="18" t="str">
        <f t="shared" si="14"/>
        <v>Harde vloeren zonder extra behandeling</v>
      </c>
      <c r="K8" s="21">
        <f>Ruimtestaat!H9</f>
        <v>78</v>
      </c>
      <c r="L8" s="20">
        <f t="shared" si="15"/>
        <v>78</v>
      </c>
      <c r="M8" s="42">
        <f>Ruimtestaat!J9</f>
        <v>0</v>
      </c>
      <c r="N8" s="22"/>
      <c r="O8" s="9" t="str">
        <f>Ruimtestaat!L9</f>
        <v>5w</v>
      </c>
      <c r="P8" s="9"/>
      <c r="Q8" s="9"/>
      <c r="R8" s="9"/>
      <c r="S8" s="22"/>
      <c r="T8" s="17" t="str">
        <f t="shared" si="2"/>
        <v>Verkeer</v>
      </c>
      <c r="U8" s="17" t="str">
        <f t="shared" si="3"/>
        <v>AQL 7%</v>
      </c>
      <c r="V8" s="22"/>
      <c r="W8" s="184">
        <v>100</v>
      </c>
      <c r="X8" s="22"/>
      <c r="Y8" s="20">
        <f t="shared" si="4"/>
        <v>156</v>
      </c>
      <c r="Z8" s="23">
        <f t="shared" si="5"/>
        <v>0</v>
      </c>
      <c r="AA8" s="22"/>
      <c r="AB8" s="20" t="str">
        <f t="shared" si="6"/>
        <v>_</v>
      </c>
      <c r="AC8" s="23" t="str">
        <f t="shared" ref="AC8:AC24" si="19">IF(OR($F8="nio",P8=""),"_",AB8*Rekentarief30)</f>
        <v>_</v>
      </c>
      <c r="AD8" s="22"/>
      <c r="AE8" s="20" t="str">
        <f t="shared" si="8"/>
        <v>_</v>
      </c>
      <c r="AF8" s="23" t="str">
        <f t="shared" ref="AF8:AF24" si="20">IF(OR($F8="nio",Q8=""),"_",AE8*Rekentarief50)</f>
        <v>_</v>
      </c>
      <c r="AG8" s="22"/>
      <c r="AH8" s="20" t="str">
        <f t="shared" si="10"/>
        <v>_</v>
      </c>
      <c r="AI8" s="23" t="str">
        <f t="shared" ref="AI8:AI24" si="21">IF(OR($F8="nio",R8=""),"_",AH8*rekentarief150)</f>
        <v>_</v>
      </c>
      <c r="AJ8" s="22"/>
      <c r="AK8" s="20">
        <f t="shared" si="12"/>
        <v>156</v>
      </c>
      <c r="AL8" s="23">
        <f t="shared" si="13"/>
        <v>0</v>
      </c>
      <c r="AM8" s="22"/>
      <c r="AP8" s="26"/>
    </row>
    <row r="9" spans="1:42" ht="12.75">
      <c r="A9" s="6">
        <f>Ruimtestaat!A10</f>
        <v>1</v>
      </c>
      <c r="B9" s="17" t="str">
        <f>Ruimtestaat!B10</f>
        <v>Ariane de Ranitz</v>
      </c>
      <c r="C9" s="52" t="str">
        <f>Ruimtestaat!D10</f>
        <v>bg</v>
      </c>
      <c r="D9" s="77" t="str">
        <f>Ruimtestaat!E10</f>
        <v>0.006a</v>
      </c>
      <c r="E9" s="52" t="str">
        <f>Ruimtestaat!F10</f>
        <v>Berging</v>
      </c>
      <c r="F9" s="9">
        <v>8</v>
      </c>
      <c r="G9" s="18" t="str">
        <f t="shared" si="0"/>
        <v>Overig / Magazijn / Archief / Berging / Technische ruimte</v>
      </c>
      <c r="H9" s="52" t="str">
        <f>Ruimtestaat!G10</f>
        <v>Noraplan Sentica</v>
      </c>
      <c r="I9" s="19">
        <v>2</v>
      </c>
      <c r="J9" s="18" t="str">
        <f t="shared" si="14"/>
        <v>Harde vloeren zonder extra behandeling</v>
      </c>
      <c r="K9" s="21">
        <f>Ruimtestaat!H10</f>
        <v>5</v>
      </c>
      <c r="L9" s="20">
        <f t="shared" si="15"/>
        <v>5</v>
      </c>
      <c r="M9" s="42">
        <f>Ruimtestaat!J10</f>
        <v>0</v>
      </c>
      <c r="N9" s="22"/>
      <c r="O9" s="9" t="str">
        <f>Ruimtestaat!L10</f>
        <v>4j</v>
      </c>
      <c r="P9" s="9"/>
      <c r="Q9" s="9"/>
      <c r="R9" s="9"/>
      <c r="S9" s="22"/>
      <c r="T9" s="17" t="str">
        <f t="shared" si="2"/>
        <v>Verkeer</v>
      </c>
      <c r="U9" s="17" t="str">
        <f t="shared" si="3"/>
        <v>AQL 7%</v>
      </c>
      <c r="V9" s="22"/>
      <c r="W9" s="184">
        <v>100</v>
      </c>
      <c r="X9" s="22"/>
      <c r="Y9" s="20">
        <f t="shared" si="4"/>
        <v>0.2</v>
      </c>
      <c r="Z9" s="23">
        <f t="shared" si="5"/>
        <v>0</v>
      </c>
      <c r="AA9" s="22"/>
      <c r="AB9" s="20" t="str">
        <f t="shared" si="6"/>
        <v>_</v>
      </c>
      <c r="AC9" s="23" t="str">
        <f t="shared" si="19"/>
        <v>_</v>
      </c>
      <c r="AD9" s="22"/>
      <c r="AE9" s="20" t="str">
        <f t="shared" si="8"/>
        <v>_</v>
      </c>
      <c r="AF9" s="23" t="str">
        <f t="shared" si="20"/>
        <v>_</v>
      </c>
      <c r="AG9" s="22"/>
      <c r="AH9" s="20" t="str">
        <f t="shared" si="10"/>
        <v>_</v>
      </c>
      <c r="AI9" s="23" t="str">
        <f t="shared" si="21"/>
        <v>_</v>
      </c>
      <c r="AJ9" s="22"/>
      <c r="AK9" s="20">
        <f t="shared" si="12"/>
        <v>0.2</v>
      </c>
      <c r="AL9" s="23">
        <f t="shared" si="13"/>
        <v>0</v>
      </c>
      <c r="AM9" s="22"/>
      <c r="AP9" s="26"/>
    </row>
    <row r="10" spans="1:42" ht="12.75">
      <c r="A10" s="6">
        <f>Ruimtestaat!A11</f>
        <v>1</v>
      </c>
      <c r="B10" s="17" t="str">
        <f>Ruimtestaat!B11</f>
        <v>Ariane de Ranitz</v>
      </c>
      <c r="C10" s="52" t="str">
        <f>Ruimtestaat!D11</f>
        <v>bg</v>
      </c>
      <c r="D10" s="77" t="str">
        <f>Ruimtestaat!E11</f>
        <v>0.006b</v>
      </c>
      <c r="E10" s="52" t="str">
        <f>Ruimtestaat!F11</f>
        <v>Berging</v>
      </c>
      <c r="F10" s="9">
        <v>8</v>
      </c>
      <c r="G10" s="18" t="str">
        <f t="shared" si="0"/>
        <v>Overig / Magazijn / Archief / Berging / Technische ruimte</v>
      </c>
      <c r="H10" s="52" t="str">
        <f>Ruimtestaat!G11</f>
        <v>Noraplan Sentica</v>
      </c>
      <c r="I10" s="19">
        <v>2</v>
      </c>
      <c r="J10" s="18" t="str">
        <f t="shared" si="14"/>
        <v>Harde vloeren zonder extra behandeling</v>
      </c>
      <c r="K10" s="21">
        <f>Ruimtestaat!H11</f>
        <v>10</v>
      </c>
      <c r="L10" s="20">
        <f t="shared" si="15"/>
        <v>10</v>
      </c>
      <c r="M10" s="42">
        <f>Ruimtestaat!J11</f>
        <v>0</v>
      </c>
      <c r="N10" s="22"/>
      <c r="O10" s="9" t="str">
        <f>Ruimtestaat!L11</f>
        <v>4j</v>
      </c>
      <c r="P10" s="9"/>
      <c r="Q10" s="9"/>
      <c r="R10" s="9"/>
      <c r="S10" s="22"/>
      <c r="T10" s="17" t="str">
        <f t="shared" si="2"/>
        <v>Verkeer</v>
      </c>
      <c r="U10" s="17" t="str">
        <f t="shared" si="3"/>
        <v>AQL 7%</v>
      </c>
      <c r="V10" s="22"/>
      <c r="W10" s="184">
        <v>100</v>
      </c>
      <c r="X10" s="22"/>
      <c r="Y10" s="20">
        <f t="shared" si="4"/>
        <v>0.4</v>
      </c>
      <c r="Z10" s="23">
        <f t="shared" si="5"/>
        <v>0</v>
      </c>
      <c r="AA10" s="22"/>
      <c r="AB10" s="20" t="str">
        <f t="shared" si="6"/>
        <v>_</v>
      </c>
      <c r="AC10" s="23" t="str">
        <f t="shared" si="19"/>
        <v>_</v>
      </c>
      <c r="AD10" s="22"/>
      <c r="AE10" s="20" t="str">
        <f t="shared" si="8"/>
        <v>_</v>
      </c>
      <c r="AF10" s="23" t="str">
        <f t="shared" si="20"/>
        <v>_</v>
      </c>
      <c r="AG10" s="22"/>
      <c r="AH10" s="20" t="str">
        <f t="shared" si="10"/>
        <v>_</v>
      </c>
      <c r="AI10" s="23" t="str">
        <f t="shared" si="21"/>
        <v>_</v>
      </c>
      <c r="AJ10" s="22"/>
      <c r="AK10" s="20">
        <f t="shared" si="12"/>
        <v>0.4</v>
      </c>
      <c r="AL10" s="23">
        <f t="shared" si="13"/>
        <v>0</v>
      </c>
      <c r="AM10" s="22"/>
      <c r="AP10" s="26"/>
    </row>
    <row r="11" spans="1:42" ht="12.75">
      <c r="A11" s="6">
        <f>Ruimtestaat!A12</f>
        <v>1</v>
      </c>
      <c r="B11" s="17" t="str">
        <f>Ruimtestaat!B12</f>
        <v>Ariane de Ranitz</v>
      </c>
      <c r="C11" s="52" t="str">
        <f>Ruimtestaat!D12</f>
        <v>bg</v>
      </c>
      <c r="D11" s="77" t="str">
        <f>Ruimtestaat!E12</f>
        <v>0.007</v>
      </c>
      <c r="E11" s="52" t="str">
        <f>Ruimtestaat!F12</f>
        <v>Leerkeuken</v>
      </c>
      <c r="F11" s="9">
        <v>5</v>
      </c>
      <c r="G11" s="18" t="str">
        <f t="shared" si="0"/>
        <v>Pantry / keuken / koffie / restaurant</v>
      </c>
      <c r="H11" s="52" t="str">
        <f>Ruimtestaat!G12</f>
        <v>gietvloer</v>
      </c>
      <c r="I11" s="19">
        <v>3</v>
      </c>
      <c r="J11" s="18" t="str">
        <f t="shared" ref="J11" si="22">VLOOKUP(I11,Legenda_vloerafwerking,2,0)</f>
        <v>Harde vloer zonder polymeer beschermlaag, met behandeling</v>
      </c>
      <c r="K11" s="21">
        <f>Ruimtestaat!H12</f>
        <v>93</v>
      </c>
      <c r="L11" s="20">
        <f t="shared" si="15"/>
        <v>93</v>
      </c>
      <c r="M11" s="42">
        <f>Ruimtestaat!J12</f>
        <v>0</v>
      </c>
      <c r="N11" s="22"/>
      <c r="O11" s="9" t="str">
        <f>Ruimtestaat!L12</f>
        <v>1w</v>
      </c>
      <c r="P11" s="9"/>
      <c r="Q11" s="9"/>
      <c r="R11" s="9"/>
      <c r="S11" s="22"/>
      <c r="T11" s="17" t="str">
        <f t="shared" si="2"/>
        <v>Verkeer</v>
      </c>
      <c r="U11" s="17" t="str">
        <f t="shared" si="3"/>
        <v>AQL 7%</v>
      </c>
      <c r="V11" s="22"/>
      <c r="W11" s="184">
        <v>100</v>
      </c>
      <c r="X11" s="22"/>
      <c r="Y11" s="20">
        <f t="shared" si="4"/>
        <v>37.200000000000003</v>
      </c>
      <c r="Z11" s="23">
        <f t="shared" si="5"/>
        <v>0</v>
      </c>
      <c r="AA11" s="22"/>
      <c r="AB11" s="20" t="str">
        <f t="shared" si="6"/>
        <v>_</v>
      </c>
      <c r="AC11" s="23" t="str">
        <f t="shared" si="19"/>
        <v>_</v>
      </c>
      <c r="AD11" s="22"/>
      <c r="AE11" s="20" t="str">
        <f t="shared" si="8"/>
        <v>_</v>
      </c>
      <c r="AF11" s="23" t="str">
        <f t="shared" si="20"/>
        <v>_</v>
      </c>
      <c r="AG11" s="22"/>
      <c r="AH11" s="20" t="str">
        <f t="shared" si="10"/>
        <v>_</v>
      </c>
      <c r="AI11" s="23" t="str">
        <f t="shared" si="21"/>
        <v>_</v>
      </c>
      <c r="AJ11" s="22"/>
      <c r="AK11" s="20">
        <f t="shared" si="12"/>
        <v>37.200000000000003</v>
      </c>
      <c r="AL11" s="23">
        <f t="shared" si="13"/>
        <v>0</v>
      </c>
      <c r="AM11" s="22"/>
      <c r="AP11" s="26"/>
    </row>
    <row r="12" spans="1:42" ht="12.75">
      <c r="A12" s="6">
        <f>Ruimtestaat!A13</f>
        <v>1</v>
      </c>
      <c r="B12" s="17" t="str">
        <f>Ruimtestaat!B13</f>
        <v>Ariane de Ranitz</v>
      </c>
      <c r="C12" s="52" t="str">
        <f>Ruimtestaat!D13</f>
        <v>bg</v>
      </c>
      <c r="D12" s="77" t="str">
        <f>Ruimtestaat!E13</f>
        <v>0.008</v>
      </c>
      <c r="E12" s="52" t="str">
        <f>Ruimtestaat!F13</f>
        <v>Textiel/stage lokaal</v>
      </c>
      <c r="F12" s="9">
        <v>7</v>
      </c>
      <c r="G12" s="18" t="str">
        <f t="shared" si="0"/>
        <v>Leslokalen praktijk</v>
      </c>
      <c r="H12" s="52" t="str">
        <f>Ruimtestaat!G13</f>
        <v>Noraplan Sentica</v>
      </c>
      <c r="I12" s="19">
        <v>2</v>
      </c>
      <c r="J12" s="18" t="str">
        <f t="shared" si="14"/>
        <v>Harde vloeren zonder extra behandeling</v>
      </c>
      <c r="K12" s="21">
        <f>Ruimtestaat!H13</f>
        <v>55</v>
      </c>
      <c r="L12" s="20">
        <f t="shared" si="15"/>
        <v>55</v>
      </c>
      <c r="M12" s="42">
        <f>Ruimtestaat!J13</f>
        <v>0</v>
      </c>
      <c r="N12" s="22"/>
      <c r="O12" s="9" t="str">
        <f>Ruimtestaat!L13</f>
        <v>1w</v>
      </c>
      <c r="P12" s="9"/>
      <c r="Q12" s="9"/>
      <c r="R12" s="9"/>
      <c r="S12" s="22"/>
      <c r="T12" s="17" t="str">
        <f t="shared" si="2"/>
        <v>Les</v>
      </c>
      <c r="U12" s="17" t="str">
        <f t="shared" si="3"/>
        <v>AQL 7%</v>
      </c>
      <c r="V12" s="22"/>
      <c r="W12" s="184">
        <v>100</v>
      </c>
      <c r="X12" s="22"/>
      <c r="Y12" s="20">
        <f t="shared" si="4"/>
        <v>22</v>
      </c>
      <c r="Z12" s="23">
        <f t="shared" si="5"/>
        <v>0</v>
      </c>
      <c r="AA12" s="22"/>
      <c r="AB12" s="20" t="str">
        <f t="shared" si="6"/>
        <v>_</v>
      </c>
      <c r="AC12" s="23" t="str">
        <f t="shared" si="19"/>
        <v>_</v>
      </c>
      <c r="AD12" s="22"/>
      <c r="AE12" s="20" t="str">
        <f t="shared" si="8"/>
        <v>_</v>
      </c>
      <c r="AF12" s="23" t="str">
        <f t="shared" si="20"/>
        <v>_</v>
      </c>
      <c r="AG12" s="22"/>
      <c r="AH12" s="20" t="str">
        <f t="shared" si="10"/>
        <v>_</v>
      </c>
      <c r="AI12" s="23" t="str">
        <f t="shared" si="21"/>
        <v>_</v>
      </c>
      <c r="AJ12" s="22"/>
      <c r="AK12" s="20">
        <f t="shared" si="12"/>
        <v>22</v>
      </c>
      <c r="AL12" s="23">
        <f t="shared" si="13"/>
        <v>0</v>
      </c>
      <c r="AM12" s="22"/>
      <c r="AP12" s="26"/>
    </row>
    <row r="13" spans="1:42" ht="12.75">
      <c r="A13" s="6">
        <f>Ruimtestaat!A14</f>
        <v>1</v>
      </c>
      <c r="B13" s="17" t="str">
        <f>Ruimtestaat!B14</f>
        <v>Ariane de Ranitz</v>
      </c>
      <c r="C13" s="52" t="str">
        <f>Ruimtestaat!D14</f>
        <v>bg</v>
      </c>
      <c r="D13" s="77" t="str">
        <f>Ruimtestaat!E14</f>
        <v>0.009</v>
      </c>
      <c r="E13" s="52" t="str">
        <f>Ruimtestaat!F14</f>
        <v>Pantry ruimte</v>
      </c>
      <c r="F13" s="9">
        <v>5</v>
      </c>
      <c r="G13" s="18" t="str">
        <f t="shared" si="0"/>
        <v>Pantry / keuken / koffie / restaurant</v>
      </c>
      <c r="H13" s="52" t="str">
        <f>Ruimtestaat!G14</f>
        <v>Noraplan Sentica</v>
      </c>
      <c r="I13" s="19">
        <v>2</v>
      </c>
      <c r="J13" s="18" t="str">
        <f t="shared" si="14"/>
        <v>Harde vloeren zonder extra behandeling</v>
      </c>
      <c r="K13" s="21">
        <f>Ruimtestaat!H14</f>
        <v>7</v>
      </c>
      <c r="L13" s="20">
        <f t="shared" si="15"/>
        <v>7</v>
      </c>
      <c r="M13" s="42">
        <f>Ruimtestaat!J14</f>
        <v>0</v>
      </c>
      <c r="N13" s="22"/>
      <c r="O13" s="9" t="str">
        <f>Ruimtestaat!L14</f>
        <v>1w</v>
      </c>
      <c r="P13" s="9"/>
      <c r="Q13" s="9"/>
      <c r="R13" s="9"/>
      <c r="S13" s="22"/>
      <c r="T13" s="17" t="str">
        <f t="shared" si="2"/>
        <v>Verkeer</v>
      </c>
      <c r="U13" s="17" t="str">
        <f t="shared" si="3"/>
        <v>AQL 7%</v>
      </c>
      <c r="V13" s="22"/>
      <c r="W13" s="184">
        <v>100</v>
      </c>
      <c r="X13" s="22"/>
      <c r="Y13" s="20">
        <f t="shared" si="4"/>
        <v>2.8000000000000003</v>
      </c>
      <c r="Z13" s="23">
        <f t="shared" si="5"/>
        <v>0</v>
      </c>
      <c r="AA13" s="22"/>
      <c r="AB13" s="20" t="str">
        <f t="shared" si="6"/>
        <v>_</v>
      </c>
      <c r="AC13" s="23" t="str">
        <f t="shared" si="19"/>
        <v>_</v>
      </c>
      <c r="AD13" s="22"/>
      <c r="AE13" s="20" t="str">
        <f t="shared" si="8"/>
        <v>_</v>
      </c>
      <c r="AF13" s="23" t="str">
        <f t="shared" si="20"/>
        <v>_</v>
      </c>
      <c r="AG13" s="22"/>
      <c r="AH13" s="20" t="str">
        <f t="shared" si="10"/>
        <v>_</v>
      </c>
      <c r="AI13" s="23" t="str">
        <f t="shared" si="21"/>
        <v>_</v>
      </c>
      <c r="AJ13" s="22"/>
      <c r="AK13" s="20">
        <f t="shared" si="12"/>
        <v>2.8000000000000003</v>
      </c>
      <c r="AL13" s="23">
        <f t="shared" si="13"/>
        <v>0</v>
      </c>
      <c r="AM13" s="22"/>
      <c r="AP13" s="26"/>
    </row>
    <row r="14" spans="1:42" ht="12.75">
      <c r="A14" s="6">
        <f>Ruimtestaat!A15</f>
        <v>1</v>
      </c>
      <c r="B14" s="17" t="str">
        <f>Ruimtestaat!B15</f>
        <v>Ariane de Ranitz</v>
      </c>
      <c r="C14" s="52" t="str">
        <f>Ruimtestaat!D15</f>
        <v>bg</v>
      </c>
      <c r="D14" s="77" t="str">
        <f>Ruimtestaat!E15</f>
        <v>0.009a</v>
      </c>
      <c r="E14" s="52" t="str">
        <f>Ruimtestaat!F15</f>
        <v>Belcel</v>
      </c>
      <c r="F14" s="9" t="s">
        <v>652</v>
      </c>
      <c r="G14" s="18" t="str">
        <f t="shared" si="0"/>
        <v>niet in onderhoud</v>
      </c>
      <c r="H14" s="52" t="str">
        <f>Ruimtestaat!G15</f>
        <v>Noraplan Sentica</v>
      </c>
      <c r="I14" s="19">
        <v>2</v>
      </c>
      <c r="J14" s="18" t="str">
        <f t="shared" si="14"/>
        <v>Harde vloeren zonder extra behandeling</v>
      </c>
      <c r="K14" s="21">
        <f>Ruimtestaat!H15</f>
        <v>3</v>
      </c>
      <c r="L14" s="20">
        <f t="shared" si="15"/>
        <v>0</v>
      </c>
      <c r="M14" s="42">
        <f>Ruimtestaat!J15</f>
        <v>3</v>
      </c>
      <c r="N14" s="22"/>
      <c r="O14" s="9" t="s">
        <v>652</v>
      </c>
      <c r="P14" s="9"/>
      <c r="Q14" s="9"/>
      <c r="R14" s="9"/>
      <c r="S14" s="22"/>
      <c r="T14" s="17" t="str">
        <f t="shared" si="2"/>
        <v>_</v>
      </c>
      <c r="U14" s="17" t="str">
        <f t="shared" si="3"/>
        <v>_</v>
      </c>
      <c r="V14" s="22"/>
      <c r="W14" s="184">
        <v>100</v>
      </c>
      <c r="X14" s="22"/>
      <c r="Y14" s="20" t="str">
        <f t="shared" ref="Y14" si="23">IF(F14="nio","_",0)</f>
        <v>_</v>
      </c>
      <c r="Z14" s="23" t="str">
        <f t="shared" si="5"/>
        <v>_</v>
      </c>
      <c r="AA14" s="22"/>
      <c r="AB14" s="20" t="str">
        <f t="shared" si="6"/>
        <v>_</v>
      </c>
      <c r="AC14" s="23" t="str">
        <f t="shared" si="19"/>
        <v>_</v>
      </c>
      <c r="AD14" s="22"/>
      <c r="AE14" s="20" t="str">
        <f t="shared" si="8"/>
        <v>_</v>
      </c>
      <c r="AF14" s="23" t="str">
        <f t="shared" si="20"/>
        <v>_</v>
      </c>
      <c r="AG14" s="22"/>
      <c r="AH14" s="20" t="str">
        <f t="shared" si="10"/>
        <v>_</v>
      </c>
      <c r="AI14" s="23" t="str">
        <f t="shared" si="21"/>
        <v>_</v>
      </c>
      <c r="AJ14" s="22"/>
      <c r="AK14" s="20" t="str">
        <f t="shared" si="12"/>
        <v>_</v>
      </c>
      <c r="AL14" s="23" t="str">
        <f t="shared" si="13"/>
        <v>_</v>
      </c>
      <c r="AM14" s="22"/>
      <c r="AP14" s="26"/>
    </row>
    <row r="15" spans="1:42" ht="12.75">
      <c r="A15" s="6">
        <f>Ruimtestaat!A16</f>
        <v>1</v>
      </c>
      <c r="B15" s="17" t="str">
        <f>Ruimtestaat!B16</f>
        <v>Ariane de Ranitz</v>
      </c>
      <c r="C15" s="52" t="str">
        <f>Ruimtestaat!D16</f>
        <v>bg</v>
      </c>
      <c r="D15" s="77" t="str">
        <f>Ruimtestaat!E16</f>
        <v>0.010</v>
      </c>
      <c r="E15" s="52" t="str">
        <f>Ruimtestaat!F16</f>
        <v>Beeldende vorming</v>
      </c>
      <c r="F15" s="9">
        <v>7</v>
      </c>
      <c r="G15" s="18" t="str">
        <f t="shared" si="0"/>
        <v>Leslokalen praktijk</v>
      </c>
      <c r="H15" s="52" t="str">
        <f>Ruimtestaat!G16</f>
        <v>Noraplan Sentica</v>
      </c>
      <c r="I15" s="19">
        <v>2</v>
      </c>
      <c r="J15" s="18" t="str">
        <f t="shared" si="14"/>
        <v>Harde vloeren zonder extra behandeling</v>
      </c>
      <c r="K15" s="21">
        <f>Ruimtestaat!H16</f>
        <v>55</v>
      </c>
      <c r="L15" s="20">
        <f t="shared" si="15"/>
        <v>55</v>
      </c>
      <c r="M15" s="42">
        <f>Ruimtestaat!J16</f>
        <v>0</v>
      </c>
      <c r="N15" s="22"/>
      <c r="O15" s="9" t="str">
        <f>Ruimtestaat!L16</f>
        <v>1w</v>
      </c>
      <c r="P15" s="9"/>
      <c r="Q15" s="9"/>
      <c r="R15" s="9"/>
      <c r="S15" s="22"/>
      <c r="T15" s="17" t="str">
        <f t="shared" si="2"/>
        <v>Les</v>
      </c>
      <c r="U15" s="17" t="str">
        <f t="shared" si="3"/>
        <v>AQL 7%</v>
      </c>
      <c r="V15" s="22"/>
      <c r="W15" s="184">
        <v>100</v>
      </c>
      <c r="X15" s="22"/>
      <c r="Y15" s="20">
        <f t="shared" si="4"/>
        <v>22</v>
      </c>
      <c r="Z15" s="23">
        <f t="shared" si="5"/>
        <v>0</v>
      </c>
      <c r="AA15" s="22"/>
      <c r="AB15" s="20" t="str">
        <f t="shared" si="6"/>
        <v>_</v>
      </c>
      <c r="AC15" s="23" t="str">
        <f t="shared" si="19"/>
        <v>_</v>
      </c>
      <c r="AD15" s="22"/>
      <c r="AE15" s="20" t="str">
        <f t="shared" si="8"/>
        <v>_</v>
      </c>
      <c r="AF15" s="23" t="str">
        <f t="shared" si="20"/>
        <v>_</v>
      </c>
      <c r="AG15" s="22"/>
      <c r="AH15" s="20" t="str">
        <f t="shared" si="10"/>
        <v>_</v>
      </c>
      <c r="AI15" s="23" t="str">
        <f t="shared" si="21"/>
        <v>_</v>
      </c>
      <c r="AJ15" s="22"/>
      <c r="AK15" s="20">
        <f t="shared" si="12"/>
        <v>22</v>
      </c>
      <c r="AL15" s="23">
        <f t="shared" si="13"/>
        <v>0</v>
      </c>
      <c r="AM15" s="22"/>
      <c r="AP15" s="26"/>
    </row>
    <row r="16" spans="1:42" ht="12.75">
      <c r="A16" s="6">
        <f>Ruimtestaat!A17</f>
        <v>1</v>
      </c>
      <c r="B16" s="17" t="str">
        <f>Ruimtestaat!B17</f>
        <v>Ariane de Ranitz</v>
      </c>
      <c r="C16" s="52" t="str">
        <f>Ruimtestaat!D17</f>
        <v>bg</v>
      </c>
      <c r="D16" s="77" t="str">
        <f>Ruimtestaat!E17</f>
        <v>0.011</v>
      </c>
      <c r="E16" s="52" t="str">
        <f>Ruimtestaat!F17</f>
        <v>Opslag ICT</v>
      </c>
      <c r="F16" s="9">
        <v>8</v>
      </c>
      <c r="G16" s="18" t="str">
        <f t="shared" si="0"/>
        <v>Overig / Magazijn / Archief / Berging / Technische ruimte</v>
      </c>
      <c r="H16" s="52" t="str">
        <f>Ruimtestaat!G17</f>
        <v>Noraplan Sentica</v>
      </c>
      <c r="I16" s="19">
        <v>2</v>
      </c>
      <c r="J16" s="18" t="str">
        <f t="shared" si="14"/>
        <v>Harde vloeren zonder extra behandeling</v>
      </c>
      <c r="K16" s="21">
        <f>Ruimtestaat!H17</f>
        <v>11</v>
      </c>
      <c r="L16" s="20">
        <f t="shared" si="15"/>
        <v>11</v>
      </c>
      <c r="M16" s="42">
        <f>Ruimtestaat!J17</f>
        <v>0</v>
      </c>
      <c r="N16" s="22"/>
      <c r="O16" s="9" t="str">
        <f>Ruimtestaat!L17</f>
        <v>4j</v>
      </c>
      <c r="P16" s="9"/>
      <c r="Q16" s="9"/>
      <c r="R16" s="9"/>
      <c r="S16" s="22"/>
      <c r="T16" s="17" t="str">
        <f t="shared" si="2"/>
        <v>Verkeer</v>
      </c>
      <c r="U16" s="17" t="str">
        <f t="shared" si="3"/>
        <v>AQL 7%</v>
      </c>
      <c r="V16" s="22"/>
      <c r="W16" s="184">
        <v>100</v>
      </c>
      <c r="X16" s="22"/>
      <c r="Y16" s="20">
        <f t="shared" si="4"/>
        <v>0.44</v>
      </c>
      <c r="Z16" s="23">
        <f t="shared" si="5"/>
        <v>0</v>
      </c>
      <c r="AA16" s="22"/>
      <c r="AB16" s="20" t="str">
        <f t="shared" si="6"/>
        <v>_</v>
      </c>
      <c r="AC16" s="23" t="str">
        <f t="shared" si="19"/>
        <v>_</v>
      </c>
      <c r="AD16" s="22"/>
      <c r="AE16" s="20" t="str">
        <f t="shared" si="8"/>
        <v>_</v>
      </c>
      <c r="AF16" s="23" t="str">
        <f t="shared" si="20"/>
        <v>_</v>
      </c>
      <c r="AG16" s="22"/>
      <c r="AH16" s="20" t="str">
        <f t="shared" si="10"/>
        <v>_</v>
      </c>
      <c r="AI16" s="23" t="str">
        <f t="shared" si="21"/>
        <v>_</v>
      </c>
      <c r="AJ16" s="22"/>
      <c r="AK16" s="20">
        <f t="shared" si="12"/>
        <v>0.44</v>
      </c>
      <c r="AL16" s="23">
        <f t="shared" si="13"/>
        <v>0</v>
      </c>
      <c r="AM16" s="22"/>
      <c r="AP16" s="26"/>
    </row>
    <row r="17" spans="1:42" ht="12.75">
      <c r="A17" s="6">
        <f>Ruimtestaat!A18</f>
        <v>1</v>
      </c>
      <c r="B17" s="17" t="str">
        <f>Ruimtestaat!B18</f>
        <v>Ariane de Ranitz</v>
      </c>
      <c r="C17" s="52" t="str">
        <f>Ruimtestaat!D18</f>
        <v>bg</v>
      </c>
      <c r="D17" s="77" t="str">
        <f>Ruimtestaat!E18</f>
        <v>0.012</v>
      </c>
      <c r="E17" s="52" t="str">
        <f>Ruimtestaat!F18</f>
        <v>Werkruimte ICT</v>
      </c>
      <c r="F17" s="9" t="s">
        <v>652</v>
      </c>
      <c r="G17" s="18" t="str">
        <f t="shared" si="0"/>
        <v>niet in onderhoud</v>
      </c>
      <c r="H17" s="52" t="str">
        <f>Ruimtestaat!G18</f>
        <v>Noraplan Sentica</v>
      </c>
      <c r="I17" s="19">
        <v>2</v>
      </c>
      <c r="J17" s="18" t="str">
        <f t="shared" si="14"/>
        <v>Harde vloeren zonder extra behandeling</v>
      </c>
      <c r="K17" s="21">
        <f>Ruimtestaat!H18</f>
        <v>20</v>
      </c>
      <c r="L17" s="20">
        <f t="shared" si="15"/>
        <v>0</v>
      </c>
      <c r="M17" s="42">
        <f>Ruimtestaat!J18</f>
        <v>20</v>
      </c>
      <c r="N17" s="22"/>
      <c r="O17" s="9" t="s">
        <v>652</v>
      </c>
      <c r="P17" s="9"/>
      <c r="Q17" s="9"/>
      <c r="R17" s="9"/>
      <c r="S17" s="22"/>
      <c r="T17" s="17" t="str">
        <f t="shared" si="2"/>
        <v>_</v>
      </c>
      <c r="U17" s="17" t="str">
        <f t="shared" si="3"/>
        <v>_</v>
      </c>
      <c r="V17" s="22"/>
      <c r="W17" s="184">
        <v>100</v>
      </c>
      <c r="X17" s="22"/>
      <c r="Y17" s="20" t="str">
        <f t="shared" ref="Y17:Y20" si="24">IF(F17="nio","_",0)</f>
        <v>_</v>
      </c>
      <c r="Z17" s="23" t="str">
        <f t="shared" si="5"/>
        <v>_</v>
      </c>
      <c r="AA17" s="22"/>
      <c r="AB17" s="20" t="str">
        <f t="shared" si="6"/>
        <v>_</v>
      </c>
      <c r="AC17" s="23" t="str">
        <f t="shared" ref="AC17:AC18" si="25">IF(OR($F17="nio",P17=""),"_",AB17*Rekentarief30)</f>
        <v>_</v>
      </c>
      <c r="AD17" s="22"/>
      <c r="AE17" s="20" t="str">
        <f t="shared" si="8"/>
        <v>_</v>
      </c>
      <c r="AF17" s="23" t="str">
        <f t="shared" ref="AF17:AF18" si="26">IF(OR($F17="nio",Q17=""),"_",AE17*Rekentarief50)</f>
        <v>_</v>
      </c>
      <c r="AG17" s="22"/>
      <c r="AH17" s="20" t="str">
        <f t="shared" si="10"/>
        <v>_</v>
      </c>
      <c r="AI17" s="23" t="str">
        <f t="shared" ref="AI17:AI18" si="27">IF(OR($F17="nio",R17=""),"_",AH17*rekentarief150)</f>
        <v>_</v>
      </c>
      <c r="AJ17" s="22"/>
      <c r="AK17" s="20" t="str">
        <f t="shared" si="12"/>
        <v>_</v>
      </c>
      <c r="AL17" s="23" t="str">
        <f t="shared" si="13"/>
        <v>_</v>
      </c>
      <c r="AM17" s="22"/>
      <c r="AP17" s="26"/>
    </row>
    <row r="18" spans="1:42" ht="12.75">
      <c r="A18" s="6">
        <f>Ruimtestaat!A19</f>
        <v>1</v>
      </c>
      <c r="B18" s="17" t="str">
        <f>Ruimtestaat!B19</f>
        <v>Ariane de Ranitz</v>
      </c>
      <c r="C18" s="52" t="str">
        <f>Ruimtestaat!D19</f>
        <v>bg</v>
      </c>
      <c r="D18" s="77" t="str">
        <f>Ruimtestaat!E19</f>
        <v>0.013</v>
      </c>
      <c r="E18" s="52" t="str">
        <f>Ruimtestaat!F19</f>
        <v>Flexruimte arts</v>
      </c>
      <c r="F18" s="9" t="s">
        <v>652</v>
      </c>
      <c r="G18" s="18" t="str">
        <f t="shared" si="0"/>
        <v>niet in onderhoud</v>
      </c>
      <c r="H18" s="52" t="str">
        <f>Ruimtestaat!G19</f>
        <v>Noraplan Sentica</v>
      </c>
      <c r="I18" s="19">
        <v>2</v>
      </c>
      <c r="J18" s="18" t="str">
        <f t="shared" si="14"/>
        <v>Harde vloeren zonder extra behandeling</v>
      </c>
      <c r="K18" s="21">
        <f>Ruimtestaat!H19</f>
        <v>14</v>
      </c>
      <c r="L18" s="20">
        <f t="shared" si="15"/>
        <v>0</v>
      </c>
      <c r="M18" s="42">
        <f>Ruimtestaat!J19</f>
        <v>14</v>
      </c>
      <c r="N18" s="22"/>
      <c r="O18" s="9" t="s">
        <v>652</v>
      </c>
      <c r="P18" s="9"/>
      <c r="Q18" s="9"/>
      <c r="R18" s="9"/>
      <c r="S18" s="22"/>
      <c r="T18" s="17" t="str">
        <f t="shared" si="2"/>
        <v>_</v>
      </c>
      <c r="U18" s="17" t="str">
        <f t="shared" si="3"/>
        <v>_</v>
      </c>
      <c r="V18" s="22"/>
      <c r="W18" s="184">
        <v>100</v>
      </c>
      <c r="X18" s="22"/>
      <c r="Y18" s="20" t="str">
        <f t="shared" si="24"/>
        <v>_</v>
      </c>
      <c r="Z18" s="23" t="str">
        <f t="shared" si="5"/>
        <v>_</v>
      </c>
      <c r="AA18" s="22"/>
      <c r="AB18" s="20" t="str">
        <f t="shared" si="6"/>
        <v>_</v>
      </c>
      <c r="AC18" s="23" t="str">
        <f t="shared" si="25"/>
        <v>_</v>
      </c>
      <c r="AD18" s="22"/>
      <c r="AE18" s="20" t="str">
        <f t="shared" si="8"/>
        <v>_</v>
      </c>
      <c r="AF18" s="23" t="str">
        <f t="shared" si="26"/>
        <v>_</v>
      </c>
      <c r="AG18" s="22"/>
      <c r="AH18" s="20" t="str">
        <f t="shared" si="10"/>
        <v>_</v>
      </c>
      <c r="AI18" s="23" t="str">
        <f t="shared" si="27"/>
        <v>_</v>
      </c>
      <c r="AJ18" s="22"/>
      <c r="AK18" s="20" t="str">
        <f t="shared" si="12"/>
        <v>_</v>
      </c>
      <c r="AL18" s="23" t="str">
        <f t="shared" si="13"/>
        <v>_</v>
      </c>
      <c r="AM18" s="22"/>
      <c r="AP18" s="26"/>
    </row>
    <row r="19" spans="1:42" ht="12.75">
      <c r="A19" s="6">
        <f>Ruimtestaat!A20</f>
        <v>1</v>
      </c>
      <c r="B19" s="17" t="str">
        <f>Ruimtestaat!B20</f>
        <v>Ariane de Ranitz</v>
      </c>
      <c r="C19" s="52" t="str">
        <f>Ruimtestaat!D20</f>
        <v>bg</v>
      </c>
      <c r="D19" s="77" t="str">
        <f>Ruimtestaat!E20</f>
        <v>0.014</v>
      </c>
      <c r="E19" s="52" t="str">
        <f>Ruimtestaat!F20</f>
        <v>Flexruimte personeel</v>
      </c>
      <c r="F19" s="9" t="s">
        <v>652</v>
      </c>
      <c r="G19" s="18" t="str">
        <f t="shared" si="0"/>
        <v>niet in onderhoud</v>
      </c>
      <c r="H19" s="52" t="str">
        <f>Ruimtestaat!G20</f>
        <v>Noraplan Sentica</v>
      </c>
      <c r="I19" s="19">
        <v>2</v>
      </c>
      <c r="J19" s="18" t="str">
        <f t="shared" ref="J19:J82" si="28">VLOOKUP(I19,Legenda_vloerafwerking,2,0)</f>
        <v>Harde vloeren zonder extra behandeling</v>
      </c>
      <c r="K19" s="21">
        <f>Ruimtestaat!H20</f>
        <v>20</v>
      </c>
      <c r="L19" s="20">
        <f t="shared" si="15"/>
        <v>0</v>
      </c>
      <c r="M19" s="42">
        <f>Ruimtestaat!J20</f>
        <v>20</v>
      </c>
      <c r="N19" s="22"/>
      <c r="O19" s="9" t="s">
        <v>652</v>
      </c>
      <c r="P19" s="9"/>
      <c r="Q19" s="9"/>
      <c r="R19" s="9"/>
      <c r="S19" s="22"/>
      <c r="T19" s="17" t="str">
        <f t="shared" si="2"/>
        <v>_</v>
      </c>
      <c r="U19" s="17" t="str">
        <f t="shared" si="3"/>
        <v>_</v>
      </c>
      <c r="V19" s="22"/>
      <c r="W19" s="184">
        <v>100</v>
      </c>
      <c r="X19" s="22"/>
      <c r="Y19" s="20" t="str">
        <f t="shared" si="24"/>
        <v>_</v>
      </c>
      <c r="Z19" s="23" t="str">
        <f t="shared" si="5"/>
        <v>_</v>
      </c>
      <c r="AA19" s="22"/>
      <c r="AB19" s="20" t="str">
        <f t="shared" si="6"/>
        <v>_</v>
      </c>
      <c r="AC19" s="23" t="str">
        <f t="shared" ref="AC19:AC20" si="29">IF(OR($F19="nio",P19=""),"_",AB19*Rekentarief30)</f>
        <v>_</v>
      </c>
      <c r="AD19" s="22"/>
      <c r="AE19" s="20" t="str">
        <f t="shared" si="8"/>
        <v>_</v>
      </c>
      <c r="AF19" s="23" t="str">
        <f t="shared" ref="AF19:AF20" si="30">IF(OR($F19="nio",Q19=""),"_",AE19*Rekentarief50)</f>
        <v>_</v>
      </c>
      <c r="AG19" s="22"/>
      <c r="AH19" s="20" t="str">
        <f t="shared" si="10"/>
        <v>_</v>
      </c>
      <c r="AI19" s="23" t="str">
        <f t="shared" ref="AI19:AI20" si="31">IF(OR($F19="nio",R19=""),"_",AH19*rekentarief150)</f>
        <v>_</v>
      </c>
      <c r="AJ19" s="22"/>
      <c r="AK19" s="20" t="str">
        <f t="shared" si="12"/>
        <v>_</v>
      </c>
      <c r="AL19" s="23" t="str">
        <f t="shared" si="13"/>
        <v>_</v>
      </c>
      <c r="AM19" s="22"/>
      <c r="AP19" s="26"/>
    </row>
    <row r="20" spans="1:42" ht="12.75">
      <c r="A20" s="6">
        <f>Ruimtestaat!A21</f>
        <v>1</v>
      </c>
      <c r="B20" s="17" t="str">
        <f>Ruimtestaat!B21</f>
        <v>Ariane de Ranitz</v>
      </c>
      <c r="C20" s="52" t="str">
        <f>Ruimtestaat!D21</f>
        <v>bg</v>
      </c>
      <c r="D20" s="77" t="str">
        <f>Ruimtestaat!E21</f>
        <v>0.015</v>
      </c>
      <c r="E20" s="52" t="str">
        <f>Ruimtestaat!F21</f>
        <v>Schoolleiding en teamleiders</v>
      </c>
      <c r="F20" s="9" t="s">
        <v>652</v>
      </c>
      <c r="G20" s="18" t="str">
        <f t="shared" si="0"/>
        <v>niet in onderhoud</v>
      </c>
      <c r="H20" s="52" t="str">
        <f>Ruimtestaat!G21</f>
        <v>tapijttegels</v>
      </c>
      <c r="I20" s="19">
        <v>3</v>
      </c>
      <c r="J20" s="18" t="str">
        <f t="shared" si="28"/>
        <v>Harde vloer zonder polymeer beschermlaag, met behandeling</v>
      </c>
      <c r="K20" s="21">
        <f>Ruimtestaat!H21</f>
        <v>26</v>
      </c>
      <c r="L20" s="20">
        <f t="shared" si="15"/>
        <v>0</v>
      </c>
      <c r="M20" s="42">
        <f>Ruimtestaat!J21</f>
        <v>26</v>
      </c>
      <c r="N20" s="22"/>
      <c r="O20" s="9" t="s">
        <v>652</v>
      </c>
      <c r="P20" s="9"/>
      <c r="Q20" s="9"/>
      <c r="R20" s="9"/>
      <c r="S20" s="22"/>
      <c r="T20" s="17" t="str">
        <f t="shared" si="2"/>
        <v>_</v>
      </c>
      <c r="U20" s="17" t="str">
        <f t="shared" si="3"/>
        <v>_</v>
      </c>
      <c r="V20" s="22"/>
      <c r="W20" s="184">
        <v>100</v>
      </c>
      <c r="X20" s="22"/>
      <c r="Y20" s="20" t="str">
        <f t="shared" si="24"/>
        <v>_</v>
      </c>
      <c r="Z20" s="23" t="str">
        <f t="shared" si="5"/>
        <v>_</v>
      </c>
      <c r="AA20" s="22"/>
      <c r="AB20" s="20" t="str">
        <f t="shared" si="6"/>
        <v>_</v>
      </c>
      <c r="AC20" s="23" t="str">
        <f t="shared" si="29"/>
        <v>_</v>
      </c>
      <c r="AD20" s="22"/>
      <c r="AE20" s="20" t="str">
        <f t="shared" si="8"/>
        <v>_</v>
      </c>
      <c r="AF20" s="23" t="str">
        <f t="shared" si="30"/>
        <v>_</v>
      </c>
      <c r="AG20" s="22"/>
      <c r="AH20" s="20" t="str">
        <f t="shared" si="10"/>
        <v>_</v>
      </c>
      <c r="AI20" s="23" t="str">
        <f t="shared" si="31"/>
        <v>_</v>
      </c>
      <c r="AJ20" s="22"/>
      <c r="AK20" s="20" t="str">
        <f t="shared" si="12"/>
        <v>_</v>
      </c>
      <c r="AL20" s="23" t="str">
        <f t="shared" si="13"/>
        <v>_</v>
      </c>
      <c r="AM20" s="22"/>
      <c r="AP20" s="26"/>
    </row>
    <row r="21" spans="1:42" ht="12.75">
      <c r="A21" s="6">
        <f>Ruimtestaat!A22</f>
        <v>1</v>
      </c>
      <c r="B21" s="17" t="str">
        <f>Ruimtestaat!B22</f>
        <v>Ariane de Ranitz</v>
      </c>
      <c r="C21" s="52" t="str">
        <f>Ruimtestaat!D22</f>
        <v>bg</v>
      </c>
      <c r="D21" s="77" t="str">
        <f>Ruimtestaat!E22</f>
        <v>0.016</v>
      </c>
      <c r="E21" s="52" t="str">
        <f>Ruimtestaat!F22</f>
        <v>Evacuatielift</v>
      </c>
      <c r="F21" s="9">
        <v>3</v>
      </c>
      <c r="G21" s="18" t="str">
        <f t="shared" si="0"/>
        <v>Verkeersruimte / Garderobe / Wachtruimte</v>
      </c>
      <c r="H21" s="52" t="str">
        <f>Ruimtestaat!G22</f>
        <v>rubber, carbon</v>
      </c>
      <c r="I21" s="19">
        <v>3</v>
      </c>
      <c r="J21" s="18" t="str">
        <f t="shared" si="28"/>
        <v>Harde vloer zonder polymeer beschermlaag, met behandeling</v>
      </c>
      <c r="K21" s="21">
        <f>Ruimtestaat!H22</f>
        <v>7</v>
      </c>
      <c r="L21" s="20">
        <f t="shared" si="15"/>
        <v>7</v>
      </c>
      <c r="M21" s="42">
        <f>Ruimtestaat!J22</f>
        <v>0</v>
      </c>
      <c r="N21" s="22"/>
      <c r="O21" s="9" t="str">
        <f>Ruimtestaat!L22</f>
        <v>1w</v>
      </c>
      <c r="P21" s="9"/>
      <c r="Q21" s="9"/>
      <c r="R21" s="9"/>
      <c r="S21" s="22"/>
      <c r="T21" s="17" t="str">
        <f t="shared" si="2"/>
        <v>Verkeer</v>
      </c>
      <c r="U21" s="17" t="str">
        <f t="shared" si="3"/>
        <v>AQL 7%</v>
      </c>
      <c r="V21" s="22"/>
      <c r="W21" s="184">
        <v>100</v>
      </c>
      <c r="X21" s="22"/>
      <c r="Y21" s="20">
        <f t="shared" si="4"/>
        <v>2.8000000000000003</v>
      </c>
      <c r="Z21" s="23">
        <f t="shared" si="5"/>
        <v>0</v>
      </c>
      <c r="AA21" s="22"/>
      <c r="AB21" s="20" t="str">
        <f t="shared" si="6"/>
        <v>_</v>
      </c>
      <c r="AC21" s="23" t="str">
        <f t="shared" si="19"/>
        <v>_</v>
      </c>
      <c r="AD21" s="22"/>
      <c r="AE21" s="20" t="str">
        <f t="shared" si="8"/>
        <v>_</v>
      </c>
      <c r="AF21" s="23" t="str">
        <f t="shared" si="20"/>
        <v>_</v>
      </c>
      <c r="AG21" s="22"/>
      <c r="AH21" s="20" t="str">
        <f t="shared" si="10"/>
        <v>_</v>
      </c>
      <c r="AI21" s="23" t="str">
        <f t="shared" si="21"/>
        <v>_</v>
      </c>
      <c r="AJ21" s="22"/>
      <c r="AK21" s="20">
        <f t="shared" si="12"/>
        <v>2.8000000000000003</v>
      </c>
      <c r="AL21" s="23">
        <f t="shared" si="13"/>
        <v>0</v>
      </c>
      <c r="AM21" s="22"/>
      <c r="AP21" s="26"/>
    </row>
    <row r="22" spans="1:42" ht="12.75">
      <c r="A22" s="6">
        <f>Ruimtestaat!A23</f>
        <v>1</v>
      </c>
      <c r="B22" s="17" t="str">
        <f>Ruimtestaat!B23</f>
        <v>Ariane de Ranitz</v>
      </c>
      <c r="C22" s="52" t="str">
        <f>Ruimtestaat!D23</f>
        <v>bg</v>
      </c>
      <c r="D22" s="77" t="str">
        <f>Ruimtestaat!E23</f>
        <v>0.017</v>
      </c>
      <c r="E22" s="52" t="str">
        <f>Ruimtestaat!F23</f>
        <v>Trappenhuis</v>
      </c>
      <c r="F22" s="9">
        <v>3</v>
      </c>
      <c r="G22" s="18" t="str">
        <f t="shared" si="0"/>
        <v>Verkeersruimte / Garderobe / Wachtruimte</v>
      </c>
      <c r="H22" s="52" t="str">
        <f>Ruimtestaat!G23</f>
        <v>Noraplan Sentica</v>
      </c>
      <c r="I22" s="19">
        <v>2</v>
      </c>
      <c r="J22" s="18" t="str">
        <f t="shared" si="28"/>
        <v>Harde vloeren zonder extra behandeling</v>
      </c>
      <c r="K22" s="21">
        <f>Ruimtestaat!H23</f>
        <v>15</v>
      </c>
      <c r="L22" s="20">
        <f t="shared" si="15"/>
        <v>15</v>
      </c>
      <c r="M22" s="42">
        <f>Ruimtestaat!J23</f>
        <v>0</v>
      </c>
      <c r="N22" s="22"/>
      <c r="O22" s="9" t="str">
        <f>Ruimtestaat!L23</f>
        <v>5w</v>
      </c>
      <c r="P22" s="9"/>
      <c r="Q22" s="9"/>
      <c r="R22" s="9"/>
      <c r="S22" s="22"/>
      <c r="T22" s="17" t="str">
        <f t="shared" si="2"/>
        <v>Verkeer</v>
      </c>
      <c r="U22" s="17" t="str">
        <f t="shared" si="3"/>
        <v>AQL 7%</v>
      </c>
      <c r="V22" s="22"/>
      <c r="W22" s="184">
        <v>100</v>
      </c>
      <c r="X22" s="22"/>
      <c r="Y22" s="20">
        <f t="shared" si="4"/>
        <v>30</v>
      </c>
      <c r="Z22" s="23">
        <f t="shared" si="5"/>
        <v>0</v>
      </c>
      <c r="AA22" s="22"/>
      <c r="AB22" s="20" t="str">
        <f t="shared" si="6"/>
        <v>_</v>
      </c>
      <c r="AC22" s="23" t="str">
        <f t="shared" si="19"/>
        <v>_</v>
      </c>
      <c r="AD22" s="22"/>
      <c r="AE22" s="20" t="str">
        <f t="shared" si="8"/>
        <v>_</v>
      </c>
      <c r="AF22" s="23" t="str">
        <f t="shared" si="20"/>
        <v>_</v>
      </c>
      <c r="AG22" s="22"/>
      <c r="AH22" s="20" t="str">
        <f t="shared" si="10"/>
        <v>_</v>
      </c>
      <c r="AI22" s="23" t="str">
        <f t="shared" si="21"/>
        <v>_</v>
      </c>
      <c r="AJ22" s="22"/>
      <c r="AK22" s="20">
        <f t="shared" si="12"/>
        <v>30</v>
      </c>
      <c r="AL22" s="23">
        <f t="shared" si="13"/>
        <v>0</v>
      </c>
      <c r="AM22" s="22"/>
      <c r="AP22" s="26"/>
    </row>
    <row r="23" spans="1:42" ht="12.75">
      <c r="A23" s="6">
        <f>Ruimtestaat!A24</f>
        <v>1</v>
      </c>
      <c r="B23" s="17" t="str">
        <f>Ruimtestaat!B24</f>
        <v>Ariane de Ranitz</v>
      </c>
      <c r="C23" s="52" t="str">
        <f>Ruimtestaat!D24</f>
        <v>bg</v>
      </c>
      <c r="D23" s="77" t="str">
        <f>Ruimtestaat!E24</f>
        <v>0.018</v>
      </c>
      <c r="E23" s="52" t="str">
        <f>Ruimtestaat!F24</f>
        <v>Bergruimte</v>
      </c>
      <c r="F23" s="9">
        <v>8</v>
      </c>
      <c r="G23" s="18" t="str">
        <f t="shared" si="0"/>
        <v>Overig / Magazijn / Archief / Berging / Technische ruimte</v>
      </c>
      <c r="H23" s="52" t="str">
        <f>Ruimtestaat!G24</f>
        <v>Noraplan Sentica</v>
      </c>
      <c r="I23" s="19">
        <v>2</v>
      </c>
      <c r="J23" s="18" t="str">
        <f t="shared" si="28"/>
        <v>Harde vloeren zonder extra behandeling</v>
      </c>
      <c r="K23" s="21">
        <f>Ruimtestaat!H24</f>
        <v>18</v>
      </c>
      <c r="L23" s="20">
        <f t="shared" si="15"/>
        <v>18</v>
      </c>
      <c r="M23" s="42">
        <f>Ruimtestaat!J24</f>
        <v>0</v>
      </c>
      <c r="N23" s="22"/>
      <c r="O23" s="9" t="str">
        <f>Ruimtestaat!L24</f>
        <v>4j</v>
      </c>
      <c r="P23" s="9"/>
      <c r="Q23" s="9"/>
      <c r="R23" s="9"/>
      <c r="S23" s="22"/>
      <c r="T23" s="17" t="str">
        <f t="shared" si="2"/>
        <v>Verkeer</v>
      </c>
      <c r="U23" s="17" t="str">
        <f t="shared" si="3"/>
        <v>AQL 7%</v>
      </c>
      <c r="V23" s="22"/>
      <c r="W23" s="184">
        <v>100</v>
      </c>
      <c r="X23" s="22"/>
      <c r="Y23" s="20">
        <f t="shared" si="4"/>
        <v>0.72</v>
      </c>
      <c r="Z23" s="23">
        <f t="shared" si="5"/>
        <v>0</v>
      </c>
      <c r="AA23" s="22"/>
      <c r="AB23" s="20" t="str">
        <f t="shared" si="6"/>
        <v>_</v>
      </c>
      <c r="AC23" s="23" t="str">
        <f t="shared" si="19"/>
        <v>_</v>
      </c>
      <c r="AD23" s="22"/>
      <c r="AE23" s="20" t="str">
        <f t="shared" si="8"/>
        <v>_</v>
      </c>
      <c r="AF23" s="23" t="str">
        <f t="shared" si="20"/>
        <v>_</v>
      </c>
      <c r="AG23" s="22"/>
      <c r="AH23" s="20" t="str">
        <f t="shared" si="10"/>
        <v>_</v>
      </c>
      <c r="AI23" s="23" t="str">
        <f t="shared" si="21"/>
        <v>_</v>
      </c>
      <c r="AJ23" s="22"/>
      <c r="AK23" s="20">
        <f t="shared" si="12"/>
        <v>0.72</v>
      </c>
      <c r="AL23" s="23">
        <f t="shared" si="13"/>
        <v>0</v>
      </c>
      <c r="AM23" s="22"/>
      <c r="AP23" s="26"/>
    </row>
    <row r="24" spans="1:42" ht="12.75">
      <c r="A24" s="6">
        <f>Ruimtestaat!A25</f>
        <v>1</v>
      </c>
      <c r="B24" s="17" t="str">
        <f>Ruimtestaat!B25</f>
        <v>Ariane de Ranitz</v>
      </c>
      <c r="C24" s="52" t="str">
        <f>Ruimtestaat!D25</f>
        <v>bg</v>
      </c>
      <c r="D24" s="77" t="str">
        <f>Ruimtestaat!E25</f>
        <v>0.019</v>
      </c>
      <c r="E24" s="52" t="str">
        <f>Ruimtestaat!F25</f>
        <v>Toilet personeel</v>
      </c>
      <c r="F24" s="9">
        <v>2</v>
      </c>
      <c r="G24" s="18" t="str">
        <f t="shared" si="0"/>
        <v>Sanitaire ruimte</v>
      </c>
      <c r="H24" s="52" t="str">
        <f>Ruimtestaat!G25</f>
        <v>gietvloer</v>
      </c>
      <c r="I24" s="19">
        <v>3</v>
      </c>
      <c r="J24" s="18" t="str">
        <f t="shared" si="28"/>
        <v>Harde vloer zonder polymeer beschermlaag, met behandeling</v>
      </c>
      <c r="K24" s="21">
        <f>Ruimtestaat!H25</f>
        <v>6</v>
      </c>
      <c r="L24" s="20">
        <f t="shared" si="15"/>
        <v>6</v>
      </c>
      <c r="M24" s="42">
        <f>Ruimtestaat!J25</f>
        <v>0</v>
      </c>
      <c r="N24" s="22"/>
      <c r="O24" s="9" t="str">
        <f>Ruimtestaat!L25</f>
        <v>5w</v>
      </c>
      <c r="P24" s="9"/>
      <c r="Q24" s="9"/>
      <c r="R24" s="9"/>
      <c r="S24" s="22"/>
      <c r="T24" s="17" t="str">
        <f t="shared" si="2"/>
        <v>Sanitair</v>
      </c>
      <c r="U24" s="17" t="str">
        <f t="shared" si="3"/>
        <v>AQL 4%</v>
      </c>
      <c r="V24" s="22"/>
      <c r="W24" s="184">
        <v>100</v>
      </c>
      <c r="X24" s="22"/>
      <c r="Y24" s="20">
        <f t="shared" si="4"/>
        <v>12</v>
      </c>
      <c r="Z24" s="23">
        <f t="shared" si="5"/>
        <v>0</v>
      </c>
      <c r="AA24" s="22"/>
      <c r="AB24" s="20" t="str">
        <f t="shared" si="6"/>
        <v>_</v>
      </c>
      <c r="AC24" s="23" t="str">
        <f t="shared" si="19"/>
        <v>_</v>
      </c>
      <c r="AD24" s="22"/>
      <c r="AE24" s="20" t="str">
        <f t="shared" si="8"/>
        <v>_</v>
      </c>
      <c r="AF24" s="23" t="str">
        <f t="shared" si="20"/>
        <v>_</v>
      </c>
      <c r="AG24" s="22"/>
      <c r="AH24" s="20" t="str">
        <f t="shared" si="10"/>
        <v>_</v>
      </c>
      <c r="AI24" s="23" t="str">
        <f t="shared" si="21"/>
        <v>_</v>
      </c>
      <c r="AJ24" s="22"/>
      <c r="AK24" s="20">
        <f t="shared" si="12"/>
        <v>12</v>
      </c>
      <c r="AL24" s="23">
        <f t="shared" si="13"/>
        <v>0</v>
      </c>
      <c r="AM24" s="22"/>
      <c r="AP24" s="26"/>
    </row>
    <row r="25" spans="1:42" ht="12.75">
      <c r="A25" s="6">
        <f>Ruimtestaat!A26</f>
        <v>1</v>
      </c>
      <c r="B25" s="17" t="str">
        <f>Ruimtestaat!B26</f>
        <v>Ariane de Ranitz</v>
      </c>
      <c r="C25" s="52" t="str">
        <f>Ruimtestaat!D26</f>
        <v>bg</v>
      </c>
      <c r="D25" s="77" t="str">
        <f>Ruimtestaat!E26</f>
        <v>0.020</v>
      </c>
      <c r="E25" s="52" t="str">
        <f>Ruimtestaat!F26</f>
        <v>Toilet lopers</v>
      </c>
      <c r="F25" s="9">
        <v>2</v>
      </c>
      <c r="G25" s="18" t="str">
        <f t="shared" si="0"/>
        <v>Sanitaire ruimte</v>
      </c>
      <c r="H25" s="52" t="str">
        <f>Ruimtestaat!G26</f>
        <v>gietvloer</v>
      </c>
      <c r="I25" s="19">
        <v>3</v>
      </c>
      <c r="J25" s="18" t="str">
        <f t="shared" si="28"/>
        <v>Harde vloer zonder polymeer beschermlaag, met behandeling</v>
      </c>
      <c r="K25" s="21">
        <f>Ruimtestaat!H26</f>
        <v>6</v>
      </c>
      <c r="L25" s="20">
        <f t="shared" si="15"/>
        <v>6</v>
      </c>
      <c r="M25" s="42">
        <f>Ruimtestaat!J26</f>
        <v>0</v>
      </c>
      <c r="N25" s="22"/>
      <c r="O25" s="9" t="str">
        <f>Ruimtestaat!L26</f>
        <v>5w</v>
      </c>
      <c r="P25" s="9"/>
      <c r="Q25" s="9"/>
      <c r="R25" s="9"/>
      <c r="S25" s="22"/>
      <c r="T25" s="17" t="str">
        <f t="shared" si="2"/>
        <v>Sanitair</v>
      </c>
      <c r="U25" s="17" t="str">
        <f t="shared" si="3"/>
        <v>AQL 4%</v>
      </c>
      <c r="V25" s="22"/>
      <c r="W25" s="184">
        <v>100</v>
      </c>
      <c r="X25" s="22"/>
      <c r="Y25" s="20">
        <f t="shared" si="4"/>
        <v>12</v>
      </c>
      <c r="Z25" s="23">
        <f t="shared" si="5"/>
        <v>0</v>
      </c>
      <c r="AA25" s="22"/>
      <c r="AB25" s="20" t="str">
        <f t="shared" si="6"/>
        <v>_</v>
      </c>
      <c r="AC25" s="23" t="str">
        <f t="shared" ref="AC25:AC51" si="32">IF(OR($F25="nio",P25=""),"_",AB25*Rekentarief30)</f>
        <v>_</v>
      </c>
      <c r="AD25" s="22"/>
      <c r="AE25" s="20" t="str">
        <f t="shared" si="8"/>
        <v>_</v>
      </c>
      <c r="AF25" s="23" t="str">
        <f t="shared" ref="AF25:AF51" si="33">IF(OR($F25="nio",Q25=""),"_",AE25*Rekentarief50)</f>
        <v>_</v>
      </c>
      <c r="AG25" s="22"/>
      <c r="AH25" s="20" t="str">
        <f t="shared" si="10"/>
        <v>_</v>
      </c>
      <c r="AI25" s="23" t="str">
        <f t="shared" ref="AI25:AI51" si="34">IF(OR($F25="nio",R25=""),"_",AH25*rekentarief150)</f>
        <v>_</v>
      </c>
      <c r="AJ25" s="22"/>
      <c r="AK25" s="20">
        <f t="shared" si="12"/>
        <v>12</v>
      </c>
      <c r="AL25" s="23">
        <f t="shared" si="13"/>
        <v>0</v>
      </c>
      <c r="AM25" s="22"/>
      <c r="AP25" s="26"/>
    </row>
    <row r="26" spans="1:42" ht="12.75">
      <c r="A26" s="6">
        <f>Ruimtestaat!A27</f>
        <v>1</v>
      </c>
      <c r="B26" s="17" t="str">
        <f>Ruimtestaat!B27</f>
        <v>Ariane de Ranitz</v>
      </c>
      <c r="C26" s="52" t="str">
        <f>Ruimtestaat!D27</f>
        <v>bg</v>
      </c>
      <c r="D26" s="77" t="str">
        <f>Ruimtestaat!E27</f>
        <v>0.021</v>
      </c>
      <c r="E26" s="52" t="str">
        <f>Ruimtestaat!F27</f>
        <v>Toilet zorg</v>
      </c>
      <c r="F26" s="9">
        <v>2</v>
      </c>
      <c r="G26" s="18" t="str">
        <f t="shared" si="0"/>
        <v>Sanitaire ruimte</v>
      </c>
      <c r="H26" s="52" t="str">
        <f>Ruimtestaat!G27</f>
        <v>gietvloer</v>
      </c>
      <c r="I26" s="19">
        <v>3</v>
      </c>
      <c r="J26" s="18" t="str">
        <f t="shared" si="28"/>
        <v>Harde vloer zonder polymeer beschermlaag, met behandeling</v>
      </c>
      <c r="K26" s="21">
        <f>Ruimtestaat!H27</f>
        <v>10</v>
      </c>
      <c r="L26" s="20">
        <f t="shared" ref="L26:L89" si="35">K26-M26</f>
        <v>10</v>
      </c>
      <c r="M26" s="42">
        <f>Ruimtestaat!J27</f>
        <v>0</v>
      </c>
      <c r="N26" s="22"/>
      <c r="O26" s="9" t="str">
        <f>Ruimtestaat!L27</f>
        <v>5w</v>
      </c>
      <c r="P26" s="9"/>
      <c r="Q26" s="9"/>
      <c r="R26" s="9"/>
      <c r="S26" s="22"/>
      <c r="T26" s="17" t="str">
        <f t="shared" si="2"/>
        <v>Sanitair</v>
      </c>
      <c r="U26" s="17" t="str">
        <f t="shared" si="3"/>
        <v>AQL 4%</v>
      </c>
      <c r="V26" s="22"/>
      <c r="W26" s="184">
        <v>100</v>
      </c>
      <c r="X26" s="22"/>
      <c r="Y26" s="20">
        <f t="shared" si="4"/>
        <v>20</v>
      </c>
      <c r="Z26" s="23">
        <f t="shared" si="5"/>
        <v>0</v>
      </c>
      <c r="AA26" s="22"/>
      <c r="AB26" s="20" t="str">
        <f t="shared" si="6"/>
        <v>_</v>
      </c>
      <c r="AC26" s="23" t="str">
        <f t="shared" si="32"/>
        <v>_</v>
      </c>
      <c r="AD26" s="22"/>
      <c r="AE26" s="20" t="str">
        <f t="shared" si="8"/>
        <v>_</v>
      </c>
      <c r="AF26" s="23" t="str">
        <f t="shared" si="33"/>
        <v>_</v>
      </c>
      <c r="AG26" s="22"/>
      <c r="AH26" s="20" t="str">
        <f t="shared" si="10"/>
        <v>_</v>
      </c>
      <c r="AI26" s="23" t="str">
        <f t="shared" si="34"/>
        <v>_</v>
      </c>
      <c r="AJ26" s="22"/>
      <c r="AK26" s="20">
        <f t="shared" si="12"/>
        <v>20</v>
      </c>
      <c r="AL26" s="23">
        <f t="shared" si="13"/>
        <v>0</v>
      </c>
      <c r="AM26" s="22"/>
      <c r="AP26" s="26"/>
    </row>
    <row r="27" spans="1:42" ht="12.75">
      <c r="A27" s="6">
        <f>Ruimtestaat!A28</f>
        <v>1</v>
      </c>
      <c r="B27" s="17" t="str">
        <f>Ruimtestaat!B28</f>
        <v>Ariane de Ranitz</v>
      </c>
      <c r="C27" s="52" t="str">
        <f>Ruimtestaat!D28</f>
        <v>bg</v>
      </c>
      <c r="D27" s="77" t="str">
        <f>Ruimtestaat!E28</f>
        <v>0.022</v>
      </c>
      <c r="E27" s="52" t="str">
        <f>Ruimtestaat!F28</f>
        <v>Overleg kleuters</v>
      </c>
      <c r="F27" s="9" t="s">
        <v>652</v>
      </c>
      <c r="G27" s="18" t="str">
        <f t="shared" si="0"/>
        <v>niet in onderhoud</v>
      </c>
      <c r="H27" s="52" t="str">
        <f>Ruimtestaat!G28</f>
        <v>tapijttegels</v>
      </c>
      <c r="I27" s="19">
        <v>4</v>
      </c>
      <c r="J27" s="18" t="str">
        <f t="shared" si="28"/>
        <v>Tapijt</v>
      </c>
      <c r="K27" s="21">
        <f>Ruimtestaat!H28</f>
        <v>18</v>
      </c>
      <c r="L27" s="20">
        <f t="shared" si="35"/>
        <v>0</v>
      </c>
      <c r="M27" s="42">
        <v>18</v>
      </c>
      <c r="N27" s="22"/>
      <c r="O27" s="9" t="s">
        <v>652</v>
      </c>
      <c r="P27" s="9"/>
      <c r="Q27" s="9"/>
      <c r="R27" s="9"/>
      <c r="S27" s="22"/>
      <c r="T27" s="17" t="str">
        <f t="shared" si="2"/>
        <v>_</v>
      </c>
      <c r="U27" s="17" t="str">
        <f t="shared" si="3"/>
        <v>_</v>
      </c>
      <c r="V27" s="22"/>
      <c r="W27" s="184">
        <v>100</v>
      </c>
      <c r="X27" s="22"/>
      <c r="Y27" s="20" t="str">
        <f t="shared" ref="Y27" si="36">IF(F27="nio","_",0)</f>
        <v>_</v>
      </c>
      <c r="Z27" s="23" t="str">
        <f t="shared" si="5"/>
        <v>_</v>
      </c>
      <c r="AA27" s="22"/>
      <c r="AB27" s="20" t="str">
        <f t="shared" si="6"/>
        <v>_</v>
      </c>
      <c r="AC27" s="23" t="str">
        <f t="shared" si="32"/>
        <v>_</v>
      </c>
      <c r="AD27" s="22"/>
      <c r="AE27" s="20" t="str">
        <f t="shared" si="8"/>
        <v>_</v>
      </c>
      <c r="AF27" s="23" t="str">
        <f t="shared" si="33"/>
        <v>_</v>
      </c>
      <c r="AG27" s="22"/>
      <c r="AH27" s="20" t="str">
        <f t="shared" si="10"/>
        <v>_</v>
      </c>
      <c r="AI27" s="23" t="str">
        <f t="shared" si="34"/>
        <v>_</v>
      </c>
      <c r="AJ27" s="22"/>
      <c r="AK27" s="20" t="str">
        <f t="shared" si="12"/>
        <v>_</v>
      </c>
      <c r="AL27" s="23" t="str">
        <f t="shared" si="13"/>
        <v>_</v>
      </c>
      <c r="AM27" s="22"/>
      <c r="AP27" s="26"/>
    </row>
    <row r="28" spans="1:42" ht="12.75">
      <c r="A28" s="6">
        <f>Ruimtestaat!A29</f>
        <v>1</v>
      </c>
      <c r="B28" s="17" t="str">
        <f>Ruimtestaat!B29</f>
        <v>Ariane de Ranitz</v>
      </c>
      <c r="C28" s="52" t="str">
        <f>Ruimtestaat!D29</f>
        <v>bg</v>
      </c>
      <c r="D28" s="77" t="str">
        <f>Ruimtestaat!E29</f>
        <v>0.023</v>
      </c>
      <c r="E28" s="52" t="str">
        <f>Ruimtestaat!F29</f>
        <v>Bergruimte</v>
      </c>
      <c r="F28" s="9">
        <v>8</v>
      </c>
      <c r="G28" s="18" t="str">
        <f t="shared" si="0"/>
        <v>Overig / Magazijn / Archief / Berging / Technische ruimte</v>
      </c>
      <c r="H28" s="52" t="str">
        <f>Ruimtestaat!G29</f>
        <v>Noraplan Sentica</v>
      </c>
      <c r="I28" s="19">
        <v>2</v>
      </c>
      <c r="J28" s="18" t="str">
        <f t="shared" si="28"/>
        <v>Harde vloeren zonder extra behandeling</v>
      </c>
      <c r="K28" s="21">
        <f>Ruimtestaat!H29</f>
        <v>17</v>
      </c>
      <c r="L28" s="20">
        <f t="shared" si="35"/>
        <v>17</v>
      </c>
      <c r="M28" s="42">
        <f>Ruimtestaat!J29</f>
        <v>0</v>
      </c>
      <c r="N28" s="22"/>
      <c r="O28" s="9" t="str">
        <f>Ruimtestaat!L29</f>
        <v>4j</v>
      </c>
      <c r="P28" s="9"/>
      <c r="Q28" s="9"/>
      <c r="R28" s="9"/>
      <c r="S28" s="22"/>
      <c r="T28" s="17" t="str">
        <f t="shared" si="2"/>
        <v>Verkeer</v>
      </c>
      <c r="U28" s="17" t="str">
        <f t="shared" si="3"/>
        <v>AQL 7%</v>
      </c>
      <c r="V28" s="22"/>
      <c r="W28" s="184">
        <v>100</v>
      </c>
      <c r="X28" s="22"/>
      <c r="Y28" s="20">
        <f t="shared" si="4"/>
        <v>0.68</v>
      </c>
      <c r="Z28" s="23">
        <f t="shared" si="5"/>
        <v>0</v>
      </c>
      <c r="AA28" s="22"/>
      <c r="AB28" s="20" t="str">
        <f t="shared" si="6"/>
        <v>_</v>
      </c>
      <c r="AC28" s="23" t="str">
        <f t="shared" si="32"/>
        <v>_</v>
      </c>
      <c r="AD28" s="22"/>
      <c r="AE28" s="20" t="str">
        <f t="shared" si="8"/>
        <v>_</v>
      </c>
      <c r="AF28" s="23" t="str">
        <f t="shared" si="33"/>
        <v>_</v>
      </c>
      <c r="AG28" s="22"/>
      <c r="AH28" s="20" t="str">
        <f t="shared" si="10"/>
        <v>_</v>
      </c>
      <c r="AI28" s="23" t="str">
        <f t="shared" si="34"/>
        <v>_</v>
      </c>
      <c r="AJ28" s="22"/>
      <c r="AK28" s="20">
        <f t="shared" si="12"/>
        <v>0.68</v>
      </c>
      <c r="AL28" s="23">
        <f t="shared" si="13"/>
        <v>0</v>
      </c>
      <c r="AM28" s="22"/>
      <c r="AP28" s="26"/>
    </row>
    <row r="29" spans="1:42" ht="12.75">
      <c r="A29" s="6">
        <f>Ruimtestaat!A30</f>
        <v>1</v>
      </c>
      <c r="B29" s="17" t="str">
        <f>Ruimtestaat!B30</f>
        <v>Ariane de Ranitz</v>
      </c>
      <c r="C29" s="52" t="str">
        <f>Ruimtestaat!D30</f>
        <v>bg</v>
      </c>
      <c r="D29" s="77" t="str">
        <f>Ruimtestaat!E30</f>
        <v>0.025</v>
      </c>
      <c r="E29" s="52" t="str">
        <f>Ruimtestaat!F30</f>
        <v>Aula</v>
      </c>
      <c r="F29" s="9">
        <v>6</v>
      </c>
      <c r="G29" s="18" t="str">
        <f t="shared" si="0"/>
        <v>Leslokalen theorie</v>
      </c>
      <c r="H29" s="52" t="str">
        <f>Ruimtestaat!G30</f>
        <v>Noraplan Sentica</v>
      </c>
      <c r="I29" s="19">
        <v>2</v>
      </c>
      <c r="J29" s="18" t="str">
        <f t="shared" si="28"/>
        <v>Harde vloeren zonder extra behandeling</v>
      </c>
      <c r="K29" s="21">
        <f>Ruimtestaat!H30</f>
        <v>83</v>
      </c>
      <c r="L29" s="20">
        <f t="shared" si="35"/>
        <v>83</v>
      </c>
      <c r="M29" s="42">
        <f>Ruimtestaat!J30</f>
        <v>0</v>
      </c>
      <c r="N29" s="22"/>
      <c r="O29" s="9" t="str">
        <f>Ruimtestaat!L30</f>
        <v>5w</v>
      </c>
      <c r="P29" s="9"/>
      <c r="Q29" s="9"/>
      <c r="R29" s="9"/>
      <c r="S29" s="22"/>
      <c r="T29" s="17" t="str">
        <f t="shared" si="2"/>
        <v>Les</v>
      </c>
      <c r="U29" s="17" t="str">
        <f t="shared" si="3"/>
        <v>AQL 7%</v>
      </c>
      <c r="V29" s="22"/>
      <c r="W29" s="184">
        <v>100</v>
      </c>
      <c r="X29" s="22"/>
      <c r="Y29" s="20">
        <f t="shared" si="4"/>
        <v>166</v>
      </c>
      <c r="Z29" s="23">
        <f t="shared" si="5"/>
        <v>0</v>
      </c>
      <c r="AA29" s="22"/>
      <c r="AB29" s="20" t="str">
        <f t="shared" si="6"/>
        <v>_</v>
      </c>
      <c r="AC29" s="23" t="str">
        <f t="shared" si="32"/>
        <v>_</v>
      </c>
      <c r="AD29" s="22"/>
      <c r="AE29" s="20" t="str">
        <f t="shared" si="8"/>
        <v>_</v>
      </c>
      <c r="AF29" s="23" t="str">
        <f t="shared" si="33"/>
        <v>_</v>
      </c>
      <c r="AG29" s="22"/>
      <c r="AH29" s="20" t="str">
        <f t="shared" si="10"/>
        <v>_</v>
      </c>
      <c r="AI29" s="23" t="str">
        <f t="shared" si="34"/>
        <v>_</v>
      </c>
      <c r="AJ29" s="22"/>
      <c r="AK29" s="20">
        <f t="shared" si="12"/>
        <v>166</v>
      </c>
      <c r="AL29" s="23">
        <f t="shared" si="13"/>
        <v>0</v>
      </c>
      <c r="AM29" s="22"/>
      <c r="AP29" s="26"/>
    </row>
    <row r="30" spans="1:42" ht="12.75">
      <c r="A30" s="6">
        <f>Ruimtestaat!A31</f>
        <v>1</v>
      </c>
      <c r="B30" s="17" t="str">
        <f>Ruimtestaat!B31</f>
        <v>Ariane de Ranitz</v>
      </c>
      <c r="C30" s="52" t="str">
        <f>Ruimtestaat!D31</f>
        <v>bg</v>
      </c>
      <c r="D30" s="77" t="str">
        <f>Ruimtestaat!E31</f>
        <v>0.026</v>
      </c>
      <c r="E30" s="52" t="str">
        <f>Ruimtestaat!F31</f>
        <v>Drama/muziek/podium</v>
      </c>
      <c r="F30" s="9">
        <v>7</v>
      </c>
      <c r="G30" s="18" t="str">
        <f t="shared" si="0"/>
        <v>Leslokalen praktijk</v>
      </c>
      <c r="H30" s="52" t="str">
        <f>Ruimtestaat!G31</f>
        <v>Noraplan Sentica</v>
      </c>
      <c r="I30" s="19">
        <v>2</v>
      </c>
      <c r="J30" s="18" t="str">
        <f t="shared" si="28"/>
        <v>Harde vloeren zonder extra behandeling</v>
      </c>
      <c r="K30" s="21">
        <f>Ruimtestaat!H31</f>
        <v>58</v>
      </c>
      <c r="L30" s="20">
        <f t="shared" si="35"/>
        <v>58</v>
      </c>
      <c r="M30" s="42">
        <f>Ruimtestaat!J31</f>
        <v>0</v>
      </c>
      <c r="N30" s="22"/>
      <c r="O30" s="9" t="str">
        <f>Ruimtestaat!L31</f>
        <v>1w</v>
      </c>
      <c r="P30" s="9"/>
      <c r="Q30" s="9"/>
      <c r="R30" s="9"/>
      <c r="S30" s="22"/>
      <c r="T30" s="17" t="str">
        <f t="shared" si="2"/>
        <v>Les</v>
      </c>
      <c r="U30" s="17" t="str">
        <f t="shared" si="3"/>
        <v>AQL 7%</v>
      </c>
      <c r="V30" s="22"/>
      <c r="W30" s="184">
        <v>100</v>
      </c>
      <c r="X30" s="22"/>
      <c r="Y30" s="20">
        <f t="shared" si="4"/>
        <v>23.2</v>
      </c>
      <c r="Z30" s="23">
        <f t="shared" si="5"/>
        <v>0</v>
      </c>
      <c r="AA30" s="22"/>
      <c r="AB30" s="20" t="str">
        <f t="shared" si="6"/>
        <v>_</v>
      </c>
      <c r="AC30" s="23" t="str">
        <f t="shared" si="32"/>
        <v>_</v>
      </c>
      <c r="AD30" s="22"/>
      <c r="AE30" s="20" t="str">
        <f t="shared" si="8"/>
        <v>_</v>
      </c>
      <c r="AF30" s="23" t="str">
        <f t="shared" si="33"/>
        <v>_</v>
      </c>
      <c r="AG30" s="22"/>
      <c r="AH30" s="20" t="str">
        <f t="shared" si="10"/>
        <v>_</v>
      </c>
      <c r="AI30" s="23" t="str">
        <f t="shared" si="34"/>
        <v>_</v>
      </c>
      <c r="AJ30" s="22"/>
      <c r="AK30" s="20">
        <f t="shared" si="12"/>
        <v>23.2</v>
      </c>
      <c r="AL30" s="23">
        <f t="shared" si="13"/>
        <v>0</v>
      </c>
      <c r="AM30" s="22"/>
      <c r="AP30" s="26"/>
    </row>
    <row r="31" spans="1:42" ht="12.75">
      <c r="A31" s="6">
        <f>Ruimtestaat!A32</f>
        <v>1</v>
      </c>
      <c r="B31" s="17" t="str">
        <f>Ruimtestaat!B32</f>
        <v>Ariane de Ranitz</v>
      </c>
      <c r="C31" s="52" t="str">
        <f>Ruimtestaat!D32</f>
        <v>bg</v>
      </c>
      <c r="D31" s="77" t="str">
        <f>Ruimtestaat!E32</f>
        <v>0.027</v>
      </c>
      <c r="E31" s="52" t="str">
        <f>Ruimtestaat!F32</f>
        <v>Toilet personeel</v>
      </c>
      <c r="F31" s="9">
        <v>2</v>
      </c>
      <c r="G31" s="18" t="str">
        <f t="shared" si="0"/>
        <v>Sanitaire ruimte</v>
      </c>
      <c r="H31" s="52" t="str">
        <f>Ruimtestaat!G32</f>
        <v>gietvloer</v>
      </c>
      <c r="I31" s="19">
        <v>3</v>
      </c>
      <c r="J31" s="18" t="str">
        <f t="shared" si="28"/>
        <v>Harde vloer zonder polymeer beschermlaag, met behandeling</v>
      </c>
      <c r="K31" s="21">
        <f>Ruimtestaat!H32</f>
        <v>4</v>
      </c>
      <c r="L31" s="20">
        <f t="shared" si="35"/>
        <v>4</v>
      </c>
      <c r="M31" s="42">
        <f>Ruimtestaat!J32</f>
        <v>0</v>
      </c>
      <c r="N31" s="22"/>
      <c r="O31" s="9" t="str">
        <f>Ruimtestaat!L32</f>
        <v>5w</v>
      </c>
      <c r="P31" s="9"/>
      <c r="Q31" s="9"/>
      <c r="R31" s="9"/>
      <c r="S31" s="22"/>
      <c r="T31" s="17" t="str">
        <f t="shared" si="2"/>
        <v>Sanitair</v>
      </c>
      <c r="U31" s="17" t="str">
        <f t="shared" si="3"/>
        <v>AQL 4%</v>
      </c>
      <c r="V31" s="22"/>
      <c r="W31" s="184">
        <v>100</v>
      </c>
      <c r="X31" s="22"/>
      <c r="Y31" s="20">
        <f t="shared" si="4"/>
        <v>8</v>
      </c>
      <c r="Z31" s="23">
        <f t="shared" si="5"/>
        <v>0</v>
      </c>
      <c r="AA31" s="22"/>
      <c r="AB31" s="20" t="str">
        <f t="shared" si="6"/>
        <v>_</v>
      </c>
      <c r="AC31" s="23" t="str">
        <f t="shared" si="32"/>
        <v>_</v>
      </c>
      <c r="AD31" s="22"/>
      <c r="AE31" s="20" t="str">
        <f t="shared" si="8"/>
        <v>_</v>
      </c>
      <c r="AF31" s="23" t="str">
        <f t="shared" si="33"/>
        <v>_</v>
      </c>
      <c r="AG31" s="22"/>
      <c r="AH31" s="20" t="str">
        <f t="shared" si="10"/>
        <v>_</v>
      </c>
      <c r="AI31" s="23" t="str">
        <f t="shared" si="34"/>
        <v>_</v>
      </c>
      <c r="AJ31" s="22"/>
      <c r="AK31" s="20">
        <f t="shared" si="12"/>
        <v>8</v>
      </c>
      <c r="AL31" s="23">
        <f t="shared" si="13"/>
        <v>0</v>
      </c>
      <c r="AM31" s="22"/>
      <c r="AP31" s="26"/>
    </row>
    <row r="32" spans="1:42" ht="12.75">
      <c r="A32" s="6">
        <f>Ruimtestaat!A33</f>
        <v>1</v>
      </c>
      <c r="B32" s="17" t="str">
        <f>Ruimtestaat!B33</f>
        <v>Ariane de Ranitz</v>
      </c>
      <c r="C32" s="52" t="str">
        <f>Ruimtestaat!D33</f>
        <v>bg</v>
      </c>
      <c r="D32" s="77" t="str">
        <f>Ruimtestaat!E33</f>
        <v>0.028</v>
      </c>
      <c r="E32" s="52" t="str">
        <f>Ruimtestaat!F33</f>
        <v>Muziektherapie</v>
      </c>
      <c r="F32" s="9">
        <v>6</v>
      </c>
      <c r="G32" s="18" t="str">
        <f t="shared" si="0"/>
        <v>Leslokalen theorie</v>
      </c>
      <c r="H32" s="52" t="str">
        <f>Ruimtestaat!G33</f>
        <v>Noraplan Sentica</v>
      </c>
      <c r="I32" s="19">
        <v>2</v>
      </c>
      <c r="J32" s="18" t="str">
        <f t="shared" si="28"/>
        <v>Harde vloeren zonder extra behandeling</v>
      </c>
      <c r="K32" s="21">
        <f>Ruimtestaat!H33</f>
        <v>18</v>
      </c>
      <c r="L32" s="20">
        <f t="shared" si="35"/>
        <v>18</v>
      </c>
      <c r="M32" s="42">
        <f>Ruimtestaat!J33</f>
        <v>0</v>
      </c>
      <c r="N32" s="22"/>
      <c r="O32" s="9" t="str">
        <f>Ruimtestaat!L33</f>
        <v>1w</v>
      </c>
      <c r="P32" s="9"/>
      <c r="Q32" s="9"/>
      <c r="R32" s="9"/>
      <c r="S32" s="22"/>
      <c r="T32" s="17" t="str">
        <f t="shared" si="2"/>
        <v>Les</v>
      </c>
      <c r="U32" s="17" t="str">
        <f t="shared" si="3"/>
        <v>AQL 7%</v>
      </c>
      <c r="V32" s="22"/>
      <c r="W32" s="184">
        <v>100</v>
      </c>
      <c r="X32" s="22"/>
      <c r="Y32" s="20">
        <f t="shared" si="4"/>
        <v>7.1999999999999993</v>
      </c>
      <c r="Z32" s="23">
        <f t="shared" si="5"/>
        <v>0</v>
      </c>
      <c r="AA32" s="22"/>
      <c r="AB32" s="20" t="str">
        <f t="shared" si="6"/>
        <v>_</v>
      </c>
      <c r="AC32" s="23" t="str">
        <f t="shared" si="32"/>
        <v>_</v>
      </c>
      <c r="AD32" s="22"/>
      <c r="AE32" s="20" t="str">
        <f t="shared" si="8"/>
        <v>_</v>
      </c>
      <c r="AF32" s="23" t="str">
        <f t="shared" si="33"/>
        <v>_</v>
      </c>
      <c r="AG32" s="22"/>
      <c r="AH32" s="20" t="str">
        <f t="shared" si="10"/>
        <v>_</v>
      </c>
      <c r="AI32" s="23" t="str">
        <f t="shared" si="34"/>
        <v>_</v>
      </c>
      <c r="AJ32" s="22"/>
      <c r="AK32" s="20">
        <f t="shared" si="12"/>
        <v>7.1999999999999993</v>
      </c>
      <c r="AL32" s="23">
        <f t="shared" si="13"/>
        <v>0</v>
      </c>
      <c r="AM32" s="22"/>
      <c r="AP32" s="26"/>
    </row>
    <row r="33" spans="1:42" ht="12.75">
      <c r="A33" s="6">
        <f>Ruimtestaat!A34</f>
        <v>1</v>
      </c>
      <c r="B33" s="17" t="str">
        <f>Ruimtestaat!B34</f>
        <v>Ariane de Ranitz</v>
      </c>
      <c r="C33" s="52" t="str">
        <f>Ruimtestaat!D34</f>
        <v>bg</v>
      </c>
      <c r="D33" s="77" t="str">
        <f>Ruimtestaat!E34</f>
        <v>0.029</v>
      </c>
      <c r="E33" s="52" t="str">
        <f>Ruimtestaat!F34</f>
        <v>Zorgcoördinator</v>
      </c>
      <c r="F33" s="9" t="s">
        <v>652</v>
      </c>
      <c r="G33" s="18" t="str">
        <f t="shared" si="0"/>
        <v>niet in onderhoud</v>
      </c>
      <c r="H33" s="52" t="str">
        <f>Ruimtestaat!G34</f>
        <v>Noraplan Sentica</v>
      </c>
      <c r="I33" s="19">
        <v>2</v>
      </c>
      <c r="J33" s="18" t="str">
        <f t="shared" si="28"/>
        <v>Harde vloeren zonder extra behandeling</v>
      </c>
      <c r="K33" s="21">
        <f>Ruimtestaat!H34</f>
        <v>15</v>
      </c>
      <c r="L33" s="20">
        <f t="shared" si="35"/>
        <v>0</v>
      </c>
      <c r="M33" s="42">
        <f>Ruimtestaat!J34</f>
        <v>15</v>
      </c>
      <c r="N33" s="22"/>
      <c r="O33" s="9" t="s">
        <v>652</v>
      </c>
      <c r="P33" s="9"/>
      <c r="Q33" s="9"/>
      <c r="R33" s="9"/>
      <c r="S33" s="22"/>
      <c r="T33" s="17" t="str">
        <f t="shared" si="2"/>
        <v>_</v>
      </c>
      <c r="U33" s="17" t="str">
        <f t="shared" si="3"/>
        <v>_</v>
      </c>
      <c r="V33" s="22"/>
      <c r="W33" s="184">
        <v>100</v>
      </c>
      <c r="X33" s="22"/>
      <c r="Y33" s="20" t="str">
        <f t="shared" ref="Y33:Y34" si="37">IF(F33="nio","_",0)</f>
        <v>_</v>
      </c>
      <c r="Z33" s="23" t="str">
        <f t="shared" si="5"/>
        <v>_</v>
      </c>
      <c r="AA33" s="22"/>
      <c r="AB33" s="20" t="str">
        <f t="shared" si="6"/>
        <v>_</v>
      </c>
      <c r="AC33" s="23" t="str">
        <f t="shared" si="32"/>
        <v>_</v>
      </c>
      <c r="AD33" s="22"/>
      <c r="AE33" s="20" t="str">
        <f t="shared" si="8"/>
        <v>_</v>
      </c>
      <c r="AF33" s="23" t="str">
        <f t="shared" si="33"/>
        <v>_</v>
      </c>
      <c r="AG33" s="22"/>
      <c r="AH33" s="20" t="str">
        <f t="shared" si="10"/>
        <v>_</v>
      </c>
      <c r="AI33" s="23" t="str">
        <f t="shared" si="34"/>
        <v>_</v>
      </c>
      <c r="AJ33" s="22"/>
      <c r="AK33" s="20" t="str">
        <f t="shared" si="12"/>
        <v>_</v>
      </c>
      <c r="AL33" s="23" t="str">
        <f t="shared" si="13"/>
        <v>_</v>
      </c>
      <c r="AM33" s="22"/>
      <c r="AP33" s="26"/>
    </row>
    <row r="34" spans="1:42" ht="12.75">
      <c r="A34" s="6">
        <f>Ruimtestaat!A35</f>
        <v>1</v>
      </c>
      <c r="B34" s="17" t="str">
        <f>Ruimtestaat!B35</f>
        <v>Ariane de Ranitz</v>
      </c>
      <c r="C34" s="52" t="str">
        <f>Ruimtestaat!D35</f>
        <v>bg</v>
      </c>
      <c r="D34" s="77" t="str">
        <f>Ruimtestaat!E35</f>
        <v>0.030</v>
      </c>
      <c r="E34" s="52" t="str">
        <f>Ruimtestaat!F35</f>
        <v>IB ruimte</v>
      </c>
      <c r="F34" s="9" t="s">
        <v>652</v>
      </c>
      <c r="G34" s="18" t="str">
        <f t="shared" si="0"/>
        <v>niet in onderhoud</v>
      </c>
      <c r="H34" s="52" t="str">
        <f>Ruimtestaat!G35</f>
        <v>Noraplan Sentica</v>
      </c>
      <c r="I34" s="19">
        <v>2</v>
      </c>
      <c r="J34" s="18" t="str">
        <f t="shared" si="28"/>
        <v>Harde vloeren zonder extra behandeling</v>
      </c>
      <c r="K34" s="21">
        <f>Ruimtestaat!H35</f>
        <v>13</v>
      </c>
      <c r="L34" s="20">
        <f t="shared" si="35"/>
        <v>0</v>
      </c>
      <c r="M34" s="42">
        <v>13</v>
      </c>
      <c r="N34" s="22"/>
      <c r="O34" s="9" t="s">
        <v>652</v>
      </c>
      <c r="P34" s="9"/>
      <c r="Q34" s="9"/>
      <c r="R34" s="9"/>
      <c r="S34" s="22"/>
      <c r="T34" s="17" t="str">
        <f t="shared" si="2"/>
        <v>_</v>
      </c>
      <c r="U34" s="17" t="str">
        <f t="shared" si="3"/>
        <v>_</v>
      </c>
      <c r="V34" s="22"/>
      <c r="W34" s="184">
        <v>100</v>
      </c>
      <c r="X34" s="22"/>
      <c r="Y34" s="20" t="str">
        <f t="shared" si="37"/>
        <v>_</v>
      </c>
      <c r="Z34" s="23" t="str">
        <f t="shared" si="5"/>
        <v>_</v>
      </c>
      <c r="AA34" s="22"/>
      <c r="AB34" s="20" t="str">
        <f t="shared" si="6"/>
        <v>_</v>
      </c>
      <c r="AC34" s="23" t="str">
        <f t="shared" si="32"/>
        <v>_</v>
      </c>
      <c r="AD34" s="22"/>
      <c r="AE34" s="20" t="str">
        <f t="shared" si="8"/>
        <v>_</v>
      </c>
      <c r="AF34" s="23" t="str">
        <f t="shared" si="33"/>
        <v>_</v>
      </c>
      <c r="AG34" s="22"/>
      <c r="AH34" s="20" t="str">
        <f t="shared" si="10"/>
        <v>_</v>
      </c>
      <c r="AI34" s="23" t="str">
        <f t="shared" si="34"/>
        <v>_</v>
      </c>
      <c r="AJ34" s="22"/>
      <c r="AK34" s="20" t="str">
        <f t="shared" si="12"/>
        <v>_</v>
      </c>
      <c r="AL34" s="23" t="str">
        <f t="shared" si="13"/>
        <v>_</v>
      </c>
      <c r="AM34" s="22"/>
      <c r="AP34" s="26"/>
    </row>
    <row r="35" spans="1:42" ht="12.75">
      <c r="A35" s="6">
        <f>Ruimtestaat!A36</f>
        <v>1</v>
      </c>
      <c r="B35" s="17" t="str">
        <f>Ruimtestaat!B36</f>
        <v>Ariane de Ranitz</v>
      </c>
      <c r="C35" s="52" t="str">
        <f>Ruimtestaat!D36</f>
        <v>bg</v>
      </c>
      <c r="D35" s="77" t="str">
        <f>Ruimtestaat!E36</f>
        <v>0.032</v>
      </c>
      <c r="E35" s="52" t="str">
        <f>Ruimtestaat!F36</f>
        <v>Gang</v>
      </c>
      <c r="F35" s="9">
        <v>3</v>
      </c>
      <c r="G35" s="18" t="str">
        <f t="shared" si="0"/>
        <v>Verkeersruimte / Garderobe / Wachtruimte</v>
      </c>
      <c r="H35" s="52" t="str">
        <f>Ruimtestaat!G36</f>
        <v>Noraplan Sentica</v>
      </c>
      <c r="I35" s="19">
        <v>2</v>
      </c>
      <c r="J35" s="18" t="str">
        <f t="shared" si="28"/>
        <v>Harde vloeren zonder extra behandeling</v>
      </c>
      <c r="K35" s="21">
        <f>Ruimtestaat!H36</f>
        <v>108</v>
      </c>
      <c r="L35" s="20">
        <f t="shared" si="35"/>
        <v>108</v>
      </c>
      <c r="M35" s="42">
        <f>Ruimtestaat!J36</f>
        <v>0</v>
      </c>
      <c r="N35" s="22"/>
      <c r="O35" s="9" t="str">
        <f>Ruimtestaat!L36</f>
        <v>5w</v>
      </c>
      <c r="P35" s="9"/>
      <c r="Q35" s="9"/>
      <c r="R35" s="9"/>
      <c r="S35" s="22"/>
      <c r="T35" s="17" t="str">
        <f t="shared" si="2"/>
        <v>Verkeer</v>
      </c>
      <c r="U35" s="17" t="str">
        <f t="shared" si="3"/>
        <v>AQL 7%</v>
      </c>
      <c r="V35" s="22"/>
      <c r="W35" s="184">
        <v>100</v>
      </c>
      <c r="X35" s="22"/>
      <c r="Y35" s="20">
        <f t="shared" si="4"/>
        <v>216</v>
      </c>
      <c r="Z35" s="23">
        <f t="shared" si="5"/>
        <v>0</v>
      </c>
      <c r="AA35" s="22"/>
      <c r="AB35" s="20" t="str">
        <f t="shared" si="6"/>
        <v>_</v>
      </c>
      <c r="AC35" s="23" t="str">
        <f t="shared" si="32"/>
        <v>_</v>
      </c>
      <c r="AD35" s="22"/>
      <c r="AE35" s="20" t="str">
        <f t="shared" si="8"/>
        <v>_</v>
      </c>
      <c r="AF35" s="23" t="str">
        <f t="shared" si="33"/>
        <v>_</v>
      </c>
      <c r="AG35" s="22"/>
      <c r="AH35" s="20" t="str">
        <f t="shared" si="10"/>
        <v>_</v>
      </c>
      <c r="AI35" s="23" t="str">
        <f t="shared" si="34"/>
        <v>_</v>
      </c>
      <c r="AJ35" s="22"/>
      <c r="AK35" s="20">
        <f t="shared" si="12"/>
        <v>216</v>
      </c>
      <c r="AL35" s="23">
        <f t="shared" si="13"/>
        <v>0</v>
      </c>
      <c r="AM35" s="43"/>
      <c r="AP35" s="26"/>
    </row>
    <row r="36" spans="1:42" ht="12.75">
      <c r="A36" s="6">
        <f>Ruimtestaat!A37</f>
        <v>1</v>
      </c>
      <c r="B36" s="17" t="str">
        <f>Ruimtestaat!B37</f>
        <v>Ariane de Ranitz</v>
      </c>
      <c r="C36" s="52" t="str">
        <f>Ruimtestaat!D37</f>
        <v>bg</v>
      </c>
      <c r="D36" s="77" t="str">
        <f>Ruimtestaat!E37</f>
        <v>0.033</v>
      </c>
      <c r="E36" s="52" t="str">
        <f>Ruimtestaat!F37</f>
        <v>Bergruimte</v>
      </c>
      <c r="F36" s="9">
        <v>8</v>
      </c>
      <c r="G36" s="18" t="str">
        <f t="shared" si="0"/>
        <v>Overig / Magazijn / Archief / Berging / Technische ruimte</v>
      </c>
      <c r="H36" s="52" t="str">
        <f>Ruimtestaat!G37</f>
        <v>Noraplan Sentica</v>
      </c>
      <c r="I36" s="19">
        <v>2</v>
      </c>
      <c r="J36" s="18" t="str">
        <f t="shared" si="28"/>
        <v>Harde vloeren zonder extra behandeling</v>
      </c>
      <c r="K36" s="21">
        <f>Ruimtestaat!H37</f>
        <v>4</v>
      </c>
      <c r="L36" s="20">
        <f t="shared" si="35"/>
        <v>4</v>
      </c>
      <c r="M36" s="42">
        <f>Ruimtestaat!J37</f>
        <v>0</v>
      </c>
      <c r="N36" s="22"/>
      <c r="O36" s="9" t="str">
        <f>Ruimtestaat!L37</f>
        <v>4j</v>
      </c>
      <c r="P36" s="9"/>
      <c r="Q36" s="9"/>
      <c r="R36" s="9"/>
      <c r="S36" s="22"/>
      <c r="T36" s="17" t="str">
        <f t="shared" si="2"/>
        <v>Verkeer</v>
      </c>
      <c r="U36" s="17" t="str">
        <f t="shared" si="3"/>
        <v>AQL 7%</v>
      </c>
      <c r="V36" s="22"/>
      <c r="W36" s="184">
        <v>100</v>
      </c>
      <c r="X36" s="22"/>
      <c r="Y36" s="20">
        <f t="shared" si="4"/>
        <v>0.16</v>
      </c>
      <c r="Z36" s="23">
        <f t="shared" si="5"/>
        <v>0</v>
      </c>
      <c r="AA36" s="22"/>
      <c r="AB36" s="20" t="str">
        <f t="shared" si="6"/>
        <v>_</v>
      </c>
      <c r="AC36" s="23" t="str">
        <f t="shared" si="32"/>
        <v>_</v>
      </c>
      <c r="AD36" s="22"/>
      <c r="AE36" s="20" t="str">
        <f t="shared" si="8"/>
        <v>_</v>
      </c>
      <c r="AF36" s="23" t="str">
        <f t="shared" si="33"/>
        <v>_</v>
      </c>
      <c r="AG36" s="22"/>
      <c r="AH36" s="20" t="str">
        <f t="shared" si="10"/>
        <v>_</v>
      </c>
      <c r="AI36" s="23" t="str">
        <f t="shared" si="34"/>
        <v>_</v>
      </c>
      <c r="AJ36" s="22"/>
      <c r="AK36" s="20">
        <f t="shared" si="12"/>
        <v>0.16</v>
      </c>
      <c r="AL36" s="23">
        <f t="shared" si="13"/>
        <v>0</v>
      </c>
      <c r="AM36" s="43"/>
      <c r="AP36" s="26"/>
    </row>
    <row r="37" spans="1:42" ht="12.75">
      <c r="A37" s="6">
        <f>Ruimtestaat!A38</f>
        <v>1</v>
      </c>
      <c r="B37" s="17" t="str">
        <f>Ruimtestaat!B38</f>
        <v>Ariane de Ranitz</v>
      </c>
      <c r="C37" s="52" t="str">
        <f>Ruimtestaat!D38</f>
        <v>bg</v>
      </c>
      <c r="D37" s="77" t="str">
        <f>Ruimtestaat!E38</f>
        <v>0.034</v>
      </c>
      <c r="E37" s="52" t="str">
        <f>Ruimtestaat!F38</f>
        <v>Klaslokaal bovenbouw</v>
      </c>
      <c r="F37" s="9">
        <v>6</v>
      </c>
      <c r="G37" s="18" t="str">
        <f t="shared" si="0"/>
        <v>Leslokalen theorie</v>
      </c>
      <c r="H37" s="52" t="str">
        <f>Ruimtestaat!G38</f>
        <v>Noraplan Sentica</v>
      </c>
      <c r="I37" s="19">
        <v>2</v>
      </c>
      <c r="J37" s="18" t="str">
        <f t="shared" si="28"/>
        <v>Harde vloeren zonder extra behandeling</v>
      </c>
      <c r="K37" s="21">
        <f>Ruimtestaat!H38</f>
        <v>54</v>
      </c>
      <c r="L37" s="20">
        <f t="shared" si="35"/>
        <v>54</v>
      </c>
      <c r="M37" s="42">
        <f>Ruimtestaat!J38</f>
        <v>0</v>
      </c>
      <c r="N37" s="22"/>
      <c r="O37" s="9" t="str">
        <f>Ruimtestaat!L38</f>
        <v>1w</v>
      </c>
      <c r="P37" s="9"/>
      <c r="Q37" s="9"/>
      <c r="R37" s="9"/>
      <c r="S37" s="22"/>
      <c r="T37" s="17" t="str">
        <f t="shared" si="2"/>
        <v>Les</v>
      </c>
      <c r="U37" s="17" t="str">
        <f t="shared" si="3"/>
        <v>AQL 7%</v>
      </c>
      <c r="V37" s="22"/>
      <c r="W37" s="184">
        <v>100</v>
      </c>
      <c r="X37" s="22"/>
      <c r="Y37" s="20">
        <f t="shared" si="4"/>
        <v>21.6</v>
      </c>
      <c r="Z37" s="23">
        <f t="shared" si="5"/>
        <v>0</v>
      </c>
      <c r="AA37" s="22"/>
      <c r="AB37" s="20" t="str">
        <f t="shared" si="6"/>
        <v>_</v>
      </c>
      <c r="AC37" s="23" t="str">
        <f t="shared" si="32"/>
        <v>_</v>
      </c>
      <c r="AD37" s="22"/>
      <c r="AE37" s="20" t="str">
        <f t="shared" si="8"/>
        <v>_</v>
      </c>
      <c r="AF37" s="23" t="str">
        <f t="shared" si="33"/>
        <v>_</v>
      </c>
      <c r="AG37" s="22"/>
      <c r="AH37" s="20" t="str">
        <f t="shared" si="10"/>
        <v>_</v>
      </c>
      <c r="AI37" s="23" t="str">
        <f t="shared" si="34"/>
        <v>_</v>
      </c>
      <c r="AJ37" s="22"/>
      <c r="AK37" s="20">
        <f t="shared" si="12"/>
        <v>21.6</v>
      </c>
      <c r="AL37" s="23">
        <f t="shared" si="13"/>
        <v>0</v>
      </c>
      <c r="AM37" s="22"/>
      <c r="AP37" s="26"/>
    </row>
    <row r="38" spans="1:42" ht="12.75">
      <c r="A38" s="6">
        <f>Ruimtestaat!A39</f>
        <v>1</v>
      </c>
      <c r="B38" s="17" t="str">
        <f>Ruimtestaat!B39</f>
        <v>Ariane de Ranitz</v>
      </c>
      <c r="C38" s="52" t="str">
        <f>Ruimtestaat!D39</f>
        <v>bg</v>
      </c>
      <c r="D38" s="77" t="str">
        <f>Ruimtestaat!E39</f>
        <v>0.037</v>
      </c>
      <c r="E38" s="52" t="str">
        <f>Ruimtestaat!F39</f>
        <v>Klaslokaal bovenbouw</v>
      </c>
      <c r="F38" s="9">
        <v>6</v>
      </c>
      <c r="G38" s="18" t="str">
        <f t="shared" si="0"/>
        <v>Leslokalen theorie</v>
      </c>
      <c r="H38" s="52" t="str">
        <f>Ruimtestaat!G39</f>
        <v>Noraplan Sentica</v>
      </c>
      <c r="I38" s="19">
        <v>2</v>
      </c>
      <c r="J38" s="18" t="str">
        <f t="shared" si="28"/>
        <v>Harde vloeren zonder extra behandeling</v>
      </c>
      <c r="K38" s="21">
        <f>Ruimtestaat!H39</f>
        <v>54</v>
      </c>
      <c r="L38" s="20">
        <f t="shared" si="35"/>
        <v>54</v>
      </c>
      <c r="M38" s="42">
        <f>Ruimtestaat!J39</f>
        <v>0</v>
      </c>
      <c r="N38" s="22"/>
      <c r="O38" s="9" t="str">
        <f>Ruimtestaat!L39</f>
        <v>1w</v>
      </c>
      <c r="P38" s="9"/>
      <c r="Q38" s="9"/>
      <c r="R38" s="9"/>
      <c r="S38" s="22"/>
      <c r="T38" s="17" t="str">
        <f t="shared" si="2"/>
        <v>Les</v>
      </c>
      <c r="U38" s="17" t="str">
        <f t="shared" si="3"/>
        <v>AQL 7%</v>
      </c>
      <c r="V38" s="22"/>
      <c r="W38" s="184">
        <v>100</v>
      </c>
      <c r="X38" s="22"/>
      <c r="Y38" s="20">
        <f t="shared" si="4"/>
        <v>21.6</v>
      </c>
      <c r="Z38" s="23">
        <f t="shared" si="5"/>
        <v>0</v>
      </c>
      <c r="AA38" s="22"/>
      <c r="AB38" s="20" t="str">
        <f t="shared" si="6"/>
        <v>_</v>
      </c>
      <c r="AC38" s="23" t="str">
        <f t="shared" si="32"/>
        <v>_</v>
      </c>
      <c r="AD38" s="22"/>
      <c r="AE38" s="20" t="str">
        <f t="shared" si="8"/>
        <v>_</v>
      </c>
      <c r="AF38" s="23" t="str">
        <f t="shared" si="33"/>
        <v>_</v>
      </c>
      <c r="AG38" s="22"/>
      <c r="AH38" s="20" t="str">
        <f t="shared" si="10"/>
        <v>_</v>
      </c>
      <c r="AI38" s="23" t="str">
        <f t="shared" si="34"/>
        <v>_</v>
      </c>
      <c r="AJ38" s="22"/>
      <c r="AK38" s="20">
        <f t="shared" si="12"/>
        <v>21.6</v>
      </c>
      <c r="AL38" s="23">
        <f t="shared" si="13"/>
        <v>0</v>
      </c>
      <c r="AM38" s="22"/>
      <c r="AP38" s="26"/>
    </row>
    <row r="39" spans="1:42" ht="12.75">
      <c r="A39" s="6">
        <f>Ruimtestaat!A40</f>
        <v>1</v>
      </c>
      <c r="B39" s="17" t="str">
        <f>Ruimtestaat!B40</f>
        <v>Ariane de Ranitz</v>
      </c>
      <c r="C39" s="52" t="str">
        <f>Ruimtestaat!D40</f>
        <v>bg</v>
      </c>
      <c r="D39" s="77" t="str">
        <f>Ruimtestaat!E40</f>
        <v>0.038</v>
      </c>
      <c r="E39" s="52" t="str">
        <f>Ruimtestaat!F40</f>
        <v>Bergruimte</v>
      </c>
      <c r="F39" s="9">
        <v>8</v>
      </c>
      <c r="G39" s="18" t="str">
        <f t="shared" si="0"/>
        <v>Overig / Magazijn / Archief / Berging / Technische ruimte</v>
      </c>
      <c r="H39" s="52" t="str">
        <f>Ruimtestaat!G40</f>
        <v>Noraplan Sentica</v>
      </c>
      <c r="I39" s="19">
        <v>2</v>
      </c>
      <c r="J39" s="18" t="str">
        <f t="shared" si="28"/>
        <v>Harde vloeren zonder extra behandeling</v>
      </c>
      <c r="K39" s="21">
        <f>Ruimtestaat!H40</f>
        <v>4</v>
      </c>
      <c r="L39" s="20">
        <f t="shared" si="35"/>
        <v>4</v>
      </c>
      <c r="M39" s="42">
        <f>Ruimtestaat!J40</f>
        <v>0</v>
      </c>
      <c r="N39" s="22"/>
      <c r="O39" s="9" t="str">
        <f>Ruimtestaat!L40</f>
        <v>4j</v>
      </c>
      <c r="P39" s="9"/>
      <c r="Q39" s="9"/>
      <c r="R39" s="9"/>
      <c r="S39" s="22"/>
      <c r="T39" s="17" t="str">
        <f t="shared" si="2"/>
        <v>Verkeer</v>
      </c>
      <c r="U39" s="17" t="str">
        <f t="shared" si="3"/>
        <v>AQL 7%</v>
      </c>
      <c r="V39" s="22"/>
      <c r="W39" s="184">
        <v>100</v>
      </c>
      <c r="X39" s="22"/>
      <c r="Y39" s="20">
        <f t="shared" si="4"/>
        <v>0.16</v>
      </c>
      <c r="Z39" s="23">
        <f t="shared" si="5"/>
        <v>0</v>
      </c>
      <c r="AA39" s="22"/>
      <c r="AB39" s="20" t="str">
        <f t="shared" si="6"/>
        <v>_</v>
      </c>
      <c r="AC39" s="23" t="str">
        <f t="shared" si="32"/>
        <v>_</v>
      </c>
      <c r="AD39" s="22"/>
      <c r="AE39" s="20" t="str">
        <f t="shared" si="8"/>
        <v>_</v>
      </c>
      <c r="AF39" s="23" t="str">
        <f t="shared" si="33"/>
        <v>_</v>
      </c>
      <c r="AG39" s="22"/>
      <c r="AH39" s="20" t="str">
        <f t="shared" si="10"/>
        <v>_</v>
      </c>
      <c r="AI39" s="23" t="str">
        <f t="shared" si="34"/>
        <v>_</v>
      </c>
      <c r="AJ39" s="22"/>
      <c r="AK39" s="20">
        <f t="shared" si="12"/>
        <v>0.16</v>
      </c>
      <c r="AL39" s="23">
        <f t="shared" si="13"/>
        <v>0</v>
      </c>
      <c r="AM39" s="22"/>
      <c r="AP39" s="26"/>
    </row>
    <row r="40" spans="1:42" ht="12.75">
      <c r="A40" s="6">
        <f>Ruimtestaat!A41</f>
        <v>1</v>
      </c>
      <c r="B40" s="17" t="str">
        <f>Ruimtestaat!B41</f>
        <v>Ariane de Ranitz</v>
      </c>
      <c r="C40" s="52" t="str">
        <f>Ruimtestaat!D41</f>
        <v>bg</v>
      </c>
      <c r="D40" s="77" t="str">
        <f>Ruimtestaat!E41</f>
        <v>0.039</v>
      </c>
      <c r="E40" s="52" t="str">
        <f>Ruimtestaat!F41</f>
        <v>Bergruimte</v>
      </c>
      <c r="F40" s="9">
        <v>8</v>
      </c>
      <c r="G40" s="18" t="str">
        <f t="shared" si="0"/>
        <v>Overig / Magazijn / Archief / Berging / Technische ruimte</v>
      </c>
      <c r="H40" s="52" t="str">
        <f>Ruimtestaat!G41</f>
        <v>Noraplan Sentica</v>
      </c>
      <c r="I40" s="19">
        <v>2</v>
      </c>
      <c r="J40" s="18" t="str">
        <f t="shared" si="28"/>
        <v>Harde vloeren zonder extra behandeling</v>
      </c>
      <c r="K40" s="21">
        <f>Ruimtestaat!H41</f>
        <v>4</v>
      </c>
      <c r="L40" s="20">
        <f t="shared" si="35"/>
        <v>4</v>
      </c>
      <c r="M40" s="42">
        <f>Ruimtestaat!J41</f>
        <v>0</v>
      </c>
      <c r="N40" s="22"/>
      <c r="O40" s="9" t="str">
        <f>Ruimtestaat!L41</f>
        <v>4j</v>
      </c>
      <c r="P40" s="9"/>
      <c r="Q40" s="9"/>
      <c r="R40" s="9"/>
      <c r="S40" s="22"/>
      <c r="T40" s="17" t="str">
        <f t="shared" si="2"/>
        <v>Verkeer</v>
      </c>
      <c r="U40" s="17" t="str">
        <f t="shared" si="3"/>
        <v>AQL 7%</v>
      </c>
      <c r="V40" s="22"/>
      <c r="W40" s="184">
        <v>100</v>
      </c>
      <c r="X40" s="22"/>
      <c r="Y40" s="20">
        <f t="shared" si="4"/>
        <v>0.16</v>
      </c>
      <c r="Z40" s="23">
        <f t="shared" si="5"/>
        <v>0</v>
      </c>
      <c r="AA40" s="22"/>
      <c r="AB40" s="20" t="str">
        <f t="shared" si="6"/>
        <v>_</v>
      </c>
      <c r="AC40" s="23" t="str">
        <f t="shared" si="32"/>
        <v>_</v>
      </c>
      <c r="AD40" s="22"/>
      <c r="AE40" s="20" t="str">
        <f t="shared" si="8"/>
        <v>_</v>
      </c>
      <c r="AF40" s="23" t="str">
        <f t="shared" si="33"/>
        <v>_</v>
      </c>
      <c r="AG40" s="22"/>
      <c r="AH40" s="20" t="str">
        <f t="shared" si="10"/>
        <v>_</v>
      </c>
      <c r="AI40" s="23" t="str">
        <f t="shared" si="34"/>
        <v>_</v>
      </c>
      <c r="AJ40" s="22"/>
      <c r="AK40" s="20">
        <f t="shared" si="12"/>
        <v>0.16</v>
      </c>
      <c r="AL40" s="23">
        <f t="shared" si="13"/>
        <v>0</v>
      </c>
      <c r="AM40" s="22"/>
      <c r="AP40" s="26"/>
    </row>
    <row r="41" spans="1:42" ht="12.75">
      <c r="A41" s="6">
        <f>Ruimtestaat!A42</f>
        <v>1</v>
      </c>
      <c r="B41" s="17" t="str">
        <f>Ruimtestaat!B42</f>
        <v>Ariane de Ranitz</v>
      </c>
      <c r="C41" s="52" t="str">
        <f>Ruimtestaat!D42</f>
        <v>bg</v>
      </c>
      <c r="D41" s="77" t="str">
        <f>Ruimtestaat!E42</f>
        <v>0.040</v>
      </c>
      <c r="E41" s="52" t="str">
        <f>Ruimtestaat!F42</f>
        <v>Klaslokaal bovenbouw</v>
      </c>
      <c r="F41" s="9">
        <v>6</v>
      </c>
      <c r="G41" s="18" t="str">
        <f t="shared" si="0"/>
        <v>Leslokalen theorie</v>
      </c>
      <c r="H41" s="52" t="str">
        <f>Ruimtestaat!G42</f>
        <v>Noraplan Sentica</v>
      </c>
      <c r="I41" s="19">
        <v>2</v>
      </c>
      <c r="J41" s="18" t="str">
        <f t="shared" si="28"/>
        <v>Harde vloeren zonder extra behandeling</v>
      </c>
      <c r="K41" s="21">
        <f>Ruimtestaat!H42</f>
        <v>54</v>
      </c>
      <c r="L41" s="20">
        <f t="shared" si="35"/>
        <v>54</v>
      </c>
      <c r="M41" s="42">
        <f>Ruimtestaat!J42</f>
        <v>0</v>
      </c>
      <c r="N41" s="22"/>
      <c r="O41" s="9" t="str">
        <f>Ruimtestaat!L42</f>
        <v>1w</v>
      </c>
      <c r="P41" s="9"/>
      <c r="Q41" s="9"/>
      <c r="R41" s="9"/>
      <c r="S41" s="22"/>
      <c r="T41" s="17" t="str">
        <f t="shared" si="2"/>
        <v>Les</v>
      </c>
      <c r="U41" s="17" t="str">
        <f t="shared" si="3"/>
        <v>AQL 7%</v>
      </c>
      <c r="V41" s="22"/>
      <c r="W41" s="184">
        <v>100</v>
      </c>
      <c r="X41" s="22"/>
      <c r="Y41" s="20">
        <f t="shared" si="4"/>
        <v>21.6</v>
      </c>
      <c r="Z41" s="23">
        <f t="shared" si="5"/>
        <v>0</v>
      </c>
      <c r="AA41" s="22"/>
      <c r="AB41" s="20" t="str">
        <f t="shared" si="6"/>
        <v>_</v>
      </c>
      <c r="AC41" s="23" t="str">
        <f t="shared" si="32"/>
        <v>_</v>
      </c>
      <c r="AD41" s="22"/>
      <c r="AE41" s="20" t="str">
        <f t="shared" si="8"/>
        <v>_</v>
      </c>
      <c r="AF41" s="23" t="str">
        <f t="shared" si="33"/>
        <v>_</v>
      </c>
      <c r="AG41" s="22"/>
      <c r="AH41" s="20" t="str">
        <f t="shared" si="10"/>
        <v>_</v>
      </c>
      <c r="AI41" s="23" t="str">
        <f t="shared" si="34"/>
        <v>_</v>
      </c>
      <c r="AJ41" s="22"/>
      <c r="AK41" s="20">
        <f t="shared" si="12"/>
        <v>21.6</v>
      </c>
      <c r="AL41" s="23">
        <f t="shared" si="13"/>
        <v>0</v>
      </c>
      <c r="AM41" s="22"/>
      <c r="AP41" s="26"/>
    </row>
    <row r="42" spans="1:42" ht="12.75">
      <c r="A42" s="6">
        <f>Ruimtestaat!A43</f>
        <v>1</v>
      </c>
      <c r="B42" s="17" t="str">
        <f>Ruimtestaat!B43</f>
        <v>Ariane de Ranitz</v>
      </c>
      <c r="C42" s="52" t="str">
        <f>Ruimtestaat!D43</f>
        <v>bg</v>
      </c>
      <c r="D42" s="77" t="str">
        <f>Ruimtestaat!E43</f>
        <v>0.042</v>
      </c>
      <c r="E42" s="52" t="str">
        <f>Ruimtestaat!F43</f>
        <v>Gang</v>
      </c>
      <c r="F42" s="9">
        <v>3</v>
      </c>
      <c r="G42" s="18" t="str">
        <f t="shared" si="0"/>
        <v>Verkeersruimte / Garderobe / Wachtruimte</v>
      </c>
      <c r="H42" s="52" t="str">
        <f>Ruimtestaat!G43</f>
        <v>Noraplan Sentica</v>
      </c>
      <c r="I42" s="19">
        <v>2</v>
      </c>
      <c r="J42" s="18" t="str">
        <f t="shared" si="28"/>
        <v>Harde vloeren zonder extra behandeling</v>
      </c>
      <c r="K42" s="21">
        <f>Ruimtestaat!H43</f>
        <v>201</v>
      </c>
      <c r="L42" s="20">
        <f t="shared" si="35"/>
        <v>201</v>
      </c>
      <c r="M42" s="42">
        <f>Ruimtestaat!J43</f>
        <v>0</v>
      </c>
      <c r="N42" s="22"/>
      <c r="O42" s="9" t="str">
        <f>Ruimtestaat!L43</f>
        <v>5w</v>
      </c>
      <c r="P42" s="9"/>
      <c r="Q42" s="9"/>
      <c r="R42" s="9"/>
      <c r="S42" s="22"/>
      <c r="T42" s="17" t="str">
        <f t="shared" si="2"/>
        <v>Verkeer</v>
      </c>
      <c r="U42" s="17" t="str">
        <f t="shared" si="3"/>
        <v>AQL 7%</v>
      </c>
      <c r="V42" s="22"/>
      <c r="W42" s="184">
        <v>100</v>
      </c>
      <c r="X42" s="22"/>
      <c r="Y42" s="20">
        <f t="shared" si="4"/>
        <v>401.99999999999994</v>
      </c>
      <c r="Z42" s="23">
        <f t="shared" si="5"/>
        <v>0</v>
      </c>
      <c r="AA42" s="22"/>
      <c r="AB42" s="20" t="str">
        <f t="shared" si="6"/>
        <v>_</v>
      </c>
      <c r="AC42" s="23" t="str">
        <f t="shared" si="32"/>
        <v>_</v>
      </c>
      <c r="AD42" s="22"/>
      <c r="AE42" s="20" t="str">
        <f t="shared" si="8"/>
        <v>_</v>
      </c>
      <c r="AF42" s="23" t="str">
        <f t="shared" si="33"/>
        <v>_</v>
      </c>
      <c r="AG42" s="22"/>
      <c r="AH42" s="20" t="str">
        <f t="shared" si="10"/>
        <v>_</v>
      </c>
      <c r="AI42" s="23" t="str">
        <f t="shared" si="34"/>
        <v>_</v>
      </c>
      <c r="AJ42" s="22"/>
      <c r="AK42" s="20">
        <f t="shared" si="12"/>
        <v>401.99999999999994</v>
      </c>
      <c r="AL42" s="23">
        <f t="shared" si="13"/>
        <v>0</v>
      </c>
      <c r="AM42" s="22"/>
      <c r="AP42" s="26"/>
    </row>
    <row r="43" spans="1:42" ht="12.75">
      <c r="A43" s="6">
        <f>Ruimtestaat!A44</f>
        <v>1</v>
      </c>
      <c r="B43" s="17" t="str">
        <f>Ruimtestaat!B44</f>
        <v>Ariane de Ranitz</v>
      </c>
      <c r="C43" s="52" t="str">
        <f>Ruimtestaat!D44</f>
        <v>bg</v>
      </c>
      <c r="D43" s="77" t="str">
        <f>Ruimtestaat!E44</f>
        <v>0.043</v>
      </c>
      <c r="E43" s="52" t="str">
        <f>Ruimtestaat!F44</f>
        <v>Speellokaal</v>
      </c>
      <c r="F43" s="9">
        <v>7</v>
      </c>
      <c r="G43" s="18" t="str">
        <f t="shared" si="0"/>
        <v>Leslokalen praktijk</v>
      </c>
      <c r="H43" s="52" t="str">
        <f>Ruimtestaat!G44</f>
        <v>sportvloer</v>
      </c>
      <c r="I43" s="19">
        <v>3</v>
      </c>
      <c r="J43" s="18" t="str">
        <f t="shared" si="28"/>
        <v>Harde vloer zonder polymeer beschermlaag, met behandeling</v>
      </c>
      <c r="K43" s="21">
        <f>Ruimtestaat!H44</f>
        <v>82</v>
      </c>
      <c r="L43" s="20">
        <f t="shared" si="35"/>
        <v>82</v>
      </c>
      <c r="M43" s="42">
        <f>Ruimtestaat!J44</f>
        <v>0</v>
      </c>
      <c r="N43" s="22"/>
      <c r="O43" s="9" t="str">
        <f>Ruimtestaat!L44</f>
        <v>5w</v>
      </c>
      <c r="P43" s="9"/>
      <c r="Q43" s="9"/>
      <c r="R43" s="9"/>
      <c r="S43" s="22"/>
      <c r="T43" s="17" t="str">
        <f t="shared" si="2"/>
        <v>Les</v>
      </c>
      <c r="U43" s="17" t="str">
        <f t="shared" si="3"/>
        <v>AQL 7%</v>
      </c>
      <c r="V43" s="22"/>
      <c r="W43" s="184">
        <v>100</v>
      </c>
      <c r="X43" s="22"/>
      <c r="Y43" s="20">
        <f t="shared" si="4"/>
        <v>164</v>
      </c>
      <c r="Z43" s="23">
        <f t="shared" si="5"/>
        <v>0</v>
      </c>
      <c r="AA43" s="22"/>
      <c r="AB43" s="20" t="str">
        <f t="shared" si="6"/>
        <v>_</v>
      </c>
      <c r="AC43" s="23" t="str">
        <f t="shared" si="32"/>
        <v>_</v>
      </c>
      <c r="AD43" s="22"/>
      <c r="AE43" s="20" t="str">
        <f t="shared" si="8"/>
        <v>_</v>
      </c>
      <c r="AF43" s="23" t="str">
        <f t="shared" si="33"/>
        <v>_</v>
      </c>
      <c r="AG43" s="22"/>
      <c r="AH43" s="20" t="str">
        <f t="shared" si="10"/>
        <v>_</v>
      </c>
      <c r="AI43" s="23" t="str">
        <f t="shared" si="34"/>
        <v>_</v>
      </c>
      <c r="AJ43" s="22"/>
      <c r="AK43" s="20">
        <f t="shared" si="12"/>
        <v>164</v>
      </c>
      <c r="AL43" s="23">
        <f t="shared" si="13"/>
        <v>0</v>
      </c>
      <c r="AM43" s="22"/>
      <c r="AP43" s="26"/>
    </row>
    <row r="44" spans="1:42" ht="12.75">
      <c r="A44" s="6">
        <f>Ruimtestaat!A45</f>
        <v>1</v>
      </c>
      <c r="B44" s="17" t="str">
        <f>Ruimtestaat!B45</f>
        <v>Ariane de Ranitz</v>
      </c>
      <c r="C44" s="52" t="str">
        <f>Ruimtestaat!D45</f>
        <v>bg</v>
      </c>
      <c r="D44" s="77" t="str">
        <f>Ruimtestaat!E45</f>
        <v>0.044a</v>
      </c>
      <c r="E44" s="52" t="str">
        <f>Ruimtestaat!F45</f>
        <v>Toilet lopers</v>
      </c>
      <c r="F44" s="9">
        <v>2</v>
      </c>
      <c r="G44" s="18" t="str">
        <f t="shared" si="0"/>
        <v>Sanitaire ruimte</v>
      </c>
      <c r="H44" s="52" t="str">
        <f>Ruimtestaat!G45</f>
        <v>gietvloer</v>
      </c>
      <c r="I44" s="19">
        <v>3</v>
      </c>
      <c r="J44" s="18" t="str">
        <f t="shared" si="28"/>
        <v>Harde vloer zonder polymeer beschermlaag, met behandeling</v>
      </c>
      <c r="K44" s="21">
        <f>Ruimtestaat!H45</f>
        <v>6</v>
      </c>
      <c r="L44" s="20">
        <f t="shared" si="35"/>
        <v>6</v>
      </c>
      <c r="M44" s="42">
        <f>Ruimtestaat!J45</f>
        <v>0</v>
      </c>
      <c r="N44" s="22"/>
      <c r="O44" s="9" t="str">
        <f>Ruimtestaat!L45</f>
        <v>5w</v>
      </c>
      <c r="P44" s="9"/>
      <c r="Q44" s="9"/>
      <c r="R44" s="9"/>
      <c r="S44" s="22"/>
      <c r="T44" s="17" t="str">
        <f t="shared" si="2"/>
        <v>Sanitair</v>
      </c>
      <c r="U44" s="17" t="str">
        <f t="shared" si="3"/>
        <v>AQL 4%</v>
      </c>
      <c r="V44" s="22"/>
      <c r="W44" s="184">
        <v>100</v>
      </c>
      <c r="X44" s="22"/>
      <c r="Y44" s="20">
        <f t="shared" si="4"/>
        <v>12</v>
      </c>
      <c r="Z44" s="23">
        <f t="shared" si="5"/>
        <v>0</v>
      </c>
      <c r="AA44" s="22"/>
      <c r="AB44" s="20" t="str">
        <f t="shared" si="6"/>
        <v>_</v>
      </c>
      <c r="AC44" s="23" t="str">
        <f t="shared" si="32"/>
        <v>_</v>
      </c>
      <c r="AD44" s="22"/>
      <c r="AE44" s="20" t="str">
        <f t="shared" si="8"/>
        <v>_</v>
      </c>
      <c r="AF44" s="23" t="str">
        <f t="shared" si="33"/>
        <v>_</v>
      </c>
      <c r="AG44" s="22"/>
      <c r="AH44" s="20" t="str">
        <f t="shared" si="10"/>
        <v>_</v>
      </c>
      <c r="AI44" s="23" t="str">
        <f t="shared" si="34"/>
        <v>_</v>
      </c>
      <c r="AJ44" s="22"/>
      <c r="AK44" s="20">
        <f t="shared" si="12"/>
        <v>12</v>
      </c>
      <c r="AL44" s="23">
        <f t="shared" si="13"/>
        <v>0</v>
      </c>
      <c r="AM44" s="22"/>
      <c r="AP44" s="26"/>
    </row>
    <row r="45" spans="1:42" ht="12.75">
      <c r="A45" s="6">
        <f>Ruimtestaat!A46</f>
        <v>1</v>
      </c>
      <c r="B45" s="17" t="str">
        <f>Ruimtestaat!B46</f>
        <v>Ariane de Ranitz</v>
      </c>
      <c r="C45" s="52" t="str">
        <f>Ruimtestaat!D46</f>
        <v>bg</v>
      </c>
      <c r="D45" s="77" t="str">
        <f>Ruimtestaat!E46</f>
        <v>0.044b</v>
      </c>
      <c r="E45" s="52" t="str">
        <f>Ruimtestaat!F46</f>
        <v>Toilet zorg</v>
      </c>
      <c r="F45" s="9">
        <v>2</v>
      </c>
      <c r="G45" s="18" t="str">
        <f t="shared" si="0"/>
        <v>Sanitaire ruimte</v>
      </c>
      <c r="H45" s="52" t="str">
        <f>Ruimtestaat!G46</f>
        <v>gietvloer</v>
      </c>
      <c r="I45" s="19">
        <v>3</v>
      </c>
      <c r="J45" s="18" t="str">
        <f t="shared" si="28"/>
        <v>Harde vloer zonder polymeer beschermlaag, met behandeling</v>
      </c>
      <c r="K45" s="21">
        <f>Ruimtestaat!H46</f>
        <v>10</v>
      </c>
      <c r="L45" s="20">
        <f t="shared" si="35"/>
        <v>10</v>
      </c>
      <c r="M45" s="42">
        <f>Ruimtestaat!J46</f>
        <v>0</v>
      </c>
      <c r="N45" s="22"/>
      <c r="O45" s="9" t="str">
        <f>Ruimtestaat!L46</f>
        <v>5w</v>
      </c>
      <c r="P45" s="9"/>
      <c r="Q45" s="9"/>
      <c r="R45" s="9"/>
      <c r="S45" s="22"/>
      <c r="T45" s="17" t="str">
        <f t="shared" si="2"/>
        <v>Sanitair</v>
      </c>
      <c r="U45" s="17" t="str">
        <f t="shared" si="3"/>
        <v>AQL 4%</v>
      </c>
      <c r="V45" s="22"/>
      <c r="W45" s="184">
        <v>100</v>
      </c>
      <c r="X45" s="22"/>
      <c r="Y45" s="20">
        <f t="shared" si="4"/>
        <v>20</v>
      </c>
      <c r="Z45" s="23">
        <f t="shared" si="5"/>
        <v>0</v>
      </c>
      <c r="AA45" s="22"/>
      <c r="AB45" s="20" t="str">
        <f t="shared" si="6"/>
        <v>_</v>
      </c>
      <c r="AC45" s="23" t="str">
        <f t="shared" si="32"/>
        <v>_</v>
      </c>
      <c r="AD45" s="22"/>
      <c r="AE45" s="20" t="str">
        <f t="shared" si="8"/>
        <v>_</v>
      </c>
      <c r="AF45" s="23" t="str">
        <f t="shared" si="33"/>
        <v>_</v>
      </c>
      <c r="AG45" s="22"/>
      <c r="AH45" s="20" t="str">
        <f t="shared" si="10"/>
        <v>_</v>
      </c>
      <c r="AI45" s="23" t="str">
        <f t="shared" si="34"/>
        <v>_</v>
      </c>
      <c r="AJ45" s="22"/>
      <c r="AK45" s="20">
        <f t="shared" si="12"/>
        <v>20</v>
      </c>
      <c r="AL45" s="23">
        <f t="shared" si="13"/>
        <v>0</v>
      </c>
      <c r="AM45" s="22"/>
      <c r="AP45" s="26"/>
    </row>
    <row r="46" spans="1:42" ht="12.75">
      <c r="A46" s="6">
        <f>Ruimtestaat!A47</f>
        <v>1</v>
      </c>
      <c r="B46" s="17" t="str">
        <f>Ruimtestaat!B47</f>
        <v>Ariane de Ranitz</v>
      </c>
      <c r="C46" s="52" t="str">
        <f>Ruimtestaat!D47</f>
        <v>bg</v>
      </c>
      <c r="D46" s="77" t="str">
        <f>Ruimtestaat!E47</f>
        <v>0.044c</v>
      </c>
      <c r="E46" s="52" t="str">
        <f>Ruimtestaat!F47</f>
        <v>Installatieruimte</v>
      </c>
      <c r="F46" s="9" t="s">
        <v>652</v>
      </c>
      <c r="G46" s="18" t="str">
        <f t="shared" si="0"/>
        <v>niet in onderhoud</v>
      </c>
      <c r="H46" s="52" t="str">
        <f>Ruimtestaat!G47</f>
        <v>geen vloer</v>
      </c>
      <c r="I46" s="19">
        <v>2</v>
      </c>
      <c r="J46" s="18" t="str">
        <f t="shared" si="28"/>
        <v>Harde vloeren zonder extra behandeling</v>
      </c>
      <c r="K46" s="21">
        <f>Ruimtestaat!H47</f>
        <v>1</v>
      </c>
      <c r="L46" s="20">
        <f t="shared" si="35"/>
        <v>0</v>
      </c>
      <c r="M46" s="42">
        <f>Ruimtestaat!J47</f>
        <v>1</v>
      </c>
      <c r="N46" s="22"/>
      <c r="O46" s="9" t="s">
        <v>652</v>
      </c>
      <c r="P46" s="9"/>
      <c r="Q46" s="9"/>
      <c r="R46" s="9"/>
      <c r="S46" s="22"/>
      <c r="T46" s="17" t="str">
        <f t="shared" si="2"/>
        <v>_</v>
      </c>
      <c r="U46" s="17" t="str">
        <f t="shared" si="3"/>
        <v>_</v>
      </c>
      <c r="V46" s="22"/>
      <c r="W46" s="184">
        <v>100</v>
      </c>
      <c r="X46" s="22"/>
      <c r="Y46" s="20" t="str">
        <f t="shared" ref="Y46" si="38">IF(F46="nio","_",0)</f>
        <v>_</v>
      </c>
      <c r="Z46" s="23" t="str">
        <f t="shared" si="5"/>
        <v>_</v>
      </c>
      <c r="AA46" s="22"/>
      <c r="AB46" s="20" t="str">
        <f t="shared" si="6"/>
        <v>_</v>
      </c>
      <c r="AC46" s="23" t="str">
        <f t="shared" si="32"/>
        <v>_</v>
      </c>
      <c r="AD46" s="22"/>
      <c r="AE46" s="20" t="str">
        <f t="shared" si="8"/>
        <v>_</v>
      </c>
      <c r="AF46" s="23" t="str">
        <f t="shared" si="33"/>
        <v>_</v>
      </c>
      <c r="AG46" s="22"/>
      <c r="AH46" s="20" t="str">
        <f t="shared" si="10"/>
        <v>_</v>
      </c>
      <c r="AI46" s="23" t="str">
        <f t="shared" si="34"/>
        <v>_</v>
      </c>
      <c r="AJ46" s="22"/>
      <c r="AK46" s="20" t="str">
        <f t="shared" si="12"/>
        <v>_</v>
      </c>
      <c r="AL46" s="23" t="str">
        <f t="shared" si="13"/>
        <v>_</v>
      </c>
      <c r="AM46" s="22"/>
      <c r="AP46" s="26"/>
    </row>
    <row r="47" spans="1:42" ht="12.75">
      <c r="A47" s="6">
        <f>Ruimtestaat!A48</f>
        <v>1</v>
      </c>
      <c r="B47" s="17" t="str">
        <f>Ruimtestaat!B48</f>
        <v>Ariane de Ranitz</v>
      </c>
      <c r="C47" s="52" t="str">
        <f>Ruimtestaat!D48</f>
        <v>bg</v>
      </c>
      <c r="D47" s="77" t="str">
        <f>Ruimtestaat!E48</f>
        <v>0.045</v>
      </c>
      <c r="E47" s="52" t="str">
        <f>Ruimtestaat!F48</f>
        <v>Bergruimte speellokaal</v>
      </c>
      <c r="F47" s="9">
        <v>8</v>
      </c>
      <c r="G47" s="18" t="str">
        <f t="shared" si="0"/>
        <v>Overig / Magazijn / Archief / Berging / Technische ruimte</v>
      </c>
      <c r="H47" s="52" t="str">
        <f>Ruimtestaat!G48</f>
        <v>sportvloer</v>
      </c>
      <c r="I47" s="19">
        <v>3</v>
      </c>
      <c r="J47" s="18" t="str">
        <f t="shared" si="28"/>
        <v>Harde vloer zonder polymeer beschermlaag, met behandeling</v>
      </c>
      <c r="K47" s="21">
        <f>Ruimtestaat!H48</f>
        <v>6</v>
      </c>
      <c r="L47" s="20">
        <f t="shared" si="35"/>
        <v>6</v>
      </c>
      <c r="M47" s="42">
        <f>Ruimtestaat!J48</f>
        <v>0</v>
      </c>
      <c r="N47" s="22"/>
      <c r="O47" s="9" t="str">
        <f>Ruimtestaat!L48</f>
        <v>4j</v>
      </c>
      <c r="P47" s="9"/>
      <c r="Q47" s="9"/>
      <c r="R47" s="9"/>
      <c r="S47" s="22"/>
      <c r="T47" s="17" t="str">
        <f t="shared" si="2"/>
        <v>Verkeer</v>
      </c>
      <c r="U47" s="17" t="str">
        <f t="shared" si="3"/>
        <v>AQL 7%</v>
      </c>
      <c r="V47" s="22"/>
      <c r="W47" s="184">
        <v>100</v>
      </c>
      <c r="X47" s="22"/>
      <c r="Y47" s="20">
        <f t="shared" si="4"/>
        <v>0.24</v>
      </c>
      <c r="Z47" s="23">
        <f t="shared" si="5"/>
        <v>0</v>
      </c>
      <c r="AA47" s="22"/>
      <c r="AB47" s="20" t="str">
        <f t="shared" si="6"/>
        <v>_</v>
      </c>
      <c r="AC47" s="23" t="str">
        <f t="shared" si="32"/>
        <v>_</v>
      </c>
      <c r="AD47" s="22"/>
      <c r="AE47" s="20" t="str">
        <f t="shared" si="8"/>
        <v>_</v>
      </c>
      <c r="AF47" s="23" t="str">
        <f t="shared" si="33"/>
        <v>_</v>
      </c>
      <c r="AG47" s="22"/>
      <c r="AH47" s="20" t="str">
        <f t="shared" si="10"/>
        <v>_</v>
      </c>
      <c r="AI47" s="23" t="str">
        <f t="shared" si="34"/>
        <v>_</v>
      </c>
      <c r="AJ47" s="22"/>
      <c r="AK47" s="20">
        <f t="shared" si="12"/>
        <v>0.24</v>
      </c>
      <c r="AL47" s="23">
        <f t="shared" si="13"/>
        <v>0</v>
      </c>
      <c r="AM47" s="22"/>
      <c r="AP47" s="26"/>
    </row>
    <row r="48" spans="1:42" ht="12.75">
      <c r="A48" s="6">
        <f>Ruimtestaat!A49</f>
        <v>1</v>
      </c>
      <c r="B48" s="17" t="str">
        <f>Ruimtestaat!B49</f>
        <v>Ariane de Ranitz</v>
      </c>
      <c r="C48" s="52" t="str">
        <f>Ruimtestaat!D49</f>
        <v>bg</v>
      </c>
      <c r="D48" s="77" t="str">
        <f>Ruimtestaat!E49</f>
        <v>0.046</v>
      </c>
      <c r="E48" s="52" t="str">
        <f>Ruimtestaat!F49</f>
        <v>Rustruimte</v>
      </c>
      <c r="F48" s="9">
        <v>6</v>
      </c>
      <c r="G48" s="18" t="str">
        <f t="shared" si="0"/>
        <v>Leslokalen theorie</v>
      </c>
      <c r="H48" s="52" t="str">
        <f>Ruimtestaat!G49</f>
        <v>Noraplan Sentica</v>
      </c>
      <c r="I48" s="19">
        <v>2</v>
      </c>
      <c r="J48" s="18" t="str">
        <f t="shared" si="28"/>
        <v>Harde vloeren zonder extra behandeling</v>
      </c>
      <c r="K48" s="21">
        <f>Ruimtestaat!H49</f>
        <v>26</v>
      </c>
      <c r="L48" s="20">
        <f t="shared" si="35"/>
        <v>26</v>
      </c>
      <c r="M48" s="42">
        <f>Ruimtestaat!J49</f>
        <v>0</v>
      </c>
      <c r="N48" s="22"/>
      <c r="O48" s="9" t="str">
        <f>Ruimtestaat!L49</f>
        <v>1w</v>
      </c>
      <c r="P48" s="9"/>
      <c r="Q48" s="9"/>
      <c r="R48" s="9"/>
      <c r="S48" s="22"/>
      <c r="T48" s="17" t="str">
        <f t="shared" si="2"/>
        <v>Les</v>
      </c>
      <c r="U48" s="17" t="str">
        <f t="shared" si="3"/>
        <v>AQL 7%</v>
      </c>
      <c r="V48" s="22"/>
      <c r="W48" s="184">
        <v>100</v>
      </c>
      <c r="X48" s="22"/>
      <c r="Y48" s="20">
        <f t="shared" si="4"/>
        <v>10.4</v>
      </c>
      <c r="Z48" s="23">
        <f t="shared" si="5"/>
        <v>0</v>
      </c>
      <c r="AA48" s="22"/>
      <c r="AB48" s="20" t="str">
        <f t="shared" si="6"/>
        <v>_</v>
      </c>
      <c r="AC48" s="23" t="str">
        <f t="shared" si="32"/>
        <v>_</v>
      </c>
      <c r="AD48" s="22"/>
      <c r="AE48" s="20" t="str">
        <f t="shared" si="8"/>
        <v>_</v>
      </c>
      <c r="AF48" s="23" t="str">
        <f t="shared" si="33"/>
        <v>_</v>
      </c>
      <c r="AG48" s="22"/>
      <c r="AH48" s="20" t="str">
        <f t="shared" si="10"/>
        <v>_</v>
      </c>
      <c r="AI48" s="23" t="str">
        <f t="shared" si="34"/>
        <v>_</v>
      </c>
      <c r="AJ48" s="22"/>
      <c r="AK48" s="20">
        <f t="shared" si="12"/>
        <v>10.4</v>
      </c>
      <c r="AL48" s="23">
        <f t="shared" si="13"/>
        <v>0</v>
      </c>
      <c r="AM48" s="22"/>
      <c r="AP48" s="26"/>
    </row>
    <row r="49" spans="1:42" ht="12.75">
      <c r="A49" s="6">
        <f>Ruimtestaat!A50</f>
        <v>1</v>
      </c>
      <c r="B49" s="17" t="str">
        <f>Ruimtestaat!B50</f>
        <v>Ariane de Ranitz</v>
      </c>
      <c r="C49" s="52" t="str">
        <f>Ruimtestaat!D50</f>
        <v>bg</v>
      </c>
      <c r="D49" s="77" t="str">
        <f>Ruimtestaat!E50</f>
        <v>0.047</v>
      </c>
      <c r="E49" s="52" t="str">
        <f>Ruimtestaat!F50</f>
        <v>Gang</v>
      </c>
      <c r="F49" s="9">
        <v>3</v>
      </c>
      <c r="G49" s="18" t="str">
        <f t="shared" si="0"/>
        <v>Verkeersruimte / Garderobe / Wachtruimte</v>
      </c>
      <c r="H49" s="52" t="str">
        <f>Ruimtestaat!G50</f>
        <v>Noraplan Sentica</v>
      </c>
      <c r="I49" s="19">
        <v>2</v>
      </c>
      <c r="J49" s="18" t="str">
        <f t="shared" si="28"/>
        <v>Harde vloeren zonder extra behandeling</v>
      </c>
      <c r="K49" s="21">
        <f>Ruimtestaat!H50</f>
        <v>100</v>
      </c>
      <c r="L49" s="20">
        <f t="shared" si="35"/>
        <v>100</v>
      </c>
      <c r="M49" s="42">
        <f>Ruimtestaat!J50</f>
        <v>0</v>
      </c>
      <c r="N49" s="22"/>
      <c r="O49" s="9" t="str">
        <f>Ruimtestaat!L50</f>
        <v>5w</v>
      </c>
      <c r="P49" s="9"/>
      <c r="Q49" s="9"/>
      <c r="R49" s="9"/>
      <c r="S49" s="22"/>
      <c r="T49" s="17" t="str">
        <f t="shared" si="2"/>
        <v>Verkeer</v>
      </c>
      <c r="U49" s="17" t="str">
        <f t="shared" si="3"/>
        <v>AQL 7%</v>
      </c>
      <c r="V49" s="22"/>
      <c r="W49" s="184">
        <v>100</v>
      </c>
      <c r="X49" s="22"/>
      <c r="Y49" s="20">
        <f t="shared" si="4"/>
        <v>200</v>
      </c>
      <c r="Z49" s="23">
        <f t="shared" si="5"/>
        <v>0</v>
      </c>
      <c r="AA49" s="22"/>
      <c r="AB49" s="20" t="str">
        <f t="shared" si="6"/>
        <v>_</v>
      </c>
      <c r="AC49" s="23" t="str">
        <f t="shared" si="32"/>
        <v>_</v>
      </c>
      <c r="AD49" s="22"/>
      <c r="AE49" s="20" t="str">
        <f t="shared" si="8"/>
        <v>_</v>
      </c>
      <c r="AF49" s="23" t="str">
        <f t="shared" si="33"/>
        <v>_</v>
      </c>
      <c r="AG49" s="22"/>
      <c r="AH49" s="20" t="str">
        <f t="shared" si="10"/>
        <v>_</v>
      </c>
      <c r="AI49" s="23" t="str">
        <f t="shared" si="34"/>
        <v>_</v>
      </c>
      <c r="AJ49" s="22"/>
      <c r="AK49" s="20">
        <f t="shared" si="12"/>
        <v>200</v>
      </c>
      <c r="AL49" s="23">
        <f t="shared" si="13"/>
        <v>0</v>
      </c>
      <c r="AM49" s="22"/>
      <c r="AP49" s="26"/>
    </row>
    <row r="50" spans="1:42" ht="12.75">
      <c r="A50" s="6">
        <f>Ruimtestaat!A51</f>
        <v>1</v>
      </c>
      <c r="B50" s="17" t="str">
        <f>Ruimtestaat!B51</f>
        <v>Ariane de Ranitz</v>
      </c>
      <c r="C50" s="52" t="str">
        <f>Ruimtestaat!D51</f>
        <v>bg</v>
      </c>
      <c r="D50" s="77" t="str">
        <f>Ruimtestaat!E51</f>
        <v>0.049</v>
      </c>
      <c r="E50" s="52" t="str">
        <f>Ruimtestaat!F51</f>
        <v>Klaslokaal middenbouw</v>
      </c>
      <c r="F50" s="9">
        <v>6</v>
      </c>
      <c r="G50" s="18" t="str">
        <f t="shared" si="0"/>
        <v>Leslokalen theorie</v>
      </c>
      <c r="H50" s="52" t="str">
        <f>Ruimtestaat!G51</f>
        <v>Noraplan Sentica</v>
      </c>
      <c r="I50" s="19">
        <v>2</v>
      </c>
      <c r="J50" s="18" t="str">
        <f t="shared" si="28"/>
        <v>Harde vloeren zonder extra behandeling</v>
      </c>
      <c r="K50" s="21">
        <f>Ruimtestaat!H51</f>
        <v>54</v>
      </c>
      <c r="L50" s="20">
        <f t="shared" si="35"/>
        <v>54</v>
      </c>
      <c r="M50" s="42">
        <f>Ruimtestaat!J51</f>
        <v>0</v>
      </c>
      <c r="N50" s="22"/>
      <c r="O50" s="9" t="str">
        <f>Ruimtestaat!L51</f>
        <v>1w</v>
      </c>
      <c r="P50" s="9"/>
      <c r="Q50" s="9"/>
      <c r="R50" s="9"/>
      <c r="S50" s="22"/>
      <c r="T50" s="17" t="str">
        <f t="shared" si="2"/>
        <v>Les</v>
      </c>
      <c r="U50" s="17" t="str">
        <f t="shared" si="3"/>
        <v>AQL 7%</v>
      </c>
      <c r="V50" s="22"/>
      <c r="W50" s="184">
        <v>100</v>
      </c>
      <c r="X50" s="22"/>
      <c r="Y50" s="20">
        <f t="shared" si="4"/>
        <v>21.6</v>
      </c>
      <c r="Z50" s="23">
        <f t="shared" si="5"/>
        <v>0</v>
      </c>
      <c r="AA50" s="22"/>
      <c r="AB50" s="20" t="str">
        <f t="shared" si="6"/>
        <v>_</v>
      </c>
      <c r="AC50" s="23" t="str">
        <f t="shared" si="32"/>
        <v>_</v>
      </c>
      <c r="AD50" s="22"/>
      <c r="AE50" s="20" t="str">
        <f t="shared" si="8"/>
        <v>_</v>
      </c>
      <c r="AF50" s="23" t="str">
        <f t="shared" si="33"/>
        <v>_</v>
      </c>
      <c r="AG50" s="22"/>
      <c r="AH50" s="20" t="str">
        <f t="shared" si="10"/>
        <v>_</v>
      </c>
      <c r="AI50" s="23" t="str">
        <f t="shared" si="34"/>
        <v>_</v>
      </c>
      <c r="AJ50" s="22"/>
      <c r="AK50" s="20">
        <f t="shared" si="12"/>
        <v>21.6</v>
      </c>
      <c r="AL50" s="23">
        <f t="shared" si="13"/>
        <v>0</v>
      </c>
      <c r="AM50" s="22"/>
      <c r="AP50" s="26"/>
    </row>
    <row r="51" spans="1:42" ht="12.75">
      <c r="A51" s="6">
        <f>Ruimtestaat!A52</f>
        <v>1</v>
      </c>
      <c r="B51" s="17" t="str">
        <f>Ruimtestaat!B52</f>
        <v>Ariane de Ranitz</v>
      </c>
      <c r="C51" s="52" t="str">
        <f>Ruimtestaat!D52</f>
        <v>bg</v>
      </c>
      <c r="D51" s="77" t="str">
        <f>Ruimtestaat!E52</f>
        <v>0.050a</v>
      </c>
      <c r="E51" s="52" t="str">
        <f>Ruimtestaat!F52</f>
        <v>Toilet lopers</v>
      </c>
      <c r="F51" s="9">
        <v>2</v>
      </c>
      <c r="G51" s="18" t="str">
        <f t="shared" si="0"/>
        <v>Sanitaire ruimte</v>
      </c>
      <c r="H51" s="52" t="str">
        <f>Ruimtestaat!G52</f>
        <v>gietvloer</v>
      </c>
      <c r="I51" s="19">
        <v>3</v>
      </c>
      <c r="J51" s="18" t="str">
        <f t="shared" si="28"/>
        <v>Harde vloer zonder polymeer beschermlaag, met behandeling</v>
      </c>
      <c r="K51" s="21">
        <f>Ruimtestaat!H52</f>
        <v>2</v>
      </c>
      <c r="L51" s="20">
        <f t="shared" si="35"/>
        <v>2</v>
      </c>
      <c r="M51" s="42">
        <f>Ruimtestaat!J52</f>
        <v>0</v>
      </c>
      <c r="N51" s="22"/>
      <c r="O51" s="9" t="str">
        <f>Ruimtestaat!L52</f>
        <v>5w</v>
      </c>
      <c r="P51" s="9"/>
      <c r="Q51" s="9"/>
      <c r="R51" s="9"/>
      <c r="S51" s="22"/>
      <c r="T51" s="17" t="str">
        <f t="shared" si="2"/>
        <v>Sanitair</v>
      </c>
      <c r="U51" s="17" t="str">
        <f t="shared" si="3"/>
        <v>AQL 4%</v>
      </c>
      <c r="V51" s="22"/>
      <c r="W51" s="184">
        <v>100</v>
      </c>
      <c r="X51" s="22"/>
      <c r="Y51" s="20">
        <f t="shared" si="4"/>
        <v>4</v>
      </c>
      <c r="Z51" s="23">
        <f t="shared" si="5"/>
        <v>0</v>
      </c>
      <c r="AA51" s="22"/>
      <c r="AB51" s="20" t="str">
        <f t="shared" si="6"/>
        <v>_</v>
      </c>
      <c r="AC51" s="23" t="str">
        <f t="shared" si="32"/>
        <v>_</v>
      </c>
      <c r="AD51" s="22"/>
      <c r="AE51" s="20" t="str">
        <f t="shared" si="8"/>
        <v>_</v>
      </c>
      <c r="AF51" s="23" t="str">
        <f t="shared" si="33"/>
        <v>_</v>
      </c>
      <c r="AG51" s="22"/>
      <c r="AH51" s="20" t="str">
        <f t="shared" si="10"/>
        <v>_</v>
      </c>
      <c r="AI51" s="23" t="str">
        <f t="shared" si="34"/>
        <v>_</v>
      </c>
      <c r="AJ51" s="22"/>
      <c r="AK51" s="20">
        <f t="shared" si="12"/>
        <v>4</v>
      </c>
      <c r="AL51" s="23">
        <f t="shared" si="13"/>
        <v>0</v>
      </c>
      <c r="AM51" s="22"/>
      <c r="AP51" s="26"/>
    </row>
    <row r="52" spans="1:42" ht="12.75">
      <c r="A52" s="6">
        <f>Ruimtestaat!A53</f>
        <v>1</v>
      </c>
      <c r="B52" s="17" t="str">
        <f>Ruimtestaat!B53</f>
        <v>Ariane de Ranitz</v>
      </c>
      <c r="C52" s="52" t="str">
        <f>Ruimtestaat!D53</f>
        <v>bg</v>
      </c>
      <c r="D52" s="77" t="str">
        <f>Ruimtestaat!E53</f>
        <v>0.050b</v>
      </c>
      <c r="E52" s="52" t="str">
        <f>Ruimtestaat!F53</f>
        <v>Toilet lopers</v>
      </c>
      <c r="F52" s="9">
        <v>2</v>
      </c>
      <c r="G52" s="18" t="str">
        <f t="shared" si="0"/>
        <v>Sanitaire ruimte</v>
      </c>
      <c r="H52" s="52" t="str">
        <f>Ruimtestaat!G53</f>
        <v>gietvloer</v>
      </c>
      <c r="I52" s="19">
        <v>3</v>
      </c>
      <c r="J52" s="18" t="str">
        <f t="shared" si="28"/>
        <v>Harde vloer zonder polymeer beschermlaag, met behandeling</v>
      </c>
      <c r="K52" s="21">
        <f>Ruimtestaat!H53</f>
        <v>2</v>
      </c>
      <c r="L52" s="20">
        <f t="shared" si="35"/>
        <v>2</v>
      </c>
      <c r="M52" s="42">
        <f>Ruimtestaat!J53</f>
        <v>0</v>
      </c>
      <c r="N52" s="22"/>
      <c r="O52" s="9" t="str">
        <f>Ruimtestaat!L53</f>
        <v>5w</v>
      </c>
      <c r="P52" s="9"/>
      <c r="Q52" s="9"/>
      <c r="R52" s="9"/>
      <c r="S52" s="22"/>
      <c r="T52" s="17" t="str">
        <f t="shared" si="2"/>
        <v>Sanitair</v>
      </c>
      <c r="U52" s="17" t="str">
        <f t="shared" si="3"/>
        <v>AQL 4%</v>
      </c>
      <c r="V52" s="22"/>
      <c r="W52" s="184">
        <v>100</v>
      </c>
      <c r="X52" s="22"/>
      <c r="Y52" s="20">
        <f t="shared" si="4"/>
        <v>4</v>
      </c>
      <c r="Z52" s="23">
        <f t="shared" si="5"/>
        <v>0</v>
      </c>
      <c r="AA52" s="22"/>
      <c r="AB52" s="20" t="str">
        <f t="shared" si="6"/>
        <v>_</v>
      </c>
      <c r="AC52" s="23" t="str">
        <f t="shared" ref="AC52:AC55" si="39">IF(OR($F52="nio",P52=""),"_",AB52*Rekentarief30)</f>
        <v>_</v>
      </c>
      <c r="AD52" s="22"/>
      <c r="AE52" s="20" t="str">
        <f t="shared" si="8"/>
        <v>_</v>
      </c>
      <c r="AF52" s="23" t="str">
        <f t="shared" ref="AF52:AF55" si="40">IF(OR($F52="nio",Q52=""),"_",AE52*Rekentarief50)</f>
        <v>_</v>
      </c>
      <c r="AG52" s="22"/>
      <c r="AH52" s="20" t="str">
        <f t="shared" si="10"/>
        <v>_</v>
      </c>
      <c r="AI52" s="23" t="str">
        <f t="shared" ref="AI52:AI55" si="41">IF(OR($F52="nio",R52=""),"_",AH52*rekentarief150)</f>
        <v>_</v>
      </c>
      <c r="AJ52" s="22"/>
      <c r="AK52" s="20">
        <f t="shared" si="12"/>
        <v>4</v>
      </c>
      <c r="AL52" s="23">
        <f t="shared" si="13"/>
        <v>0</v>
      </c>
      <c r="AM52" s="22"/>
      <c r="AP52" s="26"/>
    </row>
    <row r="53" spans="1:42" ht="12.75">
      <c r="A53" s="6">
        <f>Ruimtestaat!A54</f>
        <v>1</v>
      </c>
      <c r="B53" s="17" t="str">
        <f>Ruimtestaat!B54</f>
        <v>Ariane de Ranitz</v>
      </c>
      <c r="C53" s="52" t="str">
        <f>Ruimtestaat!D54</f>
        <v>bg</v>
      </c>
      <c r="D53" s="77" t="str">
        <f>Ruimtestaat!E54</f>
        <v>0.051</v>
      </c>
      <c r="E53" s="52" t="str">
        <f>Ruimtestaat!F54</f>
        <v>Klaslokaal middenbouw</v>
      </c>
      <c r="F53" s="9">
        <v>6</v>
      </c>
      <c r="G53" s="18" t="str">
        <f t="shared" si="0"/>
        <v>Leslokalen theorie</v>
      </c>
      <c r="H53" s="52" t="str">
        <f>Ruimtestaat!G54</f>
        <v>Noraplan Sentica</v>
      </c>
      <c r="I53" s="19">
        <v>2</v>
      </c>
      <c r="J53" s="18" t="str">
        <f t="shared" si="28"/>
        <v>Harde vloeren zonder extra behandeling</v>
      </c>
      <c r="K53" s="21">
        <f>Ruimtestaat!H54</f>
        <v>54</v>
      </c>
      <c r="L53" s="20">
        <f t="shared" si="35"/>
        <v>54</v>
      </c>
      <c r="M53" s="42">
        <f>Ruimtestaat!J54</f>
        <v>0</v>
      </c>
      <c r="N53" s="22"/>
      <c r="O53" s="9" t="str">
        <f>Ruimtestaat!L54</f>
        <v>1w</v>
      </c>
      <c r="P53" s="9"/>
      <c r="Q53" s="9"/>
      <c r="R53" s="9"/>
      <c r="S53" s="22"/>
      <c r="T53" s="17" t="str">
        <f t="shared" si="2"/>
        <v>Les</v>
      </c>
      <c r="U53" s="17" t="str">
        <f t="shared" si="3"/>
        <v>AQL 7%</v>
      </c>
      <c r="V53" s="22"/>
      <c r="W53" s="184">
        <v>100</v>
      </c>
      <c r="X53" s="22"/>
      <c r="Y53" s="20">
        <f t="shared" si="4"/>
        <v>21.6</v>
      </c>
      <c r="Z53" s="23">
        <f t="shared" si="5"/>
        <v>0</v>
      </c>
      <c r="AA53" s="22"/>
      <c r="AB53" s="20" t="str">
        <f t="shared" si="6"/>
        <v>_</v>
      </c>
      <c r="AC53" s="23" t="str">
        <f t="shared" si="39"/>
        <v>_</v>
      </c>
      <c r="AD53" s="22"/>
      <c r="AE53" s="20" t="str">
        <f t="shared" si="8"/>
        <v>_</v>
      </c>
      <c r="AF53" s="23" t="str">
        <f t="shared" si="40"/>
        <v>_</v>
      </c>
      <c r="AG53" s="22"/>
      <c r="AH53" s="20" t="str">
        <f t="shared" si="10"/>
        <v>_</v>
      </c>
      <c r="AI53" s="23" t="str">
        <f t="shared" si="41"/>
        <v>_</v>
      </c>
      <c r="AJ53" s="22"/>
      <c r="AK53" s="20">
        <f t="shared" si="12"/>
        <v>21.6</v>
      </c>
      <c r="AL53" s="23">
        <f t="shared" si="13"/>
        <v>0</v>
      </c>
      <c r="AM53" s="22"/>
      <c r="AP53" s="26"/>
    </row>
    <row r="54" spans="1:42" ht="12.75">
      <c r="A54" s="6">
        <f>Ruimtestaat!A55</f>
        <v>1</v>
      </c>
      <c r="B54" s="17" t="str">
        <f>Ruimtestaat!B55</f>
        <v>Ariane de Ranitz</v>
      </c>
      <c r="C54" s="52" t="str">
        <f>Ruimtestaat!D55</f>
        <v>bg</v>
      </c>
      <c r="D54" s="77" t="str">
        <f>Ruimtestaat!E55</f>
        <v>0.053</v>
      </c>
      <c r="E54" s="52" t="str">
        <f>Ruimtestaat!F55</f>
        <v>Klaslokaal middenbouw</v>
      </c>
      <c r="F54" s="9">
        <v>6</v>
      </c>
      <c r="G54" s="18" t="str">
        <f t="shared" si="0"/>
        <v>Leslokalen theorie</v>
      </c>
      <c r="H54" s="52" t="str">
        <f>Ruimtestaat!G55</f>
        <v>Noraplan Sentica</v>
      </c>
      <c r="I54" s="19">
        <v>2</v>
      </c>
      <c r="J54" s="18" t="str">
        <f t="shared" si="28"/>
        <v>Harde vloeren zonder extra behandeling</v>
      </c>
      <c r="K54" s="21">
        <f>Ruimtestaat!H55</f>
        <v>54</v>
      </c>
      <c r="L54" s="20">
        <f t="shared" si="35"/>
        <v>54</v>
      </c>
      <c r="M54" s="42">
        <f>Ruimtestaat!J55</f>
        <v>0</v>
      </c>
      <c r="N54" s="22"/>
      <c r="O54" s="9" t="str">
        <f>Ruimtestaat!L55</f>
        <v>1w</v>
      </c>
      <c r="P54" s="9"/>
      <c r="Q54" s="9"/>
      <c r="R54" s="9"/>
      <c r="S54" s="22"/>
      <c r="T54" s="17" t="str">
        <f t="shared" si="2"/>
        <v>Les</v>
      </c>
      <c r="U54" s="17" t="str">
        <f t="shared" si="3"/>
        <v>AQL 7%</v>
      </c>
      <c r="V54" s="22"/>
      <c r="W54" s="184">
        <v>100</v>
      </c>
      <c r="X54" s="22"/>
      <c r="Y54" s="20">
        <f t="shared" si="4"/>
        <v>21.6</v>
      </c>
      <c r="Z54" s="23">
        <f t="shared" si="5"/>
        <v>0</v>
      </c>
      <c r="AA54" s="22"/>
      <c r="AB54" s="20" t="str">
        <f t="shared" si="6"/>
        <v>_</v>
      </c>
      <c r="AC54" s="23" t="str">
        <f t="shared" si="39"/>
        <v>_</v>
      </c>
      <c r="AD54" s="22"/>
      <c r="AE54" s="20" t="str">
        <f t="shared" si="8"/>
        <v>_</v>
      </c>
      <c r="AF54" s="23" t="str">
        <f t="shared" si="40"/>
        <v>_</v>
      </c>
      <c r="AG54" s="22"/>
      <c r="AH54" s="20" t="str">
        <f t="shared" si="10"/>
        <v>_</v>
      </c>
      <c r="AI54" s="23" t="str">
        <f t="shared" si="41"/>
        <v>_</v>
      </c>
      <c r="AJ54" s="22"/>
      <c r="AK54" s="20">
        <f t="shared" si="12"/>
        <v>21.6</v>
      </c>
      <c r="AL54" s="23">
        <f t="shared" si="13"/>
        <v>0</v>
      </c>
      <c r="AM54" s="22"/>
      <c r="AP54" s="26"/>
    </row>
    <row r="55" spans="1:42" ht="12.75">
      <c r="A55" s="6">
        <f>Ruimtestaat!A56</f>
        <v>1</v>
      </c>
      <c r="B55" s="17" t="str">
        <f>Ruimtestaat!B56</f>
        <v>Ariane de Ranitz</v>
      </c>
      <c r="C55" s="52" t="str">
        <f>Ruimtestaat!D56</f>
        <v>bg</v>
      </c>
      <c r="D55" s="77" t="str">
        <f>Ruimtestaat!E56</f>
        <v>0.054a</v>
      </c>
      <c r="E55" s="52" t="str">
        <f>Ruimtestaat!F56</f>
        <v>Toilet lopers</v>
      </c>
      <c r="F55" s="9">
        <v>2</v>
      </c>
      <c r="G55" s="18" t="str">
        <f t="shared" si="0"/>
        <v>Sanitaire ruimte</v>
      </c>
      <c r="H55" s="52" t="str">
        <f>Ruimtestaat!G56</f>
        <v>gietvloer</v>
      </c>
      <c r="I55" s="19">
        <v>3</v>
      </c>
      <c r="J55" s="18" t="str">
        <f t="shared" si="28"/>
        <v>Harde vloer zonder polymeer beschermlaag, met behandeling</v>
      </c>
      <c r="K55" s="21">
        <f>Ruimtestaat!H56</f>
        <v>2</v>
      </c>
      <c r="L55" s="20">
        <f t="shared" si="35"/>
        <v>2</v>
      </c>
      <c r="M55" s="42">
        <f>Ruimtestaat!J56</f>
        <v>0</v>
      </c>
      <c r="N55" s="22"/>
      <c r="O55" s="9" t="str">
        <f>Ruimtestaat!L56</f>
        <v>5w</v>
      </c>
      <c r="P55" s="9"/>
      <c r="Q55" s="9"/>
      <c r="R55" s="9"/>
      <c r="S55" s="22"/>
      <c r="T55" s="17" t="str">
        <f t="shared" si="2"/>
        <v>Sanitair</v>
      </c>
      <c r="U55" s="17" t="str">
        <f t="shared" si="3"/>
        <v>AQL 4%</v>
      </c>
      <c r="V55" s="22"/>
      <c r="W55" s="184">
        <v>100</v>
      </c>
      <c r="X55" s="22"/>
      <c r="Y55" s="20">
        <f t="shared" si="4"/>
        <v>4</v>
      </c>
      <c r="Z55" s="23">
        <f t="shared" si="5"/>
        <v>0</v>
      </c>
      <c r="AA55" s="22"/>
      <c r="AB55" s="20" t="str">
        <f t="shared" si="6"/>
        <v>_</v>
      </c>
      <c r="AC55" s="23" t="str">
        <f t="shared" si="39"/>
        <v>_</v>
      </c>
      <c r="AD55" s="22"/>
      <c r="AE55" s="20" t="str">
        <f t="shared" si="8"/>
        <v>_</v>
      </c>
      <c r="AF55" s="23" t="str">
        <f t="shared" si="40"/>
        <v>_</v>
      </c>
      <c r="AG55" s="22"/>
      <c r="AH55" s="20" t="str">
        <f t="shared" si="10"/>
        <v>_</v>
      </c>
      <c r="AI55" s="23" t="str">
        <f t="shared" si="41"/>
        <v>_</v>
      </c>
      <c r="AJ55" s="22"/>
      <c r="AK55" s="20">
        <f t="shared" si="12"/>
        <v>4</v>
      </c>
      <c r="AL55" s="23">
        <f t="shared" si="13"/>
        <v>0</v>
      </c>
      <c r="AM55" s="22"/>
      <c r="AP55" s="26"/>
    </row>
    <row r="56" spans="1:42" ht="12.75">
      <c r="A56" s="6">
        <f>Ruimtestaat!A57</f>
        <v>1</v>
      </c>
      <c r="B56" s="17" t="str">
        <f>Ruimtestaat!B57</f>
        <v>Ariane de Ranitz</v>
      </c>
      <c r="C56" s="52" t="str">
        <f>Ruimtestaat!D57</f>
        <v>bg</v>
      </c>
      <c r="D56" s="77" t="str">
        <f>Ruimtestaat!E57</f>
        <v>0.054b</v>
      </c>
      <c r="E56" s="52" t="str">
        <f>Ruimtestaat!F57</f>
        <v>Toilet lopers</v>
      </c>
      <c r="F56" s="9">
        <v>2</v>
      </c>
      <c r="G56" s="18" t="str">
        <f t="shared" si="0"/>
        <v>Sanitaire ruimte</v>
      </c>
      <c r="H56" s="52" t="str">
        <f>Ruimtestaat!G57</f>
        <v>gietvloer</v>
      </c>
      <c r="I56" s="19">
        <v>3</v>
      </c>
      <c r="J56" s="18" t="str">
        <f t="shared" si="28"/>
        <v>Harde vloer zonder polymeer beschermlaag, met behandeling</v>
      </c>
      <c r="K56" s="21">
        <f>Ruimtestaat!H57</f>
        <v>2</v>
      </c>
      <c r="L56" s="20">
        <f t="shared" si="35"/>
        <v>2</v>
      </c>
      <c r="M56" s="42">
        <f>Ruimtestaat!J57</f>
        <v>0</v>
      </c>
      <c r="N56" s="22"/>
      <c r="O56" s="9" t="str">
        <f>Ruimtestaat!L57</f>
        <v>5w</v>
      </c>
      <c r="P56" s="9"/>
      <c r="Q56" s="9"/>
      <c r="R56" s="9"/>
      <c r="S56" s="22"/>
      <c r="T56" s="17" t="str">
        <f t="shared" si="2"/>
        <v>Sanitair</v>
      </c>
      <c r="U56" s="17" t="str">
        <f t="shared" si="3"/>
        <v>AQL 4%</v>
      </c>
      <c r="V56" s="22"/>
      <c r="W56" s="184">
        <v>100</v>
      </c>
      <c r="X56" s="22"/>
      <c r="Y56" s="20">
        <f t="shared" si="4"/>
        <v>4</v>
      </c>
      <c r="Z56" s="23">
        <f t="shared" si="5"/>
        <v>0</v>
      </c>
      <c r="AA56" s="22"/>
      <c r="AB56" s="20" t="str">
        <f t="shared" si="6"/>
        <v>_</v>
      </c>
      <c r="AC56" s="23" t="str">
        <f t="shared" ref="AC56:AC88" si="42">IF(OR($F56="nio",P56=""),"_",AB56*Rekentarief30)</f>
        <v>_</v>
      </c>
      <c r="AD56" s="22"/>
      <c r="AE56" s="20" t="str">
        <f t="shared" si="8"/>
        <v>_</v>
      </c>
      <c r="AF56" s="23" t="str">
        <f t="shared" ref="AF56:AF88" si="43">IF(OR($F56="nio",Q56=""),"_",AE56*Rekentarief50)</f>
        <v>_</v>
      </c>
      <c r="AG56" s="22"/>
      <c r="AH56" s="20" t="str">
        <f t="shared" si="10"/>
        <v>_</v>
      </c>
      <c r="AI56" s="23" t="str">
        <f t="shared" ref="AI56:AI88" si="44">IF(OR($F56="nio",R56=""),"_",AH56*rekentarief150)</f>
        <v>_</v>
      </c>
      <c r="AJ56" s="22"/>
      <c r="AK56" s="20">
        <f t="shared" si="12"/>
        <v>4</v>
      </c>
      <c r="AL56" s="23">
        <f t="shared" si="13"/>
        <v>0</v>
      </c>
      <c r="AM56" s="22"/>
      <c r="AP56" s="26"/>
    </row>
    <row r="57" spans="1:42" ht="12.75">
      <c r="A57" s="6">
        <f>Ruimtestaat!A58</f>
        <v>1</v>
      </c>
      <c r="B57" s="17" t="str">
        <f>Ruimtestaat!B58</f>
        <v>Ariane de Ranitz</v>
      </c>
      <c r="C57" s="52" t="str">
        <f>Ruimtestaat!D58</f>
        <v>bg</v>
      </c>
      <c r="D57" s="77" t="str">
        <f>Ruimtestaat!E58</f>
        <v>0.055</v>
      </c>
      <c r="E57" s="52" t="str">
        <f>Ruimtestaat!F58</f>
        <v>Trappenhuis</v>
      </c>
      <c r="F57" s="9">
        <v>3</v>
      </c>
      <c r="G57" s="18" t="str">
        <f t="shared" si="0"/>
        <v>Verkeersruimte / Garderobe / Wachtruimte</v>
      </c>
      <c r="H57" s="52" t="str">
        <f>Ruimtestaat!G58</f>
        <v>Schoonloopmat</v>
      </c>
      <c r="I57" s="19">
        <v>4</v>
      </c>
      <c r="J57" s="18" t="str">
        <f t="shared" si="28"/>
        <v>Tapijt</v>
      </c>
      <c r="K57" s="21">
        <f>Ruimtestaat!H58</f>
        <v>21</v>
      </c>
      <c r="L57" s="20">
        <f t="shared" si="35"/>
        <v>21</v>
      </c>
      <c r="M57" s="42">
        <f>Ruimtestaat!J58</f>
        <v>0</v>
      </c>
      <c r="N57" s="22"/>
      <c r="O57" s="9" t="str">
        <f>Ruimtestaat!L58</f>
        <v>5w</v>
      </c>
      <c r="P57" s="9"/>
      <c r="Q57" s="9"/>
      <c r="R57" s="9"/>
      <c r="S57" s="22"/>
      <c r="T57" s="17" t="str">
        <f t="shared" si="2"/>
        <v>Verkeer</v>
      </c>
      <c r="U57" s="17" t="str">
        <f t="shared" si="3"/>
        <v>AQL 7%</v>
      </c>
      <c r="V57" s="22"/>
      <c r="W57" s="184">
        <v>100</v>
      </c>
      <c r="X57" s="22"/>
      <c r="Y57" s="20">
        <f t="shared" si="4"/>
        <v>42</v>
      </c>
      <c r="Z57" s="23">
        <f t="shared" si="5"/>
        <v>0</v>
      </c>
      <c r="AA57" s="22"/>
      <c r="AB57" s="20" t="str">
        <f t="shared" si="6"/>
        <v>_</v>
      </c>
      <c r="AC57" s="23" t="str">
        <f t="shared" si="42"/>
        <v>_</v>
      </c>
      <c r="AD57" s="22"/>
      <c r="AE57" s="20" t="str">
        <f t="shared" si="8"/>
        <v>_</v>
      </c>
      <c r="AF57" s="23" t="str">
        <f t="shared" si="43"/>
        <v>_</v>
      </c>
      <c r="AG57" s="22"/>
      <c r="AH57" s="20" t="str">
        <f t="shared" si="10"/>
        <v>_</v>
      </c>
      <c r="AI57" s="23" t="str">
        <f t="shared" si="44"/>
        <v>_</v>
      </c>
      <c r="AJ57" s="22"/>
      <c r="AK57" s="20">
        <f t="shared" si="12"/>
        <v>42</v>
      </c>
      <c r="AL57" s="23">
        <f t="shared" si="13"/>
        <v>0</v>
      </c>
      <c r="AM57" s="22"/>
      <c r="AP57" s="26"/>
    </row>
    <row r="58" spans="1:42" ht="12.75">
      <c r="A58" s="6">
        <f>Ruimtestaat!A59</f>
        <v>1</v>
      </c>
      <c r="B58" s="17" t="str">
        <f>Ruimtestaat!B59</f>
        <v>Ariane de Ranitz</v>
      </c>
      <c r="C58" s="52" t="str">
        <f>Ruimtestaat!D59</f>
        <v>bg</v>
      </c>
      <c r="D58" s="77" t="str">
        <f>Ruimtestaat!E59</f>
        <v>0.056</v>
      </c>
      <c r="E58" s="52" t="str">
        <f>Ruimtestaat!F59</f>
        <v>Lift</v>
      </c>
      <c r="F58" s="9">
        <v>3</v>
      </c>
      <c r="G58" s="18" t="str">
        <f t="shared" si="0"/>
        <v>Verkeersruimte / Garderobe / Wachtruimte</v>
      </c>
      <c r="H58" s="52" t="str">
        <f>Ruimtestaat!G59</f>
        <v>rubber, carbon</v>
      </c>
      <c r="I58" s="19">
        <v>3</v>
      </c>
      <c r="J58" s="18" t="str">
        <f t="shared" si="28"/>
        <v>Harde vloer zonder polymeer beschermlaag, met behandeling</v>
      </c>
      <c r="K58" s="21">
        <f>Ruimtestaat!H59</f>
        <v>8</v>
      </c>
      <c r="L58" s="20">
        <f t="shared" si="35"/>
        <v>8</v>
      </c>
      <c r="M58" s="42">
        <f>Ruimtestaat!J59</f>
        <v>0</v>
      </c>
      <c r="N58" s="22"/>
      <c r="O58" s="9" t="str">
        <f>Ruimtestaat!L59</f>
        <v>5w</v>
      </c>
      <c r="P58" s="9"/>
      <c r="Q58" s="9"/>
      <c r="R58" s="9"/>
      <c r="S58" s="22"/>
      <c r="T58" s="17" t="str">
        <f t="shared" si="2"/>
        <v>Verkeer</v>
      </c>
      <c r="U58" s="17" t="str">
        <f t="shared" si="3"/>
        <v>AQL 7%</v>
      </c>
      <c r="V58" s="22"/>
      <c r="W58" s="184">
        <v>100</v>
      </c>
      <c r="X58" s="22"/>
      <c r="Y58" s="20">
        <f t="shared" si="4"/>
        <v>16</v>
      </c>
      <c r="Z58" s="23">
        <f t="shared" si="5"/>
        <v>0</v>
      </c>
      <c r="AA58" s="22"/>
      <c r="AB58" s="20" t="str">
        <f t="shared" si="6"/>
        <v>_</v>
      </c>
      <c r="AC58" s="23" t="str">
        <f t="shared" si="42"/>
        <v>_</v>
      </c>
      <c r="AD58" s="22"/>
      <c r="AE58" s="20" t="str">
        <f t="shared" si="8"/>
        <v>_</v>
      </c>
      <c r="AF58" s="23" t="str">
        <f t="shared" si="43"/>
        <v>_</v>
      </c>
      <c r="AG58" s="22"/>
      <c r="AH58" s="20" t="str">
        <f t="shared" si="10"/>
        <v>_</v>
      </c>
      <c r="AI58" s="23" t="str">
        <f t="shared" si="44"/>
        <v>_</v>
      </c>
      <c r="AJ58" s="22"/>
      <c r="AK58" s="20">
        <f t="shared" si="12"/>
        <v>16</v>
      </c>
      <c r="AL58" s="23">
        <f t="shared" si="13"/>
        <v>0</v>
      </c>
      <c r="AM58" s="22"/>
      <c r="AP58" s="26"/>
    </row>
    <row r="59" spans="1:42" ht="12.75">
      <c r="A59" s="6">
        <f>Ruimtestaat!A60</f>
        <v>1</v>
      </c>
      <c r="B59" s="17" t="str">
        <f>Ruimtestaat!B60</f>
        <v>Ariane de Ranitz</v>
      </c>
      <c r="C59" s="52" t="str">
        <f>Ruimtestaat!D60</f>
        <v>bg</v>
      </c>
      <c r="D59" s="77" t="str">
        <f>Ruimtestaat!E60</f>
        <v>0.057</v>
      </c>
      <c r="E59" s="52" t="str">
        <f>Ruimtestaat!F60</f>
        <v>Gang</v>
      </c>
      <c r="F59" s="9">
        <v>3</v>
      </c>
      <c r="G59" s="18" t="str">
        <f t="shared" si="0"/>
        <v>Verkeersruimte / Garderobe / Wachtruimte</v>
      </c>
      <c r="H59" s="52" t="str">
        <f>Ruimtestaat!G60</f>
        <v>Noraplan Sentica</v>
      </c>
      <c r="I59" s="19">
        <v>2</v>
      </c>
      <c r="J59" s="18" t="str">
        <f t="shared" si="28"/>
        <v>Harde vloeren zonder extra behandeling</v>
      </c>
      <c r="K59" s="21">
        <f>Ruimtestaat!H60</f>
        <v>5</v>
      </c>
      <c r="L59" s="20">
        <f t="shared" si="35"/>
        <v>5</v>
      </c>
      <c r="M59" s="42">
        <f>Ruimtestaat!J60</f>
        <v>0</v>
      </c>
      <c r="N59" s="22"/>
      <c r="O59" s="9" t="str">
        <f>Ruimtestaat!L60</f>
        <v>5w</v>
      </c>
      <c r="P59" s="9"/>
      <c r="Q59" s="9"/>
      <c r="R59" s="9"/>
      <c r="S59" s="22"/>
      <c r="T59" s="17" t="str">
        <f t="shared" si="2"/>
        <v>Verkeer</v>
      </c>
      <c r="U59" s="17" t="str">
        <f t="shared" si="3"/>
        <v>AQL 7%</v>
      </c>
      <c r="V59" s="22"/>
      <c r="W59" s="184">
        <v>100</v>
      </c>
      <c r="X59" s="22"/>
      <c r="Y59" s="20">
        <f t="shared" si="4"/>
        <v>10</v>
      </c>
      <c r="Z59" s="23">
        <f t="shared" si="5"/>
        <v>0</v>
      </c>
      <c r="AA59" s="22"/>
      <c r="AB59" s="20" t="str">
        <f t="shared" si="6"/>
        <v>_</v>
      </c>
      <c r="AC59" s="23" t="str">
        <f t="shared" si="42"/>
        <v>_</v>
      </c>
      <c r="AD59" s="22"/>
      <c r="AE59" s="20" t="str">
        <f t="shared" si="8"/>
        <v>_</v>
      </c>
      <c r="AF59" s="23" t="str">
        <f t="shared" si="43"/>
        <v>_</v>
      </c>
      <c r="AG59" s="22"/>
      <c r="AH59" s="20" t="str">
        <f t="shared" si="10"/>
        <v>_</v>
      </c>
      <c r="AI59" s="23" t="str">
        <f t="shared" si="44"/>
        <v>_</v>
      </c>
      <c r="AJ59" s="22"/>
      <c r="AK59" s="20">
        <f t="shared" si="12"/>
        <v>10</v>
      </c>
      <c r="AL59" s="23">
        <f t="shared" si="13"/>
        <v>0</v>
      </c>
      <c r="AM59" s="22"/>
      <c r="AP59" s="26"/>
    </row>
    <row r="60" spans="1:42" ht="12.75">
      <c r="A60" s="6">
        <f>Ruimtestaat!A61</f>
        <v>1</v>
      </c>
      <c r="B60" s="17" t="str">
        <f>Ruimtestaat!B61</f>
        <v>Ariane de Ranitz</v>
      </c>
      <c r="C60" s="52" t="str">
        <f>Ruimtestaat!D61</f>
        <v>bg</v>
      </c>
      <c r="D60" s="77" t="str">
        <f>Ruimtestaat!E61</f>
        <v>0.058</v>
      </c>
      <c r="E60" s="52" t="str">
        <f>Ruimtestaat!F61</f>
        <v>Buitenberging</v>
      </c>
      <c r="F60" s="9">
        <v>8</v>
      </c>
      <c r="G60" s="18" t="str">
        <f t="shared" si="0"/>
        <v>Overig / Magazijn / Archief / Berging / Technische ruimte</v>
      </c>
      <c r="H60" s="52" t="str">
        <f>Ruimtestaat!G61</f>
        <v>Noraplan Sentica</v>
      </c>
      <c r="I60" s="19">
        <v>2</v>
      </c>
      <c r="J60" s="18" t="str">
        <f t="shared" si="28"/>
        <v>Harde vloeren zonder extra behandeling</v>
      </c>
      <c r="K60" s="21">
        <f>Ruimtestaat!H61</f>
        <v>6</v>
      </c>
      <c r="L60" s="20">
        <f t="shared" si="35"/>
        <v>6</v>
      </c>
      <c r="M60" s="42">
        <f>Ruimtestaat!J61</f>
        <v>0</v>
      </c>
      <c r="N60" s="22"/>
      <c r="O60" s="9" t="str">
        <f>Ruimtestaat!L61</f>
        <v>4j</v>
      </c>
      <c r="P60" s="9"/>
      <c r="Q60" s="9"/>
      <c r="R60" s="9"/>
      <c r="S60" s="22"/>
      <c r="T60" s="17" t="str">
        <f t="shared" si="2"/>
        <v>Verkeer</v>
      </c>
      <c r="U60" s="17" t="str">
        <f t="shared" si="3"/>
        <v>AQL 7%</v>
      </c>
      <c r="V60" s="22"/>
      <c r="W60" s="184">
        <v>100</v>
      </c>
      <c r="X60" s="22"/>
      <c r="Y60" s="20">
        <f t="shared" si="4"/>
        <v>0.24</v>
      </c>
      <c r="Z60" s="23">
        <f t="shared" si="5"/>
        <v>0</v>
      </c>
      <c r="AA60" s="22"/>
      <c r="AB60" s="20" t="str">
        <f t="shared" si="6"/>
        <v>_</v>
      </c>
      <c r="AC60" s="23" t="str">
        <f t="shared" si="42"/>
        <v>_</v>
      </c>
      <c r="AD60" s="22"/>
      <c r="AE60" s="20" t="str">
        <f t="shared" si="8"/>
        <v>_</v>
      </c>
      <c r="AF60" s="23" t="str">
        <f t="shared" si="43"/>
        <v>_</v>
      </c>
      <c r="AG60" s="22"/>
      <c r="AH60" s="20" t="str">
        <f t="shared" si="10"/>
        <v>_</v>
      </c>
      <c r="AI60" s="23" t="str">
        <f t="shared" si="44"/>
        <v>_</v>
      </c>
      <c r="AJ60" s="22"/>
      <c r="AK60" s="20">
        <f t="shared" si="12"/>
        <v>0.24</v>
      </c>
      <c r="AL60" s="23">
        <f t="shared" si="13"/>
        <v>0</v>
      </c>
      <c r="AM60" s="22"/>
      <c r="AP60" s="26"/>
    </row>
    <row r="61" spans="1:42" ht="12.75">
      <c r="A61" s="6">
        <f>Ruimtestaat!A62</f>
        <v>1</v>
      </c>
      <c r="B61" s="17" t="str">
        <f>Ruimtestaat!B62</f>
        <v>Ariane de Ranitz</v>
      </c>
      <c r="C61" s="52" t="str">
        <f>Ruimtestaat!D62</f>
        <v>bg</v>
      </c>
      <c r="D61" s="77" t="str">
        <f>Ruimtestaat!E62</f>
        <v>0.059</v>
      </c>
      <c r="E61" s="52" t="str">
        <f>Ruimtestaat!F62</f>
        <v>Toilet zorg</v>
      </c>
      <c r="F61" s="9">
        <v>2</v>
      </c>
      <c r="G61" s="18" t="str">
        <f t="shared" si="0"/>
        <v>Sanitaire ruimte</v>
      </c>
      <c r="H61" s="52" t="str">
        <f>Ruimtestaat!G62</f>
        <v>gietvloer</v>
      </c>
      <c r="I61" s="19">
        <v>3</v>
      </c>
      <c r="J61" s="18" t="str">
        <f t="shared" si="28"/>
        <v>Harde vloer zonder polymeer beschermlaag, met behandeling</v>
      </c>
      <c r="K61" s="21">
        <f>Ruimtestaat!H62</f>
        <v>12</v>
      </c>
      <c r="L61" s="20">
        <f t="shared" si="35"/>
        <v>12</v>
      </c>
      <c r="M61" s="42">
        <f>Ruimtestaat!J62</f>
        <v>0</v>
      </c>
      <c r="N61" s="22"/>
      <c r="O61" s="9" t="str">
        <f>Ruimtestaat!L62</f>
        <v>5w</v>
      </c>
      <c r="P61" s="9"/>
      <c r="Q61" s="9"/>
      <c r="R61" s="9"/>
      <c r="S61" s="22"/>
      <c r="T61" s="17" t="str">
        <f t="shared" si="2"/>
        <v>Sanitair</v>
      </c>
      <c r="U61" s="17" t="str">
        <f t="shared" si="3"/>
        <v>AQL 4%</v>
      </c>
      <c r="V61" s="22"/>
      <c r="W61" s="184">
        <v>100</v>
      </c>
      <c r="X61" s="22"/>
      <c r="Y61" s="20">
        <f t="shared" si="4"/>
        <v>24</v>
      </c>
      <c r="Z61" s="23">
        <f t="shared" si="5"/>
        <v>0</v>
      </c>
      <c r="AA61" s="22"/>
      <c r="AB61" s="20" t="str">
        <f t="shared" si="6"/>
        <v>_</v>
      </c>
      <c r="AC61" s="23" t="str">
        <f t="shared" si="42"/>
        <v>_</v>
      </c>
      <c r="AD61" s="22"/>
      <c r="AE61" s="20" t="str">
        <f t="shared" si="8"/>
        <v>_</v>
      </c>
      <c r="AF61" s="23" t="str">
        <f t="shared" si="43"/>
        <v>_</v>
      </c>
      <c r="AG61" s="22"/>
      <c r="AH61" s="20" t="str">
        <f t="shared" si="10"/>
        <v>_</v>
      </c>
      <c r="AI61" s="23" t="str">
        <f t="shared" si="44"/>
        <v>_</v>
      </c>
      <c r="AJ61" s="22"/>
      <c r="AK61" s="20">
        <f t="shared" si="12"/>
        <v>24</v>
      </c>
      <c r="AL61" s="23">
        <f t="shared" si="13"/>
        <v>0</v>
      </c>
      <c r="AM61" s="22"/>
      <c r="AP61" s="26"/>
    </row>
    <row r="62" spans="1:42" ht="12.75">
      <c r="A62" s="6">
        <f>Ruimtestaat!A64</f>
        <v>1</v>
      </c>
      <c r="B62" s="17" t="str">
        <f>Ruimtestaat!B64</f>
        <v>Ariane de Ranitz</v>
      </c>
      <c r="C62" s="52" t="str">
        <f>Ruimtestaat!D64</f>
        <v>bg</v>
      </c>
      <c r="D62" s="77" t="str">
        <f>Ruimtestaat!E64</f>
        <v>0.060</v>
      </c>
      <c r="E62" s="52" t="str">
        <f>Ruimtestaat!F64</f>
        <v>Klaslokaal onderbouw</v>
      </c>
      <c r="F62" s="9">
        <v>6</v>
      </c>
      <c r="G62" s="18" t="str">
        <f t="shared" si="0"/>
        <v>Leslokalen theorie</v>
      </c>
      <c r="H62" s="52" t="str">
        <f>Ruimtestaat!G64</f>
        <v>Noraplan Sentica</v>
      </c>
      <c r="I62" s="19">
        <v>2</v>
      </c>
      <c r="J62" s="18" t="str">
        <f t="shared" si="28"/>
        <v>Harde vloeren zonder extra behandeling</v>
      </c>
      <c r="K62" s="21">
        <f>Ruimtestaat!H64</f>
        <v>55</v>
      </c>
      <c r="L62" s="20">
        <f t="shared" si="35"/>
        <v>55</v>
      </c>
      <c r="M62" s="42">
        <f>Ruimtestaat!J64</f>
        <v>0</v>
      </c>
      <c r="N62" s="22"/>
      <c r="O62" s="9" t="str">
        <f>Ruimtestaat!L64</f>
        <v>1w</v>
      </c>
      <c r="P62" s="9"/>
      <c r="Q62" s="9"/>
      <c r="R62" s="9"/>
      <c r="S62" s="22"/>
      <c r="T62" s="17" t="str">
        <f t="shared" si="2"/>
        <v>Les</v>
      </c>
      <c r="U62" s="17" t="str">
        <f t="shared" si="3"/>
        <v>AQL 7%</v>
      </c>
      <c r="V62" s="22"/>
      <c r="W62" s="184">
        <v>100</v>
      </c>
      <c r="X62" s="22"/>
      <c r="Y62" s="20">
        <f t="shared" si="4"/>
        <v>22</v>
      </c>
      <c r="Z62" s="23">
        <f t="shared" si="5"/>
        <v>0</v>
      </c>
      <c r="AA62" s="22"/>
      <c r="AB62" s="20" t="str">
        <f t="shared" si="6"/>
        <v>_</v>
      </c>
      <c r="AC62" s="23" t="str">
        <f t="shared" si="42"/>
        <v>_</v>
      </c>
      <c r="AD62" s="22"/>
      <c r="AE62" s="20" t="str">
        <f t="shared" si="8"/>
        <v>_</v>
      </c>
      <c r="AF62" s="23" t="str">
        <f t="shared" si="43"/>
        <v>_</v>
      </c>
      <c r="AG62" s="22"/>
      <c r="AH62" s="20" t="str">
        <f t="shared" si="10"/>
        <v>_</v>
      </c>
      <c r="AI62" s="23" t="str">
        <f t="shared" si="44"/>
        <v>_</v>
      </c>
      <c r="AJ62" s="22"/>
      <c r="AK62" s="20">
        <f t="shared" si="12"/>
        <v>22</v>
      </c>
      <c r="AL62" s="23">
        <f t="shared" si="13"/>
        <v>0</v>
      </c>
      <c r="AM62" s="22"/>
      <c r="AP62" s="26"/>
    </row>
    <row r="63" spans="1:42" ht="12.75">
      <c r="A63" s="6">
        <f>Ruimtestaat!A65</f>
        <v>1</v>
      </c>
      <c r="B63" s="17" t="str">
        <f>Ruimtestaat!B65</f>
        <v>Ariane de Ranitz</v>
      </c>
      <c r="C63" s="52" t="str">
        <f>Ruimtestaat!D65</f>
        <v>bg</v>
      </c>
      <c r="D63" s="77" t="str">
        <f>Ruimtestaat!E65</f>
        <v>0.062</v>
      </c>
      <c r="E63" s="52" t="str">
        <f>Ruimtestaat!F65</f>
        <v>Klaslokaal onderbouw</v>
      </c>
      <c r="F63" s="9">
        <v>6</v>
      </c>
      <c r="G63" s="18" t="str">
        <f t="shared" si="0"/>
        <v>Leslokalen theorie</v>
      </c>
      <c r="H63" s="52" t="str">
        <f>Ruimtestaat!G65</f>
        <v>Noraplan Sentica</v>
      </c>
      <c r="I63" s="19">
        <v>2</v>
      </c>
      <c r="J63" s="18" t="str">
        <f t="shared" si="28"/>
        <v>Harde vloeren zonder extra behandeling</v>
      </c>
      <c r="K63" s="21">
        <f>Ruimtestaat!H65</f>
        <v>54</v>
      </c>
      <c r="L63" s="20">
        <f t="shared" si="35"/>
        <v>54</v>
      </c>
      <c r="M63" s="42">
        <f>Ruimtestaat!J65</f>
        <v>0</v>
      </c>
      <c r="N63" s="22"/>
      <c r="O63" s="9" t="str">
        <f>Ruimtestaat!L65</f>
        <v>1w</v>
      </c>
      <c r="P63" s="9"/>
      <c r="Q63" s="9"/>
      <c r="R63" s="9"/>
      <c r="S63" s="22"/>
      <c r="T63" s="17" t="str">
        <f t="shared" si="2"/>
        <v>Les</v>
      </c>
      <c r="U63" s="17" t="str">
        <f t="shared" si="3"/>
        <v>AQL 7%</v>
      </c>
      <c r="V63" s="22"/>
      <c r="W63" s="184">
        <v>100</v>
      </c>
      <c r="X63" s="22"/>
      <c r="Y63" s="20">
        <f t="shared" si="4"/>
        <v>21.6</v>
      </c>
      <c r="Z63" s="23">
        <f t="shared" si="5"/>
        <v>0</v>
      </c>
      <c r="AA63" s="22"/>
      <c r="AB63" s="20" t="str">
        <f t="shared" si="6"/>
        <v>_</v>
      </c>
      <c r="AC63" s="23" t="str">
        <f t="shared" si="42"/>
        <v>_</v>
      </c>
      <c r="AD63" s="22"/>
      <c r="AE63" s="20" t="str">
        <f t="shared" si="8"/>
        <v>_</v>
      </c>
      <c r="AF63" s="23" t="str">
        <f t="shared" si="43"/>
        <v>_</v>
      </c>
      <c r="AG63" s="22"/>
      <c r="AH63" s="20" t="str">
        <f t="shared" si="10"/>
        <v>_</v>
      </c>
      <c r="AI63" s="23" t="str">
        <f t="shared" si="44"/>
        <v>_</v>
      </c>
      <c r="AJ63" s="22"/>
      <c r="AK63" s="20">
        <f t="shared" si="12"/>
        <v>21.6</v>
      </c>
      <c r="AL63" s="23">
        <f t="shared" si="13"/>
        <v>0</v>
      </c>
      <c r="AM63" s="22"/>
      <c r="AP63" s="26"/>
    </row>
    <row r="64" spans="1:42" ht="12.75">
      <c r="A64" s="6">
        <f>Ruimtestaat!A66</f>
        <v>1</v>
      </c>
      <c r="B64" s="17" t="str">
        <f>Ruimtestaat!B66</f>
        <v>Ariane de Ranitz</v>
      </c>
      <c r="C64" s="52" t="str">
        <f>Ruimtestaat!D66</f>
        <v>bg</v>
      </c>
      <c r="D64" s="77" t="str">
        <f>Ruimtestaat!E66</f>
        <v>0.063</v>
      </c>
      <c r="E64" s="52" t="str">
        <f>Ruimtestaat!F66</f>
        <v>Toilet zorg</v>
      </c>
      <c r="F64" s="9">
        <v>2</v>
      </c>
      <c r="G64" s="18" t="str">
        <f t="shared" si="0"/>
        <v>Sanitaire ruimte</v>
      </c>
      <c r="H64" s="52" t="str">
        <f>Ruimtestaat!G66</f>
        <v>gietvloer</v>
      </c>
      <c r="I64" s="19">
        <v>3</v>
      </c>
      <c r="J64" s="18" t="str">
        <f t="shared" si="28"/>
        <v>Harde vloer zonder polymeer beschermlaag, met behandeling</v>
      </c>
      <c r="K64" s="21">
        <f>Ruimtestaat!H66</f>
        <v>23</v>
      </c>
      <c r="L64" s="20">
        <f t="shared" si="35"/>
        <v>23</v>
      </c>
      <c r="M64" s="42">
        <f>Ruimtestaat!J66</f>
        <v>0</v>
      </c>
      <c r="N64" s="22"/>
      <c r="O64" s="9" t="str">
        <f>Ruimtestaat!L66</f>
        <v>5w</v>
      </c>
      <c r="P64" s="9"/>
      <c r="Q64" s="9"/>
      <c r="R64" s="9"/>
      <c r="S64" s="22"/>
      <c r="T64" s="17" t="str">
        <f t="shared" si="2"/>
        <v>Sanitair</v>
      </c>
      <c r="U64" s="17" t="str">
        <f t="shared" si="3"/>
        <v>AQL 4%</v>
      </c>
      <c r="V64" s="22"/>
      <c r="W64" s="184">
        <v>100</v>
      </c>
      <c r="X64" s="22"/>
      <c r="Y64" s="20">
        <f t="shared" si="4"/>
        <v>46</v>
      </c>
      <c r="Z64" s="23">
        <f t="shared" si="5"/>
        <v>0</v>
      </c>
      <c r="AA64" s="22"/>
      <c r="AB64" s="20" t="str">
        <f t="shared" si="6"/>
        <v>_</v>
      </c>
      <c r="AC64" s="23" t="str">
        <f t="shared" si="42"/>
        <v>_</v>
      </c>
      <c r="AD64" s="22"/>
      <c r="AE64" s="20" t="str">
        <f t="shared" si="8"/>
        <v>_</v>
      </c>
      <c r="AF64" s="23" t="str">
        <f t="shared" si="43"/>
        <v>_</v>
      </c>
      <c r="AG64" s="22"/>
      <c r="AH64" s="20" t="str">
        <f t="shared" si="10"/>
        <v>_</v>
      </c>
      <c r="AI64" s="23" t="str">
        <f t="shared" si="44"/>
        <v>_</v>
      </c>
      <c r="AJ64" s="22"/>
      <c r="AK64" s="20">
        <f t="shared" si="12"/>
        <v>46</v>
      </c>
      <c r="AL64" s="23">
        <f t="shared" si="13"/>
        <v>0</v>
      </c>
      <c r="AM64" s="22"/>
      <c r="AP64" s="26"/>
    </row>
    <row r="65" spans="1:42" ht="12.75">
      <c r="A65" s="6">
        <f>Ruimtestaat!A67</f>
        <v>1</v>
      </c>
      <c r="B65" s="17" t="str">
        <f>Ruimtestaat!B67</f>
        <v>Ariane de Ranitz</v>
      </c>
      <c r="C65" s="52" t="str">
        <f>Ruimtestaat!D67</f>
        <v>bg</v>
      </c>
      <c r="D65" s="77" t="str">
        <f>Ruimtestaat!E67</f>
        <v>0.065</v>
      </c>
      <c r="E65" s="52" t="str">
        <f>Ruimtestaat!F67</f>
        <v>Klaslokaal onderbouw</v>
      </c>
      <c r="F65" s="9">
        <v>6</v>
      </c>
      <c r="G65" s="18" t="str">
        <f t="shared" si="0"/>
        <v>Leslokalen theorie</v>
      </c>
      <c r="H65" s="52" t="str">
        <f>Ruimtestaat!G67</f>
        <v>Noraplan Sentica</v>
      </c>
      <c r="I65" s="19">
        <v>2</v>
      </c>
      <c r="J65" s="18" t="str">
        <f t="shared" si="28"/>
        <v>Harde vloeren zonder extra behandeling</v>
      </c>
      <c r="K65" s="21">
        <f>Ruimtestaat!H67</f>
        <v>54</v>
      </c>
      <c r="L65" s="20">
        <f t="shared" si="35"/>
        <v>54</v>
      </c>
      <c r="M65" s="42">
        <f>Ruimtestaat!J67</f>
        <v>0</v>
      </c>
      <c r="N65" s="22"/>
      <c r="O65" s="9" t="str">
        <f>Ruimtestaat!L67</f>
        <v>1w</v>
      </c>
      <c r="P65" s="9"/>
      <c r="Q65" s="9"/>
      <c r="R65" s="9"/>
      <c r="S65" s="22"/>
      <c r="T65" s="17" t="str">
        <f t="shared" si="2"/>
        <v>Les</v>
      </c>
      <c r="U65" s="17" t="str">
        <f t="shared" si="3"/>
        <v>AQL 7%</v>
      </c>
      <c r="V65" s="22"/>
      <c r="W65" s="184">
        <v>100</v>
      </c>
      <c r="X65" s="22"/>
      <c r="Y65" s="20">
        <f t="shared" si="4"/>
        <v>21.6</v>
      </c>
      <c r="Z65" s="23">
        <f t="shared" si="5"/>
        <v>0</v>
      </c>
      <c r="AA65" s="22"/>
      <c r="AB65" s="20" t="str">
        <f t="shared" si="6"/>
        <v>_</v>
      </c>
      <c r="AC65" s="23" t="str">
        <f t="shared" si="42"/>
        <v>_</v>
      </c>
      <c r="AD65" s="22"/>
      <c r="AE65" s="20" t="str">
        <f t="shared" si="8"/>
        <v>_</v>
      </c>
      <c r="AF65" s="23" t="str">
        <f t="shared" si="43"/>
        <v>_</v>
      </c>
      <c r="AG65" s="22"/>
      <c r="AH65" s="20" t="str">
        <f t="shared" si="10"/>
        <v>_</v>
      </c>
      <c r="AI65" s="23" t="str">
        <f t="shared" si="44"/>
        <v>_</v>
      </c>
      <c r="AJ65" s="22"/>
      <c r="AK65" s="20">
        <f t="shared" si="12"/>
        <v>21.6</v>
      </c>
      <c r="AL65" s="23">
        <f t="shared" si="13"/>
        <v>0</v>
      </c>
      <c r="AM65" s="22"/>
      <c r="AP65" s="26"/>
    </row>
    <row r="66" spans="1:42" ht="12.75">
      <c r="A66" s="6">
        <f>Ruimtestaat!A68</f>
        <v>1</v>
      </c>
      <c r="B66" s="17" t="str">
        <f>Ruimtestaat!B68</f>
        <v>Ariane de Ranitz</v>
      </c>
      <c r="C66" s="52" t="str">
        <f>Ruimtestaat!D68</f>
        <v>bg</v>
      </c>
      <c r="D66" s="77" t="str">
        <f>Ruimtestaat!E68</f>
        <v>0.067</v>
      </c>
      <c r="E66" s="52" t="str">
        <f>Ruimtestaat!F68</f>
        <v>Klaslokaal EMB</v>
      </c>
      <c r="F66" s="9">
        <v>6</v>
      </c>
      <c r="G66" s="18" t="str">
        <f t="shared" si="0"/>
        <v>Leslokalen theorie</v>
      </c>
      <c r="H66" s="52" t="str">
        <f>Ruimtestaat!G68</f>
        <v>Noraplan Sentica</v>
      </c>
      <c r="I66" s="19">
        <v>2</v>
      </c>
      <c r="J66" s="18" t="str">
        <f t="shared" si="28"/>
        <v>Harde vloeren zonder extra behandeling</v>
      </c>
      <c r="K66" s="21">
        <f>Ruimtestaat!H68</f>
        <v>54</v>
      </c>
      <c r="L66" s="20">
        <f t="shared" si="35"/>
        <v>54</v>
      </c>
      <c r="M66" s="42">
        <f>Ruimtestaat!J68</f>
        <v>0</v>
      </c>
      <c r="N66" s="22"/>
      <c r="O66" s="9" t="str">
        <f>Ruimtestaat!L68</f>
        <v>1w</v>
      </c>
      <c r="P66" s="9"/>
      <c r="Q66" s="9"/>
      <c r="R66" s="9"/>
      <c r="S66" s="22"/>
      <c r="T66" s="17" t="str">
        <f t="shared" si="2"/>
        <v>Les</v>
      </c>
      <c r="U66" s="17" t="str">
        <f t="shared" si="3"/>
        <v>AQL 7%</v>
      </c>
      <c r="V66" s="22"/>
      <c r="W66" s="184">
        <v>100</v>
      </c>
      <c r="X66" s="22"/>
      <c r="Y66" s="20">
        <f t="shared" si="4"/>
        <v>21.6</v>
      </c>
      <c r="Z66" s="23">
        <f t="shared" si="5"/>
        <v>0</v>
      </c>
      <c r="AA66" s="22"/>
      <c r="AB66" s="20" t="str">
        <f t="shared" si="6"/>
        <v>_</v>
      </c>
      <c r="AC66" s="23" t="str">
        <f t="shared" si="42"/>
        <v>_</v>
      </c>
      <c r="AD66" s="22"/>
      <c r="AE66" s="20" t="str">
        <f t="shared" si="8"/>
        <v>_</v>
      </c>
      <c r="AF66" s="23" t="str">
        <f t="shared" si="43"/>
        <v>_</v>
      </c>
      <c r="AG66" s="22"/>
      <c r="AH66" s="20" t="str">
        <f t="shared" si="10"/>
        <v>_</v>
      </c>
      <c r="AI66" s="23" t="str">
        <f t="shared" si="44"/>
        <v>_</v>
      </c>
      <c r="AJ66" s="22"/>
      <c r="AK66" s="20">
        <f t="shared" si="12"/>
        <v>21.6</v>
      </c>
      <c r="AL66" s="23">
        <f t="shared" si="13"/>
        <v>0</v>
      </c>
      <c r="AM66" s="22"/>
      <c r="AP66" s="26"/>
    </row>
    <row r="67" spans="1:42" ht="12.75">
      <c r="A67" s="6">
        <f>Ruimtestaat!A69</f>
        <v>1</v>
      </c>
      <c r="B67" s="17" t="str">
        <f>Ruimtestaat!B69</f>
        <v>Ariane de Ranitz</v>
      </c>
      <c r="C67" s="52" t="str">
        <f>Ruimtestaat!D69</f>
        <v>bg</v>
      </c>
      <c r="D67" s="77" t="str">
        <f>Ruimtestaat!E69</f>
        <v>0.068</v>
      </c>
      <c r="E67" s="52" t="str">
        <f>Ruimtestaat!F69</f>
        <v>Toilet zorg</v>
      </c>
      <c r="F67" s="9">
        <v>2</v>
      </c>
      <c r="G67" s="18" t="str">
        <f t="shared" si="0"/>
        <v>Sanitaire ruimte</v>
      </c>
      <c r="H67" s="52" t="str">
        <f>Ruimtestaat!G69</f>
        <v>gietvloer</v>
      </c>
      <c r="I67" s="19">
        <v>3</v>
      </c>
      <c r="J67" s="18" t="str">
        <f t="shared" si="28"/>
        <v>Harde vloer zonder polymeer beschermlaag, met behandeling</v>
      </c>
      <c r="K67" s="21">
        <f>Ruimtestaat!H69</f>
        <v>24</v>
      </c>
      <c r="L67" s="20">
        <f t="shared" si="35"/>
        <v>24</v>
      </c>
      <c r="M67" s="42">
        <f>Ruimtestaat!J69</f>
        <v>0</v>
      </c>
      <c r="N67" s="22"/>
      <c r="O67" s="9" t="str">
        <f>Ruimtestaat!L69</f>
        <v>5w</v>
      </c>
      <c r="P67" s="9"/>
      <c r="Q67" s="9"/>
      <c r="R67" s="9"/>
      <c r="S67" s="22"/>
      <c r="T67" s="17" t="str">
        <f t="shared" si="2"/>
        <v>Sanitair</v>
      </c>
      <c r="U67" s="17" t="str">
        <f t="shared" si="3"/>
        <v>AQL 4%</v>
      </c>
      <c r="V67" s="22"/>
      <c r="W67" s="184">
        <v>100</v>
      </c>
      <c r="X67" s="22"/>
      <c r="Y67" s="20">
        <f t="shared" si="4"/>
        <v>48</v>
      </c>
      <c r="Z67" s="23">
        <f t="shared" si="5"/>
        <v>0</v>
      </c>
      <c r="AA67" s="22"/>
      <c r="AB67" s="20" t="str">
        <f t="shared" si="6"/>
        <v>_</v>
      </c>
      <c r="AC67" s="23" t="str">
        <f t="shared" si="42"/>
        <v>_</v>
      </c>
      <c r="AD67" s="22"/>
      <c r="AE67" s="20" t="str">
        <f t="shared" si="8"/>
        <v>_</v>
      </c>
      <c r="AF67" s="23" t="str">
        <f t="shared" si="43"/>
        <v>_</v>
      </c>
      <c r="AG67" s="22"/>
      <c r="AH67" s="20" t="str">
        <f t="shared" si="10"/>
        <v>_</v>
      </c>
      <c r="AI67" s="23" t="str">
        <f t="shared" si="44"/>
        <v>_</v>
      </c>
      <c r="AJ67" s="22"/>
      <c r="AK67" s="20">
        <f t="shared" si="12"/>
        <v>48</v>
      </c>
      <c r="AL67" s="23">
        <f t="shared" si="13"/>
        <v>0</v>
      </c>
      <c r="AM67" s="22"/>
      <c r="AP67" s="26"/>
    </row>
    <row r="68" spans="1:42" ht="12.75">
      <c r="A68" s="6">
        <f>Ruimtestaat!A70</f>
        <v>1</v>
      </c>
      <c r="B68" s="17" t="str">
        <f>Ruimtestaat!B70</f>
        <v>Ariane de Ranitz</v>
      </c>
      <c r="C68" s="52" t="str">
        <f>Ruimtestaat!D70</f>
        <v>bg</v>
      </c>
      <c r="D68" s="77" t="str">
        <f>Ruimtestaat!E70</f>
        <v>0.070</v>
      </c>
      <c r="E68" s="52" t="str">
        <f>Ruimtestaat!F70</f>
        <v>Klaslokaal EMB</v>
      </c>
      <c r="F68" s="9">
        <v>6</v>
      </c>
      <c r="G68" s="18" t="str">
        <f t="shared" si="0"/>
        <v>Leslokalen theorie</v>
      </c>
      <c r="H68" s="52" t="str">
        <f>Ruimtestaat!G70</f>
        <v>Noraplan Sentica</v>
      </c>
      <c r="I68" s="19">
        <v>2</v>
      </c>
      <c r="J68" s="18" t="str">
        <f t="shared" si="28"/>
        <v>Harde vloeren zonder extra behandeling</v>
      </c>
      <c r="K68" s="21">
        <f>Ruimtestaat!H70</f>
        <v>54</v>
      </c>
      <c r="L68" s="20">
        <f t="shared" si="35"/>
        <v>54</v>
      </c>
      <c r="M68" s="42">
        <f>Ruimtestaat!J70</f>
        <v>0</v>
      </c>
      <c r="N68" s="22"/>
      <c r="O68" s="9" t="str">
        <f>Ruimtestaat!L70</f>
        <v>1w</v>
      </c>
      <c r="P68" s="9"/>
      <c r="Q68" s="9"/>
      <c r="R68" s="9"/>
      <c r="S68" s="22"/>
      <c r="T68" s="17" t="str">
        <f t="shared" si="2"/>
        <v>Les</v>
      </c>
      <c r="U68" s="17" t="str">
        <f t="shared" si="3"/>
        <v>AQL 7%</v>
      </c>
      <c r="V68" s="22"/>
      <c r="W68" s="184">
        <v>100</v>
      </c>
      <c r="X68" s="22"/>
      <c r="Y68" s="20">
        <f t="shared" si="4"/>
        <v>21.6</v>
      </c>
      <c r="Z68" s="23">
        <f t="shared" si="5"/>
        <v>0</v>
      </c>
      <c r="AA68" s="22"/>
      <c r="AB68" s="20" t="str">
        <f t="shared" si="6"/>
        <v>_</v>
      </c>
      <c r="AC68" s="23" t="str">
        <f t="shared" si="42"/>
        <v>_</v>
      </c>
      <c r="AD68" s="22"/>
      <c r="AE68" s="20" t="str">
        <f t="shared" si="8"/>
        <v>_</v>
      </c>
      <c r="AF68" s="23" t="str">
        <f t="shared" si="43"/>
        <v>_</v>
      </c>
      <c r="AG68" s="22"/>
      <c r="AH68" s="20" t="str">
        <f t="shared" si="10"/>
        <v>_</v>
      </c>
      <c r="AI68" s="23" t="str">
        <f t="shared" si="44"/>
        <v>_</v>
      </c>
      <c r="AJ68" s="22"/>
      <c r="AK68" s="20">
        <f t="shared" si="12"/>
        <v>21.6</v>
      </c>
      <c r="AL68" s="23">
        <f t="shared" si="13"/>
        <v>0</v>
      </c>
      <c r="AM68" s="22"/>
      <c r="AP68" s="26"/>
    </row>
    <row r="69" spans="1:42" ht="12.75">
      <c r="A69" s="6">
        <f>Ruimtestaat!A71</f>
        <v>1</v>
      </c>
      <c r="B69" s="17" t="str">
        <f>Ruimtestaat!B71</f>
        <v>Ariane de Ranitz</v>
      </c>
      <c r="C69" s="52" t="str">
        <f>Ruimtestaat!D71</f>
        <v>bg</v>
      </c>
      <c r="D69" s="77" t="str">
        <f>Ruimtestaat!E71</f>
        <v>0.072</v>
      </c>
      <c r="E69" s="52" t="str">
        <f>Ruimtestaat!F71</f>
        <v>Klaslokaal EMB</v>
      </c>
      <c r="F69" s="9">
        <v>6</v>
      </c>
      <c r="G69" s="18" t="str">
        <f t="shared" ref="G69:G132" si="45">VLOOKUP(F69,cat_omschrijving,2,0)</f>
        <v>Leslokalen theorie</v>
      </c>
      <c r="H69" s="52" t="str">
        <f>Ruimtestaat!G71</f>
        <v>Noraplan Sentica</v>
      </c>
      <c r="I69" s="19">
        <v>2</v>
      </c>
      <c r="J69" s="18" t="str">
        <f t="shared" si="28"/>
        <v>Harde vloeren zonder extra behandeling</v>
      </c>
      <c r="K69" s="21">
        <f>Ruimtestaat!H71</f>
        <v>54</v>
      </c>
      <c r="L69" s="20">
        <f t="shared" si="35"/>
        <v>54</v>
      </c>
      <c r="M69" s="42">
        <f>Ruimtestaat!J71</f>
        <v>0</v>
      </c>
      <c r="N69" s="22"/>
      <c r="O69" s="9" t="str">
        <f>Ruimtestaat!L71</f>
        <v>1w</v>
      </c>
      <c r="P69" s="9"/>
      <c r="Q69" s="9"/>
      <c r="R69" s="9"/>
      <c r="S69" s="22"/>
      <c r="T69" s="17" t="str">
        <f t="shared" ref="T69:T132" si="46">IF(F69="nio","_",VLOOKUP(F69,cat_omschrijving,3,0))</f>
        <v>Les</v>
      </c>
      <c r="U69" s="17" t="str">
        <f t="shared" ref="U69:U132" si="47">IF(F69="nio","_",VLOOKUP(F69,cat_omschrijving,4,0))</f>
        <v>AQL 7%</v>
      </c>
      <c r="V69" s="22"/>
      <c r="W69" s="184">
        <v>100</v>
      </c>
      <c r="X69" s="22"/>
      <c r="Y69" s="20">
        <f t="shared" ref="Y69:Y132" si="48">IF(F69="nio","_",(L69/W69)*VLOOKUP(O69,Aanpassing_frequenties,3,0))*VLOOKUP(O69,Aanpassing_frequenties,4,0)</f>
        <v>21.6</v>
      </c>
      <c r="Z69" s="23">
        <f t="shared" ref="Z69:Z132" si="49">IF(F69="nio","_",Y69*Rekentarief)</f>
        <v>0</v>
      </c>
      <c r="AA69" s="22"/>
      <c r="AB69" s="20" t="str">
        <f t="shared" ref="AB69:AB132" si="50">IF(OR($F69="nio",P69=""),"_",($L69/$W69)*VLOOKUP(P69,Aanpassing_frequenties,3,0))</f>
        <v>_</v>
      </c>
      <c r="AC69" s="23" t="str">
        <f t="shared" si="42"/>
        <v>_</v>
      </c>
      <c r="AD69" s="22"/>
      <c r="AE69" s="20" t="str">
        <f t="shared" ref="AE69:AE132" si="51">IF(OR($F69="nio",Q69=""),"_",($L69/$W69)*VLOOKUP(Q69,Aanpassing_frequenties,3,0))</f>
        <v>_</v>
      </c>
      <c r="AF69" s="23" t="str">
        <f t="shared" si="43"/>
        <v>_</v>
      </c>
      <c r="AG69" s="22"/>
      <c r="AH69" s="20" t="str">
        <f t="shared" ref="AH69:AH132" si="52">IF(OR($F69="nio",R69=""),"_",($L69/$W69)*VLOOKUP(R69,Aanpassing_frequenties,3,0))</f>
        <v>_</v>
      </c>
      <c r="AI69" s="23" t="str">
        <f t="shared" si="44"/>
        <v>_</v>
      </c>
      <c r="AJ69" s="22"/>
      <c r="AK69" s="20">
        <f t="shared" ref="AK69:AK132" si="53">IF(F69="nio","_",SUM(Y69,AB69,AE69,AH69))</f>
        <v>21.6</v>
      </c>
      <c r="AL69" s="23">
        <f t="shared" ref="AL69:AL132" si="54">IF(F69="nio","_",SUM(Z69,AC69,AF69,AI69))</f>
        <v>0</v>
      </c>
      <c r="AM69" s="22"/>
      <c r="AP69" s="26"/>
    </row>
    <row r="70" spans="1:42" ht="12.75">
      <c r="A70" s="6">
        <f>Ruimtestaat!A72</f>
        <v>1</v>
      </c>
      <c r="B70" s="17" t="str">
        <f>Ruimtestaat!B72</f>
        <v>Ariane de Ranitz</v>
      </c>
      <c r="C70" s="52" t="str">
        <f>Ruimtestaat!D72</f>
        <v>bg</v>
      </c>
      <c r="D70" s="77" t="str">
        <f>Ruimtestaat!E72</f>
        <v>0.073</v>
      </c>
      <c r="E70" s="52" t="str">
        <f>Ruimtestaat!F72</f>
        <v>Toilet zorg</v>
      </c>
      <c r="F70" s="9">
        <v>2</v>
      </c>
      <c r="G70" s="18" t="str">
        <f t="shared" si="45"/>
        <v>Sanitaire ruimte</v>
      </c>
      <c r="H70" s="52" t="str">
        <f>Ruimtestaat!G72</f>
        <v>gietvloer</v>
      </c>
      <c r="I70" s="19">
        <v>3</v>
      </c>
      <c r="J70" s="18" t="str">
        <f t="shared" si="28"/>
        <v>Harde vloer zonder polymeer beschermlaag, met behandeling</v>
      </c>
      <c r="K70" s="21">
        <f>Ruimtestaat!H72</f>
        <v>24</v>
      </c>
      <c r="L70" s="20">
        <f t="shared" si="35"/>
        <v>24</v>
      </c>
      <c r="M70" s="42">
        <f>Ruimtestaat!J72</f>
        <v>0</v>
      </c>
      <c r="N70" s="22"/>
      <c r="O70" s="9" t="str">
        <f>Ruimtestaat!L72</f>
        <v>5w</v>
      </c>
      <c r="P70" s="9"/>
      <c r="Q70" s="9"/>
      <c r="R70" s="9"/>
      <c r="S70" s="22"/>
      <c r="T70" s="17" t="str">
        <f t="shared" si="46"/>
        <v>Sanitair</v>
      </c>
      <c r="U70" s="17" t="str">
        <f t="shared" si="47"/>
        <v>AQL 4%</v>
      </c>
      <c r="V70" s="22"/>
      <c r="W70" s="184">
        <v>100</v>
      </c>
      <c r="X70" s="22"/>
      <c r="Y70" s="20">
        <f t="shared" si="48"/>
        <v>48</v>
      </c>
      <c r="Z70" s="23">
        <f t="shared" si="49"/>
        <v>0</v>
      </c>
      <c r="AA70" s="22"/>
      <c r="AB70" s="20" t="str">
        <f t="shared" si="50"/>
        <v>_</v>
      </c>
      <c r="AC70" s="23" t="str">
        <f t="shared" si="42"/>
        <v>_</v>
      </c>
      <c r="AD70" s="22"/>
      <c r="AE70" s="20" t="str">
        <f t="shared" si="51"/>
        <v>_</v>
      </c>
      <c r="AF70" s="23" t="str">
        <f t="shared" si="43"/>
        <v>_</v>
      </c>
      <c r="AG70" s="22"/>
      <c r="AH70" s="20" t="str">
        <f t="shared" si="52"/>
        <v>_</v>
      </c>
      <c r="AI70" s="23" t="str">
        <f t="shared" si="44"/>
        <v>_</v>
      </c>
      <c r="AJ70" s="22"/>
      <c r="AK70" s="20">
        <f t="shared" si="53"/>
        <v>48</v>
      </c>
      <c r="AL70" s="23">
        <f t="shared" si="54"/>
        <v>0</v>
      </c>
      <c r="AM70" s="22"/>
      <c r="AP70" s="26"/>
    </row>
    <row r="71" spans="1:42" ht="12.75">
      <c r="A71" s="6">
        <f>Ruimtestaat!A73</f>
        <v>1</v>
      </c>
      <c r="B71" s="17" t="str">
        <f>Ruimtestaat!B73</f>
        <v>Ariane de Ranitz</v>
      </c>
      <c r="C71" s="52" t="str">
        <f>Ruimtestaat!D73</f>
        <v>bg</v>
      </c>
      <c r="D71" s="77" t="str">
        <f>Ruimtestaat!E73</f>
        <v>0.074a</v>
      </c>
      <c r="E71" s="52" t="str">
        <f>Ruimtestaat!F73</f>
        <v>Entree</v>
      </c>
      <c r="F71" s="9">
        <v>3</v>
      </c>
      <c r="G71" s="18" t="str">
        <f t="shared" si="45"/>
        <v>Verkeersruimte / Garderobe / Wachtruimte</v>
      </c>
      <c r="H71" s="52" t="str">
        <f>Ruimtestaat!G73</f>
        <v>Schoonloopmat</v>
      </c>
      <c r="I71" s="19">
        <v>4</v>
      </c>
      <c r="J71" s="18" t="str">
        <f t="shared" si="28"/>
        <v>Tapijt</v>
      </c>
      <c r="K71" s="21">
        <f>Ruimtestaat!H73</f>
        <v>4</v>
      </c>
      <c r="L71" s="20">
        <f t="shared" si="35"/>
        <v>4</v>
      </c>
      <c r="M71" s="42">
        <f>Ruimtestaat!J73</f>
        <v>0</v>
      </c>
      <c r="N71" s="22"/>
      <c r="O71" s="9" t="str">
        <f>Ruimtestaat!L73</f>
        <v>5w</v>
      </c>
      <c r="P71" s="9"/>
      <c r="Q71" s="9"/>
      <c r="R71" s="9"/>
      <c r="S71" s="22"/>
      <c r="T71" s="17" t="str">
        <f t="shared" si="46"/>
        <v>Verkeer</v>
      </c>
      <c r="U71" s="17" t="str">
        <f t="shared" si="47"/>
        <v>AQL 7%</v>
      </c>
      <c r="V71" s="22"/>
      <c r="W71" s="184">
        <v>100</v>
      </c>
      <c r="X71" s="22"/>
      <c r="Y71" s="20">
        <f t="shared" si="48"/>
        <v>8</v>
      </c>
      <c r="Z71" s="23">
        <f t="shared" si="49"/>
        <v>0</v>
      </c>
      <c r="AA71" s="22"/>
      <c r="AB71" s="20" t="str">
        <f t="shared" si="50"/>
        <v>_</v>
      </c>
      <c r="AC71" s="23" t="str">
        <f t="shared" si="42"/>
        <v>_</v>
      </c>
      <c r="AD71" s="22"/>
      <c r="AE71" s="20" t="str">
        <f t="shared" si="51"/>
        <v>_</v>
      </c>
      <c r="AF71" s="23" t="str">
        <f t="shared" si="43"/>
        <v>_</v>
      </c>
      <c r="AG71" s="22"/>
      <c r="AH71" s="20" t="str">
        <f t="shared" si="52"/>
        <v>_</v>
      </c>
      <c r="AI71" s="23" t="str">
        <f t="shared" si="44"/>
        <v>_</v>
      </c>
      <c r="AJ71" s="22"/>
      <c r="AK71" s="20">
        <f t="shared" si="53"/>
        <v>8</v>
      </c>
      <c r="AL71" s="23">
        <f t="shared" si="54"/>
        <v>0</v>
      </c>
      <c r="AM71" s="22"/>
      <c r="AP71" s="26"/>
    </row>
    <row r="72" spans="1:42" ht="12.75">
      <c r="A72" s="6">
        <f>Ruimtestaat!A74</f>
        <v>1</v>
      </c>
      <c r="B72" s="17" t="str">
        <f>Ruimtestaat!B74</f>
        <v>Ariane de Ranitz</v>
      </c>
      <c r="C72" s="52" t="str">
        <f>Ruimtestaat!D74</f>
        <v>bg</v>
      </c>
      <c r="D72" s="77" t="str">
        <f>Ruimtestaat!E74</f>
        <v>0.074b</v>
      </c>
      <c r="E72" s="52" t="str">
        <f>Ruimtestaat!F74</f>
        <v>Gang</v>
      </c>
      <c r="F72" s="9">
        <v>3</v>
      </c>
      <c r="G72" s="18" t="str">
        <f t="shared" si="45"/>
        <v>Verkeersruimte / Garderobe / Wachtruimte</v>
      </c>
      <c r="H72" s="52" t="str">
        <f>Ruimtestaat!G74</f>
        <v>Noraplan Sentica</v>
      </c>
      <c r="I72" s="19">
        <v>2</v>
      </c>
      <c r="J72" s="18" t="str">
        <f t="shared" si="28"/>
        <v>Harde vloeren zonder extra behandeling</v>
      </c>
      <c r="K72" s="21">
        <f>Ruimtestaat!H74</f>
        <v>155</v>
      </c>
      <c r="L72" s="20">
        <f t="shared" si="35"/>
        <v>155</v>
      </c>
      <c r="M72" s="42">
        <f>Ruimtestaat!J74</f>
        <v>0</v>
      </c>
      <c r="N72" s="22"/>
      <c r="O72" s="9" t="str">
        <f>Ruimtestaat!L74</f>
        <v>5w</v>
      </c>
      <c r="P72" s="9"/>
      <c r="Q72" s="9"/>
      <c r="R72" s="9"/>
      <c r="S72" s="22"/>
      <c r="T72" s="17" t="str">
        <f t="shared" si="46"/>
        <v>Verkeer</v>
      </c>
      <c r="U72" s="17" t="str">
        <f t="shared" si="47"/>
        <v>AQL 7%</v>
      </c>
      <c r="V72" s="22"/>
      <c r="W72" s="184">
        <v>100</v>
      </c>
      <c r="X72" s="22"/>
      <c r="Y72" s="20">
        <f t="shared" si="48"/>
        <v>310</v>
      </c>
      <c r="Z72" s="23">
        <f t="shared" si="49"/>
        <v>0</v>
      </c>
      <c r="AA72" s="22"/>
      <c r="AB72" s="20" t="str">
        <f t="shared" si="50"/>
        <v>_</v>
      </c>
      <c r="AC72" s="23" t="str">
        <f t="shared" si="42"/>
        <v>_</v>
      </c>
      <c r="AD72" s="22"/>
      <c r="AE72" s="20" t="str">
        <f t="shared" si="51"/>
        <v>_</v>
      </c>
      <c r="AF72" s="23" t="str">
        <f t="shared" si="43"/>
        <v>_</v>
      </c>
      <c r="AG72" s="22"/>
      <c r="AH72" s="20" t="str">
        <f t="shared" si="52"/>
        <v>_</v>
      </c>
      <c r="AI72" s="23" t="str">
        <f t="shared" si="44"/>
        <v>_</v>
      </c>
      <c r="AJ72" s="22"/>
      <c r="AK72" s="20">
        <f t="shared" si="53"/>
        <v>310</v>
      </c>
      <c r="AL72" s="23">
        <f t="shared" si="54"/>
        <v>0</v>
      </c>
      <c r="AM72" s="22"/>
      <c r="AP72" s="26"/>
    </row>
    <row r="73" spans="1:42" ht="12.75">
      <c r="A73" s="6">
        <f>Ruimtestaat!A75</f>
        <v>1</v>
      </c>
      <c r="B73" s="17" t="str">
        <f>Ruimtestaat!B75</f>
        <v>Ariane de Ranitz</v>
      </c>
      <c r="C73" s="52" t="str">
        <f>Ruimtestaat!D75</f>
        <v>bg</v>
      </c>
      <c r="D73" s="77" t="str">
        <f>Ruimtestaat!E75</f>
        <v>0.075</v>
      </c>
      <c r="E73" s="52" t="str">
        <f>Ruimtestaat!F75</f>
        <v>Bergruimte</v>
      </c>
      <c r="F73" s="9">
        <v>8</v>
      </c>
      <c r="G73" s="18" t="str">
        <f t="shared" si="45"/>
        <v>Overig / Magazijn / Archief / Berging / Technische ruimte</v>
      </c>
      <c r="H73" s="52" t="str">
        <f>Ruimtestaat!G75</f>
        <v>Noraplan Sentica</v>
      </c>
      <c r="I73" s="19">
        <v>2</v>
      </c>
      <c r="J73" s="18" t="str">
        <f t="shared" si="28"/>
        <v>Harde vloeren zonder extra behandeling</v>
      </c>
      <c r="K73" s="21">
        <f>Ruimtestaat!H75</f>
        <v>11</v>
      </c>
      <c r="L73" s="20">
        <f t="shared" si="35"/>
        <v>11</v>
      </c>
      <c r="M73" s="42">
        <f>Ruimtestaat!J75</f>
        <v>0</v>
      </c>
      <c r="N73" s="22"/>
      <c r="O73" s="9" t="str">
        <f>Ruimtestaat!L75</f>
        <v>4j</v>
      </c>
      <c r="P73" s="9"/>
      <c r="Q73" s="9"/>
      <c r="R73" s="9"/>
      <c r="S73" s="22"/>
      <c r="T73" s="17" t="str">
        <f t="shared" si="46"/>
        <v>Verkeer</v>
      </c>
      <c r="U73" s="17" t="str">
        <f t="shared" si="47"/>
        <v>AQL 7%</v>
      </c>
      <c r="V73" s="22"/>
      <c r="W73" s="184">
        <v>100</v>
      </c>
      <c r="X73" s="22"/>
      <c r="Y73" s="20">
        <f t="shared" si="48"/>
        <v>0.44</v>
      </c>
      <c r="Z73" s="23">
        <f t="shared" si="49"/>
        <v>0</v>
      </c>
      <c r="AA73" s="22"/>
      <c r="AB73" s="20" t="str">
        <f t="shared" si="50"/>
        <v>_</v>
      </c>
      <c r="AC73" s="23" t="str">
        <f t="shared" si="42"/>
        <v>_</v>
      </c>
      <c r="AD73" s="22"/>
      <c r="AE73" s="20" t="str">
        <f t="shared" si="51"/>
        <v>_</v>
      </c>
      <c r="AF73" s="23" t="str">
        <f t="shared" si="43"/>
        <v>_</v>
      </c>
      <c r="AG73" s="22"/>
      <c r="AH73" s="20" t="str">
        <f t="shared" si="52"/>
        <v>_</v>
      </c>
      <c r="AI73" s="23" t="str">
        <f t="shared" si="44"/>
        <v>_</v>
      </c>
      <c r="AJ73" s="22"/>
      <c r="AK73" s="20">
        <f t="shared" si="53"/>
        <v>0.44</v>
      </c>
      <c r="AL73" s="23">
        <f t="shared" si="54"/>
        <v>0</v>
      </c>
      <c r="AM73" s="22"/>
      <c r="AP73" s="26"/>
    </row>
    <row r="74" spans="1:42" ht="12.75">
      <c r="A74" s="6">
        <f>Ruimtestaat!A76</f>
        <v>1</v>
      </c>
      <c r="B74" s="17" t="str">
        <f>Ruimtestaat!B76</f>
        <v>Ariane de Ranitz</v>
      </c>
      <c r="C74" s="52" t="str">
        <f>Ruimtestaat!D76</f>
        <v>bg</v>
      </c>
      <c r="D74" s="77" t="str">
        <f>Ruimtestaat!E76</f>
        <v>0.076</v>
      </c>
      <c r="E74" s="52" t="str">
        <f>Ruimtestaat!F76</f>
        <v>Klaslokaal EMB</v>
      </c>
      <c r="F74" s="9">
        <v>6</v>
      </c>
      <c r="G74" s="18" t="str">
        <f t="shared" si="45"/>
        <v>Leslokalen theorie</v>
      </c>
      <c r="H74" s="52" t="str">
        <f>Ruimtestaat!G76</f>
        <v>Noraplan Sentica</v>
      </c>
      <c r="I74" s="19">
        <v>2</v>
      </c>
      <c r="J74" s="18" t="str">
        <f t="shared" si="28"/>
        <v>Harde vloeren zonder extra behandeling</v>
      </c>
      <c r="K74" s="21">
        <f>Ruimtestaat!H76</f>
        <v>54</v>
      </c>
      <c r="L74" s="20">
        <f t="shared" si="35"/>
        <v>54</v>
      </c>
      <c r="M74" s="42">
        <f>Ruimtestaat!J76</f>
        <v>0</v>
      </c>
      <c r="N74" s="22"/>
      <c r="O74" s="9" t="str">
        <f>Ruimtestaat!L76</f>
        <v>1w</v>
      </c>
      <c r="P74" s="9"/>
      <c r="Q74" s="9"/>
      <c r="R74" s="9"/>
      <c r="S74" s="22"/>
      <c r="T74" s="17" t="str">
        <f t="shared" si="46"/>
        <v>Les</v>
      </c>
      <c r="U74" s="17" t="str">
        <f t="shared" si="47"/>
        <v>AQL 7%</v>
      </c>
      <c r="V74" s="22"/>
      <c r="W74" s="184">
        <v>100</v>
      </c>
      <c r="X74" s="22"/>
      <c r="Y74" s="20">
        <f t="shared" si="48"/>
        <v>21.6</v>
      </c>
      <c r="Z74" s="23">
        <f t="shared" si="49"/>
        <v>0</v>
      </c>
      <c r="AA74" s="22"/>
      <c r="AB74" s="20" t="str">
        <f t="shared" si="50"/>
        <v>_</v>
      </c>
      <c r="AC74" s="23" t="str">
        <f t="shared" si="42"/>
        <v>_</v>
      </c>
      <c r="AD74" s="22"/>
      <c r="AE74" s="20" t="str">
        <f t="shared" si="51"/>
        <v>_</v>
      </c>
      <c r="AF74" s="23" t="str">
        <f t="shared" si="43"/>
        <v>_</v>
      </c>
      <c r="AG74" s="22"/>
      <c r="AH74" s="20" t="str">
        <f t="shared" si="52"/>
        <v>_</v>
      </c>
      <c r="AI74" s="23" t="str">
        <f t="shared" si="44"/>
        <v>_</v>
      </c>
      <c r="AJ74" s="22"/>
      <c r="AK74" s="20">
        <f t="shared" si="53"/>
        <v>21.6</v>
      </c>
      <c r="AL74" s="23">
        <f t="shared" si="54"/>
        <v>0</v>
      </c>
      <c r="AM74" s="22"/>
      <c r="AP74" s="26"/>
    </row>
    <row r="75" spans="1:42" ht="12.75">
      <c r="A75" s="6">
        <f>Ruimtestaat!A77</f>
        <v>1</v>
      </c>
      <c r="B75" s="17" t="str">
        <f>Ruimtestaat!B77</f>
        <v>Ariane de Ranitz</v>
      </c>
      <c r="C75" s="52" t="str">
        <f>Ruimtestaat!D77</f>
        <v>bg</v>
      </c>
      <c r="D75" s="77" t="str">
        <f>Ruimtestaat!E77</f>
        <v>0.078</v>
      </c>
      <c r="E75" s="52" t="str">
        <f>Ruimtestaat!F77</f>
        <v>Klaslokaal EMB</v>
      </c>
      <c r="F75" s="9">
        <v>6</v>
      </c>
      <c r="G75" s="18" t="str">
        <f t="shared" si="45"/>
        <v>Leslokalen theorie</v>
      </c>
      <c r="H75" s="52" t="str">
        <f>Ruimtestaat!G77</f>
        <v>Noraplan Sentica</v>
      </c>
      <c r="I75" s="19">
        <v>2</v>
      </c>
      <c r="J75" s="18" t="str">
        <f t="shared" si="28"/>
        <v>Harde vloeren zonder extra behandeling</v>
      </c>
      <c r="K75" s="21">
        <f>Ruimtestaat!H77</f>
        <v>54</v>
      </c>
      <c r="L75" s="20">
        <f t="shared" si="35"/>
        <v>54</v>
      </c>
      <c r="M75" s="42">
        <f>Ruimtestaat!J77</f>
        <v>0</v>
      </c>
      <c r="N75" s="22"/>
      <c r="O75" s="9" t="str">
        <f>Ruimtestaat!L77</f>
        <v>1w</v>
      </c>
      <c r="P75" s="9"/>
      <c r="Q75" s="9"/>
      <c r="R75" s="9"/>
      <c r="S75" s="22"/>
      <c r="T75" s="17" t="str">
        <f t="shared" si="46"/>
        <v>Les</v>
      </c>
      <c r="U75" s="17" t="str">
        <f t="shared" si="47"/>
        <v>AQL 7%</v>
      </c>
      <c r="V75" s="22"/>
      <c r="W75" s="184">
        <v>100</v>
      </c>
      <c r="X75" s="22"/>
      <c r="Y75" s="20">
        <f t="shared" si="48"/>
        <v>21.6</v>
      </c>
      <c r="Z75" s="23">
        <f t="shared" si="49"/>
        <v>0</v>
      </c>
      <c r="AA75" s="22"/>
      <c r="AB75" s="20" t="str">
        <f t="shared" si="50"/>
        <v>_</v>
      </c>
      <c r="AC75" s="23" t="str">
        <f t="shared" si="42"/>
        <v>_</v>
      </c>
      <c r="AD75" s="22"/>
      <c r="AE75" s="20" t="str">
        <f t="shared" si="51"/>
        <v>_</v>
      </c>
      <c r="AF75" s="23" t="str">
        <f t="shared" si="43"/>
        <v>_</v>
      </c>
      <c r="AG75" s="22"/>
      <c r="AH75" s="20" t="str">
        <f t="shared" si="52"/>
        <v>_</v>
      </c>
      <c r="AI75" s="23" t="str">
        <f t="shared" si="44"/>
        <v>_</v>
      </c>
      <c r="AJ75" s="22"/>
      <c r="AK75" s="20">
        <f t="shared" si="53"/>
        <v>21.6</v>
      </c>
      <c r="AL75" s="23">
        <f t="shared" si="54"/>
        <v>0</v>
      </c>
      <c r="AM75" s="22"/>
      <c r="AP75" s="26"/>
    </row>
    <row r="76" spans="1:42" ht="12.75">
      <c r="A76" s="6">
        <f>Ruimtestaat!A78</f>
        <v>1</v>
      </c>
      <c r="B76" s="17" t="str">
        <f>Ruimtestaat!B78</f>
        <v>Ariane de Ranitz</v>
      </c>
      <c r="C76" s="52" t="str">
        <f>Ruimtestaat!D78</f>
        <v>bg</v>
      </c>
      <c r="D76" s="77" t="str">
        <f>Ruimtestaat!E78</f>
        <v>0.079</v>
      </c>
      <c r="E76" s="52" t="str">
        <f>Ruimtestaat!F78</f>
        <v>Toilet zorg</v>
      </c>
      <c r="F76" s="9">
        <v>2</v>
      </c>
      <c r="G76" s="18" t="str">
        <f t="shared" si="45"/>
        <v>Sanitaire ruimte</v>
      </c>
      <c r="H76" s="52" t="str">
        <f>Ruimtestaat!G78</f>
        <v>gietvloer</v>
      </c>
      <c r="I76" s="19">
        <v>3</v>
      </c>
      <c r="J76" s="18" t="str">
        <f t="shared" si="28"/>
        <v>Harde vloer zonder polymeer beschermlaag, met behandeling</v>
      </c>
      <c r="K76" s="21">
        <f>Ruimtestaat!H78</f>
        <v>24</v>
      </c>
      <c r="L76" s="20">
        <f t="shared" si="35"/>
        <v>24</v>
      </c>
      <c r="M76" s="42">
        <f>Ruimtestaat!J78</f>
        <v>0</v>
      </c>
      <c r="N76" s="22"/>
      <c r="O76" s="9" t="str">
        <f>Ruimtestaat!L78</f>
        <v>5w</v>
      </c>
      <c r="P76" s="9"/>
      <c r="Q76" s="9"/>
      <c r="R76" s="9"/>
      <c r="S76" s="22"/>
      <c r="T76" s="17" t="str">
        <f t="shared" si="46"/>
        <v>Sanitair</v>
      </c>
      <c r="U76" s="17" t="str">
        <f t="shared" si="47"/>
        <v>AQL 4%</v>
      </c>
      <c r="V76" s="22"/>
      <c r="W76" s="184">
        <v>100</v>
      </c>
      <c r="X76" s="22"/>
      <c r="Y76" s="20">
        <f t="shared" si="48"/>
        <v>48</v>
      </c>
      <c r="Z76" s="23">
        <f t="shared" si="49"/>
        <v>0</v>
      </c>
      <c r="AA76" s="22"/>
      <c r="AB76" s="20" t="str">
        <f t="shared" si="50"/>
        <v>_</v>
      </c>
      <c r="AC76" s="23" t="str">
        <f t="shared" si="42"/>
        <v>_</v>
      </c>
      <c r="AD76" s="22"/>
      <c r="AE76" s="20" t="str">
        <f t="shared" si="51"/>
        <v>_</v>
      </c>
      <c r="AF76" s="23" t="str">
        <f t="shared" si="43"/>
        <v>_</v>
      </c>
      <c r="AG76" s="22"/>
      <c r="AH76" s="20" t="str">
        <f t="shared" si="52"/>
        <v>_</v>
      </c>
      <c r="AI76" s="23" t="str">
        <f t="shared" si="44"/>
        <v>_</v>
      </c>
      <c r="AJ76" s="22"/>
      <c r="AK76" s="20">
        <f t="shared" si="53"/>
        <v>48</v>
      </c>
      <c r="AL76" s="23">
        <f t="shared" si="54"/>
        <v>0</v>
      </c>
      <c r="AM76" s="22"/>
      <c r="AP76" s="26"/>
    </row>
    <row r="77" spans="1:42" ht="12.75">
      <c r="A77" s="6">
        <f>Ruimtestaat!A79</f>
        <v>1</v>
      </c>
      <c r="B77" s="17" t="str">
        <f>Ruimtestaat!B79</f>
        <v>Ariane de Ranitz</v>
      </c>
      <c r="C77" s="52" t="str">
        <f>Ruimtestaat!D79</f>
        <v>bg</v>
      </c>
      <c r="D77" s="77" t="str">
        <f>Ruimtestaat!E79</f>
        <v>0.081</v>
      </c>
      <c r="E77" s="52" t="str">
        <f>Ruimtestaat!F79</f>
        <v>Klaslokaal EMB</v>
      </c>
      <c r="F77" s="9">
        <v>6</v>
      </c>
      <c r="G77" s="18" t="str">
        <f t="shared" si="45"/>
        <v>Leslokalen theorie</v>
      </c>
      <c r="H77" s="52" t="str">
        <f>Ruimtestaat!G79</f>
        <v>Noraplan Sentica</v>
      </c>
      <c r="I77" s="19">
        <v>2</v>
      </c>
      <c r="J77" s="18" t="str">
        <f t="shared" si="28"/>
        <v>Harde vloeren zonder extra behandeling</v>
      </c>
      <c r="K77" s="21">
        <f>Ruimtestaat!H79</f>
        <v>54</v>
      </c>
      <c r="L77" s="20">
        <f t="shared" si="35"/>
        <v>54</v>
      </c>
      <c r="M77" s="42">
        <f>Ruimtestaat!J79</f>
        <v>0</v>
      </c>
      <c r="N77" s="22"/>
      <c r="O77" s="9" t="str">
        <f>Ruimtestaat!L79</f>
        <v>1w</v>
      </c>
      <c r="P77" s="9"/>
      <c r="Q77" s="9"/>
      <c r="R77" s="9"/>
      <c r="S77" s="22"/>
      <c r="T77" s="17" t="str">
        <f t="shared" si="46"/>
        <v>Les</v>
      </c>
      <c r="U77" s="17" t="str">
        <f t="shared" si="47"/>
        <v>AQL 7%</v>
      </c>
      <c r="V77" s="22"/>
      <c r="W77" s="184">
        <v>100</v>
      </c>
      <c r="X77" s="22"/>
      <c r="Y77" s="20">
        <f t="shared" si="48"/>
        <v>21.6</v>
      </c>
      <c r="Z77" s="23">
        <f t="shared" si="49"/>
        <v>0</v>
      </c>
      <c r="AA77" s="22"/>
      <c r="AB77" s="20" t="str">
        <f t="shared" si="50"/>
        <v>_</v>
      </c>
      <c r="AC77" s="23" t="str">
        <f t="shared" si="42"/>
        <v>_</v>
      </c>
      <c r="AD77" s="22"/>
      <c r="AE77" s="20" t="str">
        <f t="shared" si="51"/>
        <v>_</v>
      </c>
      <c r="AF77" s="23" t="str">
        <f t="shared" si="43"/>
        <v>_</v>
      </c>
      <c r="AG77" s="22"/>
      <c r="AH77" s="20" t="str">
        <f t="shared" si="52"/>
        <v>_</v>
      </c>
      <c r="AI77" s="23" t="str">
        <f t="shared" si="44"/>
        <v>_</v>
      </c>
      <c r="AJ77" s="22"/>
      <c r="AK77" s="20">
        <f t="shared" si="53"/>
        <v>21.6</v>
      </c>
      <c r="AL77" s="23">
        <f t="shared" si="54"/>
        <v>0</v>
      </c>
      <c r="AM77" s="22"/>
      <c r="AP77" s="26"/>
    </row>
    <row r="78" spans="1:42" ht="12.75">
      <c r="A78" s="6">
        <f>Ruimtestaat!A80</f>
        <v>1</v>
      </c>
      <c r="B78" s="17" t="str">
        <f>Ruimtestaat!B80</f>
        <v>Ariane de Ranitz</v>
      </c>
      <c r="C78" s="52" t="str">
        <f>Ruimtestaat!D80</f>
        <v>bg</v>
      </c>
      <c r="D78" s="77" t="str">
        <f>Ruimtestaat!E80</f>
        <v>0.083</v>
      </c>
      <c r="E78" s="52" t="str">
        <f>Ruimtestaat!F80</f>
        <v>Klaslokaal EMB</v>
      </c>
      <c r="F78" s="9">
        <v>6</v>
      </c>
      <c r="G78" s="18" t="str">
        <f t="shared" si="45"/>
        <v>Leslokalen theorie</v>
      </c>
      <c r="H78" s="52" t="str">
        <f>Ruimtestaat!G80</f>
        <v>Noraplan Sentica</v>
      </c>
      <c r="I78" s="19">
        <v>2</v>
      </c>
      <c r="J78" s="18" t="str">
        <f t="shared" si="28"/>
        <v>Harde vloeren zonder extra behandeling</v>
      </c>
      <c r="K78" s="21">
        <f>Ruimtestaat!H80</f>
        <v>54</v>
      </c>
      <c r="L78" s="20">
        <f t="shared" si="35"/>
        <v>54</v>
      </c>
      <c r="M78" s="42">
        <f>Ruimtestaat!J80</f>
        <v>0</v>
      </c>
      <c r="N78" s="22"/>
      <c r="O78" s="9" t="str">
        <f>Ruimtestaat!L80</f>
        <v>1w</v>
      </c>
      <c r="P78" s="9"/>
      <c r="Q78" s="9"/>
      <c r="R78" s="9"/>
      <c r="S78" s="22"/>
      <c r="T78" s="17" t="str">
        <f t="shared" si="46"/>
        <v>Les</v>
      </c>
      <c r="U78" s="17" t="str">
        <f t="shared" si="47"/>
        <v>AQL 7%</v>
      </c>
      <c r="V78" s="22"/>
      <c r="W78" s="184">
        <v>100</v>
      </c>
      <c r="X78" s="22"/>
      <c r="Y78" s="20">
        <f t="shared" si="48"/>
        <v>21.6</v>
      </c>
      <c r="Z78" s="23">
        <f t="shared" si="49"/>
        <v>0</v>
      </c>
      <c r="AA78" s="22"/>
      <c r="AB78" s="20" t="str">
        <f t="shared" si="50"/>
        <v>_</v>
      </c>
      <c r="AC78" s="23" t="str">
        <f t="shared" si="42"/>
        <v>_</v>
      </c>
      <c r="AD78" s="22"/>
      <c r="AE78" s="20" t="str">
        <f t="shared" si="51"/>
        <v>_</v>
      </c>
      <c r="AF78" s="23" t="str">
        <f t="shared" si="43"/>
        <v>_</v>
      </c>
      <c r="AG78" s="22"/>
      <c r="AH78" s="20" t="str">
        <f t="shared" si="52"/>
        <v>_</v>
      </c>
      <c r="AI78" s="23" t="str">
        <f t="shared" si="44"/>
        <v>_</v>
      </c>
      <c r="AJ78" s="22"/>
      <c r="AK78" s="20">
        <f t="shared" si="53"/>
        <v>21.6</v>
      </c>
      <c r="AL78" s="23">
        <f t="shared" si="54"/>
        <v>0</v>
      </c>
      <c r="AM78" s="22"/>
      <c r="AP78" s="26"/>
    </row>
    <row r="79" spans="1:42" ht="12.75">
      <c r="A79" s="6">
        <f>Ruimtestaat!A81</f>
        <v>1</v>
      </c>
      <c r="B79" s="17" t="str">
        <f>Ruimtestaat!B81</f>
        <v>Ariane de Ranitz</v>
      </c>
      <c r="C79" s="52" t="str">
        <f>Ruimtestaat!D81</f>
        <v>bg</v>
      </c>
      <c r="D79" s="77" t="str">
        <f>Ruimtestaat!E81</f>
        <v>0.084</v>
      </c>
      <c r="E79" s="52" t="str">
        <f>Ruimtestaat!F81</f>
        <v>Toilet zorg</v>
      </c>
      <c r="F79" s="9">
        <v>2</v>
      </c>
      <c r="G79" s="18" t="str">
        <f t="shared" si="45"/>
        <v>Sanitaire ruimte</v>
      </c>
      <c r="H79" s="52" t="str">
        <f>Ruimtestaat!G81</f>
        <v>gietvloer</v>
      </c>
      <c r="I79" s="19">
        <v>3</v>
      </c>
      <c r="J79" s="18" t="str">
        <f t="shared" si="28"/>
        <v>Harde vloer zonder polymeer beschermlaag, met behandeling</v>
      </c>
      <c r="K79" s="21">
        <f>Ruimtestaat!H81</f>
        <v>24</v>
      </c>
      <c r="L79" s="20">
        <f t="shared" si="35"/>
        <v>24</v>
      </c>
      <c r="M79" s="42">
        <f>Ruimtestaat!J81</f>
        <v>0</v>
      </c>
      <c r="N79" s="22"/>
      <c r="O79" s="9" t="str">
        <f>Ruimtestaat!L81</f>
        <v>5w</v>
      </c>
      <c r="P79" s="9"/>
      <c r="Q79" s="9"/>
      <c r="R79" s="9"/>
      <c r="S79" s="22"/>
      <c r="T79" s="17" t="str">
        <f t="shared" si="46"/>
        <v>Sanitair</v>
      </c>
      <c r="U79" s="17" t="str">
        <f t="shared" si="47"/>
        <v>AQL 4%</v>
      </c>
      <c r="V79" s="22"/>
      <c r="W79" s="184">
        <v>100</v>
      </c>
      <c r="X79" s="22"/>
      <c r="Y79" s="20">
        <f t="shared" si="48"/>
        <v>48</v>
      </c>
      <c r="Z79" s="23">
        <f t="shared" si="49"/>
        <v>0</v>
      </c>
      <c r="AA79" s="22"/>
      <c r="AB79" s="20" t="str">
        <f t="shared" si="50"/>
        <v>_</v>
      </c>
      <c r="AC79" s="23" t="str">
        <f t="shared" si="42"/>
        <v>_</v>
      </c>
      <c r="AD79" s="22"/>
      <c r="AE79" s="20" t="str">
        <f t="shared" si="51"/>
        <v>_</v>
      </c>
      <c r="AF79" s="23" t="str">
        <f t="shared" si="43"/>
        <v>_</v>
      </c>
      <c r="AG79" s="22"/>
      <c r="AH79" s="20" t="str">
        <f t="shared" si="52"/>
        <v>_</v>
      </c>
      <c r="AI79" s="23" t="str">
        <f t="shared" si="44"/>
        <v>_</v>
      </c>
      <c r="AJ79" s="22"/>
      <c r="AK79" s="20">
        <f t="shared" si="53"/>
        <v>48</v>
      </c>
      <c r="AL79" s="23">
        <f t="shared" si="54"/>
        <v>0</v>
      </c>
      <c r="AM79" s="22"/>
      <c r="AP79" s="26"/>
    </row>
    <row r="80" spans="1:42" ht="12.75">
      <c r="A80" s="6">
        <f>Ruimtestaat!A82</f>
        <v>1</v>
      </c>
      <c r="B80" s="17" t="str">
        <f>Ruimtestaat!B82</f>
        <v>Ariane de Ranitz</v>
      </c>
      <c r="C80" s="52" t="str">
        <f>Ruimtestaat!D82</f>
        <v>bg</v>
      </c>
      <c r="D80" s="77" t="str">
        <f>Ruimtestaat!E82</f>
        <v>0.085a</v>
      </c>
      <c r="E80" s="52" t="str">
        <f>Ruimtestaat!F82</f>
        <v>Rustruimte</v>
      </c>
      <c r="F80" s="9">
        <v>6</v>
      </c>
      <c r="G80" s="18" t="str">
        <f t="shared" si="45"/>
        <v>Leslokalen theorie</v>
      </c>
      <c r="H80" s="52" t="str">
        <f>Ruimtestaat!G82</f>
        <v>Noraplan Sentica</v>
      </c>
      <c r="I80" s="19">
        <v>2</v>
      </c>
      <c r="J80" s="18" t="str">
        <f t="shared" si="28"/>
        <v>Harde vloeren zonder extra behandeling</v>
      </c>
      <c r="K80" s="21">
        <f>Ruimtestaat!H82</f>
        <v>10</v>
      </c>
      <c r="L80" s="20">
        <f t="shared" si="35"/>
        <v>10</v>
      </c>
      <c r="M80" s="42">
        <f>Ruimtestaat!J82</f>
        <v>0</v>
      </c>
      <c r="N80" s="22"/>
      <c r="O80" s="9" t="str">
        <f>Ruimtestaat!L82</f>
        <v>1w</v>
      </c>
      <c r="P80" s="9"/>
      <c r="Q80" s="9"/>
      <c r="R80" s="9"/>
      <c r="S80" s="22"/>
      <c r="T80" s="17" t="str">
        <f t="shared" si="46"/>
        <v>Les</v>
      </c>
      <c r="U80" s="17" t="str">
        <f t="shared" si="47"/>
        <v>AQL 7%</v>
      </c>
      <c r="V80" s="22"/>
      <c r="W80" s="184">
        <v>100</v>
      </c>
      <c r="X80" s="22"/>
      <c r="Y80" s="20">
        <f t="shared" si="48"/>
        <v>4</v>
      </c>
      <c r="Z80" s="23">
        <f t="shared" si="49"/>
        <v>0</v>
      </c>
      <c r="AA80" s="22"/>
      <c r="AB80" s="20" t="str">
        <f t="shared" si="50"/>
        <v>_</v>
      </c>
      <c r="AC80" s="23" t="str">
        <f t="shared" si="42"/>
        <v>_</v>
      </c>
      <c r="AD80" s="22"/>
      <c r="AE80" s="20" t="str">
        <f t="shared" si="51"/>
        <v>_</v>
      </c>
      <c r="AF80" s="23" t="str">
        <f t="shared" si="43"/>
        <v>_</v>
      </c>
      <c r="AG80" s="22"/>
      <c r="AH80" s="20" t="str">
        <f t="shared" si="52"/>
        <v>_</v>
      </c>
      <c r="AI80" s="23" t="str">
        <f t="shared" si="44"/>
        <v>_</v>
      </c>
      <c r="AJ80" s="22"/>
      <c r="AK80" s="20">
        <f t="shared" si="53"/>
        <v>4</v>
      </c>
      <c r="AL80" s="23">
        <f t="shared" si="54"/>
        <v>0</v>
      </c>
      <c r="AM80" s="22"/>
      <c r="AP80" s="26"/>
    </row>
    <row r="81" spans="1:42" ht="12.75">
      <c r="A81" s="6">
        <f>Ruimtestaat!A83</f>
        <v>1</v>
      </c>
      <c r="B81" s="17" t="str">
        <f>Ruimtestaat!B83</f>
        <v>Ariane de Ranitz</v>
      </c>
      <c r="C81" s="52" t="str">
        <f>Ruimtestaat!D83</f>
        <v>bg</v>
      </c>
      <c r="D81" s="77" t="str">
        <f>Ruimtestaat!E83</f>
        <v>0.085b</v>
      </c>
      <c r="E81" s="52" t="str">
        <f>Ruimtestaat!F83</f>
        <v>Rustruimte</v>
      </c>
      <c r="F81" s="9">
        <v>6</v>
      </c>
      <c r="G81" s="18" t="str">
        <f t="shared" si="45"/>
        <v>Leslokalen theorie</v>
      </c>
      <c r="H81" s="52" t="str">
        <f>Ruimtestaat!G83</f>
        <v>Noraplan Sentica</v>
      </c>
      <c r="I81" s="19">
        <v>2</v>
      </c>
      <c r="J81" s="18" t="str">
        <f t="shared" si="28"/>
        <v>Harde vloeren zonder extra behandeling</v>
      </c>
      <c r="K81" s="21">
        <f>Ruimtestaat!H83</f>
        <v>10</v>
      </c>
      <c r="L81" s="20">
        <f t="shared" si="35"/>
        <v>10</v>
      </c>
      <c r="M81" s="42">
        <f>Ruimtestaat!J83</f>
        <v>0</v>
      </c>
      <c r="N81" s="22"/>
      <c r="O81" s="9" t="str">
        <f>Ruimtestaat!L83</f>
        <v>1w</v>
      </c>
      <c r="P81" s="9"/>
      <c r="Q81" s="9"/>
      <c r="R81" s="9"/>
      <c r="S81" s="22"/>
      <c r="T81" s="17" t="str">
        <f t="shared" si="46"/>
        <v>Les</v>
      </c>
      <c r="U81" s="17" t="str">
        <f t="shared" si="47"/>
        <v>AQL 7%</v>
      </c>
      <c r="V81" s="22"/>
      <c r="W81" s="184">
        <v>100</v>
      </c>
      <c r="X81" s="22"/>
      <c r="Y81" s="20">
        <f t="shared" si="48"/>
        <v>4</v>
      </c>
      <c r="Z81" s="23">
        <f t="shared" si="49"/>
        <v>0</v>
      </c>
      <c r="AA81" s="22"/>
      <c r="AB81" s="20" t="str">
        <f t="shared" si="50"/>
        <v>_</v>
      </c>
      <c r="AC81" s="23" t="str">
        <f t="shared" si="42"/>
        <v>_</v>
      </c>
      <c r="AD81" s="22"/>
      <c r="AE81" s="20" t="str">
        <f t="shared" si="51"/>
        <v>_</v>
      </c>
      <c r="AF81" s="23" t="str">
        <f t="shared" si="43"/>
        <v>_</v>
      </c>
      <c r="AG81" s="22"/>
      <c r="AH81" s="20" t="str">
        <f t="shared" si="52"/>
        <v>_</v>
      </c>
      <c r="AI81" s="23" t="str">
        <f t="shared" si="44"/>
        <v>_</v>
      </c>
      <c r="AJ81" s="22"/>
      <c r="AK81" s="20">
        <f t="shared" si="53"/>
        <v>4</v>
      </c>
      <c r="AL81" s="23">
        <f t="shared" si="54"/>
        <v>0</v>
      </c>
      <c r="AM81" s="22"/>
      <c r="AP81" s="26"/>
    </row>
    <row r="82" spans="1:42" ht="12.75">
      <c r="A82" s="6">
        <f>Ruimtestaat!A84</f>
        <v>1</v>
      </c>
      <c r="B82" s="17" t="str">
        <f>Ruimtestaat!B84</f>
        <v>Ariane de Ranitz</v>
      </c>
      <c r="C82" s="52" t="str">
        <f>Ruimtestaat!D84</f>
        <v>bg</v>
      </c>
      <c r="D82" s="77" t="str">
        <f>Ruimtestaat!E84</f>
        <v>0.086</v>
      </c>
      <c r="E82" s="52" t="str">
        <f>Ruimtestaat!F84</f>
        <v>Klaslokaal EMB</v>
      </c>
      <c r="F82" s="9">
        <v>6</v>
      </c>
      <c r="G82" s="18" t="str">
        <f t="shared" si="45"/>
        <v>Leslokalen theorie</v>
      </c>
      <c r="H82" s="52" t="str">
        <f>Ruimtestaat!G84</f>
        <v>Noraplan Sentica</v>
      </c>
      <c r="I82" s="19">
        <v>2</v>
      </c>
      <c r="J82" s="18" t="str">
        <f t="shared" si="28"/>
        <v>Harde vloeren zonder extra behandeling</v>
      </c>
      <c r="K82" s="21">
        <f>Ruimtestaat!H84</f>
        <v>53</v>
      </c>
      <c r="L82" s="20">
        <f t="shared" si="35"/>
        <v>53</v>
      </c>
      <c r="M82" s="42">
        <f>Ruimtestaat!J84</f>
        <v>0</v>
      </c>
      <c r="N82" s="22"/>
      <c r="O82" s="9" t="str">
        <f>Ruimtestaat!L84</f>
        <v>1w</v>
      </c>
      <c r="P82" s="9"/>
      <c r="Q82" s="9"/>
      <c r="R82" s="9"/>
      <c r="S82" s="22"/>
      <c r="T82" s="17" t="str">
        <f t="shared" si="46"/>
        <v>Les</v>
      </c>
      <c r="U82" s="17" t="str">
        <f t="shared" si="47"/>
        <v>AQL 7%</v>
      </c>
      <c r="V82" s="22"/>
      <c r="W82" s="184">
        <v>100</v>
      </c>
      <c r="X82" s="22"/>
      <c r="Y82" s="20">
        <f t="shared" si="48"/>
        <v>21.200000000000003</v>
      </c>
      <c r="Z82" s="23">
        <f t="shared" si="49"/>
        <v>0</v>
      </c>
      <c r="AA82" s="22"/>
      <c r="AB82" s="20" t="str">
        <f t="shared" si="50"/>
        <v>_</v>
      </c>
      <c r="AC82" s="23" t="str">
        <f t="shared" si="42"/>
        <v>_</v>
      </c>
      <c r="AD82" s="22"/>
      <c r="AE82" s="20" t="str">
        <f t="shared" si="51"/>
        <v>_</v>
      </c>
      <c r="AF82" s="23" t="str">
        <f t="shared" si="43"/>
        <v>_</v>
      </c>
      <c r="AG82" s="22"/>
      <c r="AH82" s="20" t="str">
        <f t="shared" si="52"/>
        <v>_</v>
      </c>
      <c r="AI82" s="23" t="str">
        <f t="shared" si="44"/>
        <v>_</v>
      </c>
      <c r="AJ82" s="22"/>
      <c r="AK82" s="20">
        <f t="shared" si="53"/>
        <v>21.200000000000003</v>
      </c>
      <c r="AL82" s="23">
        <f t="shared" si="54"/>
        <v>0</v>
      </c>
      <c r="AM82" s="22"/>
      <c r="AP82" s="26"/>
    </row>
    <row r="83" spans="1:42" ht="12.75">
      <c r="A83" s="6">
        <f>Ruimtestaat!A85</f>
        <v>1</v>
      </c>
      <c r="B83" s="17" t="str">
        <f>Ruimtestaat!B85</f>
        <v>Ariane de Ranitz</v>
      </c>
      <c r="C83" s="52" t="str">
        <f>Ruimtestaat!D85</f>
        <v>bg</v>
      </c>
      <c r="D83" s="77" t="str">
        <f>Ruimtestaat!E85</f>
        <v>0.088</v>
      </c>
      <c r="E83" s="52" t="str">
        <f>Ruimtestaat!F85</f>
        <v>Overlegruimte kleuters</v>
      </c>
      <c r="F83" s="9" t="s">
        <v>652</v>
      </c>
      <c r="G83" s="18" t="str">
        <f t="shared" si="45"/>
        <v>niet in onderhoud</v>
      </c>
      <c r="H83" s="52" t="str">
        <f>Ruimtestaat!G85</f>
        <v>tapijttegels</v>
      </c>
      <c r="I83" s="19">
        <v>4</v>
      </c>
      <c r="J83" s="18" t="str">
        <f t="shared" ref="J83:J146" si="55">VLOOKUP(I83,Legenda_vloerafwerking,2,0)</f>
        <v>Tapijt</v>
      </c>
      <c r="K83" s="21">
        <f>Ruimtestaat!H85</f>
        <v>16</v>
      </c>
      <c r="L83" s="20">
        <f t="shared" si="35"/>
        <v>0</v>
      </c>
      <c r="M83" s="42">
        <v>16</v>
      </c>
      <c r="N83" s="22"/>
      <c r="O83" s="9" t="s">
        <v>652</v>
      </c>
      <c r="P83" s="9"/>
      <c r="Q83" s="9"/>
      <c r="R83" s="9"/>
      <c r="S83" s="22"/>
      <c r="T83" s="17" t="str">
        <f t="shared" si="46"/>
        <v>_</v>
      </c>
      <c r="U83" s="17" t="str">
        <f t="shared" si="47"/>
        <v>_</v>
      </c>
      <c r="V83" s="22"/>
      <c r="W83" s="184">
        <v>100</v>
      </c>
      <c r="X83" s="22"/>
      <c r="Y83" s="20" t="str">
        <f t="shared" ref="Y83" si="56">IF(F83="nio","_",0)</f>
        <v>_</v>
      </c>
      <c r="Z83" s="23" t="str">
        <f t="shared" si="49"/>
        <v>_</v>
      </c>
      <c r="AA83" s="22"/>
      <c r="AB83" s="20" t="str">
        <f t="shared" si="50"/>
        <v>_</v>
      </c>
      <c r="AC83" s="23" t="str">
        <f t="shared" si="42"/>
        <v>_</v>
      </c>
      <c r="AD83" s="22"/>
      <c r="AE83" s="20" t="str">
        <f t="shared" si="51"/>
        <v>_</v>
      </c>
      <c r="AF83" s="23" t="str">
        <f t="shared" si="43"/>
        <v>_</v>
      </c>
      <c r="AG83" s="22"/>
      <c r="AH83" s="20" t="str">
        <f t="shared" si="52"/>
        <v>_</v>
      </c>
      <c r="AI83" s="23" t="str">
        <f t="shared" si="44"/>
        <v>_</v>
      </c>
      <c r="AJ83" s="22"/>
      <c r="AK83" s="20" t="str">
        <f t="shared" si="53"/>
        <v>_</v>
      </c>
      <c r="AL83" s="23" t="str">
        <f t="shared" si="54"/>
        <v>_</v>
      </c>
      <c r="AM83" s="22"/>
      <c r="AP83" s="26"/>
    </row>
    <row r="84" spans="1:42" ht="12.75">
      <c r="A84" s="6">
        <f>Ruimtestaat!A86</f>
        <v>1</v>
      </c>
      <c r="B84" s="17" t="str">
        <f>Ruimtestaat!B86</f>
        <v>Ariane de Ranitz</v>
      </c>
      <c r="C84" s="52" t="str">
        <f>Ruimtestaat!D86</f>
        <v>bg</v>
      </c>
      <c r="D84" s="77" t="str">
        <f>Ruimtestaat!E86</f>
        <v>0.089</v>
      </c>
      <c r="E84" s="52" t="str">
        <f>Ruimtestaat!F86</f>
        <v>Gang</v>
      </c>
      <c r="F84" s="9">
        <v>3</v>
      </c>
      <c r="G84" s="18" t="str">
        <f t="shared" si="45"/>
        <v>Verkeersruimte / Garderobe / Wachtruimte</v>
      </c>
      <c r="H84" s="52" t="str">
        <f>Ruimtestaat!G86</f>
        <v>Noraplan Sentica</v>
      </c>
      <c r="I84" s="19">
        <v>2</v>
      </c>
      <c r="J84" s="18" t="str">
        <f t="shared" si="55"/>
        <v>Harde vloeren zonder extra behandeling</v>
      </c>
      <c r="K84" s="21">
        <f>Ruimtestaat!H86</f>
        <v>168</v>
      </c>
      <c r="L84" s="20">
        <f t="shared" si="35"/>
        <v>168</v>
      </c>
      <c r="M84" s="42">
        <f>Ruimtestaat!J86</f>
        <v>0</v>
      </c>
      <c r="N84" s="22"/>
      <c r="O84" s="9" t="str">
        <f>Ruimtestaat!L86</f>
        <v>5w</v>
      </c>
      <c r="P84" s="9"/>
      <c r="Q84" s="9"/>
      <c r="R84" s="9"/>
      <c r="S84" s="22"/>
      <c r="T84" s="17" t="str">
        <f t="shared" si="46"/>
        <v>Verkeer</v>
      </c>
      <c r="U84" s="17" t="str">
        <f t="shared" si="47"/>
        <v>AQL 7%</v>
      </c>
      <c r="V84" s="22"/>
      <c r="W84" s="184">
        <v>100</v>
      </c>
      <c r="X84" s="22"/>
      <c r="Y84" s="20">
        <f t="shared" si="48"/>
        <v>336</v>
      </c>
      <c r="Z84" s="23">
        <f t="shared" si="49"/>
        <v>0</v>
      </c>
      <c r="AA84" s="22"/>
      <c r="AB84" s="20" t="str">
        <f t="shared" si="50"/>
        <v>_</v>
      </c>
      <c r="AC84" s="23" t="str">
        <f t="shared" si="42"/>
        <v>_</v>
      </c>
      <c r="AD84" s="22"/>
      <c r="AE84" s="20" t="str">
        <f t="shared" si="51"/>
        <v>_</v>
      </c>
      <c r="AF84" s="23" t="str">
        <f t="shared" si="43"/>
        <v>_</v>
      </c>
      <c r="AG84" s="22"/>
      <c r="AH84" s="20" t="str">
        <f t="shared" si="52"/>
        <v>_</v>
      </c>
      <c r="AI84" s="23" t="str">
        <f t="shared" si="44"/>
        <v>_</v>
      </c>
      <c r="AJ84" s="22"/>
      <c r="AK84" s="20">
        <f t="shared" si="53"/>
        <v>336</v>
      </c>
      <c r="AL84" s="23">
        <f t="shared" si="54"/>
        <v>0</v>
      </c>
      <c r="AM84" s="22"/>
      <c r="AP84" s="26"/>
    </row>
    <row r="85" spans="1:42" ht="12.75">
      <c r="A85" s="6">
        <f>Ruimtestaat!A87</f>
        <v>1</v>
      </c>
      <c r="B85" s="17" t="str">
        <f>Ruimtestaat!B87</f>
        <v>Ariane de Ranitz</v>
      </c>
      <c r="C85" s="52" t="str">
        <f>Ruimtestaat!D87</f>
        <v>bg</v>
      </c>
      <c r="D85" s="77" t="str">
        <f>Ruimtestaat!E87</f>
        <v>0.090</v>
      </c>
      <c r="E85" s="52" t="str">
        <f>Ruimtestaat!F87</f>
        <v>Testkamer</v>
      </c>
      <c r="F85" s="9" t="s">
        <v>652</v>
      </c>
      <c r="G85" s="18" t="str">
        <f t="shared" si="45"/>
        <v>niet in onderhoud</v>
      </c>
      <c r="H85" s="52" t="str">
        <f>Ruimtestaat!G87</f>
        <v>Noraplan Sentica</v>
      </c>
      <c r="I85" s="19">
        <v>2</v>
      </c>
      <c r="J85" s="18" t="str">
        <f t="shared" si="55"/>
        <v>Harde vloeren zonder extra behandeling</v>
      </c>
      <c r="K85" s="21">
        <f>Ruimtestaat!H87</f>
        <v>15</v>
      </c>
      <c r="L85" s="20">
        <f t="shared" si="35"/>
        <v>0</v>
      </c>
      <c r="M85" s="42">
        <v>15</v>
      </c>
      <c r="N85" s="22"/>
      <c r="O85" s="9" t="s">
        <v>652</v>
      </c>
      <c r="P85" s="9"/>
      <c r="Q85" s="9"/>
      <c r="R85" s="9"/>
      <c r="S85" s="22"/>
      <c r="T85" s="17" t="str">
        <f t="shared" si="46"/>
        <v>_</v>
      </c>
      <c r="U85" s="17" t="str">
        <f t="shared" si="47"/>
        <v>_</v>
      </c>
      <c r="V85" s="22"/>
      <c r="W85" s="184">
        <v>100</v>
      </c>
      <c r="X85" s="22"/>
      <c r="Y85" s="20" t="str">
        <f t="shared" ref="Y85:Y90" si="57">IF(F85="nio","_",0)</f>
        <v>_</v>
      </c>
      <c r="Z85" s="23" t="str">
        <f t="shared" si="49"/>
        <v>_</v>
      </c>
      <c r="AA85" s="22"/>
      <c r="AB85" s="20" t="str">
        <f t="shared" si="50"/>
        <v>_</v>
      </c>
      <c r="AC85" s="23" t="str">
        <f t="shared" si="42"/>
        <v>_</v>
      </c>
      <c r="AD85" s="22"/>
      <c r="AE85" s="20" t="str">
        <f t="shared" si="51"/>
        <v>_</v>
      </c>
      <c r="AF85" s="23" t="str">
        <f t="shared" si="43"/>
        <v>_</v>
      </c>
      <c r="AG85" s="22"/>
      <c r="AH85" s="20" t="str">
        <f t="shared" si="52"/>
        <v>_</v>
      </c>
      <c r="AI85" s="23" t="str">
        <f t="shared" si="44"/>
        <v>_</v>
      </c>
      <c r="AJ85" s="22"/>
      <c r="AK85" s="20" t="str">
        <f t="shared" si="53"/>
        <v>_</v>
      </c>
      <c r="AL85" s="23" t="str">
        <f t="shared" si="54"/>
        <v>_</v>
      </c>
      <c r="AM85" s="22"/>
      <c r="AP85" s="26"/>
    </row>
    <row r="86" spans="1:42" ht="12.75">
      <c r="A86" s="6">
        <f>Ruimtestaat!A88</f>
        <v>1</v>
      </c>
      <c r="B86" s="17" t="str">
        <f>Ruimtestaat!B88</f>
        <v>Ariane de Ranitz</v>
      </c>
      <c r="C86" s="52" t="str">
        <f>Ruimtestaat!D88</f>
        <v>bg</v>
      </c>
      <c r="D86" s="77" t="str">
        <f>Ruimtestaat!E88</f>
        <v>0.091</v>
      </c>
      <c r="E86" s="52" t="str">
        <f>Ruimtestaat!F88</f>
        <v>Werkkamer</v>
      </c>
      <c r="F86" s="9" t="s">
        <v>652</v>
      </c>
      <c r="G86" s="18" t="str">
        <f t="shared" si="45"/>
        <v>niet in onderhoud</v>
      </c>
      <c r="H86" s="52" t="str">
        <f>Ruimtestaat!G88</f>
        <v>Noraplan Sentica</v>
      </c>
      <c r="I86" s="19">
        <v>2</v>
      </c>
      <c r="J86" s="18" t="str">
        <f t="shared" si="55"/>
        <v>Harde vloeren zonder extra behandeling</v>
      </c>
      <c r="K86" s="21">
        <f>Ruimtestaat!H88</f>
        <v>15</v>
      </c>
      <c r="L86" s="20">
        <f t="shared" si="35"/>
        <v>0</v>
      </c>
      <c r="M86" s="42">
        <f>Ruimtestaat!J88</f>
        <v>15</v>
      </c>
      <c r="N86" s="22"/>
      <c r="O86" s="9" t="s">
        <v>652</v>
      </c>
      <c r="P86" s="9"/>
      <c r="Q86" s="9"/>
      <c r="R86" s="9"/>
      <c r="S86" s="22"/>
      <c r="T86" s="17" t="str">
        <f t="shared" si="46"/>
        <v>_</v>
      </c>
      <c r="U86" s="17" t="str">
        <f t="shared" si="47"/>
        <v>_</v>
      </c>
      <c r="V86" s="22"/>
      <c r="W86" s="184">
        <v>100</v>
      </c>
      <c r="X86" s="22"/>
      <c r="Y86" s="20" t="str">
        <f t="shared" si="57"/>
        <v>_</v>
      </c>
      <c r="Z86" s="23" t="str">
        <f t="shared" si="49"/>
        <v>_</v>
      </c>
      <c r="AA86" s="22"/>
      <c r="AB86" s="20" t="str">
        <f t="shared" si="50"/>
        <v>_</v>
      </c>
      <c r="AC86" s="23" t="str">
        <f t="shared" si="42"/>
        <v>_</v>
      </c>
      <c r="AD86" s="22"/>
      <c r="AE86" s="20" t="str">
        <f t="shared" si="51"/>
        <v>_</v>
      </c>
      <c r="AF86" s="23" t="str">
        <f t="shared" si="43"/>
        <v>_</v>
      </c>
      <c r="AG86" s="22"/>
      <c r="AH86" s="20" t="str">
        <f t="shared" si="52"/>
        <v>_</v>
      </c>
      <c r="AI86" s="23" t="str">
        <f t="shared" si="44"/>
        <v>_</v>
      </c>
      <c r="AJ86" s="22"/>
      <c r="AK86" s="20" t="str">
        <f t="shared" si="53"/>
        <v>_</v>
      </c>
      <c r="AL86" s="23" t="str">
        <f t="shared" si="54"/>
        <v>_</v>
      </c>
      <c r="AM86" s="22"/>
      <c r="AP86" s="26"/>
    </row>
    <row r="87" spans="1:42" ht="12.75">
      <c r="A87" s="6">
        <f>Ruimtestaat!A89</f>
        <v>1</v>
      </c>
      <c r="B87" s="17" t="str">
        <f>Ruimtestaat!B89</f>
        <v>Ariane de Ranitz</v>
      </c>
      <c r="C87" s="52" t="str">
        <f>Ruimtestaat!D89</f>
        <v>bg</v>
      </c>
      <c r="D87" s="77" t="str">
        <f>Ruimtestaat!E89</f>
        <v>0.092</v>
      </c>
      <c r="E87" s="52" t="str">
        <f>Ruimtestaat!F89</f>
        <v>Ergo logo ruimte</v>
      </c>
      <c r="F87" s="9" t="s">
        <v>652</v>
      </c>
      <c r="G87" s="18" t="str">
        <f t="shared" si="45"/>
        <v>niet in onderhoud</v>
      </c>
      <c r="H87" s="52" t="str">
        <f>Ruimtestaat!G89</f>
        <v>Noraplan Sentica</v>
      </c>
      <c r="I87" s="19">
        <v>2</v>
      </c>
      <c r="J87" s="18" t="str">
        <f t="shared" si="55"/>
        <v>Harde vloeren zonder extra behandeling</v>
      </c>
      <c r="K87" s="21">
        <f>Ruimtestaat!H89</f>
        <v>15</v>
      </c>
      <c r="L87" s="20">
        <f t="shared" si="35"/>
        <v>0</v>
      </c>
      <c r="M87" s="42">
        <v>15</v>
      </c>
      <c r="N87" s="22"/>
      <c r="O87" s="9" t="s">
        <v>652</v>
      </c>
      <c r="P87" s="9"/>
      <c r="Q87" s="9"/>
      <c r="R87" s="9"/>
      <c r="S87" s="22"/>
      <c r="T87" s="17" t="str">
        <f t="shared" si="46"/>
        <v>_</v>
      </c>
      <c r="U87" s="17" t="str">
        <f t="shared" si="47"/>
        <v>_</v>
      </c>
      <c r="V87" s="22"/>
      <c r="W87" s="184">
        <v>100</v>
      </c>
      <c r="X87" s="22"/>
      <c r="Y87" s="20" t="str">
        <f t="shared" si="57"/>
        <v>_</v>
      </c>
      <c r="Z87" s="23" t="str">
        <f t="shared" si="49"/>
        <v>_</v>
      </c>
      <c r="AA87" s="22"/>
      <c r="AB87" s="20" t="str">
        <f t="shared" si="50"/>
        <v>_</v>
      </c>
      <c r="AC87" s="23" t="str">
        <f t="shared" si="42"/>
        <v>_</v>
      </c>
      <c r="AD87" s="22"/>
      <c r="AE87" s="20" t="str">
        <f t="shared" si="51"/>
        <v>_</v>
      </c>
      <c r="AF87" s="23" t="str">
        <f t="shared" si="43"/>
        <v>_</v>
      </c>
      <c r="AG87" s="22"/>
      <c r="AH87" s="20" t="str">
        <f t="shared" si="52"/>
        <v>_</v>
      </c>
      <c r="AI87" s="23" t="str">
        <f t="shared" si="44"/>
        <v>_</v>
      </c>
      <c r="AJ87" s="22"/>
      <c r="AK87" s="20" t="str">
        <f t="shared" si="53"/>
        <v>_</v>
      </c>
      <c r="AL87" s="23" t="str">
        <f t="shared" si="54"/>
        <v>_</v>
      </c>
      <c r="AM87" s="22"/>
      <c r="AP87" s="26"/>
    </row>
    <row r="88" spans="1:42" ht="12.75">
      <c r="A88" s="6">
        <f>Ruimtestaat!A90</f>
        <v>1</v>
      </c>
      <c r="B88" s="17" t="str">
        <f>Ruimtestaat!B90</f>
        <v>Ariane de Ranitz</v>
      </c>
      <c r="C88" s="52" t="str">
        <f>Ruimtestaat!D90</f>
        <v>bg</v>
      </c>
      <c r="D88" s="77" t="str">
        <f>Ruimtestaat!E90</f>
        <v>0.093</v>
      </c>
      <c r="E88" s="52" t="str">
        <f>Ruimtestaat!F90</f>
        <v>Ergo logo ruimte</v>
      </c>
      <c r="F88" s="9" t="s">
        <v>652</v>
      </c>
      <c r="G88" s="18" t="str">
        <f t="shared" si="45"/>
        <v>niet in onderhoud</v>
      </c>
      <c r="H88" s="52" t="str">
        <f>Ruimtestaat!G90</f>
        <v>Noraplan Sentica</v>
      </c>
      <c r="I88" s="19">
        <v>2</v>
      </c>
      <c r="J88" s="18" t="str">
        <f t="shared" si="55"/>
        <v>Harde vloeren zonder extra behandeling</v>
      </c>
      <c r="K88" s="21">
        <f>Ruimtestaat!H90</f>
        <v>15</v>
      </c>
      <c r="L88" s="20">
        <f t="shared" si="35"/>
        <v>0</v>
      </c>
      <c r="M88" s="42">
        <v>15</v>
      </c>
      <c r="N88" s="22"/>
      <c r="O88" s="9" t="s">
        <v>652</v>
      </c>
      <c r="P88" s="9"/>
      <c r="Q88" s="9"/>
      <c r="R88" s="9"/>
      <c r="S88" s="22"/>
      <c r="T88" s="17" t="str">
        <f t="shared" si="46"/>
        <v>_</v>
      </c>
      <c r="U88" s="17" t="str">
        <f t="shared" si="47"/>
        <v>_</v>
      </c>
      <c r="V88" s="22"/>
      <c r="W88" s="184">
        <v>100</v>
      </c>
      <c r="X88" s="22"/>
      <c r="Y88" s="20" t="str">
        <f t="shared" si="57"/>
        <v>_</v>
      </c>
      <c r="Z88" s="23" t="str">
        <f t="shared" si="49"/>
        <v>_</v>
      </c>
      <c r="AA88" s="22"/>
      <c r="AB88" s="20" t="str">
        <f t="shared" si="50"/>
        <v>_</v>
      </c>
      <c r="AC88" s="23" t="str">
        <f t="shared" si="42"/>
        <v>_</v>
      </c>
      <c r="AD88" s="22"/>
      <c r="AE88" s="20" t="str">
        <f t="shared" si="51"/>
        <v>_</v>
      </c>
      <c r="AF88" s="23" t="str">
        <f t="shared" si="43"/>
        <v>_</v>
      </c>
      <c r="AG88" s="22"/>
      <c r="AH88" s="20" t="str">
        <f t="shared" si="52"/>
        <v>_</v>
      </c>
      <c r="AI88" s="23" t="str">
        <f t="shared" si="44"/>
        <v>_</v>
      </c>
      <c r="AJ88" s="22"/>
      <c r="AK88" s="20" t="str">
        <f t="shared" si="53"/>
        <v>_</v>
      </c>
      <c r="AL88" s="23" t="str">
        <f t="shared" si="54"/>
        <v>_</v>
      </c>
      <c r="AM88" s="22"/>
      <c r="AP88" s="26"/>
    </row>
    <row r="89" spans="1:42" ht="12.75">
      <c r="A89" s="6">
        <f>Ruimtestaat!A91</f>
        <v>1</v>
      </c>
      <c r="B89" s="17" t="str">
        <f>Ruimtestaat!B91</f>
        <v>Ariane de Ranitz</v>
      </c>
      <c r="C89" s="52" t="str">
        <f>Ruimtestaat!D91</f>
        <v>bg</v>
      </c>
      <c r="D89" s="77" t="str">
        <f>Ruimtestaat!E91</f>
        <v>0.094</v>
      </c>
      <c r="E89" s="52" t="str">
        <f>Ruimtestaat!F91</f>
        <v>Ergo logo ruimte</v>
      </c>
      <c r="F89" s="9" t="s">
        <v>652</v>
      </c>
      <c r="G89" s="18" t="str">
        <f t="shared" si="45"/>
        <v>niet in onderhoud</v>
      </c>
      <c r="H89" s="52" t="str">
        <f>Ruimtestaat!G91</f>
        <v>Noraplan Sentica</v>
      </c>
      <c r="I89" s="19">
        <v>2</v>
      </c>
      <c r="J89" s="18" t="str">
        <f t="shared" si="55"/>
        <v>Harde vloeren zonder extra behandeling</v>
      </c>
      <c r="K89" s="21">
        <f>Ruimtestaat!H91</f>
        <v>15</v>
      </c>
      <c r="L89" s="20">
        <f t="shared" si="35"/>
        <v>0</v>
      </c>
      <c r="M89" s="42">
        <v>15</v>
      </c>
      <c r="N89" s="22"/>
      <c r="O89" s="9" t="s">
        <v>652</v>
      </c>
      <c r="P89" s="9"/>
      <c r="Q89" s="9"/>
      <c r="R89" s="9"/>
      <c r="S89" s="22"/>
      <c r="T89" s="17" t="str">
        <f t="shared" si="46"/>
        <v>_</v>
      </c>
      <c r="U89" s="17" t="str">
        <f t="shared" si="47"/>
        <v>_</v>
      </c>
      <c r="V89" s="22"/>
      <c r="W89" s="184">
        <v>100</v>
      </c>
      <c r="X89" s="22"/>
      <c r="Y89" s="20" t="str">
        <f t="shared" si="57"/>
        <v>_</v>
      </c>
      <c r="Z89" s="23" t="str">
        <f t="shared" si="49"/>
        <v>_</v>
      </c>
      <c r="AA89" s="22"/>
      <c r="AB89" s="20" t="str">
        <f t="shared" si="50"/>
        <v>_</v>
      </c>
      <c r="AC89" s="23" t="str">
        <f t="shared" ref="AC89:AC152" si="58">IF(OR($F89="nio",P89=""),"_",AB89*Rekentarief30)</f>
        <v>_</v>
      </c>
      <c r="AD89" s="22"/>
      <c r="AE89" s="20" t="str">
        <f t="shared" si="51"/>
        <v>_</v>
      </c>
      <c r="AF89" s="23" t="str">
        <f t="shared" ref="AF89:AF152" si="59">IF(OR($F89="nio",Q89=""),"_",AE89*Rekentarief50)</f>
        <v>_</v>
      </c>
      <c r="AG89" s="22"/>
      <c r="AH89" s="20" t="str">
        <f t="shared" si="52"/>
        <v>_</v>
      </c>
      <c r="AI89" s="23" t="str">
        <f t="shared" ref="AI89:AI152" si="60">IF(OR($F89="nio",R89=""),"_",AH89*rekentarief150)</f>
        <v>_</v>
      </c>
      <c r="AJ89" s="22"/>
      <c r="AK89" s="20" t="str">
        <f t="shared" si="53"/>
        <v>_</v>
      </c>
      <c r="AL89" s="23" t="str">
        <f t="shared" si="54"/>
        <v>_</v>
      </c>
      <c r="AM89" s="22"/>
      <c r="AP89" s="26"/>
    </row>
    <row r="90" spans="1:42" ht="12.75">
      <c r="A90" s="6">
        <f>Ruimtestaat!A92</f>
        <v>1</v>
      </c>
      <c r="B90" s="17" t="str">
        <f>Ruimtestaat!B92</f>
        <v>Ariane de Ranitz</v>
      </c>
      <c r="C90" s="52" t="str">
        <f>Ruimtestaat!D92</f>
        <v>bg</v>
      </c>
      <c r="D90" s="77" t="str">
        <f>Ruimtestaat!E92</f>
        <v>0.095</v>
      </c>
      <c r="E90" s="52" t="str">
        <f>Ruimtestaat!F92</f>
        <v>Techniek</v>
      </c>
      <c r="F90" s="9" t="s">
        <v>652</v>
      </c>
      <c r="G90" s="18" t="str">
        <f t="shared" si="45"/>
        <v>niet in onderhoud</v>
      </c>
      <c r="H90" s="52" t="str">
        <f>Ruimtestaat!G92</f>
        <v>Noraplan Sentica</v>
      </c>
      <c r="I90" s="19">
        <v>2</v>
      </c>
      <c r="J90" s="18" t="str">
        <f t="shared" si="55"/>
        <v>Harde vloeren zonder extra behandeling</v>
      </c>
      <c r="K90" s="21">
        <f>Ruimtestaat!H92</f>
        <v>15</v>
      </c>
      <c r="L90" s="20">
        <f t="shared" ref="L90:L153" si="61">K90-M90</f>
        <v>0</v>
      </c>
      <c r="M90" s="42">
        <f>Ruimtestaat!J92</f>
        <v>15</v>
      </c>
      <c r="N90" s="22"/>
      <c r="O90" s="9" t="s">
        <v>652</v>
      </c>
      <c r="P90" s="9"/>
      <c r="Q90" s="9"/>
      <c r="R90" s="9"/>
      <c r="S90" s="22"/>
      <c r="T90" s="17" t="str">
        <f t="shared" si="46"/>
        <v>_</v>
      </c>
      <c r="U90" s="17" t="str">
        <f t="shared" si="47"/>
        <v>_</v>
      </c>
      <c r="V90" s="22"/>
      <c r="W90" s="184">
        <v>100</v>
      </c>
      <c r="X90" s="22"/>
      <c r="Y90" s="20" t="str">
        <f t="shared" si="57"/>
        <v>_</v>
      </c>
      <c r="Z90" s="23" t="str">
        <f t="shared" si="49"/>
        <v>_</v>
      </c>
      <c r="AA90" s="22"/>
      <c r="AB90" s="20" t="str">
        <f t="shared" si="50"/>
        <v>_</v>
      </c>
      <c r="AC90" s="23" t="str">
        <f t="shared" si="58"/>
        <v>_</v>
      </c>
      <c r="AD90" s="22"/>
      <c r="AE90" s="20" t="str">
        <f t="shared" si="51"/>
        <v>_</v>
      </c>
      <c r="AF90" s="23" t="str">
        <f t="shared" si="59"/>
        <v>_</v>
      </c>
      <c r="AG90" s="22"/>
      <c r="AH90" s="20" t="str">
        <f t="shared" si="52"/>
        <v>_</v>
      </c>
      <c r="AI90" s="23" t="str">
        <f t="shared" si="60"/>
        <v>_</v>
      </c>
      <c r="AJ90" s="22"/>
      <c r="AK90" s="20" t="str">
        <f t="shared" si="53"/>
        <v>_</v>
      </c>
      <c r="AL90" s="23" t="str">
        <f t="shared" si="54"/>
        <v>_</v>
      </c>
      <c r="AM90" s="22"/>
    </row>
    <row r="91" spans="1:42" ht="12.75">
      <c r="A91" s="6">
        <f>Ruimtestaat!A93</f>
        <v>1</v>
      </c>
      <c r="B91" s="17" t="str">
        <f>Ruimtestaat!B93</f>
        <v>Ariane de Ranitz</v>
      </c>
      <c r="C91" s="52" t="str">
        <f>Ruimtestaat!D93</f>
        <v>bg</v>
      </c>
      <c r="D91" s="77" t="str">
        <f>Ruimtestaat!E93</f>
        <v>0.096</v>
      </c>
      <c r="E91" s="52" t="str">
        <f>Ruimtestaat!F93</f>
        <v>Prikkel arme ruimte</v>
      </c>
      <c r="F91" s="9">
        <v>7</v>
      </c>
      <c r="G91" s="18" t="str">
        <f t="shared" si="45"/>
        <v>Leslokalen praktijk</v>
      </c>
      <c r="H91" s="52" t="str">
        <f>Ruimtestaat!G93</f>
        <v>Noraplan Sentica</v>
      </c>
      <c r="I91" s="19">
        <v>2</v>
      </c>
      <c r="J91" s="18" t="str">
        <f t="shared" si="55"/>
        <v>Harde vloeren zonder extra behandeling</v>
      </c>
      <c r="K91" s="21">
        <f>Ruimtestaat!H93</f>
        <v>15</v>
      </c>
      <c r="L91" s="20">
        <f t="shared" si="61"/>
        <v>15</v>
      </c>
      <c r="M91" s="42">
        <f>Ruimtestaat!J93</f>
        <v>0</v>
      </c>
      <c r="N91" s="22"/>
      <c r="O91" s="9" t="str">
        <f>Ruimtestaat!L93</f>
        <v>1w</v>
      </c>
      <c r="P91" s="9"/>
      <c r="Q91" s="9"/>
      <c r="R91" s="9"/>
      <c r="S91" s="22"/>
      <c r="T91" s="17" t="str">
        <f t="shared" si="46"/>
        <v>Les</v>
      </c>
      <c r="U91" s="17" t="str">
        <f t="shared" si="47"/>
        <v>AQL 7%</v>
      </c>
      <c r="V91" s="22"/>
      <c r="W91" s="184">
        <v>100</v>
      </c>
      <c r="X91" s="22"/>
      <c r="Y91" s="20">
        <f t="shared" si="48"/>
        <v>6</v>
      </c>
      <c r="Z91" s="23">
        <f t="shared" si="49"/>
        <v>0</v>
      </c>
      <c r="AA91" s="22"/>
      <c r="AB91" s="20" t="str">
        <f t="shared" si="50"/>
        <v>_</v>
      </c>
      <c r="AC91" s="23" t="str">
        <f t="shared" si="58"/>
        <v>_</v>
      </c>
      <c r="AD91" s="22"/>
      <c r="AE91" s="20" t="str">
        <f t="shared" si="51"/>
        <v>_</v>
      </c>
      <c r="AF91" s="23" t="str">
        <f t="shared" si="59"/>
        <v>_</v>
      </c>
      <c r="AG91" s="22"/>
      <c r="AH91" s="20" t="str">
        <f t="shared" si="52"/>
        <v>_</v>
      </c>
      <c r="AI91" s="23" t="str">
        <f t="shared" si="60"/>
        <v>_</v>
      </c>
      <c r="AJ91" s="22"/>
      <c r="AK91" s="20">
        <f t="shared" si="53"/>
        <v>6</v>
      </c>
      <c r="AL91" s="23">
        <f t="shared" si="54"/>
        <v>0</v>
      </c>
      <c r="AM91" s="22"/>
    </row>
    <row r="92" spans="1:42" ht="12.75">
      <c r="A92" s="6">
        <f>Ruimtestaat!A94</f>
        <v>1</v>
      </c>
      <c r="B92" s="17" t="str">
        <f>Ruimtestaat!B94</f>
        <v>Ariane de Ranitz</v>
      </c>
      <c r="C92" s="52" t="str">
        <f>Ruimtestaat!D94</f>
        <v>bg</v>
      </c>
      <c r="D92" s="77" t="str">
        <f>Ruimtestaat!E94</f>
        <v>0.097</v>
      </c>
      <c r="E92" s="52" t="str">
        <f>Ruimtestaat!F94</f>
        <v>Spelkamer</v>
      </c>
      <c r="F92" s="9" t="s">
        <v>652</v>
      </c>
      <c r="G92" s="18" t="str">
        <f t="shared" si="45"/>
        <v>niet in onderhoud</v>
      </c>
      <c r="H92" s="52" t="str">
        <f>Ruimtestaat!G94</f>
        <v>Noraplan Sentica</v>
      </c>
      <c r="I92" s="19">
        <v>2</v>
      </c>
      <c r="J92" s="18" t="str">
        <f t="shared" si="55"/>
        <v>Harde vloeren zonder extra behandeling</v>
      </c>
      <c r="K92" s="21">
        <f>Ruimtestaat!H94</f>
        <v>14</v>
      </c>
      <c r="L92" s="20">
        <f t="shared" si="61"/>
        <v>0</v>
      </c>
      <c r="M92" s="42">
        <v>14</v>
      </c>
      <c r="N92" s="22"/>
      <c r="O92" s="9" t="s">
        <v>652</v>
      </c>
      <c r="P92" s="9"/>
      <c r="Q92" s="9"/>
      <c r="R92" s="9"/>
      <c r="S92" s="22"/>
      <c r="T92" s="17" t="str">
        <f t="shared" si="46"/>
        <v>_</v>
      </c>
      <c r="U92" s="17" t="str">
        <f t="shared" si="47"/>
        <v>_</v>
      </c>
      <c r="V92" s="22"/>
      <c r="W92" s="184">
        <v>100</v>
      </c>
      <c r="X92" s="22"/>
      <c r="Y92" s="20" t="str">
        <f t="shared" ref="Y92" si="62">IF(F92="nio","_",0)</f>
        <v>_</v>
      </c>
      <c r="Z92" s="23" t="str">
        <f t="shared" si="49"/>
        <v>_</v>
      </c>
      <c r="AA92" s="22"/>
      <c r="AB92" s="20" t="str">
        <f t="shared" si="50"/>
        <v>_</v>
      </c>
      <c r="AC92" s="23" t="str">
        <f t="shared" si="58"/>
        <v>_</v>
      </c>
      <c r="AD92" s="22"/>
      <c r="AE92" s="20" t="str">
        <f t="shared" si="51"/>
        <v>_</v>
      </c>
      <c r="AF92" s="23" t="str">
        <f t="shared" si="59"/>
        <v>_</v>
      </c>
      <c r="AG92" s="22"/>
      <c r="AH92" s="20" t="str">
        <f t="shared" si="52"/>
        <v>_</v>
      </c>
      <c r="AI92" s="23" t="str">
        <f t="shared" si="60"/>
        <v>_</v>
      </c>
      <c r="AJ92" s="22"/>
      <c r="AK92" s="20" t="str">
        <f t="shared" si="53"/>
        <v>_</v>
      </c>
      <c r="AL92" s="23" t="str">
        <f t="shared" si="54"/>
        <v>_</v>
      </c>
      <c r="AM92" s="22"/>
    </row>
    <row r="93" spans="1:42" ht="12.75">
      <c r="A93" s="6">
        <f>Ruimtestaat!A95</f>
        <v>1</v>
      </c>
      <c r="B93" s="17" t="str">
        <f>Ruimtestaat!B95</f>
        <v>Ariane de Ranitz</v>
      </c>
      <c r="C93" s="52" t="str">
        <f>Ruimtestaat!D95</f>
        <v>bg</v>
      </c>
      <c r="D93" s="77" t="str">
        <f>Ruimtestaat!E95</f>
        <v>0.098</v>
      </c>
      <c r="E93" s="52" t="str">
        <f>Ruimtestaat!F95</f>
        <v>Bergruimte groot</v>
      </c>
      <c r="F93" s="9">
        <v>8</v>
      </c>
      <c r="G93" s="18" t="str">
        <f t="shared" si="45"/>
        <v>Overig / Magazijn / Archief / Berging / Technische ruimte</v>
      </c>
      <c r="H93" s="52" t="str">
        <f>Ruimtestaat!G95</f>
        <v>Noraplan Sentica</v>
      </c>
      <c r="I93" s="19">
        <v>2</v>
      </c>
      <c r="J93" s="18" t="str">
        <f t="shared" si="55"/>
        <v>Harde vloeren zonder extra behandeling</v>
      </c>
      <c r="K93" s="21">
        <f>Ruimtestaat!H95</f>
        <v>25</v>
      </c>
      <c r="L93" s="20">
        <f t="shared" si="61"/>
        <v>25</v>
      </c>
      <c r="M93" s="42">
        <f>Ruimtestaat!J95</f>
        <v>0</v>
      </c>
      <c r="N93" s="22"/>
      <c r="O93" s="9" t="str">
        <f>Ruimtestaat!L95</f>
        <v>4j</v>
      </c>
      <c r="P93" s="9"/>
      <c r="Q93" s="9"/>
      <c r="R93" s="9"/>
      <c r="S93" s="22"/>
      <c r="T93" s="17" t="str">
        <f t="shared" si="46"/>
        <v>Verkeer</v>
      </c>
      <c r="U93" s="17" t="str">
        <f t="shared" si="47"/>
        <v>AQL 7%</v>
      </c>
      <c r="V93" s="22"/>
      <c r="W93" s="184">
        <v>100</v>
      </c>
      <c r="X93" s="22"/>
      <c r="Y93" s="20">
        <f t="shared" si="48"/>
        <v>1</v>
      </c>
      <c r="Z93" s="23">
        <f t="shared" si="49"/>
        <v>0</v>
      </c>
      <c r="AA93" s="22"/>
      <c r="AB93" s="20" t="str">
        <f t="shared" si="50"/>
        <v>_</v>
      </c>
      <c r="AC93" s="23" t="str">
        <f t="shared" si="58"/>
        <v>_</v>
      </c>
      <c r="AD93" s="22"/>
      <c r="AE93" s="20" t="str">
        <f t="shared" si="51"/>
        <v>_</v>
      </c>
      <c r="AF93" s="23" t="str">
        <f t="shared" si="59"/>
        <v>_</v>
      </c>
      <c r="AG93" s="22"/>
      <c r="AH93" s="20" t="str">
        <f t="shared" si="52"/>
        <v>_</v>
      </c>
      <c r="AI93" s="23" t="str">
        <f t="shared" si="60"/>
        <v>_</v>
      </c>
      <c r="AJ93" s="22"/>
      <c r="AK93" s="20">
        <f t="shared" si="53"/>
        <v>1</v>
      </c>
      <c r="AL93" s="23">
        <f t="shared" si="54"/>
        <v>0</v>
      </c>
      <c r="AM93" s="22"/>
    </row>
    <row r="94" spans="1:42" ht="12.75">
      <c r="A94" s="6">
        <f>Ruimtestaat!A96</f>
        <v>1</v>
      </c>
      <c r="B94" s="17" t="str">
        <f>Ruimtestaat!B96</f>
        <v>Ariane de Ranitz</v>
      </c>
      <c r="C94" s="52" t="str">
        <f>Ruimtestaat!D96</f>
        <v>bg</v>
      </c>
      <c r="D94" s="77" t="str">
        <f>Ruimtestaat!E96</f>
        <v>0.099</v>
      </c>
      <c r="E94" s="52" t="str">
        <f>Ruimtestaat!F96</f>
        <v>Observatieruimte</v>
      </c>
      <c r="F94" s="9" t="s">
        <v>652</v>
      </c>
      <c r="G94" s="18" t="str">
        <f t="shared" si="45"/>
        <v>niet in onderhoud</v>
      </c>
      <c r="H94" s="52" t="str">
        <f>Ruimtestaat!G96</f>
        <v>Noraplan Sentica</v>
      </c>
      <c r="I94" s="19">
        <v>2</v>
      </c>
      <c r="J94" s="18" t="str">
        <f t="shared" si="55"/>
        <v>Harde vloeren zonder extra behandeling</v>
      </c>
      <c r="K94" s="21">
        <f>Ruimtestaat!H96</f>
        <v>11</v>
      </c>
      <c r="L94" s="20">
        <f t="shared" si="61"/>
        <v>0</v>
      </c>
      <c r="M94" s="42">
        <v>11</v>
      </c>
      <c r="N94" s="22"/>
      <c r="O94" s="9" t="s">
        <v>652</v>
      </c>
      <c r="P94" s="9"/>
      <c r="Q94" s="9"/>
      <c r="R94" s="9"/>
      <c r="S94" s="22"/>
      <c r="T94" s="17" t="str">
        <f t="shared" si="46"/>
        <v>_</v>
      </c>
      <c r="U94" s="17" t="str">
        <f t="shared" si="47"/>
        <v>_</v>
      </c>
      <c r="V94" s="22"/>
      <c r="W94" s="184">
        <v>100</v>
      </c>
      <c r="X94" s="22"/>
      <c r="Y94" s="20" t="str">
        <f t="shared" ref="Y94:Y100" si="63">IF(F94="nio","_",0)</f>
        <v>_</v>
      </c>
      <c r="Z94" s="23" t="str">
        <f t="shared" si="49"/>
        <v>_</v>
      </c>
      <c r="AA94" s="22"/>
      <c r="AB94" s="20" t="str">
        <f t="shared" si="50"/>
        <v>_</v>
      </c>
      <c r="AC94" s="23" t="str">
        <f t="shared" si="58"/>
        <v>_</v>
      </c>
      <c r="AD94" s="22"/>
      <c r="AE94" s="20" t="str">
        <f t="shared" si="51"/>
        <v>_</v>
      </c>
      <c r="AF94" s="23" t="str">
        <f t="shared" si="59"/>
        <v>_</v>
      </c>
      <c r="AG94" s="22"/>
      <c r="AH94" s="20" t="str">
        <f t="shared" si="52"/>
        <v>_</v>
      </c>
      <c r="AI94" s="23" t="str">
        <f t="shared" si="60"/>
        <v>_</v>
      </c>
      <c r="AJ94" s="22"/>
      <c r="AK94" s="20" t="str">
        <f t="shared" si="53"/>
        <v>_</v>
      </c>
      <c r="AL94" s="23" t="str">
        <f t="shared" si="54"/>
        <v>_</v>
      </c>
      <c r="AM94" s="22"/>
    </row>
    <row r="95" spans="1:42" ht="12.75">
      <c r="A95" s="6">
        <f>Ruimtestaat!A97</f>
        <v>1</v>
      </c>
      <c r="B95" s="17" t="str">
        <f>Ruimtestaat!B97</f>
        <v>Ariane de Ranitz</v>
      </c>
      <c r="C95" s="52" t="str">
        <f>Ruimtestaat!D97</f>
        <v>bg</v>
      </c>
      <c r="D95" s="77" t="str">
        <f>Ruimtestaat!E97</f>
        <v>0.100</v>
      </c>
      <c r="E95" s="52" t="str">
        <f>Ruimtestaat!F97</f>
        <v>Spreekkamer</v>
      </c>
      <c r="F95" s="9" t="s">
        <v>652</v>
      </c>
      <c r="G95" s="18" t="str">
        <f t="shared" si="45"/>
        <v>niet in onderhoud</v>
      </c>
      <c r="H95" s="52" t="str">
        <f>Ruimtestaat!G97</f>
        <v>Noraplan Sentica</v>
      </c>
      <c r="I95" s="19">
        <v>2</v>
      </c>
      <c r="J95" s="18" t="str">
        <f t="shared" si="55"/>
        <v>Harde vloeren zonder extra behandeling</v>
      </c>
      <c r="K95" s="21">
        <f>Ruimtestaat!H97</f>
        <v>17</v>
      </c>
      <c r="L95" s="20">
        <f t="shared" si="61"/>
        <v>0</v>
      </c>
      <c r="M95" s="42">
        <v>17</v>
      </c>
      <c r="N95" s="22"/>
      <c r="O95" s="9" t="s">
        <v>652</v>
      </c>
      <c r="P95" s="9"/>
      <c r="Q95" s="9"/>
      <c r="R95" s="9"/>
      <c r="S95" s="22"/>
      <c r="T95" s="17" t="str">
        <f t="shared" si="46"/>
        <v>_</v>
      </c>
      <c r="U95" s="17" t="str">
        <f t="shared" si="47"/>
        <v>_</v>
      </c>
      <c r="V95" s="22"/>
      <c r="W95" s="184">
        <v>100</v>
      </c>
      <c r="X95" s="22"/>
      <c r="Y95" s="20" t="str">
        <f t="shared" si="63"/>
        <v>_</v>
      </c>
      <c r="Z95" s="23" t="str">
        <f t="shared" si="49"/>
        <v>_</v>
      </c>
      <c r="AA95" s="22"/>
      <c r="AB95" s="20" t="str">
        <f t="shared" si="50"/>
        <v>_</v>
      </c>
      <c r="AC95" s="23" t="str">
        <f t="shared" si="58"/>
        <v>_</v>
      </c>
      <c r="AD95" s="22"/>
      <c r="AE95" s="20" t="str">
        <f t="shared" si="51"/>
        <v>_</v>
      </c>
      <c r="AF95" s="23" t="str">
        <f t="shared" si="59"/>
        <v>_</v>
      </c>
      <c r="AG95" s="22"/>
      <c r="AH95" s="20" t="str">
        <f t="shared" si="52"/>
        <v>_</v>
      </c>
      <c r="AI95" s="23" t="str">
        <f t="shared" si="60"/>
        <v>_</v>
      </c>
      <c r="AJ95" s="22"/>
      <c r="AK95" s="20" t="str">
        <f t="shared" si="53"/>
        <v>_</v>
      </c>
      <c r="AL95" s="23" t="str">
        <f t="shared" si="54"/>
        <v>_</v>
      </c>
      <c r="AM95" s="22"/>
    </row>
    <row r="96" spans="1:42" ht="12.75">
      <c r="A96" s="6">
        <f>Ruimtestaat!A98</f>
        <v>1</v>
      </c>
      <c r="B96" s="17" t="str">
        <f>Ruimtestaat!B98</f>
        <v>Ariane de Ranitz</v>
      </c>
      <c r="C96" s="52" t="str">
        <f>Ruimtestaat!D98</f>
        <v>bg</v>
      </c>
      <c r="D96" s="77" t="str">
        <f>Ruimtestaat!E98</f>
        <v>0.101</v>
      </c>
      <c r="E96" s="52" t="str">
        <f>Ruimtestaat!F98</f>
        <v>Onderzoek kamer</v>
      </c>
      <c r="F96" s="9" t="s">
        <v>652</v>
      </c>
      <c r="G96" s="18" t="str">
        <f t="shared" si="45"/>
        <v>niet in onderhoud</v>
      </c>
      <c r="H96" s="52" t="str">
        <f>Ruimtestaat!G98</f>
        <v>Noraplan Sentica</v>
      </c>
      <c r="I96" s="19">
        <v>2</v>
      </c>
      <c r="J96" s="18" t="str">
        <f t="shared" si="55"/>
        <v>Harde vloeren zonder extra behandeling</v>
      </c>
      <c r="K96" s="21">
        <f>Ruimtestaat!H98</f>
        <v>19</v>
      </c>
      <c r="L96" s="20">
        <f t="shared" si="61"/>
        <v>0</v>
      </c>
      <c r="M96" s="42">
        <v>19</v>
      </c>
      <c r="N96" s="22"/>
      <c r="O96" s="9" t="s">
        <v>652</v>
      </c>
      <c r="P96" s="9"/>
      <c r="Q96" s="9"/>
      <c r="R96" s="9"/>
      <c r="S96" s="22"/>
      <c r="T96" s="17" t="str">
        <f t="shared" si="46"/>
        <v>_</v>
      </c>
      <c r="U96" s="17" t="str">
        <f t="shared" si="47"/>
        <v>_</v>
      </c>
      <c r="V96" s="22"/>
      <c r="W96" s="184">
        <v>100</v>
      </c>
      <c r="X96" s="22"/>
      <c r="Y96" s="20" t="str">
        <f t="shared" si="63"/>
        <v>_</v>
      </c>
      <c r="Z96" s="23" t="str">
        <f t="shared" si="49"/>
        <v>_</v>
      </c>
      <c r="AA96" s="22"/>
      <c r="AB96" s="20" t="str">
        <f t="shared" si="50"/>
        <v>_</v>
      </c>
      <c r="AC96" s="23" t="str">
        <f t="shared" si="58"/>
        <v>_</v>
      </c>
      <c r="AD96" s="22"/>
      <c r="AE96" s="20" t="str">
        <f t="shared" si="51"/>
        <v>_</v>
      </c>
      <c r="AF96" s="23" t="str">
        <f t="shared" si="59"/>
        <v>_</v>
      </c>
      <c r="AG96" s="22"/>
      <c r="AH96" s="20" t="str">
        <f t="shared" si="52"/>
        <v>_</v>
      </c>
      <c r="AI96" s="23" t="str">
        <f t="shared" si="60"/>
        <v>_</v>
      </c>
      <c r="AJ96" s="22"/>
      <c r="AK96" s="20" t="str">
        <f t="shared" si="53"/>
        <v>_</v>
      </c>
      <c r="AL96" s="23" t="str">
        <f t="shared" si="54"/>
        <v>_</v>
      </c>
      <c r="AM96" s="22"/>
    </row>
    <row r="97" spans="1:39" ht="12.75">
      <c r="A97" s="6">
        <f>Ruimtestaat!A99</f>
        <v>1</v>
      </c>
      <c r="B97" s="17" t="str">
        <f>Ruimtestaat!B99</f>
        <v>Ariane de Ranitz</v>
      </c>
      <c r="C97" s="52" t="str">
        <f>Ruimtestaat!D99</f>
        <v>bg</v>
      </c>
      <c r="D97" s="77" t="str">
        <f>Ruimtestaat!E99</f>
        <v>0.102</v>
      </c>
      <c r="E97" s="52" t="str">
        <f>Ruimtestaat!F99</f>
        <v>Onderzoek kamer</v>
      </c>
      <c r="F97" s="9" t="s">
        <v>652</v>
      </c>
      <c r="G97" s="18" t="str">
        <f t="shared" si="45"/>
        <v>niet in onderhoud</v>
      </c>
      <c r="H97" s="52" t="str">
        <f>Ruimtestaat!G99</f>
        <v>Noraplan Sentica</v>
      </c>
      <c r="I97" s="19">
        <v>2</v>
      </c>
      <c r="J97" s="18" t="str">
        <f t="shared" si="55"/>
        <v>Harde vloeren zonder extra behandeling</v>
      </c>
      <c r="K97" s="21">
        <f>Ruimtestaat!H99</f>
        <v>19</v>
      </c>
      <c r="L97" s="20">
        <f t="shared" si="61"/>
        <v>0</v>
      </c>
      <c r="M97" s="42">
        <v>19</v>
      </c>
      <c r="N97" s="22"/>
      <c r="O97" s="9" t="s">
        <v>652</v>
      </c>
      <c r="P97" s="9"/>
      <c r="Q97" s="9"/>
      <c r="R97" s="9"/>
      <c r="S97" s="22"/>
      <c r="T97" s="17" t="str">
        <f t="shared" si="46"/>
        <v>_</v>
      </c>
      <c r="U97" s="17" t="str">
        <f t="shared" si="47"/>
        <v>_</v>
      </c>
      <c r="V97" s="22"/>
      <c r="W97" s="184">
        <v>100</v>
      </c>
      <c r="X97" s="22"/>
      <c r="Y97" s="20" t="str">
        <f t="shared" si="63"/>
        <v>_</v>
      </c>
      <c r="Z97" s="23" t="str">
        <f t="shared" si="49"/>
        <v>_</v>
      </c>
      <c r="AA97" s="22"/>
      <c r="AB97" s="20" t="str">
        <f t="shared" si="50"/>
        <v>_</v>
      </c>
      <c r="AC97" s="23" t="str">
        <f t="shared" si="58"/>
        <v>_</v>
      </c>
      <c r="AD97" s="22"/>
      <c r="AE97" s="20" t="str">
        <f t="shared" si="51"/>
        <v>_</v>
      </c>
      <c r="AF97" s="23" t="str">
        <f t="shared" si="59"/>
        <v>_</v>
      </c>
      <c r="AG97" s="22"/>
      <c r="AH97" s="20" t="str">
        <f t="shared" si="52"/>
        <v>_</v>
      </c>
      <c r="AI97" s="23" t="str">
        <f t="shared" si="60"/>
        <v>_</v>
      </c>
      <c r="AJ97" s="22"/>
      <c r="AK97" s="20" t="str">
        <f t="shared" si="53"/>
        <v>_</v>
      </c>
      <c r="AL97" s="23" t="str">
        <f t="shared" si="54"/>
        <v>_</v>
      </c>
      <c r="AM97" s="22"/>
    </row>
    <row r="98" spans="1:39" ht="12.75">
      <c r="A98" s="6">
        <f>Ruimtestaat!A100</f>
        <v>1</v>
      </c>
      <c r="B98" s="17" t="str">
        <f>Ruimtestaat!B100</f>
        <v>Ariane de Ranitz</v>
      </c>
      <c r="C98" s="52" t="str">
        <f>Ruimtestaat!D100</f>
        <v>bg</v>
      </c>
      <c r="D98" s="77" t="str">
        <f>Ruimtestaat!E100</f>
        <v>0.103</v>
      </c>
      <c r="E98" s="52" t="str">
        <f>Ruimtestaat!F100</f>
        <v xml:space="preserve">Onderzoek kamer </v>
      </c>
      <c r="F98" s="9" t="s">
        <v>652</v>
      </c>
      <c r="G98" s="18" t="str">
        <f t="shared" si="45"/>
        <v>niet in onderhoud</v>
      </c>
      <c r="H98" s="52" t="str">
        <f>Ruimtestaat!G100</f>
        <v>Noraplan Sentica</v>
      </c>
      <c r="I98" s="19">
        <v>2</v>
      </c>
      <c r="J98" s="18" t="str">
        <f t="shared" si="55"/>
        <v>Harde vloeren zonder extra behandeling</v>
      </c>
      <c r="K98" s="21">
        <f>Ruimtestaat!H100</f>
        <v>19</v>
      </c>
      <c r="L98" s="20">
        <f t="shared" si="61"/>
        <v>0</v>
      </c>
      <c r="M98" s="42">
        <v>19</v>
      </c>
      <c r="N98" s="22"/>
      <c r="O98" s="9" t="s">
        <v>652</v>
      </c>
      <c r="P98" s="9"/>
      <c r="Q98" s="9"/>
      <c r="R98" s="9"/>
      <c r="S98" s="22"/>
      <c r="T98" s="17" t="str">
        <f t="shared" si="46"/>
        <v>_</v>
      </c>
      <c r="U98" s="17" t="str">
        <f t="shared" si="47"/>
        <v>_</v>
      </c>
      <c r="V98" s="22"/>
      <c r="W98" s="184">
        <v>100</v>
      </c>
      <c r="X98" s="22"/>
      <c r="Y98" s="20" t="str">
        <f t="shared" si="63"/>
        <v>_</v>
      </c>
      <c r="Z98" s="23" t="str">
        <f t="shared" si="49"/>
        <v>_</v>
      </c>
      <c r="AA98" s="22"/>
      <c r="AB98" s="20" t="str">
        <f t="shared" si="50"/>
        <v>_</v>
      </c>
      <c r="AC98" s="23" t="str">
        <f t="shared" si="58"/>
        <v>_</v>
      </c>
      <c r="AD98" s="22"/>
      <c r="AE98" s="20" t="str">
        <f t="shared" si="51"/>
        <v>_</v>
      </c>
      <c r="AF98" s="23" t="str">
        <f t="shared" si="59"/>
        <v>_</v>
      </c>
      <c r="AG98" s="22"/>
      <c r="AH98" s="20" t="str">
        <f t="shared" si="52"/>
        <v>_</v>
      </c>
      <c r="AI98" s="23" t="str">
        <f t="shared" si="60"/>
        <v>_</v>
      </c>
      <c r="AJ98" s="22"/>
      <c r="AK98" s="20" t="str">
        <f t="shared" si="53"/>
        <v>_</v>
      </c>
      <c r="AL98" s="23" t="str">
        <f t="shared" si="54"/>
        <v>_</v>
      </c>
      <c r="AM98" s="22"/>
    </row>
    <row r="99" spans="1:39" ht="12.75">
      <c r="A99" s="6">
        <f>Ruimtestaat!A101</f>
        <v>1</v>
      </c>
      <c r="B99" s="17" t="str">
        <f>Ruimtestaat!B101</f>
        <v>Ariane de Ranitz</v>
      </c>
      <c r="C99" s="52" t="str">
        <f>Ruimtestaat!D101</f>
        <v>bg</v>
      </c>
      <c r="D99" s="77" t="str">
        <f>Ruimtestaat!E101</f>
        <v>0.104</v>
      </c>
      <c r="E99" s="52" t="str">
        <f>Ruimtestaat!F101</f>
        <v>Ergo logo ruimte</v>
      </c>
      <c r="F99" s="9" t="s">
        <v>652</v>
      </c>
      <c r="G99" s="18" t="str">
        <f t="shared" si="45"/>
        <v>niet in onderhoud</v>
      </c>
      <c r="H99" s="52" t="str">
        <f>Ruimtestaat!G101</f>
        <v>Noraplan Sentica</v>
      </c>
      <c r="I99" s="19">
        <v>2</v>
      </c>
      <c r="J99" s="18" t="str">
        <f t="shared" si="55"/>
        <v>Harde vloeren zonder extra behandeling</v>
      </c>
      <c r="K99" s="21">
        <f>Ruimtestaat!H101</f>
        <v>19</v>
      </c>
      <c r="L99" s="20">
        <f t="shared" si="61"/>
        <v>0</v>
      </c>
      <c r="M99" s="42">
        <v>19</v>
      </c>
      <c r="N99" s="22"/>
      <c r="O99" s="9" t="s">
        <v>652</v>
      </c>
      <c r="P99" s="9"/>
      <c r="Q99" s="9"/>
      <c r="R99" s="9"/>
      <c r="S99" s="22"/>
      <c r="T99" s="17" t="str">
        <f t="shared" si="46"/>
        <v>_</v>
      </c>
      <c r="U99" s="17" t="str">
        <f t="shared" si="47"/>
        <v>_</v>
      </c>
      <c r="V99" s="22"/>
      <c r="W99" s="184">
        <v>100</v>
      </c>
      <c r="X99" s="22"/>
      <c r="Y99" s="20" t="str">
        <f t="shared" si="63"/>
        <v>_</v>
      </c>
      <c r="Z99" s="23" t="str">
        <f t="shared" si="49"/>
        <v>_</v>
      </c>
      <c r="AA99" s="22"/>
      <c r="AB99" s="20" t="str">
        <f t="shared" si="50"/>
        <v>_</v>
      </c>
      <c r="AC99" s="23" t="str">
        <f t="shared" si="58"/>
        <v>_</v>
      </c>
      <c r="AD99" s="22"/>
      <c r="AE99" s="20" t="str">
        <f t="shared" si="51"/>
        <v>_</v>
      </c>
      <c r="AF99" s="23" t="str">
        <f t="shared" si="59"/>
        <v>_</v>
      </c>
      <c r="AG99" s="22"/>
      <c r="AH99" s="20" t="str">
        <f t="shared" si="52"/>
        <v>_</v>
      </c>
      <c r="AI99" s="23" t="str">
        <f t="shared" si="60"/>
        <v>_</v>
      </c>
      <c r="AJ99" s="22"/>
      <c r="AK99" s="20" t="str">
        <f t="shared" si="53"/>
        <v>_</v>
      </c>
      <c r="AL99" s="23" t="str">
        <f t="shared" si="54"/>
        <v>_</v>
      </c>
      <c r="AM99" s="22"/>
    </row>
    <row r="100" spans="1:39" ht="12.75">
      <c r="A100" s="6">
        <f>Ruimtestaat!A102</f>
        <v>1</v>
      </c>
      <c r="B100" s="17" t="str">
        <f>Ruimtestaat!B102</f>
        <v>Ariane de Ranitz</v>
      </c>
      <c r="C100" s="52" t="str">
        <f>Ruimtestaat!D102</f>
        <v>bg</v>
      </c>
      <c r="D100" s="77" t="str">
        <f>Ruimtestaat!E102</f>
        <v>0.105</v>
      </c>
      <c r="E100" s="52" t="str">
        <f>Ruimtestaat!F102</f>
        <v>Behandelkamer ergo</v>
      </c>
      <c r="F100" s="9" t="s">
        <v>652</v>
      </c>
      <c r="G100" s="18" t="str">
        <f t="shared" si="45"/>
        <v>niet in onderhoud</v>
      </c>
      <c r="H100" s="52" t="str">
        <f>Ruimtestaat!G102</f>
        <v>Noraplan Sentica</v>
      </c>
      <c r="I100" s="19">
        <v>2</v>
      </c>
      <c r="J100" s="18" t="str">
        <f t="shared" si="55"/>
        <v>Harde vloeren zonder extra behandeling</v>
      </c>
      <c r="K100" s="21">
        <f>Ruimtestaat!H102</f>
        <v>28</v>
      </c>
      <c r="L100" s="20">
        <f t="shared" si="61"/>
        <v>0</v>
      </c>
      <c r="M100" s="42">
        <v>28</v>
      </c>
      <c r="N100" s="22"/>
      <c r="O100" s="9" t="s">
        <v>652</v>
      </c>
      <c r="P100" s="9"/>
      <c r="Q100" s="9"/>
      <c r="R100" s="9"/>
      <c r="S100" s="22"/>
      <c r="T100" s="17" t="str">
        <f t="shared" si="46"/>
        <v>_</v>
      </c>
      <c r="U100" s="17" t="str">
        <f t="shared" si="47"/>
        <v>_</v>
      </c>
      <c r="V100" s="22"/>
      <c r="W100" s="184">
        <v>100</v>
      </c>
      <c r="X100" s="22"/>
      <c r="Y100" s="20" t="str">
        <f t="shared" si="63"/>
        <v>_</v>
      </c>
      <c r="Z100" s="23" t="str">
        <f t="shared" si="49"/>
        <v>_</v>
      </c>
      <c r="AA100" s="22"/>
      <c r="AB100" s="20" t="str">
        <f t="shared" si="50"/>
        <v>_</v>
      </c>
      <c r="AC100" s="23" t="str">
        <f t="shared" si="58"/>
        <v>_</v>
      </c>
      <c r="AD100" s="22"/>
      <c r="AE100" s="20" t="str">
        <f t="shared" si="51"/>
        <v>_</v>
      </c>
      <c r="AF100" s="23" t="str">
        <f t="shared" si="59"/>
        <v>_</v>
      </c>
      <c r="AG100" s="22"/>
      <c r="AH100" s="20" t="str">
        <f t="shared" si="52"/>
        <v>_</v>
      </c>
      <c r="AI100" s="23" t="str">
        <f t="shared" si="60"/>
        <v>_</v>
      </c>
      <c r="AJ100" s="22"/>
      <c r="AK100" s="20" t="str">
        <f t="shared" si="53"/>
        <v>_</v>
      </c>
      <c r="AL100" s="23" t="str">
        <f t="shared" si="54"/>
        <v>_</v>
      </c>
      <c r="AM100" s="22"/>
    </row>
    <row r="101" spans="1:39" ht="12.75">
      <c r="A101" s="6">
        <f>Ruimtestaat!A103</f>
        <v>1</v>
      </c>
      <c r="B101" s="17" t="str">
        <f>Ruimtestaat!B103</f>
        <v>Ariane de Ranitz</v>
      </c>
      <c r="C101" s="52" t="str">
        <f>Ruimtestaat!D103</f>
        <v>bg</v>
      </c>
      <c r="D101" s="77" t="str">
        <f>Ruimtestaat!E103</f>
        <v>0.106</v>
      </c>
      <c r="E101" s="52" t="str">
        <f>Ruimtestaat!F103</f>
        <v>Gang</v>
      </c>
      <c r="F101" s="9">
        <v>3</v>
      </c>
      <c r="G101" s="18" t="str">
        <f t="shared" si="45"/>
        <v>Verkeersruimte / Garderobe / Wachtruimte</v>
      </c>
      <c r="H101" s="52" t="str">
        <f>Ruimtestaat!G103</f>
        <v>Noraplan Sentica</v>
      </c>
      <c r="I101" s="19">
        <v>2</v>
      </c>
      <c r="J101" s="18" t="str">
        <f t="shared" si="55"/>
        <v>Harde vloeren zonder extra behandeling</v>
      </c>
      <c r="K101" s="21">
        <f>Ruimtestaat!H103</f>
        <v>64</v>
      </c>
      <c r="L101" s="20">
        <f t="shared" si="61"/>
        <v>64</v>
      </c>
      <c r="M101" s="42">
        <f>Ruimtestaat!J103</f>
        <v>0</v>
      </c>
      <c r="N101" s="22"/>
      <c r="O101" s="9" t="str">
        <f>Ruimtestaat!L103</f>
        <v>5w</v>
      </c>
      <c r="P101" s="9"/>
      <c r="Q101" s="9"/>
      <c r="R101" s="9"/>
      <c r="S101" s="22"/>
      <c r="T101" s="17" t="str">
        <f t="shared" si="46"/>
        <v>Verkeer</v>
      </c>
      <c r="U101" s="17" t="str">
        <f t="shared" si="47"/>
        <v>AQL 7%</v>
      </c>
      <c r="V101" s="22"/>
      <c r="W101" s="184">
        <v>100</v>
      </c>
      <c r="X101" s="22"/>
      <c r="Y101" s="20">
        <f t="shared" si="48"/>
        <v>128</v>
      </c>
      <c r="Z101" s="23">
        <f t="shared" si="49"/>
        <v>0</v>
      </c>
      <c r="AA101" s="22"/>
      <c r="AB101" s="20" t="str">
        <f t="shared" si="50"/>
        <v>_</v>
      </c>
      <c r="AC101" s="23" t="str">
        <f t="shared" si="58"/>
        <v>_</v>
      </c>
      <c r="AD101" s="22"/>
      <c r="AE101" s="20" t="str">
        <f t="shared" si="51"/>
        <v>_</v>
      </c>
      <c r="AF101" s="23" t="str">
        <f t="shared" si="59"/>
        <v>_</v>
      </c>
      <c r="AG101" s="22"/>
      <c r="AH101" s="20" t="str">
        <f t="shared" si="52"/>
        <v>_</v>
      </c>
      <c r="AI101" s="23" t="str">
        <f t="shared" si="60"/>
        <v>_</v>
      </c>
      <c r="AJ101" s="22"/>
      <c r="AK101" s="20">
        <f t="shared" si="53"/>
        <v>128</v>
      </c>
      <c r="AL101" s="23">
        <f t="shared" si="54"/>
        <v>0</v>
      </c>
      <c r="AM101" s="22"/>
    </row>
    <row r="102" spans="1:39" ht="12.75">
      <c r="A102" s="6">
        <f>Ruimtestaat!A104</f>
        <v>1</v>
      </c>
      <c r="B102" s="17" t="str">
        <f>Ruimtestaat!B104</f>
        <v>Ariane de Ranitz</v>
      </c>
      <c r="C102" s="52" t="str">
        <f>Ruimtestaat!D104</f>
        <v>bg</v>
      </c>
      <c r="D102" s="77" t="str">
        <f>Ruimtestaat!E104</f>
        <v>0.107</v>
      </c>
      <c r="E102" s="52" t="str">
        <f>Ruimtestaat!F104</f>
        <v>Toilet personeel</v>
      </c>
      <c r="F102" s="9">
        <v>2</v>
      </c>
      <c r="G102" s="18" t="str">
        <f t="shared" si="45"/>
        <v>Sanitaire ruimte</v>
      </c>
      <c r="H102" s="52" t="str">
        <f>Ruimtestaat!G104</f>
        <v>gietvloer</v>
      </c>
      <c r="I102" s="19">
        <v>3</v>
      </c>
      <c r="J102" s="18" t="str">
        <f t="shared" si="55"/>
        <v>Harde vloer zonder polymeer beschermlaag, met behandeling</v>
      </c>
      <c r="K102" s="21">
        <f>Ruimtestaat!H104</f>
        <v>5</v>
      </c>
      <c r="L102" s="20">
        <f t="shared" si="61"/>
        <v>5</v>
      </c>
      <c r="M102" s="42">
        <f>Ruimtestaat!J104</f>
        <v>0</v>
      </c>
      <c r="N102" s="22"/>
      <c r="O102" s="9" t="str">
        <f>Ruimtestaat!L104</f>
        <v>5w</v>
      </c>
      <c r="P102" s="9"/>
      <c r="Q102" s="9"/>
      <c r="R102" s="9"/>
      <c r="S102" s="22"/>
      <c r="T102" s="17" t="str">
        <f t="shared" si="46"/>
        <v>Sanitair</v>
      </c>
      <c r="U102" s="17" t="str">
        <f t="shared" si="47"/>
        <v>AQL 4%</v>
      </c>
      <c r="V102" s="22"/>
      <c r="W102" s="184">
        <v>100</v>
      </c>
      <c r="X102" s="22"/>
      <c r="Y102" s="20">
        <f t="shared" si="48"/>
        <v>10</v>
      </c>
      <c r="Z102" s="23">
        <f t="shared" si="49"/>
        <v>0</v>
      </c>
      <c r="AA102" s="22"/>
      <c r="AB102" s="20" t="str">
        <f t="shared" si="50"/>
        <v>_</v>
      </c>
      <c r="AC102" s="23" t="str">
        <f t="shared" si="58"/>
        <v>_</v>
      </c>
      <c r="AD102" s="22"/>
      <c r="AE102" s="20" t="str">
        <f t="shared" si="51"/>
        <v>_</v>
      </c>
      <c r="AF102" s="23" t="str">
        <f t="shared" si="59"/>
        <v>_</v>
      </c>
      <c r="AG102" s="22"/>
      <c r="AH102" s="20" t="str">
        <f t="shared" si="52"/>
        <v>_</v>
      </c>
      <c r="AI102" s="23" t="str">
        <f t="shared" si="60"/>
        <v>_</v>
      </c>
      <c r="AJ102" s="22"/>
      <c r="AK102" s="20">
        <f t="shared" si="53"/>
        <v>10</v>
      </c>
      <c r="AL102" s="23">
        <f t="shared" si="54"/>
        <v>0</v>
      </c>
      <c r="AM102" s="22"/>
    </row>
    <row r="103" spans="1:39" ht="12.75">
      <c r="A103" s="6">
        <f>Ruimtestaat!A105</f>
        <v>1</v>
      </c>
      <c r="B103" s="17" t="str">
        <f>Ruimtestaat!B105</f>
        <v>Ariane de Ranitz</v>
      </c>
      <c r="C103" s="52" t="str">
        <f>Ruimtestaat!D105</f>
        <v>bg</v>
      </c>
      <c r="D103" s="77" t="str">
        <f>Ruimtestaat!E105</f>
        <v>0.108</v>
      </c>
      <c r="E103" s="52" t="str">
        <f>Ruimtestaat!F105</f>
        <v>Bergruimte</v>
      </c>
      <c r="F103" s="9">
        <v>8</v>
      </c>
      <c r="G103" s="18" t="str">
        <f t="shared" si="45"/>
        <v>Overig / Magazijn / Archief / Berging / Technische ruimte</v>
      </c>
      <c r="H103" s="52" t="str">
        <f>Ruimtestaat!G105</f>
        <v>Noraplan Sentica</v>
      </c>
      <c r="I103" s="19">
        <v>2</v>
      </c>
      <c r="J103" s="18" t="str">
        <f t="shared" si="55"/>
        <v>Harde vloeren zonder extra behandeling</v>
      </c>
      <c r="K103" s="21">
        <f>Ruimtestaat!H105</f>
        <v>3</v>
      </c>
      <c r="L103" s="20">
        <f t="shared" si="61"/>
        <v>3</v>
      </c>
      <c r="M103" s="42">
        <f>Ruimtestaat!J105</f>
        <v>0</v>
      </c>
      <c r="N103" s="22"/>
      <c r="O103" s="9" t="str">
        <f>Ruimtestaat!L105</f>
        <v>4j</v>
      </c>
      <c r="P103" s="9"/>
      <c r="Q103" s="9"/>
      <c r="R103" s="9"/>
      <c r="S103" s="22"/>
      <c r="T103" s="17" t="str">
        <f t="shared" si="46"/>
        <v>Verkeer</v>
      </c>
      <c r="U103" s="17" t="str">
        <f t="shared" si="47"/>
        <v>AQL 7%</v>
      </c>
      <c r="V103" s="22"/>
      <c r="W103" s="184">
        <v>100</v>
      </c>
      <c r="X103" s="22"/>
      <c r="Y103" s="20">
        <f t="shared" si="48"/>
        <v>0.12</v>
      </c>
      <c r="Z103" s="23">
        <f t="shared" si="49"/>
        <v>0</v>
      </c>
      <c r="AA103" s="22"/>
      <c r="AB103" s="20" t="str">
        <f t="shared" si="50"/>
        <v>_</v>
      </c>
      <c r="AC103" s="23" t="str">
        <f t="shared" si="58"/>
        <v>_</v>
      </c>
      <c r="AD103" s="22"/>
      <c r="AE103" s="20" t="str">
        <f t="shared" si="51"/>
        <v>_</v>
      </c>
      <c r="AF103" s="23" t="str">
        <f t="shared" si="59"/>
        <v>_</v>
      </c>
      <c r="AG103" s="22"/>
      <c r="AH103" s="20" t="str">
        <f t="shared" si="52"/>
        <v>_</v>
      </c>
      <c r="AI103" s="23" t="str">
        <f t="shared" si="60"/>
        <v>_</v>
      </c>
      <c r="AJ103" s="22"/>
      <c r="AK103" s="20">
        <f t="shared" si="53"/>
        <v>0.12</v>
      </c>
      <c r="AL103" s="23">
        <f t="shared" si="54"/>
        <v>0</v>
      </c>
      <c r="AM103" s="22"/>
    </row>
    <row r="104" spans="1:39" ht="12.75">
      <c r="A104" s="6">
        <f>Ruimtestaat!A106</f>
        <v>1</v>
      </c>
      <c r="B104" s="17" t="str">
        <f>Ruimtestaat!B106</f>
        <v>Ariane de Ranitz</v>
      </c>
      <c r="C104" s="52" t="str">
        <f>Ruimtestaat!D106</f>
        <v>bg</v>
      </c>
      <c r="D104" s="77" t="str">
        <f>Ruimtestaat!E106</f>
        <v>0.109</v>
      </c>
      <c r="E104" s="52" t="str">
        <f>Ruimtestaat!F106</f>
        <v>Werkkamer</v>
      </c>
      <c r="F104" s="9" t="s">
        <v>652</v>
      </c>
      <c r="G104" s="18" t="str">
        <f t="shared" si="45"/>
        <v>niet in onderhoud</v>
      </c>
      <c r="H104" s="52" t="str">
        <f>Ruimtestaat!G106</f>
        <v>Noraplan Sentica</v>
      </c>
      <c r="I104" s="19">
        <v>2</v>
      </c>
      <c r="J104" s="18" t="str">
        <f t="shared" si="55"/>
        <v>Harde vloeren zonder extra behandeling</v>
      </c>
      <c r="K104" s="21">
        <f>Ruimtestaat!H106</f>
        <v>14</v>
      </c>
      <c r="L104" s="20">
        <f t="shared" si="61"/>
        <v>0</v>
      </c>
      <c r="M104" s="42">
        <f>Ruimtestaat!J106</f>
        <v>14</v>
      </c>
      <c r="N104" s="22"/>
      <c r="O104" s="9" t="s">
        <v>652</v>
      </c>
      <c r="P104" s="9"/>
      <c r="Q104" s="9"/>
      <c r="R104" s="9"/>
      <c r="S104" s="22"/>
      <c r="T104" s="17" t="str">
        <f t="shared" si="46"/>
        <v>_</v>
      </c>
      <c r="U104" s="17" t="str">
        <f t="shared" si="47"/>
        <v>_</v>
      </c>
      <c r="V104" s="22"/>
      <c r="W104" s="184">
        <v>100</v>
      </c>
      <c r="X104" s="22"/>
      <c r="Y104" s="20" t="str">
        <f t="shared" ref="Y104" si="64">IF(F104="nio","_",0)</f>
        <v>_</v>
      </c>
      <c r="Z104" s="23" t="str">
        <f t="shared" si="49"/>
        <v>_</v>
      </c>
      <c r="AA104" s="22"/>
      <c r="AB104" s="20" t="str">
        <f t="shared" si="50"/>
        <v>_</v>
      </c>
      <c r="AC104" s="23" t="str">
        <f t="shared" si="58"/>
        <v>_</v>
      </c>
      <c r="AD104" s="22"/>
      <c r="AE104" s="20" t="str">
        <f t="shared" si="51"/>
        <v>_</v>
      </c>
      <c r="AF104" s="23" t="str">
        <f t="shared" si="59"/>
        <v>_</v>
      </c>
      <c r="AG104" s="22"/>
      <c r="AH104" s="20" t="str">
        <f t="shared" si="52"/>
        <v>_</v>
      </c>
      <c r="AI104" s="23" t="str">
        <f t="shared" si="60"/>
        <v>_</v>
      </c>
      <c r="AJ104" s="22"/>
      <c r="AK104" s="20" t="str">
        <f t="shared" si="53"/>
        <v>_</v>
      </c>
      <c r="AL104" s="23" t="str">
        <f t="shared" si="54"/>
        <v>_</v>
      </c>
      <c r="AM104" s="22"/>
    </row>
    <row r="105" spans="1:39" ht="12.75">
      <c r="A105" s="6">
        <f>Ruimtestaat!A107</f>
        <v>1</v>
      </c>
      <c r="B105" s="17" t="str">
        <f>Ruimtestaat!B107</f>
        <v>Ariane de Ranitz</v>
      </c>
      <c r="C105" s="52" t="str">
        <f>Ruimtestaat!D107</f>
        <v>bg</v>
      </c>
      <c r="D105" s="77" t="str">
        <f>Ruimtestaat!E107</f>
        <v>0.110</v>
      </c>
      <c r="E105" s="52" t="str">
        <f>Ruimtestaat!F107</f>
        <v>Ontvangstruimte</v>
      </c>
      <c r="F105" s="9">
        <v>3</v>
      </c>
      <c r="G105" s="18" t="str">
        <f t="shared" si="45"/>
        <v>Verkeersruimte / Garderobe / Wachtruimte</v>
      </c>
      <c r="H105" s="52" t="str">
        <f>Ruimtestaat!G107</f>
        <v>Noraplan Sentica</v>
      </c>
      <c r="I105" s="19">
        <v>2</v>
      </c>
      <c r="J105" s="18" t="str">
        <f t="shared" si="55"/>
        <v>Harde vloeren zonder extra behandeling</v>
      </c>
      <c r="K105" s="21">
        <f>Ruimtestaat!H107</f>
        <v>10</v>
      </c>
      <c r="L105" s="20">
        <f t="shared" si="61"/>
        <v>10</v>
      </c>
      <c r="M105" s="42">
        <f>Ruimtestaat!J107</f>
        <v>0</v>
      </c>
      <c r="N105" s="22"/>
      <c r="O105" s="9" t="str">
        <f>Ruimtestaat!L107</f>
        <v>5w</v>
      </c>
      <c r="P105" s="9"/>
      <c r="Q105" s="9"/>
      <c r="R105" s="9"/>
      <c r="S105" s="22"/>
      <c r="T105" s="17" t="str">
        <f t="shared" si="46"/>
        <v>Verkeer</v>
      </c>
      <c r="U105" s="17" t="str">
        <f t="shared" si="47"/>
        <v>AQL 7%</v>
      </c>
      <c r="V105" s="22"/>
      <c r="W105" s="184">
        <v>100</v>
      </c>
      <c r="X105" s="22"/>
      <c r="Y105" s="20">
        <f t="shared" si="48"/>
        <v>20</v>
      </c>
      <c r="Z105" s="23">
        <f t="shared" si="49"/>
        <v>0</v>
      </c>
      <c r="AA105" s="22"/>
      <c r="AB105" s="20" t="str">
        <f t="shared" si="50"/>
        <v>_</v>
      </c>
      <c r="AC105" s="23" t="str">
        <f t="shared" si="58"/>
        <v>_</v>
      </c>
      <c r="AD105" s="22"/>
      <c r="AE105" s="20" t="str">
        <f t="shared" si="51"/>
        <v>_</v>
      </c>
      <c r="AF105" s="23" t="str">
        <f t="shared" si="59"/>
        <v>_</v>
      </c>
      <c r="AG105" s="22"/>
      <c r="AH105" s="20" t="str">
        <f t="shared" si="52"/>
        <v>_</v>
      </c>
      <c r="AI105" s="23" t="str">
        <f t="shared" si="60"/>
        <v>_</v>
      </c>
      <c r="AJ105" s="22"/>
      <c r="AK105" s="20">
        <f t="shared" si="53"/>
        <v>20</v>
      </c>
      <c r="AL105" s="23">
        <f t="shared" si="54"/>
        <v>0</v>
      </c>
      <c r="AM105" s="22"/>
    </row>
    <row r="106" spans="1:39" ht="12.75">
      <c r="A106" s="6">
        <f>Ruimtestaat!A108</f>
        <v>1</v>
      </c>
      <c r="B106" s="17" t="str">
        <f>Ruimtestaat!B108</f>
        <v>Ariane de Ranitz</v>
      </c>
      <c r="C106" s="52" t="str">
        <f>Ruimtestaat!D108</f>
        <v>bg</v>
      </c>
      <c r="D106" s="77" t="str">
        <f>Ruimtestaat!E108</f>
        <v>0.111</v>
      </c>
      <c r="E106" s="52" t="str">
        <f>Ruimtestaat!F108</f>
        <v>Entree</v>
      </c>
      <c r="F106" s="9">
        <v>3</v>
      </c>
      <c r="G106" s="18" t="str">
        <f t="shared" si="45"/>
        <v>Verkeersruimte / Garderobe / Wachtruimte</v>
      </c>
      <c r="H106" s="52" t="str">
        <f>Ruimtestaat!G108</f>
        <v>Schoonloopmat</v>
      </c>
      <c r="I106" s="19">
        <v>4</v>
      </c>
      <c r="J106" s="18" t="str">
        <f t="shared" si="55"/>
        <v>Tapijt</v>
      </c>
      <c r="K106" s="21">
        <f>Ruimtestaat!H108</f>
        <v>6</v>
      </c>
      <c r="L106" s="20">
        <f t="shared" si="61"/>
        <v>6</v>
      </c>
      <c r="M106" s="42">
        <f>Ruimtestaat!J108</f>
        <v>0</v>
      </c>
      <c r="N106" s="22"/>
      <c r="O106" s="9" t="str">
        <f>Ruimtestaat!L108</f>
        <v>5w</v>
      </c>
      <c r="P106" s="9"/>
      <c r="Q106" s="9"/>
      <c r="R106" s="9"/>
      <c r="S106" s="22"/>
      <c r="T106" s="17" t="str">
        <f t="shared" si="46"/>
        <v>Verkeer</v>
      </c>
      <c r="U106" s="17" t="str">
        <f t="shared" si="47"/>
        <v>AQL 7%</v>
      </c>
      <c r="V106" s="22"/>
      <c r="W106" s="184">
        <v>100</v>
      </c>
      <c r="X106" s="22"/>
      <c r="Y106" s="20">
        <f t="shared" si="48"/>
        <v>12</v>
      </c>
      <c r="Z106" s="23">
        <f t="shared" si="49"/>
        <v>0</v>
      </c>
      <c r="AA106" s="22"/>
      <c r="AB106" s="20" t="str">
        <f t="shared" si="50"/>
        <v>_</v>
      </c>
      <c r="AC106" s="23" t="str">
        <f t="shared" si="58"/>
        <v>_</v>
      </c>
      <c r="AD106" s="22"/>
      <c r="AE106" s="20" t="str">
        <f t="shared" si="51"/>
        <v>_</v>
      </c>
      <c r="AF106" s="23" t="str">
        <f t="shared" si="59"/>
        <v>_</v>
      </c>
      <c r="AG106" s="22"/>
      <c r="AH106" s="20" t="str">
        <f t="shared" si="52"/>
        <v>_</v>
      </c>
      <c r="AI106" s="23" t="str">
        <f t="shared" si="60"/>
        <v>_</v>
      </c>
      <c r="AJ106" s="22"/>
      <c r="AK106" s="20">
        <f t="shared" si="53"/>
        <v>12</v>
      </c>
      <c r="AL106" s="23">
        <f t="shared" si="54"/>
        <v>0</v>
      </c>
      <c r="AM106" s="22"/>
    </row>
    <row r="107" spans="1:39" ht="12.75">
      <c r="A107" s="6">
        <f>Ruimtestaat!A109</f>
        <v>1</v>
      </c>
      <c r="B107" s="17" t="str">
        <f>Ruimtestaat!B109</f>
        <v>Ariane de Ranitz</v>
      </c>
      <c r="C107" s="52" t="str">
        <f>Ruimtestaat!D109</f>
        <v>bg</v>
      </c>
      <c r="D107" s="77" t="str">
        <f>Ruimtestaat!E109</f>
        <v>0.112</v>
      </c>
      <c r="E107" s="52" t="str">
        <f>Ruimtestaat!F109</f>
        <v>Planning-administratie-receptie</v>
      </c>
      <c r="F107" s="9" t="s">
        <v>652</v>
      </c>
      <c r="G107" s="18" t="str">
        <f t="shared" si="45"/>
        <v>niet in onderhoud</v>
      </c>
      <c r="H107" s="52" t="str">
        <f>Ruimtestaat!G109</f>
        <v>Noraplan Sentica</v>
      </c>
      <c r="I107" s="19">
        <v>2</v>
      </c>
      <c r="J107" s="18" t="str">
        <f t="shared" si="55"/>
        <v>Harde vloeren zonder extra behandeling</v>
      </c>
      <c r="K107" s="21">
        <f>Ruimtestaat!H109</f>
        <v>18</v>
      </c>
      <c r="L107" s="20">
        <f t="shared" si="61"/>
        <v>0</v>
      </c>
      <c r="M107" s="42">
        <f>Ruimtestaat!J109</f>
        <v>18</v>
      </c>
      <c r="N107" s="22"/>
      <c r="O107" s="9" t="s">
        <v>652</v>
      </c>
      <c r="P107" s="9"/>
      <c r="Q107" s="9"/>
      <c r="R107" s="9"/>
      <c r="S107" s="22"/>
      <c r="T107" s="17" t="str">
        <f t="shared" si="46"/>
        <v>_</v>
      </c>
      <c r="U107" s="17" t="str">
        <f t="shared" si="47"/>
        <v>_</v>
      </c>
      <c r="V107" s="22"/>
      <c r="W107" s="184">
        <v>100</v>
      </c>
      <c r="X107" s="22"/>
      <c r="Y107" s="20" t="str">
        <f t="shared" ref="Y107:Y108" si="65">IF(F107="nio","_",0)</f>
        <v>_</v>
      </c>
      <c r="Z107" s="23" t="str">
        <f t="shared" si="49"/>
        <v>_</v>
      </c>
      <c r="AA107" s="22"/>
      <c r="AB107" s="20" t="str">
        <f t="shared" si="50"/>
        <v>_</v>
      </c>
      <c r="AC107" s="23" t="str">
        <f t="shared" si="58"/>
        <v>_</v>
      </c>
      <c r="AD107" s="22"/>
      <c r="AE107" s="20" t="str">
        <f t="shared" si="51"/>
        <v>_</v>
      </c>
      <c r="AF107" s="23" t="str">
        <f t="shared" si="59"/>
        <v>_</v>
      </c>
      <c r="AG107" s="22"/>
      <c r="AH107" s="20" t="str">
        <f t="shared" si="52"/>
        <v>_</v>
      </c>
      <c r="AI107" s="23" t="str">
        <f t="shared" si="60"/>
        <v>_</v>
      </c>
      <c r="AJ107" s="22"/>
      <c r="AK107" s="20" t="str">
        <f t="shared" si="53"/>
        <v>_</v>
      </c>
      <c r="AL107" s="23" t="str">
        <f t="shared" si="54"/>
        <v>_</v>
      </c>
      <c r="AM107" s="22"/>
    </row>
    <row r="108" spans="1:39" ht="12.75">
      <c r="A108" s="6">
        <f>Ruimtestaat!A110</f>
        <v>1</v>
      </c>
      <c r="B108" s="17" t="str">
        <f>Ruimtestaat!B110</f>
        <v>Ariane de Ranitz</v>
      </c>
      <c r="C108" s="52" t="str">
        <f>Ruimtestaat!D110</f>
        <v>bg</v>
      </c>
      <c r="D108" s="77" t="str">
        <f>Ruimtestaat!E110</f>
        <v>0.113</v>
      </c>
      <c r="E108" s="52" t="str">
        <f>Ruimtestaat!F110</f>
        <v>Werkomg. Beh. Staf. Man.</v>
      </c>
      <c r="F108" s="9" t="s">
        <v>652</v>
      </c>
      <c r="G108" s="18" t="str">
        <f t="shared" si="45"/>
        <v>niet in onderhoud</v>
      </c>
      <c r="H108" s="52" t="str">
        <f>Ruimtestaat!G110</f>
        <v>Noraplan Sentica</v>
      </c>
      <c r="I108" s="19">
        <v>2</v>
      </c>
      <c r="J108" s="18" t="str">
        <f t="shared" si="55"/>
        <v>Harde vloeren zonder extra behandeling</v>
      </c>
      <c r="K108" s="21">
        <f>Ruimtestaat!H110</f>
        <v>88</v>
      </c>
      <c r="L108" s="20">
        <f t="shared" si="61"/>
        <v>0</v>
      </c>
      <c r="M108" s="42">
        <f>Ruimtestaat!J110</f>
        <v>88</v>
      </c>
      <c r="N108" s="22"/>
      <c r="O108" s="9" t="s">
        <v>652</v>
      </c>
      <c r="P108" s="9"/>
      <c r="Q108" s="9"/>
      <c r="R108" s="9"/>
      <c r="S108" s="22"/>
      <c r="T108" s="17" t="str">
        <f t="shared" si="46"/>
        <v>_</v>
      </c>
      <c r="U108" s="17" t="str">
        <f t="shared" si="47"/>
        <v>_</v>
      </c>
      <c r="V108" s="22"/>
      <c r="W108" s="184">
        <v>100</v>
      </c>
      <c r="X108" s="22"/>
      <c r="Y108" s="20" t="str">
        <f t="shared" si="65"/>
        <v>_</v>
      </c>
      <c r="Z108" s="23" t="str">
        <f t="shared" si="49"/>
        <v>_</v>
      </c>
      <c r="AA108" s="22"/>
      <c r="AB108" s="20" t="str">
        <f t="shared" si="50"/>
        <v>_</v>
      </c>
      <c r="AC108" s="23" t="str">
        <f t="shared" si="58"/>
        <v>_</v>
      </c>
      <c r="AD108" s="22"/>
      <c r="AE108" s="20" t="str">
        <f t="shared" si="51"/>
        <v>_</v>
      </c>
      <c r="AF108" s="23" t="str">
        <f t="shared" si="59"/>
        <v>_</v>
      </c>
      <c r="AG108" s="22"/>
      <c r="AH108" s="20" t="str">
        <f t="shared" si="52"/>
        <v>_</v>
      </c>
      <c r="AI108" s="23" t="str">
        <f t="shared" si="60"/>
        <v>_</v>
      </c>
      <c r="AJ108" s="22"/>
      <c r="AK108" s="20" t="str">
        <f t="shared" si="53"/>
        <v>_</v>
      </c>
      <c r="AL108" s="23" t="str">
        <f t="shared" si="54"/>
        <v>_</v>
      </c>
      <c r="AM108" s="22"/>
    </row>
    <row r="109" spans="1:39" ht="12.75">
      <c r="A109" s="6">
        <f>Ruimtestaat!A111</f>
        <v>1</v>
      </c>
      <c r="B109" s="17" t="str">
        <f>Ruimtestaat!B111</f>
        <v>Ariane de Ranitz</v>
      </c>
      <c r="C109" s="52" t="str">
        <f>Ruimtestaat!D111</f>
        <v>bg</v>
      </c>
      <c r="D109" s="77" t="str">
        <f>Ruimtestaat!E111</f>
        <v>0.114</v>
      </c>
      <c r="E109" s="52" t="str">
        <f>Ruimtestaat!F111</f>
        <v>Fitness ruimte</v>
      </c>
      <c r="F109" s="9">
        <v>7</v>
      </c>
      <c r="G109" s="18" t="str">
        <f t="shared" si="45"/>
        <v>Leslokalen praktijk</v>
      </c>
      <c r="H109" s="52" t="str">
        <f>Ruimtestaat!G111</f>
        <v>Noraplan Sentica</v>
      </c>
      <c r="I109" s="19">
        <v>2</v>
      </c>
      <c r="J109" s="18" t="str">
        <f t="shared" si="55"/>
        <v>Harde vloeren zonder extra behandeling</v>
      </c>
      <c r="K109" s="21">
        <f>Ruimtestaat!H111</f>
        <v>73</v>
      </c>
      <c r="L109" s="20">
        <f t="shared" si="61"/>
        <v>73</v>
      </c>
      <c r="M109" s="42">
        <f>Ruimtestaat!J111</f>
        <v>0</v>
      </c>
      <c r="N109" s="22"/>
      <c r="O109" s="9" t="str">
        <f>Ruimtestaat!L111</f>
        <v>5w</v>
      </c>
      <c r="P109" s="9"/>
      <c r="Q109" s="9"/>
      <c r="R109" s="9"/>
      <c r="S109" s="22"/>
      <c r="T109" s="17" t="str">
        <f t="shared" si="46"/>
        <v>Les</v>
      </c>
      <c r="U109" s="17" t="str">
        <f t="shared" si="47"/>
        <v>AQL 7%</v>
      </c>
      <c r="V109" s="22"/>
      <c r="W109" s="184">
        <v>100</v>
      </c>
      <c r="X109" s="22"/>
      <c r="Y109" s="20">
        <f t="shared" si="48"/>
        <v>146</v>
      </c>
      <c r="Z109" s="23">
        <f t="shared" si="49"/>
        <v>0</v>
      </c>
      <c r="AA109" s="22"/>
      <c r="AB109" s="20" t="str">
        <f t="shared" si="50"/>
        <v>_</v>
      </c>
      <c r="AC109" s="23" t="str">
        <f t="shared" si="58"/>
        <v>_</v>
      </c>
      <c r="AD109" s="22"/>
      <c r="AE109" s="20" t="str">
        <f t="shared" si="51"/>
        <v>_</v>
      </c>
      <c r="AF109" s="23" t="str">
        <f t="shared" si="59"/>
        <v>_</v>
      </c>
      <c r="AG109" s="22"/>
      <c r="AH109" s="20" t="str">
        <f t="shared" si="52"/>
        <v>_</v>
      </c>
      <c r="AI109" s="23" t="str">
        <f t="shared" si="60"/>
        <v>_</v>
      </c>
      <c r="AJ109" s="22"/>
      <c r="AK109" s="20">
        <f t="shared" si="53"/>
        <v>146</v>
      </c>
      <c r="AL109" s="23">
        <f t="shared" si="54"/>
        <v>0</v>
      </c>
      <c r="AM109" s="22"/>
    </row>
    <row r="110" spans="1:39" ht="12.75">
      <c r="A110" s="6">
        <f>Ruimtestaat!A112</f>
        <v>1</v>
      </c>
      <c r="B110" s="17" t="str">
        <f>Ruimtestaat!B112</f>
        <v>Ariane de Ranitz</v>
      </c>
      <c r="C110" s="52" t="str">
        <f>Ruimtestaat!D112</f>
        <v>bg</v>
      </c>
      <c r="D110" s="77" t="str">
        <f>Ruimtestaat!E112</f>
        <v>0.115</v>
      </c>
      <c r="E110" s="52" t="str">
        <f>Ruimtestaat!F112</f>
        <v>Oefenzaal</v>
      </c>
      <c r="F110" s="9">
        <v>7</v>
      </c>
      <c r="G110" s="18" t="str">
        <f t="shared" si="45"/>
        <v>Leslokalen praktijk</v>
      </c>
      <c r="H110" s="52" t="s">
        <v>97</v>
      </c>
      <c r="I110" s="19">
        <v>3</v>
      </c>
      <c r="J110" s="18" t="str">
        <f t="shared" si="55"/>
        <v>Harde vloer zonder polymeer beschermlaag, met behandeling</v>
      </c>
      <c r="K110" s="21">
        <f>Ruimtestaat!H112</f>
        <v>123</v>
      </c>
      <c r="L110" s="20">
        <f t="shared" si="61"/>
        <v>123</v>
      </c>
      <c r="M110" s="42">
        <f>Ruimtestaat!J112</f>
        <v>0</v>
      </c>
      <c r="N110" s="22"/>
      <c r="O110" s="9" t="str">
        <f>Ruimtestaat!L112</f>
        <v>5w</v>
      </c>
      <c r="P110" s="9"/>
      <c r="Q110" s="9"/>
      <c r="R110" s="9"/>
      <c r="S110" s="22"/>
      <c r="T110" s="17" t="str">
        <f t="shared" si="46"/>
        <v>Les</v>
      </c>
      <c r="U110" s="17" t="str">
        <f t="shared" si="47"/>
        <v>AQL 7%</v>
      </c>
      <c r="V110" s="22"/>
      <c r="W110" s="184">
        <v>100</v>
      </c>
      <c r="X110" s="22"/>
      <c r="Y110" s="20">
        <f t="shared" si="48"/>
        <v>246</v>
      </c>
      <c r="Z110" s="23">
        <f t="shared" si="49"/>
        <v>0</v>
      </c>
      <c r="AA110" s="22"/>
      <c r="AB110" s="20" t="str">
        <f t="shared" si="50"/>
        <v>_</v>
      </c>
      <c r="AC110" s="23" t="str">
        <f t="shared" si="58"/>
        <v>_</v>
      </c>
      <c r="AD110" s="22"/>
      <c r="AE110" s="20" t="str">
        <f t="shared" si="51"/>
        <v>_</v>
      </c>
      <c r="AF110" s="23" t="str">
        <f t="shared" si="59"/>
        <v>_</v>
      </c>
      <c r="AG110" s="22"/>
      <c r="AH110" s="20" t="str">
        <f t="shared" si="52"/>
        <v>_</v>
      </c>
      <c r="AI110" s="23" t="str">
        <f t="shared" si="60"/>
        <v>_</v>
      </c>
      <c r="AJ110" s="22"/>
      <c r="AK110" s="20">
        <f t="shared" si="53"/>
        <v>246</v>
      </c>
      <c r="AL110" s="23">
        <f t="shared" si="54"/>
        <v>0</v>
      </c>
      <c r="AM110" s="22"/>
    </row>
    <row r="111" spans="1:39" ht="12.75">
      <c r="A111" s="6">
        <f>Ruimtestaat!A113</f>
        <v>1</v>
      </c>
      <c r="B111" s="17" t="str">
        <f>Ruimtestaat!B113</f>
        <v>Ariane de Ranitz</v>
      </c>
      <c r="C111" s="52" t="str">
        <f>Ruimtestaat!D113</f>
        <v>bg</v>
      </c>
      <c r="D111" s="77" t="str">
        <f>Ruimtestaat!E113</f>
        <v>0.116</v>
      </c>
      <c r="E111" s="52" t="str">
        <f>Ruimtestaat!F113</f>
        <v>Technische dienst</v>
      </c>
      <c r="F111" s="9" t="s">
        <v>652</v>
      </c>
      <c r="G111" s="18" t="str">
        <f t="shared" si="45"/>
        <v>niet in onderhoud</v>
      </c>
      <c r="H111" s="52" t="str">
        <f>Ruimtestaat!G113</f>
        <v>Noraplan Sentica</v>
      </c>
      <c r="I111" s="19">
        <v>2</v>
      </c>
      <c r="J111" s="18" t="str">
        <f t="shared" si="55"/>
        <v>Harde vloeren zonder extra behandeling</v>
      </c>
      <c r="K111" s="21">
        <f>Ruimtestaat!H113</f>
        <v>24</v>
      </c>
      <c r="L111" s="20">
        <f t="shared" si="61"/>
        <v>0</v>
      </c>
      <c r="M111" s="42">
        <f>Ruimtestaat!J113</f>
        <v>24</v>
      </c>
      <c r="N111" s="22"/>
      <c r="O111" s="9" t="s">
        <v>652</v>
      </c>
      <c r="P111" s="9"/>
      <c r="Q111" s="9"/>
      <c r="R111" s="9"/>
      <c r="S111" s="22"/>
      <c r="T111" s="17" t="str">
        <f t="shared" si="46"/>
        <v>_</v>
      </c>
      <c r="U111" s="17" t="str">
        <f t="shared" si="47"/>
        <v>_</v>
      </c>
      <c r="V111" s="22"/>
      <c r="W111" s="184">
        <v>100</v>
      </c>
      <c r="X111" s="22"/>
      <c r="Y111" s="20" t="str">
        <f t="shared" ref="Y111" si="66">IF(F111="nio","_",0)</f>
        <v>_</v>
      </c>
      <c r="Z111" s="23" t="str">
        <f t="shared" si="49"/>
        <v>_</v>
      </c>
      <c r="AA111" s="22"/>
      <c r="AB111" s="20" t="str">
        <f t="shared" si="50"/>
        <v>_</v>
      </c>
      <c r="AC111" s="23" t="str">
        <f t="shared" si="58"/>
        <v>_</v>
      </c>
      <c r="AD111" s="22"/>
      <c r="AE111" s="20" t="str">
        <f t="shared" si="51"/>
        <v>_</v>
      </c>
      <c r="AF111" s="23" t="str">
        <f t="shared" si="59"/>
        <v>_</v>
      </c>
      <c r="AG111" s="22"/>
      <c r="AH111" s="20" t="str">
        <f t="shared" si="52"/>
        <v>_</v>
      </c>
      <c r="AI111" s="23" t="str">
        <f t="shared" si="60"/>
        <v>_</v>
      </c>
      <c r="AJ111" s="22"/>
      <c r="AK111" s="20" t="str">
        <f t="shared" si="53"/>
        <v>_</v>
      </c>
      <c r="AL111" s="23" t="str">
        <f t="shared" si="54"/>
        <v>_</v>
      </c>
      <c r="AM111" s="22"/>
    </row>
    <row r="112" spans="1:39" ht="12.75">
      <c r="A112" s="6">
        <f>Ruimtestaat!A114</f>
        <v>1</v>
      </c>
      <c r="B112" s="17" t="str">
        <f>Ruimtestaat!B114</f>
        <v>Ariane de Ranitz</v>
      </c>
      <c r="C112" s="52" t="str">
        <f>Ruimtestaat!D114</f>
        <v>bg</v>
      </c>
      <c r="D112" s="77" t="str">
        <f>Ruimtestaat!E114</f>
        <v>0.117</v>
      </c>
      <c r="E112" s="52" t="str">
        <f>Ruimtestaat!F114</f>
        <v>Gang</v>
      </c>
      <c r="F112" s="9">
        <v>3</v>
      </c>
      <c r="G112" s="18" t="str">
        <f t="shared" si="45"/>
        <v>Verkeersruimte / Garderobe / Wachtruimte</v>
      </c>
      <c r="H112" s="52" t="str">
        <f>Ruimtestaat!G114</f>
        <v>Noraplan Sentica</v>
      </c>
      <c r="I112" s="19">
        <v>2</v>
      </c>
      <c r="J112" s="18" t="str">
        <f t="shared" si="55"/>
        <v>Harde vloeren zonder extra behandeling</v>
      </c>
      <c r="K112" s="21">
        <f>Ruimtestaat!H114</f>
        <v>72</v>
      </c>
      <c r="L112" s="20">
        <f t="shared" si="61"/>
        <v>72</v>
      </c>
      <c r="M112" s="42">
        <f>Ruimtestaat!J114</f>
        <v>0</v>
      </c>
      <c r="N112" s="22"/>
      <c r="O112" s="9" t="str">
        <f>Ruimtestaat!L114</f>
        <v>5w</v>
      </c>
      <c r="P112" s="9"/>
      <c r="Q112" s="9"/>
      <c r="R112" s="9"/>
      <c r="S112" s="22"/>
      <c r="T112" s="17" t="str">
        <f t="shared" si="46"/>
        <v>Verkeer</v>
      </c>
      <c r="U112" s="17" t="str">
        <f t="shared" si="47"/>
        <v>AQL 7%</v>
      </c>
      <c r="V112" s="22"/>
      <c r="W112" s="184">
        <v>100</v>
      </c>
      <c r="X112" s="22"/>
      <c r="Y112" s="20">
        <f t="shared" si="48"/>
        <v>144</v>
      </c>
      <c r="Z112" s="23">
        <f t="shared" si="49"/>
        <v>0</v>
      </c>
      <c r="AA112" s="22"/>
      <c r="AB112" s="20" t="str">
        <f t="shared" si="50"/>
        <v>_</v>
      </c>
      <c r="AC112" s="23" t="str">
        <f t="shared" si="58"/>
        <v>_</v>
      </c>
      <c r="AD112" s="22"/>
      <c r="AE112" s="20" t="str">
        <f t="shared" si="51"/>
        <v>_</v>
      </c>
      <c r="AF112" s="23" t="str">
        <f t="shared" si="59"/>
        <v>_</v>
      </c>
      <c r="AG112" s="22"/>
      <c r="AH112" s="20" t="str">
        <f t="shared" si="52"/>
        <v>_</v>
      </c>
      <c r="AI112" s="23" t="str">
        <f t="shared" si="60"/>
        <v>_</v>
      </c>
      <c r="AJ112" s="22"/>
      <c r="AK112" s="20">
        <f t="shared" si="53"/>
        <v>144</v>
      </c>
      <c r="AL112" s="23">
        <f t="shared" si="54"/>
        <v>0</v>
      </c>
      <c r="AM112" s="22"/>
    </row>
    <row r="113" spans="1:39" ht="12.75">
      <c r="A113" s="6">
        <f>Ruimtestaat!A115</f>
        <v>1</v>
      </c>
      <c r="B113" s="17" t="str">
        <f>Ruimtestaat!B115</f>
        <v>Ariane de Ranitz</v>
      </c>
      <c r="C113" s="52" t="str">
        <f>Ruimtestaat!D115</f>
        <v>bg</v>
      </c>
      <c r="D113" s="77" t="str">
        <f>Ruimtestaat!E115</f>
        <v>0.117a</v>
      </c>
      <c r="E113" s="52" t="str">
        <f>Ruimtestaat!F115</f>
        <v>Wachtruimte</v>
      </c>
      <c r="F113" s="9">
        <v>1</v>
      </c>
      <c r="G113" s="18" t="str">
        <f t="shared" si="45"/>
        <v xml:space="preserve">Kantoorruimte / vergaderruimte </v>
      </c>
      <c r="H113" s="52" t="str">
        <f>Ruimtestaat!G115</f>
        <v>Noraplan Sentica</v>
      </c>
      <c r="I113" s="19">
        <v>2</v>
      </c>
      <c r="J113" s="18" t="str">
        <f t="shared" si="55"/>
        <v>Harde vloeren zonder extra behandeling</v>
      </c>
      <c r="K113" s="21">
        <f>Ruimtestaat!H115</f>
        <v>36</v>
      </c>
      <c r="L113" s="20">
        <f t="shared" si="61"/>
        <v>36</v>
      </c>
      <c r="M113" s="42">
        <f>Ruimtestaat!J115</f>
        <v>0</v>
      </c>
      <c r="N113" s="22"/>
      <c r="O113" s="9" t="str">
        <f>Ruimtestaat!L115</f>
        <v>5w</v>
      </c>
      <c r="P113" s="9"/>
      <c r="Q113" s="9"/>
      <c r="R113" s="9"/>
      <c r="S113" s="22"/>
      <c r="T113" s="17" t="str">
        <f t="shared" si="46"/>
        <v>Bureau</v>
      </c>
      <c r="U113" s="17" t="str">
        <f t="shared" si="47"/>
        <v>AQL 7%</v>
      </c>
      <c r="V113" s="22"/>
      <c r="W113" s="184">
        <v>100</v>
      </c>
      <c r="X113" s="22"/>
      <c r="Y113" s="20">
        <f t="shared" si="48"/>
        <v>72</v>
      </c>
      <c r="Z113" s="23">
        <f t="shared" si="49"/>
        <v>0</v>
      </c>
      <c r="AA113" s="22"/>
      <c r="AB113" s="20" t="str">
        <f t="shared" si="50"/>
        <v>_</v>
      </c>
      <c r="AC113" s="23" t="str">
        <f t="shared" si="58"/>
        <v>_</v>
      </c>
      <c r="AD113" s="22"/>
      <c r="AE113" s="20" t="str">
        <f t="shared" si="51"/>
        <v>_</v>
      </c>
      <c r="AF113" s="23" t="str">
        <f t="shared" si="59"/>
        <v>_</v>
      </c>
      <c r="AG113" s="22"/>
      <c r="AH113" s="20" t="str">
        <f t="shared" si="52"/>
        <v>_</v>
      </c>
      <c r="AI113" s="23" t="str">
        <f t="shared" si="60"/>
        <v>_</v>
      </c>
      <c r="AJ113" s="22"/>
      <c r="AK113" s="20">
        <f t="shared" si="53"/>
        <v>72</v>
      </c>
      <c r="AL113" s="23">
        <f t="shared" si="54"/>
        <v>0</v>
      </c>
      <c r="AM113" s="22"/>
    </row>
    <row r="114" spans="1:39" ht="12.75">
      <c r="A114" s="6">
        <f>Ruimtestaat!A116</f>
        <v>1</v>
      </c>
      <c r="B114" s="17" t="str">
        <f>Ruimtestaat!B116</f>
        <v>Ariane de Ranitz</v>
      </c>
      <c r="C114" s="52" t="str">
        <f>Ruimtestaat!D116</f>
        <v>bg</v>
      </c>
      <c r="D114" s="77" t="str">
        <f>Ruimtestaat!E116</f>
        <v>0.118</v>
      </c>
      <c r="E114" s="52" t="str">
        <f>Ruimtestaat!F116</f>
        <v>Entree</v>
      </c>
      <c r="F114" s="9">
        <v>3</v>
      </c>
      <c r="G114" s="18" t="str">
        <f t="shared" si="45"/>
        <v>Verkeersruimte / Garderobe / Wachtruimte</v>
      </c>
      <c r="H114" s="52" t="str">
        <f>Ruimtestaat!G116</f>
        <v>Schoonloopmat</v>
      </c>
      <c r="I114" s="19">
        <v>4</v>
      </c>
      <c r="J114" s="18" t="str">
        <f t="shared" si="55"/>
        <v>Tapijt</v>
      </c>
      <c r="K114" s="21">
        <f>Ruimtestaat!H116</f>
        <v>15</v>
      </c>
      <c r="L114" s="20">
        <f t="shared" si="61"/>
        <v>15</v>
      </c>
      <c r="M114" s="42">
        <f>Ruimtestaat!J116</f>
        <v>0</v>
      </c>
      <c r="N114" s="22"/>
      <c r="O114" s="9" t="str">
        <f>Ruimtestaat!L116</f>
        <v>5w</v>
      </c>
      <c r="P114" s="9"/>
      <c r="Q114" s="9"/>
      <c r="R114" s="9"/>
      <c r="S114" s="22"/>
      <c r="T114" s="17" t="str">
        <f t="shared" si="46"/>
        <v>Verkeer</v>
      </c>
      <c r="U114" s="17" t="str">
        <f t="shared" si="47"/>
        <v>AQL 7%</v>
      </c>
      <c r="V114" s="22"/>
      <c r="W114" s="184">
        <v>100</v>
      </c>
      <c r="X114" s="22"/>
      <c r="Y114" s="20">
        <f t="shared" si="48"/>
        <v>30</v>
      </c>
      <c r="Z114" s="23">
        <f t="shared" si="49"/>
        <v>0</v>
      </c>
      <c r="AA114" s="22"/>
      <c r="AB114" s="20" t="str">
        <f t="shared" si="50"/>
        <v>_</v>
      </c>
      <c r="AC114" s="23" t="str">
        <f t="shared" si="58"/>
        <v>_</v>
      </c>
      <c r="AD114" s="22"/>
      <c r="AE114" s="20" t="str">
        <f t="shared" si="51"/>
        <v>_</v>
      </c>
      <c r="AF114" s="23" t="str">
        <f t="shared" si="59"/>
        <v>_</v>
      </c>
      <c r="AG114" s="22"/>
      <c r="AH114" s="20" t="str">
        <f t="shared" si="52"/>
        <v>_</v>
      </c>
      <c r="AI114" s="23" t="str">
        <f t="shared" si="60"/>
        <v>_</v>
      </c>
      <c r="AJ114" s="22"/>
      <c r="AK114" s="20">
        <f t="shared" si="53"/>
        <v>30</v>
      </c>
      <c r="AL114" s="23">
        <f t="shared" si="54"/>
        <v>0</v>
      </c>
      <c r="AM114" s="22"/>
    </row>
    <row r="115" spans="1:39" ht="12.75">
      <c r="A115" s="6">
        <f>Ruimtestaat!A117</f>
        <v>1</v>
      </c>
      <c r="B115" s="17" t="str">
        <f>Ruimtestaat!B117</f>
        <v>Ariane de Ranitz</v>
      </c>
      <c r="C115" s="52" t="str">
        <f>Ruimtestaat!D117</f>
        <v>bg</v>
      </c>
      <c r="D115" s="77" t="str">
        <f>Ruimtestaat!E117</f>
        <v>0.119</v>
      </c>
      <c r="E115" s="52" t="str">
        <f>Ruimtestaat!F117</f>
        <v>Secretariaat (stil)</v>
      </c>
      <c r="F115" s="9" t="s">
        <v>652</v>
      </c>
      <c r="G115" s="18" t="str">
        <f t="shared" si="45"/>
        <v>niet in onderhoud</v>
      </c>
      <c r="H115" s="52" t="str">
        <f>Ruimtestaat!G117</f>
        <v>tapijttegels</v>
      </c>
      <c r="I115" s="19">
        <v>4</v>
      </c>
      <c r="J115" s="18" t="str">
        <f t="shared" si="55"/>
        <v>Tapijt</v>
      </c>
      <c r="K115" s="21">
        <f>Ruimtestaat!H117</f>
        <v>17</v>
      </c>
      <c r="L115" s="20">
        <f t="shared" si="61"/>
        <v>0</v>
      </c>
      <c r="M115" s="42">
        <f>Ruimtestaat!J117</f>
        <v>17</v>
      </c>
      <c r="N115" s="22"/>
      <c r="O115" s="9" t="s">
        <v>652</v>
      </c>
      <c r="P115" s="9"/>
      <c r="Q115" s="9"/>
      <c r="R115" s="9"/>
      <c r="S115" s="22"/>
      <c r="T115" s="17" t="str">
        <f t="shared" si="46"/>
        <v>_</v>
      </c>
      <c r="U115" s="17" t="str">
        <f t="shared" si="47"/>
        <v>_</v>
      </c>
      <c r="V115" s="22"/>
      <c r="W115" s="184">
        <v>100</v>
      </c>
      <c r="X115" s="22"/>
      <c r="Y115" s="20" t="str">
        <f t="shared" ref="Y115:Y116" si="67">IF(F115="nio","_",0)</f>
        <v>_</v>
      </c>
      <c r="Z115" s="23" t="str">
        <f t="shared" si="49"/>
        <v>_</v>
      </c>
      <c r="AA115" s="22"/>
      <c r="AB115" s="20" t="str">
        <f t="shared" si="50"/>
        <v>_</v>
      </c>
      <c r="AC115" s="23" t="str">
        <f t="shared" si="58"/>
        <v>_</v>
      </c>
      <c r="AD115" s="22"/>
      <c r="AE115" s="20" t="str">
        <f t="shared" si="51"/>
        <v>_</v>
      </c>
      <c r="AF115" s="23" t="str">
        <f t="shared" si="59"/>
        <v>_</v>
      </c>
      <c r="AG115" s="22"/>
      <c r="AH115" s="20" t="str">
        <f t="shared" si="52"/>
        <v>_</v>
      </c>
      <c r="AI115" s="23" t="str">
        <f t="shared" si="60"/>
        <v>_</v>
      </c>
      <c r="AJ115" s="22"/>
      <c r="AK115" s="20" t="str">
        <f t="shared" si="53"/>
        <v>_</v>
      </c>
      <c r="AL115" s="23" t="str">
        <f t="shared" si="54"/>
        <v>_</v>
      </c>
      <c r="AM115" s="22"/>
    </row>
    <row r="116" spans="1:39" ht="12.75">
      <c r="A116" s="6">
        <f>Ruimtestaat!A118</f>
        <v>1</v>
      </c>
      <c r="B116" s="17" t="str">
        <f>Ruimtestaat!B118</f>
        <v>Ariane de Ranitz</v>
      </c>
      <c r="C116" s="52" t="str">
        <f>Ruimtestaat!D118</f>
        <v>bg</v>
      </c>
      <c r="D116" s="77" t="str">
        <f>Ruimtestaat!E118</f>
        <v>0.120</v>
      </c>
      <c r="E116" s="52" t="str">
        <f>Ruimtestaat!F118</f>
        <v xml:space="preserve">Secretariaat (praat) </v>
      </c>
      <c r="F116" s="9" t="s">
        <v>652</v>
      </c>
      <c r="G116" s="18" t="str">
        <f t="shared" si="45"/>
        <v>niet in onderhoud</v>
      </c>
      <c r="H116" s="52" t="str">
        <f>Ruimtestaat!G118</f>
        <v>tapijttegels</v>
      </c>
      <c r="I116" s="19">
        <v>4</v>
      </c>
      <c r="J116" s="18" t="str">
        <f t="shared" si="55"/>
        <v>Tapijt</v>
      </c>
      <c r="K116" s="21">
        <f>Ruimtestaat!H118</f>
        <v>17</v>
      </c>
      <c r="L116" s="20">
        <f t="shared" si="61"/>
        <v>0</v>
      </c>
      <c r="M116" s="42">
        <f>Ruimtestaat!J118</f>
        <v>17</v>
      </c>
      <c r="N116" s="22"/>
      <c r="O116" s="9" t="s">
        <v>652</v>
      </c>
      <c r="P116" s="9"/>
      <c r="Q116" s="9"/>
      <c r="R116" s="9"/>
      <c r="S116" s="22"/>
      <c r="T116" s="17" t="str">
        <f t="shared" si="46"/>
        <v>_</v>
      </c>
      <c r="U116" s="17" t="str">
        <f t="shared" si="47"/>
        <v>_</v>
      </c>
      <c r="V116" s="22"/>
      <c r="W116" s="184">
        <v>100</v>
      </c>
      <c r="X116" s="22"/>
      <c r="Y116" s="20" t="str">
        <f t="shared" si="67"/>
        <v>_</v>
      </c>
      <c r="Z116" s="23" t="str">
        <f t="shared" si="49"/>
        <v>_</v>
      </c>
      <c r="AA116" s="22"/>
      <c r="AB116" s="20" t="str">
        <f t="shared" si="50"/>
        <v>_</v>
      </c>
      <c r="AC116" s="23" t="str">
        <f t="shared" si="58"/>
        <v>_</v>
      </c>
      <c r="AD116" s="22"/>
      <c r="AE116" s="20" t="str">
        <f t="shared" si="51"/>
        <v>_</v>
      </c>
      <c r="AF116" s="23" t="str">
        <f t="shared" si="59"/>
        <v>_</v>
      </c>
      <c r="AG116" s="22"/>
      <c r="AH116" s="20" t="str">
        <f t="shared" si="52"/>
        <v>_</v>
      </c>
      <c r="AI116" s="23" t="str">
        <f t="shared" si="60"/>
        <v>_</v>
      </c>
      <c r="AJ116" s="22"/>
      <c r="AK116" s="20" t="str">
        <f t="shared" si="53"/>
        <v>_</v>
      </c>
      <c r="AL116" s="23" t="str">
        <f t="shared" si="54"/>
        <v>_</v>
      </c>
      <c r="AM116" s="22"/>
    </row>
    <row r="117" spans="1:39" ht="12.75">
      <c r="A117" s="6">
        <f>Ruimtestaat!A119</f>
        <v>1</v>
      </c>
      <c r="B117" s="17" t="str">
        <f>Ruimtestaat!B119</f>
        <v>Ariane de Ranitz</v>
      </c>
      <c r="C117" s="52" t="str">
        <f>Ruimtestaat!D119</f>
        <v>bg</v>
      </c>
      <c r="D117" s="77" t="str">
        <f>Ruimtestaat!E119</f>
        <v>0.122</v>
      </c>
      <c r="E117" s="52" t="str">
        <f>Ruimtestaat!F119</f>
        <v>Lift</v>
      </c>
      <c r="F117" s="9">
        <v>3</v>
      </c>
      <c r="G117" s="18" t="str">
        <f t="shared" si="45"/>
        <v>Verkeersruimte / Garderobe / Wachtruimte</v>
      </c>
      <c r="H117" s="52" t="str">
        <f>Ruimtestaat!G119</f>
        <v>rubber, carbon</v>
      </c>
      <c r="I117" s="19">
        <v>3</v>
      </c>
      <c r="J117" s="18" t="str">
        <f t="shared" si="55"/>
        <v>Harde vloer zonder polymeer beschermlaag, met behandeling</v>
      </c>
      <c r="K117" s="21">
        <f>Ruimtestaat!H119</f>
        <v>8</v>
      </c>
      <c r="L117" s="20">
        <f t="shared" si="61"/>
        <v>8</v>
      </c>
      <c r="M117" s="42">
        <f>Ruimtestaat!J119</f>
        <v>0</v>
      </c>
      <c r="N117" s="22"/>
      <c r="O117" s="9" t="str">
        <f>Ruimtestaat!L119</f>
        <v>5w</v>
      </c>
      <c r="P117" s="9"/>
      <c r="Q117" s="9"/>
      <c r="R117" s="9"/>
      <c r="S117" s="22"/>
      <c r="T117" s="17" t="str">
        <f t="shared" si="46"/>
        <v>Verkeer</v>
      </c>
      <c r="U117" s="17" t="str">
        <f t="shared" si="47"/>
        <v>AQL 7%</v>
      </c>
      <c r="V117" s="22"/>
      <c r="W117" s="184">
        <v>100</v>
      </c>
      <c r="X117" s="22"/>
      <c r="Y117" s="20">
        <f t="shared" si="48"/>
        <v>16</v>
      </c>
      <c r="Z117" s="23">
        <f t="shared" si="49"/>
        <v>0</v>
      </c>
      <c r="AA117" s="22"/>
      <c r="AB117" s="20" t="str">
        <f t="shared" si="50"/>
        <v>_</v>
      </c>
      <c r="AC117" s="23" t="str">
        <f t="shared" si="58"/>
        <v>_</v>
      </c>
      <c r="AD117" s="22"/>
      <c r="AE117" s="20" t="str">
        <f t="shared" si="51"/>
        <v>_</v>
      </c>
      <c r="AF117" s="23" t="str">
        <f t="shared" si="59"/>
        <v>_</v>
      </c>
      <c r="AG117" s="22"/>
      <c r="AH117" s="20" t="str">
        <f t="shared" si="52"/>
        <v>_</v>
      </c>
      <c r="AI117" s="23" t="str">
        <f t="shared" si="60"/>
        <v>_</v>
      </c>
      <c r="AJ117" s="22"/>
      <c r="AK117" s="20">
        <f t="shared" si="53"/>
        <v>16</v>
      </c>
      <c r="AL117" s="23">
        <f t="shared" si="54"/>
        <v>0</v>
      </c>
      <c r="AM117" s="22"/>
    </row>
    <row r="118" spans="1:39" ht="12.75">
      <c r="A118" s="6">
        <f>Ruimtestaat!A120</f>
        <v>1</v>
      </c>
      <c r="B118" s="17" t="str">
        <f>Ruimtestaat!B120</f>
        <v>Ariane de Ranitz</v>
      </c>
      <c r="C118" s="52" t="str">
        <f>Ruimtestaat!D120</f>
        <v>bg</v>
      </c>
      <c r="D118" s="77" t="str">
        <f>Ruimtestaat!E120</f>
        <v>0.124</v>
      </c>
      <c r="E118" s="52" t="str">
        <f>Ruimtestaat!F120</f>
        <v>Bergruimte</v>
      </c>
      <c r="F118" s="9">
        <v>8</v>
      </c>
      <c r="G118" s="18" t="str">
        <f t="shared" si="45"/>
        <v>Overig / Magazijn / Archief / Berging / Technische ruimte</v>
      </c>
      <c r="H118" s="52" t="str">
        <f>Ruimtestaat!G120</f>
        <v>Noraplan Sentica</v>
      </c>
      <c r="I118" s="19">
        <v>2</v>
      </c>
      <c r="J118" s="18" t="str">
        <f t="shared" si="55"/>
        <v>Harde vloeren zonder extra behandeling</v>
      </c>
      <c r="K118" s="21">
        <f>Ruimtestaat!H120</f>
        <v>10</v>
      </c>
      <c r="L118" s="20">
        <f t="shared" si="61"/>
        <v>10</v>
      </c>
      <c r="M118" s="42">
        <f>Ruimtestaat!J120</f>
        <v>0</v>
      </c>
      <c r="N118" s="22"/>
      <c r="O118" s="9" t="str">
        <f>Ruimtestaat!L120</f>
        <v>4j</v>
      </c>
      <c r="P118" s="9"/>
      <c r="Q118" s="9"/>
      <c r="R118" s="9"/>
      <c r="S118" s="22"/>
      <c r="T118" s="17" t="str">
        <f t="shared" si="46"/>
        <v>Verkeer</v>
      </c>
      <c r="U118" s="17" t="str">
        <f t="shared" si="47"/>
        <v>AQL 7%</v>
      </c>
      <c r="V118" s="22"/>
      <c r="W118" s="184">
        <v>100</v>
      </c>
      <c r="X118" s="22"/>
      <c r="Y118" s="20">
        <f t="shared" si="48"/>
        <v>0.4</v>
      </c>
      <c r="Z118" s="23">
        <f t="shared" si="49"/>
        <v>0</v>
      </c>
      <c r="AA118" s="22"/>
      <c r="AB118" s="20" t="str">
        <f t="shared" si="50"/>
        <v>_</v>
      </c>
      <c r="AC118" s="23" t="str">
        <f t="shared" si="58"/>
        <v>_</v>
      </c>
      <c r="AD118" s="22"/>
      <c r="AE118" s="20" t="str">
        <f t="shared" si="51"/>
        <v>_</v>
      </c>
      <c r="AF118" s="23" t="str">
        <f t="shared" si="59"/>
        <v>_</v>
      </c>
      <c r="AG118" s="22"/>
      <c r="AH118" s="20" t="str">
        <f t="shared" si="52"/>
        <v>_</v>
      </c>
      <c r="AI118" s="23" t="str">
        <f t="shared" si="60"/>
        <v>_</v>
      </c>
      <c r="AJ118" s="22"/>
      <c r="AK118" s="20">
        <f t="shared" si="53"/>
        <v>0.4</v>
      </c>
      <c r="AL118" s="23">
        <f t="shared" si="54"/>
        <v>0</v>
      </c>
      <c r="AM118" s="22"/>
    </row>
    <row r="119" spans="1:39" ht="12.75">
      <c r="A119" s="6">
        <f>Ruimtestaat!A121</f>
        <v>1</v>
      </c>
      <c r="B119" s="17" t="str">
        <f>Ruimtestaat!B121</f>
        <v>Ariane de Ranitz</v>
      </c>
      <c r="C119" s="52" t="str">
        <f>Ruimtestaat!D121</f>
        <v>bg</v>
      </c>
      <c r="D119" s="77" t="str">
        <f>Ruimtestaat!E121</f>
        <v>0.124a</v>
      </c>
      <c r="E119" s="52" t="str">
        <f>Ruimtestaat!F121</f>
        <v>Belcel</v>
      </c>
      <c r="F119" s="9" t="s">
        <v>652</v>
      </c>
      <c r="G119" s="18" t="str">
        <f t="shared" si="45"/>
        <v>niet in onderhoud</v>
      </c>
      <c r="H119" s="52" t="str">
        <f>Ruimtestaat!G121</f>
        <v>Noraplan Sentica</v>
      </c>
      <c r="I119" s="19">
        <v>2</v>
      </c>
      <c r="J119" s="18" t="str">
        <f t="shared" si="55"/>
        <v>Harde vloeren zonder extra behandeling</v>
      </c>
      <c r="K119" s="21">
        <f>Ruimtestaat!H121</f>
        <v>3</v>
      </c>
      <c r="L119" s="20">
        <f t="shared" si="61"/>
        <v>0</v>
      </c>
      <c r="M119" s="42">
        <f>Ruimtestaat!J121</f>
        <v>3</v>
      </c>
      <c r="N119" s="22"/>
      <c r="O119" s="9" t="s">
        <v>652</v>
      </c>
      <c r="P119" s="9"/>
      <c r="Q119" s="9"/>
      <c r="R119" s="9"/>
      <c r="S119" s="22"/>
      <c r="T119" s="17" t="str">
        <f t="shared" si="46"/>
        <v>_</v>
      </c>
      <c r="U119" s="17" t="str">
        <f t="shared" si="47"/>
        <v>_</v>
      </c>
      <c r="V119" s="22"/>
      <c r="W119" s="184">
        <v>100</v>
      </c>
      <c r="X119" s="22"/>
      <c r="Y119" s="20" t="str">
        <f t="shared" ref="Y119" si="68">IF(F119="nio","_",0)</f>
        <v>_</v>
      </c>
      <c r="Z119" s="23" t="str">
        <f t="shared" si="49"/>
        <v>_</v>
      </c>
      <c r="AA119" s="22"/>
      <c r="AB119" s="20" t="str">
        <f t="shared" si="50"/>
        <v>_</v>
      </c>
      <c r="AC119" s="23" t="str">
        <f t="shared" si="58"/>
        <v>_</v>
      </c>
      <c r="AD119" s="22"/>
      <c r="AE119" s="20" t="str">
        <f t="shared" si="51"/>
        <v>_</v>
      </c>
      <c r="AF119" s="23" t="str">
        <f t="shared" si="59"/>
        <v>_</v>
      </c>
      <c r="AG119" s="22"/>
      <c r="AH119" s="20" t="str">
        <f t="shared" si="52"/>
        <v>_</v>
      </c>
      <c r="AI119" s="23" t="str">
        <f t="shared" si="60"/>
        <v>_</v>
      </c>
      <c r="AJ119" s="22"/>
      <c r="AK119" s="20" t="str">
        <f t="shared" si="53"/>
        <v>_</v>
      </c>
      <c r="AL119" s="23" t="str">
        <f t="shared" si="54"/>
        <v>_</v>
      </c>
      <c r="AM119" s="22"/>
    </row>
    <row r="120" spans="1:39" ht="12.75">
      <c r="A120" s="6">
        <f>Ruimtestaat!A122</f>
        <v>1</v>
      </c>
      <c r="B120" s="17" t="str">
        <f>Ruimtestaat!B122</f>
        <v>Ariane de Ranitz</v>
      </c>
      <c r="C120" s="52" t="str">
        <f>Ruimtestaat!D122</f>
        <v>bg</v>
      </c>
      <c r="D120" s="77" t="str">
        <f>Ruimtestaat!E122</f>
        <v>0.124b</v>
      </c>
      <c r="E120" s="52" t="str">
        <f>Ruimtestaat!F122</f>
        <v>Bergruimte (verdiept)</v>
      </c>
      <c r="F120" s="9">
        <v>8</v>
      </c>
      <c r="G120" s="18" t="str">
        <f t="shared" si="45"/>
        <v>Overig / Magazijn / Archief / Berging / Technische ruimte</v>
      </c>
      <c r="H120" s="52" t="str">
        <f>Ruimtestaat!G122</f>
        <v>Noraplan Sentica</v>
      </c>
      <c r="I120" s="19">
        <v>2</v>
      </c>
      <c r="J120" s="18" t="str">
        <f t="shared" si="55"/>
        <v>Harde vloeren zonder extra behandeling</v>
      </c>
      <c r="K120" s="21">
        <f>Ruimtestaat!H122</f>
        <v>38</v>
      </c>
      <c r="L120" s="20">
        <f t="shared" si="61"/>
        <v>38</v>
      </c>
      <c r="M120" s="42">
        <f>Ruimtestaat!J122</f>
        <v>0</v>
      </c>
      <c r="N120" s="22"/>
      <c r="O120" s="9" t="str">
        <f>Ruimtestaat!L122</f>
        <v>4j</v>
      </c>
      <c r="P120" s="9"/>
      <c r="Q120" s="9"/>
      <c r="R120" s="9"/>
      <c r="S120" s="22"/>
      <c r="T120" s="17" t="str">
        <f t="shared" si="46"/>
        <v>Verkeer</v>
      </c>
      <c r="U120" s="17" t="str">
        <f t="shared" si="47"/>
        <v>AQL 7%</v>
      </c>
      <c r="V120" s="22"/>
      <c r="W120" s="184">
        <v>100</v>
      </c>
      <c r="X120" s="22"/>
      <c r="Y120" s="20">
        <f t="shared" si="48"/>
        <v>1.52</v>
      </c>
      <c r="Z120" s="23">
        <f t="shared" si="49"/>
        <v>0</v>
      </c>
      <c r="AA120" s="22"/>
      <c r="AB120" s="20" t="str">
        <f t="shared" si="50"/>
        <v>_</v>
      </c>
      <c r="AC120" s="23" t="str">
        <f t="shared" si="58"/>
        <v>_</v>
      </c>
      <c r="AD120" s="22"/>
      <c r="AE120" s="20" t="str">
        <f t="shared" si="51"/>
        <v>_</v>
      </c>
      <c r="AF120" s="23" t="str">
        <f t="shared" si="59"/>
        <v>_</v>
      </c>
      <c r="AG120" s="22"/>
      <c r="AH120" s="20" t="str">
        <f t="shared" si="52"/>
        <v>_</v>
      </c>
      <c r="AI120" s="23" t="str">
        <f t="shared" si="60"/>
        <v>_</v>
      </c>
      <c r="AJ120" s="22"/>
      <c r="AK120" s="20">
        <f t="shared" si="53"/>
        <v>1.52</v>
      </c>
      <c r="AL120" s="23">
        <f t="shared" si="54"/>
        <v>0</v>
      </c>
      <c r="AM120" s="22"/>
    </row>
    <row r="121" spans="1:39" ht="12.75">
      <c r="A121" s="6">
        <f>Ruimtestaat!A123</f>
        <v>1</v>
      </c>
      <c r="B121" s="17" t="str">
        <f>Ruimtestaat!B123</f>
        <v>Ariane de Ranitz</v>
      </c>
      <c r="C121" s="52" t="str">
        <f>Ruimtestaat!D123</f>
        <v>bg</v>
      </c>
      <c r="D121" s="77" t="str">
        <f>Ruimtestaat!E123</f>
        <v>0.125</v>
      </c>
      <c r="E121" s="52" t="str">
        <f>Ruimtestaat!F123</f>
        <v>Serverruimte</v>
      </c>
      <c r="F121" s="9" t="s">
        <v>652</v>
      </c>
      <c r="G121" s="18" t="str">
        <f t="shared" si="45"/>
        <v>niet in onderhoud</v>
      </c>
      <c r="H121" s="52" t="str">
        <f>Ruimtestaat!G123</f>
        <v>Noraplan Sentica</v>
      </c>
      <c r="I121" s="19">
        <v>2</v>
      </c>
      <c r="J121" s="18" t="str">
        <f t="shared" si="55"/>
        <v>Harde vloeren zonder extra behandeling</v>
      </c>
      <c r="K121" s="21">
        <f>Ruimtestaat!H123</f>
        <v>8</v>
      </c>
      <c r="L121" s="20">
        <f t="shared" si="61"/>
        <v>0</v>
      </c>
      <c r="M121" s="42">
        <f>Ruimtestaat!J123</f>
        <v>8</v>
      </c>
      <c r="N121" s="22"/>
      <c r="O121" s="9" t="s">
        <v>652</v>
      </c>
      <c r="P121" s="9"/>
      <c r="Q121" s="9"/>
      <c r="R121" s="9"/>
      <c r="S121" s="22"/>
      <c r="T121" s="17" t="str">
        <f t="shared" si="46"/>
        <v>_</v>
      </c>
      <c r="U121" s="17" t="str">
        <f t="shared" si="47"/>
        <v>_</v>
      </c>
      <c r="V121" s="22"/>
      <c r="W121" s="184">
        <v>100</v>
      </c>
      <c r="X121" s="22"/>
      <c r="Y121" s="20" t="str">
        <f t="shared" ref="Y121" si="69">IF(F121="nio","_",0)</f>
        <v>_</v>
      </c>
      <c r="Z121" s="23" t="str">
        <f t="shared" si="49"/>
        <v>_</v>
      </c>
      <c r="AA121" s="22"/>
      <c r="AB121" s="20" t="str">
        <f t="shared" si="50"/>
        <v>_</v>
      </c>
      <c r="AC121" s="23" t="str">
        <f t="shared" si="58"/>
        <v>_</v>
      </c>
      <c r="AD121" s="22"/>
      <c r="AE121" s="20" t="str">
        <f t="shared" si="51"/>
        <v>_</v>
      </c>
      <c r="AF121" s="23" t="str">
        <f t="shared" si="59"/>
        <v>_</v>
      </c>
      <c r="AG121" s="22"/>
      <c r="AH121" s="20" t="str">
        <f t="shared" si="52"/>
        <v>_</v>
      </c>
      <c r="AI121" s="23" t="str">
        <f t="shared" si="60"/>
        <v>_</v>
      </c>
      <c r="AJ121" s="22"/>
      <c r="AK121" s="20" t="str">
        <f t="shared" si="53"/>
        <v>_</v>
      </c>
      <c r="AL121" s="23" t="str">
        <f t="shared" si="54"/>
        <v>_</v>
      </c>
      <c r="AM121" s="22"/>
    </row>
    <row r="122" spans="1:39" ht="12.75">
      <c r="A122" s="6">
        <f>Ruimtestaat!A124</f>
        <v>1</v>
      </c>
      <c r="B122" s="17" t="str">
        <f>Ruimtestaat!B124</f>
        <v>Ariane de Ranitz</v>
      </c>
      <c r="C122" s="52" t="str">
        <f>Ruimtestaat!D124</f>
        <v>bg</v>
      </c>
      <c r="D122" s="77" t="str">
        <f>Ruimtestaat!E124</f>
        <v>0.126</v>
      </c>
      <c r="E122" s="52" t="str">
        <f>Ruimtestaat!F124</f>
        <v>Toilet lopers</v>
      </c>
      <c r="F122" s="9">
        <v>2</v>
      </c>
      <c r="G122" s="18" t="str">
        <f t="shared" si="45"/>
        <v>Sanitaire ruimte</v>
      </c>
      <c r="H122" s="52" t="str">
        <f>Ruimtestaat!G124</f>
        <v>gietvloer</v>
      </c>
      <c r="I122" s="19">
        <v>3</v>
      </c>
      <c r="J122" s="18" t="str">
        <f t="shared" si="55"/>
        <v>Harde vloer zonder polymeer beschermlaag, met behandeling</v>
      </c>
      <c r="K122" s="21">
        <f>Ruimtestaat!H124</f>
        <v>5</v>
      </c>
      <c r="L122" s="20">
        <f t="shared" si="61"/>
        <v>5</v>
      </c>
      <c r="M122" s="42">
        <f>Ruimtestaat!J124</f>
        <v>0</v>
      </c>
      <c r="N122" s="22"/>
      <c r="O122" s="9" t="str">
        <f>Ruimtestaat!L124</f>
        <v>5w</v>
      </c>
      <c r="P122" s="9"/>
      <c r="Q122" s="9"/>
      <c r="R122" s="9"/>
      <c r="S122" s="22"/>
      <c r="T122" s="17" t="str">
        <f t="shared" si="46"/>
        <v>Sanitair</v>
      </c>
      <c r="U122" s="17" t="str">
        <f t="shared" si="47"/>
        <v>AQL 4%</v>
      </c>
      <c r="V122" s="22"/>
      <c r="W122" s="184">
        <v>100</v>
      </c>
      <c r="X122" s="22"/>
      <c r="Y122" s="20">
        <f t="shared" si="48"/>
        <v>10</v>
      </c>
      <c r="Z122" s="23">
        <f t="shared" si="49"/>
        <v>0</v>
      </c>
      <c r="AA122" s="22"/>
      <c r="AB122" s="20" t="str">
        <f t="shared" si="50"/>
        <v>_</v>
      </c>
      <c r="AC122" s="23" t="str">
        <f t="shared" si="58"/>
        <v>_</v>
      </c>
      <c r="AD122" s="22"/>
      <c r="AE122" s="20" t="str">
        <f t="shared" si="51"/>
        <v>_</v>
      </c>
      <c r="AF122" s="23" t="str">
        <f t="shared" si="59"/>
        <v>_</v>
      </c>
      <c r="AG122" s="22"/>
      <c r="AH122" s="20" t="str">
        <f t="shared" si="52"/>
        <v>_</v>
      </c>
      <c r="AI122" s="23" t="str">
        <f t="shared" si="60"/>
        <v>_</v>
      </c>
      <c r="AJ122" s="22"/>
      <c r="AK122" s="20">
        <f t="shared" si="53"/>
        <v>10</v>
      </c>
      <c r="AL122" s="23">
        <f t="shared" si="54"/>
        <v>0</v>
      </c>
      <c r="AM122" s="22"/>
    </row>
    <row r="123" spans="1:39" ht="12.75">
      <c r="A123" s="6">
        <f>Ruimtestaat!A125</f>
        <v>1</v>
      </c>
      <c r="B123" s="17" t="str">
        <f>Ruimtestaat!B125</f>
        <v>Ariane de Ranitz</v>
      </c>
      <c r="C123" s="52" t="str">
        <f>Ruimtestaat!D125</f>
        <v>bg</v>
      </c>
      <c r="D123" s="77" t="str">
        <f>Ruimtestaat!E125</f>
        <v>0.127</v>
      </c>
      <c r="E123" s="52" t="str">
        <f>Ruimtestaat!F125</f>
        <v>Toilet zorg</v>
      </c>
      <c r="F123" s="9">
        <v>2</v>
      </c>
      <c r="G123" s="18" t="str">
        <f t="shared" si="45"/>
        <v>Sanitaire ruimte</v>
      </c>
      <c r="H123" s="52" t="str">
        <f>Ruimtestaat!G125</f>
        <v>gietvloer</v>
      </c>
      <c r="I123" s="19">
        <v>3</v>
      </c>
      <c r="J123" s="18" t="str">
        <f t="shared" si="55"/>
        <v>Harde vloer zonder polymeer beschermlaag, met behandeling</v>
      </c>
      <c r="K123" s="21">
        <f>Ruimtestaat!H125</f>
        <v>10</v>
      </c>
      <c r="L123" s="20">
        <f t="shared" si="61"/>
        <v>10</v>
      </c>
      <c r="M123" s="42">
        <f>Ruimtestaat!J125</f>
        <v>0</v>
      </c>
      <c r="N123" s="22"/>
      <c r="O123" s="9" t="str">
        <f>Ruimtestaat!L125</f>
        <v>5w</v>
      </c>
      <c r="P123" s="9"/>
      <c r="Q123" s="9"/>
      <c r="R123" s="9"/>
      <c r="S123" s="22"/>
      <c r="T123" s="17" t="str">
        <f t="shared" si="46"/>
        <v>Sanitair</v>
      </c>
      <c r="U123" s="17" t="str">
        <f t="shared" si="47"/>
        <v>AQL 4%</v>
      </c>
      <c r="V123" s="22"/>
      <c r="W123" s="184">
        <v>100</v>
      </c>
      <c r="X123" s="22"/>
      <c r="Y123" s="20">
        <f t="shared" si="48"/>
        <v>20</v>
      </c>
      <c r="Z123" s="23">
        <f t="shared" si="49"/>
        <v>0</v>
      </c>
      <c r="AA123" s="22"/>
      <c r="AB123" s="20" t="str">
        <f t="shared" si="50"/>
        <v>_</v>
      </c>
      <c r="AC123" s="23" t="str">
        <f t="shared" si="58"/>
        <v>_</v>
      </c>
      <c r="AD123" s="22"/>
      <c r="AE123" s="20" t="str">
        <f t="shared" si="51"/>
        <v>_</v>
      </c>
      <c r="AF123" s="23" t="str">
        <f t="shared" si="59"/>
        <v>_</v>
      </c>
      <c r="AG123" s="22"/>
      <c r="AH123" s="20" t="str">
        <f t="shared" si="52"/>
        <v>_</v>
      </c>
      <c r="AI123" s="23" t="str">
        <f t="shared" si="60"/>
        <v>_</v>
      </c>
      <c r="AJ123" s="22"/>
      <c r="AK123" s="20">
        <f t="shared" si="53"/>
        <v>20</v>
      </c>
      <c r="AL123" s="23">
        <f t="shared" si="54"/>
        <v>0</v>
      </c>
      <c r="AM123" s="22"/>
    </row>
    <row r="124" spans="1:39" ht="12.75">
      <c r="A124" s="6">
        <f>Ruimtestaat!A126</f>
        <v>1</v>
      </c>
      <c r="B124" s="17" t="str">
        <f>Ruimtestaat!B126</f>
        <v>Ariane de Ranitz</v>
      </c>
      <c r="C124" s="52" t="str">
        <f>Ruimtestaat!D126</f>
        <v>bg</v>
      </c>
      <c r="D124" s="77" t="str">
        <f>Ruimtestaat!E126</f>
        <v>0.128</v>
      </c>
      <c r="E124" s="52" t="str">
        <f>Ruimtestaat!F126</f>
        <v>Instructieruimte</v>
      </c>
      <c r="F124" s="9">
        <v>6</v>
      </c>
      <c r="G124" s="18" t="str">
        <f t="shared" si="45"/>
        <v>Leslokalen theorie</v>
      </c>
      <c r="H124" s="52" t="str">
        <f>Ruimtestaat!G126</f>
        <v>Noraplan Sentica</v>
      </c>
      <c r="I124" s="19">
        <v>2</v>
      </c>
      <c r="J124" s="18" t="str">
        <f t="shared" si="55"/>
        <v>Harde vloeren zonder extra behandeling</v>
      </c>
      <c r="K124" s="21">
        <f>Ruimtestaat!H126</f>
        <v>14</v>
      </c>
      <c r="L124" s="20">
        <f t="shared" si="61"/>
        <v>14</v>
      </c>
      <c r="M124" s="42">
        <f>Ruimtestaat!J126</f>
        <v>0</v>
      </c>
      <c r="N124" s="22"/>
      <c r="O124" s="9" t="str">
        <f>Ruimtestaat!L126</f>
        <v>1w</v>
      </c>
      <c r="P124" s="9"/>
      <c r="Q124" s="9"/>
      <c r="R124" s="9"/>
      <c r="S124" s="22"/>
      <c r="T124" s="17" t="str">
        <f t="shared" si="46"/>
        <v>Les</v>
      </c>
      <c r="U124" s="17" t="str">
        <f t="shared" si="47"/>
        <v>AQL 7%</v>
      </c>
      <c r="V124" s="22"/>
      <c r="W124" s="184">
        <v>100</v>
      </c>
      <c r="X124" s="22"/>
      <c r="Y124" s="20">
        <f t="shared" si="48"/>
        <v>5.6000000000000005</v>
      </c>
      <c r="Z124" s="23">
        <f t="shared" si="49"/>
        <v>0</v>
      </c>
      <c r="AA124" s="22"/>
      <c r="AB124" s="20" t="str">
        <f t="shared" si="50"/>
        <v>_</v>
      </c>
      <c r="AC124" s="23" t="str">
        <f t="shared" si="58"/>
        <v>_</v>
      </c>
      <c r="AD124" s="22"/>
      <c r="AE124" s="20" t="str">
        <f t="shared" si="51"/>
        <v>_</v>
      </c>
      <c r="AF124" s="23" t="str">
        <f t="shared" si="59"/>
        <v>_</v>
      </c>
      <c r="AG124" s="22"/>
      <c r="AH124" s="20" t="str">
        <f t="shared" si="52"/>
        <v>_</v>
      </c>
      <c r="AI124" s="23" t="str">
        <f t="shared" si="60"/>
        <v>_</v>
      </c>
      <c r="AJ124" s="22"/>
      <c r="AK124" s="20">
        <f t="shared" si="53"/>
        <v>5.6000000000000005</v>
      </c>
      <c r="AL124" s="23">
        <f t="shared" si="54"/>
        <v>0</v>
      </c>
      <c r="AM124" s="22"/>
    </row>
    <row r="125" spans="1:39" ht="12.75">
      <c r="A125" s="6">
        <f>Ruimtestaat!A127</f>
        <v>1</v>
      </c>
      <c r="B125" s="17" t="str">
        <f>Ruimtestaat!B127</f>
        <v>Ariane de Ranitz</v>
      </c>
      <c r="C125" s="52" t="str">
        <f>Ruimtestaat!D127</f>
        <v>bg</v>
      </c>
      <c r="D125" s="77" t="str">
        <f>Ruimtestaat!E127</f>
        <v>0.129</v>
      </c>
      <c r="E125" s="52" t="str">
        <f>Ruimtestaat!F127</f>
        <v>Bergruimte</v>
      </c>
      <c r="F125" s="9">
        <v>8</v>
      </c>
      <c r="G125" s="18" t="str">
        <f t="shared" si="45"/>
        <v>Overig / Magazijn / Archief / Berging / Technische ruimte</v>
      </c>
      <c r="H125" s="52" t="str">
        <f>Ruimtestaat!G127</f>
        <v>Noraplan Sentica</v>
      </c>
      <c r="I125" s="19">
        <v>2</v>
      </c>
      <c r="J125" s="18" t="str">
        <f t="shared" si="55"/>
        <v>Harde vloeren zonder extra behandeling</v>
      </c>
      <c r="K125" s="21">
        <f>Ruimtestaat!H127</f>
        <v>14</v>
      </c>
      <c r="L125" s="20">
        <f t="shared" si="61"/>
        <v>14</v>
      </c>
      <c r="M125" s="42">
        <f>Ruimtestaat!J127</f>
        <v>0</v>
      </c>
      <c r="N125" s="22"/>
      <c r="O125" s="9" t="str">
        <f>Ruimtestaat!L127</f>
        <v>4j</v>
      </c>
      <c r="P125" s="9"/>
      <c r="Q125" s="9"/>
      <c r="R125" s="9"/>
      <c r="S125" s="22"/>
      <c r="T125" s="17" t="str">
        <f t="shared" si="46"/>
        <v>Verkeer</v>
      </c>
      <c r="U125" s="17" t="str">
        <f t="shared" si="47"/>
        <v>AQL 7%</v>
      </c>
      <c r="V125" s="22"/>
      <c r="W125" s="184">
        <v>100</v>
      </c>
      <c r="X125" s="22"/>
      <c r="Y125" s="20">
        <f t="shared" si="48"/>
        <v>0.56000000000000005</v>
      </c>
      <c r="Z125" s="23">
        <f t="shared" si="49"/>
        <v>0</v>
      </c>
      <c r="AA125" s="22"/>
      <c r="AB125" s="20" t="str">
        <f t="shared" si="50"/>
        <v>_</v>
      </c>
      <c r="AC125" s="23" t="str">
        <f t="shared" si="58"/>
        <v>_</v>
      </c>
      <c r="AD125" s="22"/>
      <c r="AE125" s="20" t="str">
        <f t="shared" si="51"/>
        <v>_</v>
      </c>
      <c r="AF125" s="23" t="str">
        <f t="shared" si="59"/>
        <v>_</v>
      </c>
      <c r="AG125" s="22"/>
      <c r="AH125" s="20" t="str">
        <f t="shared" si="52"/>
        <v>_</v>
      </c>
      <c r="AI125" s="23" t="str">
        <f t="shared" si="60"/>
        <v>_</v>
      </c>
      <c r="AJ125" s="22"/>
      <c r="AK125" s="20">
        <f t="shared" si="53"/>
        <v>0.56000000000000005</v>
      </c>
      <c r="AL125" s="23">
        <f t="shared" si="54"/>
        <v>0</v>
      </c>
      <c r="AM125" s="22"/>
    </row>
    <row r="126" spans="1:39" ht="12.75">
      <c r="A126" s="6">
        <f>Ruimtestaat!A128</f>
        <v>1</v>
      </c>
      <c r="B126" s="17" t="str">
        <f>Ruimtestaat!B128</f>
        <v>Ariane de Ranitz</v>
      </c>
      <c r="C126" s="52" t="str">
        <f>Ruimtestaat!D128</f>
        <v>bg</v>
      </c>
      <c r="D126" s="77" t="str">
        <f>Ruimtestaat!E128</f>
        <v>0.130</v>
      </c>
      <c r="E126" s="52" t="str">
        <f>Ruimtestaat!F128</f>
        <v>EHBO ruimte</v>
      </c>
      <c r="F126" s="9" t="s">
        <v>652</v>
      </c>
      <c r="G126" s="18" t="str">
        <f t="shared" si="45"/>
        <v>niet in onderhoud</v>
      </c>
      <c r="H126" s="52" t="str">
        <f>Ruimtestaat!G128</f>
        <v>Noraplan Sentica</v>
      </c>
      <c r="I126" s="19">
        <v>2</v>
      </c>
      <c r="J126" s="18" t="str">
        <f t="shared" si="55"/>
        <v>Harde vloeren zonder extra behandeling</v>
      </c>
      <c r="K126" s="21">
        <f>Ruimtestaat!H128</f>
        <v>10</v>
      </c>
      <c r="L126" s="20">
        <f t="shared" si="61"/>
        <v>0</v>
      </c>
      <c r="M126" s="42">
        <v>10</v>
      </c>
      <c r="N126" s="22"/>
      <c r="O126" s="9" t="s">
        <v>652</v>
      </c>
      <c r="P126" s="9"/>
      <c r="Q126" s="9"/>
      <c r="R126" s="9"/>
      <c r="S126" s="22"/>
      <c r="T126" s="17" t="str">
        <f t="shared" si="46"/>
        <v>_</v>
      </c>
      <c r="U126" s="17" t="str">
        <f t="shared" si="47"/>
        <v>_</v>
      </c>
      <c r="V126" s="22"/>
      <c r="W126" s="184">
        <v>100</v>
      </c>
      <c r="X126" s="22"/>
      <c r="Y126" s="20" t="str">
        <f t="shared" ref="Y126" si="70">IF(F126="nio","_",0)</f>
        <v>_</v>
      </c>
      <c r="Z126" s="23" t="str">
        <f t="shared" si="49"/>
        <v>_</v>
      </c>
      <c r="AA126" s="22"/>
      <c r="AB126" s="20" t="str">
        <f t="shared" si="50"/>
        <v>_</v>
      </c>
      <c r="AC126" s="23" t="str">
        <f t="shared" si="58"/>
        <v>_</v>
      </c>
      <c r="AD126" s="22"/>
      <c r="AE126" s="20" t="str">
        <f t="shared" si="51"/>
        <v>_</v>
      </c>
      <c r="AF126" s="23" t="str">
        <f t="shared" si="59"/>
        <v>_</v>
      </c>
      <c r="AG126" s="22"/>
      <c r="AH126" s="20" t="str">
        <f t="shared" si="52"/>
        <v>_</v>
      </c>
      <c r="AI126" s="23" t="str">
        <f t="shared" si="60"/>
        <v>_</v>
      </c>
      <c r="AJ126" s="22"/>
      <c r="AK126" s="20" t="str">
        <f t="shared" si="53"/>
        <v>_</v>
      </c>
      <c r="AL126" s="23" t="str">
        <f t="shared" si="54"/>
        <v>_</v>
      </c>
      <c r="AM126" s="22"/>
    </row>
    <row r="127" spans="1:39" ht="12.75">
      <c r="A127" s="6">
        <f>Ruimtestaat!A129</f>
        <v>1</v>
      </c>
      <c r="B127" s="17" t="str">
        <f>Ruimtestaat!B129</f>
        <v>Ariane de Ranitz</v>
      </c>
      <c r="C127" s="52" t="str">
        <f>Ruimtestaat!D129</f>
        <v>bg</v>
      </c>
      <c r="D127" s="77" t="str">
        <f>Ruimtestaat!E129</f>
        <v>0.131</v>
      </c>
      <c r="E127" s="52" t="str">
        <f>Ruimtestaat!F129</f>
        <v>Toilet lopers</v>
      </c>
      <c r="F127" s="9">
        <v>2</v>
      </c>
      <c r="G127" s="18" t="str">
        <f t="shared" si="45"/>
        <v>Sanitaire ruimte</v>
      </c>
      <c r="H127" s="52" t="str">
        <f>Ruimtestaat!G129</f>
        <v>gietvloer</v>
      </c>
      <c r="I127" s="19">
        <v>3</v>
      </c>
      <c r="J127" s="18" t="str">
        <f t="shared" si="55"/>
        <v>Harde vloer zonder polymeer beschermlaag, met behandeling</v>
      </c>
      <c r="K127" s="21">
        <f>Ruimtestaat!H129</f>
        <v>5</v>
      </c>
      <c r="L127" s="20">
        <f t="shared" si="61"/>
        <v>5</v>
      </c>
      <c r="M127" s="42">
        <f>Ruimtestaat!J129</f>
        <v>0</v>
      </c>
      <c r="N127" s="22"/>
      <c r="O127" s="9" t="str">
        <f>Ruimtestaat!L129</f>
        <v>5w</v>
      </c>
      <c r="P127" s="9"/>
      <c r="Q127" s="9"/>
      <c r="R127" s="9"/>
      <c r="S127" s="22"/>
      <c r="T127" s="17" t="str">
        <f t="shared" si="46"/>
        <v>Sanitair</v>
      </c>
      <c r="U127" s="17" t="str">
        <f t="shared" si="47"/>
        <v>AQL 4%</v>
      </c>
      <c r="V127" s="22"/>
      <c r="W127" s="184">
        <v>100</v>
      </c>
      <c r="X127" s="22"/>
      <c r="Y127" s="20">
        <f t="shared" si="48"/>
        <v>10</v>
      </c>
      <c r="Z127" s="23">
        <f t="shared" si="49"/>
        <v>0</v>
      </c>
      <c r="AA127" s="22"/>
      <c r="AB127" s="20" t="str">
        <f t="shared" si="50"/>
        <v>_</v>
      </c>
      <c r="AC127" s="23" t="str">
        <f t="shared" si="58"/>
        <v>_</v>
      </c>
      <c r="AD127" s="22"/>
      <c r="AE127" s="20" t="str">
        <f t="shared" si="51"/>
        <v>_</v>
      </c>
      <c r="AF127" s="23" t="str">
        <f t="shared" si="59"/>
        <v>_</v>
      </c>
      <c r="AG127" s="22"/>
      <c r="AH127" s="20" t="str">
        <f t="shared" si="52"/>
        <v>_</v>
      </c>
      <c r="AI127" s="23" t="str">
        <f t="shared" si="60"/>
        <v>_</v>
      </c>
      <c r="AJ127" s="22"/>
      <c r="AK127" s="20">
        <f t="shared" si="53"/>
        <v>10</v>
      </c>
      <c r="AL127" s="23">
        <f t="shared" si="54"/>
        <v>0</v>
      </c>
      <c r="AM127" s="22"/>
    </row>
    <row r="128" spans="1:39" ht="12.75">
      <c r="A128" s="6">
        <f>Ruimtestaat!A130</f>
        <v>1</v>
      </c>
      <c r="B128" s="17" t="str">
        <f>Ruimtestaat!B130</f>
        <v>Ariane de Ranitz</v>
      </c>
      <c r="C128" s="52" t="str">
        <f>Ruimtestaat!D130</f>
        <v>bg</v>
      </c>
      <c r="D128" s="77" t="str">
        <f>Ruimtestaat!E130</f>
        <v>0.132</v>
      </c>
      <c r="E128" s="52" t="str">
        <f>Ruimtestaat!F130</f>
        <v>Toilet zorg</v>
      </c>
      <c r="F128" s="9">
        <v>2</v>
      </c>
      <c r="G128" s="18" t="str">
        <f t="shared" si="45"/>
        <v>Sanitaire ruimte</v>
      </c>
      <c r="H128" s="52" t="str">
        <f>Ruimtestaat!G130</f>
        <v>gietvloer</v>
      </c>
      <c r="I128" s="19">
        <v>3</v>
      </c>
      <c r="J128" s="18" t="str">
        <f t="shared" si="55"/>
        <v>Harde vloer zonder polymeer beschermlaag, met behandeling</v>
      </c>
      <c r="K128" s="21">
        <f>Ruimtestaat!H130</f>
        <v>10</v>
      </c>
      <c r="L128" s="20">
        <f t="shared" si="61"/>
        <v>10</v>
      </c>
      <c r="M128" s="42">
        <f>Ruimtestaat!J130</f>
        <v>0</v>
      </c>
      <c r="N128" s="22"/>
      <c r="O128" s="9" t="str">
        <f>Ruimtestaat!L130</f>
        <v>5w</v>
      </c>
      <c r="P128" s="9"/>
      <c r="Q128" s="9"/>
      <c r="R128" s="9"/>
      <c r="S128" s="22"/>
      <c r="T128" s="17" t="str">
        <f t="shared" si="46"/>
        <v>Sanitair</v>
      </c>
      <c r="U128" s="17" t="str">
        <f t="shared" si="47"/>
        <v>AQL 4%</v>
      </c>
      <c r="V128" s="22"/>
      <c r="W128" s="184">
        <v>100</v>
      </c>
      <c r="X128" s="22"/>
      <c r="Y128" s="20">
        <f t="shared" si="48"/>
        <v>20</v>
      </c>
      <c r="Z128" s="23">
        <f t="shared" si="49"/>
        <v>0</v>
      </c>
      <c r="AA128" s="22"/>
      <c r="AB128" s="20" t="str">
        <f t="shared" si="50"/>
        <v>_</v>
      </c>
      <c r="AC128" s="23" t="str">
        <f t="shared" si="58"/>
        <v>_</v>
      </c>
      <c r="AD128" s="22"/>
      <c r="AE128" s="20" t="str">
        <f t="shared" si="51"/>
        <v>_</v>
      </c>
      <c r="AF128" s="23" t="str">
        <f t="shared" si="59"/>
        <v>_</v>
      </c>
      <c r="AG128" s="22"/>
      <c r="AH128" s="20" t="str">
        <f t="shared" si="52"/>
        <v>_</v>
      </c>
      <c r="AI128" s="23" t="str">
        <f t="shared" si="60"/>
        <v>_</v>
      </c>
      <c r="AJ128" s="22"/>
      <c r="AK128" s="20">
        <f t="shared" si="53"/>
        <v>20</v>
      </c>
      <c r="AL128" s="23">
        <f t="shared" si="54"/>
        <v>0</v>
      </c>
      <c r="AM128" s="22"/>
    </row>
    <row r="129" spans="1:39" ht="12.75">
      <c r="A129" s="6">
        <f>Ruimtestaat!A131</f>
        <v>1</v>
      </c>
      <c r="B129" s="17" t="str">
        <f>Ruimtestaat!B131</f>
        <v>Ariane de Ranitz</v>
      </c>
      <c r="C129" s="52" t="str">
        <f>Ruimtestaat!D131</f>
        <v>bg</v>
      </c>
      <c r="D129" s="77" t="str">
        <f>Ruimtestaat!E131</f>
        <v>0.133</v>
      </c>
      <c r="E129" s="52" t="str">
        <f>Ruimtestaat!F131</f>
        <v>Instructieruimte</v>
      </c>
      <c r="F129" s="9">
        <v>6</v>
      </c>
      <c r="G129" s="18" t="str">
        <f t="shared" si="45"/>
        <v>Leslokalen theorie</v>
      </c>
      <c r="H129" s="52" t="str">
        <f>Ruimtestaat!G131</f>
        <v>Noraplan Sentica</v>
      </c>
      <c r="I129" s="19">
        <v>2</v>
      </c>
      <c r="J129" s="18" t="str">
        <f t="shared" si="55"/>
        <v>Harde vloeren zonder extra behandeling</v>
      </c>
      <c r="K129" s="21">
        <f>Ruimtestaat!H131</f>
        <v>15</v>
      </c>
      <c r="L129" s="20">
        <f t="shared" si="61"/>
        <v>15</v>
      </c>
      <c r="M129" s="42">
        <f>Ruimtestaat!J131</f>
        <v>0</v>
      </c>
      <c r="N129" s="22"/>
      <c r="O129" s="9" t="str">
        <f>Ruimtestaat!L131</f>
        <v>1w</v>
      </c>
      <c r="P129" s="9"/>
      <c r="Q129" s="9"/>
      <c r="R129" s="9"/>
      <c r="S129" s="22"/>
      <c r="T129" s="17" t="str">
        <f t="shared" si="46"/>
        <v>Les</v>
      </c>
      <c r="U129" s="17" t="str">
        <f t="shared" si="47"/>
        <v>AQL 7%</v>
      </c>
      <c r="V129" s="22"/>
      <c r="W129" s="184">
        <v>100</v>
      </c>
      <c r="X129" s="22"/>
      <c r="Y129" s="20">
        <f t="shared" si="48"/>
        <v>6</v>
      </c>
      <c r="Z129" s="23">
        <f t="shared" si="49"/>
        <v>0</v>
      </c>
      <c r="AA129" s="22"/>
      <c r="AB129" s="20" t="str">
        <f t="shared" si="50"/>
        <v>_</v>
      </c>
      <c r="AC129" s="23" t="str">
        <f t="shared" si="58"/>
        <v>_</v>
      </c>
      <c r="AD129" s="22"/>
      <c r="AE129" s="20" t="str">
        <f t="shared" si="51"/>
        <v>_</v>
      </c>
      <c r="AF129" s="23" t="str">
        <f t="shared" si="59"/>
        <v>_</v>
      </c>
      <c r="AG129" s="22"/>
      <c r="AH129" s="20" t="str">
        <f t="shared" si="52"/>
        <v>_</v>
      </c>
      <c r="AI129" s="23" t="str">
        <f t="shared" si="60"/>
        <v>_</v>
      </c>
      <c r="AJ129" s="22"/>
      <c r="AK129" s="20">
        <f t="shared" si="53"/>
        <v>6</v>
      </c>
      <c r="AL129" s="23">
        <f t="shared" si="54"/>
        <v>0</v>
      </c>
      <c r="AM129" s="22"/>
    </row>
    <row r="130" spans="1:39" ht="12.75">
      <c r="A130" s="6">
        <f>Ruimtestaat!A132</f>
        <v>1</v>
      </c>
      <c r="B130" s="17" t="str">
        <f>Ruimtestaat!B132</f>
        <v>Ariane de Ranitz</v>
      </c>
      <c r="C130" s="52" t="str">
        <f>Ruimtestaat!D132</f>
        <v>bg</v>
      </c>
      <c r="D130" s="77" t="str">
        <f>Ruimtestaat!E132</f>
        <v>0.134</v>
      </c>
      <c r="E130" s="52" t="str">
        <f>Ruimtestaat!F132</f>
        <v>Bibliotheek speelotheek</v>
      </c>
      <c r="F130" s="9" t="s">
        <v>652</v>
      </c>
      <c r="G130" s="18" t="str">
        <f t="shared" si="45"/>
        <v>niet in onderhoud</v>
      </c>
      <c r="H130" s="52" t="str">
        <f>Ruimtestaat!G132</f>
        <v>Noraplan Sentica</v>
      </c>
      <c r="I130" s="19">
        <v>2</v>
      </c>
      <c r="J130" s="18" t="str">
        <f t="shared" si="55"/>
        <v>Harde vloeren zonder extra behandeling</v>
      </c>
      <c r="K130" s="21">
        <f>Ruimtestaat!H132</f>
        <v>31</v>
      </c>
      <c r="L130" s="20">
        <f t="shared" si="61"/>
        <v>0</v>
      </c>
      <c r="M130" s="42">
        <v>31</v>
      </c>
      <c r="N130" s="22"/>
      <c r="O130" s="9" t="s">
        <v>652</v>
      </c>
      <c r="P130" s="9"/>
      <c r="Q130" s="9"/>
      <c r="R130" s="9"/>
      <c r="S130" s="22"/>
      <c r="T130" s="17" t="str">
        <f t="shared" si="46"/>
        <v>_</v>
      </c>
      <c r="U130" s="17" t="str">
        <f t="shared" si="47"/>
        <v>_</v>
      </c>
      <c r="V130" s="22"/>
      <c r="W130" s="184">
        <v>100</v>
      </c>
      <c r="X130" s="22"/>
      <c r="Y130" s="20" t="str">
        <f t="shared" ref="Y130" si="71">IF(F130="nio","_",0)</f>
        <v>_</v>
      </c>
      <c r="Z130" s="23" t="str">
        <f t="shared" si="49"/>
        <v>_</v>
      </c>
      <c r="AA130" s="22"/>
      <c r="AB130" s="20" t="str">
        <f t="shared" si="50"/>
        <v>_</v>
      </c>
      <c r="AC130" s="23" t="str">
        <f t="shared" si="58"/>
        <v>_</v>
      </c>
      <c r="AD130" s="22"/>
      <c r="AE130" s="20" t="str">
        <f t="shared" si="51"/>
        <v>_</v>
      </c>
      <c r="AF130" s="23" t="str">
        <f t="shared" si="59"/>
        <v>_</v>
      </c>
      <c r="AG130" s="22"/>
      <c r="AH130" s="20" t="str">
        <f t="shared" si="52"/>
        <v>_</v>
      </c>
      <c r="AI130" s="23" t="str">
        <f t="shared" si="60"/>
        <v>_</v>
      </c>
      <c r="AJ130" s="22"/>
      <c r="AK130" s="20" t="str">
        <f t="shared" si="53"/>
        <v>_</v>
      </c>
      <c r="AL130" s="23" t="str">
        <f t="shared" si="54"/>
        <v>_</v>
      </c>
      <c r="AM130" s="22"/>
    </row>
    <row r="131" spans="1:39" ht="12.75">
      <c r="A131" s="6">
        <f>Ruimtestaat!A133</f>
        <v>1</v>
      </c>
      <c r="B131" s="17" t="str">
        <f>Ruimtestaat!B133</f>
        <v>Ariane de Ranitz</v>
      </c>
      <c r="C131" s="52" t="str">
        <f>Ruimtestaat!D133</f>
        <v>bg</v>
      </c>
      <c r="D131" s="77" t="str">
        <f>Ruimtestaat!E133</f>
        <v>0.135</v>
      </c>
      <c r="E131" s="52" t="str">
        <f>Ruimtestaat!F133</f>
        <v>Gang</v>
      </c>
      <c r="F131" s="9">
        <v>3</v>
      </c>
      <c r="G131" s="18" t="str">
        <f t="shared" si="45"/>
        <v>Verkeersruimte / Garderobe / Wachtruimte</v>
      </c>
      <c r="H131" s="52" t="str">
        <f>Ruimtestaat!G133</f>
        <v>Noraplan Sentica</v>
      </c>
      <c r="I131" s="19">
        <v>2</v>
      </c>
      <c r="J131" s="18" t="str">
        <f t="shared" si="55"/>
        <v>Harde vloeren zonder extra behandeling</v>
      </c>
      <c r="K131" s="21">
        <f>Ruimtestaat!H133</f>
        <v>6</v>
      </c>
      <c r="L131" s="20">
        <f t="shared" si="61"/>
        <v>6</v>
      </c>
      <c r="M131" s="42">
        <f>Ruimtestaat!J133</f>
        <v>0</v>
      </c>
      <c r="N131" s="22"/>
      <c r="O131" s="9" t="str">
        <f>Ruimtestaat!L133</f>
        <v>5w</v>
      </c>
      <c r="P131" s="9"/>
      <c r="Q131" s="9"/>
      <c r="R131" s="9"/>
      <c r="S131" s="22"/>
      <c r="T131" s="17" t="str">
        <f t="shared" si="46"/>
        <v>Verkeer</v>
      </c>
      <c r="U131" s="17" t="str">
        <f t="shared" si="47"/>
        <v>AQL 7%</v>
      </c>
      <c r="V131" s="22"/>
      <c r="W131" s="184">
        <v>100</v>
      </c>
      <c r="X131" s="22"/>
      <c r="Y131" s="20">
        <f t="shared" si="48"/>
        <v>12</v>
      </c>
      <c r="Z131" s="23">
        <f t="shared" si="49"/>
        <v>0</v>
      </c>
      <c r="AA131" s="22"/>
      <c r="AB131" s="20" t="str">
        <f t="shared" si="50"/>
        <v>_</v>
      </c>
      <c r="AC131" s="23" t="str">
        <f t="shared" si="58"/>
        <v>_</v>
      </c>
      <c r="AD131" s="22"/>
      <c r="AE131" s="20" t="str">
        <f t="shared" si="51"/>
        <v>_</v>
      </c>
      <c r="AF131" s="23" t="str">
        <f t="shared" si="59"/>
        <v>_</v>
      </c>
      <c r="AG131" s="22"/>
      <c r="AH131" s="20" t="str">
        <f t="shared" si="52"/>
        <v>_</v>
      </c>
      <c r="AI131" s="23" t="str">
        <f t="shared" si="60"/>
        <v>_</v>
      </c>
      <c r="AJ131" s="22"/>
      <c r="AK131" s="20">
        <f t="shared" si="53"/>
        <v>12</v>
      </c>
      <c r="AL131" s="23">
        <f t="shared" si="54"/>
        <v>0</v>
      </c>
      <c r="AM131" s="22"/>
    </row>
    <row r="132" spans="1:39" ht="12.75">
      <c r="A132" s="6">
        <f>Ruimtestaat!A134</f>
        <v>1</v>
      </c>
      <c r="B132" s="17" t="str">
        <f>Ruimtestaat!B134</f>
        <v>Ariane de Ranitz</v>
      </c>
      <c r="C132" s="52" t="str">
        <f>Ruimtestaat!D134</f>
        <v>bg</v>
      </c>
      <c r="D132" s="77" t="str">
        <f>Ruimtestaat!E134</f>
        <v>0.136</v>
      </c>
      <c r="E132" s="52" t="str">
        <f>Ruimtestaat!F134</f>
        <v>Snoezelruimte</v>
      </c>
      <c r="F132" s="9">
        <v>6</v>
      </c>
      <c r="G132" s="18" t="str">
        <f t="shared" si="45"/>
        <v>Leslokalen theorie</v>
      </c>
      <c r="H132" s="52" t="str">
        <f>Ruimtestaat!G134</f>
        <v>Noraplan Sentica</v>
      </c>
      <c r="I132" s="19">
        <v>2</v>
      </c>
      <c r="J132" s="18" t="str">
        <f t="shared" si="55"/>
        <v>Harde vloeren zonder extra behandeling</v>
      </c>
      <c r="K132" s="21">
        <f>Ruimtestaat!H134</f>
        <v>22</v>
      </c>
      <c r="L132" s="20">
        <f t="shared" si="61"/>
        <v>22</v>
      </c>
      <c r="M132" s="42">
        <f>Ruimtestaat!J134</f>
        <v>0</v>
      </c>
      <c r="N132" s="22"/>
      <c r="O132" s="9" t="str">
        <f>Ruimtestaat!L134</f>
        <v>5w</v>
      </c>
      <c r="P132" s="9"/>
      <c r="Q132" s="9"/>
      <c r="R132" s="9"/>
      <c r="S132" s="22"/>
      <c r="T132" s="17" t="str">
        <f t="shared" si="46"/>
        <v>Les</v>
      </c>
      <c r="U132" s="17" t="str">
        <f t="shared" si="47"/>
        <v>AQL 7%</v>
      </c>
      <c r="V132" s="22"/>
      <c r="W132" s="184">
        <v>100</v>
      </c>
      <c r="X132" s="22"/>
      <c r="Y132" s="20">
        <f t="shared" si="48"/>
        <v>44</v>
      </c>
      <c r="Z132" s="23">
        <f t="shared" si="49"/>
        <v>0</v>
      </c>
      <c r="AA132" s="22"/>
      <c r="AB132" s="20" t="str">
        <f t="shared" si="50"/>
        <v>_</v>
      </c>
      <c r="AC132" s="23" t="str">
        <f t="shared" si="58"/>
        <v>_</v>
      </c>
      <c r="AD132" s="22"/>
      <c r="AE132" s="20" t="str">
        <f t="shared" si="51"/>
        <v>_</v>
      </c>
      <c r="AF132" s="23" t="str">
        <f t="shared" si="59"/>
        <v>_</v>
      </c>
      <c r="AG132" s="22"/>
      <c r="AH132" s="20" t="str">
        <f t="shared" si="52"/>
        <v>_</v>
      </c>
      <c r="AI132" s="23" t="str">
        <f t="shared" si="60"/>
        <v>_</v>
      </c>
      <c r="AJ132" s="22"/>
      <c r="AK132" s="20">
        <f t="shared" si="53"/>
        <v>44</v>
      </c>
      <c r="AL132" s="23">
        <f t="shared" si="54"/>
        <v>0</v>
      </c>
      <c r="AM132" s="22"/>
    </row>
    <row r="133" spans="1:39" ht="12.75">
      <c r="A133" s="6">
        <f>Ruimtestaat!A135</f>
        <v>1</v>
      </c>
      <c r="B133" s="17" t="str">
        <f>Ruimtestaat!B135</f>
        <v>Ariane de Ranitz</v>
      </c>
      <c r="C133" s="52" t="str">
        <f>Ruimtestaat!D135</f>
        <v>bg</v>
      </c>
      <c r="D133" s="77" t="str">
        <f>Ruimtestaat!E135</f>
        <v>0.138</v>
      </c>
      <c r="E133" s="52" t="str">
        <f>Ruimtestaat!F135</f>
        <v>Gang</v>
      </c>
      <c r="F133" s="9">
        <v>3</v>
      </c>
      <c r="G133" s="18" t="str">
        <f t="shared" ref="G133:G196" si="72">VLOOKUP(F133,cat_omschrijving,2,0)</f>
        <v>Verkeersruimte / Garderobe / Wachtruimte</v>
      </c>
      <c r="H133" s="52" t="str">
        <f>Ruimtestaat!G135</f>
        <v>Noraplan Sentica</v>
      </c>
      <c r="I133" s="19">
        <v>2</v>
      </c>
      <c r="J133" s="18" t="str">
        <f t="shared" si="55"/>
        <v>Harde vloeren zonder extra behandeling</v>
      </c>
      <c r="K133" s="21">
        <f>Ruimtestaat!H135</f>
        <v>3</v>
      </c>
      <c r="L133" s="20">
        <f t="shared" si="61"/>
        <v>3</v>
      </c>
      <c r="M133" s="42">
        <f>Ruimtestaat!J135</f>
        <v>0</v>
      </c>
      <c r="N133" s="22"/>
      <c r="O133" s="9" t="str">
        <f>Ruimtestaat!L135</f>
        <v>5w</v>
      </c>
      <c r="P133" s="9"/>
      <c r="Q133" s="9"/>
      <c r="R133" s="9"/>
      <c r="S133" s="22"/>
      <c r="T133" s="17" t="str">
        <f t="shared" ref="T133:T196" si="73">IF(F133="nio","_",VLOOKUP(F133,cat_omschrijving,3,0))</f>
        <v>Verkeer</v>
      </c>
      <c r="U133" s="17" t="str">
        <f t="shared" ref="U133:U196" si="74">IF(F133="nio","_",VLOOKUP(F133,cat_omschrijving,4,0))</f>
        <v>AQL 7%</v>
      </c>
      <c r="V133" s="22"/>
      <c r="W133" s="184">
        <v>100</v>
      </c>
      <c r="X133" s="22"/>
      <c r="Y133" s="20">
        <f t="shared" ref="Y133:Y194" si="75">IF(F133="nio","_",(L133/W133)*VLOOKUP(O133,Aanpassing_frequenties,3,0))*VLOOKUP(O133,Aanpassing_frequenties,4,0)</f>
        <v>6</v>
      </c>
      <c r="Z133" s="23">
        <f t="shared" ref="Z133:Z196" si="76">IF(F133="nio","_",Y133*Rekentarief)</f>
        <v>0</v>
      </c>
      <c r="AA133" s="22"/>
      <c r="AB133" s="20" t="str">
        <f t="shared" ref="AB133:AB196" si="77">IF(OR($F133="nio",P133=""),"_",($L133/$W133)*VLOOKUP(P133,Aanpassing_frequenties,3,0))</f>
        <v>_</v>
      </c>
      <c r="AC133" s="23" t="str">
        <f t="shared" si="58"/>
        <v>_</v>
      </c>
      <c r="AD133" s="22"/>
      <c r="AE133" s="20" t="str">
        <f t="shared" ref="AE133:AE196" si="78">IF(OR($F133="nio",Q133=""),"_",($L133/$W133)*VLOOKUP(Q133,Aanpassing_frequenties,3,0))</f>
        <v>_</v>
      </c>
      <c r="AF133" s="23" t="str">
        <f t="shared" si="59"/>
        <v>_</v>
      </c>
      <c r="AG133" s="22"/>
      <c r="AH133" s="20" t="str">
        <f t="shared" ref="AH133:AH196" si="79">IF(OR($F133="nio",R133=""),"_",($L133/$W133)*VLOOKUP(R133,Aanpassing_frequenties,3,0))</f>
        <v>_</v>
      </c>
      <c r="AI133" s="23" t="str">
        <f t="shared" si="60"/>
        <v>_</v>
      </c>
      <c r="AJ133" s="22"/>
      <c r="AK133" s="20">
        <f t="shared" ref="AK133:AK196" si="80">IF(F133="nio","_",SUM(Y133,AB133,AE133,AH133))</f>
        <v>6</v>
      </c>
      <c r="AL133" s="23">
        <f t="shared" ref="AL133:AL196" si="81">IF(F133="nio","_",SUM(Z133,AC133,AF133,AI133))</f>
        <v>0</v>
      </c>
      <c r="AM133" s="22"/>
    </row>
    <row r="134" spans="1:39" ht="12.75">
      <c r="A134" s="6">
        <f>Ruimtestaat!A136</f>
        <v>1</v>
      </c>
      <c r="B134" s="17" t="str">
        <f>Ruimtestaat!B136</f>
        <v>Ariane de Ranitz</v>
      </c>
      <c r="C134" s="52" t="str">
        <f>Ruimtestaat!D136</f>
        <v>bg</v>
      </c>
      <c r="D134" s="77" t="str">
        <f>Ruimtestaat!E136</f>
        <v>0.139</v>
      </c>
      <c r="E134" s="52" t="str">
        <f>Ruimtestaat!F136</f>
        <v>Gang</v>
      </c>
      <c r="F134" s="9">
        <v>3</v>
      </c>
      <c r="G134" s="18" t="str">
        <f t="shared" si="72"/>
        <v>Verkeersruimte / Garderobe / Wachtruimte</v>
      </c>
      <c r="H134" s="52" t="str">
        <f>Ruimtestaat!G136</f>
        <v>Noraplan Sentica</v>
      </c>
      <c r="I134" s="19">
        <v>2</v>
      </c>
      <c r="J134" s="18" t="str">
        <f t="shared" si="55"/>
        <v>Harde vloeren zonder extra behandeling</v>
      </c>
      <c r="K134" s="21">
        <f>Ruimtestaat!H136</f>
        <v>58</v>
      </c>
      <c r="L134" s="20">
        <f t="shared" si="61"/>
        <v>58</v>
      </c>
      <c r="M134" s="42">
        <f>Ruimtestaat!J136</f>
        <v>0</v>
      </c>
      <c r="N134" s="22"/>
      <c r="O134" s="9" t="str">
        <f>Ruimtestaat!L136</f>
        <v>5w</v>
      </c>
      <c r="P134" s="9"/>
      <c r="Q134" s="9"/>
      <c r="R134" s="9"/>
      <c r="S134" s="22"/>
      <c r="T134" s="17" t="str">
        <f t="shared" si="73"/>
        <v>Verkeer</v>
      </c>
      <c r="U134" s="17" t="str">
        <f t="shared" si="74"/>
        <v>AQL 7%</v>
      </c>
      <c r="V134" s="22"/>
      <c r="W134" s="184">
        <v>100</v>
      </c>
      <c r="X134" s="22"/>
      <c r="Y134" s="20">
        <f t="shared" si="75"/>
        <v>115.99999999999999</v>
      </c>
      <c r="Z134" s="23">
        <f t="shared" si="76"/>
        <v>0</v>
      </c>
      <c r="AA134" s="22"/>
      <c r="AB134" s="20" t="str">
        <f t="shared" si="77"/>
        <v>_</v>
      </c>
      <c r="AC134" s="23" t="str">
        <f t="shared" si="58"/>
        <v>_</v>
      </c>
      <c r="AD134" s="22"/>
      <c r="AE134" s="20" t="str">
        <f t="shared" si="78"/>
        <v>_</v>
      </c>
      <c r="AF134" s="23" t="str">
        <f t="shared" si="59"/>
        <v>_</v>
      </c>
      <c r="AG134" s="22"/>
      <c r="AH134" s="20" t="str">
        <f t="shared" si="79"/>
        <v>_</v>
      </c>
      <c r="AI134" s="23" t="str">
        <f t="shared" si="60"/>
        <v>_</v>
      </c>
      <c r="AJ134" s="22"/>
      <c r="AK134" s="20">
        <f t="shared" si="80"/>
        <v>115.99999999999999</v>
      </c>
      <c r="AL134" s="23">
        <f t="shared" si="81"/>
        <v>0</v>
      </c>
      <c r="AM134" s="22"/>
    </row>
    <row r="135" spans="1:39" ht="12.75">
      <c r="A135" s="6">
        <f>Ruimtestaat!A137</f>
        <v>1</v>
      </c>
      <c r="B135" s="17" t="str">
        <f>Ruimtestaat!B137</f>
        <v>Ariane de Ranitz</v>
      </c>
      <c r="C135" s="52" t="str">
        <f>Ruimtestaat!D137</f>
        <v>bg</v>
      </c>
      <c r="D135" s="77" t="str">
        <f>Ruimtestaat!E137</f>
        <v>0.140</v>
      </c>
      <c r="E135" s="52" t="str">
        <f>Ruimtestaat!F137</f>
        <v>Schacht</v>
      </c>
      <c r="F135" s="9" t="s">
        <v>652</v>
      </c>
      <c r="G135" s="18" t="str">
        <f t="shared" si="72"/>
        <v>niet in onderhoud</v>
      </c>
      <c r="H135" s="52" t="str">
        <f>Ruimtestaat!G137</f>
        <v>geen vloer</v>
      </c>
      <c r="I135" s="19">
        <v>2</v>
      </c>
      <c r="J135" s="18" t="str">
        <f t="shared" si="55"/>
        <v>Harde vloeren zonder extra behandeling</v>
      </c>
      <c r="K135" s="21">
        <f>Ruimtestaat!H137</f>
        <v>2</v>
      </c>
      <c r="L135" s="20">
        <f t="shared" si="61"/>
        <v>0</v>
      </c>
      <c r="M135" s="42">
        <f>Ruimtestaat!J137</f>
        <v>2</v>
      </c>
      <c r="N135" s="22"/>
      <c r="O135" s="9" t="s">
        <v>652</v>
      </c>
      <c r="P135" s="9"/>
      <c r="Q135" s="9"/>
      <c r="R135" s="9"/>
      <c r="S135" s="22"/>
      <c r="T135" s="17" t="str">
        <f t="shared" si="73"/>
        <v>_</v>
      </c>
      <c r="U135" s="17" t="str">
        <f t="shared" si="74"/>
        <v>_</v>
      </c>
      <c r="V135" s="22"/>
      <c r="W135" s="184">
        <v>100</v>
      </c>
      <c r="X135" s="22"/>
      <c r="Y135" s="20" t="str">
        <f t="shared" ref="Y135:Y138" si="82">IF(F135="nio","_",0)</f>
        <v>_</v>
      </c>
      <c r="Z135" s="23" t="str">
        <f t="shared" si="76"/>
        <v>_</v>
      </c>
      <c r="AA135" s="22"/>
      <c r="AB135" s="20" t="str">
        <f t="shared" si="77"/>
        <v>_</v>
      </c>
      <c r="AC135" s="23" t="str">
        <f t="shared" si="58"/>
        <v>_</v>
      </c>
      <c r="AD135" s="22"/>
      <c r="AE135" s="20" t="str">
        <f t="shared" si="78"/>
        <v>_</v>
      </c>
      <c r="AF135" s="23" t="str">
        <f t="shared" si="59"/>
        <v>_</v>
      </c>
      <c r="AG135" s="22"/>
      <c r="AH135" s="20" t="str">
        <f t="shared" si="79"/>
        <v>_</v>
      </c>
      <c r="AI135" s="23" t="str">
        <f t="shared" si="60"/>
        <v>_</v>
      </c>
      <c r="AJ135" s="22"/>
      <c r="AK135" s="20" t="str">
        <f t="shared" si="80"/>
        <v>_</v>
      </c>
      <c r="AL135" s="23" t="str">
        <f t="shared" si="81"/>
        <v>_</v>
      </c>
      <c r="AM135" s="22"/>
    </row>
    <row r="136" spans="1:39" ht="12.75">
      <c r="A136" s="6">
        <f>Ruimtestaat!A138</f>
        <v>1</v>
      </c>
      <c r="B136" s="17" t="str">
        <f>Ruimtestaat!B138</f>
        <v>Ariane de Ranitz</v>
      </c>
      <c r="C136" s="52" t="str">
        <f>Ruimtestaat!D138</f>
        <v>bg</v>
      </c>
      <c r="D136" s="77" t="str">
        <f>Ruimtestaat!E138</f>
        <v>0.141a</v>
      </c>
      <c r="E136" s="52" t="str">
        <f>Ruimtestaat!F138</f>
        <v>Technische ruimte</v>
      </c>
      <c r="F136" s="9" t="s">
        <v>652</v>
      </c>
      <c r="G136" s="18" t="str">
        <f t="shared" si="72"/>
        <v>niet in onderhoud</v>
      </c>
      <c r="H136" s="52" t="str">
        <f>Ruimtestaat!G138</f>
        <v>cermentdekvloer</v>
      </c>
      <c r="I136" s="19">
        <v>2</v>
      </c>
      <c r="J136" s="18" t="str">
        <f t="shared" si="55"/>
        <v>Harde vloeren zonder extra behandeling</v>
      </c>
      <c r="K136" s="21">
        <f>Ruimtestaat!H138</f>
        <v>1</v>
      </c>
      <c r="L136" s="20">
        <f t="shared" si="61"/>
        <v>0</v>
      </c>
      <c r="M136" s="42">
        <f>Ruimtestaat!J138</f>
        <v>1</v>
      </c>
      <c r="N136" s="22"/>
      <c r="O136" s="9" t="s">
        <v>652</v>
      </c>
      <c r="P136" s="9"/>
      <c r="Q136" s="9"/>
      <c r="R136" s="9"/>
      <c r="S136" s="22"/>
      <c r="T136" s="17" t="str">
        <f t="shared" si="73"/>
        <v>_</v>
      </c>
      <c r="U136" s="17" t="str">
        <f t="shared" si="74"/>
        <v>_</v>
      </c>
      <c r="V136" s="22"/>
      <c r="W136" s="184">
        <v>100</v>
      </c>
      <c r="X136" s="22"/>
      <c r="Y136" s="20" t="str">
        <f t="shared" si="82"/>
        <v>_</v>
      </c>
      <c r="Z136" s="23" t="str">
        <f t="shared" si="76"/>
        <v>_</v>
      </c>
      <c r="AA136" s="22"/>
      <c r="AB136" s="20" t="str">
        <f t="shared" si="77"/>
        <v>_</v>
      </c>
      <c r="AC136" s="23" t="str">
        <f t="shared" si="58"/>
        <v>_</v>
      </c>
      <c r="AD136" s="22"/>
      <c r="AE136" s="20" t="str">
        <f t="shared" si="78"/>
        <v>_</v>
      </c>
      <c r="AF136" s="23" t="str">
        <f t="shared" si="59"/>
        <v>_</v>
      </c>
      <c r="AG136" s="22"/>
      <c r="AH136" s="20" t="str">
        <f t="shared" si="79"/>
        <v>_</v>
      </c>
      <c r="AI136" s="23" t="str">
        <f t="shared" si="60"/>
        <v>_</v>
      </c>
      <c r="AJ136" s="22"/>
      <c r="AK136" s="20" t="str">
        <f t="shared" si="80"/>
        <v>_</v>
      </c>
      <c r="AL136" s="23" t="str">
        <f t="shared" si="81"/>
        <v>_</v>
      </c>
      <c r="AM136" s="22"/>
    </row>
    <row r="137" spans="1:39" ht="12.75">
      <c r="A137" s="6">
        <f>Ruimtestaat!A139</f>
        <v>1</v>
      </c>
      <c r="B137" s="17" t="str">
        <f>Ruimtestaat!B139</f>
        <v>Ariane de Ranitz</v>
      </c>
      <c r="C137" s="52" t="str">
        <f>Ruimtestaat!D139</f>
        <v>bg</v>
      </c>
      <c r="D137" s="77" t="str">
        <f>Ruimtestaat!E139</f>
        <v>0.141b</v>
      </c>
      <c r="E137" s="52" t="str">
        <f>Ruimtestaat!F139</f>
        <v>Technische ruimte</v>
      </c>
      <c r="F137" s="9" t="s">
        <v>652</v>
      </c>
      <c r="G137" s="18" t="str">
        <f t="shared" si="72"/>
        <v>niet in onderhoud</v>
      </c>
      <c r="H137" s="52" t="str">
        <f>Ruimtestaat!G139</f>
        <v>cermentdekvloer</v>
      </c>
      <c r="I137" s="19">
        <v>2</v>
      </c>
      <c r="J137" s="18" t="str">
        <f t="shared" si="55"/>
        <v>Harde vloeren zonder extra behandeling</v>
      </c>
      <c r="K137" s="21">
        <f>Ruimtestaat!H139</f>
        <v>1</v>
      </c>
      <c r="L137" s="20">
        <f t="shared" si="61"/>
        <v>0</v>
      </c>
      <c r="M137" s="42">
        <f>Ruimtestaat!J139</f>
        <v>1</v>
      </c>
      <c r="N137" s="22"/>
      <c r="O137" s="9" t="s">
        <v>652</v>
      </c>
      <c r="P137" s="9"/>
      <c r="Q137" s="9"/>
      <c r="R137" s="9"/>
      <c r="S137" s="22"/>
      <c r="T137" s="17" t="str">
        <f t="shared" si="73"/>
        <v>_</v>
      </c>
      <c r="U137" s="17" t="str">
        <f t="shared" si="74"/>
        <v>_</v>
      </c>
      <c r="V137" s="22"/>
      <c r="W137" s="184">
        <v>100</v>
      </c>
      <c r="X137" s="22"/>
      <c r="Y137" s="20" t="str">
        <f t="shared" si="82"/>
        <v>_</v>
      </c>
      <c r="Z137" s="23" t="str">
        <f t="shared" si="76"/>
        <v>_</v>
      </c>
      <c r="AA137" s="22"/>
      <c r="AB137" s="20" t="str">
        <f t="shared" si="77"/>
        <v>_</v>
      </c>
      <c r="AC137" s="23" t="str">
        <f t="shared" si="58"/>
        <v>_</v>
      </c>
      <c r="AD137" s="22"/>
      <c r="AE137" s="20" t="str">
        <f t="shared" si="78"/>
        <v>_</v>
      </c>
      <c r="AF137" s="23" t="str">
        <f t="shared" si="59"/>
        <v>_</v>
      </c>
      <c r="AG137" s="22"/>
      <c r="AH137" s="20" t="str">
        <f t="shared" si="79"/>
        <v>_</v>
      </c>
      <c r="AI137" s="23" t="str">
        <f t="shared" si="60"/>
        <v>_</v>
      </c>
      <c r="AJ137" s="22"/>
      <c r="AK137" s="20" t="str">
        <f t="shared" si="80"/>
        <v>_</v>
      </c>
      <c r="AL137" s="23" t="str">
        <f t="shared" si="81"/>
        <v>_</v>
      </c>
      <c r="AM137" s="22"/>
    </row>
    <row r="138" spans="1:39" ht="12.75">
      <c r="A138" s="6">
        <f>Ruimtestaat!A140</f>
        <v>1</v>
      </c>
      <c r="B138" s="17" t="str">
        <f>Ruimtestaat!B140</f>
        <v>Ariane de Ranitz</v>
      </c>
      <c r="C138" s="52" t="str">
        <f>Ruimtestaat!D140</f>
        <v>bg</v>
      </c>
      <c r="D138" s="77" t="str">
        <f>Ruimtestaat!E140</f>
        <v>0.141c</v>
      </c>
      <c r="E138" s="52" t="str">
        <f>Ruimtestaat!F140</f>
        <v>Technische ruimte</v>
      </c>
      <c r="F138" s="9" t="s">
        <v>652</v>
      </c>
      <c r="G138" s="18" t="str">
        <f t="shared" si="72"/>
        <v>niet in onderhoud</v>
      </c>
      <c r="H138" s="52" t="str">
        <f>Ruimtestaat!G140</f>
        <v>cermentdekvloer</v>
      </c>
      <c r="I138" s="19">
        <v>2</v>
      </c>
      <c r="J138" s="18" t="str">
        <f t="shared" si="55"/>
        <v>Harde vloeren zonder extra behandeling</v>
      </c>
      <c r="K138" s="21">
        <f>Ruimtestaat!H140</f>
        <v>1</v>
      </c>
      <c r="L138" s="20">
        <f t="shared" si="61"/>
        <v>0</v>
      </c>
      <c r="M138" s="42">
        <f>Ruimtestaat!J140</f>
        <v>1</v>
      </c>
      <c r="N138" s="22"/>
      <c r="O138" s="9" t="s">
        <v>652</v>
      </c>
      <c r="P138" s="9"/>
      <c r="Q138" s="9"/>
      <c r="R138" s="9"/>
      <c r="S138" s="22"/>
      <c r="T138" s="17" t="str">
        <f t="shared" si="73"/>
        <v>_</v>
      </c>
      <c r="U138" s="17" t="str">
        <f t="shared" si="74"/>
        <v>_</v>
      </c>
      <c r="V138" s="22"/>
      <c r="W138" s="184">
        <v>100</v>
      </c>
      <c r="X138" s="22"/>
      <c r="Y138" s="20" t="str">
        <f t="shared" si="82"/>
        <v>_</v>
      </c>
      <c r="Z138" s="23" t="str">
        <f t="shared" si="76"/>
        <v>_</v>
      </c>
      <c r="AA138" s="22"/>
      <c r="AB138" s="20" t="str">
        <f t="shared" si="77"/>
        <v>_</v>
      </c>
      <c r="AC138" s="23" t="str">
        <f t="shared" si="58"/>
        <v>_</v>
      </c>
      <c r="AD138" s="22"/>
      <c r="AE138" s="20" t="str">
        <f t="shared" si="78"/>
        <v>_</v>
      </c>
      <c r="AF138" s="23" t="str">
        <f t="shared" si="59"/>
        <v>_</v>
      </c>
      <c r="AG138" s="22"/>
      <c r="AH138" s="20" t="str">
        <f t="shared" si="79"/>
        <v>_</v>
      </c>
      <c r="AI138" s="23" t="str">
        <f t="shared" si="60"/>
        <v>_</v>
      </c>
      <c r="AJ138" s="22"/>
      <c r="AK138" s="20" t="str">
        <f t="shared" si="80"/>
        <v>_</v>
      </c>
      <c r="AL138" s="23" t="str">
        <f t="shared" si="81"/>
        <v>_</v>
      </c>
      <c r="AM138" s="22"/>
    </row>
    <row r="139" spans="1:39" ht="12.75">
      <c r="A139" s="6">
        <f>Ruimtestaat!A141</f>
        <v>1</v>
      </c>
      <c r="B139" s="17" t="str">
        <f>Ruimtestaat!B141</f>
        <v>Ariane de Ranitz</v>
      </c>
      <c r="C139" s="52" t="str">
        <f>Ruimtestaat!D141</f>
        <v>bg</v>
      </c>
      <c r="D139" s="77" t="str">
        <f>Ruimtestaat!E141</f>
        <v>0.142</v>
      </c>
      <c r="E139" s="52" t="str">
        <f>Ruimtestaat!F141</f>
        <v>Kleedruimte</v>
      </c>
      <c r="F139" s="9">
        <v>2</v>
      </c>
      <c r="G139" s="18" t="str">
        <f t="shared" si="72"/>
        <v>Sanitaire ruimte</v>
      </c>
      <c r="H139" s="52" t="str">
        <f>Ruimtestaat!G141</f>
        <v>gietvloer</v>
      </c>
      <c r="I139" s="19">
        <v>3</v>
      </c>
      <c r="J139" s="18" t="str">
        <f t="shared" si="55"/>
        <v>Harde vloer zonder polymeer beschermlaag, met behandeling</v>
      </c>
      <c r="K139" s="21">
        <f>Ruimtestaat!H141</f>
        <v>45</v>
      </c>
      <c r="L139" s="20">
        <f t="shared" si="61"/>
        <v>45</v>
      </c>
      <c r="M139" s="42">
        <f>Ruimtestaat!J141</f>
        <v>0</v>
      </c>
      <c r="N139" s="22"/>
      <c r="O139" s="9" t="str">
        <f>Ruimtestaat!L141</f>
        <v>1w</v>
      </c>
      <c r="P139" s="9"/>
      <c r="Q139" s="9"/>
      <c r="R139" s="9"/>
      <c r="S139" s="22"/>
      <c r="T139" s="17" t="str">
        <f t="shared" si="73"/>
        <v>Sanitair</v>
      </c>
      <c r="U139" s="17" t="str">
        <f t="shared" si="74"/>
        <v>AQL 4%</v>
      </c>
      <c r="V139" s="22"/>
      <c r="W139" s="184">
        <v>100</v>
      </c>
      <c r="X139" s="22"/>
      <c r="Y139" s="20">
        <f t="shared" si="75"/>
        <v>18</v>
      </c>
      <c r="Z139" s="23">
        <f t="shared" si="76"/>
        <v>0</v>
      </c>
      <c r="AA139" s="22"/>
      <c r="AB139" s="20" t="str">
        <f t="shared" si="77"/>
        <v>_</v>
      </c>
      <c r="AC139" s="23" t="str">
        <f t="shared" si="58"/>
        <v>_</v>
      </c>
      <c r="AD139" s="22"/>
      <c r="AE139" s="20" t="str">
        <f t="shared" si="78"/>
        <v>_</v>
      </c>
      <c r="AF139" s="23" t="str">
        <f t="shared" si="59"/>
        <v>_</v>
      </c>
      <c r="AG139" s="22"/>
      <c r="AH139" s="20" t="str">
        <f t="shared" si="79"/>
        <v>_</v>
      </c>
      <c r="AI139" s="23" t="str">
        <f t="shared" si="60"/>
        <v>_</v>
      </c>
      <c r="AJ139" s="22"/>
      <c r="AK139" s="20">
        <f t="shared" si="80"/>
        <v>18</v>
      </c>
      <c r="AL139" s="23">
        <f t="shared" si="81"/>
        <v>0</v>
      </c>
      <c r="AM139" s="22"/>
    </row>
    <row r="140" spans="1:39" ht="12.75">
      <c r="A140" s="6">
        <f>Ruimtestaat!A142</f>
        <v>1</v>
      </c>
      <c r="B140" s="17" t="str">
        <f>Ruimtestaat!B142</f>
        <v>Ariane de Ranitz</v>
      </c>
      <c r="C140" s="52" t="str">
        <f>Ruimtestaat!D142</f>
        <v>bg</v>
      </c>
      <c r="D140" s="77" t="str">
        <f>Ruimtestaat!E142</f>
        <v>0.143</v>
      </c>
      <c r="E140" s="52" t="str">
        <f>Ruimtestaat!F142</f>
        <v>Kleedruimte</v>
      </c>
      <c r="F140" s="9">
        <v>2</v>
      </c>
      <c r="G140" s="18" t="str">
        <f t="shared" si="72"/>
        <v>Sanitaire ruimte</v>
      </c>
      <c r="H140" s="52" t="str">
        <f>Ruimtestaat!G142</f>
        <v>gietvloer</v>
      </c>
      <c r="I140" s="19">
        <v>3</v>
      </c>
      <c r="J140" s="18" t="str">
        <f t="shared" si="55"/>
        <v>Harde vloer zonder polymeer beschermlaag, met behandeling</v>
      </c>
      <c r="K140" s="21">
        <f>Ruimtestaat!H142</f>
        <v>32</v>
      </c>
      <c r="L140" s="20">
        <f t="shared" si="61"/>
        <v>32</v>
      </c>
      <c r="M140" s="42">
        <f>Ruimtestaat!J142</f>
        <v>0</v>
      </c>
      <c r="N140" s="22"/>
      <c r="O140" s="9" t="str">
        <f>Ruimtestaat!L142</f>
        <v>1w</v>
      </c>
      <c r="P140" s="9"/>
      <c r="Q140" s="9"/>
      <c r="R140" s="9"/>
      <c r="S140" s="22"/>
      <c r="T140" s="17" t="str">
        <f t="shared" si="73"/>
        <v>Sanitair</v>
      </c>
      <c r="U140" s="17" t="str">
        <f t="shared" si="74"/>
        <v>AQL 4%</v>
      </c>
      <c r="V140" s="22"/>
      <c r="W140" s="184">
        <v>100</v>
      </c>
      <c r="X140" s="22"/>
      <c r="Y140" s="20">
        <f t="shared" si="75"/>
        <v>12.8</v>
      </c>
      <c r="Z140" s="23">
        <f t="shared" si="76"/>
        <v>0</v>
      </c>
      <c r="AA140" s="22"/>
      <c r="AB140" s="20" t="str">
        <f t="shared" si="77"/>
        <v>_</v>
      </c>
      <c r="AC140" s="23" t="str">
        <f t="shared" si="58"/>
        <v>_</v>
      </c>
      <c r="AD140" s="22"/>
      <c r="AE140" s="20" t="str">
        <f t="shared" si="78"/>
        <v>_</v>
      </c>
      <c r="AF140" s="23" t="str">
        <f t="shared" si="59"/>
        <v>_</v>
      </c>
      <c r="AG140" s="22"/>
      <c r="AH140" s="20" t="str">
        <f t="shared" si="79"/>
        <v>_</v>
      </c>
      <c r="AI140" s="23" t="str">
        <f t="shared" si="60"/>
        <v>_</v>
      </c>
      <c r="AJ140" s="22"/>
      <c r="AK140" s="20">
        <f t="shared" si="80"/>
        <v>12.8</v>
      </c>
      <c r="AL140" s="23">
        <f t="shared" si="81"/>
        <v>0</v>
      </c>
      <c r="AM140" s="22"/>
    </row>
    <row r="141" spans="1:39" ht="12.75">
      <c r="A141" s="6">
        <f>Ruimtestaat!A143</f>
        <v>1</v>
      </c>
      <c r="B141" s="17" t="str">
        <f>Ruimtestaat!B143</f>
        <v>Ariane de Ranitz</v>
      </c>
      <c r="C141" s="52" t="str">
        <f>Ruimtestaat!D143</f>
        <v>bg</v>
      </c>
      <c r="D141" s="77" t="str">
        <f>Ruimtestaat!E143</f>
        <v>0.144</v>
      </c>
      <c r="E141" s="52" t="str">
        <f>Ruimtestaat!F143</f>
        <v>Miva toilet</v>
      </c>
      <c r="F141" s="9">
        <v>2</v>
      </c>
      <c r="G141" s="18" t="str">
        <f t="shared" si="72"/>
        <v>Sanitaire ruimte</v>
      </c>
      <c r="H141" s="52" t="str">
        <f>Ruimtestaat!G143</f>
        <v>gietvloer</v>
      </c>
      <c r="I141" s="19">
        <v>3</v>
      </c>
      <c r="J141" s="18" t="str">
        <f t="shared" si="55"/>
        <v>Harde vloer zonder polymeer beschermlaag, met behandeling</v>
      </c>
      <c r="K141" s="21">
        <f>Ruimtestaat!H143</f>
        <v>7</v>
      </c>
      <c r="L141" s="20">
        <f t="shared" si="61"/>
        <v>7</v>
      </c>
      <c r="M141" s="42">
        <f>Ruimtestaat!J143</f>
        <v>0</v>
      </c>
      <c r="N141" s="22"/>
      <c r="O141" s="9" t="str">
        <f>Ruimtestaat!L143</f>
        <v>5w</v>
      </c>
      <c r="P141" s="9"/>
      <c r="Q141" s="9"/>
      <c r="R141" s="9"/>
      <c r="S141" s="22"/>
      <c r="T141" s="17" t="str">
        <f t="shared" si="73"/>
        <v>Sanitair</v>
      </c>
      <c r="U141" s="17" t="str">
        <f t="shared" si="74"/>
        <v>AQL 4%</v>
      </c>
      <c r="V141" s="22"/>
      <c r="W141" s="184">
        <v>100</v>
      </c>
      <c r="X141" s="22"/>
      <c r="Y141" s="20">
        <f t="shared" si="75"/>
        <v>14.000000000000002</v>
      </c>
      <c r="Z141" s="23">
        <f t="shared" si="76"/>
        <v>0</v>
      </c>
      <c r="AA141" s="22"/>
      <c r="AB141" s="20" t="str">
        <f t="shared" si="77"/>
        <v>_</v>
      </c>
      <c r="AC141" s="23" t="str">
        <f t="shared" si="58"/>
        <v>_</v>
      </c>
      <c r="AD141" s="22"/>
      <c r="AE141" s="20" t="str">
        <f t="shared" si="78"/>
        <v>_</v>
      </c>
      <c r="AF141" s="23" t="str">
        <f t="shared" si="59"/>
        <v>_</v>
      </c>
      <c r="AG141" s="22"/>
      <c r="AH141" s="20" t="str">
        <f t="shared" si="79"/>
        <v>_</v>
      </c>
      <c r="AI141" s="23" t="str">
        <f t="shared" si="60"/>
        <v>_</v>
      </c>
      <c r="AJ141" s="22"/>
      <c r="AK141" s="20">
        <f t="shared" si="80"/>
        <v>14.000000000000002</v>
      </c>
      <c r="AL141" s="23">
        <f t="shared" si="81"/>
        <v>0</v>
      </c>
      <c r="AM141" s="22"/>
    </row>
    <row r="142" spans="1:39" ht="12.75">
      <c r="A142" s="6">
        <f>Ruimtestaat!A144</f>
        <v>1</v>
      </c>
      <c r="B142" s="17" t="str">
        <f>Ruimtestaat!B144</f>
        <v>Ariane de Ranitz</v>
      </c>
      <c r="C142" s="52" t="str">
        <f>Ruimtestaat!D144</f>
        <v>bg</v>
      </c>
      <c r="D142" s="77" t="str">
        <f>Ruimtestaat!E144</f>
        <v>0.145</v>
      </c>
      <c r="E142" s="52" t="str">
        <f>Ruimtestaat!F144</f>
        <v>Douches algemeen</v>
      </c>
      <c r="F142" s="9">
        <v>2</v>
      </c>
      <c r="G142" s="18" t="str">
        <f t="shared" si="72"/>
        <v>Sanitaire ruimte</v>
      </c>
      <c r="H142" s="52" t="str">
        <f>Ruimtestaat!G144</f>
        <v>gietvloer</v>
      </c>
      <c r="I142" s="19">
        <v>3</v>
      </c>
      <c r="J142" s="18" t="str">
        <f t="shared" si="55"/>
        <v>Harde vloer zonder polymeer beschermlaag, met behandeling</v>
      </c>
      <c r="K142" s="21">
        <f>Ruimtestaat!H144</f>
        <v>14</v>
      </c>
      <c r="L142" s="20">
        <f t="shared" si="61"/>
        <v>14</v>
      </c>
      <c r="M142" s="42">
        <f>Ruimtestaat!J144</f>
        <v>0</v>
      </c>
      <c r="N142" s="22"/>
      <c r="O142" s="9" t="str">
        <f>Ruimtestaat!L144</f>
        <v>5w</v>
      </c>
      <c r="P142" s="9"/>
      <c r="Q142" s="9"/>
      <c r="R142" s="9"/>
      <c r="S142" s="22"/>
      <c r="T142" s="17" t="str">
        <f t="shared" si="73"/>
        <v>Sanitair</v>
      </c>
      <c r="U142" s="17" t="str">
        <f t="shared" si="74"/>
        <v>AQL 4%</v>
      </c>
      <c r="V142" s="22"/>
      <c r="W142" s="184">
        <v>100</v>
      </c>
      <c r="X142" s="22"/>
      <c r="Y142" s="20">
        <f t="shared" si="75"/>
        <v>28.000000000000004</v>
      </c>
      <c r="Z142" s="23">
        <f t="shared" si="76"/>
        <v>0</v>
      </c>
      <c r="AA142" s="22"/>
      <c r="AB142" s="20" t="str">
        <f t="shared" si="77"/>
        <v>_</v>
      </c>
      <c r="AC142" s="23" t="str">
        <f t="shared" si="58"/>
        <v>_</v>
      </c>
      <c r="AD142" s="22"/>
      <c r="AE142" s="20" t="str">
        <f t="shared" si="78"/>
        <v>_</v>
      </c>
      <c r="AF142" s="23" t="str">
        <f t="shared" si="59"/>
        <v>_</v>
      </c>
      <c r="AG142" s="22"/>
      <c r="AH142" s="20" t="str">
        <f t="shared" si="79"/>
        <v>_</v>
      </c>
      <c r="AI142" s="23" t="str">
        <f t="shared" si="60"/>
        <v>_</v>
      </c>
      <c r="AJ142" s="22"/>
      <c r="AK142" s="20">
        <f t="shared" si="80"/>
        <v>28.000000000000004</v>
      </c>
      <c r="AL142" s="23">
        <f t="shared" si="81"/>
        <v>0</v>
      </c>
      <c r="AM142" s="22"/>
    </row>
    <row r="143" spans="1:39" ht="12.75">
      <c r="A143" s="6">
        <f>Ruimtestaat!A145</f>
        <v>1</v>
      </c>
      <c r="B143" s="17" t="str">
        <f>Ruimtestaat!B145</f>
        <v>Ariane de Ranitz</v>
      </c>
      <c r="C143" s="52" t="str">
        <f>Ruimtestaat!D145</f>
        <v>bg</v>
      </c>
      <c r="D143" s="77" t="str">
        <f>Ruimtestaat!E145</f>
        <v>0.146</v>
      </c>
      <c r="E143" s="52" t="str">
        <f>Ruimtestaat!F145</f>
        <v>Kleedruimte</v>
      </c>
      <c r="F143" s="9">
        <v>2</v>
      </c>
      <c r="G143" s="18" t="str">
        <f t="shared" si="72"/>
        <v>Sanitaire ruimte</v>
      </c>
      <c r="H143" s="52" t="str">
        <f>Ruimtestaat!G145</f>
        <v>gietvloer</v>
      </c>
      <c r="I143" s="19">
        <v>3</v>
      </c>
      <c r="J143" s="18" t="str">
        <f t="shared" si="55"/>
        <v>Harde vloer zonder polymeer beschermlaag, met behandeling</v>
      </c>
      <c r="K143" s="21">
        <f>Ruimtestaat!H145</f>
        <v>17</v>
      </c>
      <c r="L143" s="20">
        <f t="shared" si="61"/>
        <v>17</v>
      </c>
      <c r="M143" s="42">
        <f>Ruimtestaat!J145</f>
        <v>0</v>
      </c>
      <c r="N143" s="22"/>
      <c r="O143" s="9" t="str">
        <f>Ruimtestaat!L145</f>
        <v>1w</v>
      </c>
      <c r="P143" s="9"/>
      <c r="Q143" s="9"/>
      <c r="R143" s="9"/>
      <c r="S143" s="22"/>
      <c r="T143" s="17" t="str">
        <f t="shared" si="73"/>
        <v>Sanitair</v>
      </c>
      <c r="U143" s="17" t="str">
        <f t="shared" si="74"/>
        <v>AQL 4%</v>
      </c>
      <c r="V143" s="22"/>
      <c r="W143" s="184">
        <v>100</v>
      </c>
      <c r="X143" s="22"/>
      <c r="Y143" s="20">
        <f t="shared" si="75"/>
        <v>6.8000000000000007</v>
      </c>
      <c r="Z143" s="23">
        <f t="shared" si="76"/>
        <v>0</v>
      </c>
      <c r="AA143" s="22"/>
      <c r="AB143" s="20" t="str">
        <f t="shared" si="77"/>
        <v>_</v>
      </c>
      <c r="AC143" s="23" t="str">
        <f t="shared" si="58"/>
        <v>_</v>
      </c>
      <c r="AD143" s="22"/>
      <c r="AE143" s="20" t="str">
        <f t="shared" si="78"/>
        <v>_</v>
      </c>
      <c r="AF143" s="23" t="str">
        <f t="shared" si="59"/>
        <v>_</v>
      </c>
      <c r="AG143" s="22"/>
      <c r="AH143" s="20" t="str">
        <f t="shared" si="79"/>
        <v>_</v>
      </c>
      <c r="AI143" s="23" t="str">
        <f t="shared" si="60"/>
        <v>_</v>
      </c>
      <c r="AJ143" s="22"/>
      <c r="AK143" s="20">
        <f t="shared" si="80"/>
        <v>6.8000000000000007</v>
      </c>
      <c r="AL143" s="23">
        <f t="shared" si="81"/>
        <v>0</v>
      </c>
      <c r="AM143" s="22"/>
    </row>
    <row r="144" spans="1:39" ht="12.75">
      <c r="A144" s="6">
        <f>Ruimtestaat!A146</f>
        <v>1</v>
      </c>
      <c r="B144" s="17" t="str">
        <f>Ruimtestaat!B146</f>
        <v>Ariane de Ranitz</v>
      </c>
      <c r="C144" s="52" t="str">
        <f>Ruimtestaat!D146</f>
        <v>bg</v>
      </c>
      <c r="D144" s="77" t="str">
        <f>Ruimtestaat!E146</f>
        <v>0.147</v>
      </c>
      <c r="E144" s="52" t="str">
        <f>Ruimtestaat!F146</f>
        <v>Douches algemeen</v>
      </c>
      <c r="F144" s="9">
        <v>2</v>
      </c>
      <c r="G144" s="18" t="str">
        <f t="shared" si="72"/>
        <v>Sanitaire ruimte</v>
      </c>
      <c r="H144" s="52" t="str">
        <f>Ruimtestaat!G146</f>
        <v>gietvloer</v>
      </c>
      <c r="I144" s="19">
        <v>3</v>
      </c>
      <c r="J144" s="18" t="str">
        <f t="shared" si="55"/>
        <v>Harde vloer zonder polymeer beschermlaag, met behandeling</v>
      </c>
      <c r="K144" s="21">
        <f>Ruimtestaat!H146</f>
        <v>5</v>
      </c>
      <c r="L144" s="20">
        <f t="shared" si="61"/>
        <v>5</v>
      </c>
      <c r="M144" s="42">
        <f>Ruimtestaat!J146</f>
        <v>0</v>
      </c>
      <c r="N144" s="22"/>
      <c r="O144" s="9" t="str">
        <f>Ruimtestaat!L146</f>
        <v>5w</v>
      </c>
      <c r="P144" s="9"/>
      <c r="Q144" s="9"/>
      <c r="R144" s="9"/>
      <c r="S144" s="22"/>
      <c r="T144" s="17" t="str">
        <f t="shared" si="73"/>
        <v>Sanitair</v>
      </c>
      <c r="U144" s="17" t="str">
        <f t="shared" si="74"/>
        <v>AQL 4%</v>
      </c>
      <c r="V144" s="22"/>
      <c r="W144" s="184">
        <v>100</v>
      </c>
      <c r="X144" s="22"/>
      <c r="Y144" s="20">
        <f t="shared" si="75"/>
        <v>10</v>
      </c>
      <c r="Z144" s="23">
        <f t="shared" si="76"/>
        <v>0</v>
      </c>
      <c r="AA144" s="22"/>
      <c r="AB144" s="20" t="str">
        <f t="shared" si="77"/>
        <v>_</v>
      </c>
      <c r="AC144" s="23" t="str">
        <f t="shared" si="58"/>
        <v>_</v>
      </c>
      <c r="AD144" s="22"/>
      <c r="AE144" s="20" t="str">
        <f t="shared" si="78"/>
        <v>_</v>
      </c>
      <c r="AF144" s="23" t="str">
        <f t="shared" si="59"/>
        <v>_</v>
      </c>
      <c r="AG144" s="22"/>
      <c r="AH144" s="20" t="str">
        <f t="shared" si="79"/>
        <v>_</v>
      </c>
      <c r="AI144" s="23" t="str">
        <f t="shared" si="60"/>
        <v>_</v>
      </c>
      <c r="AJ144" s="22"/>
      <c r="AK144" s="20">
        <f t="shared" si="80"/>
        <v>10</v>
      </c>
      <c r="AL144" s="23">
        <f t="shared" si="81"/>
        <v>0</v>
      </c>
      <c r="AM144" s="22"/>
    </row>
    <row r="145" spans="1:39" ht="12.75">
      <c r="A145" s="6">
        <f>Ruimtestaat!A147</f>
        <v>1</v>
      </c>
      <c r="B145" s="17" t="str">
        <f>Ruimtestaat!B147</f>
        <v>Ariane de Ranitz</v>
      </c>
      <c r="C145" s="52" t="str">
        <f>Ruimtestaat!D147</f>
        <v>bg</v>
      </c>
      <c r="D145" s="77" t="str">
        <f>Ruimtestaat!E147</f>
        <v>0.148</v>
      </c>
      <c r="E145" s="52" t="str">
        <f>Ruimtestaat!F147</f>
        <v>Kleedruimte</v>
      </c>
      <c r="F145" s="9">
        <v>2</v>
      </c>
      <c r="G145" s="18" t="str">
        <f t="shared" si="72"/>
        <v>Sanitaire ruimte</v>
      </c>
      <c r="H145" s="52" t="str">
        <f>Ruimtestaat!G147</f>
        <v>gietvloer</v>
      </c>
      <c r="I145" s="19">
        <v>3</v>
      </c>
      <c r="J145" s="18" t="str">
        <f t="shared" si="55"/>
        <v>Harde vloer zonder polymeer beschermlaag, met behandeling</v>
      </c>
      <c r="K145" s="21">
        <f>Ruimtestaat!H147</f>
        <v>17</v>
      </c>
      <c r="L145" s="20">
        <f t="shared" si="61"/>
        <v>17</v>
      </c>
      <c r="M145" s="42">
        <f>Ruimtestaat!J147</f>
        <v>0</v>
      </c>
      <c r="N145" s="22"/>
      <c r="O145" s="9" t="str">
        <f>Ruimtestaat!L147</f>
        <v>1w</v>
      </c>
      <c r="P145" s="9"/>
      <c r="Q145" s="9"/>
      <c r="R145" s="9"/>
      <c r="S145" s="22"/>
      <c r="T145" s="17" t="str">
        <f t="shared" si="73"/>
        <v>Sanitair</v>
      </c>
      <c r="U145" s="17" t="str">
        <f t="shared" si="74"/>
        <v>AQL 4%</v>
      </c>
      <c r="V145" s="22"/>
      <c r="W145" s="184">
        <v>100</v>
      </c>
      <c r="X145" s="22"/>
      <c r="Y145" s="20">
        <f t="shared" si="75"/>
        <v>6.8000000000000007</v>
      </c>
      <c r="Z145" s="23">
        <f t="shared" si="76"/>
        <v>0</v>
      </c>
      <c r="AA145" s="22"/>
      <c r="AB145" s="20" t="str">
        <f t="shared" si="77"/>
        <v>_</v>
      </c>
      <c r="AC145" s="23" t="str">
        <f t="shared" si="58"/>
        <v>_</v>
      </c>
      <c r="AD145" s="22"/>
      <c r="AE145" s="20" t="str">
        <f t="shared" si="78"/>
        <v>_</v>
      </c>
      <c r="AF145" s="23" t="str">
        <f t="shared" si="59"/>
        <v>_</v>
      </c>
      <c r="AG145" s="22"/>
      <c r="AH145" s="20" t="str">
        <f t="shared" si="79"/>
        <v>_</v>
      </c>
      <c r="AI145" s="23" t="str">
        <f t="shared" si="60"/>
        <v>_</v>
      </c>
      <c r="AJ145" s="22"/>
      <c r="AK145" s="20">
        <f t="shared" si="80"/>
        <v>6.8000000000000007</v>
      </c>
      <c r="AL145" s="23">
        <f t="shared" si="81"/>
        <v>0</v>
      </c>
      <c r="AM145" s="22"/>
    </row>
    <row r="146" spans="1:39" ht="12.75">
      <c r="A146" s="6">
        <f>Ruimtestaat!A148</f>
        <v>1</v>
      </c>
      <c r="B146" s="17" t="str">
        <f>Ruimtestaat!B148</f>
        <v>Ariane de Ranitz</v>
      </c>
      <c r="C146" s="52" t="str">
        <f>Ruimtestaat!D148</f>
        <v>bg</v>
      </c>
      <c r="D146" s="77" t="str">
        <f>Ruimtestaat!E148</f>
        <v>0.149</v>
      </c>
      <c r="E146" s="52" t="str">
        <f>Ruimtestaat!F148</f>
        <v>Douches personeel</v>
      </c>
      <c r="F146" s="9">
        <v>2</v>
      </c>
      <c r="G146" s="18" t="str">
        <f t="shared" si="72"/>
        <v>Sanitaire ruimte</v>
      </c>
      <c r="H146" s="52" t="str">
        <f>Ruimtestaat!G148</f>
        <v>gietvloer</v>
      </c>
      <c r="I146" s="19">
        <v>3</v>
      </c>
      <c r="J146" s="18" t="str">
        <f t="shared" si="55"/>
        <v>Harde vloer zonder polymeer beschermlaag, met behandeling</v>
      </c>
      <c r="K146" s="21">
        <f>Ruimtestaat!H148</f>
        <v>5</v>
      </c>
      <c r="L146" s="20">
        <f t="shared" si="61"/>
        <v>5</v>
      </c>
      <c r="M146" s="42">
        <f>Ruimtestaat!J148</f>
        <v>0</v>
      </c>
      <c r="N146" s="22"/>
      <c r="O146" s="9" t="str">
        <f>Ruimtestaat!L148</f>
        <v>5w</v>
      </c>
      <c r="P146" s="9"/>
      <c r="Q146" s="9"/>
      <c r="R146" s="9"/>
      <c r="S146" s="22"/>
      <c r="T146" s="17" t="str">
        <f t="shared" si="73"/>
        <v>Sanitair</v>
      </c>
      <c r="U146" s="17" t="str">
        <f t="shared" si="74"/>
        <v>AQL 4%</v>
      </c>
      <c r="V146" s="22"/>
      <c r="W146" s="184">
        <v>100</v>
      </c>
      <c r="X146" s="22"/>
      <c r="Y146" s="20">
        <f t="shared" si="75"/>
        <v>10</v>
      </c>
      <c r="Z146" s="23">
        <f t="shared" si="76"/>
        <v>0</v>
      </c>
      <c r="AA146" s="22"/>
      <c r="AB146" s="20" t="str">
        <f t="shared" si="77"/>
        <v>_</v>
      </c>
      <c r="AC146" s="23" t="str">
        <f t="shared" si="58"/>
        <v>_</v>
      </c>
      <c r="AD146" s="22"/>
      <c r="AE146" s="20" t="str">
        <f t="shared" si="78"/>
        <v>_</v>
      </c>
      <c r="AF146" s="23" t="str">
        <f t="shared" si="59"/>
        <v>_</v>
      </c>
      <c r="AG146" s="22"/>
      <c r="AH146" s="20" t="str">
        <f t="shared" si="79"/>
        <v>_</v>
      </c>
      <c r="AI146" s="23" t="str">
        <f t="shared" si="60"/>
        <v>_</v>
      </c>
      <c r="AJ146" s="22"/>
      <c r="AK146" s="20">
        <f t="shared" si="80"/>
        <v>10</v>
      </c>
      <c r="AL146" s="23">
        <f t="shared" si="81"/>
        <v>0</v>
      </c>
      <c r="AM146" s="22"/>
    </row>
    <row r="147" spans="1:39" ht="12.75">
      <c r="A147" s="6">
        <f>Ruimtestaat!A149</f>
        <v>1</v>
      </c>
      <c r="B147" s="17" t="str">
        <f>Ruimtestaat!B149</f>
        <v>Ariane de Ranitz</v>
      </c>
      <c r="C147" s="52" t="str">
        <f>Ruimtestaat!D149</f>
        <v>bg</v>
      </c>
      <c r="D147" s="77" t="str">
        <f>Ruimtestaat!E149</f>
        <v>0.150a</v>
      </c>
      <c r="E147" s="52" t="str">
        <f>Ruimtestaat!F149</f>
        <v>Bergruimte</v>
      </c>
      <c r="F147" s="9">
        <v>8</v>
      </c>
      <c r="G147" s="18" t="str">
        <f t="shared" si="72"/>
        <v>Overig / Magazijn / Archief / Berging / Technische ruimte</v>
      </c>
      <c r="H147" s="52" t="str">
        <f>Ruimtestaat!G149</f>
        <v>bestaande</v>
      </c>
      <c r="I147" s="19">
        <v>2</v>
      </c>
      <c r="J147" s="18" t="str">
        <f t="shared" ref="J147:J210" si="83">VLOOKUP(I147,Legenda_vloerafwerking,2,0)</f>
        <v>Harde vloeren zonder extra behandeling</v>
      </c>
      <c r="K147" s="21">
        <f>Ruimtestaat!H149</f>
        <v>7</v>
      </c>
      <c r="L147" s="20">
        <f t="shared" si="61"/>
        <v>7</v>
      </c>
      <c r="M147" s="42">
        <f>Ruimtestaat!J149</f>
        <v>0</v>
      </c>
      <c r="N147" s="22"/>
      <c r="O147" s="9" t="str">
        <f>Ruimtestaat!L149</f>
        <v>4j</v>
      </c>
      <c r="P147" s="9"/>
      <c r="Q147" s="9"/>
      <c r="R147" s="9"/>
      <c r="S147" s="22"/>
      <c r="T147" s="17" t="str">
        <f t="shared" si="73"/>
        <v>Verkeer</v>
      </c>
      <c r="U147" s="17" t="str">
        <f t="shared" si="74"/>
        <v>AQL 7%</v>
      </c>
      <c r="V147" s="22"/>
      <c r="W147" s="184">
        <v>100</v>
      </c>
      <c r="X147" s="22"/>
      <c r="Y147" s="20">
        <f t="shared" si="75"/>
        <v>0.28000000000000003</v>
      </c>
      <c r="Z147" s="23">
        <f t="shared" si="76"/>
        <v>0</v>
      </c>
      <c r="AA147" s="22"/>
      <c r="AB147" s="20" t="str">
        <f t="shared" si="77"/>
        <v>_</v>
      </c>
      <c r="AC147" s="23" t="str">
        <f t="shared" si="58"/>
        <v>_</v>
      </c>
      <c r="AD147" s="22"/>
      <c r="AE147" s="20" t="str">
        <f t="shared" si="78"/>
        <v>_</v>
      </c>
      <c r="AF147" s="23" t="str">
        <f t="shared" si="59"/>
        <v>_</v>
      </c>
      <c r="AG147" s="22"/>
      <c r="AH147" s="20" t="str">
        <f t="shared" si="79"/>
        <v>_</v>
      </c>
      <c r="AI147" s="23" t="str">
        <f t="shared" si="60"/>
        <v>_</v>
      </c>
      <c r="AJ147" s="22"/>
      <c r="AK147" s="20">
        <f t="shared" si="80"/>
        <v>0.28000000000000003</v>
      </c>
      <c r="AL147" s="23">
        <f t="shared" si="81"/>
        <v>0</v>
      </c>
      <c r="AM147" s="22"/>
    </row>
    <row r="148" spans="1:39" ht="12.75">
      <c r="A148" s="6">
        <f>Ruimtestaat!A150</f>
        <v>1</v>
      </c>
      <c r="B148" s="17" t="str">
        <f>Ruimtestaat!B150</f>
        <v>Ariane de Ranitz</v>
      </c>
      <c r="C148" s="52" t="str">
        <f>Ruimtestaat!D150</f>
        <v>bg</v>
      </c>
      <c r="D148" s="77" t="str">
        <f>Ruimtestaat!E150</f>
        <v>0.150b</v>
      </c>
      <c r="E148" s="52" t="str">
        <f>Ruimtestaat!F150</f>
        <v>Toestellen berging</v>
      </c>
      <c r="F148" s="9">
        <v>8</v>
      </c>
      <c r="G148" s="18" t="str">
        <f t="shared" si="72"/>
        <v>Overig / Magazijn / Archief / Berging / Technische ruimte</v>
      </c>
      <c r="H148" s="52" t="str">
        <f>Ruimtestaat!G150</f>
        <v>bestaande</v>
      </c>
      <c r="I148" s="19">
        <v>2</v>
      </c>
      <c r="J148" s="18" t="str">
        <f t="shared" si="83"/>
        <v>Harde vloeren zonder extra behandeling</v>
      </c>
      <c r="K148" s="21">
        <f>Ruimtestaat!H150</f>
        <v>19</v>
      </c>
      <c r="L148" s="20">
        <f t="shared" si="61"/>
        <v>19</v>
      </c>
      <c r="M148" s="42">
        <f>Ruimtestaat!J150</f>
        <v>0</v>
      </c>
      <c r="N148" s="22"/>
      <c r="O148" s="9" t="str">
        <f>Ruimtestaat!L150</f>
        <v>4j</v>
      </c>
      <c r="P148" s="9"/>
      <c r="Q148" s="9"/>
      <c r="R148" s="9"/>
      <c r="S148" s="22"/>
      <c r="T148" s="17" t="str">
        <f t="shared" si="73"/>
        <v>Verkeer</v>
      </c>
      <c r="U148" s="17" t="str">
        <f t="shared" si="74"/>
        <v>AQL 7%</v>
      </c>
      <c r="V148" s="22"/>
      <c r="W148" s="184">
        <v>100</v>
      </c>
      <c r="X148" s="22"/>
      <c r="Y148" s="20">
        <f t="shared" si="75"/>
        <v>0.76</v>
      </c>
      <c r="Z148" s="23">
        <f t="shared" si="76"/>
        <v>0</v>
      </c>
      <c r="AA148" s="22"/>
      <c r="AB148" s="20" t="str">
        <f t="shared" si="77"/>
        <v>_</v>
      </c>
      <c r="AC148" s="23" t="str">
        <f t="shared" si="58"/>
        <v>_</v>
      </c>
      <c r="AD148" s="22"/>
      <c r="AE148" s="20" t="str">
        <f t="shared" si="78"/>
        <v>_</v>
      </c>
      <c r="AF148" s="23" t="str">
        <f t="shared" si="59"/>
        <v>_</v>
      </c>
      <c r="AG148" s="22"/>
      <c r="AH148" s="20" t="str">
        <f t="shared" si="79"/>
        <v>_</v>
      </c>
      <c r="AI148" s="23" t="str">
        <f t="shared" si="60"/>
        <v>_</v>
      </c>
      <c r="AJ148" s="22"/>
      <c r="AK148" s="20">
        <f t="shared" si="80"/>
        <v>0.76</v>
      </c>
      <c r="AL148" s="23">
        <f t="shared" si="81"/>
        <v>0</v>
      </c>
      <c r="AM148" s="22"/>
    </row>
    <row r="149" spans="1:39" ht="12.75">
      <c r="A149" s="6">
        <f>Ruimtestaat!A151</f>
        <v>1</v>
      </c>
      <c r="B149" s="17" t="str">
        <f>Ruimtestaat!B151</f>
        <v>Ariane de Ranitz</v>
      </c>
      <c r="C149" s="52" t="str">
        <f>Ruimtestaat!D151</f>
        <v>bg</v>
      </c>
      <c r="D149" s="77" t="str">
        <f>Ruimtestaat!E151</f>
        <v>0.151</v>
      </c>
      <c r="E149" s="52" t="str">
        <f>Ruimtestaat!F151</f>
        <v>Therapiebad</v>
      </c>
      <c r="F149" s="9">
        <v>8</v>
      </c>
      <c r="G149" s="18" t="str">
        <f t="shared" si="72"/>
        <v>Overig / Magazijn / Archief / Berging / Technische ruimte</v>
      </c>
      <c r="H149" s="52" t="str">
        <f>Ruimtestaat!G151</f>
        <v>bestaande</v>
      </c>
      <c r="I149" s="19">
        <v>2</v>
      </c>
      <c r="J149" s="18" t="str">
        <f t="shared" si="83"/>
        <v>Harde vloeren zonder extra behandeling</v>
      </c>
      <c r="K149" s="21">
        <f>Ruimtestaat!H151</f>
        <v>196</v>
      </c>
      <c r="L149" s="20">
        <f t="shared" si="61"/>
        <v>196</v>
      </c>
      <c r="M149" s="42">
        <f>Ruimtestaat!J151</f>
        <v>0</v>
      </c>
      <c r="N149" s="22"/>
      <c r="O149" s="9" t="str">
        <f>Ruimtestaat!L151</f>
        <v>4j</v>
      </c>
      <c r="P149" s="9"/>
      <c r="Q149" s="9"/>
      <c r="R149" s="9"/>
      <c r="S149" s="22"/>
      <c r="T149" s="17" t="str">
        <f t="shared" si="73"/>
        <v>Verkeer</v>
      </c>
      <c r="U149" s="17" t="str">
        <f t="shared" si="74"/>
        <v>AQL 7%</v>
      </c>
      <c r="V149" s="22"/>
      <c r="W149" s="184">
        <v>100</v>
      </c>
      <c r="X149" s="22"/>
      <c r="Y149" s="20">
        <f t="shared" si="75"/>
        <v>7.84</v>
      </c>
      <c r="Z149" s="23">
        <f t="shared" si="76"/>
        <v>0</v>
      </c>
      <c r="AA149" s="22"/>
      <c r="AB149" s="20" t="str">
        <f t="shared" si="77"/>
        <v>_</v>
      </c>
      <c r="AC149" s="23" t="str">
        <f t="shared" si="58"/>
        <v>_</v>
      </c>
      <c r="AD149" s="22"/>
      <c r="AE149" s="20" t="str">
        <f t="shared" si="78"/>
        <v>_</v>
      </c>
      <c r="AF149" s="23" t="str">
        <f t="shared" si="59"/>
        <v>_</v>
      </c>
      <c r="AG149" s="22"/>
      <c r="AH149" s="20" t="str">
        <f t="shared" si="79"/>
        <v>_</v>
      </c>
      <c r="AI149" s="23" t="str">
        <f t="shared" si="60"/>
        <v>_</v>
      </c>
      <c r="AJ149" s="22"/>
      <c r="AK149" s="20">
        <f t="shared" si="80"/>
        <v>7.84</v>
      </c>
      <c r="AL149" s="23">
        <f t="shared" si="81"/>
        <v>0</v>
      </c>
      <c r="AM149" s="22"/>
    </row>
    <row r="150" spans="1:39" ht="12.75">
      <c r="A150" s="6">
        <f>Ruimtestaat!A152</f>
        <v>1</v>
      </c>
      <c r="B150" s="17" t="str">
        <f>Ruimtestaat!B152</f>
        <v>Ariane de Ranitz</v>
      </c>
      <c r="C150" s="52" t="str">
        <f>Ruimtestaat!D152</f>
        <v>bg</v>
      </c>
      <c r="D150" s="77" t="str">
        <f>Ruimtestaat!E152</f>
        <v>0.152</v>
      </c>
      <c r="E150" s="52" t="str">
        <f>Ruimtestaat!F152</f>
        <v>werkkast</v>
      </c>
      <c r="F150" s="9">
        <v>8</v>
      </c>
      <c r="G150" s="18" t="str">
        <f t="shared" si="72"/>
        <v>Overig / Magazijn / Archief / Berging / Technische ruimte</v>
      </c>
      <c r="H150" s="52" t="str">
        <f>Ruimtestaat!G152</f>
        <v>gietvloer</v>
      </c>
      <c r="I150" s="19">
        <v>3</v>
      </c>
      <c r="J150" s="18" t="str">
        <f t="shared" si="83"/>
        <v>Harde vloer zonder polymeer beschermlaag, met behandeling</v>
      </c>
      <c r="K150" s="21">
        <f>Ruimtestaat!H152</f>
        <v>2</v>
      </c>
      <c r="L150" s="20">
        <f t="shared" si="61"/>
        <v>2</v>
      </c>
      <c r="M150" s="42">
        <f>Ruimtestaat!J152</f>
        <v>0</v>
      </c>
      <c r="N150" s="22"/>
      <c r="O150" s="9" t="str">
        <f>Ruimtestaat!L152</f>
        <v>4j</v>
      </c>
      <c r="P150" s="9"/>
      <c r="Q150" s="9"/>
      <c r="R150" s="9"/>
      <c r="S150" s="22"/>
      <c r="T150" s="17" t="str">
        <f t="shared" si="73"/>
        <v>Verkeer</v>
      </c>
      <c r="U150" s="17" t="str">
        <f t="shared" si="74"/>
        <v>AQL 7%</v>
      </c>
      <c r="V150" s="22"/>
      <c r="W150" s="184">
        <v>100</v>
      </c>
      <c r="X150" s="22"/>
      <c r="Y150" s="20">
        <f t="shared" si="75"/>
        <v>0.08</v>
      </c>
      <c r="Z150" s="23">
        <f t="shared" si="76"/>
        <v>0</v>
      </c>
      <c r="AA150" s="22"/>
      <c r="AB150" s="20" t="str">
        <f t="shared" si="77"/>
        <v>_</v>
      </c>
      <c r="AC150" s="23" t="str">
        <f t="shared" si="58"/>
        <v>_</v>
      </c>
      <c r="AD150" s="22"/>
      <c r="AE150" s="20" t="str">
        <f t="shared" si="78"/>
        <v>_</v>
      </c>
      <c r="AF150" s="23" t="str">
        <f t="shared" si="59"/>
        <v>_</v>
      </c>
      <c r="AG150" s="22"/>
      <c r="AH150" s="20" t="str">
        <f t="shared" si="79"/>
        <v>_</v>
      </c>
      <c r="AI150" s="23" t="str">
        <f t="shared" si="60"/>
        <v>_</v>
      </c>
      <c r="AJ150" s="22"/>
      <c r="AK150" s="20">
        <f t="shared" si="80"/>
        <v>0.08</v>
      </c>
      <c r="AL150" s="23">
        <f t="shared" si="81"/>
        <v>0</v>
      </c>
      <c r="AM150" s="22"/>
    </row>
    <row r="151" spans="1:39" ht="12.75">
      <c r="A151" s="6">
        <f>Ruimtestaat!A153</f>
        <v>1</v>
      </c>
      <c r="B151" s="17" t="str">
        <f>Ruimtestaat!B153</f>
        <v>Ariane de Ranitz</v>
      </c>
      <c r="C151" s="52" t="str">
        <f>Ruimtestaat!D153</f>
        <v>bg</v>
      </c>
      <c r="D151" s="77" t="str">
        <f>Ruimtestaat!E153</f>
        <v>0.153</v>
      </c>
      <c r="E151" s="52" t="str">
        <f>Ruimtestaat!F153</f>
        <v>Douches algemeen</v>
      </c>
      <c r="F151" s="9">
        <v>2</v>
      </c>
      <c r="G151" s="18" t="str">
        <f t="shared" si="72"/>
        <v>Sanitaire ruimte</v>
      </c>
      <c r="H151" s="52" t="str">
        <f>Ruimtestaat!G153</f>
        <v>gietvloer</v>
      </c>
      <c r="I151" s="19">
        <v>3</v>
      </c>
      <c r="J151" s="18" t="str">
        <f t="shared" si="83"/>
        <v>Harde vloer zonder polymeer beschermlaag, met behandeling</v>
      </c>
      <c r="K151" s="21">
        <f>Ruimtestaat!H153</f>
        <v>26</v>
      </c>
      <c r="L151" s="20">
        <f t="shared" si="61"/>
        <v>26</v>
      </c>
      <c r="M151" s="42">
        <f>Ruimtestaat!J153</f>
        <v>0</v>
      </c>
      <c r="N151" s="22"/>
      <c r="O151" s="9" t="str">
        <f>Ruimtestaat!L153</f>
        <v>5w</v>
      </c>
      <c r="P151" s="9"/>
      <c r="Q151" s="9"/>
      <c r="R151" s="9"/>
      <c r="S151" s="22"/>
      <c r="T151" s="17" t="str">
        <f t="shared" si="73"/>
        <v>Sanitair</v>
      </c>
      <c r="U151" s="17" t="str">
        <f t="shared" si="74"/>
        <v>AQL 4%</v>
      </c>
      <c r="V151" s="22"/>
      <c r="W151" s="184">
        <v>100</v>
      </c>
      <c r="X151" s="22"/>
      <c r="Y151" s="20">
        <f t="shared" si="75"/>
        <v>52</v>
      </c>
      <c r="Z151" s="23">
        <f t="shared" si="76"/>
        <v>0</v>
      </c>
      <c r="AA151" s="22"/>
      <c r="AB151" s="20" t="str">
        <f t="shared" si="77"/>
        <v>_</v>
      </c>
      <c r="AC151" s="23" t="str">
        <f t="shared" si="58"/>
        <v>_</v>
      </c>
      <c r="AD151" s="22"/>
      <c r="AE151" s="20" t="str">
        <f t="shared" si="78"/>
        <v>_</v>
      </c>
      <c r="AF151" s="23" t="str">
        <f t="shared" si="59"/>
        <v>_</v>
      </c>
      <c r="AG151" s="22"/>
      <c r="AH151" s="20" t="str">
        <f t="shared" si="79"/>
        <v>_</v>
      </c>
      <c r="AI151" s="23" t="str">
        <f t="shared" si="60"/>
        <v>_</v>
      </c>
      <c r="AJ151" s="22"/>
      <c r="AK151" s="20">
        <f t="shared" si="80"/>
        <v>52</v>
      </c>
      <c r="AL151" s="23">
        <f t="shared" si="81"/>
        <v>0</v>
      </c>
      <c r="AM151" s="22"/>
    </row>
    <row r="152" spans="1:39" ht="12.75">
      <c r="A152" s="6">
        <f>Ruimtestaat!A154</f>
        <v>1</v>
      </c>
      <c r="B152" s="17" t="str">
        <f>Ruimtestaat!B154</f>
        <v>Ariane de Ranitz</v>
      </c>
      <c r="C152" s="52" t="str">
        <f>Ruimtestaat!D154</f>
        <v>bg</v>
      </c>
      <c r="D152" s="77" t="str">
        <f>Ruimtestaat!E154</f>
        <v>0.154</v>
      </c>
      <c r="E152" s="52" t="str">
        <f>Ruimtestaat!F154</f>
        <v>Miva toilet</v>
      </c>
      <c r="F152" s="9">
        <v>2</v>
      </c>
      <c r="G152" s="18" t="str">
        <f t="shared" si="72"/>
        <v>Sanitaire ruimte</v>
      </c>
      <c r="H152" s="52" t="str">
        <f>Ruimtestaat!G154</f>
        <v>gietvloer</v>
      </c>
      <c r="I152" s="19">
        <v>3</v>
      </c>
      <c r="J152" s="18" t="str">
        <f t="shared" si="83"/>
        <v>Harde vloer zonder polymeer beschermlaag, met behandeling</v>
      </c>
      <c r="K152" s="21">
        <f>Ruimtestaat!H154</f>
        <v>7</v>
      </c>
      <c r="L152" s="20">
        <f t="shared" si="61"/>
        <v>7</v>
      </c>
      <c r="M152" s="42">
        <f>Ruimtestaat!J154</f>
        <v>0</v>
      </c>
      <c r="N152" s="22"/>
      <c r="O152" s="9" t="str">
        <f>Ruimtestaat!L154</f>
        <v>5w</v>
      </c>
      <c r="P152" s="9"/>
      <c r="Q152" s="9"/>
      <c r="R152" s="9"/>
      <c r="S152" s="22"/>
      <c r="T152" s="17" t="str">
        <f t="shared" si="73"/>
        <v>Sanitair</v>
      </c>
      <c r="U152" s="17" t="str">
        <f t="shared" si="74"/>
        <v>AQL 4%</v>
      </c>
      <c r="V152" s="22"/>
      <c r="W152" s="184">
        <v>100</v>
      </c>
      <c r="X152" s="22"/>
      <c r="Y152" s="20">
        <f t="shared" si="75"/>
        <v>14.000000000000002</v>
      </c>
      <c r="Z152" s="23">
        <f t="shared" si="76"/>
        <v>0</v>
      </c>
      <c r="AA152" s="22"/>
      <c r="AB152" s="20" t="str">
        <f t="shared" si="77"/>
        <v>_</v>
      </c>
      <c r="AC152" s="23" t="str">
        <f t="shared" si="58"/>
        <v>_</v>
      </c>
      <c r="AD152" s="22"/>
      <c r="AE152" s="20" t="str">
        <f t="shared" si="78"/>
        <v>_</v>
      </c>
      <c r="AF152" s="23" t="str">
        <f t="shared" si="59"/>
        <v>_</v>
      </c>
      <c r="AG152" s="22"/>
      <c r="AH152" s="20" t="str">
        <f t="shared" si="79"/>
        <v>_</v>
      </c>
      <c r="AI152" s="23" t="str">
        <f t="shared" si="60"/>
        <v>_</v>
      </c>
      <c r="AJ152" s="22"/>
      <c r="AK152" s="20">
        <f t="shared" si="80"/>
        <v>14.000000000000002</v>
      </c>
      <c r="AL152" s="23">
        <f t="shared" si="81"/>
        <v>0</v>
      </c>
      <c r="AM152" s="22"/>
    </row>
    <row r="153" spans="1:39" ht="12.75">
      <c r="A153" s="6">
        <f>Ruimtestaat!A155</f>
        <v>1</v>
      </c>
      <c r="B153" s="17" t="str">
        <f>Ruimtestaat!B155</f>
        <v>Ariane de Ranitz</v>
      </c>
      <c r="C153" s="52" t="str">
        <f>Ruimtestaat!D155</f>
        <v>bg</v>
      </c>
      <c r="D153" s="77" t="str">
        <f>Ruimtestaat!E155</f>
        <v>0.155</v>
      </c>
      <c r="E153" s="52" t="str">
        <f>Ruimtestaat!F155</f>
        <v>Toilet personeel</v>
      </c>
      <c r="F153" s="9">
        <v>2</v>
      </c>
      <c r="G153" s="18" t="str">
        <f t="shared" si="72"/>
        <v>Sanitaire ruimte</v>
      </c>
      <c r="H153" s="52" t="str">
        <f>Ruimtestaat!G155</f>
        <v>gietvloer</v>
      </c>
      <c r="I153" s="19">
        <v>3</v>
      </c>
      <c r="J153" s="18" t="str">
        <f t="shared" si="83"/>
        <v>Harde vloer zonder polymeer beschermlaag, met behandeling</v>
      </c>
      <c r="K153" s="21">
        <f>Ruimtestaat!H155</f>
        <v>2</v>
      </c>
      <c r="L153" s="20">
        <f t="shared" si="61"/>
        <v>2</v>
      </c>
      <c r="M153" s="42">
        <f>Ruimtestaat!J155</f>
        <v>0</v>
      </c>
      <c r="N153" s="22"/>
      <c r="O153" s="9" t="str">
        <f>Ruimtestaat!L155</f>
        <v>5w</v>
      </c>
      <c r="P153" s="9"/>
      <c r="Q153" s="9"/>
      <c r="R153" s="9"/>
      <c r="S153" s="22"/>
      <c r="T153" s="17" t="str">
        <f t="shared" si="73"/>
        <v>Sanitair</v>
      </c>
      <c r="U153" s="17" t="str">
        <f t="shared" si="74"/>
        <v>AQL 4%</v>
      </c>
      <c r="V153" s="22"/>
      <c r="W153" s="184">
        <v>100</v>
      </c>
      <c r="X153" s="22"/>
      <c r="Y153" s="20">
        <f t="shared" si="75"/>
        <v>4</v>
      </c>
      <c r="Z153" s="23">
        <f t="shared" si="76"/>
        <v>0</v>
      </c>
      <c r="AA153" s="22"/>
      <c r="AB153" s="20" t="str">
        <f t="shared" si="77"/>
        <v>_</v>
      </c>
      <c r="AC153" s="23" t="str">
        <f t="shared" ref="AC153:AC216" si="84">IF(OR($F153="nio",P153=""),"_",AB153*Rekentarief30)</f>
        <v>_</v>
      </c>
      <c r="AD153" s="22"/>
      <c r="AE153" s="20" t="str">
        <f t="shared" si="78"/>
        <v>_</v>
      </c>
      <c r="AF153" s="23" t="str">
        <f t="shared" ref="AF153:AF216" si="85">IF(OR($F153="nio",Q153=""),"_",AE153*Rekentarief50)</f>
        <v>_</v>
      </c>
      <c r="AG153" s="22"/>
      <c r="AH153" s="20" t="str">
        <f t="shared" si="79"/>
        <v>_</v>
      </c>
      <c r="AI153" s="23" t="str">
        <f t="shared" ref="AI153:AI216" si="86">IF(OR($F153="nio",R153=""),"_",AH153*rekentarief150)</f>
        <v>_</v>
      </c>
      <c r="AJ153" s="22"/>
      <c r="AK153" s="20">
        <f t="shared" si="80"/>
        <v>4</v>
      </c>
      <c r="AL153" s="23">
        <f t="shared" si="81"/>
        <v>0</v>
      </c>
      <c r="AM153" s="22"/>
    </row>
    <row r="154" spans="1:39" ht="12.75">
      <c r="A154" s="6">
        <f>Ruimtestaat!A156</f>
        <v>1</v>
      </c>
      <c r="B154" s="17" t="str">
        <f>Ruimtestaat!B156</f>
        <v>Ariane de Ranitz</v>
      </c>
      <c r="C154" s="52" t="str">
        <f>Ruimtestaat!D156</f>
        <v>bg</v>
      </c>
      <c r="D154" s="77" t="str">
        <f>Ruimtestaat!E156</f>
        <v>0.156</v>
      </c>
      <c r="E154" s="52" t="str">
        <f>Ruimtestaat!F156</f>
        <v>Bergruimte</v>
      </c>
      <c r="F154" s="9">
        <v>8</v>
      </c>
      <c r="G154" s="18" t="str">
        <f t="shared" si="72"/>
        <v>Overig / Magazijn / Archief / Berging / Technische ruimte</v>
      </c>
      <c r="H154" s="52" t="str">
        <f>Ruimtestaat!G156</f>
        <v>Noraplan Sentica</v>
      </c>
      <c r="I154" s="19">
        <v>2</v>
      </c>
      <c r="J154" s="18" t="str">
        <f t="shared" si="83"/>
        <v>Harde vloeren zonder extra behandeling</v>
      </c>
      <c r="K154" s="21">
        <f>Ruimtestaat!H156</f>
        <v>5</v>
      </c>
      <c r="L154" s="20">
        <f t="shared" ref="L154:L217" si="87">K154-M154</f>
        <v>5</v>
      </c>
      <c r="M154" s="42">
        <f>Ruimtestaat!J156</f>
        <v>0</v>
      </c>
      <c r="N154" s="22"/>
      <c r="O154" s="9" t="str">
        <f>Ruimtestaat!L156</f>
        <v>4j</v>
      </c>
      <c r="P154" s="9"/>
      <c r="Q154" s="9"/>
      <c r="R154" s="9"/>
      <c r="S154" s="22"/>
      <c r="T154" s="17" t="str">
        <f t="shared" si="73"/>
        <v>Verkeer</v>
      </c>
      <c r="U154" s="17" t="str">
        <f t="shared" si="74"/>
        <v>AQL 7%</v>
      </c>
      <c r="V154" s="22"/>
      <c r="W154" s="184">
        <v>100</v>
      </c>
      <c r="X154" s="22"/>
      <c r="Y154" s="20">
        <f t="shared" si="75"/>
        <v>0.2</v>
      </c>
      <c r="Z154" s="23">
        <f t="shared" si="76"/>
        <v>0</v>
      </c>
      <c r="AA154" s="22"/>
      <c r="AB154" s="20" t="str">
        <f t="shared" si="77"/>
        <v>_</v>
      </c>
      <c r="AC154" s="23" t="str">
        <f t="shared" si="84"/>
        <v>_</v>
      </c>
      <c r="AD154" s="22"/>
      <c r="AE154" s="20" t="str">
        <f t="shared" si="78"/>
        <v>_</v>
      </c>
      <c r="AF154" s="23" t="str">
        <f t="shared" si="85"/>
        <v>_</v>
      </c>
      <c r="AG154" s="22"/>
      <c r="AH154" s="20" t="str">
        <f t="shared" si="79"/>
        <v>_</v>
      </c>
      <c r="AI154" s="23" t="str">
        <f t="shared" si="86"/>
        <v>_</v>
      </c>
      <c r="AJ154" s="22"/>
      <c r="AK154" s="20">
        <f t="shared" si="80"/>
        <v>0.2</v>
      </c>
      <c r="AL154" s="23">
        <f t="shared" si="81"/>
        <v>0</v>
      </c>
      <c r="AM154" s="22"/>
    </row>
    <row r="155" spans="1:39" ht="12.75">
      <c r="A155" s="6">
        <f>Ruimtestaat!A157</f>
        <v>1</v>
      </c>
      <c r="B155" s="17" t="str">
        <f>Ruimtestaat!B157</f>
        <v>Ariane de Ranitz</v>
      </c>
      <c r="C155" s="52" t="str">
        <f>Ruimtestaat!D157</f>
        <v>bg</v>
      </c>
      <c r="D155" s="77" t="str">
        <f>Ruimtestaat!E157</f>
        <v>0.157</v>
      </c>
      <c r="E155" s="52" t="str">
        <f>Ruimtestaat!F157</f>
        <v>Toilet personeel</v>
      </c>
      <c r="F155" s="9">
        <v>2</v>
      </c>
      <c r="G155" s="18" t="str">
        <f t="shared" si="72"/>
        <v>Sanitaire ruimte</v>
      </c>
      <c r="H155" s="52" t="str">
        <f>Ruimtestaat!G157</f>
        <v>gietvloer</v>
      </c>
      <c r="I155" s="19">
        <v>3</v>
      </c>
      <c r="J155" s="18" t="str">
        <f t="shared" si="83"/>
        <v>Harde vloer zonder polymeer beschermlaag, met behandeling</v>
      </c>
      <c r="K155" s="21">
        <f>Ruimtestaat!H157</f>
        <v>2</v>
      </c>
      <c r="L155" s="20">
        <f t="shared" si="87"/>
        <v>2</v>
      </c>
      <c r="M155" s="42">
        <f>Ruimtestaat!J157</f>
        <v>0</v>
      </c>
      <c r="N155" s="22"/>
      <c r="O155" s="9" t="str">
        <f>Ruimtestaat!L157</f>
        <v>5w</v>
      </c>
      <c r="P155" s="9"/>
      <c r="Q155" s="9"/>
      <c r="R155" s="9"/>
      <c r="S155" s="22"/>
      <c r="T155" s="17" t="str">
        <f t="shared" si="73"/>
        <v>Sanitair</v>
      </c>
      <c r="U155" s="17" t="str">
        <f t="shared" si="74"/>
        <v>AQL 4%</v>
      </c>
      <c r="V155" s="22"/>
      <c r="W155" s="184">
        <v>100</v>
      </c>
      <c r="X155" s="22"/>
      <c r="Y155" s="20">
        <f t="shared" si="75"/>
        <v>4</v>
      </c>
      <c r="Z155" s="23">
        <f t="shared" si="76"/>
        <v>0</v>
      </c>
      <c r="AA155" s="22"/>
      <c r="AB155" s="20" t="str">
        <f t="shared" si="77"/>
        <v>_</v>
      </c>
      <c r="AC155" s="23" t="str">
        <f t="shared" si="84"/>
        <v>_</v>
      </c>
      <c r="AD155" s="22"/>
      <c r="AE155" s="20" t="str">
        <f t="shared" si="78"/>
        <v>_</v>
      </c>
      <c r="AF155" s="23" t="str">
        <f t="shared" si="85"/>
        <v>_</v>
      </c>
      <c r="AG155" s="22"/>
      <c r="AH155" s="20" t="str">
        <f t="shared" si="79"/>
        <v>_</v>
      </c>
      <c r="AI155" s="23" t="str">
        <f t="shared" si="86"/>
        <v>_</v>
      </c>
      <c r="AJ155" s="22"/>
      <c r="AK155" s="20">
        <f t="shared" si="80"/>
        <v>4</v>
      </c>
      <c r="AL155" s="23">
        <f t="shared" si="81"/>
        <v>0</v>
      </c>
      <c r="AM155" s="22"/>
    </row>
    <row r="156" spans="1:39" ht="12.75">
      <c r="A156" s="6">
        <f>Ruimtestaat!A158</f>
        <v>1</v>
      </c>
      <c r="B156" s="17" t="str">
        <f>Ruimtestaat!B158</f>
        <v>Ariane de Ranitz</v>
      </c>
      <c r="C156" s="52" t="str">
        <f>Ruimtestaat!D158</f>
        <v>bg</v>
      </c>
      <c r="D156" s="77" t="str">
        <f>Ruimtestaat!E158</f>
        <v>0.158</v>
      </c>
      <c r="E156" s="52" t="str">
        <f>Ruimtestaat!F158</f>
        <v>Toilet personeel</v>
      </c>
      <c r="F156" s="9">
        <v>2</v>
      </c>
      <c r="G156" s="18" t="str">
        <f t="shared" si="72"/>
        <v>Sanitaire ruimte</v>
      </c>
      <c r="H156" s="52" t="str">
        <f>Ruimtestaat!G158</f>
        <v>gietvloer</v>
      </c>
      <c r="I156" s="19">
        <v>3</v>
      </c>
      <c r="J156" s="18" t="str">
        <f t="shared" si="83"/>
        <v>Harde vloer zonder polymeer beschermlaag, met behandeling</v>
      </c>
      <c r="K156" s="21">
        <f>Ruimtestaat!H158</f>
        <v>2</v>
      </c>
      <c r="L156" s="20">
        <f t="shared" si="87"/>
        <v>2</v>
      </c>
      <c r="M156" s="42">
        <f>Ruimtestaat!J158</f>
        <v>0</v>
      </c>
      <c r="N156" s="22"/>
      <c r="O156" s="9" t="str">
        <f>Ruimtestaat!L158</f>
        <v>5w</v>
      </c>
      <c r="P156" s="9"/>
      <c r="Q156" s="9"/>
      <c r="R156" s="9"/>
      <c r="S156" s="22"/>
      <c r="T156" s="17" t="str">
        <f t="shared" si="73"/>
        <v>Sanitair</v>
      </c>
      <c r="U156" s="17" t="str">
        <f t="shared" si="74"/>
        <v>AQL 4%</v>
      </c>
      <c r="V156" s="22"/>
      <c r="W156" s="184">
        <v>100</v>
      </c>
      <c r="X156" s="22"/>
      <c r="Y156" s="20">
        <f t="shared" si="75"/>
        <v>4</v>
      </c>
      <c r="Z156" s="23">
        <f t="shared" si="76"/>
        <v>0</v>
      </c>
      <c r="AA156" s="22"/>
      <c r="AB156" s="20" t="str">
        <f t="shared" si="77"/>
        <v>_</v>
      </c>
      <c r="AC156" s="23" t="str">
        <f t="shared" si="84"/>
        <v>_</v>
      </c>
      <c r="AD156" s="22"/>
      <c r="AE156" s="20" t="str">
        <f t="shared" si="78"/>
        <v>_</v>
      </c>
      <c r="AF156" s="23" t="str">
        <f t="shared" si="85"/>
        <v>_</v>
      </c>
      <c r="AG156" s="22"/>
      <c r="AH156" s="20" t="str">
        <f t="shared" si="79"/>
        <v>_</v>
      </c>
      <c r="AI156" s="23" t="str">
        <f t="shared" si="86"/>
        <v>_</v>
      </c>
      <c r="AJ156" s="22"/>
      <c r="AK156" s="20">
        <f t="shared" si="80"/>
        <v>4</v>
      </c>
      <c r="AL156" s="23">
        <f t="shared" si="81"/>
        <v>0</v>
      </c>
      <c r="AM156" s="22"/>
    </row>
    <row r="157" spans="1:39" ht="12.75">
      <c r="A157" s="6">
        <f>Ruimtestaat!A159</f>
        <v>1</v>
      </c>
      <c r="B157" s="17" t="str">
        <f>Ruimtestaat!B159</f>
        <v>Ariane de Ranitz</v>
      </c>
      <c r="C157" s="52" t="str">
        <f>Ruimtestaat!D159</f>
        <v>bg</v>
      </c>
      <c r="D157" s="77" t="str">
        <f>Ruimtestaat!E159</f>
        <v>0.159</v>
      </c>
      <c r="E157" s="52" t="str">
        <f>Ruimtestaat!F159</f>
        <v>Gang</v>
      </c>
      <c r="F157" s="9">
        <v>3</v>
      </c>
      <c r="G157" s="18" t="str">
        <f t="shared" si="72"/>
        <v>Verkeersruimte / Garderobe / Wachtruimte</v>
      </c>
      <c r="H157" s="52" t="str">
        <f>Ruimtestaat!G159</f>
        <v>Noraplan Sentica</v>
      </c>
      <c r="I157" s="19">
        <v>2</v>
      </c>
      <c r="J157" s="18" t="str">
        <f t="shared" si="83"/>
        <v>Harde vloeren zonder extra behandeling</v>
      </c>
      <c r="K157" s="21">
        <f>Ruimtestaat!H159</f>
        <v>5</v>
      </c>
      <c r="L157" s="20">
        <f t="shared" si="87"/>
        <v>5</v>
      </c>
      <c r="M157" s="42">
        <f>Ruimtestaat!J159</f>
        <v>0</v>
      </c>
      <c r="N157" s="22"/>
      <c r="O157" s="9" t="str">
        <f>Ruimtestaat!L159</f>
        <v>5w</v>
      </c>
      <c r="P157" s="9"/>
      <c r="Q157" s="9"/>
      <c r="R157" s="9"/>
      <c r="S157" s="22"/>
      <c r="T157" s="17" t="str">
        <f t="shared" si="73"/>
        <v>Verkeer</v>
      </c>
      <c r="U157" s="17" t="str">
        <f t="shared" si="74"/>
        <v>AQL 7%</v>
      </c>
      <c r="V157" s="22"/>
      <c r="W157" s="184">
        <v>100</v>
      </c>
      <c r="X157" s="22"/>
      <c r="Y157" s="20">
        <f t="shared" si="75"/>
        <v>10</v>
      </c>
      <c r="Z157" s="23">
        <f t="shared" si="76"/>
        <v>0</v>
      </c>
      <c r="AA157" s="22"/>
      <c r="AB157" s="20" t="str">
        <f t="shared" si="77"/>
        <v>_</v>
      </c>
      <c r="AC157" s="23" t="str">
        <f t="shared" si="84"/>
        <v>_</v>
      </c>
      <c r="AD157" s="22"/>
      <c r="AE157" s="20" t="str">
        <f t="shared" si="78"/>
        <v>_</v>
      </c>
      <c r="AF157" s="23" t="str">
        <f t="shared" si="85"/>
        <v>_</v>
      </c>
      <c r="AG157" s="22"/>
      <c r="AH157" s="20" t="str">
        <f t="shared" si="79"/>
        <v>_</v>
      </c>
      <c r="AI157" s="23" t="str">
        <f t="shared" si="86"/>
        <v>_</v>
      </c>
      <c r="AJ157" s="22"/>
      <c r="AK157" s="20">
        <f t="shared" si="80"/>
        <v>10</v>
      </c>
      <c r="AL157" s="23">
        <f t="shared" si="81"/>
        <v>0</v>
      </c>
      <c r="AM157" s="22"/>
    </row>
    <row r="158" spans="1:39" ht="12.75">
      <c r="A158" s="6">
        <f>Ruimtestaat!A160</f>
        <v>1</v>
      </c>
      <c r="B158" s="17" t="str">
        <f>Ruimtestaat!B160</f>
        <v>Ariane de Ranitz</v>
      </c>
      <c r="C158" s="52" t="str">
        <f>Ruimtestaat!D160</f>
        <v>bg</v>
      </c>
      <c r="D158" s="77" t="str">
        <f>Ruimtestaat!E160</f>
        <v>0.160</v>
      </c>
      <c r="E158" s="52" t="str">
        <f>Ruimtestaat!F160</f>
        <v>Bestaande gymzaal</v>
      </c>
      <c r="F158" s="9">
        <v>7</v>
      </c>
      <c r="G158" s="18" t="str">
        <f t="shared" si="72"/>
        <v>Leslokalen praktijk</v>
      </c>
      <c r="H158" s="52" t="str">
        <f>Ruimtestaat!G160</f>
        <v>sportvloer</v>
      </c>
      <c r="I158" s="19">
        <v>2</v>
      </c>
      <c r="J158" s="18" t="str">
        <f t="shared" si="83"/>
        <v>Harde vloeren zonder extra behandeling</v>
      </c>
      <c r="K158" s="21">
        <f>Ruimtestaat!H160</f>
        <v>283</v>
      </c>
      <c r="L158" s="20">
        <f t="shared" si="87"/>
        <v>283</v>
      </c>
      <c r="M158" s="42">
        <f>Ruimtestaat!J160</f>
        <v>0</v>
      </c>
      <c r="N158" s="22"/>
      <c r="O158" s="9" t="str">
        <f>Ruimtestaat!L160</f>
        <v>5w</v>
      </c>
      <c r="P158" s="9"/>
      <c r="Q158" s="9"/>
      <c r="R158" s="9"/>
      <c r="S158" s="22"/>
      <c r="T158" s="17" t="str">
        <f t="shared" si="73"/>
        <v>Les</v>
      </c>
      <c r="U158" s="17" t="str">
        <f t="shared" si="74"/>
        <v>AQL 7%</v>
      </c>
      <c r="V158" s="22"/>
      <c r="W158" s="184">
        <v>100</v>
      </c>
      <c r="X158" s="22"/>
      <c r="Y158" s="20">
        <f t="shared" si="75"/>
        <v>566</v>
      </c>
      <c r="Z158" s="23">
        <f t="shared" si="76"/>
        <v>0</v>
      </c>
      <c r="AA158" s="22"/>
      <c r="AB158" s="20" t="str">
        <f t="shared" si="77"/>
        <v>_</v>
      </c>
      <c r="AC158" s="23" t="str">
        <f t="shared" si="84"/>
        <v>_</v>
      </c>
      <c r="AD158" s="22"/>
      <c r="AE158" s="20" t="str">
        <f t="shared" si="78"/>
        <v>_</v>
      </c>
      <c r="AF158" s="23" t="str">
        <f t="shared" si="85"/>
        <v>_</v>
      </c>
      <c r="AG158" s="22"/>
      <c r="AH158" s="20" t="str">
        <f t="shared" si="79"/>
        <v>_</v>
      </c>
      <c r="AI158" s="23" t="str">
        <f t="shared" si="86"/>
        <v>_</v>
      </c>
      <c r="AJ158" s="22"/>
      <c r="AK158" s="20">
        <f t="shared" si="80"/>
        <v>566</v>
      </c>
      <c r="AL158" s="23">
        <f t="shared" si="81"/>
        <v>0</v>
      </c>
      <c r="AM158" s="22"/>
    </row>
    <row r="159" spans="1:39" ht="12.75">
      <c r="A159" s="6">
        <f>Ruimtestaat!A161</f>
        <v>1</v>
      </c>
      <c r="B159" s="17" t="str">
        <f>Ruimtestaat!B161</f>
        <v>Ariane de Ranitz</v>
      </c>
      <c r="C159" s="52" t="str">
        <f>Ruimtestaat!D161</f>
        <v>bg</v>
      </c>
      <c r="D159" s="77" t="str">
        <f>Ruimtestaat!E161</f>
        <v>0.161</v>
      </c>
      <c r="E159" s="52" t="str">
        <f>Ruimtestaat!F161</f>
        <v>Toestellen berging</v>
      </c>
      <c r="F159" s="9">
        <v>8</v>
      </c>
      <c r="G159" s="18" t="str">
        <f t="shared" si="72"/>
        <v>Overig / Magazijn / Archief / Berging / Technische ruimte</v>
      </c>
      <c r="H159" s="52" t="str">
        <f>Ruimtestaat!G161</f>
        <v>sportvloer</v>
      </c>
      <c r="I159" s="19">
        <v>3</v>
      </c>
      <c r="J159" s="18" t="str">
        <f t="shared" si="83"/>
        <v>Harde vloer zonder polymeer beschermlaag, met behandeling</v>
      </c>
      <c r="K159" s="21">
        <f>Ruimtestaat!H161</f>
        <v>19</v>
      </c>
      <c r="L159" s="20">
        <f t="shared" si="87"/>
        <v>19</v>
      </c>
      <c r="M159" s="42">
        <f>Ruimtestaat!J161</f>
        <v>0</v>
      </c>
      <c r="N159" s="22"/>
      <c r="O159" s="9" t="str">
        <f>Ruimtestaat!L161</f>
        <v>4j</v>
      </c>
      <c r="P159" s="9"/>
      <c r="Q159" s="9"/>
      <c r="R159" s="9"/>
      <c r="S159" s="22"/>
      <c r="T159" s="17" t="str">
        <f t="shared" si="73"/>
        <v>Verkeer</v>
      </c>
      <c r="U159" s="17" t="str">
        <f t="shared" si="74"/>
        <v>AQL 7%</v>
      </c>
      <c r="V159" s="22"/>
      <c r="W159" s="184">
        <v>100</v>
      </c>
      <c r="X159" s="22"/>
      <c r="Y159" s="20">
        <f t="shared" si="75"/>
        <v>0.76</v>
      </c>
      <c r="Z159" s="23">
        <f t="shared" si="76"/>
        <v>0</v>
      </c>
      <c r="AA159" s="22"/>
      <c r="AB159" s="20" t="str">
        <f t="shared" si="77"/>
        <v>_</v>
      </c>
      <c r="AC159" s="23" t="str">
        <f t="shared" si="84"/>
        <v>_</v>
      </c>
      <c r="AD159" s="22"/>
      <c r="AE159" s="20" t="str">
        <f t="shared" si="78"/>
        <v>_</v>
      </c>
      <c r="AF159" s="23" t="str">
        <f t="shared" si="85"/>
        <v>_</v>
      </c>
      <c r="AG159" s="22"/>
      <c r="AH159" s="20" t="str">
        <f t="shared" si="79"/>
        <v>_</v>
      </c>
      <c r="AI159" s="23" t="str">
        <f t="shared" si="86"/>
        <v>_</v>
      </c>
      <c r="AJ159" s="22"/>
      <c r="AK159" s="20">
        <f t="shared" si="80"/>
        <v>0.76</v>
      </c>
      <c r="AL159" s="23">
        <f t="shared" si="81"/>
        <v>0</v>
      </c>
      <c r="AM159" s="22"/>
    </row>
    <row r="160" spans="1:39" ht="12.75">
      <c r="A160" s="6">
        <f>Ruimtestaat!A162</f>
        <v>1</v>
      </c>
      <c r="B160" s="17" t="str">
        <f>Ruimtestaat!B162</f>
        <v>Ariane de Ranitz</v>
      </c>
      <c r="C160" s="52" t="str">
        <f>Ruimtestaat!D162</f>
        <v>bg</v>
      </c>
      <c r="D160" s="77" t="str">
        <f>Ruimtestaat!E162</f>
        <v>0.162</v>
      </c>
      <c r="E160" s="52" t="str">
        <f>Ruimtestaat!F162</f>
        <v>Nieuwe gymzaal</v>
      </c>
      <c r="F160" s="9">
        <v>7</v>
      </c>
      <c r="G160" s="18" t="str">
        <f t="shared" si="72"/>
        <v>Leslokalen praktijk</v>
      </c>
      <c r="H160" s="52" t="str">
        <f>Ruimtestaat!G162</f>
        <v>sportvloer</v>
      </c>
      <c r="I160" s="19">
        <v>3</v>
      </c>
      <c r="J160" s="18" t="str">
        <f t="shared" si="83"/>
        <v>Harde vloer zonder polymeer beschermlaag, met behandeling</v>
      </c>
      <c r="K160" s="21">
        <f>Ruimtestaat!H162</f>
        <v>286</v>
      </c>
      <c r="L160" s="20">
        <f t="shared" si="87"/>
        <v>286</v>
      </c>
      <c r="M160" s="42">
        <f>Ruimtestaat!J162</f>
        <v>0</v>
      </c>
      <c r="N160" s="22"/>
      <c r="O160" s="9" t="str">
        <f>Ruimtestaat!L162</f>
        <v>5w</v>
      </c>
      <c r="P160" s="9"/>
      <c r="Q160" s="9"/>
      <c r="R160" s="9"/>
      <c r="S160" s="22"/>
      <c r="T160" s="17" t="str">
        <f t="shared" si="73"/>
        <v>Les</v>
      </c>
      <c r="U160" s="17" t="str">
        <f t="shared" si="74"/>
        <v>AQL 7%</v>
      </c>
      <c r="V160" s="22"/>
      <c r="W160" s="184">
        <v>100</v>
      </c>
      <c r="X160" s="22"/>
      <c r="Y160" s="20">
        <f t="shared" si="75"/>
        <v>572</v>
      </c>
      <c r="Z160" s="23">
        <f t="shared" si="76"/>
        <v>0</v>
      </c>
      <c r="AA160" s="22"/>
      <c r="AB160" s="20" t="str">
        <f t="shared" si="77"/>
        <v>_</v>
      </c>
      <c r="AC160" s="23" t="str">
        <f t="shared" si="84"/>
        <v>_</v>
      </c>
      <c r="AD160" s="22"/>
      <c r="AE160" s="20" t="str">
        <f t="shared" si="78"/>
        <v>_</v>
      </c>
      <c r="AF160" s="23" t="str">
        <f t="shared" si="85"/>
        <v>_</v>
      </c>
      <c r="AG160" s="22"/>
      <c r="AH160" s="20" t="str">
        <f t="shared" si="79"/>
        <v>_</v>
      </c>
      <c r="AI160" s="23" t="str">
        <f t="shared" si="86"/>
        <v>_</v>
      </c>
      <c r="AJ160" s="22"/>
      <c r="AK160" s="20">
        <f t="shared" si="80"/>
        <v>572</v>
      </c>
      <c r="AL160" s="23">
        <f t="shared" si="81"/>
        <v>0</v>
      </c>
      <c r="AM160" s="22"/>
    </row>
    <row r="161" spans="1:39" ht="12.75">
      <c r="A161" s="6">
        <f>Ruimtestaat!A163</f>
        <v>1</v>
      </c>
      <c r="B161" s="17" t="str">
        <f>Ruimtestaat!B163</f>
        <v>Ariane de Ranitz</v>
      </c>
      <c r="C161" s="52" t="str">
        <f>Ruimtestaat!D163</f>
        <v>bg</v>
      </c>
      <c r="D161" s="77" t="str">
        <f>Ruimtestaat!E163</f>
        <v>0.163</v>
      </c>
      <c r="E161" s="52" t="str">
        <f>Ruimtestaat!F163</f>
        <v>Toestellen berging</v>
      </c>
      <c r="F161" s="9">
        <v>8</v>
      </c>
      <c r="G161" s="18" t="str">
        <f t="shared" si="72"/>
        <v>Overig / Magazijn / Archief / Berging / Technische ruimte</v>
      </c>
      <c r="H161" s="52" t="str">
        <f>Ruimtestaat!G163</f>
        <v>sportvloer</v>
      </c>
      <c r="I161" s="19">
        <v>3</v>
      </c>
      <c r="J161" s="18" t="str">
        <f t="shared" si="83"/>
        <v>Harde vloer zonder polymeer beschermlaag, met behandeling</v>
      </c>
      <c r="K161" s="21">
        <f>Ruimtestaat!H163</f>
        <v>25</v>
      </c>
      <c r="L161" s="20">
        <f t="shared" si="87"/>
        <v>25</v>
      </c>
      <c r="M161" s="42">
        <f>Ruimtestaat!J163</f>
        <v>0</v>
      </c>
      <c r="N161" s="22"/>
      <c r="O161" s="9" t="str">
        <f>Ruimtestaat!L163</f>
        <v>4j</v>
      </c>
      <c r="P161" s="9"/>
      <c r="Q161" s="9"/>
      <c r="R161" s="9"/>
      <c r="S161" s="22"/>
      <c r="T161" s="17" t="str">
        <f t="shared" si="73"/>
        <v>Verkeer</v>
      </c>
      <c r="U161" s="17" t="str">
        <f t="shared" si="74"/>
        <v>AQL 7%</v>
      </c>
      <c r="V161" s="22"/>
      <c r="W161" s="184">
        <v>100</v>
      </c>
      <c r="X161" s="22"/>
      <c r="Y161" s="20">
        <f t="shared" si="75"/>
        <v>1</v>
      </c>
      <c r="Z161" s="23">
        <f t="shared" si="76"/>
        <v>0</v>
      </c>
      <c r="AA161" s="22"/>
      <c r="AB161" s="20" t="str">
        <f t="shared" si="77"/>
        <v>_</v>
      </c>
      <c r="AC161" s="23" t="str">
        <f t="shared" si="84"/>
        <v>_</v>
      </c>
      <c r="AD161" s="22"/>
      <c r="AE161" s="20" t="str">
        <f t="shared" si="78"/>
        <v>_</v>
      </c>
      <c r="AF161" s="23" t="str">
        <f t="shared" si="85"/>
        <v>_</v>
      </c>
      <c r="AG161" s="22"/>
      <c r="AH161" s="20" t="str">
        <f t="shared" si="79"/>
        <v>_</v>
      </c>
      <c r="AI161" s="23" t="str">
        <f t="shared" si="86"/>
        <v>_</v>
      </c>
      <c r="AJ161" s="22"/>
      <c r="AK161" s="20">
        <f t="shared" si="80"/>
        <v>1</v>
      </c>
      <c r="AL161" s="23">
        <f t="shared" si="81"/>
        <v>0</v>
      </c>
      <c r="AM161" s="22"/>
    </row>
    <row r="162" spans="1:39" ht="12.75">
      <c r="A162" s="6">
        <f>Ruimtestaat!A164</f>
        <v>1</v>
      </c>
      <c r="B162" s="17" t="str">
        <f>Ruimtestaat!B164</f>
        <v>Ariane de Ranitz</v>
      </c>
      <c r="C162" s="52" t="str">
        <f>Ruimtestaat!D164</f>
        <v>bg</v>
      </c>
      <c r="D162" s="77" t="str">
        <f>Ruimtestaat!E164</f>
        <v>0.164a</v>
      </c>
      <c r="E162" s="52" t="str">
        <f>Ruimtestaat!F164</f>
        <v>Techniek ruimte</v>
      </c>
      <c r="F162" s="9" t="s">
        <v>652</v>
      </c>
      <c r="G162" s="18" t="str">
        <f t="shared" si="72"/>
        <v>niet in onderhoud</v>
      </c>
      <c r="H162" s="52" t="str">
        <f>Ruimtestaat!G164</f>
        <v>cermentdekvloer</v>
      </c>
      <c r="I162" s="19">
        <v>2</v>
      </c>
      <c r="J162" s="18" t="str">
        <f t="shared" si="83"/>
        <v>Harde vloeren zonder extra behandeling</v>
      </c>
      <c r="K162" s="21">
        <f>Ruimtestaat!H164</f>
        <v>2</v>
      </c>
      <c r="L162" s="20">
        <f t="shared" si="87"/>
        <v>0</v>
      </c>
      <c r="M162" s="42">
        <f>Ruimtestaat!J164</f>
        <v>2</v>
      </c>
      <c r="N162" s="22"/>
      <c r="O162" s="9" t="s">
        <v>652</v>
      </c>
      <c r="P162" s="9"/>
      <c r="Q162" s="9"/>
      <c r="R162" s="9"/>
      <c r="S162" s="22"/>
      <c r="T162" s="17" t="str">
        <f t="shared" si="73"/>
        <v>_</v>
      </c>
      <c r="U162" s="17" t="str">
        <f t="shared" si="74"/>
        <v>_</v>
      </c>
      <c r="V162" s="22"/>
      <c r="W162" s="184">
        <v>100</v>
      </c>
      <c r="X162" s="22"/>
      <c r="Y162" s="20" t="str">
        <f t="shared" ref="Y162:Y163" si="88">IF(F162="nio","_",0)</f>
        <v>_</v>
      </c>
      <c r="Z162" s="23" t="str">
        <f t="shared" si="76"/>
        <v>_</v>
      </c>
      <c r="AA162" s="22"/>
      <c r="AB162" s="20" t="str">
        <f t="shared" si="77"/>
        <v>_</v>
      </c>
      <c r="AC162" s="23" t="str">
        <f t="shared" si="84"/>
        <v>_</v>
      </c>
      <c r="AD162" s="22"/>
      <c r="AE162" s="20" t="str">
        <f t="shared" si="78"/>
        <v>_</v>
      </c>
      <c r="AF162" s="23" t="str">
        <f t="shared" si="85"/>
        <v>_</v>
      </c>
      <c r="AG162" s="22"/>
      <c r="AH162" s="20" t="str">
        <f t="shared" si="79"/>
        <v>_</v>
      </c>
      <c r="AI162" s="23" t="str">
        <f t="shared" si="86"/>
        <v>_</v>
      </c>
      <c r="AJ162" s="22"/>
      <c r="AK162" s="20" t="str">
        <f t="shared" si="80"/>
        <v>_</v>
      </c>
      <c r="AL162" s="23" t="str">
        <f t="shared" si="81"/>
        <v>_</v>
      </c>
      <c r="AM162" s="22"/>
    </row>
    <row r="163" spans="1:39" ht="12.75">
      <c r="A163" s="6">
        <f>Ruimtestaat!A165</f>
        <v>1</v>
      </c>
      <c r="B163" s="17" t="str">
        <f>Ruimtestaat!B165</f>
        <v>Ariane de Ranitz</v>
      </c>
      <c r="C163" s="52" t="str">
        <f>Ruimtestaat!D165</f>
        <v>bg</v>
      </c>
      <c r="D163" s="77" t="str">
        <f>Ruimtestaat!E165</f>
        <v>0.164b</v>
      </c>
      <c r="E163" s="52" t="str">
        <f>Ruimtestaat!F165</f>
        <v>Techniek ruimte</v>
      </c>
      <c r="F163" s="9" t="s">
        <v>652</v>
      </c>
      <c r="G163" s="18" t="str">
        <f t="shared" si="72"/>
        <v>niet in onderhoud</v>
      </c>
      <c r="H163" s="52" t="str">
        <f>Ruimtestaat!G165</f>
        <v>cermentdekvloer</v>
      </c>
      <c r="I163" s="19">
        <v>2</v>
      </c>
      <c r="J163" s="18" t="str">
        <f t="shared" si="83"/>
        <v>Harde vloeren zonder extra behandeling</v>
      </c>
      <c r="K163" s="21">
        <f>Ruimtestaat!H165</f>
        <v>9</v>
      </c>
      <c r="L163" s="20">
        <f t="shared" si="87"/>
        <v>0</v>
      </c>
      <c r="M163" s="42">
        <f>Ruimtestaat!J165</f>
        <v>9</v>
      </c>
      <c r="N163" s="22"/>
      <c r="O163" s="9" t="s">
        <v>652</v>
      </c>
      <c r="P163" s="9"/>
      <c r="Q163" s="9"/>
      <c r="R163" s="9"/>
      <c r="S163" s="22"/>
      <c r="T163" s="17" t="str">
        <f t="shared" si="73"/>
        <v>_</v>
      </c>
      <c r="U163" s="17" t="str">
        <f t="shared" si="74"/>
        <v>_</v>
      </c>
      <c r="V163" s="22"/>
      <c r="W163" s="184">
        <v>100</v>
      </c>
      <c r="X163" s="22"/>
      <c r="Y163" s="20" t="str">
        <f t="shared" si="88"/>
        <v>_</v>
      </c>
      <c r="Z163" s="23" t="str">
        <f t="shared" si="76"/>
        <v>_</v>
      </c>
      <c r="AA163" s="22"/>
      <c r="AB163" s="20" t="str">
        <f t="shared" si="77"/>
        <v>_</v>
      </c>
      <c r="AC163" s="23" t="str">
        <f t="shared" si="84"/>
        <v>_</v>
      </c>
      <c r="AD163" s="22"/>
      <c r="AE163" s="20" t="str">
        <f t="shared" si="78"/>
        <v>_</v>
      </c>
      <c r="AF163" s="23" t="str">
        <f t="shared" si="85"/>
        <v>_</v>
      </c>
      <c r="AG163" s="22"/>
      <c r="AH163" s="20" t="str">
        <f t="shared" si="79"/>
        <v>_</v>
      </c>
      <c r="AI163" s="23" t="str">
        <f t="shared" si="86"/>
        <v>_</v>
      </c>
      <c r="AJ163" s="22"/>
      <c r="AK163" s="20" t="str">
        <f t="shared" si="80"/>
        <v>_</v>
      </c>
      <c r="AL163" s="23" t="str">
        <f t="shared" si="81"/>
        <v>_</v>
      </c>
      <c r="AM163" s="22"/>
    </row>
    <row r="164" spans="1:39" ht="12.75">
      <c r="A164" s="6">
        <f>Ruimtestaat!A166</f>
        <v>1</v>
      </c>
      <c r="B164" s="17" t="str">
        <f>Ruimtestaat!B166</f>
        <v>Ariane de Ranitz</v>
      </c>
      <c r="C164" s="52" t="str">
        <f>Ruimtestaat!D166</f>
        <v>bg</v>
      </c>
      <c r="D164" s="77" t="str">
        <f>Ruimtestaat!E166</f>
        <v>0.165</v>
      </c>
      <c r="E164" s="52" t="str">
        <f>Ruimtestaat!F166</f>
        <v>Toilet gymzaal</v>
      </c>
      <c r="F164" s="9">
        <v>2</v>
      </c>
      <c r="G164" s="18" t="str">
        <f t="shared" si="72"/>
        <v>Sanitaire ruimte</v>
      </c>
      <c r="H164" s="52" t="str">
        <f>Ruimtestaat!G166</f>
        <v>gietvloer</v>
      </c>
      <c r="I164" s="19">
        <v>3</v>
      </c>
      <c r="J164" s="18" t="str">
        <f t="shared" si="83"/>
        <v>Harde vloer zonder polymeer beschermlaag, met behandeling</v>
      </c>
      <c r="K164" s="21">
        <f>Ruimtestaat!H166</f>
        <v>4</v>
      </c>
      <c r="L164" s="20">
        <f t="shared" si="87"/>
        <v>4</v>
      </c>
      <c r="M164" s="42">
        <f>Ruimtestaat!J166</f>
        <v>0</v>
      </c>
      <c r="N164" s="22"/>
      <c r="O164" s="9" t="str">
        <f>Ruimtestaat!L166</f>
        <v>5w</v>
      </c>
      <c r="P164" s="9"/>
      <c r="Q164" s="9"/>
      <c r="R164" s="9"/>
      <c r="S164" s="22"/>
      <c r="T164" s="17" t="str">
        <f t="shared" si="73"/>
        <v>Sanitair</v>
      </c>
      <c r="U164" s="17" t="str">
        <f t="shared" si="74"/>
        <v>AQL 4%</v>
      </c>
      <c r="V164" s="22"/>
      <c r="W164" s="184">
        <v>100</v>
      </c>
      <c r="X164" s="22"/>
      <c r="Y164" s="20">
        <f t="shared" si="75"/>
        <v>8</v>
      </c>
      <c r="Z164" s="23">
        <f t="shared" si="76"/>
        <v>0</v>
      </c>
      <c r="AA164" s="22"/>
      <c r="AB164" s="20" t="str">
        <f t="shared" si="77"/>
        <v>_</v>
      </c>
      <c r="AC164" s="23" t="str">
        <f t="shared" si="84"/>
        <v>_</v>
      </c>
      <c r="AD164" s="22"/>
      <c r="AE164" s="20" t="str">
        <f t="shared" si="78"/>
        <v>_</v>
      </c>
      <c r="AF164" s="23" t="str">
        <f t="shared" si="85"/>
        <v>_</v>
      </c>
      <c r="AG164" s="22"/>
      <c r="AH164" s="20" t="str">
        <f t="shared" si="79"/>
        <v>_</v>
      </c>
      <c r="AI164" s="23" t="str">
        <f t="shared" si="86"/>
        <v>_</v>
      </c>
      <c r="AJ164" s="22"/>
      <c r="AK164" s="20">
        <f t="shared" si="80"/>
        <v>8</v>
      </c>
      <c r="AL164" s="23">
        <f t="shared" si="81"/>
        <v>0</v>
      </c>
      <c r="AM164" s="22"/>
    </row>
    <row r="165" spans="1:39" ht="12.75">
      <c r="A165" s="6">
        <f>Ruimtestaat!A167</f>
        <v>1</v>
      </c>
      <c r="B165" s="17" t="str">
        <f>Ruimtestaat!B167</f>
        <v>Ariane de Ranitz</v>
      </c>
      <c r="C165" s="52" t="str">
        <f>Ruimtestaat!D167</f>
        <v>bg</v>
      </c>
      <c r="D165" s="77" t="str">
        <f>Ruimtestaat!E167</f>
        <v>0.166</v>
      </c>
      <c r="E165" s="52" t="str">
        <f>Ruimtestaat!F167</f>
        <v>Gang</v>
      </c>
      <c r="F165" s="9">
        <v>3</v>
      </c>
      <c r="G165" s="18" t="str">
        <f t="shared" si="72"/>
        <v>Verkeersruimte / Garderobe / Wachtruimte</v>
      </c>
      <c r="H165" s="52" t="str">
        <f>Ruimtestaat!G167</f>
        <v>gietvloer</v>
      </c>
      <c r="I165" s="19">
        <v>3</v>
      </c>
      <c r="J165" s="18" t="str">
        <f t="shared" si="83"/>
        <v>Harde vloer zonder polymeer beschermlaag, met behandeling</v>
      </c>
      <c r="K165" s="21">
        <f>Ruimtestaat!H167</f>
        <v>5</v>
      </c>
      <c r="L165" s="20">
        <f t="shared" si="87"/>
        <v>5</v>
      </c>
      <c r="M165" s="42">
        <f>Ruimtestaat!J167</f>
        <v>0</v>
      </c>
      <c r="N165" s="22"/>
      <c r="O165" s="9" t="str">
        <f>Ruimtestaat!L167</f>
        <v>5w</v>
      </c>
      <c r="P165" s="9"/>
      <c r="Q165" s="9"/>
      <c r="R165" s="9"/>
      <c r="S165" s="22"/>
      <c r="T165" s="17" t="str">
        <f t="shared" si="73"/>
        <v>Verkeer</v>
      </c>
      <c r="U165" s="17" t="str">
        <f t="shared" si="74"/>
        <v>AQL 7%</v>
      </c>
      <c r="V165" s="22"/>
      <c r="W165" s="184">
        <v>100</v>
      </c>
      <c r="X165" s="22"/>
      <c r="Y165" s="20">
        <f t="shared" si="75"/>
        <v>10</v>
      </c>
      <c r="Z165" s="23">
        <f t="shared" si="76"/>
        <v>0</v>
      </c>
      <c r="AA165" s="22"/>
      <c r="AB165" s="20" t="str">
        <f t="shared" si="77"/>
        <v>_</v>
      </c>
      <c r="AC165" s="23" t="str">
        <f t="shared" si="84"/>
        <v>_</v>
      </c>
      <c r="AD165" s="22"/>
      <c r="AE165" s="20" t="str">
        <f t="shared" si="78"/>
        <v>_</v>
      </c>
      <c r="AF165" s="23" t="str">
        <f t="shared" si="85"/>
        <v>_</v>
      </c>
      <c r="AG165" s="22"/>
      <c r="AH165" s="20" t="str">
        <f t="shared" si="79"/>
        <v>_</v>
      </c>
      <c r="AI165" s="23" t="str">
        <f t="shared" si="86"/>
        <v>_</v>
      </c>
      <c r="AJ165" s="22"/>
      <c r="AK165" s="20">
        <f t="shared" si="80"/>
        <v>10</v>
      </c>
      <c r="AL165" s="23">
        <f t="shared" si="81"/>
        <v>0</v>
      </c>
      <c r="AM165" s="22"/>
    </row>
    <row r="166" spans="1:39" ht="12.75">
      <c r="A166" s="6">
        <f>Ruimtestaat!A168</f>
        <v>1</v>
      </c>
      <c r="B166" s="17" t="str">
        <f>Ruimtestaat!B168</f>
        <v>Ariane de Ranitz</v>
      </c>
      <c r="C166" s="52" t="str">
        <f>Ruimtestaat!D168</f>
        <v>bg</v>
      </c>
      <c r="D166" s="77" t="str">
        <f>Ruimtestaat!E168</f>
        <v>0.167</v>
      </c>
      <c r="E166" s="52" t="str">
        <f>Ruimtestaat!F168</f>
        <v>Kleedruimte</v>
      </c>
      <c r="F166" s="9">
        <v>2</v>
      </c>
      <c r="G166" s="18" t="str">
        <f t="shared" si="72"/>
        <v>Sanitaire ruimte</v>
      </c>
      <c r="H166" s="52" t="str">
        <f>Ruimtestaat!G168</f>
        <v>gietvloer</v>
      </c>
      <c r="I166" s="19">
        <v>3</v>
      </c>
      <c r="J166" s="18" t="str">
        <f t="shared" si="83"/>
        <v>Harde vloer zonder polymeer beschermlaag, met behandeling</v>
      </c>
      <c r="K166" s="21">
        <f>Ruimtestaat!H168</f>
        <v>19</v>
      </c>
      <c r="L166" s="20">
        <f t="shared" si="87"/>
        <v>19</v>
      </c>
      <c r="M166" s="42">
        <f>Ruimtestaat!J168</f>
        <v>0</v>
      </c>
      <c r="N166" s="22"/>
      <c r="O166" s="9" t="str">
        <f>Ruimtestaat!L168</f>
        <v>1w</v>
      </c>
      <c r="P166" s="9"/>
      <c r="Q166" s="9"/>
      <c r="R166" s="9"/>
      <c r="S166" s="22"/>
      <c r="T166" s="17" t="str">
        <f t="shared" si="73"/>
        <v>Sanitair</v>
      </c>
      <c r="U166" s="17" t="str">
        <f t="shared" si="74"/>
        <v>AQL 4%</v>
      </c>
      <c r="V166" s="22"/>
      <c r="W166" s="184">
        <v>100</v>
      </c>
      <c r="X166" s="22"/>
      <c r="Y166" s="20">
        <f t="shared" si="75"/>
        <v>7.6</v>
      </c>
      <c r="Z166" s="23">
        <f t="shared" si="76"/>
        <v>0</v>
      </c>
      <c r="AA166" s="22"/>
      <c r="AB166" s="20" t="str">
        <f t="shared" si="77"/>
        <v>_</v>
      </c>
      <c r="AC166" s="23" t="str">
        <f t="shared" si="84"/>
        <v>_</v>
      </c>
      <c r="AD166" s="22"/>
      <c r="AE166" s="20" t="str">
        <f t="shared" si="78"/>
        <v>_</v>
      </c>
      <c r="AF166" s="23" t="str">
        <f t="shared" si="85"/>
        <v>_</v>
      </c>
      <c r="AG166" s="22"/>
      <c r="AH166" s="20" t="str">
        <f t="shared" si="79"/>
        <v>_</v>
      </c>
      <c r="AI166" s="23" t="str">
        <f t="shared" si="86"/>
        <v>_</v>
      </c>
      <c r="AJ166" s="22"/>
      <c r="AK166" s="20">
        <f t="shared" si="80"/>
        <v>7.6</v>
      </c>
      <c r="AL166" s="23">
        <f t="shared" si="81"/>
        <v>0</v>
      </c>
      <c r="AM166" s="22"/>
    </row>
    <row r="167" spans="1:39" ht="12.75">
      <c r="A167" s="6">
        <f>Ruimtestaat!A169</f>
        <v>1</v>
      </c>
      <c r="B167" s="17" t="str">
        <f>Ruimtestaat!B169</f>
        <v>Ariane de Ranitz</v>
      </c>
      <c r="C167" s="52" t="str">
        <f>Ruimtestaat!D169</f>
        <v>bg</v>
      </c>
      <c r="D167" s="77" t="str">
        <f>Ruimtestaat!E169</f>
        <v>0.168</v>
      </c>
      <c r="E167" s="52" t="str">
        <f>Ruimtestaat!F169</f>
        <v>Doucheruimte</v>
      </c>
      <c r="F167" s="9">
        <v>2</v>
      </c>
      <c r="G167" s="18" t="str">
        <f t="shared" si="72"/>
        <v>Sanitaire ruimte</v>
      </c>
      <c r="H167" s="52" t="str">
        <f>Ruimtestaat!G169</f>
        <v>gietvloer</v>
      </c>
      <c r="I167" s="19">
        <v>3</v>
      </c>
      <c r="J167" s="18" t="str">
        <f t="shared" si="83"/>
        <v>Harde vloer zonder polymeer beschermlaag, met behandeling</v>
      </c>
      <c r="K167" s="21">
        <f>Ruimtestaat!H169</f>
        <v>7</v>
      </c>
      <c r="L167" s="20">
        <f t="shared" si="87"/>
        <v>7</v>
      </c>
      <c r="M167" s="42">
        <f>Ruimtestaat!J169</f>
        <v>0</v>
      </c>
      <c r="N167" s="22"/>
      <c r="O167" s="9" t="str">
        <f>Ruimtestaat!L169</f>
        <v>5w</v>
      </c>
      <c r="P167" s="9"/>
      <c r="Q167" s="9"/>
      <c r="R167" s="9"/>
      <c r="S167" s="22"/>
      <c r="T167" s="17" t="str">
        <f t="shared" si="73"/>
        <v>Sanitair</v>
      </c>
      <c r="U167" s="17" t="str">
        <f t="shared" si="74"/>
        <v>AQL 4%</v>
      </c>
      <c r="V167" s="22"/>
      <c r="W167" s="184">
        <v>100</v>
      </c>
      <c r="X167" s="22"/>
      <c r="Y167" s="20">
        <f t="shared" si="75"/>
        <v>14.000000000000002</v>
      </c>
      <c r="Z167" s="23">
        <f t="shared" si="76"/>
        <v>0</v>
      </c>
      <c r="AA167" s="22"/>
      <c r="AB167" s="20" t="str">
        <f t="shared" si="77"/>
        <v>_</v>
      </c>
      <c r="AC167" s="23" t="str">
        <f t="shared" si="84"/>
        <v>_</v>
      </c>
      <c r="AD167" s="22"/>
      <c r="AE167" s="20" t="str">
        <f t="shared" si="78"/>
        <v>_</v>
      </c>
      <c r="AF167" s="23" t="str">
        <f t="shared" si="85"/>
        <v>_</v>
      </c>
      <c r="AG167" s="22"/>
      <c r="AH167" s="20" t="str">
        <f t="shared" si="79"/>
        <v>_</v>
      </c>
      <c r="AI167" s="23" t="str">
        <f t="shared" si="86"/>
        <v>_</v>
      </c>
      <c r="AJ167" s="22"/>
      <c r="AK167" s="20">
        <f t="shared" si="80"/>
        <v>14.000000000000002</v>
      </c>
      <c r="AL167" s="23">
        <f t="shared" si="81"/>
        <v>0</v>
      </c>
      <c r="AM167" s="22"/>
    </row>
    <row r="168" spans="1:39" ht="12.75">
      <c r="A168" s="6">
        <f>Ruimtestaat!A170</f>
        <v>1</v>
      </c>
      <c r="B168" s="17" t="str">
        <f>Ruimtestaat!B170</f>
        <v>Ariane de Ranitz</v>
      </c>
      <c r="C168" s="52" t="str">
        <f>Ruimtestaat!D170</f>
        <v>bg</v>
      </c>
      <c r="D168" s="77" t="str">
        <f>Ruimtestaat!E170</f>
        <v>0.169</v>
      </c>
      <c r="E168" s="52" t="str">
        <f>Ruimtestaat!F170</f>
        <v>Doucheruimte</v>
      </c>
      <c r="F168" s="9">
        <v>2</v>
      </c>
      <c r="G168" s="18" t="str">
        <f t="shared" si="72"/>
        <v>Sanitaire ruimte</v>
      </c>
      <c r="H168" s="52" t="str">
        <f>Ruimtestaat!G170</f>
        <v>gietvloer</v>
      </c>
      <c r="I168" s="19">
        <v>3</v>
      </c>
      <c r="J168" s="18" t="str">
        <f t="shared" si="83"/>
        <v>Harde vloer zonder polymeer beschermlaag, met behandeling</v>
      </c>
      <c r="K168" s="21">
        <f>Ruimtestaat!H170</f>
        <v>7</v>
      </c>
      <c r="L168" s="20">
        <f t="shared" si="87"/>
        <v>7</v>
      </c>
      <c r="M168" s="42">
        <f>Ruimtestaat!J170</f>
        <v>0</v>
      </c>
      <c r="N168" s="22"/>
      <c r="O168" s="9" t="str">
        <f>Ruimtestaat!L170</f>
        <v>5w</v>
      </c>
      <c r="P168" s="9"/>
      <c r="Q168" s="9"/>
      <c r="R168" s="9"/>
      <c r="S168" s="22"/>
      <c r="T168" s="17" t="str">
        <f t="shared" si="73"/>
        <v>Sanitair</v>
      </c>
      <c r="U168" s="17" t="str">
        <f t="shared" si="74"/>
        <v>AQL 4%</v>
      </c>
      <c r="V168" s="22"/>
      <c r="W168" s="184">
        <v>100</v>
      </c>
      <c r="X168" s="22"/>
      <c r="Y168" s="20">
        <f t="shared" si="75"/>
        <v>14.000000000000002</v>
      </c>
      <c r="Z168" s="23">
        <f t="shared" si="76"/>
        <v>0</v>
      </c>
      <c r="AA168" s="22"/>
      <c r="AB168" s="20" t="str">
        <f t="shared" si="77"/>
        <v>_</v>
      </c>
      <c r="AC168" s="23" t="str">
        <f t="shared" si="84"/>
        <v>_</v>
      </c>
      <c r="AD168" s="22"/>
      <c r="AE168" s="20" t="str">
        <f t="shared" si="78"/>
        <v>_</v>
      </c>
      <c r="AF168" s="23" t="str">
        <f t="shared" si="85"/>
        <v>_</v>
      </c>
      <c r="AG168" s="22"/>
      <c r="AH168" s="20" t="str">
        <f t="shared" si="79"/>
        <v>_</v>
      </c>
      <c r="AI168" s="23" t="str">
        <f t="shared" si="86"/>
        <v>_</v>
      </c>
      <c r="AJ168" s="22"/>
      <c r="AK168" s="20">
        <f t="shared" si="80"/>
        <v>14.000000000000002</v>
      </c>
      <c r="AL168" s="23">
        <f t="shared" si="81"/>
        <v>0</v>
      </c>
      <c r="AM168" s="22"/>
    </row>
    <row r="169" spans="1:39" ht="12.75">
      <c r="A169" s="6">
        <f>Ruimtestaat!A171</f>
        <v>1</v>
      </c>
      <c r="B169" s="17" t="str">
        <f>Ruimtestaat!B171</f>
        <v>Ariane de Ranitz</v>
      </c>
      <c r="C169" s="52" t="str">
        <f>Ruimtestaat!D171</f>
        <v>bg</v>
      </c>
      <c r="D169" s="77" t="str">
        <f>Ruimtestaat!E171</f>
        <v>0.170</v>
      </c>
      <c r="E169" s="52" t="str">
        <f>Ruimtestaat!F171</f>
        <v>Kleedruimte</v>
      </c>
      <c r="F169" s="9">
        <v>2</v>
      </c>
      <c r="G169" s="18" t="str">
        <f t="shared" si="72"/>
        <v>Sanitaire ruimte</v>
      </c>
      <c r="H169" s="52" t="str">
        <f>Ruimtestaat!G171</f>
        <v>gietvloer</v>
      </c>
      <c r="I169" s="19">
        <v>3</v>
      </c>
      <c r="J169" s="18" t="str">
        <f t="shared" si="83"/>
        <v>Harde vloer zonder polymeer beschermlaag, met behandeling</v>
      </c>
      <c r="K169" s="21">
        <f>Ruimtestaat!H171</f>
        <v>20</v>
      </c>
      <c r="L169" s="20">
        <f t="shared" si="87"/>
        <v>20</v>
      </c>
      <c r="M169" s="42">
        <f>Ruimtestaat!J171</f>
        <v>0</v>
      </c>
      <c r="N169" s="22"/>
      <c r="O169" s="9" t="str">
        <f>Ruimtestaat!L171</f>
        <v>1w</v>
      </c>
      <c r="P169" s="9"/>
      <c r="Q169" s="9"/>
      <c r="R169" s="9"/>
      <c r="S169" s="22"/>
      <c r="T169" s="17" t="str">
        <f t="shared" si="73"/>
        <v>Sanitair</v>
      </c>
      <c r="U169" s="17" t="str">
        <f t="shared" si="74"/>
        <v>AQL 4%</v>
      </c>
      <c r="V169" s="22"/>
      <c r="W169" s="184">
        <v>100</v>
      </c>
      <c r="X169" s="22"/>
      <c r="Y169" s="20">
        <f t="shared" si="75"/>
        <v>8</v>
      </c>
      <c r="Z169" s="23">
        <f t="shared" si="76"/>
        <v>0</v>
      </c>
      <c r="AA169" s="22"/>
      <c r="AB169" s="20" t="str">
        <f t="shared" si="77"/>
        <v>_</v>
      </c>
      <c r="AC169" s="23" t="str">
        <f t="shared" si="84"/>
        <v>_</v>
      </c>
      <c r="AD169" s="22"/>
      <c r="AE169" s="20" t="str">
        <f t="shared" si="78"/>
        <v>_</v>
      </c>
      <c r="AF169" s="23" t="str">
        <f t="shared" si="85"/>
        <v>_</v>
      </c>
      <c r="AG169" s="22"/>
      <c r="AH169" s="20" t="str">
        <f t="shared" si="79"/>
        <v>_</v>
      </c>
      <c r="AI169" s="23" t="str">
        <f t="shared" si="86"/>
        <v>_</v>
      </c>
      <c r="AJ169" s="22"/>
      <c r="AK169" s="20">
        <f t="shared" si="80"/>
        <v>8</v>
      </c>
      <c r="AL169" s="23">
        <f t="shared" si="81"/>
        <v>0</v>
      </c>
      <c r="AM169" s="22"/>
    </row>
    <row r="170" spans="1:39" ht="12.75">
      <c r="A170" s="6">
        <f>Ruimtestaat!A172</f>
        <v>1</v>
      </c>
      <c r="B170" s="17" t="str">
        <f>Ruimtestaat!B172</f>
        <v>Ariane de Ranitz</v>
      </c>
      <c r="C170" s="52" t="str">
        <f>Ruimtestaat!D172</f>
        <v>bg</v>
      </c>
      <c r="D170" s="77" t="str">
        <f>Ruimtestaat!E172</f>
        <v>0.171</v>
      </c>
      <c r="E170" s="52" t="str">
        <f>Ruimtestaat!F172</f>
        <v>Gang</v>
      </c>
      <c r="F170" s="9">
        <v>3</v>
      </c>
      <c r="G170" s="18" t="str">
        <f t="shared" si="72"/>
        <v>Verkeersruimte / Garderobe / Wachtruimte</v>
      </c>
      <c r="H170" s="52" t="str">
        <f>Ruimtestaat!G172</f>
        <v>gietvloer</v>
      </c>
      <c r="I170" s="19">
        <v>3</v>
      </c>
      <c r="J170" s="18" t="str">
        <f t="shared" si="83"/>
        <v>Harde vloer zonder polymeer beschermlaag, met behandeling</v>
      </c>
      <c r="K170" s="21">
        <f>Ruimtestaat!H172</f>
        <v>5</v>
      </c>
      <c r="L170" s="20">
        <f t="shared" si="87"/>
        <v>5</v>
      </c>
      <c r="M170" s="42">
        <f>Ruimtestaat!J172</f>
        <v>0</v>
      </c>
      <c r="N170" s="22"/>
      <c r="O170" s="9" t="str">
        <f>Ruimtestaat!L172</f>
        <v>5w</v>
      </c>
      <c r="P170" s="9"/>
      <c r="Q170" s="9"/>
      <c r="R170" s="9"/>
      <c r="S170" s="22"/>
      <c r="T170" s="17" t="str">
        <f t="shared" si="73"/>
        <v>Verkeer</v>
      </c>
      <c r="U170" s="17" t="str">
        <f t="shared" si="74"/>
        <v>AQL 7%</v>
      </c>
      <c r="V170" s="22"/>
      <c r="W170" s="184">
        <v>100</v>
      </c>
      <c r="X170" s="22"/>
      <c r="Y170" s="20">
        <f t="shared" si="75"/>
        <v>10</v>
      </c>
      <c r="Z170" s="23">
        <f t="shared" si="76"/>
        <v>0</v>
      </c>
      <c r="AA170" s="22"/>
      <c r="AB170" s="20" t="str">
        <f t="shared" si="77"/>
        <v>_</v>
      </c>
      <c r="AC170" s="23" t="str">
        <f t="shared" si="84"/>
        <v>_</v>
      </c>
      <c r="AD170" s="22"/>
      <c r="AE170" s="20" t="str">
        <f t="shared" si="78"/>
        <v>_</v>
      </c>
      <c r="AF170" s="23" t="str">
        <f t="shared" si="85"/>
        <v>_</v>
      </c>
      <c r="AG170" s="22"/>
      <c r="AH170" s="20" t="str">
        <f t="shared" si="79"/>
        <v>_</v>
      </c>
      <c r="AI170" s="23" t="str">
        <f t="shared" si="86"/>
        <v>_</v>
      </c>
      <c r="AJ170" s="22"/>
      <c r="AK170" s="20">
        <f t="shared" si="80"/>
        <v>10</v>
      </c>
      <c r="AL170" s="23">
        <f t="shared" si="81"/>
        <v>0</v>
      </c>
      <c r="AM170" s="22"/>
    </row>
    <row r="171" spans="1:39" ht="12.75">
      <c r="A171" s="6">
        <f>Ruimtestaat!A173</f>
        <v>1</v>
      </c>
      <c r="B171" s="17" t="str">
        <f>Ruimtestaat!B173</f>
        <v>Ariane de Ranitz</v>
      </c>
      <c r="C171" s="52" t="str">
        <f>Ruimtestaat!D173</f>
        <v>bg</v>
      </c>
      <c r="D171" s="77" t="str">
        <f>Ruimtestaat!E173</f>
        <v>0.172</v>
      </c>
      <c r="E171" s="52" t="str">
        <f>Ruimtestaat!F173</f>
        <v>Toilet gymzaal</v>
      </c>
      <c r="F171" s="9">
        <v>2</v>
      </c>
      <c r="G171" s="18" t="str">
        <f t="shared" si="72"/>
        <v>Sanitaire ruimte</v>
      </c>
      <c r="H171" s="52" t="str">
        <f>Ruimtestaat!G173</f>
        <v>gietvloer</v>
      </c>
      <c r="I171" s="19">
        <v>3</v>
      </c>
      <c r="J171" s="18" t="str">
        <f t="shared" si="83"/>
        <v>Harde vloer zonder polymeer beschermlaag, met behandeling</v>
      </c>
      <c r="K171" s="21">
        <f>Ruimtestaat!H173</f>
        <v>7</v>
      </c>
      <c r="L171" s="20">
        <f t="shared" si="87"/>
        <v>7</v>
      </c>
      <c r="M171" s="42">
        <f>Ruimtestaat!J173</f>
        <v>0</v>
      </c>
      <c r="N171" s="22"/>
      <c r="O171" s="9" t="str">
        <f>Ruimtestaat!L173</f>
        <v>5w</v>
      </c>
      <c r="P171" s="9"/>
      <c r="Q171" s="9"/>
      <c r="R171" s="9"/>
      <c r="S171" s="22"/>
      <c r="T171" s="17" t="str">
        <f t="shared" si="73"/>
        <v>Sanitair</v>
      </c>
      <c r="U171" s="17" t="str">
        <f t="shared" si="74"/>
        <v>AQL 4%</v>
      </c>
      <c r="V171" s="22"/>
      <c r="W171" s="184">
        <v>100</v>
      </c>
      <c r="X171" s="22"/>
      <c r="Y171" s="20">
        <f t="shared" si="75"/>
        <v>14.000000000000002</v>
      </c>
      <c r="Z171" s="23">
        <f t="shared" si="76"/>
        <v>0</v>
      </c>
      <c r="AA171" s="22"/>
      <c r="AB171" s="20" t="str">
        <f t="shared" si="77"/>
        <v>_</v>
      </c>
      <c r="AC171" s="23" t="str">
        <f t="shared" si="84"/>
        <v>_</v>
      </c>
      <c r="AD171" s="22"/>
      <c r="AE171" s="20" t="str">
        <f t="shared" si="78"/>
        <v>_</v>
      </c>
      <c r="AF171" s="23" t="str">
        <f t="shared" si="85"/>
        <v>_</v>
      </c>
      <c r="AG171" s="22"/>
      <c r="AH171" s="20" t="str">
        <f t="shared" si="79"/>
        <v>_</v>
      </c>
      <c r="AI171" s="23" t="str">
        <f t="shared" si="86"/>
        <v>_</v>
      </c>
      <c r="AJ171" s="22"/>
      <c r="AK171" s="20">
        <f t="shared" si="80"/>
        <v>14.000000000000002</v>
      </c>
      <c r="AL171" s="23">
        <f t="shared" si="81"/>
        <v>0</v>
      </c>
      <c r="AM171" s="22"/>
    </row>
    <row r="172" spans="1:39" ht="12.75">
      <c r="A172" s="6">
        <f>Ruimtestaat!A174</f>
        <v>1</v>
      </c>
      <c r="B172" s="17" t="str">
        <f>Ruimtestaat!B174</f>
        <v>Ariane de Ranitz</v>
      </c>
      <c r="C172" s="52" t="str">
        <f>Ruimtestaat!D174</f>
        <v>1e</v>
      </c>
      <c r="D172" s="77">
        <f>Ruimtestaat!E174</f>
        <v>1001</v>
      </c>
      <c r="E172" s="52" t="str">
        <f>Ruimtestaat!F174</f>
        <v>Gang</v>
      </c>
      <c r="F172" s="9">
        <v>3</v>
      </c>
      <c r="G172" s="18" t="str">
        <f t="shared" si="72"/>
        <v>Verkeersruimte / Garderobe / Wachtruimte</v>
      </c>
      <c r="H172" s="52" t="str">
        <f>Ruimtestaat!G174</f>
        <v>Noraplan Sentica</v>
      </c>
      <c r="I172" s="19">
        <v>2</v>
      </c>
      <c r="J172" s="18" t="str">
        <f t="shared" si="83"/>
        <v>Harde vloeren zonder extra behandeling</v>
      </c>
      <c r="K172" s="21">
        <f>Ruimtestaat!H174</f>
        <v>162</v>
      </c>
      <c r="L172" s="20">
        <f t="shared" si="87"/>
        <v>162</v>
      </c>
      <c r="M172" s="42">
        <f>Ruimtestaat!J174</f>
        <v>0</v>
      </c>
      <c r="N172" s="22"/>
      <c r="O172" s="9" t="str">
        <f>Ruimtestaat!L174</f>
        <v>5w</v>
      </c>
      <c r="P172" s="9"/>
      <c r="Q172" s="9"/>
      <c r="R172" s="9"/>
      <c r="S172" s="22"/>
      <c r="T172" s="17" t="str">
        <f t="shared" si="73"/>
        <v>Verkeer</v>
      </c>
      <c r="U172" s="17" t="str">
        <f t="shared" si="74"/>
        <v>AQL 7%</v>
      </c>
      <c r="V172" s="22"/>
      <c r="W172" s="184">
        <v>100</v>
      </c>
      <c r="X172" s="22"/>
      <c r="Y172" s="20">
        <f t="shared" si="75"/>
        <v>324</v>
      </c>
      <c r="Z172" s="23">
        <f t="shared" si="76"/>
        <v>0</v>
      </c>
      <c r="AA172" s="22"/>
      <c r="AB172" s="20" t="str">
        <f t="shared" si="77"/>
        <v>_</v>
      </c>
      <c r="AC172" s="23" t="str">
        <f t="shared" si="84"/>
        <v>_</v>
      </c>
      <c r="AD172" s="22"/>
      <c r="AE172" s="20" t="str">
        <f t="shared" si="78"/>
        <v>_</v>
      </c>
      <c r="AF172" s="23" t="str">
        <f t="shared" si="85"/>
        <v>_</v>
      </c>
      <c r="AG172" s="22"/>
      <c r="AH172" s="20" t="str">
        <f t="shared" si="79"/>
        <v>_</v>
      </c>
      <c r="AI172" s="23" t="str">
        <f t="shared" si="86"/>
        <v>_</v>
      </c>
      <c r="AJ172" s="22"/>
      <c r="AK172" s="20">
        <f t="shared" si="80"/>
        <v>324</v>
      </c>
      <c r="AL172" s="23">
        <f t="shared" si="81"/>
        <v>0</v>
      </c>
      <c r="AM172" s="22"/>
    </row>
    <row r="173" spans="1:39" ht="12.75">
      <c r="A173" s="6">
        <f>Ruimtestaat!A175</f>
        <v>1</v>
      </c>
      <c r="B173" s="17" t="str">
        <f>Ruimtestaat!B175</f>
        <v>Ariane de Ranitz</v>
      </c>
      <c r="C173" s="52" t="str">
        <f>Ruimtestaat!D175</f>
        <v>1e</v>
      </c>
      <c r="D173" s="77" t="str">
        <f>Ruimtestaat!E175</f>
        <v>1.001a</v>
      </c>
      <c r="E173" s="52" t="str">
        <f>Ruimtestaat!F175</f>
        <v>Chillplek</v>
      </c>
      <c r="F173" s="9" t="s">
        <v>652</v>
      </c>
      <c r="G173" s="18" t="str">
        <f t="shared" si="72"/>
        <v>niet in onderhoud</v>
      </c>
      <c r="H173" s="52" t="str">
        <f>Ruimtestaat!G175</f>
        <v>Noraplan Sentica</v>
      </c>
      <c r="I173" s="19">
        <v>2</v>
      </c>
      <c r="J173" s="18" t="str">
        <f t="shared" si="83"/>
        <v>Harde vloeren zonder extra behandeling</v>
      </c>
      <c r="K173" s="21">
        <f>Ruimtestaat!H175</f>
        <v>36</v>
      </c>
      <c r="L173" s="20">
        <f t="shared" si="87"/>
        <v>0</v>
      </c>
      <c r="M173" s="42">
        <f>Ruimtestaat!J175</f>
        <v>36</v>
      </c>
      <c r="N173" s="22"/>
      <c r="O173" s="9" t="s">
        <v>652</v>
      </c>
      <c r="P173" s="9"/>
      <c r="Q173" s="9"/>
      <c r="R173" s="9"/>
      <c r="S173" s="22"/>
      <c r="T173" s="17" t="str">
        <f t="shared" si="73"/>
        <v>_</v>
      </c>
      <c r="U173" s="17" t="str">
        <f t="shared" si="74"/>
        <v>_</v>
      </c>
      <c r="V173" s="22"/>
      <c r="W173" s="184">
        <v>100</v>
      </c>
      <c r="X173" s="22"/>
      <c r="Y173" s="20" t="str">
        <f t="shared" ref="Y173" si="89">IF(F173="nio","_",0)</f>
        <v>_</v>
      </c>
      <c r="Z173" s="23" t="str">
        <f t="shared" si="76"/>
        <v>_</v>
      </c>
      <c r="AA173" s="22"/>
      <c r="AB173" s="20" t="str">
        <f t="shared" si="77"/>
        <v>_</v>
      </c>
      <c r="AC173" s="23" t="str">
        <f t="shared" si="84"/>
        <v>_</v>
      </c>
      <c r="AD173" s="22"/>
      <c r="AE173" s="20" t="str">
        <f t="shared" si="78"/>
        <v>_</v>
      </c>
      <c r="AF173" s="23" t="str">
        <f t="shared" si="85"/>
        <v>_</v>
      </c>
      <c r="AG173" s="22"/>
      <c r="AH173" s="20" t="str">
        <f t="shared" si="79"/>
        <v>_</v>
      </c>
      <c r="AI173" s="23" t="str">
        <f t="shared" si="86"/>
        <v>_</v>
      </c>
      <c r="AJ173" s="22"/>
      <c r="AK173" s="20" t="str">
        <f t="shared" si="80"/>
        <v>_</v>
      </c>
      <c r="AL173" s="23" t="str">
        <f t="shared" si="81"/>
        <v>_</v>
      </c>
      <c r="AM173" s="22"/>
    </row>
    <row r="174" spans="1:39" ht="12.75">
      <c r="A174" s="6">
        <f>Ruimtestaat!A176</f>
        <v>1</v>
      </c>
      <c r="B174" s="17" t="str">
        <f>Ruimtestaat!B176</f>
        <v>Ariane de Ranitz</v>
      </c>
      <c r="C174" s="52" t="str">
        <f>Ruimtestaat!D176</f>
        <v>1e</v>
      </c>
      <c r="D174" s="77">
        <f>Ruimtestaat!E176</f>
        <v>1002</v>
      </c>
      <c r="E174" s="52" t="str">
        <f>Ruimtestaat!F176</f>
        <v>Lift</v>
      </c>
      <c r="F174" s="9">
        <v>3</v>
      </c>
      <c r="G174" s="18" t="str">
        <f t="shared" si="72"/>
        <v>Verkeersruimte / Garderobe / Wachtruimte</v>
      </c>
      <c r="H174" s="52" t="str">
        <f>Ruimtestaat!G176</f>
        <v>rubber, carbon</v>
      </c>
      <c r="I174" s="19">
        <v>3</v>
      </c>
      <c r="J174" s="18" t="str">
        <f t="shared" si="83"/>
        <v>Harde vloer zonder polymeer beschermlaag, met behandeling</v>
      </c>
      <c r="K174" s="21">
        <f>Ruimtestaat!H176</f>
        <v>7</v>
      </c>
      <c r="L174" s="20">
        <f t="shared" si="87"/>
        <v>7</v>
      </c>
      <c r="M174" s="42">
        <f>Ruimtestaat!J176</f>
        <v>0</v>
      </c>
      <c r="N174" s="22"/>
      <c r="O174" s="9" t="str">
        <f>Ruimtestaat!L176</f>
        <v>5w</v>
      </c>
      <c r="P174" s="9"/>
      <c r="Q174" s="9"/>
      <c r="R174" s="9"/>
      <c r="S174" s="22"/>
      <c r="T174" s="17" t="str">
        <f t="shared" si="73"/>
        <v>Verkeer</v>
      </c>
      <c r="U174" s="17" t="str">
        <f t="shared" si="74"/>
        <v>AQL 7%</v>
      </c>
      <c r="V174" s="22"/>
      <c r="W174" s="184">
        <v>100</v>
      </c>
      <c r="X174" s="22"/>
      <c r="Y174" s="20">
        <f t="shared" si="75"/>
        <v>14.000000000000002</v>
      </c>
      <c r="Z174" s="23">
        <f t="shared" si="76"/>
        <v>0</v>
      </c>
      <c r="AA174" s="22"/>
      <c r="AB174" s="20" t="str">
        <f t="shared" si="77"/>
        <v>_</v>
      </c>
      <c r="AC174" s="23" t="str">
        <f t="shared" si="84"/>
        <v>_</v>
      </c>
      <c r="AD174" s="22"/>
      <c r="AE174" s="20" t="str">
        <f t="shared" si="78"/>
        <v>_</v>
      </c>
      <c r="AF174" s="23" t="str">
        <f t="shared" si="85"/>
        <v>_</v>
      </c>
      <c r="AG174" s="22"/>
      <c r="AH174" s="20" t="str">
        <f t="shared" si="79"/>
        <v>_</v>
      </c>
      <c r="AI174" s="23" t="str">
        <f t="shared" si="86"/>
        <v>_</v>
      </c>
      <c r="AJ174" s="22"/>
      <c r="AK174" s="20">
        <f t="shared" si="80"/>
        <v>14.000000000000002</v>
      </c>
      <c r="AL174" s="23">
        <f t="shared" si="81"/>
        <v>0</v>
      </c>
      <c r="AM174" s="22"/>
    </row>
    <row r="175" spans="1:39" ht="12.75">
      <c r="A175" s="6">
        <f>Ruimtestaat!A177</f>
        <v>1</v>
      </c>
      <c r="B175" s="17" t="str">
        <f>Ruimtestaat!B177</f>
        <v>Ariane de Ranitz</v>
      </c>
      <c r="C175" s="52" t="str">
        <f>Ruimtestaat!D177</f>
        <v>1e</v>
      </c>
      <c r="D175" s="77">
        <f>Ruimtestaat!E177</f>
        <v>1003</v>
      </c>
      <c r="E175" s="52" t="str">
        <f>Ruimtestaat!F177</f>
        <v>Gang</v>
      </c>
      <c r="F175" s="9">
        <v>3</v>
      </c>
      <c r="G175" s="18" t="str">
        <f t="shared" si="72"/>
        <v>Verkeersruimte / Garderobe / Wachtruimte</v>
      </c>
      <c r="H175" s="52" t="str">
        <f>Ruimtestaat!G177</f>
        <v>Noraplan Sentica</v>
      </c>
      <c r="I175" s="19">
        <v>2</v>
      </c>
      <c r="J175" s="18" t="str">
        <f t="shared" si="83"/>
        <v>Harde vloeren zonder extra behandeling</v>
      </c>
      <c r="K175" s="21">
        <f>Ruimtestaat!H177</f>
        <v>47</v>
      </c>
      <c r="L175" s="20">
        <f t="shared" si="87"/>
        <v>47</v>
      </c>
      <c r="M175" s="42">
        <f>Ruimtestaat!J177</f>
        <v>0</v>
      </c>
      <c r="N175" s="22"/>
      <c r="O175" s="9" t="str">
        <f>Ruimtestaat!L177</f>
        <v>5w</v>
      </c>
      <c r="P175" s="9"/>
      <c r="Q175" s="9"/>
      <c r="R175" s="9"/>
      <c r="S175" s="22"/>
      <c r="T175" s="17" t="str">
        <f t="shared" si="73"/>
        <v>Verkeer</v>
      </c>
      <c r="U175" s="17" t="str">
        <f t="shared" si="74"/>
        <v>AQL 7%</v>
      </c>
      <c r="V175" s="22"/>
      <c r="W175" s="184">
        <v>100</v>
      </c>
      <c r="X175" s="22"/>
      <c r="Y175" s="20">
        <f t="shared" si="75"/>
        <v>94</v>
      </c>
      <c r="Z175" s="23">
        <f t="shared" si="76"/>
        <v>0</v>
      </c>
      <c r="AA175" s="22"/>
      <c r="AB175" s="20" t="str">
        <f t="shared" si="77"/>
        <v>_</v>
      </c>
      <c r="AC175" s="23" t="str">
        <f t="shared" si="84"/>
        <v>_</v>
      </c>
      <c r="AD175" s="22"/>
      <c r="AE175" s="20" t="str">
        <f t="shared" si="78"/>
        <v>_</v>
      </c>
      <c r="AF175" s="23" t="str">
        <f t="shared" si="85"/>
        <v>_</v>
      </c>
      <c r="AG175" s="22"/>
      <c r="AH175" s="20" t="str">
        <f t="shared" si="79"/>
        <v>_</v>
      </c>
      <c r="AI175" s="23" t="str">
        <f t="shared" si="86"/>
        <v>_</v>
      </c>
      <c r="AJ175" s="22"/>
      <c r="AK175" s="20">
        <f t="shared" si="80"/>
        <v>94</v>
      </c>
      <c r="AL175" s="23">
        <f t="shared" si="81"/>
        <v>0</v>
      </c>
      <c r="AM175" s="22"/>
    </row>
    <row r="176" spans="1:39" ht="12.75">
      <c r="A176" s="6">
        <f>Ruimtestaat!A178</f>
        <v>1</v>
      </c>
      <c r="B176" s="17" t="str">
        <f>Ruimtestaat!B178</f>
        <v>Ariane de Ranitz</v>
      </c>
      <c r="C176" s="52" t="str">
        <f>Ruimtestaat!D178</f>
        <v>1e</v>
      </c>
      <c r="D176" s="77">
        <f>Ruimtestaat!E178</f>
        <v>1004</v>
      </c>
      <c r="E176" s="52" t="str">
        <f>Ruimtestaat!F178</f>
        <v>Leerplein</v>
      </c>
      <c r="F176" s="9">
        <v>6</v>
      </c>
      <c r="G176" s="18" t="str">
        <f t="shared" si="72"/>
        <v>Leslokalen theorie</v>
      </c>
      <c r="H176" s="52" t="str">
        <f>Ruimtestaat!G178</f>
        <v>Noraplan Sentica</v>
      </c>
      <c r="I176" s="19">
        <v>2</v>
      </c>
      <c r="J176" s="18" t="str">
        <f t="shared" si="83"/>
        <v>Harde vloeren zonder extra behandeling</v>
      </c>
      <c r="K176" s="21">
        <f>Ruimtestaat!H178</f>
        <v>111</v>
      </c>
      <c r="L176" s="20">
        <f t="shared" si="87"/>
        <v>111</v>
      </c>
      <c r="M176" s="42">
        <f>Ruimtestaat!J178</f>
        <v>0</v>
      </c>
      <c r="N176" s="22"/>
      <c r="O176" s="9" t="str">
        <f>Ruimtestaat!L178</f>
        <v>1w</v>
      </c>
      <c r="P176" s="9"/>
      <c r="Q176" s="9"/>
      <c r="R176" s="9"/>
      <c r="S176" s="22"/>
      <c r="T176" s="17" t="str">
        <f t="shared" si="73"/>
        <v>Les</v>
      </c>
      <c r="U176" s="17" t="str">
        <f t="shared" si="74"/>
        <v>AQL 7%</v>
      </c>
      <c r="V176" s="22"/>
      <c r="W176" s="184">
        <v>100</v>
      </c>
      <c r="X176" s="22"/>
      <c r="Y176" s="20">
        <f t="shared" si="75"/>
        <v>44.400000000000006</v>
      </c>
      <c r="Z176" s="23">
        <f t="shared" si="76"/>
        <v>0</v>
      </c>
      <c r="AA176" s="22"/>
      <c r="AB176" s="20" t="str">
        <f t="shared" si="77"/>
        <v>_</v>
      </c>
      <c r="AC176" s="23" t="str">
        <f t="shared" si="84"/>
        <v>_</v>
      </c>
      <c r="AD176" s="22"/>
      <c r="AE176" s="20" t="str">
        <f t="shared" si="78"/>
        <v>_</v>
      </c>
      <c r="AF176" s="23" t="str">
        <f t="shared" si="85"/>
        <v>_</v>
      </c>
      <c r="AG176" s="22"/>
      <c r="AH176" s="20" t="str">
        <f t="shared" si="79"/>
        <v>_</v>
      </c>
      <c r="AI176" s="23" t="str">
        <f t="shared" si="86"/>
        <v>_</v>
      </c>
      <c r="AJ176" s="22"/>
      <c r="AK176" s="20">
        <f t="shared" si="80"/>
        <v>44.400000000000006</v>
      </c>
      <c r="AL176" s="23">
        <f t="shared" si="81"/>
        <v>0</v>
      </c>
      <c r="AM176" s="22"/>
    </row>
    <row r="177" spans="1:39" ht="12.75">
      <c r="A177" s="6">
        <f>Ruimtestaat!A179</f>
        <v>1</v>
      </c>
      <c r="B177" s="17" t="str">
        <f>Ruimtestaat!B179</f>
        <v>Ariane de Ranitz</v>
      </c>
      <c r="C177" s="52" t="str">
        <f>Ruimtestaat!D179</f>
        <v>1e</v>
      </c>
      <c r="D177" s="77">
        <f>Ruimtestaat!E179</f>
        <v>1005</v>
      </c>
      <c r="E177" s="52" t="str">
        <f>Ruimtestaat!F179</f>
        <v>Teamleider IB VO</v>
      </c>
      <c r="F177" s="9" t="s">
        <v>652</v>
      </c>
      <c r="G177" s="18" t="str">
        <f t="shared" si="72"/>
        <v>niet in onderhoud</v>
      </c>
      <c r="H177" s="52" t="str">
        <f>Ruimtestaat!G179</f>
        <v>tapijttegels</v>
      </c>
      <c r="I177" s="19">
        <v>4</v>
      </c>
      <c r="J177" s="18" t="str">
        <f t="shared" si="83"/>
        <v>Tapijt</v>
      </c>
      <c r="K177" s="21">
        <f>Ruimtestaat!H179</f>
        <v>18</v>
      </c>
      <c r="L177" s="20">
        <f t="shared" si="87"/>
        <v>0</v>
      </c>
      <c r="M177" s="42">
        <f>Ruimtestaat!J179</f>
        <v>18</v>
      </c>
      <c r="N177" s="22"/>
      <c r="O177" s="9" t="s">
        <v>652</v>
      </c>
      <c r="P177" s="9"/>
      <c r="Q177" s="9"/>
      <c r="R177" s="9"/>
      <c r="S177" s="22"/>
      <c r="T177" s="17" t="str">
        <f t="shared" si="73"/>
        <v>_</v>
      </c>
      <c r="U177" s="17" t="str">
        <f t="shared" si="74"/>
        <v>_</v>
      </c>
      <c r="V177" s="22"/>
      <c r="W177" s="184">
        <v>100</v>
      </c>
      <c r="X177" s="22"/>
      <c r="Y177" s="20" t="str">
        <f t="shared" ref="Y177" si="90">IF(F177="nio","_",0)</f>
        <v>_</v>
      </c>
      <c r="Z177" s="23" t="str">
        <f t="shared" si="76"/>
        <v>_</v>
      </c>
      <c r="AA177" s="22"/>
      <c r="AB177" s="20" t="str">
        <f t="shared" si="77"/>
        <v>_</v>
      </c>
      <c r="AC177" s="23" t="str">
        <f t="shared" si="84"/>
        <v>_</v>
      </c>
      <c r="AD177" s="22"/>
      <c r="AE177" s="20" t="str">
        <f t="shared" si="78"/>
        <v>_</v>
      </c>
      <c r="AF177" s="23" t="str">
        <f t="shared" si="85"/>
        <v>_</v>
      </c>
      <c r="AG177" s="22"/>
      <c r="AH177" s="20" t="str">
        <f t="shared" si="79"/>
        <v>_</v>
      </c>
      <c r="AI177" s="23" t="str">
        <f t="shared" si="86"/>
        <v>_</v>
      </c>
      <c r="AJ177" s="22"/>
      <c r="AK177" s="20" t="str">
        <f t="shared" si="80"/>
        <v>_</v>
      </c>
      <c r="AL177" s="23" t="str">
        <f t="shared" si="81"/>
        <v>_</v>
      </c>
      <c r="AM177" s="22"/>
    </row>
    <row r="178" spans="1:39" ht="12.75">
      <c r="A178" s="6">
        <f>Ruimtestaat!A180</f>
        <v>1</v>
      </c>
      <c r="B178" s="17" t="str">
        <f>Ruimtestaat!B180</f>
        <v>Ariane de Ranitz</v>
      </c>
      <c r="C178" s="52" t="str">
        <f>Ruimtestaat!D180</f>
        <v>1e</v>
      </c>
      <c r="D178" s="77">
        <f>Ruimtestaat!E180</f>
        <v>1006</v>
      </c>
      <c r="E178" s="52" t="str">
        <f>Ruimtestaat!F180</f>
        <v>Lokaal VMBO zorg/welzijn/biol.</v>
      </c>
      <c r="F178" s="9">
        <v>6</v>
      </c>
      <c r="G178" s="18" t="str">
        <f t="shared" si="72"/>
        <v>Leslokalen theorie</v>
      </c>
      <c r="H178" s="52" t="str">
        <f>Ruimtestaat!G180</f>
        <v>Noraplan Sentica</v>
      </c>
      <c r="I178" s="19">
        <v>2</v>
      </c>
      <c r="J178" s="18" t="str">
        <f t="shared" si="83"/>
        <v>Harde vloeren zonder extra behandeling</v>
      </c>
      <c r="K178" s="21">
        <f>Ruimtestaat!H180</f>
        <v>55</v>
      </c>
      <c r="L178" s="20">
        <f t="shared" si="87"/>
        <v>55</v>
      </c>
      <c r="M178" s="42">
        <f>Ruimtestaat!J180</f>
        <v>0</v>
      </c>
      <c r="N178" s="22"/>
      <c r="O178" s="9" t="str">
        <f>Ruimtestaat!L180</f>
        <v>1w</v>
      </c>
      <c r="P178" s="9"/>
      <c r="Q178" s="9"/>
      <c r="R178" s="9"/>
      <c r="S178" s="22"/>
      <c r="T178" s="17" t="str">
        <f t="shared" si="73"/>
        <v>Les</v>
      </c>
      <c r="U178" s="17" t="str">
        <f t="shared" si="74"/>
        <v>AQL 7%</v>
      </c>
      <c r="V178" s="22"/>
      <c r="W178" s="184">
        <v>100</v>
      </c>
      <c r="X178" s="22"/>
      <c r="Y178" s="20">
        <f t="shared" si="75"/>
        <v>22</v>
      </c>
      <c r="Z178" s="23">
        <f t="shared" si="76"/>
        <v>0</v>
      </c>
      <c r="AA178" s="22"/>
      <c r="AB178" s="20" t="str">
        <f t="shared" si="77"/>
        <v>_</v>
      </c>
      <c r="AC178" s="23" t="str">
        <f t="shared" si="84"/>
        <v>_</v>
      </c>
      <c r="AD178" s="22"/>
      <c r="AE178" s="20" t="str">
        <f t="shared" si="78"/>
        <v>_</v>
      </c>
      <c r="AF178" s="23" t="str">
        <f t="shared" si="85"/>
        <v>_</v>
      </c>
      <c r="AG178" s="22"/>
      <c r="AH178" s="20" t="str">
        <f t="shared" si="79"/>
        <v>_</v>
      </c>
      <c r="AI178" s="23" t="str">
        <f t="shared" si="86"/>
        <v>_</v>
      </c>
      <c r="AJ178" s="22"/>
      <c r="AK178" s="20">
        <f t="shared" si="80"/>
        <v>22</v>
      </c>
      <c r="AL178" s="23">
        <f t="shared" si="81"/>
        <v>0</v>
      </c>
      <c r="AM178" s="22"/>
    </row>
    <row r="179" spans="1:39" ht="12.75">
      <c r="A179" s="6">
        <f>Ruimtestaat!A181</f>
        <v>1</v>
      </c>
      <c r="B179" s="17" t="str">
        <f>Ruimtestaat!B181</f>
        <v>Ariane de Ranitz</v>
      </c>
      <c r="C179" s="52" t="str">
        <f>Ruimtestaat!D181</f>
        <v>1e</v>
      </c>
      <c r="D179" s="77" t="str">
        <f>Ruimtestaat!E181</f>
        <v>1.007a</v>
      </c>
      <c r="E179" s="52" t="str">
        <f>Ruimtestaat!F181</f>
        <v>Gang</v>
      </c>
      <c r="F179" s="9">
        <v>3</v>
      </c>
      <c r="G179" s="18" t="str">
        <f t="shared" si="72"/>
        <v>Verkeersruimte / Garderobe / Wachtruimte</v>
      </c>
      <c r="H179" s="52" t="str">
        <f>Ruimtestaat!G181</f>
        <v>Noraplan Sentica</v>
      </c>
      <c r="I179" s="19">
        <v>2</v>
      </c>
      <c r="J179" s="18" t="str">
        <f t="shared" si="83"/>
        <v>Harde vloeren zonder extra behandeling</v>
      </c>
      <c r="K179" s="21">
        <f>Ruimtestaat!H181</f>
        <v>93</v>
      </c>
      <c r="L179" s="20">
        <f t="shared" si="87"/>
        <v>93</v>
      </c>
      <c r="M179" s="42">
        <f>Ruimtestaat!J181</f>
        <v>0</v>
      </c>
      <c r="N179" s="22"/>
      <c r="O179" s="9" t="str">
        <f>Ruimtestaat!L181</f>
        <v>5w</v>
      </c>
      <c r="P179" s="9"/>
      <c r="Q179" s="9"/>
      <c r="R179" s="9"/>
      <c r="S179" s="22"/>
      <c r="T179" s="17" t="str">
        <f t="shared" si="73"/>
        <v>Verkeer</v>
      </c>
      <c r="U179" s="17" t="str">
        <f t="shared" si="74"/>
        <v>AQL 7%</v>
      </c>
      <c r="V179" s="22"/>
      <c r="W179" s="184">
        <v>100</v>
      </c>
      <c r="X179" s="22"/>
      <c r="Y179" s="20">
        <f t="shared" si="75"/>
        <v>186</v>
      </c>
      <c r="Z179" s="23">
        <f t="shared" si="76"/>
        <v>0</v>
      </c>
      <c r="AA179" s="22"/>
      <c r="AB179" s="20" t="str">
        <f t="shared" si="77"/>
        <v>_</v>
      </c>
      <c r="AC179" s="23" t="str">
        <f t="shared" si="84"/>
        <v>_</v>
      </c>
      <c r="AD179" s="22"/>
      <c r="AE179" s="20" t="str">
        <f t="shared" si="78"/>
        <v>_</v>
      </c>
      <c r="AF179" s="23" t="str">
        <f t="shared" si="85"/>
        <v>_</v>
      </c>
      <c r="AG179" s="22"/>
      <c r="AH179" s="20" t="str">
        <f t="shared" si="79"/>
        <v>_</v>
      </c>
      <c r="AI179" s="23" t="str">
        <f t="shared" si="86"/>
        <v>_</v>
      </c>
      <c r="AJ179" s="22"/>
      <c r="AK179" s="20">
        <f t="shared" si="80"/>
        <v>186</v>
      </c>
      <c r="AL179" s="23">
        <f t="shared" si="81"/>
        <v>0</v>
      </c>
      <c r="AM179" s="22"/>
    </row>
    <row r="180" spans="1:39" ht="12.75">
      <c r="A180" s="6">
        <f>Ruimtestaat!A182</f>
        <v>1</v>
      </c>
      <c r="B180" s="17" t="str">
        <f>Ruimtestaat!B182</f>
        <v>Ariane de Ranitz</v>
      </c>
      <c r="C180" s="52" t="str">
        <f>Ruimtestaat!D182</f>
        <v>1e</v>
      </c>
      <c r="D180" s="77" t="str">
        <f>Ruimtestaat!E182</f>
        <v>1.007b</v>
      </c>
      <c r="E180" s="52" t="str">
        <f>Ruimtestaat!F182</f>
        <v>Instructieruimte</v>
      </c>
      <c r="F180" s="9">
        <v>6</v>
      </c>
      <c r="G180" s="18" t="str">
        <f t="shared" si="72"/>
        <v>Leslokalen theorie</v>
      </c>
      <c r="H180" s="52" t="str">
        <f>Ruimtestaat!G182</f>
        <v>Noraplan Sentica</v>
      </c>
      <c r="I180" s="19">
        <v>2</v>
      </c>
      <c r="J180" s="18" t="str">
        <f t="shared" si="83"/>
        <v>Harde vloeren zonder extra behandeling</v>
      </c>
      <c r="K180" s="21">
        <f>Ruimtestaat!H182</f>
        <v>6</v>
      </c>
      <c r="L180" s="20">
        <f t="shared" si="87"/>
        <v>6</v>
      </c>
      <c r="M180" s="42">
        <f>Ruimtestaat!J182</f>
        <v>0</v>
      </c>
      <c r="N180" s="22"/>
      <c r="O180" s="9" t="str">
        <f>Ruimtestaat!L182</f>
        <v>1w</v>
      </c>
      <c r="P180" s="9"/>
      <c r="Q180" s="9"/>
      <c r="R180" s="9"/>
      <c r="S180" s="22"/>
      <c r="T180" s="17" t="str">
        <f t="shared" si="73"/>
        <v>Les</v>
      </c>
      <c r="U180" s="17" t="str">
        <f t="shared" si="74"/>
        <v>AQL 7%</v>
      </c>
      <c r="V180" s="22"/>
      <c r="W180" s="184">
        <v>100</v>
      </c>
      <c r="X180" s="22"/>
      <c r="Y180" s="20">
        <f t="shared" si="75"/>
        <v>2.4</v>
      </c>
      <c r="Z180" s="23">
        <f t="shared" si="76"/>
        <v>0</v>
      </c>
      <c r="AA180" s="22"/>
      <c r="AB180" s="20" t="str">
        <f t="shared" si="77"/>
        <v>_</v>
      </c>
      <c r="AC180" s="23" t="str">
        <f t="shared" si="84"/>
        <v>_</v>
      </c>
      <c r="AD180" s="22"/>
      <c r="AE180" s="20" t="str">
        <f t="shared" si="78"/>
        <v>_</v>
      </c>
      <c r="AF180" s="23" t="str">
        <f t="shared" si="85"/>
        <v>_</v>
      </c>
      <c r="AG180" s="22"/>
      <c r="AH180" s="20" t="str">
        <f t="shared" si="79"/>
        <v>_</v>
      </c>
      <c r="AI180" s="23" t="str">
        <f t="shared" si="86"/>
        <v>_</v>
      </c>
      <c r="AJ180" s="22"/>
      <c r="AK180" s="20">
        <f t="shared" si="80"/>
        <v>2.4</v>
      </c>
      <c r="AL180" s="23">
        <f t="shared" si="81"/>
        <v>0</v>
      </c>
      <c r="AM180" s="22"/>
    </row>
    <row r="181" spans="1:39" ht="12.75">
      <c r="A181" s="6">
        <f>Ruimtestaat!A183</f>
        <v>1</v>
      </c>
      <c r="B181" s="17" t="str">
        <f>Ruimtestaat!B183</f>
        <v>Ariane de Ranitz</v>
      </c>
      <c r="C181" s="52" t="str">
        <f>Ruimtestaat!D183</f>
        <v>1e</v>
      </c>
      <c r="D181" s="77" t="str">
        <f>Ruimtestaat!E183</f>
        <v>1.007c</v>
      </c>
      <c r="E181" s="52" t="str">
        <f>Ruimtestaat!F183</f>
        <v>Instructieruimte</v>
      </c>
      <c r="F181" s="9">
        <v>6</v>
      </c>
      <c r="G181" s="18" t="str">
        <f t="shared" si="72"/>
        <v>Leslokalen theorie</v>
      </c>
      <c r="H181" s="52" t="str">
        <f>Ruimtestaat!G183</f>
        <v>Noraplan Sentica</v>
      </c>
      <c r="I181" s="19">
        <v>2</v>
      </c>
      <c r="J181" s="18" t="str">
        <f t="shared" si="83"/>
        <v>Harde vloeren zonder extra behandeling</v>
      </c>
      <c r="K181" s="21">
        <f>Ruimtestaat!H183</f>
        <v>12</v>
      </c>
      <c r="L181" s="20">
        <f t="shared" si="87"/>
        <v>12</v>
      </c>
      <c r="M181" s="42">
        <f>Ruimtestaat!J183</f>
        <v>0</v>
      </c>
      <c r="N181" s="22"/>
      <c r="O181" s="9" t="str">
        <f>Ruimtestaat!L183</f>
        <v>1w</v>
      </c>
      <c r="P181" s="9"/>
      <c r="Q181" s="9"/>
      <c r="R181" s="9"/>
      <c r="S181" s="22"/>
      <c r="T181" s="17" t="str">
        <f t="shared" si="73"/>
        <v>Les</v>
      </c>
      <c r="U181" s="17" t="str">
        <f t="shared" si="74"/>
        <v>AQL 7%</v>
      </c>
      <c r="V181" s="22"/>
      <c r="W181" s="184">
        <v>100</v>
      </c>
      <c r="X181" s="22"/>
      <c r="Y181" s="20">
        <f t="shared" si="75"/>
        <v>4.8</v>
      </c>
      <c r="Z181" s="23">
        <f t="shared" si="76"/>
        <v>0</v>
      </c>
      <c r="AA181" s="22"/>
      <c r="AB181" s="20" t="str">
        <f t="shared" si="77"/>
        <v>_</v>
      </c>
      <c r="AC181" s="23" t="str">
        <f t="shared" si="84"/>
        <v>_</v>
      </c>
      <c r="AD181" s="22"/>
      <c r="AE181" s="20" t="str">
        <f t="shared" si="78"/>
        <v>_</v>
      </c>
      <c r="AF181" s="23" t="str">
        <f t="shared" si="85"/>
        <v>_</v>
      </c>
      <c r="AG181" s="22"/>
      <c r="AH181" s="20" t="str">
        <f t="shared" si="79"/>
        <v>_</v>
      </c>
      <c r="AI181" s="23" t="str">
        <f t="shared" si="86"/>
        <v>_</v>
      </c>
      <c r="AJ181" s="22"/>
      <c r="AK181" s="20">
        <f t="shared" si="80"/>
        <v>4.8</v>
      </c>
      <c r="AL181" s="23">
        <f t="shared" si="81"/>
        <v>0</v>
      </c>
      <c r="AM181" s="22"/>
    </row>
    <row r="182" spans="1:39" ht="12.75">
      <c r="A182" s="6">
        <f>Ruimtestaat!A184</f>
        <v>1</v>
      </c>
      <c r="B182" s="17" t="str">
        <f>Ruimtestaat!B184</f>
        <v>Ariane de Ranitz</v>
      </c>
      <c r="C182" s="52" t="str">
        <f>Ruimtestaat!D184</f>
        <v>1e</v>
      </c>
      <c r="D182" s="77" t="str">
        <f>Ruimtestaat!E184</f>
        <v>1.007d</v>
      </c>
      <c r="E182" s="52" t="str">
        <f>Ruimtestaat!F184</f>
        <v>Instructieruimte</v>
      </c>
      <c r="F182" s="9">
        <v>6</v>
      </c>
      <c r="G182" s="18" t="str">
        <f t="shared" si="72"/>
        <v>Leslokalen theorie</v>
      </c>
      <c r="H182" s="52" t="str">
        <f>Ruimtestaat!G184</f>
        <v>Noraplan Sentica</v>
      </c>
      <c r="I182" s="19">
        <v>2</v>
      </c>
      <c r="J182" s="18" t="str">
        <f t="shared" si="83"/>
        <v>Harde vloeren zonder extra behandeling</v>
      </c>
      <c r="K182" s="21">
        <f>Ruimtestaat!H184</f>
        <v>10</v>
      </c>
      <c r="L182" s="20">
        <f t="shared" si="87"/>
        <v>10</v>
      </c>
      <c r="M182" s="42">
        <f>Ruimtestaat!J184</f>
        <v>0</v>
      </c>
      <c r="N182" s="22"/>
      <c r="O182" s="9" t="str">
        <f>Ruimtestaat!L184</f>
        <v>1w</v>
      </c>
      <c r="P182" s="9"/>
      <c r="Q182" s="9"/>
      <c r="R182" s="9"/>
      <c r="S182" s="22"/>
      <c r="T182" s="17" t="str">
        <f t="shared" si="73"/>
        <v>Les</v>
      </c>
      <c r="U182" s="17" t="str">
        <f t="shared" si="74"/>
        <v>AQL 7%</v>
      </c>
      <c r="V182" s="22"/>
      <c r="W182" s="184">
        <v>100</v>
      </c>
      <c r="X182" s="22"/>
      <c r="Y182" s="20">
        <f t="shared" si="75"/>
        <v>4</v>
      </c>
      <c r="Z182" s="23">
        <f t="shared" si="76"/>
        <v>0</v>
      </c>
      <c r="AA182" s="22"/>
      <c r="AB182" s="20" t="str">
        <f t="shared" si="77"/>
        <v>_</v>
      </c>
      <c r="AC182" s="23" t="str">
        <f t="shared" si="84"/>
        <v>_</v>
      </c>
      <c r="AD182" s="22"/>
      <c r="AE182" s="20" t="str">
        <f t="shared" si="78"/>
        <v>_</v>
      </c>
      <c r="AF182" s="23" t="str">
        <f t="shared" si="85"/>
        <v>_</v>
      </c>
      <c r="AG182" s="22"/>
      <c r="AH182" s="20" t="str">
        <f t="shared" si="79"/>
        <v>_</v>
      </c>
      <c r="AI182" s="23" t="str">
        <f t="shared" si="86"/>
        <v>_</v>
      </c>
      <c r="AJ182" s="22"/>
      <c r="AK182" s="20">
        <f t="shared" si="80"/>
        <v>4</v>
      </c>
      <c r="AL182" s="23">
        <f t="shared" si="81"/>
        <v>0</v>
      </c>
      <c r="AM182" s="22"/>
    </row>
    <row r="183" spans="1:39" ht="12.75">
      <c r="A183" s="6">
        <f>Ruimtestaat!A185</f>
        <v>1</v>
      </c>
      <c r="B183" s="17" t="str">
        <f>Ruimtestaat!B185</f>
        <v>Ariane de Ranitz</v>
      </c>
      <c r="C183" s="52" t="str">
        <f>Ruimtestaat!D185</f>
        <v>1e</v>
      </c>
      <c r="D183" s="77">
        <f>Ruimtestaat!E185</f>
        <v>1008</v>
      </c>
      <c r="E183" s="52" t="str">
        <f>Ruimtestaat!F185</f>
        <v xml:space="preserve">Lokaal VMBO  </v>
      </c>
      <c r="F183" s="9">
        <v>6</v>
      </c>
      <c r="G183" s="18" t="str">
        <f t="shared" si="72"/>
        <v>Leslokalen theorie</v>
      </c>
      <c r="H183" s="52" t="str">
        <f>Ruimtestaat!G185</f>
        <v>Noraplan Sentica</v>
      </c>
      <c r="I183" s="19">
        <v>2</v>
      </c>
      <c r="J183" s="18" t="str">
        <f t="shared" si="83"/>
        <v>Harde vloeren zonder extra behandeling</v>
      </c>
      <c r="K183" s="21">
        <f>Ruimtestaat!H185</f>
        <v>55</v>
      </c>
      <c r="L183" s="20">
        <f t="shared" si="87"/>
        <v>55</v>
      </c>
      <c r="M183" s="42">
        <f>Ruimtestaat!J185</f>
        <v>0</v>
      </c>
      <c r="N183" s="22"/>
      <c r="O183" s="9" t="str">
        <f>Ruimtestaat!L185</f>
        <v>1w</v>
      </c>
      <c r="P183" s="9"/>
      <c r="Q183" s="9"/>
      <c r="R183" s="9"/>
      <c r="S183" s="22"/>
      <c r="T183" s="17" t="str">
        <f t="shared" si="73"/>
        <v>Les</v>
      </c>
      <c r="U183" s="17" t="str">
        <f t="shared" si="74"/>
        <v>AQL 7%</v>
      </c>
      <c r="V183" s="22"/>
      <c r="W183" s="184">
        <v>100</v>
      </c>
      <c r="X183" s="22"/>
      <c r="Y183" s="20">
        <f t="shared" si="75"/>
        <v>22</v>
      </c>
      <c r="Z183" s="23">
        <f t="shared" si="76"/>
        <v>0</v>
      </c>
      <c r="AA183" s="22"/>
      <c r="AB183" s="20" t="str">
        <f t="shared" si="77"/>
        <v>_</v>
      </c>
      <c r="AC183" s="23" t="str">
        <f t="shared" si="84"/>
        <v>_</v>
      </c>
      <c r="AD183" s="22"/>
      <c r="AE183" s="20" t="str">
        <f t="shared" si="78"/>
        <v>_</v>
      </c>
      <c r="AF183" s="23" t="str">
        <f t="shared" si="85"/>
        <v>_</v>
      </c>
      <c r="AG183" s="22"/>
      <c r="AH183" s="20" t="str">
        <f t="shared" si="79"/>
        <v>_</v>
      </c>
      <c r="AI183" s="23" t="str">
        <f t="shared" si="86"/>
        <v>_</v>
      </c>
      <c r="AJ183" s="22"/>
      <c r="AK183" s="20">
        <f t="shared" si="80"/>
        <v>22</v>
      </c>
      <c r="AL183" s="23">
        <f t="shared" si="81"/>
        <v>0</v>
      </c>
      <c r="AM183" s="22"/>
    </row>
    <row r="184" spans="1:39" ht="12.75">
      <c r="A184" s="6">
        <f>Ruimtestaat!A186</f>
        <v>1</v>
      </c>
      <c r="B184" s="17" t="str">
        <f>Ruimtestaat!B186</f>
        <v>Ariane de Ranitz</v>
      </c>
      <c r="C184" s="52" t="str">
        <f>Ruimtestaat!D186</f>
        <v>1e</v>
      </c>
      <c r="D184" s="77">
        <f>Ruimtestaat!E186</f>
        <v>1009</v>
      </c>
      <c r="E184" s="52" t="str">
        <f>Ruimtestaat!F186</f>
        <v>Lokaal VMBO</v>
      </c>
      <c r="F184" s="9">
        <v>6</v>
      </c>
      <c r="G184" s="18" t="str">
        <f t="shared" si="72"/>
        <v>Leslokalen theorie</v>
      </c>
      <c r="H184" s="52" t="str">
        <f>Ruimtestaat!G186</f>
        <v>Noraplan Sentica</v>
      </c>
      <c r="I184" s="19">
        <v>2</v>
      </c>
      <c r="J184" s="18" t="str">
        <f t="shared" si="83"/>
        <v>Harde vloeren zonder extra behandeling</v>
      </c>
      <c r="K184" s="21">
        <f>Ruimtestaat!H186</f>
        <v>55</v>
      </c>
      <c r="L184" s="20">
        <f t="shared" si="87"/>
        <v>55</v>
      </c>
      <c r="M184" s="42">
        <f>Ruimtestaat!J186</f>
        <v>0</v>
      </c>
      <c r="N184" s="22"/>
      <c r="O184" s="9" t="str">
        <f>Ruimtestaat!L186</f>
        <v>1w</v>
      </c>
      <c r="P184" s="9"/>
      <c r="Q184" s="9"/>
      <c r="R184" s="9"/>
      <c r="S184" s="22"/>
      <c r="T184" s="17" t="str">
        <f t="shared" si="73"/>
        <v>Les</v>
      </c>
      <c r="U184" s="17" t="str">
        <f t="shared" si="74"/>
        <v>AQL 7%</v>
      </c>
      <c r="V184" s="22"/>
      <c r="W184" s="184">
        <v>100</v>
      </c>
      <c r="X184" s="22"/>
      <c r="Y184" s="20">
        <f t="shared" si="75"/>
        <v>22</v>
      </c>
      <c r="Z184" s="23">
        <f t="shared" si="76"/>
        <v>0</v>
      </c>
      <c r="AA184" s="22"/>
      <c r="AB184" s="20" t="str">
        <f t="shared" si="77"/>
        <v>_</v>
      </c>
      <c r="AC184" s="23" t="str">
        <f t="shared" si="84"/>
        <v>_</v>
      </c>
      <c r="AD184" s="22"/>
      <c r="AE184" s="20" t="str">
        <f t="shared" si="78"/>
        <v>_</v>
      </c>
      <c r="AF184" s="23" t="str">
        <f t="shared" si="85"/>
        <v>_</v>
      </c>
      <c r="AG184" s="22"/>
      <c r="AH184" s="20" t="str">
        <f t="shared" si="79"/>
        <v>_</v>
      </c>
      <c r="AI184" s="23" t="str">
        <f t="shared" si="86"/>
        <v>_</v>
      </c>
      <c r="AJ184" s="22"/>
      <c r="AK184" s="20">
        <f t="shared" si="80"/>
        <v>22</v>
      </c>
      <c r="AL184" s="23">
        <f t="shared" si="81"/>
        <v>0</v>
      </c>
      <c r="AM184" s="22"/>
    </row>
    <row r="185" spans="1:39" ht="12.75">
      <c r="A185" s="6">
        <f>Ruimtestaat!A187</f>
        <v>1</v>
      </c>
      <c r="B185" s="17" t="str">
        <f>Ruimtestaat!B187</f>
        <v>Ariane de Ranitz</v>
      </c>
      <c r="C185" s="52" t="str">
        <f>Ruimtestaat!D187</f>
        <v>1e</v>
      </c>
      <c r="D185" s="77">
        <f>Ruimtestaat!E187</f>
        <v>1011</v>
      </c>
      <c r="E185" s="52" t="str">
        <f>Ruimtestaat!F187</f>
        <v>Lokaal VMBO</v>
      </c>
      <c r="F185" s="9">
        <v>6</v>
      </c>
      <c r="G185" s="18" t="str">
        <f t="shared" si="72"/>
        <v>Leslokalen theorie</v>
      </c>
      <c r="H185" s="52" t="str">
        <f>Ruimtestaat!G187</f>
        <v>Noraplan Sentica</v>
      </c>
      <c r="I185" s="19">
        <v>2</v>
      </c>
      <c r="J185" s="18" t="str">
        <f t="shared" si="83"/>
        <v>Harde vloeren zonder extra behandeling</v>
      </c>
      <c r="K185" s="21">
        <f>Ruimtestaat!H187</f>
        <v>55</v>
      </c>
      <c r="L185" s="20">
        <f t="shared" si="87"/>
        <v>55</v>
      </c>
      <c r="M185" s="42">
        <f>Ruimtestaat!J187</f>
        <v>0</v>
      </c>
      <c r="N185" s="22"/>
      <c r="O185" s="9" t="str">
        <f>Ruimtestaat!L187</f>
        <v>1w</v>
      </c>
      <c r="P185" s="9"/>
      <c r="Q185" s="9"/>
      <c r="R185" s="9"/>
      <c r="S185" s="22"/>
      <c r="T185" s="17" t="str">
        <f t="shared" si="73"/>
        <v>Les</v>
      </c>
      <c r="U185" s="17" t="str">
        <f t="shared" si="74"/>
        <v>AQL 7%</v>
      </c>
      <c r="V185" s="22"/>
      <c r="W185" s="184">
        <v>100</v>
      </c>
      <c r="X185" s="22"/>
      <c r="Y185" s="20">
        <f t="shared" si="75"/>
        <v>22</v>
      </c>
      <c r="Z185" s="23">
        <f t="shared" si="76"/>
        <v>0</v>
      </c>
      <c r="AA185" s="22"/>
      <c r="AB185" s="20" t="str">
        <f t="shared" si="77"/>
        <v>_</v>
      </c>
      <c r="AC185" s="23" t="str">
        <f t="shared" si="84"/>
        <v>_</v>
      </c>
      <c r="AD185" s="22"/>
      <c r="AE185" s="20" t="str">
        <f t="shared" si="78"/>
        <v>_</v>
      </c>
      <c r="AF185" s="23" t="str">
        <f t="shared" si="85"/>
        <v>_</v>
      </c>
      <c r="AG185" s="22"/>
      <c r="AH185" s="20" t="str">
        <f t="shared" si="79"/>
        <v>_</v>
      </c>
      <c r="AI185" s="23" t="str">
        <f t="shared" si="86"/>
        <v>_</v>
      </c>
      <c r="AJ185" s="22"/>
      <c r="AK185" s="20">
        <f t="shared" si="80"/>
        <v>22</v>
      </c>
      <c r="AL185" s="23">
        <f t="shared" si="81"/>
        <v>0</v>
      </c>
      <c r="AM185" s="22"/>
    </row>
    <row r="186" spans="1:39" ht="12.75">
      <c r="A186" s="6">
        <f>Ruimtestaat!A188</f>
        <v>1</v>
      </c>
      <c r="B186" s="17" t="str">
        <f>Ruimtestaat!B188</f>
        <v>Ariane de Ranitz</v>
      </c>
      <c r="C186" s="52" t="str">
        <f>Ruimtestaat!D188</f>
        <v>1e</v>
      </c>
      <c r="D186" s="77">
        <f>Ruimtestaat!E188</f>
        <v>1013</v>
      </c>
      <c r="E186" s="52" t="str">
        <f>Ruimtestaat!F188</f>
        <v>Lokaal VMBO</v>
      </c>
      <c r="F186" s="9">
        <v>6</v>
      </c>
      <c r="G186" s="18" t="str">
        <f t="shared" si="72"/>
        <v>Leslokalen theorie</v>
      </c>
      <c r="H186" s="52" t="str">
        <f>Ruimtestaat!G188</f>
        <v>Noraplan Sentica</v>
      </c>
      <c r="I186" s="19">
        <v>2</v>
      </c>
      <c r="J186" s="18" t="str">
        <f t="shared" si="83"/>
        <v>Harde vloeren zonder extra behandeling</v>
      </c>
      <c r="K186" s="21">
        <f>Ruimtestaat!H188</f>
        <v>54</v>
      </c>
      <c r="L186" s="20">
        <f t="shared" si="87"/>
        <v>54</v>
      </c>
      <c r="M186" s="42">
        <f>Ruimtestaat!J188</f>
        <v>0</v>
      </c>
      <c r="N186" s="22"/>
      <c r="O186" s="9" t="str">
        <f>Ruimtestaat!L188</f>
        <v>1w</v>
      </c>
      <c r="P186" s="9"/>
      <c r="Q186" s="9"/>
      <c r="R186" s="9"/>
      <c r="S186" s="22"/>
      <c r="T186" s="17" t="str">
        <f t="shared" si="73"/>
        <v>Les</v>
      </c>
      <c r="U186" s="17" t="str">
        <f t="shared" si="74"/>
        <v>AQL 7%</v>
      </c>
      <c r="V186" s="22"/>
      <c r="W186" s="184">
        <v>100</v>
      </c>
      <c r="X186" s="22"/>
      <c r="Y186" s="20">
        <f t="shared" si="75"/>
        <v>21.6</v>
      </c>
      <c r="Z186" s="23">
        <f t="shared" si="76"/>
        <v>0</v>
      </c>
      <c r="AA186" s="22"/>
      <c r="AB186" s="20" t="str">
        <f t="shared" si="77"/>
        <v>_</v>
      </c>
      <c r="AC186" s="23" t="str">
        <f t="shared" si="84"/>
        <v>_</v>
      </c>
      <c r="AD186" s="22"/>
      <c r="AE186" s="20" t="str">
        <f t="shared" si="78"/>
        <v>_</v>
      </c>
      <c r="AF186" s="23" t="str">
        <f t="shared" si="85"/>
        <v>_</v>
      </c>
      <c r="AG186" s="22"/>
      <c r="AH186" s="20" t="str">
        <f t="shared" si="79"/>
        <v>_</v>
      </c>
      <c r="AI186" s="23" t="str">
        <f t="shared" si="86"/>
        <v>_</v>
      </c>
      <c r="AJ186" s="22"/>
      <c r="AK186" s="20">
        <f t="shared" si="80"/>
        <v>21.6</v>
      </c>
      <c r="AL186" s="23">
        <f t="shared" si="81"/>
        <v>0</v>
      </c>
      <c r="AM186" s="22"/>
    </row>
    <row r="187" spans="1:39" ht="12.75">
      <c r="A187" s="6">
        <f>Ruimtestaat!A189</f>
        <v>1</v>
      </c>
      <c r="B187" s="17" t="str">
        <f>Ruimtestaat!B189</f>
        <v>Ariane de Ranitz</v>
      </c>
      <c r="C187" s="52" t="str">
        <f>Ruimtestaat!D189</f>
        <v>1e</v>
      </c>
      <c r="D187" s="77">
        <f>Ruimtestaat!E189</f>
        <v>1014</v>
      </c>
      <c r="E187" s="52" t="str">
        <f>Ruimtestaat!F189</f>
        <v>Trappenhuis</v>
      </c>
      <c r="F187" s="9">
        <v>3</v>
      </c>
      <c r="G187" s="18" t="str">
        <f t="shared" si="72"/>
        <v>Verkeersruimte / Garderobe / Wachtruimte</v>
      </c>
      <c r="H187" s="52" t="str">
        <f>Ruimtestaat!G189</f>
        <v>Noraplan Sentica</v>
      </c>
      <c r="I187" s="19">
        <v>2</v>
      </c>
      <c r="J187" s="18" t="str">
        <f t="shared" si="83"/>
        <v>Harde vloeren zonder extra behandeling</v>
      </c>
      <c r="K187" s="21">
        <f>Ruimtestaat!H189</f>
        <v>12</v>
      </c>
      <c r="L187" s="20">
        <f t="shared" si="87"/>
        <v>12</v>
      </c>
      <c r="M187" s="42">
        <f>Ruimtestaat!J189</f>
        <v>0</v>
      </c>
      <c r="N187" s="22"/>
      <c r="O187" s="9" t="str">
        <f>Ruimtestaat!L189</f>
        <v>5w</v>
      </c>
      <c r="P187" s="9"/>
      <c r="Q187" s="9"/>
      <c r="R187" s="9"/>
      <c r="S187" s="22"/>
      <c r="T187" s="17" t="str">
        <f t="shared" si="73"/>
        <v>Verkeer</v>
      </c>
      <c r="U187" s="17" t="str">
        <f t="shared" si="74"/>
        <v>AQL 7%</v>
      </c>
      <c r="V187" s="22"/>
      <c r="W187" s="184">
        <v>100</v>
      </c>
      <c r="X187" s="22"/>
      <c r="Y187" s="20">
        <f t="shared" si="75"/>
        <v>24</v>
      </c>
      <c r="Z187" s="23">
        <f t="shared" si="76"/>
        <v>0</v>
      </c>
      <c r="AA187" s="22"/>
      <c r="AB187" s="20" t="str">
        <f t="shared" si="77"/>
        <v>_</v>
      </c>
      <c r="AC187" s="23" t="str">
        <f t="shared" si="84"/>
        <v>_</v>
      </c>
      <c r="AD187" s="22"/>
      <c r="AE187" s="20" t="str">
        <f t="shared" si="78"/>
        <v>_</v>
      </c>
      <c r="AF187" s="23" t="str">
        <f t="shared" si="85"/>
        <v>_</v>
      </c>
      <c r="AG187" s="22"/>
      <c r="AH187" s="20" t="str">
        <f t="shared" si="79"/>
        <v>_</v>
      </c>
      <c r="AI187" s="23" t="str">
        <f t="shared" si="86"/>
        <v>_</v>
      </c>
      <c r="AJ187" s="22"/>
      <c r="AK187" s="20">
        <f t="shared" si="80"/>
        <v>24</v>
      </c>
      <c r="AL187" s="23">
        <f t="shared" si="81"/>
        <v>0</v>
      </c>
      <c r="AM187" s="22"/>
    </row>
    <row r="188" spans="1:39" ht="12.75">
      <c r="A188" s="6">
        <f>Ruimtestaat!A190</f>
        <v>1</v>
      </c>
      <c r="B188" s="17" t="str">
        <f>Ruimtestaat!B190</f>
        <v>Ariane de Ranitz</v>
      </c>
      <c r="C188" s="52" t="str">
        <f>Ruimtestaat!D190</f>
        <v>1e</v>
      </c>
      <c r="D188" s="77">
        <f>Ruimtestaat!E190</f>
        <v>1015</v>
      </c>
      <c r="E188" s="52" t="str">
        <f>Ruimtestaat!F190</f>
        <v>Lift</v>
      </c>
      <c r="F188" s="9">
        <v>3</v>
      </c>
      <c r="G188" s="18" t="str">
        <f t="shared" si="72"/>
        <v>Verkeersruimte / Garderobe / Wachtruimte</v>
      </c>
      <c r="H188" s="52" t="str">
        <f>Ruimtestaat!G190</f>
        <v>rubber, carbon</v>
      </c>
      <c r="I188" s="19">
        <v>3</v>
      </c>
      <c r="J188" s="18" t="str">
        <f t="shared" si="83"/>
        <v>Harde vloer zonder polymeer beschermlaag, met behandeling</v>
      </c>
      <c r="K188" s="21">
        <f>Ruimtestaat!H190</f>
        <v>7</v>
      </c>
      <c r="L188" s="20">
        <f t="shared" si="87"/>
        <v>7</v>
      </c>
      <c r="M188" s="42">
        <f>Ruimtestaat!J190</f>
        <v>0</v>
      </c>
      <c r="N188" s="22"/>
      <c r="O188" s="9" t="str">
        <f>Ruimtestaat!L190</f>
        <v>5w</v>
      </c>
      <c r="P188" s="9"/>
      <c r="Q188" s="9"/>
      <c r="R188" s="9"/>
      <c r="S188" s="22"/>
      <c r="T188" s="17" t="str">
        <f t="shared" si="73"/>
        <v>Verkeer</v>
      </c>
      <c r="U188" s="17" t="str">
        <f t="shared" si="74"/>
        <v>AQL 7%</v>
      </c>
      <c r="V188" s="22"/>
      <c r="W188" s="184">
        <v>100</v>
      </c>
      <c r="X188" s="22"/>
      <c r="Y188" s="20">
        <f t="shared" si="75"/>
        <v>14.000000000000002</v>
      </c>
      <c r="Z188" s="23">
        <f t="shared" si="76"/>
        <v>0</v>
      </c>
      <c r="AA188" s="22"/>
      <c r="AB188" s="20" t="str">
        <f t="shared" si="77"/>
        <v>_</v>
      </c>
      <c r="AC188" s="23" t="str">
        <f t="shared" si="84"/>
        <v>_</v>
      </c>
      <c r="AD188" s="22"/>
      <c r="AE188" s="20" t="str">
        <f t="shared" si="78"/>
        <v>_</v>
      </c>
      <c r="AF188" s="23" t="str">
        <f t="shared" si="85"/>
        <v>_</v>
      </c>
      <c r="AG188" s="22"/>
      <c r="AH188" s="20" t="str">
        <f t="shared" si="79"/>
        <v>_</v>
      </c>
      <c r="AI188" s="23" t="str">
        <f t="shared" si="86"/>
        <v>_</v>
      </c>
      <c r="AJ188" s="22"/>
      <c r="AK188" s="20">
        <f t="shared" si="80"/>
        <v>14.000000000000002</v>
      </c>
      <c r="AL188" s="23">
        <f t="shared" si="81"/>
        <v>0</v>
      </c>
      <c r="AM188" s="22"/>
    </row>
    <row r="189" spans="1:39" ht="12.75">
      <c r="A189" s="6">
        <f>Ruimtestaat!A191</f>
        <v>1</v>
      </c>
      <c r="B189" s="17" t="str">
        <f>Ruimtestaat!B191</f>
        <v>Ariane de Ranitz</v>
      </c>
      <c r="C189" s="52" t="str">
        <f>Ruimtestaat!D191</f>
        <v>1e</v>
      </c>
      <c r="D189" s="77">
        <f>Ruimtestaat!E191</f>
        <v>1017</v>
      </c>
      <c r="E189" s="52" t="str">
        <f>Ruimtestaat!F191</f>
        <v>Toilet lopers</v>
      </c>
      <c r="F189" s="9">
        <v>2</v>
      </c>
      <c r="G189" s="18" t="str">
        <f t="shared" si="72"/>
        <v>Sanitaire ruimte</v>
      </c>
      <c r="H189" s="52" t="str">
        <f>Ruimtestaat!G191</f>
        <v>gietvloer</v>
      </c>
      <c r="I189" s="19">
        <v>3</v>
      </c>
      <c r="J189" s="18" t="str">
        <f t="shared" si="83"/>
        <v>Harde vloer zonder polymeer beschermlaag, met behandeling</v>
      </c>
      <c r="K189" s="21">
        <f>Ruimtestaat!H191</f>
        <v>6</v>
      </c>
      <c r="L189" s="20">
        <f t="shared" si="87"/>
        <v>6</v>
      </c>
      <c r="M189" s="42">
        <f>Ruimtestaat!J191</f>
        <v>0</v>
      </c>
      <c r="N189" s="22"/>
      <c r="O189" s="9" t="str">
        <f>Ruimtestaat!L191</f>
        <v>5w</v>
      </c>
      <c r="P189" s="9"/>
      <c r="Q189" s="9"/>
      <c r="R189" s="9"/>
      <c r="S189" s="22"/>
      <c r="T189" s="17" t="str">
        <f t="shared" si="73"/>
        <v>Sanitair</v>
      </c>
      <c r="U189" s="17" t="str">
        <f t="shared" si="74"/>
        <v>AQL 4%</v>
      </c>
      <c r="V189" s="22"/>
      <c r="W189" s="184">
        <v>100</v>
      </c>
      <c r="X189" s="22"/>
      <c r="Y189" s="20">
        <f t="shared" si="75"/>
        <v>12</v>
      </c>
      <c r="Z189" s="23">
        <f t="shared" si="76"/>
        <v>0</v>
      </c>
      <c r="AA189" s="22"/>
      <c r="AB189" s="20" t="str">
        <f t="shared" si="77"/>
        <v>_</v>
      </c>
      <c r="AC189" s="23" t="str">
        <f t="shared" si="84"/>
        <v>_</v>
      </c>
      <c r="AD189" s="22"/>
      <c r="AE189" s="20" t="str">
        <f t="shared" si="78"/>
        <v>_</v>
      </c>
      <c r="AF189" s="23" t="str">
        <f t="shared" si="85"/>
        <v>_</v>
      </c>
      <c r="AG189" s="22"/>
      <c r="AH189" s="20" t="str">
        <f t="shared" si="79"/>
        <v>_</v>
      </c>
      <c r="AI189" s="23" t="str">
        <f t="shared" si="86"/>
        <v>_</v>
      </c>
      <c r="AJ189" s="22"/>
      <c r="AK189" s="20">
        <f t="shared" si="80"/>
        <v>12</v>
      </c>
      <c r="AL189" s="23">
        <f t="shared" si="81"/>
        <v>0</v>
      </c>
      <c r="AM189" s="22"/>
    </row>
    <row r="190" spans="1:39" ht="12.75">
      <c r="A190" s="6">
        <f>Ruimtestaat!A192</f>
        <v>1</v>
      </c>
      <c r="B190" s="17" t="str">
        <f>Ruimtestaat!B192</f>
        <v>Ariane de Ranitz</v>
      </c>
      <c r="C190" s="52" t="str">
        <f>Ruimtestaat!D192</f>
        <v>1e</v>
      </c>
      <c r="D190" s="77">
        <f>Ruimtestaat!E192</f>
        <v>1018</v>
      </c>
      <c r="E190" s="52" t="str">
        <f>Ruimtestaat!F192</f>
        <v>Toilet zorg</v>
      </c>
      <c r="F190" s="9">
        <v>2</v>
      </c>
      <c r="G190" s="18" t="str">
        <f t="shared" si="72"/>
        <v>Sanitaire ruimte</v>
      </c>
      <c r="H190" s="52" t="str">
        <f>Ruimtestaat!G192</f>
        <v>gietvloer</v>
      </c>
      <c r="I190" s="19">
        <v>3</v>
      </c>
      <c r="J190" s="18" t="str">
        <f t="shared" si="83"/>
        <v>Harde vloer zonder polymeer beschermlaag, met behandeling</v>
      </c>
      <c r="K190" s="21">
        <f>Ruimtestaat!H192</f>
        <v>11</v>
      </c>
      <c r="L190" s="20">
        <f t="shared" si="87"/>
        <v>11</v>
      </c>
      <c r="M190" s="42">
        <f>Ruimtestaat!J192</f>
        <v>0</v>
      </c>
      <c r="N190" s="22"/>
      <c r="O190" s="9" t="str">
        <f>Ruimtestaat!L192</f>
        <v>2w</v>
      </c>
      <c r="P190" s="9"/>
      <c r="Q190" s="9"/>
      <c r="R190" s="9"/>
      <c r="S190" s="22"/>
      <c r="T190" s="17" t="str">
        <f t="shared" si="73"/>
        <v>Sanitair</v>
      </c>
      <c r="U190" s="17" t="str">
        <f t="shared" si="74"/>
        <v>AQL 4%</v>
      </c>
      <c r="V190" s="22"/>
      <c r="W190" s="184">
        <v>100</v>
      </c>
      <c r="X190" s="22"/>
      <c r="Y190" s="20">
        <f t="shared" si="75"/>
        <v>8.8000000000000007</v>
      </c>
      <c r="Z190" s="23">
        <f t="shared" si="76"/>
        <v>0</v>
      </c>
      <c r="AA190" s="22"/>
      <c r="AB190" s="20" t="str">
        <f t="shared" si="77"/>
        <v>_</v>
      </c>
      <c r="AC190" s="23" t="str">
        <f t="shared" si="84"/>
        <v>_</v>
      </c>
      <c r="AD190" s="22"/>
      <c r="AE190" s="20" t="str">
        <f t="shared" si="78"/>
        <v>_</v>
      </c>
      <c r="AF190" s="23" t="str">
        <f t="shared" si="85"/>
        <v>_</v>
      </c>
      <c r="AG190" s="22"/>
      <c r="AH190" s="20" t="str">
        <f t="shared" si="79"/>
        <v>_</v>
      </c>
      <c r="AI190" s="23" t="str">
        <f t="shared" si="86"/>
        <v>_</v>
      </c>
      <c r="AJ190" s="22"/>
      <c r="AK190" s="20">
        <f t="shared" si="80"/>
        <v>8.8000000000000007</v>
      </c>
      <c r="AL190" s="23">
        <f t="shared" si="81"/>
        <v>0</v>
      </c>
      <c r="AM190" s="22"/>
    </row>
    <row r="191" spans="1:39" ht="12.75">
      <c r="A191" s="6">
        <f>Ruimtestaat!A193</f>
        <v>1</v>
      </c>
      <c r="B191" s="17" t="str">
        <f>Ruimtestaat!B193</f>
        <v>Ariane de Ranitz</v>
      </c>
      <c r="C191" s="52" t="str">
        <f>Ruimtestaat!D193</f>
        <v>1e</v>
      </c>
      <c r="D191" s="77">
        <f>Ruimtestaat!E193</f>
        <v>1019</v>
      </c>
      <c r="E191" s="52" t="str">
        <f>Ruimtestaat!F193</f>
        <v>Toilet zorg</v>
      </c>
      <c r="F191" s="9">
        <v>2</v>
      </c>
      <c r="G191" s="18" t="str">
        <f t="shared" si="72"/>
        <v>Sanitaire ruimte</v>
      </c>
      <c r="H191" s="52" t="str">
        <f>Ruimtestaat!G193</f>
        <v>gietvloer</v>
      </c>
      <c r="I191" s="19">
        <v>3</v>
      </c>
      <c r="J191" s="18" t="str">
        <f t="shared" si="83"/>
        <v>Harde vloer zonder polymeer beschermlaag, met behandeling</v>
      </c>
      <c r="K191" s="21">
        <f>Ruimtestaat!H193</f>
        <v>6</v>
      </c>
      <c r="L191" s="20">
        <f t="shared" si="87"/>
        <v>6</v>
      </c>
      <c r="M191" s="42">
        <f>Ruimtestaat!J193</f>
        <v>0</v>
      </c>
      <c r="N191" s="22"/>
      <c r="O191" s="9" t="str">
        <f>Ruimtestaat!L193</f>
        <v>2w</v>
      </c>
      <c r="P191" s="9"/>
      <c r="Q191" s="9"/>
      <c r="R191" s="9"/>
      <c r="S191" s="22"/>
      <c r="T191" s="17" t="str">
        <f t="shared" si="73"/>
        <v>Sanitair</v>
      </c>
      <c r="U191" s="17" t="str">
        <f t="shared" si="74"/>
        <v>AQL 4%</v>
      </c>
      <c r="V191" s="22"/>
      <c r="W191" s="184">
        <v>100</v>
      </c>
      <c r="X191" s="22"/>
      <c r="Y191" s="20">
        <f t="shared" si="75"/>
        <v>4.8</v>
      </c>
      <c r="Z191" s="23">
        <f t="shared" si="76"/>
        <v>0</v>
      </c>
      <c r="AA191" s="22"/>
      <c r="AB191" s="20" t="str">
        <f t="shared" si="77"/>
        <v>_</v>
      </c>
      <c r="AC191" s="23" t="str">
        <f t="shared" si="84"/>
        <v>_</v>
      </c>
      <c r="AD191" s="22"/>
      <c r="AE191" s="20" t="str">
        <f t="shared" si="78"/>
        <v>_</v>
      </c>
      <c r="AF191" s="23" t="str">
        <f t="shared" si="85"/>
        <v>_</v>
      </c>
      <c r="AG191" s="22"/>
      <c r="AH191" s="20" t="str">
        <f t="shared" si="79"/>
        <v>_</v>
      </c>
      <c r="AI191" s="23" t="str">
        <f t="shared" si="86"/>
        <v>_</v>
      </c>
      <c r="AJ191" s="22"/>
      <c r="AK191" s="20">
        <f t="shared" si="80"/>
        <v>4.8</v>
      </c>
      <c r="AL191" s="23">
        <f t="shared" si="81"/>
        <v>0</v>
      </c>
      <c r="AM191" s="22"/>
    </row>
    <row r="192" spans="1:39" ht="12.75">
      <c r="A192" s="6">
        <f>Ruimtestaat!A194</f>
        <v>1</v>
      </c>
      <c r="B192" s="17" t="str">
        <f>Ruimtestaat!B194</f>
        <v>Ariane de Ranitz</v>
      </c>
      <c r="C192" s="52" t="str">
        <f>Ruimtestaat!D194</f>
        <v>1e</v>
      </c>
      <c r="D192" s="77">
        <f>Ruimtestaat!E194</f>
        <v>1020</v>
      </c>
      <c r="E192" s="52" t="str">
        <f>Ruimtestaat!F194</f>
        <v>Toilet zorg</v>
      </c>
      <c r="F192" s="9">
        <v>2</v>
      </c>
      <c r="G192" s="18" t="str">
        <f t="shared" si="72"/>
        <v>Sanitaire ruimte</v>
      </c>
      <c r="H192" s="52" t="str">
        <f>Ruimtestaat!G194</f>
        <v>gietvloer</v>
      </c>
      <c r="I192" s="19">
        <v>3</v>
      </c>
      <c r="J192" s="18" t="str">
        <f t="shared" si="83"/>
        <v>Harde vloer zonder polymeer beschermlaag, met behandeling</v>
      </c>
      <c r="K192" s="21">
        <f>Ruimtestaat!H194</f>
        <v>12</v>
      </c>
      <c r="L192" s="20">
        <f t="shared" si="87"/>
        <v>12</v>
      </c>
      <c r="M192" s="42">
        <f>Ruimtestaat!J194</f>
        <v>0</v>
      </c>
      <c r="N192" s="22"/>
      <c r="O192" s="9" t="str">
        <f>Ruimtestaat!L194</f>
        <v>2w</v>
      </c>
      <c r="P192" s="9"/>
      <c r="Q192" s="9"/>
      <c r="R192" s="9"/>
      <c r="S192" s="22"/>
      <c r="T192" s="17" t="str">
        <f t="shared" si="73"/>
        <v>Sanitair</v>
      </c>
      <c r="U192" s="17" t="str">
        <f t="shared" si="74"/>
        <v>AQL 4%</v>
      </c>
      <c r="V192" s="22"/>
      <c r="W192" s="184">
        <v>100</v>
      </c>
      <c r="X192" s="22"/>
      <c r="Y192" s="20">
        <f t="shared" si="75"/>
        <v>9.6</v>
      </c>
      <c r="Z192" s="23">
        <f t="shared" si="76"/>
        <v>0</v>
      </c>
      <c r="AA192" s="22"/>
      <c r="AB192" s="20" t="str">
        <f t="shared" si="77"/>
        <v>_</v>
      </c>
      <c r="AC192" s="23" t="str">
        <f t="shared" si="84"/>
        <v>_</v>
      </c>
      <c r="AD192" s="22"/>
      <c r="AE192" s="20" t="str">
        <f t="shared" si="78"/>
        <v>_</v>
      </c>
      <c r="AF192" s="23" t="str">
        <f t="shared" si="85"/>
        <v>_</v>
      </c>
      <c r="AG192" s="22"/>
      <c r="AH192" s="20" t="str">
        <f t="shared" si="79"/>
        <v>_</v>
      </c>
      <c r="AI192" s="23" t="str">
        <f t="shared" si="86"/>
        <v>_</v>
      </c>
      <c r="AJ192" s="22"/>
      <c r="AK192" s="20">
        <f t="shared" si="80"/>
        <v>9.6</v>
      </c>
      <c r="AL192" s="23">
        <f t="shared" si="81"/>
        <v>0</v>
      </c>
      <c r="AM192" s="22"/>
    </row>
    <row r="193" spans="1:39" ht="12.75">
      <c r="A193" s="6">
        <f>Ruimtestaat!A195</f>
        <v>1</v>
      </c>
      <c r="B193" s="17" t="str">
        <f>Ruimtestaat!B195</f>
        <v>Ariane de Ranitz</v>
      </c>
      <c r="C193" s="52" t="str">
        <f>Ruimtestaat!D195</f>
        <v>1e</v>
      </c>
      <c r="D193" s="77" t="str">
        <f>Ruimtestaat!E195</f>
        <v>1.020a</v>
      </c>
      <c r="E193" s="52" t="str">
        <f>Ruimtestaat!F195</f>
        <v>Toilet zorg</v>
      </c>
      <c r="F193" s="9">
        <v>2</v>
      </c>
      <c r="G193" s="18" t="str">
        <f t="shared" si="72"/>
        <v>Sanitaire ruimte</v>
      </c>
      <c r="H193" s="52" t="str">
        <f>Ruimtestaat!G195</f>
        <v>gietvloer</v>
      </c>
      <c r="I193" s="19">
        <v>3</v>
      </c>
      <c r="J193" s="18" t="str">
        <f t="shared" si="83"/>
        <v>Harde vloer zonder polymeer beschermlaag, met behandeling</v>
      </c>
      <c r="K193" s="21">
        <f>Ruimtestaat!H195</f>
        <v>5</v>
      </c>
      <c r="L193" s="20">
        <f t="shared" si="87"/>
        <v>5</v>
      </c>
      <c r="M193" s="42">
        <f>Ruimtestaat!J195</f>
        <v>0</v>
      </c>
      <c r="N193" s="22"/>
      <c r="O193" s="9" t="str">
        <f>Ruimtestaat!L195</f>
        <v>2w</v>
      </c>
      <c r="P193" s="9"/>
      <c r="Q193" s="9"/>
      <c r="R193" s="9"/>
      <c r="S193" s="22"/>
      <c r="T193" s="17" t="str">
        <f t="shared" si="73"/>
        <v>Sanitair</v>
      </c>
      <c r="U193" s="17" t="str">
        <f t="shared" si="74"/>
        <v>AQL 4%</v>
      </c>
      <c r="V193" s="22"/>
      <c r="W193" s="184">
        <v>100</v>
      </c>
      <c r="X193" s="22"/>
      <c r="Y193" s="20">
        <f t="shared" si="75"/>
        <v>4</v>
      </c>
      <c r="Z193" s="23">
        <f t="shared" si="76"/>
        <v>0</v>
      </c>
      <c r="AA193" s="22"/>
      <c r="AB193" s="20" t="str">
        <f t="shared" si="77"/>
        <v>_</v>
      </c>
      <c r="AC193" s="23" t="str">
        <f t="shared" si="84"/>
        <v>_</v>
      </c>
      <c r="AD193" s="22"/>
      <c r="AE193" s="20" t="str">
        <f t="shared" si="78"/>
        <v>_</v>
      </c>
      <c r="AF193" s="23" t="str">
        <f t="shared" si="85"/>
        <v>_</v>
      </c>
      <c r="AG193" s="22"/>
      <c r="AH193" s="20" t="str">
        <f t="shared" si="79"/>
        <v>_</v>
      </c>
      <c r="AI193" s="23" t="str">
        <f t="shared" si="86"/>
        <v>_</v>
      </c>
      <c r="AJ193" s="22"/>
      <c r="AK193" s="20">
        <f t="shared" si="80"/>
        <v>4</v>
      </c>
      <c r="AL193" s="23">
        <f t="shared" si="81"/>
        <v>0</v>
      </c>
      <c r="AM193" s="22"/>
    </row>
    <row r="194" spans="1:39" ht="12.75">
      <c r="A194" s="6">
        <f>Ruimtestaat!A196</f>
        <v>1</v>
      </c>
      <c r="B194" s="17" t="str">
        <f>Ruimtestaat!B196</f>
        <v>Ariane de Ranitz</v>
      </c>
      <c r="C194" s="52" t="str">
        <f>Ruimtestaat!D196</f>
        <v>1e</v>
      </c>
      <c r="D194" s="77">
        <f>Ruimtestaat!E196</f>
        <v>1021</v>
      </c>
      <c r="E194" s="52" t="str">
        <f>Ruimtestaat!F196</f>
        <v>Toilet lopers</v>
      </c>
      <c r="F194" s="9">
        <v>2</v>
      </c>
      <c r="G194" s="18" t="str">
        <f t="shared" si="72"/>
        <v>Sanitaire ruimte</v>
      </c>
      <c r="H194" s="52" t="str">
        <f>Ruimtestaat!G196</f>
        <v>gietvloer</v>
      </c>
      <c r="I194" s="19">
        <v>3</v>
      </c>
      <c r="J194" s="18" t="str">
        <f t="shared" si="83"/>
        <v>Harde vloer zonder polymeer beschermlaag, met behandeling</v>
      </c>
      <c r="K194" s="21">
        <f>Ruimtestaat!H196</f>
        <v>6</v>
      </c>
      <c r="L194" s="20">
        <f t="shared" si="87"/>
        <v>6</v>
      </c>
      <c r="M194" s="42">
        <f>Ruimtestaat!J196</f>
        <v>0</v>
      </c>
      <c r="N194" s="22"/>
      <c r="O194" s="9" t="str">
        <f>Ruimtestaat!L196</f>
        <v>5w</v>
      </c>
      <c r="P194" s="9"/>
      <c r="Q194" s="9"/>
      <c r="R194" s="9"/>
      <c r="S194" s="22"/>
      <c r="T194" s="17" t="str">
        <f t="shared" si="73"/>
        <v>Sanitair</v>
      </c>
      <c r="U194" s="17" t="str">
        <f t="shared" si="74"/>
        <v>AQL 4%</v>
      </c>
      <c r="V194" s="22"/>
      <c r="W194" s="184">
        <v>100</v>
      </c>
      <c r="X194" s="22"/>
      <c r="Y194" s="20">
        <f t="shared" si="75"/>
        <v>12</v>
      </c>
      <c r="Z194" s="23">
        <f t="shared" si="76"/>
        <v>0</v>
      </c>
      <c r="AA194" s="22"/>
      <c r="AB194" s="20" t="str">
        <f t="shared" si="77"/>
        <v>_</v>
      </c>
      <c r="AC194" s="23" t="str">
        <f t="shared" si="84"/>
        <v>_</v>
      </c>
      <c r="AD194" s="22"/>
      <c r="AE194" s="20" t="str">
        <f t="shared" si="78"/>
        <v>_</v>
      </c>
      <c r="AF194" s="23" t="str">
        <f t="shared" si="85"/>
        <v>_</v>
      </c>
      <c r="AG194" s="22"/>
      <c r="AH194" s="20" t="str">
        <f t="shared" si="79"/>
        <v>_</v>
      </c>
      <c r="AI194" s="23" t="str">
        <f t="shared" si="86"/>
        <v>_</v>
      </c>
      <c r="AJ194" s="22"/>
      <c r="AK194" s="20">
        <f t="shared" si="80"/>
        <v>12</v>
      </c>
      <c r="AL194" s="23">
        <f t="shared" si="81"/>
        <v>0</v>
      </c>
      <c r="AM194" s="22"/>
    </row>
    <row r="195" spans="1:39" ht="12.75">
      <c r="A195" s="6">
        <f>Ruimtestaat!A197</f>
        <v>1</v>
      </c>
      <c r="B195" s="17" t="str">
        <f>Ruimtestaat!B197</f>
        <v>Ariane de Ranitz</v>
      </c>
      <c r="C195" s="52" t="str">
        <f>Ruimtestaat!D197</f>
        <v>1e</v>
      </c>
      <c r="D195" s="77" t="str">
        <f>Ruimtestaat!E197</f>
        <v>1.021a</v>
      </c>
      <c r="E195" s="52" t="str">
        <f>Ruimtestaat!F197</f>
        <v>Techniek ruimte</v>
      </c>
      <c r="F195" s="9" t="s">
        <v>652</v>
      </c>
      <c r="G195" s="18" t="str">
        <f t="shared" si="72"/>
        <v>niet in onderhoud</v>
      </c>
      <c r="H195" s="52" t="str">
        <f>Ruimtestaat!G197</f>
        <v>geen vloer</v>
      </c>
      <c r="I195" s="19">
        <v>2</v>
      </c>
      <c r="J195" s="18" t="str">
        <f t="shared" si="83"/>
        <v>Harde vloeren zonder extra behandeling</v>
      </c>
      <c r="K195" s="21">
        <f>Ruimtestaat!H197</f>
        <v>2</v>
      </c>
      <c r="L195" s="20">
        <f t="shared" si="87"/>
        <v>0</v>
      </c>
      <c r="M195" s="42">
        <f>Ruimtestaat!J197</f>
        <v>2</v>
      </c>
      <c r="N195" s="22"/>
      <c r="O195" s="9" t="s">
        <v>652</v>
      </c>
      <c r="P195" s="9"/>
      <c r="Q195" s="9"/>
      <c r="R195" s="9"/>
      <c r="S195" s="22"/>
      <c r="T195" s="17" t="str">
        <f t="shared" si="73"/>
        <v>_</v>
      </c>
      <c r="U195" s="17" t="str">
        <f t="shared" si="74"/>
        <v>_</v>
      </c>
      <c r="V195" s="22"/>
      <c r="W195" s="184">
        <v>100</v>
      </c>
      <c r="X195" s="22"/>
      <c r="Y195" s="20" t="str">
        <f t="shared" ref="Y195:Y196" si="91">IF(F195="nio","_",0)</f>
        <v>_</v>
      </c>
      <c r="Z195" s="23" t="str">
        <f t="shared" si="76"/>
        <v>_</v>
      </c>
      <c r="AA195" s="22"/>
      <c r="AB195" s="20" t="str">
        <f t="shared" si="77"/>
        <v>_</v>
      </c>
      <c r="AC195" s="23" t="str">
        <f t="shared" si="84"/>
        <v>_</v>
      </c>
      <c r="AD195" s="22"/>
      <c r="AE195" s="20" t="str">
        <f t="shared" si="78"/>
        <v>_</v>
      </c>
      <c r="AF195" s="23" t="str">
        <f t="shared" si="85"/>
        <v>_</v>
      </c>
      <c r="AG195" s="22"/>
      <c r="AH195" s="20" t="str">
        <f t="shared" si="79"/>
        <v>_</v>
      </c>
      <c r="AI195" s="23" t="str">
        <f t="shared" si="86"/>
        <v>_</v>
      </c>
      <c r="AJ195" s="22"/>
      <c r="AK195" s="20" t="str">
        <f t="shared" si="80"/>
        <v>_</v>
      </c>
      <c r="AL195" s="23" t="str">
        <f t="shared" si="81"/>
        <v>_</v>
      </c>
      <c r="AM195" s="22"/>
    </row>
    <row r="196" spans="1:39" ht="12.75">
      <c r="A196" s="6">
        <f>Ruimtestaat!A198</f>
        <v>1</v>
      </c>
      <c r="B196" s="17" t="str">
        <f>Ruimtestaat!B198</f>
        <v>Ariane de Ranitz</v>
      </c>
      <c r="C196" s="52" t="str">
        <f>Ruimtestaat!D198</f>
        <v>1e</v>
      </c>
      <c r="D196" s="77">
        <f>Ruimtestaat!E198</f>
        <v>1022</v>
      </c>
      <c r="E196" s="52" t="str">
        <f>Ruimtestaat!F198</f>
        <v>Rustruimte + zoco VO</v>
      </c>
      <c r="F196" s="9" t="s">
        <v>652</v>
      </c>
      <c r="G196" s="18" t="str">
        <f t="shared" si="72"/>
        <v>niet in onderhoud</v>
      </c>
      <c r="H196" s="52" t="str">
        <f>Ruimtestaat!G198</f>
        <v>tapijttegels</v>
      </c>
      <c r="I196" s="19">
        <v>4</v>
      </c>
      <c r="J196" s="18" t="str">
        <f t="shared" si="83"/>
        <v>Tapijt</v>
      </c>
      <c r="K196" s="21">
        <f>Ruimtestaat!H198</f>
        <v>14</v>
      </c>
      <c r="L196" s="20">
        <f t="shared" si="87"/>
        <v>0</v>
      </c>
      <c r="M196" s="42">
        <f>Ruimtestaat!J198</f>
        <v>14</v>
      </c>
      <c r="N196" s="22"/>
      <c r="O196" s="9" t="s">
        <v>652</v>
      </c>
      <c r="P196" s="9"/>
      <c r="Q196" s="9"/>
      <c r="R196" s="9"/>
      <c r="S196" s="22"/>
      <c r="T196" s="17" t="str">
        <f t="shared" si="73"/>
        <v>_</v>
      </c>
      <c r="U196" s="17" t="str">
        <f t="shared" si="74"/>
        <v>_</v>
      </c>
      <c r="V196" s="22"/>
      <c r="W196" s="184">
        <v>100</v>
      </c>
      <c r="X196" s="22"/>
      <c r="Y196" s="20" t="str">
        <f t="shared" si="91"/>
        <v>_</v>
      </c>
      <c r="Z196" s="23" t="str">
        <f t="shared" si="76"/>
        <v>_</v>
      </c>
      <c r="AA196" s="22"/>
      <c r="AB196" s="20" t="str">
        <f t="shared" si="77"/>
        <v>_</v>
      </c>
      <c r="AC196" s="23" t="str">
        <f t="shared" si="84"/>
        <v>_</v>
      </c>
      <c r="AD196" s="22"/>
      <c r="AE196" s="20" t="str">
        <f t="shared" si="78"/>
        <v>_</v>
      </c>
      <c r="AF196" s="23" t="str">
        <f t="shared" si="85"/>
        <v>_</v>
      </c>
      <c r="AG196" s="22"/>
      <c r="AH196" s="20" t="str">
        <f t="shared" si="79"/>
        <v>_</v>
      </c>
      <c r="AI196" s="23" t="str">
        <f t="shared" si="86"/>
        <v>_</v>
      </c>
      <c r="AJ196" s="22"/>
      <c r="AK196" s="20" t="str">
        <f t="shared" si="80"/>
        <v>_</v>
      </c>
      <c r="AL196" s="23" t="str">
        <f t="shared" si="81"/>
        <v>_</v>
      </c>
      <c r="AM196" s="22"/>
    </row>
    <row r="197" spans="1:39" ht="12.75">
      <c r="A197" s="6">
        <f>Ruimtestaat!A199</f>
        <v>1</v>
      </c>
      <c r="B197" s="17" t="str">
        <f>Ruimtestaat!B199</f>
        <v>Ariane de Ranitz</v>
      </c>
      <c r="C197" s="52" t="str">
        <f>Ruimtestaat!D199</f>
        <v>1e</v>
      </c>
      <c r="D197" s="77">
        <f>Ruimtestaat!E199</f>
        <v>1023</v>
      </c>
      <c r="E197" s="52" t="str">
        <f>Ruimtestaat!F199</f>
        <v>Toiletten personeel</v>
      </c>
      <c r="F197" s="9">
        <v>2</v>
      </c>
      <c r="G197" s="18" t="str">
        <f t="shared" ref="G197:G260" si="92">VLOOKUP(F197,cat_omschrijving,2,0)</f>
        <v>Sanitaire ruimte</v>
      </c>
      <c r="H197" s="52" t="str">
        <f>Ruimtestaat!G199</f>
        <v>gietvloer</v>
      </c>
      <c r="I197" s="19">
        <v>3</v>
      </c>
      <c r="J197" s="18" t="str">
        <f t="shared" si="83"/>
        <v>Harde vloer zonder polymeer beschermlaag, met behandeling</v>
      </c>
      <c r="K197" s="21">
        <f>Ruimtestaat!H199</f>
        <v>1</v>
      </c>
      <c r="L197" s="20">
        <f t="shared" si="87"/>
        <v>1</v>
      </c>
      <c r="M197" s="42">
        <f>Ruimtestaat!J199</f>
        <v>0</v>
      </c>
      <c r="N197" s="22"/>
      <c r="O197" s="9" t="str">
        <f>Ruimtestaat!L199</f>
        <v>5w</v>
      </c>
      <c r="P197" s="9"/>
      <c r="Q197" s="9"/>
      <c r="R197" s="9"/>
      <c r="S197" s="22"/>
      <c r="T197" s="17" t="str">
        <f t="shared" ref="T197:T260" si="93">IF(F197="nio","_",VLOOKUP(F197,cat_omschrijving,3,0))</f>
        <v>Sanitair</v>
      </c>
      <c r="U197" s="17" t="str">
        <f t="shared" ref="U197:U260" si="94">IF(F197="nio","_",VLOOKUP(F197,cat_omschrijving,4,0))</f>
        <v>AQL 4%</v>
      </c>
      <c r="V197" s="22"/>
      <c r="W197" s="184">
        <v>100</v>
      </c>
      <c r="X197" s="22"/>
      <c r="Y197" s="20">
        <f t="shared" ref="Y197:Y260" si="95">IF(F197="nio","_",(L197/W197)*VLOOKUP(O197,Aanpassing_frequenties,3,0))*VLOOKUP(O197,Aanpassing_frequenties,4,0)</f>
        <v>2</v>
      </c>
      <c r="Z197" s="23">
        <f t="shared" ref="Z197:Z260" si="96">IF(F197="nio","_",Y197*Rekentarief)</f>
        <v>0</v>
      </c>
      <c r="AA197" s="22"/>
      <c r="AB197" s="20" t="str">
        <f t="shared" ref="AB197:AB260" si="97">IF(OR($F197="nio",P197=""),"_",($L197/$W197)*VLOOKUP(P197,Aanpassing_frequenties,3,0))</f>
        <v>_</v>
      </c>
      <c r="AC197" s="23" t="str">
        <f t="shared" si="84"/>
        <v>_</v>
      </c>
      <c r="AD197" s="22"/>
      <c r="AE197" s="20" t="str">
        <f t="shared" ref="AE197:AE260" si="98">IF(OR($F197="nio",Q197=""),"_",($L197/$W197)*VLOOKUP(Q197,Aanpassing_frequenties,3,0))</f>
        <v>_</v>
      </c>
      <c r="AF197" s="23" t="str">
        <f t="shared" si="85"/>
        <v>_</v>
      </c>
      <c r="AG197" s="22"/>
      <c r="AH197" s="20" t="str">
        <f t="shared" ref="AH197:AH260" si="99">IF(OR($F197="nio",R197=""),"_",($L197/$W197)*VLOOKUP(R197,Aanpassing_frequenties,3,0))</f>
        <v>_</v>
      </c>
      <c r="AI197" s="23" t="str">
        <f t="shared" si="86"/>
        <v>_</v>
      </c>
      <c r="AJ197" s="22"/>
      <c r="AK197" s="20">
        <f t="shared" ref="AK197:AK260" si="100">IF(F197="nio","_",SUM(Y197,AB197,AE197,AH197))</f>
        <v>2</v>
      </c>
      <c r="AL197" s="23">
        <f t="shared" ref="AL197:AL260" si="101">IF(F197="nio","_",SUM(Z197,AC197,AF197,AI197))</f>
        <v>0</v>
      </c>
      <c r="AM197" s="22"/>
    </row>
    <row r="198" spans="1:39" ht="12.75">
      <c r="A198" s="6">
        <f>Ruimtestaat!A200</f>
        <v>1</v>
      </c>
      <c r="B198" s="17" t="str">
        <f>Ruimtestaat!B200</f>
        <v>Ariane de Ranitz</v>
      </c>
      <c r="C198" s="52" t="str">
        <f>Ruimtestaat!D200</f>
        <v>1e</v>
      </c>
      <c r="D198" s="77">
        <f>Ruimtestaat!E200</f>
        <v>1024</v>
      </c>
      <c r="E198" s="52" t="str">
        <f>Ruimtestaat!F200</f>
        <v>Pasruimte groep</v>
      </c>
      <c r="F198" s="9" t="s">
        <v>652</v>
      </c>
      <c r="G198" s="18" t="str">
        <f t="shared" si="92"/>
        <v>niet in onderhoud</v>
      </c>
      <c r="H198" s="52" t="str">
        <f>Ruimtestaat!G200</f>
        <v>Noraplan Sentica</v>
      </c>
      <c r="I198" s="19">
        <v>2</v>
      </c>
      <c r="J198" s="18" t="str">
        <f t="shared" si="83"/>
        <v>Harde vloeren zonder extra behandeling</v>
      </c>
      <c r="K198" s="21">
        <f>Ruimtestaat!H200</f>
        <v>26</v>
      </c>
      <c r="L198" s="20">
        <f t="shared" si="87"/>
        <v>0</v>
      </c>
      <c r="M198" s="42">
        <f>Ruimtestaat!J200</f>
        <v>26</v>
      </c>
      <c r="N198" s="22"/>
      <c r="O198" s="9" t="s">
        <v>652</v>
      </c>
      <c r="P198" s="9"/>
      <c r="Q198" s="9"/>
      <c r="R198" s="9"/>
      <c r="S198" s="22"/>
      <c r="T198" s="17" t="str">
        <f t="shared" si="93"/>
        <v>_</v>
      </c>
      <c r="U198" s="17" t="str">
        <f t="shared" si="94"/>
        <v>_</v>
      </c>
      <c r="V198" s="22"/>
      <c r="W198" s="184">
        <v>100</v>
      </c>
      <c r="X198" s="22"/>
      <c r="Y198" s="20" t="str">
        <f t="shared" ref="Y198:Y199" si="102">IF(F198="nio","_",0)</f>
        <v>_</v>
      </c>
      <c r="Z198" s="23" t="str">
        <f t="shared" si="96"/>
        <v>_</v>
      </c>
      <c r="AA198" s="22"/>
      <c r="AB198" s="20" t="str">
        <f t="shared" si="97"/>
        <v>_</v>
      </c>
      <c r="AC198" s="23" t="str">
        <f t="shared" si="84"/>
        <v>_</v>
      </c>
      <c r="AD198" s="22"/>
      <c r="AE198" s="20" t="str">
        <f t="shared" si="98"/>
        <v>_</v>
      </c>
      <c r="AF198" s="23" t="str">
        <f t="shared" si="85"/>
        <v>_</v>
      </c>
      <c r="AG198" s="22"/>
      <c r="AH198" s="20" t="str">
        <f t="shared" si="99"/>
        <v>_</v>
      </c>
      <c r="AI198" s="23" t="str">
        <f t="shared" si="86"/>
        <v>_</v>
      </c>
      <c r="AJ198" s="22"/>
      <c r="AK198" s="20" t="str">
        <f t="shared" si="100"/>
        <v>_</v>
      </c>
      <c r="AL198" s="23" t="str">
        <f t="shared" si="101"/>
        <v>_</v>
      </c>
      <c r="AM198" s="22"/>
    </row>
    <row r="199" spans="1:39" ht="12.75">
      <c r="A199" s="6">
        <f>Ruimtestaat!A201</f>
        <v>1</v>
      </c>
      <c r="B199" s="17" t="str">
        <f>Ruimtestaat!B201</f>
        <v>Ariane de Ranitz</v>
      </c>
      <c r="C199" s="52" t="str">
        <f>Ruimtestaat!D201</f>
        <v>1e</v>
      </c>
      <c r="D199" s="77">
        <f>Ruimtestaat!E201</f>
        <v>1025</v>
      </c>
      <c r="E199" s="52" t="str">
        <f>Ruimtestaat!F201</f>
        <v>Onderzoek kamer</v>
      </c>
      <c r="F199" s="9" t="s">
        <v>652</v>
      </c>
      <c r="G199" s="18" t="str">
        <f t="shared" si="92"/>
        <v>niet in onderhoud</v>
      </c>
      <c r="H199" s="52" t="str">
        <f>Ruimtestaat!G201</f>
        <v>Noraplan Sentica</v>
      </c>
      <c r="I199" s="19">
        <v>2</v>
      </c>
      <c r="J199" s="18" t="str">
        <f t="shared" si="83"/>
        <v>Harde vloeren zonder extra behandeling</v>
      </c>
      <c r="K199" s="21">
        <f>Ruimtestaat!H201</f>
        <v>21</v>
      </c>
      <c r="L199" s="20">
        <f t="shared" si="87"/>
        <v>0</v>
      </c>
      <c r="M199" s="42">
        <v>21</v>
      </c>
      <c r="N199" s="22"/>
      <c r="O199" s="9" t="s">
        <v>652</v>
      </c>
      <c r="P199" s="9"/>
      <c r="Q199" s="9"/>
      <c r="R199" s="9"/>
      <c r="S199" s="22"/>
      <c r="T199" s="17" t="str">
        <f t="shared" si="93"/>
        <v>_</v>
      </c>
      <c r="U199" s="17" t="str">
        <f t="shared" si="94"/>
        <v>_</v>
      </c>
      <c r="V199" s="22"/>
      <c r="W199" s="184">
        <v>100</v>
      </c>
      <c r="X199" s="22"/>
      <c r="Y199" s="20" t="str">
        <f t="shared" si="102"/>
        <v>_</v>
      </c>
      <c r="Z199" s="23" t="str">
        <f t="shared" si="96"/>
        <v>_</v>
      </c>
      <c r="AA199" s="22"/>
      <c r="AB199" s="20" t="str">
        <f t="shared" si="97"/>
        <v>_</v>
      </c>
      <c r="AC199" s="23" t="str">
        <f t="shared" si="84"/>
        <v>_</v>
      </c>
      <c r="AD199" s="22"/>
      <c r="AE199" s="20" t="str">
        <f t="shared" si="98"/>
        <v>_</v>
      </c>
      <c r="AF199" s="23" t="str">
        <f t="shared" si="85"/>
        <v>_</v>
      </c>
      <c r="AG199" s="22"/>
      <c r="AH199" s="20" t="str">
        <f t="shared" si="99"/>
        <v>_</v>
      </c>
      <c r="AI199" s="23" t="str">
        <f t="shared" si="86"/>
        <v>_</v>
      </c>
      <c r="AJ199" s="22"/>
      <c r="AK199" s="20" t="str">
        <f t="shared" si="100"/>
        <v>_</v>
      </c>
      <c r="AL199" s="23" t="str">
        <f t="shared" si="101"/>
        <v>_</v>
      </c>
      <c r="AM199" s="22"/>
    </row>
    <row r="200" spans="1:39" ht="12.75">
      <c r="A200" s="6">
        <f>Ruimtestaat!A202</f>
        <v>1</v>
      </c>
      <c r="B200" s="17" t="str">
        <f>Ruimtestaat!B202</f>
        <v>Ariane de Ranitz</v>
      </c>
      <c r="C200" s="52" t="str">
        <f>Ruimtestaat!D202</f>
        <v>1e</v>
      </c>
      <c r="D200" s="77">
        <f>Ruimtestaat!E202</f>
        <v>1026</v>
      </c>
      <c r="E200" s="52" t="str">
        <f>Ruimtestaat!F202</f>
        <v>Bergruimte middel</v>
      </c>
      <c r="F200" s="9">
        <v>8</v>
      </c>
      <c r="G200" s="18" t="str">
        <f t="shared" si="92"/>
        <v>Overig / Magazijn / Archief / Berging / Technische ruimte</v>
      </c>
      <c r="H200" s="52" t="str">
        <f>Ruimtestaat!G202</f>
        <v>Noraplan Sentica</v>
      </c>
      <c r="I200" s="19">
        <v>2</v>
      </c>
      <c r="J200" s="18" t="str">
        <f t="shared" si="83"/>
        <v>Harde vloeren zonder extra behandeling</v>
      </c>
      <c r="K200" s="21">
        <f>Ruimtestaat!H202</f>
        <v>15</v>
      </c>
      <c r="L200" s="20">
        <f t="shared" si="87"/>
        <v>15</v>
      </c>
      <c r="M200" s="42">
        <f>Ruimtestaat!J202</f>
        <v>0</v>
      </c>
      <c r="N200" s="22"/>
      <c r="O200" s="9" t="str">
        <f>Ruimtestaat!L202</f>
        <v>4j</v>
      </c>
      <c r="P200" s="9"/>
      <c r="Q200" s="9"/>
      <c r="R200" s="9"/>
      <c r="S200" s="22"/>
      <c r="T200" s="17" t="str">
        <f t="shared" si="93"/>
        <v>Verkeer</v>
      </c>
      <c r="U200" s="17" t="str">
        <f t="shared" si="94"/>
        <v>AQL 7%</v>
      </c>
      <c r="V200" s="22"/>
      <c r="W200" s="184">
        <v>100</v>
      </c>
      <c r="X200" s="22"/>
      <c r="Y200" s="20">
        <f t="shared" si="95"/>
        <v>0.6</v>
      </c>
      <c r="Z200" s="23">
        <f t="shared" si="96"/>
        <v>0</v>
      </c>
      <c r="AA200" s="22"/>
      <c r="AB200" s="20" t="str">
        <f t="shared" si="97"/>
        <v>_</v>
      </c>
      <c r="AC200" s="23" t="str">
        <f t="shared" si="84"/>
        <v>_</v>
      </c>
      <c r="AD200" s="22"/>
      <c r="AE200" s="20" t="str">
        <f t="shared" si="98"/>
        <v>_</v>
      </c>
      <c r="AF200" s="23" t="str">
        <f t="shared" si="85"/>
        <v>_</v>
      </c>
      <c r="AG200" s="22"/>
      <c r="AH200" s="20" t="str">
        <f t="shared" si="99"/>
        <v>_</v>
      </c>
      <c r="AI200" s="23" t="str">
        <f t="shared" si="86"/>
        <v>_</v>
      </c>
      <c r="AJ200" s="22"/>
      <c r="AK200" s="20">
        <f t="shared" si="100"/>
        <v>0.6</v>
      </c>
      <c r="AL200" s="23">
        <f t="shared" si="101"/>
        <v>0</v>
      </c>
      <c r="AM200" s="22"/>
    </row>
    <row r="201" spans="1:39" ht="12.75">
      <c r="A201" s="6">
        <f>Ruimtestaat!A203</f>
        <v>1</v>
      </c>
      <c r="B201" s="17" t="str">
        <f>Ruimtestaat!B203</f>
        <v>Ariane de Ranitz</v>
      </c>
      <c r="C201" s="52" t="str">
        <f>Ruimtestaat!D203</f>
        <v>1e</v>
      </c>
      <c r="D201" s="77">
        <f>Ruimtestaat!E203</f>
        <v>1027</v>
      </c>
      <c r="E201" s="52" t="str">
        <f>Ruimtestaat!F203</f>
        <v>Behandelkamer ergo-logo</v>
      </c>
      <c r="F201" s="9" t="s">
        <v>652</v>
      </c>
      <c r="G201" s="18" t="str">
        <f t="shared" si="92"/>
        <v>niet in onderhoud</v>
      </c>
      <c r="H201" s="52" t="str">
        <f>Ruimtestaat!G203</f>
        <v>Noraplan Sentica</v>
      </c>
      <c r="I201" s="19">
        <v>2</v>
      </c>
      <c r="J201" s="18" t="str">
        <f t="shared" si="83"/>
        <v>Harde vloeren zonder extra behandeling</v>
      </c>
      <c r="K201" s="21">
        <f>Ruimtestaat!H203</f>
        <v>21</v>
      </c>
      <c r="L201" s="20">
        <f t="shared" si="87"/>
        <v>0</v>
      </c>
      <c r="M201" s="42">
        <v>21</v>
      </c>
      <c r="N201" s="22"/>
      <c r="O201" s="9" t="s">
        <v>652</v>
      </c>
      <c r="P201" s="9"/>
      <c r="Q201" s="9"/>
      <c r="R201" s="9"/>
      <c r="S201" s="22"/>
      <c r="T201" s="17" t="str">
        <f t="shared" si="93"/>
        <v>_</v>
      </c>
      <c r="U201" s="17" t="str">
        <f t="shared" si="94"/>
        <v>_</v>
      </c>
      <c r="V201" s="22"/>
      <c r="W201" s="184">
        <v>100</v>
      </c>
      <c r="X201" s="22"/>
      <c r="Y201" s="20" t="str">
        <f t="shared" ref="Y201:Y202" si="103">IF(F201="nio","_",0)</f>
        <v>_</v>
      </c>
      <c r="Z201" s="23" t="str">
        <f t="shared" si="96"/>
        <v>_</v>
      </c>
      <c r="AA201" s="22"/>
      <c r="AB201" s="20" t="str">
        <f t="shared" si="97"/>
        <v>_</v>
      </c>
      <c r="AC201" s="23" t="str">
        <f t="shared" si="84"/>
        <v>_</v>
      </c>
      <c r="AD201" s="22"/>
      <c r="AE201" s="20" t="str">
        <f t="shared" si="98"/>
        <v>_</v>
      </c>
      <c r="AF201" s="23" t="str">
        <f t="shared" si="85"/>
        <v>_</v>
      </c>
      <c r="AG201" s="22"/>
      <c r="AH201" s="20" t="str">
        <f t="shared" si="99"/>
        <v>_</v>
      </c>
      <c r="AI201" s="23" t="str">
        <f t="shared" si="86"/>
        <v>_</v>
      </c>
      <c r="AJ201" s="22"/>
      <c r="AK201" s="20" t="str">
        <f t="shared" si="100"/>
        <v>_</v>
      </c>
      <c r="AL201" s="23" t="str">
        <f t="shared" si="101"/>
        <v>_</v>
      </c>
      <c r="AM201" s="22"/>
    </row>
    <row r="202" spans="1:39" ht="12.75">
      <c r="A202" s="6">
        <f>Ruimtestaat!A204</f>
        <v>1</v>
      </c>
      <c r="B202" s="17" t="str">
        <f>Ruimtestaat!B204</f>
        <v>Ariane de Ranitz</v>
      </c>
      <c r="C202" s="52" t="str">
        <f>Ruimtestaat!D204</f>
        <v>1e</v>
      </c>
      <c r="D202" s="77">
        <f>Ruimtestaat!E204</f>
        <v>1028</v>
      </c>
      <c r="E202" s="52" t="str">
        <f>Ruimtestaat!F204</f>
        <v>ADL</v>
      </c>
      <c r="F202" s="9" t="s">
        <v>652</v>
      </c>
      <c r="G202" s="18" t="str">
        <f t="shared" si="92"/>
        <v>niet in onderhoud</v>
      </c>
      <c r="H202" s="52" t="str">
        <f>Ruimtestaat!G204</f>
        <v>gietvloer</v>
      </c>
      <c r="I202" s="19">
        <v>3</v>
      </c>
      <c r="J202" s="18" t="str">
        <f t="shared" si="83"/>
        <v>Harde vloer zonder polymeer beschermlaag, met behandeling</v>
      </c>
      <c r="K202" s="21">
        <f>Ruimtestaat!H204</f>
        <v>29</v>
      </c>
      <c r="L202" s="20">
        <f t="shared" si="87"/>
        <v>0</v>
      </c>
      <c r="M202" s="42">
        <f>Ruimtestaat!J204</f>
        <v>29</v>
      </c>
      <c r="N202" s="22"/>
      <c r="O202" s="9" t="s">
        <v>652</v>
      </c>
      <c r="P202" s="9"/>
      <c r="Q202" s="9"/>
      <c r="R202" s="9"/>
      <c r="S202" s="22"/>
      <c r="T202" s="17" t="str">
        <f t="shared" si="93"/>
        <v>_</v>
      </c>
      <c r="U202" s="17" t="str">
        <f t="shared" si="94"/>
        <v>_</v>
      </c>
      <c r="V202" s="22"/>
      <c r="W202" s="184">
        <v>100</v>
      </c>
      <c r="X202" s="22"/>
      <c r="Y202" s="20" t="str">
        <f t="shared" si="103"/>
        <v>_</v>
      </c>
      <c r="Z202" s="23" t="str">
        <f t="shared" si="96"/>
        <v>_</v>
      </c>
      <c r="AA202" s="22"/>
      <c r="AB202" s="20" t="str">
        <f t="shared" si="97"/>
        <v>_</v>
      </c>
      <c r="AC202" s="23" t="str">
        <f t="shared" si="84"/>
        <v>_</v>
      </c>
      <c r="AD202" s="22"/>
      <c r="AE202" s="20" t="str">
        <f t="shared" si="98"/>
        <v>_</v>
      </c>
      <c r="AF202" s="23" t="str">
        <f t="shared" si="85"/>
        <v>_</v>
      </c>
      <c r="AG202" s="22"/>
      <c r="AH202" s="20" t="str">
        <f t="shared" si="99"/>
        <v>_</v>
      </c>
      <c r="AI202" s="23" t="str">
        <f t="shared" si="86"/>
        <v>_</v>
      </c>
      <c r="AJ202" s="22"/>
      <c r="AK202" s="20" t="str">
        <f t="shared" si="100"/>
        <v>_</v>
      </c>
      <c r="AL202" s="23" t="str">
        <f t="shared" si="101"/>
        <v>_</v>
      </c>
      <c r="AM202" s="22"/>
    </row>
    <row r="203" spans="1:39" ht="12.75">
      <c r="A203" s="6">
        <f>Ruimtestaat!A205</f>
        <v>1</v>
      </c>
      <c r="B203" s="17" t="str">
        <f>Ruimtestaat!B205</f>
        <v>Ariane de Ranitz</v>
      </c>
      <c r="C203" s="52" t="str">
        <f>Ruimtestaat!D205</f>
        <v>1e</v>
      </c>
      <c r="D203" s="77">
        <f>Ruimtestaat!E205</f>
        <v>1029</v>
      </c>
      <c r="E203" s="52" t="str">
        <f>Ruimtestaat!F205</f>
        <v>Bergruimte</v>
      </c>
      <c r="F203" s="9">
        <v>8</v>
      </c>
      <c r="G203" s="18" t="str">
        <f t="shared" si="92"/>
        <v>Overig / Magazijn / Archief / Berging / Technische ruimte</v>
      </c>
      <c r="H203" s="52" t="str">
        <f>Ruimtestaat!G205</f>
        <v>Noraplan Sentica</v>
      </c>
      <c r="I203" s="19">
        <v>2</v>
      </c>
      <c r="J203" s="18" t="str">
        <f t="shared" si="83"/>
        <v>Harde vloeren zonder extra behandeling</v>
      </c>
      <c r="K203" s="21">
        <f>Ruimtestaat!H205</f>
        <v>8</v>
      </c>
      <c r="L203" s="20">
        <f t="shared" si="87"/>
        <v>8</v>
      </c>
      <c r="M203" s="42">
        <f>Ruimtestaat!J205</f>
        <v>0</v>
      </c>
      <c r="N203" s="22"/>
      <c r="O203" s="9" t="str">
        <f>Ruimtestaat!L205</f>
        <v>4j</v>
      </c>
      <c r="P203" s="9"/>
      <c r="Q203" s="9"/>
      <c r="R203" s="9"/>
      <c r="S203" s="22"/>
      <c r="T203" s="17" t="str">
        <f t="shared" si="93"/>
        <v>Verkeer</v>
      </c>
      <c r="U203" s="17" t="str">
        <f t="shared" si="94"/>
        <v>AQL 7%</v>
      </c>
      <c r="V203" s="22"/>
      <c r="W203" s="184">
        <v>100</v>
      </c>
      <c r="X203" s="22"/>
      <c r="Y203" s="20">
        <f t="shared" si="95"/>
        <v>0.32</v>
      </c>
      <c r="Z203" s="23">
        <f t="shared" si="96"/>
        <v>0</v>
      </c>
      <c r="AA203" s="22"/>
      <c r="AB203" s="20" t="str">
        <f t="shared" si="97"/>
        <v>_</v>
      </c>
      <c r="AC203" s="23" t="str">
        <f t="shared" si="84"/>
        <v>_</v>
      </c>
      <c r="AD203" s="22"/>
      <c r="AE203" s="20" t="str">
        <f t="shared" si="98"/>
        <v>_</v>
      </c>
      <c r="AF203" s="23" t="str">
        <f t="shared" si="85"/>
        <v>_</v>
      </c>
      <c r="AG203" s="22"/>
      <c r="AH203" s="20" t="str">
        <f t="shared" si="99"/>
        <v>_</v>
      </c>
      <c r="AI203" s="23" t="str">
        <f t="shared" si="86"/>
        <v>_</v>
      </c>
      <c r="AJ203" s="22"/>
      <c r="AK203" s="20">
        <f t="shared" si="100"/>
        <v>0.32</v>
      </c>
      <c r="AL203" s="23">
        <f t="shared" si="101"/>
        <v>0</v>
      </c>
      <c r="AM203" s="22"/>
    </row>
    <row r="204" spans="1:39" ht="12.75">
      <c r="A204" s="6">
        <f>Ruimtestaat!A206</f>
        <v>1</v>
      </c>
      <c r="B204" s="17" t="str">
        <f>Ruimtestaat!B206</f>
        <v>Ariane de Ranitz</v>
      </c>
      <c r="C204" s="52" t="str">
        <f>Ruimtestaat!D206</f>
        <v>1e</v>
      </c>
      <c r="D204" s="77">
        <f>Ruimtestaat!E206</f>
        <v>1030</v>
      </c>
      <c r="E204" s="52" t="str">
        <f>Ruimtestaat!F206</f>
        <v>Spreekkamer</v>
      </c>
      <c r="F204" s="9" t="s">
        <v>652</v>
      </c>
      <c r="G204" s="18" t="str">
        <f t="shared" si="92"/>
        <v>niet in onderhoud</v>
      </c>
      <c r="H204" s="52" t="str">
        <f>Ruimtestaat!G206</f>
        <v>Noraplan Sentica</v>
      </c>
      <c r="I204" s="19">
        <v>2</v>
      </c>
      <c r="J204" s="18" t="str">
        <f t="shared" si="83"/>
        <v>Harde vloeren zonder extra behandeling</v>
      </c>
      <c r="K204" s="21">
        <f>Ruimtestaat!H206</f>
        <v>15</v>
      </c>
      <c r="L204" s="20">
        <f t="shared" si="87"/>
        <v>0</v>
      </c>
      <c r="M204" s="42">
        <v>15</v>
      </c>
      <c r="N204" s="22"/>
      <c r="O204" s="9" t="s">
        <v>652</v>
      </c>
      <c r="P204" s="9"/>
      <c r="Q204" s="9"/>
      <c r="R204" s="9"/>
      <c r="S204" s="22"/>
      <c r="T204" s="17" t="str">
        <f t="shared" si="93"/>
        <v>_</v>
      </c>
      <c r="U204" s="17" t="str">
        <f t="shared" si="94"/>
        <v>_</v>
      </c>
      <c r="V204" s="22"/>
      <c r="W204" s="184">
        <v>100</v>
      </c>
      <c r="X204" s="22"/>
      <c r="Y204" s="20" t="str">
        <f t="shared" ref="Y204:Y209" si="104">IF(F204="nio","_",0)</f>
        <v>_</v>
      </c>
      <c r="Z204" s="23" t="str">
        <f t="shared" si="96"/>
        <v>_</v>
      </c>
      <c r="AA204" s="22"/>
      <c r="AB204" s="20" t="str">
        <f t="shared" si="97"/>
        <v>_</v>
      </c>
      <c r="AC204" s="23" t="str">
        <f t="shared" si="84"/>
        <v>_</v>
      </c>
      <c r="AD204" s="22"/>
      <c r="AE204" s="20" t="str">
        <f t="shared" si="98"/>
        <v>_</v>
      </c>
      <c r="AF204" s="23" t="str">
        <f t="shared" si="85"/>
        <v>_</v>
      </c>
      <c r="AG204" s="22"/>
      <c r="AH204" s="20" t="str">
        <f t="shared" si="99"/>
        <v>_</v>
      </c>
      <c r="AI204" s="23" t="str">
        <f t="shared" si="86"/>
        <v>_</v>
      </c>
      <c r="AJ204" s="22"/>
      <c r="AK204" s="20" t="str">
        <f t="shared" si="100"/>
        <v>_</v>
      </c>
      <c r="AL204" s="23" t="str">
        <f t="shared" si="101"/>
        <v>_</v>
      </c>
      <c r="AM204" s="22"/>
    </row>
    <row r="205" spans="1:39" ht="12.75">
      <c r="A205" s="6">
        <f>Ruimtestaat!A207</f>
        <v>1</v>
      </c>
      <c r="B205" s="17" t="str">
        <f>Ruimtestaat!B207</f>
        <v>Ariane de Ranitz</v>
      </c>
      <c r="C205" s="52" t="str">
        <f>Ruimtestaat!D207</f>
        <v>1e</v>
      </c>
      <c r="D205" s="77">
        <f>Ruimtestaat!E207</f>
        <v>1031</v>
      </c>
      <c r="E205" s="52" t="str">
        <f>Ruimtestaat!F207</f>
        <v>Spreekkamer</v>
      </c>
      <c r="F205" s="9" t="s">
        <v>652</v>
      </c>
      <c r="G205" s="18" t="str">
        <f t="shared" si="92"/>
        <v>niet in onderhoud</v>
      </c>
      <c r="H205" s="52" t="str">
        <f>Ruimtestaat!G207</f>
        <v>Noraplan Sentica</v>
      </c>
      <c r="I205" s="19">
        <v>2</v>
      </c>
      <c r="J205" s="18" t="str">
        <f t="shared" si="83"/>
        <v>Harde vloeren zonder extra behandeling</v>
      </c>
      <c r="K205" s="21">
        <f>Ruimtestaat!H207</f>
        <v>15</v>
      </c>
      <c r="L205" s="20">
        <f t="shared" si="87"/>
        <v>0</v>
      </c>
      <c r="M205" s="42">
        <v>15</v>
      </c>
      <c r="N205" s="22"/>
      <c r="O205" s="9" t="s">
        <v>652</v>
      </c>
      <c r="P205" s="9"/>
      <c r="Q205" s="9"/>
      <c r="R205" s="9"/>
      <c r="S205" s="22"/>
      <c r="T205" s="17" t="str">
        <f t="shared" si="93"/>
        <v>_</v>
      </c>
      <c r="U205" s="17" t="str">
        <f t="shared" si="94"/>
        <v>_</v>
      </c>
      <c r="V205" s="22"/>
      <c r="W205" s="184">
        <v>100</v>
      </c>
      <c r="X205" s="22"/>
      <c r="Y205" s="20" t="str">
        <f t="shared" si="104"/>
        <v>_</v>
      </c>
      <c r="Z205" s="23" t="str">
        <f t="shared" si="96"/>
        <v>_</v>
      </c>
      <c r="AA205" s="22"/>
      <c r="AB205" s="20" t="str">
        <f t="shared" si="97"/>
        <v>_</v>
      </c>
      <c r="AC205" s="23" t="str">
        <f t="shared" si="84"/>
        <v>_</v>
      </c>
      <c r="AD205" s="22"/>
      <c r="AE205" s="20" t="str">
        <f t="shared" si="98"/>
        <v>_</v>
      </c>
      <c r="AF205" s="23" t="str">
        <f t="shared" si="85"/>
        <v>_</v>
      </c>
      <c r="AG205" s="22"/>
      <c r="AH205" s="20" t="str">
        <f t="shared" si="99"/>
        <v>_</v>
      </c>
      <c r="AI205" s="23" t="str">
        <f t="shared" si="86"/>
        <v>_</v>
      </c>
      <c r="AJ205" s="22"/>
      <c r="AK205" s="20" t="str">
        <f t="shared" si="100"/>
        <v>_</v>
      </c>
      <c r="AL205" s="23" t="str">
        <f t="shared" si="101"/>
        <v>_</v>
      </c>
      <c r="AM205" s="22"/>
    </row>
    <row r="206" spans="1:39" ht="12.75">
      <c r="A206" s="6">
        <f>Ruimtestaat!A208</f>
        <v>1</v>
      </c>
      <c r="B206" s="17" t="str">
        <f>Ruimtestaat!B208</f>
        <v>Ariane de Ranitz</v>
      </c>
      <c r="C206" s="52" t="str">
        <f>Ruimtestaat!D208</f>
        <v>1e</v>
      </c>
      <c r="D206" s="77">
        <f>Ruimtestaat!E208</f>
        <v>1032</v>
      </c>
      <c r="E206" s="52" t="str">
        <f>Ruimtestaat!F208</f>
        <v>Serverruimte</v>
      </c>
      <c r="F206" s="9" t="s">
        <v>652</v>
      </c>
      <c r="G206" s="18" t="str">
        <f t="shared" si="92"/>
        <v>niet in onderhoud</v>
      </c>
      <c r="H206" s="52" t="str">
        <f>Ruimtestaat!G208</f>
        <v>Noraplan Sentica</v>
      </c>
      <c r="I206" s="19">
        <v>2</v>
      </c>
      <c r="J206" s="18" t="str">
        <f t="shared" si="83"/>
        <v>Harde vloeren zonder extra behandeling</v>
      </c>
      <c r="K206" s="21">
        <f>Ruimtestaat!H208</f>
        <v>9</v>
      </c>
      <c r="L206" s="20">
        <f t="shared" si="87"/>
        <v>0</v>
      </c>
      <c r="M206" s="42">
        <f>Ruimtestaat!J208</f>
        <v>9</v>
      </c>
      <c r="N206" s="22"/>
      <c r="O206" s="9" t="s">
        <v>652</v>
      </c>
      <c r="P206" s="9"/>
      <c r="Q206" s="9"/>
      <c r="R206" s="9"/>
      <c r="S206" s="22"/>
      <c r="T206" s="17" t="str">
        <f t="shared" si="93"/>
        <v>_</v>
      </c>
      <c r="U206" s="17" t="str">
        <f t="shared" si="94"/>
        <v>_</v>
      </c>
      <c r="V206" s="22"/>
      <c r="W206" s="184">
        <v>100</v>
      </c>
      <c r="X206" s="22"/>
      <c r="Y206" s="20" t="str">
        <f t="shared" si="104"/>
        <v>_</v>
      </c>
      <c r="Z206" s="23" t="str">
        <f t="shared" si="96"/>
        <v>_</v>
      </c>
      <c r="AA206" s="22"/>
      <c r="AB206" s="20" t="str">
        <f t="shared" si="97"/>
        <v>_</v>
      </c>
      <c r="AC206" s="23" t="str">
        <f t="shared" si="84"/>
        <v>_</v>
      </c>
      <c r="AD206" s="22"/>
      <c r="AE206" s="20" t="str">
        <f t="shared" si="98"/>
        <v>_</v>
      </c>
      <c r="AF206" s="23" t="str">
        <f t="shared" si="85"/>
        <v>_</v>
      </c>
      <c r="AG206" s="22"/>
      <c r="AH206" s="20" t="str">
        <f t="shared" si="99"/>
        <v>_</v>
      </c>
      <c r="AI206" s="23" t="str">
        <f t="shared" si="86"/>
        <v>_</v>
      </c>
      <c r="AJ206" s="22"/>
      <c r="AK206" s="20" t="str">
        <f t="shared" si="100"/>
        <v>_</v>
      </c>
      <c r="AL206" s="23" t="str">
        <f t="shared" si="101"/>
        <v>_</v>
      </c>
      <c r="AM206" s="22"/>
    </row>
    <row r="207" spans="1:39" ht="12.75">
      <c r="A207" s="6">
        <f>Ruimtestaat!A209</f>
        <v>1</v>
      </c>
      <c r="B207" s="17" t="str">
        <f>Ruimtestaat!B209</f>
        <v>Ariane de Ranitz</v>
      </c>
      <c r="C207" s="52" t="str">
        <f>Ruimtestaat!D209</f>
        <v>1e</v>
      </c>
      <c r="D207" s="77">
        <f>Ruimtestaat!E209</f>
        <v>1033</v>
      </c>
      <c r="E207" s="52" t="str">
        <f>Ruimtestaat!F209</f>
        <v>Werkomg. Beh. Staf. Man.</v>
      </c>
      <c r="F207" s="9" t="s">
        <v>652</v>
      </c>
      <c r="G207" s="18" t="str">
        <f t="shared" si="92"/>
        <v>niet in onderhoud</v>
      </c>
      <c r="H207" s="52" t="str">
        <f>Ruimtestaat!G209</f>
        <v>Noraplan Sentica</v>
      </c>
      <c r="I207" s="19">
        <v>2</v>
      </c>
      <c r="J207" s="18" t="str">
        <f t="shared" si="83"/>
        <v>Harde vloeren zonder extra behandeling</v>
      </c>
      <c r="K207" s="21">
        <f>Ruimtestaat!H209</f>
        <v>26</v>
      </c>
      <c r="L207" s="20">
        <f t="shared" si="87"/>
        <v>0</v>
      </c>
      <c r="M207" s="42">
        <f>Ruimtestaat!J209</f>
        <v>26</v>
      </c>
      <c r="N207" s="22"/>
      <c r="O207" s="9" t="s">
        <v>652</v>
      </c>
      <c r="P207" s="9"/>
      <c r="Q207" s="9"/>
      <c r="R207" s="9"/>
      <c r="S207" s="22"/>
      <c r="T207" s="17" t="str">
        <f t="shared" si="93"/>
        <v>_</v>
      </c>
      <c r="U207" s="17" t="str">
        <f t="shared" si="94"/>
        <v>_</v>
      </c>
      <c r="V207" s="22"/>
      <c r="W207" s="184">
        <v>100</v>
      </c>
      <c r="X207" s="22"/>
      <c r="Y207" s="20" t="str">
        <f t="shared" si="104"/>
        <v>_</v>
      </c>
      <c r="Z207" s="23" t="str">
        <f t="shared" si="96"/>
        <v>_</v>
      </c>
      <c r="AA207" s="22"/>
      <c r="AB207" s="20" t="str">
        <f t="shared" si="97"/>
        <v>_</v>
      </c>
      <c r="AC207" s="23" t="str">
        <f t="shared" si="84"/>
        <v>_</v>
      </c>
      <c r="AD207" s="22"/>
      <c r="AE207" s="20" t="str">
        <f t="shared" si="98"/>
        <v>_</v>
      </c>
      <c r="AF207" s="23" t="str">
        <f t="shared" si="85"/>
        <v>_</v>
      </c>
      <c r="AG207" s="22"/>
      <c r="AH207" s="20" t="str">
        <f t="shared" si="99"/>
        <v>_</v>
      </c>
      <c r="AI207" s="23" t="str">
        <f t="shared" si="86"/>
        <v>_</v>
      </c>
      <c r="AJ207" s="22"/>
      <c r="AK207" s="20" t="str">
        <f t="shared" si="100"/>
        <v>_</v>
      </c>
      <c r="AL207" s="23" t="str">
        <f t="shared" si="101"/>
        <v>_</v>
      </c>
      <c r="AM207" s="22"/>
    </row>
    <row r="208" spans="1:39" ht="12.75">
      <c r="A208" s="6">
        <f>Ruimtestaat!A210</f>
        <v>1</v>
      </c>
      <c r="B208" s="17" t="str">
        <f>Ruimtestaat!B210</f>
        <v>Ariane de Ranitz</v>
      </c>
      <c r="C208" s="52" t="str">
        <f>Ruimtestaat!D210</f>
        <v>1e</v>
      </c>
      <c r="D208" s="77" t="str">
        <f>Ruimtestaat!E210</f>
        <v>1.033a</v>
      </c>
      <c r="E208" s="52" t="str">
        <f>Ruimtestaat!F210</f>
        <v>Stilte werkplek</v>
      </c>
      <c r="F208" s="9" t="s">
        <v>652</v>
      </c>
      <c r="G208" s="18" t="str">
        <f t="shared" si="92"/>
        <v>niet in onderhoud</v>
      </c>
      <c r="H208" s="52" t="str">
        <f>Ruimtestaat!G210</f>
        <v>Noraplan Sentica</v>
      </c>
      <c r="I208" s="19">
        <v>2</v>
      </c>
      <c r="J208" s="18" t="str">
        <f t="shared" si="83"/>
        <v>Harde vloeren zonder extra behandeling</v>
      </c>
      <c r="K208" s="21">
        <f>Ruimtestaat!H210</f>
        <v>3</v>
      </c>
      <c r="L208" s="20">
        <f t="shared" si="87"/>
        <v>0</v>
      </c>
      <c r="M208" s="42">
        <f>Ruimtestaat!J210</f>
        <v>3</v>
      </c>
      <c r="N208" s="22"/>
      <c r="O208" s="9" t="s">
        <v>652</v>
      </c>
      <c r="P208" s="9"/>
      <c r="Q208" s="9"/>
      <c r="R208" s="9"/>
      <c r="S208" s="22"/>
      <c r="T208" s="17" t="str">
        <f t="shared" si="93"/>
        <v>_</v>
      </c>
      <c r="U208" s="17" t="str">
        <f t="shared" si="94"/>
        <v>_</v>
      </c>
      <c r="V208" s="22"/>
      <c r="W208" s="184">
        <v>100</v>
      </c>
      <c r="X208" s="22"/>
      <c r="Y208" s="20" t="str">
        <f t="shared" si="104"/>
        <v>_</v>
      </c>
      <c r="Z208" s="23" t="str">
        <f t="shared" si="96"/>
        <v>_</v>
      </c>
      <c r="AA208" s="22"/>
      <c r="AB208" s="20" t="str">
        <f t="shared" si="97"/>
        <v>_</v>
      </c>
      <c r="AC208" s="23" t="str">
        <f t="shared" si="84"/>
        <v>_</v>
      </c>
      <c r="AD208" s="22"/>
      <c r="AE208" s="20" t="str">
        <f t="shared" si="98"/>
        <v>_</v>
      </c>
      <c r="AF208" s="23" t="str">
        <f t="shared" si="85"/>
        <v>_</v>
      </c>
      <c r="AG208" s="22"/>
      <c r="AH208" s="20" t="str">
        <f t="shared" si="99"/>
        <v>_</v>
      </c>
      <c r="AI208" s="23" t="str">
        <f t="shared" si="86"/>
        <v>_</v>
      </c>
      <c r="AJ208" s="22"/>
      <c r="AK208" s="20" t="str">
        <f t="shared" si="100"/>
        <v>_</v>
      </c>
      <c r="AL208" s="23" t="str">
        <f t="shared" si="101"/>
        <v>_</v>
      </c>
      <c r="AM208" s="22"/>
    </row>
    <row r="209" spans="1:39" ht="12.75">
      <c r="A209" s="6">
        <f>Ruimtestaat!A211</f>
        <v>1</v>
      </c>
      <c r="B209" s="17" t="str">
        <f>Ruimtestaat!B211</f>
        <v>Ariane de Ranitz</v>
      </c>
      <c r="C209" s="52" t="str">
        <f>Ruimtestaat!D211</f>
        <v>1e</v>
      </c>
      <c r="D209" s="77">
        <f>Ruimtestaat!E211</f>
        <v>1034</v>
      </c>
      <c r="E209" s="52" t="str">
        <f>Ruimtestaat!F211</f>
        <v>Personeelskamer</v>
      </c>
      <c r="F209" s="9" t="s">
        <v>652</v>
      </c>
      <c r="G209" s="18" t="str">
        <f t="shared" si="92"/>
        <v>niet in onderhoud</v>
      </c>
      <c r="H209" s="52" t="str">
        <f>Ruimtestaat!G211</f>
        <v>tapijttegels</v>
      </c>
      <c r="I209" s="19">
        <v>4</v>
      </c>
      <c r="J209" s="18" t="str">
        <f t="shared" si="83"/>
        <v>Tapijt</v>
      </c>
      <c r="K209" s="21">
        <f>Ruimtestaat!H211</f>
        <v>89</v>
      </c>
      <c r="L209" s="20">
        <f t="shared" si="87"/>
        <v>0</v>
      </c>
      <c r="M209" s="42">
        <v>89</v>
      </c>
      <c r="N209" s="22"/>
      <c r="O209" s="9" t="s">
        <v>652</v>
      </c>
      <c r="P209" s="9"/>
      <c r="Q209" s="9"/>
      <c r="R209" s="9"/>
      <c r="S209" s="22"/>
      <c r="T209" s="17" t="str">
        <f t="shared" si="93"/>
        <v>_</v>
      </c>
      <c r="U209" s="17" t="str">
        <f t="shared" si="94"/>
        <v>_</v>
      </c>
      <c r="V209" s="22"/>
      <c r="W209" s="184">
        <v>100</v>
      </c>
      <c r="X209" s="22"/>
      <c r="Y209" s="20" t="str">
        <f t="shared" si="104"/>
        <v>_</v>
      </c>
      <c r="Z209" s="23" t="str">
        <f t="shared" si="96"/>
        <v>_</v>
      </c>
      <c r="AA209" s="22"/>
      <c r="AB209" s="20" t="str">
        <f t="shared" si="97"/>
        <v>_</v>
      </c>
      <c r="AC209" s="23" t="str">
        <f t="shared" si="84"/>
        <v>_</v>
      </c>
      <c r="AD209" s="22"/>
      <c r="AE209" s="20" t="str">
        <f t="shared" si="98"/>
        <v>_</v>
      </c>
      <c r="AF209" s="23" t="str">
        <f t="shared" si="85"/>
        <v>_</v>
      </c>
      <c r="AG209" s="22"/>
      <c r="AH209" s="20" t="str">
        <f t="shared" si="99"/>
        <v>_</v>
      </c>
      <c r="AI209" s="23" t="str">
        <f t="shared" si="86"/>
        <v>_</v>
      </c>
      <c r="AJ209" s="22"/>
      <c r="AK209" s="20" t="str">
        <f t="shared" si="100"/>
        <v>_</v>
      </c>
      <c r="AL209" s="23" t="str">
        <f t="shared" si="101"/>
        <v>_</v>
      </c>
      <c r="AM209" s="22"/>
    </row>
    <row r="210" spans="1:39" ht="12.75">
      <c r="A210" s="6">
        <f>Ruimtestaat!A212</f>
        <v>1</v>
      </c>
      <c r="B210" s="17" t="str">
        <f>Ruimtestaat!B212</f>
        <v>Ariane de Ranitz</v>
      </c>
      <c r="C210" s="52" t="str">
        <f>Ruimtestaat!D212</f>
        <v>1e</v>
      </c>
      <c r="D210" s="77">
        <f>Ruimtestaat!E212</f>
        <v>1035</v>
      </c>
      <c r="E210" s="52" t="str">
        <f>Ruimtestaat!F212</f>
        <v>Gang</v>
      </c>
      <c r="F210" s="9">
        <v>3</v>
      </c>
      <c r="G210" s="18" t="str">
        <f t="shared" si="92"/>
        <v>Verkeersruimte / Garderobe / Wachtruimte</v>
      </c>
      <c r="H210" s="52" t="str">
        <f>Ruimtestaat!G212</f>
        <v>Noraplan Sentica</v>
      </c>
      <c r="I210" s="19">
        <v>2</v>
      </c>
      <c r="J210" s="18" t="str">
        <f t="shared" si="83"/>
        <v>Harde vloeren zonder extra behandeling</v>
      </c>
      <c r="K210" s="21">
        <f>Ruimtestaat!H212</f>
        <v>75</v>
      </c>
      <c r="L210" s="20">
        <f t="shared" si="87"/>
        <v>75</v>
      </c>
      <c r="M210" s="42">
        <f>Ruimtestaat!J212</f>
        <v>0</v>
      </c>
      <c r="N210" s="22"/>
      <c r="O210" s="9" t="str">
        <f>Ruimtestaat!L212</f>
        <v>5w</v>
      </c>
      <c r="P210" s="9"/>
      <c r="Q210" s="9"/>
      <c r="R210" s="9"/>
      <c r="S210" s="22"/>
      <c r="T210" s="17" t="str">
        <f t="shared" si="93"/>
        <v>Verkeer</v>
      </c>
      <c r="U210" s="17" t="str">
        <f t="shared" si="94"/>
        <v>AQL 7%</v>
      </c>
      <c r="V210" s="22"/>
      <c r="W210" s="184">
        <v>100</v>
      </c>
      <c r="X210" s="22"/>
      <c r="Y210" s="20">
        <f t="shared" si="95"/>
        <v>150</v>
      </c>
      <c r="Z210" s="23">
        <f t="shared" si="96"/>
        <v>0</v>
      </c>
      <c r="AA210" s="22"/>
      <c r="AB210" s="20" t="str">
        <f t="shared" si="97"/>
        <v>_</v>
      </c>
      <c r="AC210" s="23" t="str">
        <f t="shared" si="84"/>
        <v>_</v>
      </c>
      <c r="AD210" s="22"/>
      <c r="AE210" s="20" t="str">
        <f t="shared" si="98"/>
        <v>_</v>
      </c>
      <c r="AF210" s="23" t="str">
        <f t="shared" si="85"/>
        <v>_</v>
      </c>
      <c r="AG210" s="22"/>
      <c r="AH210" s="20" t="str">
        <f t="shared" si="99"/>
        <v>_</v>
      </c>
      <c r="AI210" s="23" t="str">
        <f t="shared" si="86"/>
        <v>_</v>
      </c>
      <c r="AJ210" s="22"/>
      <c r="AK210" s="20">
        <f t="shared" si="100"/>
        <v>150</v>
      </c>
      <c r="AL210" s="23">
        <f t="shared" si="101"/>
        <v>0</v>
      </c>
      <c r="AM210" s="22"/>
    </row>
    <row r="211" spans="1:39" ht="12.75">
      <c r="A211" s="6">
        <f>Ruimtestaat!A213</f>
        <v>1</v>
      </c>
      <c r="B211" s="17" t="str">
        <f>Ruimtestaat!B213</f>
        <v>Ariane de Ranitz</v>
      </c>
      <c r="C211" s="52" t="str">
        <f>Ruimtestaat!D213</f>
        <v>1e</v>
      </c>
      <c r="D211" s="77" t="str">
        <f>Ruimtestaat!E213</f>
        <v>1.035a</v>
      </c>
      <c r="E211" s="52" t="str">
        <f>Ruimtestaat!F213</f>
        <v>Overlegruimte klein</v>
      </c>
      <c r="F211" s="9" t="s">
        <v>652</v>
      </c>
      <c r="G211" s="18" t="str">
        <f t="shared" si="92"/>
        <v>niet in onderhoud</v>
      </c>
      <c r="H211" s="52" t="str">
        <f>Ruimtestaat!G213</f>
        <v>tapijttegels</v>
      </c>
      <c r="I211" s="19">
        <v>4</v>
      </c>
      <c r="J211" s="18" t="str">
        <f t="shared" ref="J211:J274" si="105">VLOOKUP(I211,Legenda_vloerafwerking,2,0)</f>
        <v>Tapijt</v>
      </c>
      <c r="K211" s="21">
        <f>Ruimtestaat!H213</f>
        <v>29</v>
      </c>
      <c r="L211" s="20">
        <f t="shared" si="87"/>
        <v>0</v>
      </c>
      <c r="M211" s="42">
        <v>29</v>
      </c>
      <c r="N211" s="22"/>
      <c r="O211" s="9" t="s">
        <v>652</v>
      </c>
      <c r="P211" s="9"/>
      <c r="Q211" s="9"/>
      <c r="R211" s="9"/>
      <c r="S211" s="22"/>
      <c r="T211" s="17" t="str">
        <f t="shared" si="93"/>
        <v>_</v>
      </c>
      <c r="U211" s="17" t="str">
        <f t="shared" si="94"/>
        <v>_</v>
      </c>
      <c r="V211" s="22"/>
      <c r="W211" s="184">
        <v>100</v>
      </c>
      <c r="X211" s="22"/>
      <c r="Y211" s="20" t="str">
        <f t="shared" ref="Y211:Y215" si="106">IF(F211="nio","_",0)</f>
        <v>_</v>
      </c>
      <c r="Z211" s="23" t="str">
        <f t="shared" si="96"/>
        <v>_</v>
      </c>
      <c r="AA211" s="22"/>
      <c r="AB211" s="20" t="str">
        <f t="shared" si="97"/>
        <v>_</v>
      </c>
      <c r="AC211" s="23" t="str">
        <f t="shared" si="84"/>
        <v>_</v>
      </c>
      <c r="AD211" s="22"/>
      <c r="AE211" s="20" t="str">
        <f t="shared" si="98"/>
        <v>_</v>
      </c>
      <c r="AF211" s="23" t="str">
        <f t="shared" si="85"/>
        <v>_</v>
      </c>
      <c r="AG211" s="22"/>
      <c r="AH211" s="20" t="str">
        <f t="shared" si="99"/>
        <v>_</v>
      </c>
      <c r="AI211" s="23" t="str">
        <f t="shared" si="86"/>
        <v>_</v>
      </c>
      <c r="AJ211" s="22"/>
      <c r="AK211" s="20" t="str">
        <f t="shared" si="100"/>
        <v>_</v>
      </c>
      <c r="AL211" s="23" t="str">
        <f t="shared" si="101"/>
        <v>_</v>
      </c>
      <c r="AM211" s="22"/>
    </row>
    <row r="212" spans="1:39" ht="12.75">
      <c r="A212" s="6">
        <f>Ruimtestaat!A214</f>
        <v>1</v>
      </c>
      <c r="B212" s="17" t="str">
        <f>Ruimtestaat!B214</f>
        <v>Ariane de Ranitz</v>
      </c>
      <c r="C212" s="52" t="str">
        <f>Ruimtestaat!D214</f>
        <v>1e</v>
      </c>
      <c r="D212" s="77">
        <f>Ruimtestaat!E214</f>
        <v>1036</v>
      </c>
      <c r="E212" s="52" t="str">
        <f>Ruimtestaat!F214</f>
        <v>Schoolleider</v>
      </c>
      <c r="F212" s="9" t="s">
        <v>652</v>
      </c>
      <c r="G212" s="18" t="str">
        <f t="shared" si="92"/>
        <v>niet in onderhoud</v>
      </c>
      <c r="H212" s="52" t="str">
        <f>Ruimtestaat!G214</f>
        <v>tapijttegels</v>
      </c>
      <c r="I212" s="19">
        <v>4</v>
      </c>
      <c r="J212" s="18" t="str">
        <f t="shared" si="105"/>
        <v>Tapijt</v>
      </c>
      <c r="K212" s="21">
        <f>Ruimtestaat!H214</f>
        <v>22</v>
      </c>
      <c r="L212" s="20">
        <f t="shared" si="87"/>
        <v>0</v>
      </c>
      <c r="M212" s="42">
        <f>Ruimtestaat!J214</f>
        <v>22</v>
      </c>
      <c r="N212" s="22"/>
      <c r="O212" s="9" t="s">
        <v>652</v>
      </c>
      <c r="P212" s="9"/>
      <c r="Q212" s="9"/>
      <c r="R212" s="9"/>
      <c r="S212" s="22"/>
      <c r="T212" s="17" t="str">
        <f t="shared" si="93"/>
        <v>_</v>
      </c>
      <c r="U212" s="17" t="str">
        <f t="shared" si="94"/>
        <v>_</v>
      </c>
      <c r="V212" s="22"/>
      <c r="W212" s="184">
        <v>100</v>
      </c>
      <c r="X212" s="22"/>
      <c r="Y212" s="20" t="str">
        <f t="shared" si="106"/>
        <v>_</v>
      </c>
      <c r="Z212" s="23" t="str">
        <f t="shared" si="96"/>
        <v>_</v>
      </c>
      <c r="AA212" s="22"/>
      <c r="AB212" s="20" t="str">
        <f t="shared" si="97"/>
        <v>_</v>
      </c>
      <c r="AC212" s="23" t="str">
        <f t="shared" si="84"/>
        <v>_</v>
      </c>
      <c r="AD212" s="22"/>
      <c r="AE212" s="20" t="str">
        <f t="shared" si="98"/>
        <v>_</v>
      </c>
      <c r="AF212" s="23" t="str">
        <f t="shared" si="85"/>
        <v>_</v>
      </c>
      <c r="AG212" s="22"/>
      <c r="AH212" s="20" t="str">
        <f t="shared" si="99"/>
        <v>_</v>
      </c>
      <c r="AI212" s="23" t="str">
        <f t="shared" si="86"/>
        <v>_</v>
      </c>
      <c r="AJ212" s="22"/>
      <c r="AK212" s="20" t="str">
        <f t="shared" si="100"/>
        <v>_</v>
      </c>
      <c r="AL212" s="23" t="str">
        <f t="shared" si="101"/>
        <v>_</v>
      </c>
      <c r="AM212" s="22"/>
    </row>
    <row r="213" spans="1:39" ht="12.75">
      <c r="A213" s="6">
        <f>Ruimtestaat!A215</f>
        <v>1</v>
      </c>
      <c r="B213" s="17" t="str">
        <f>Ruimtestaat!B215</f>
        <v>Ariane de Ranitz</v>
      </c>
      <c r="C213" s="52" t="str">
        <f>Ruimtestaat!D215</f>
        <v>1e</v>
      </c>
      <c r="D213" s="77">
        <f>Ruimtestaat!E215</f>
        <v>1037</v>
      </c>
      <c r="E213" s="52" t="str">
        <f>Ruimtestaat!F215</f>
        <v>Overlegruimte groot</v>
      </c>
      <c r="F213" s="9" t="s">
        <v>652</v>
      </c>
      <c r="G213" s="18" t="str">
        <f t="shared" si="92"/>
        <v>niet in onderhoud</v>
      </c>
      <c r="H213" s="52" t="str">
        <f>Ruimtestaat!G215</f>
        <v>tapijttegels</v>
      </c>
      <c r="I213" s="19">
        <v>4</v>
      </c>
      <c r="J213" s="18" t="str">
        <f t="shared" si="105"/>
        <v>Tapijt</v>
      </c>
      <c r="K213" s="21">
        <f>Ruimtestaat!H215</f>
        <v>22</v>
      </c>
      <c r="L213" s="20">
        <f t="shared" si="87"/>
        <v>0</v>
      </c>
      <c r="M213" s="42">
        <v>22</v>
      </c>
      <c r="N213" s="22"/>
      <c r="O213" s="9" t="s">
        <v>652</v>
      </c>
      <c r="P213" s="9"/>
      <c r="Q213" s="9"/>
      <c r="R213" s="9"/>
      <c r="S213" s="22"/>
      <c r="T213" s="17" t="str">
        <f t="shared" si="93"/>
        <v>_</v>
      </c>
      <c r="U213" s="17" t="str">
        <f t="shared" si="94"/>
        <v>_</v>
      </c>
      <c r="V213" s="22"/>
      <c r="W213" s="184">
        <v>100</v>
      </c>
      <c r="X213" s="22"/>
      <c r="Y213" s="20" t="str">
        <f t="shared" si="106"/>
        <v>_</v>
      </c>
      <c r="Z213" s="23" t="str">
        <f t="shared" si="96"/>
        <v>_</v>
      </c>
      <c r="AA213" s="22"/>
      <c r="AB213" s="20" t="str">
        <f t="shared" si="97"/>
        <v>_</v>
      </c>
      <c r="AC213" s="23" t="str">
        <f t="shared" si="84"/>
        <v>_</v>
      </c>
      <c r="AD213" s="22"/>
      <c r="AE213" s="20" t="str">
        <f t="shared" si="98"/>
        <v>_</v>
      </c>
      <c r="AF213" s="23" t="str">
        <f t="shared" si="85"/>
        <v>_</v>
      </c>
      <c r="AG213" s="22"/>
      <c r="AH213" s="20" t="str">
        <f t="shared" si="99"/>
        <v>_</v>
      </c>
      <c r="AI213" s="23" t="str">
        <f t="shared" si="86"/>
        <v>_</v>
      </c>
      <c r="AJ213" s="22"/>
      <c r="AK213" s="20" t="str">
        <f t="shared" si="100"/>
        <v>_</v>
      </c>
      <c r="AL213" s="23" t="str">
        <f t="shared" si="101"/>
        <v>_</v>
      </c>
      <c r="AM213" s="22"/>
    </row>
    <row r="214" spans="1:39" ht="12.75">
      <c r="A214" s="6">
        <f>Ruimtestaat!A216</f>
        <v>1</v>
      </c>
      <c r="B214" s="17" t="str">
        <f>Ruimtestaat!B216</f>
        <v>Ariane de Ranitz</v>
      </c>
      <c r="C214" s="52" t="str">
        <f>Ruimtestaat!D216</f>
        <v>1e</v>
      </c>
      <c r="D214" s="77">
        <f>Ruimtestaat!E216</f>
        <v>1038</v>
      </c>
      <c r="E214" s="52" t="str">
        <f>Ruimtestaat!F216</f>
        <v>Belcel/werkplek/kolf</v>
      </c>
      <c r="F214" s="9" t="s">
        <v>652</v>
      </c>
      <c r="G214" s="18" t="str">
        <f t="shared" si="92"/>
        <v>niet in onderhoud</v>
      </c>
      <c r="H214" s="52" t="str">
        <f>Ruimtestaat!G216</f>
        <v>Noraplan Sentica</v>
      </c>
      <c r="I214" s="19">
        <v>2</v>
      </c>
      <c r="J214" s="18" t="str">
        <f t="shared" si="105"/>
        <v>Harde vloeren zonder extra behandeling</v>
      </c>
      <c r="K214" s="21">
        <f>Ruimtestaat!H216</f>
        <v>5</v>
      </c>
      <c r="L214" s="20">
        <f t="shared" si="87"/>
        <v>0</v>
      </c>
      <c r="M214" s="42">
        <f>Ruimtestaat!J216</f>
        <v>5</v>
      </c>
      <c r="N214" s="22"/>
      <c r="O214" s="9" t="s">
        <v>652</v>
      </c>
      <c r="P214" s="9"/>
      <c r="Q214" s="9"/>
      <c r="R214" s="9"/>
      <c r="S214" s="22"/>
      <c r="T214" s="17" t="str">
        <f t="shared" si="93"/>
        <v>_</v>
      </c>
      <c r="U214" s="17" t="str">
        <f t="shared" si="94"/>
        <v>_</v>
      </c>
      <c r="V214" s="22"/>
      <c r="W214" s="184">
        <v>100</v>
      </c>
      <c r="X214" s="22"/>
      <c r="Y214" s="20" t="str">
        <f t="shared" si="106"/>
        <v>_</v>
      </c>
      <c r="Z214" s="23" t="str">
        <f t="shared" si="96"/>
        <v>_</v>
      </c>
      <c r="AA214" s="22"/>
      <c r="AB214" s="20" t="str">
        <f t="shared" si="97"/>
        <v>_</v>
      </c>
      <c r="AC214" s="23" t="str">
        <f t="shared" si="84"/>
        <v>_</v>
      </c>
      <c r="AD214" s="22"/>
      <c r="AE214" s="20" t="str">
        <f t="shared" si="98"/>
        <v>_</v>
      </c>
      <c r="AF214" s="23" t="str">
        <f t="shared" si="85"/>
        <v>_</v>
      </c>
      <c r="AG214" s="22"/>
      <c r="AH214" s="20" t="str">
        <f t="shared" si="99"/>
        <v>_</v>
      </c>
      <c r="AI214" s="23" t="str">
        <f t="shared" si="86"/>
        <v>_</v>
      </c>
      <c r="AJ214" s="22"/>
      <c r="AK214" s="20" t="str">
        <f t="shared" si="100"/>
        <v>_</v>
      </c>
      <c r="AL214" s="23" t="str">
        <f t="shared" si="101"/>
        <v>_</v>
      </c>
      <c r="AM214" s="22"/>
    </row>
    <row r="215" spans="1:39" ht="12.75">
      <c r="A215" s="6">
        <f>Ruimtestaat!A217</f>
        <v>1</v>
      </c>
      <c r="B215" s="17" t="str">
        <f>Ruimtestaat!B217</f>
        <v>Ariane de Ranitz</v>
      </c>
      <c r="C215" s="52" t="str">
        <f>Ruimtestaat!D217</f>
        <v>1e</v>
      </c>
      <c r="D215" s="77">
        <f>Ruimtestaat!E217</f>
        <v>1039</v>
      </c>
      <c r="E215" s="52" t="str">
        <f>Ruimtestaat!F217</f>
        <v>Rustruimte + zoco DA</v>
      </c>
      <c r="F215" s="9" t="s">
        <v>652</v>
      </c>
      <c r="G215" s="18" t="str">
        <f t="shared" si="92"/>
        <v>niet in onderhoud</v>
      </c>
      <c r="H215" s="52" t="str">
        <f>Ruimtestaat!G217</f>
        <v>tapijttegels</v>
      </c>
      <c r="I215" s="19">
        <v>4</v>
      </c>
      <c r="J215" s="18" t="str">
        <f t="shared" si="105"/>
        <v>Tapijt</v>
      </c>
      <c r="K215" s="21">
        <f>Ruimtestaat!H217</f>
        <v>29</v>
      </c>
      <c r="L215" s="20">
        <f t="shared" si="87"/>
        <v>0</v>
      </c>
      <c r="M215" s="42">
        <f>Ruimtestaat!J217</f>
        <v>29</v>
      </c>
      <c r="N215" s="22"/>
      <c r="O215" s="9" t="s">
        <v>652</v>
      </c>
      <c r="P215" s="9"/>
      <c r="Q215" s="9"/>
      <c r="R215" s="9"/>
      <c r="S215" s="22"/>
      <c r="T215" s="17" t="str">
        <f t="shared" si="93"/>
        <v>_</v>
      </c>
      <c r="U215" s="17" t="str">
        <f t="shared" si="94"/>
        <v>_</v>
      </c>
      <c r="V215" s="22"/>
      <c r="W215" s="184">
        <v>100</v>
      </c>
      <c r="X215" s="22"/>
      <c r="Y215" s="20" t="str">
        <f t="shared" si="106"/>
        <v>_</v>
      </c>
      <c r="Z215" s="23" t="str">
        <f t="shared" si="96"/>
        <v>_</v>
      </c>
      <c r="AA215" s="22"/>
      <c r="AB215" s="20" t="str">
        <f t="shared" si="97"/>
        <v>_</v>
      </c>
      <c r="AC215" s="23" t="str">
        <f t="shared" si="84"/>
        <v>_</v>
      </c>
      <c r="AD215" s="22"/>
      <c r="AE215" s="20" t="str">
        <f t="shared" si="98"/>
        <v>_</v>
      </c>
      <c r="AF215" s="23" t="str">
        <f t="shared" si="85"/>
        <v>_</v>
      </c>
      <c r="AG215" s="22"/>
      <c r="AH215" s="20" t="str">
        <f t="shared" si="99"/>
        <v>_</v>
      </c>
      <c r="AI215" s="23" t="str">
        <f t="shared" si="86"/>
        <v>_</v>
      </c>
      <c r="AJ215" s="22"/>
      <c r="AK215" s="20" t="str">
        <f t="shared" si="100"/>
        <v>_</v>
      </c>
      <c r="AL215" s="23" t="str">
        <f t="shared" si="101"/>
        <v>_</v>
      </c>
      <c r="AM215" s="22"/>
    </row>
    <row r="216" spans="1:39" ht="12.75">
      <c r="A216" s="6">
        <f>Ruimtestaat!A218</f>
        <v>1</v>
      </c>
      <c r="B216" s="17" t="str">
        <f>Ruimtestaat!B218</f>
        <v>Ariane de Ranitz</v>
      </c>
      <c r="C216" s="52" t="str">
        <f>Ruimtestaat!D218</f>
        <v>1e</v>
      </c>
      <c r="D216" s="77">
        <f>Ruimtestaat!E218</f>
        <v>1040</v>
      </c>
      <c r="E216" s="52" t="str">
        <f>Ruimtestaat!F218</f>
        <v>Magazijn</v>
      </c>
      <c r="F216" s="9">
        <v>8</v>
      </c>
      <c r="G216" s="18" t="str">
        <f t="shared" si="92"/>
        <v>Overig / Magazijn / Archief / Berging / Technische ruimte</v>
      </c>
      <c r="H216" s="52" t="str">
        <f>Ruimtestaat!G218</f>
        <v>Noraplan Sentica</v>
      </c>
      <c r="I216" s="19">
        <v>2</v>
      </c>
      <c r="J216" s="18" t="str">
        <f t="shared" si="105"/>
        <v>Harde vloeren zonder extra behandeling</v>
      </c>
      <c r="K216" s="21">
        <f>Ruimtestaat!H218</f>
        <v>28</v>
      </c>
      <c r="L216" s="20">
        <f t="shared" si="87"/>
        <v>28</v>
      </c>
      <c r="M216" s="42">
        <f>Ruimtestaat!J218</f>
        <v>0</v>
      </c>
      <c r="N216" s="22"/>
      <c r="O216" s="9" t="str">
        <f>Ruimtestaat!L218</f>
        <v>4j</v>
      </c>
      <c r="P216" s="9"/>
      <c r="Q216" s="9"/>
      <c r="R216" s="9"/>
      <c r="S216" s="22"/>
      <c r="T216" s="17" t="str">
        <f t="shared" si="93"/>
        <v>Verkeer</v>
      </c>
      <c r="U216" s="17" t="str">
        <f t="shared" si="94"/>
        <v>AQL 7%</v>
      </c>
      <c r="V216" s="22"/>
      <c r="W216" s="184">
        <v>100</v>
      </c>
      <c r="X216" s="22"/>
      <c r="Y216" s="20">
        <f t="shared" si="95"/>
        <v>1.1200000000000001</v>
      </c>
      <c r="Z216" s="23">
        <f t="shared" si="96"/>
        <v>0</v>
      </c>
      <c r="AA216" s="22"/>
      <c r="AB216" s="20" t="str">
        <f t="shared" si="97"/>
        <v>_</v>
      </c>
      <c r="AC216" s="23" t="str">
        <f t="shared" si="84"/>
        <v>_</v>
      </c>
      <c r="AD216" s="22"/>
      <c r="AE216" s="20" t="str">
        <f t="shared" si="98"/>
        <v>_</v>
      </c>
      <c r="AF216" s="23" t="str">
        <f t="shared" si="85"/>
        <v>_</v>
      </c>
      <c r="AG216" s="22"/>
      <c r="AH216" s="20" t="str">
        <f t="shared" si="99"/>
        <v>_</v>
      </c>
      <c r="AI216" s="23" t="str">
        <f t="shared" si="86"/>
        <v>_</v>
      </c>
      <c r="AJ216" s="22"/>
      <c r="AK216" s="20">
        <f t="shared" si="100"/>
        <v>1.1200000000000001</v>
      </c>
      <c r="AL216" s="23">
        <f t="shared" si="101"/>
        <v>0</v>
      </c>
      <c r="AM216" s="22"/>
    </row>
    <row r="217" spans="1:39" ht="12.75">
      <c r="A217" s="6">
        <f>Ruimtestaat!A219</f>
        <v>1</v>
      </c>
      <c r="B217" s="17" t="str">
        <f>Ruimtestaat!B219</f>
        <v>Ariane de Ranitz</v>
      </c>
      <c r="C217" s="52" t="str">
        <f>Ruimtestaat!D219</f>
        <v>1e</v>
      </c>
      <c r="D217" s="77">
        <f>Ruimtestaat!E219</f>
        <v>1041</v>
      </c>
      <c r="E217" s="52" t="str">
        <f>Ruimtestaat!F219</f>
        <v>Gang</v>
      </c>
      <c r="F217" s="9">
        <v>3</v>
      </c>
      <c r="G217" s="18" t="str">
        <f t="shared" si="92"/>
        <v>Verkeersruimte / Garderobe / Wachtruimte</v>
      </c>
      <c r="H217" s="52" t="str">
        <f>Ruimtestaat!G219</f>
        <v>Noraplan Sentica</v>
      </c>
      <c r="I217" s="19">
        <v>2</v>
      </c>
      <c r="J217" s="18" t="str">
        <f t="shared" si="105"/>
        <v>Harde vloeren zonder extra behandeling</v>
      </c>
      <c r="K217" s="21">
        <f>Ruimtestaat!H219</f>
        <v>104</v>
      </c>
      <c r="L217" s="20">
        <f t="shared" si="87"/>
        <v>104</v>
      </c>
      <c r="M217" s="42">
        <f>Ruimtestaat!J219</f>
        <v>0</v>
      </c>
      <c r="N217" s="22"/>
      <c r="O217" s="9" t="str">
        <f>Ruimtestaat!L219</f>
        <v>5w</v>
      </c>
      <c r="P217" s="9"/>
      <c r="Q217" s="9"/>
      <c r="R217" s="9"/>
      <c r="S217" s="22"/>
      <c r="T217" s="17" t="str">
        <f t="shared" si="93"/>
        <v>Verkeer</v>
      </c>
      <c r="U217" s="17" t="str">
        <f t="shared" si="94"/>
        <v>AQL 7%</v>
      </c>
      <c r="V217" s="22"/>
      <c r="W217" s="184">
        <v>100</v>
      </c>
      <c r="X217" s="22"/>
      <c r="Y217" s="20">
        <f t="shared" si="95"/>
        <v>208</v>
      </c>
      <c r="Z217" s="23">
        <f t="shared" si="96"/>
        <v>0</v>
      </c>
      <c r="AA217" s="22"/>
      <c r="AB217" s="20" t="str">
        <f t="shared" si="97"/>
        <v>_</v>
      </c>
      <c r="AC217" s="23" t="str">
        <f t="shared" ref="AC217:AC280" si="107">IF(OR($F217="nio",P217=""),"_",AB217*Rekentarief30)</f>
        <v>_</v>
      </c>
      <c r="AD217" s="22"/>
      <c r="AE217" s="20" t="str">
        <f t="shared" si="98"/>
        <v>_</v>
      </c>
      <c r="AF217" s="23" t="str">
        <f t="shared" ref="AF217:AF280" si="108">IF(OR($F217="nio",Q217=""),"_",AE217*Rekentarief50)</f>
        <v>_</v>
      </c>
      <c r="AG217" s="22"/>
      <c r="AH217" s="20" t="str">
        <f t="shared" si="99"/>
        <v>_</v>
      </c>
      <c r="AI217" s="23" t="str">
        <f t="shared" ref="AI217:AI280" si="109">IF(OR($F217="nio",R217=""),"_",AH217*rekentarief150)</f>
        <v>_</v>
      </c>
      <c r="AJ217" s="22"/>
      <c r="AK217" s="20">
        <f t="shared" si="100"/>
        <v>208</v>
      </c>
      <c r="AL217" s="23">
        <f t="shared" si="101"/>
        <v>0</v>
      </c>
      <c r="AM217" s="22"/>
    </row>
    <row r="218" spans="1:39" ht="12.75">
      <c r="A218" s="6">
        <f>Ruimtestaat!A220</f>
        <v>1</v>
      </c>
      <c r="B218" s="17" t="str">
        <f>Ruimtestaat!B220</f>
        <v>Ariane de Ranitz</v>
      </c>
      <c r="C218" s="52" t="str">
        <f>Ruimtestaat!D220</f>
        <v>1e</v>
      </c>
      <c r="D218" s="77">
        <f>Ruimtestaat!E220</f>
        <v>1042</v>
      </c>
      <c r="E218" s="52" t="str">
        <f>Ruimtestaat!F220</f>
        <v>Was droog ruimte</v>
      </c>
      <c r="F218" s="9">
        <v>8</v>
      </c>
      <c r="G218" s="18" t="str">
        <f t="shared" si="92"/>
        <v>Overig / Magazijn / Archief / Berging / Technische ruimte</v>
      </c>
      <c r="H218" s="52" t="str">
        <f>Ruimtestaat!G220</f>
        <v>gietvloer</v>
      </c>
      <c r="I218" s="19">
        <v>3</v>
      </c>
      <c r="J218" s="18" t="str">
        <f t="shared" si="105"/>
        <v>Harde vloer zonder polymeer beschermlaag, met behandeling</v>
      </c>
      <c r="K218" s="21">
        <f>Ruimtestaat!H220</f>
        <v>5</v>
      </c>
      <c r="L218" s="20">
        <f t="shared" ref="L218:L281" si="110">K218-M218</f>
        <v>5</v>
      </c>
      <c r="M218" s="42">
        <f>Ruimtestaat!J220</f>
        <v>0</v>
      </c>
      <c r="N218" s="22"/>
      <c r="O218" s="9" t="str">
        <f>Ruimtestaat!L220</f>
        <v>4j</v>
      </c>
      <c r="P218" s="9"/>
      <c r="Q218" s="9"/>
      <c r="R218" s="9"/>
      <c r="S218" s="22"/>
      <c r="T218" s="17" t="str">
        <f t="shared" si="93"/>
        <v>Verkeer</v>
      </c>
      <c r="U218" s="17" t="str">
        <f t="shared" si="94"/>
        <v>AQL 7%</v>
      </c>
      <c r="V218" s="22"/>
      <c r="W218" s="184">
        <v>100</v>
      </c>
      <c r="X218" s="22"/>
      <c r="Y218" s="20">
        <f t="shared" si="95"/>
        <v>0.2</v>
      </c>
      <c r="Z218" s="23">
        <f t="shared" si="96"/>
        <v>0</v>
      </c>
      <c r="AA218" s="22"/>
      <c r="AB218" s="20" t="str">
        <f t="shared" si="97"/>
        <v>_</v>
      </c>
      <c r="AC218" s="23" t="str">
        <f t="shared" si="107"/>
        <v>_</v>
      </c>
      <c r="AD218" s="22"/>
      <c r="AE218" s="20" t="str">
        <f t="shared" si="98"/>
        <v>_</v>
      </c>
      <c r="AF218" s="23" t="str">
        <f t="shared" si="108"/>
        <v>_</v>
      </c>
      <c r="AG218" s="22"/>
      <c r="AH218" s="20" t="str">
        <f t="shared" si="99"/>
        <v>_</v>
      </c>
      <c r="AI218" s="23" t="str">
        <f t="shared" si="109"/>
        <v>_</v>
      </c>
      <c r="AJ218" s="22"/>
      <c r="AK218" s="20">
        <f t="shared" si="100"/>
        <v>0.2</v>
      </c>
      <c r="AL218" s="23">
        <f t="shared" si="101"/>
        <v>0</v>
      </c>
      <c r="AM218" s="22"/>
    </row>
    <row r="219" spans="1:39" ht="12.75">
      <c r="A219" s="6">
        <f>Ruimtestaat!A221</f>
        <v>1</v>
      </c>
      <c r="B219" s="17" t="str">
        <f>Ruimtestaat!B221</f>
        <v>Ariane de Ranitz</v>
      </c>
      <c r="C219" s="52" t="str">
        <f>Ruimtestaat!D221</f>
        <v>1e</v>
      </c>
      <c r="D219" s="77">
        <f>Ruimtestaat!E221</f>
        <v>1043</v>
      </c>
      <c r="E219" s="52" t="str">
        <f>Ruimtestaat!F221</f>
        <v>Werkkast schoonmaak</v>
      </c>
      <c r="F219" s="9">
        <v>8</v>
      </c>
      <c r="G219" s="18" t="str">
        <f t="shared" si="92"/>
        <v>Overig / Magazijn / Archief / Berging / Technische ruimte</v>
      </c>
      <c r="H219" s="52" t="str">
        <f>Ruimtestaat!G221</f>
        <v>gietvloer</v>
      </c>
      <c r="I219" s="19">
        <v>3</v>
      </c>
      <c r="J219" s="18" t="str">
        <f t="shared" si="105"/>
        <v>Harde vloer zonder polymeer beschermlaag, met behandeling</v>
      </c>
      <c r="K219" s="21">
        <f>Ruimtestaat!H221</f>
        <v>4</v>
      </c>
      <c r="L219" s="20">
        <f t="shared" si="110"/>
        <v>4</v>
      </c>
      <c r="M219" s="42">
        <f>Ruimtestaat!J221</f>
        <v>0</v>
      </c>
      <c r="N219" s="22"/>
      <c r="O219" s="9" t="str">
        <f>Ruimtestaat!L221</f>
        <v>4j</v>
      </c>
      <c r="P219" s="9"/>
      <c r="Q219" s="9"/>
      <c r="R219" s="9"/>
      <c r="S219" s="22"/>
      <c r="T219" s="17" t="str">
        <f t="shared" si="93"/>
        <v>Verkeer</v>
      </c>
      <c r="U219" s="17" t="str">
        <f t="shared" si="94"/>
        <v>AQL 7%</v>
      </c>
      <c r="V219" s="22"/>
      <c r="W219" s="184">
        <v>100</v>
      </c>
      <c r="X219" s="22"/>
      <c r="Y219" s="20">
        <f t="shared" si="95"/>
        <v>0.16</v>
      </c>
      <c r="Z219" s="23">
        <f t="shared" si="96"/>
        <v>0</v>
      </c>
      <c r="AA219" s="22"/>
      <c r="AB219" s="20" t="str">
        <f t="shared" si="97"/>
        <v>_</v>
      </c>
      <c r="AC219" s="23" t="str">
        <f t="shared" si="107"/>
        <v>_</v>
      </c>
      <c r="AD219" s="22"/>
      <c r="AE219" s="20" t="str">
        <f t="shared" si="98"/>
        <v>_</v>
      </c>
      <c r="AF219" s="23" t="str">
        <f t="shared" si="108"/>
        <v>_</v>
      </c>
      <c r="AG219" s="22"/>
      <c r="AH219" s="20" t="str">
        <f t="shared" si="99"/>
        <v>_</v>
      </c>
      <c r="AI219" s="23" t="str">
        <f t="shared" si="109"/>
        <v>_</v>
      </c>
      <c r="AJ219" s="22"/>
      <c r="AK219" s="20">
        <f t="shared" si="100"/>
        <v>0.16</v>
      </c>
      <c r="AL219" s="23">
        <f t="shared" si="101"/>
        <v>0</v>
      </c>
      <c r="AM219" s="22"/>
    </row>
    <row r="220" spans="1:39" ht="12.75">
      <c r="A220" s="6">
        <f>Ruimtestaat!A222</f>
        <v>1</v>
      </c>
      <c r="B220" s="17" t="str">
        <f>Ruimtestaat!B222</f>
        <v>Ariane de Ranitz</v>
      </c>
      <c r="C220" s="52" t="str">
        <f>Ruimtestaat!D222</f>
        <v>1e</v>
      </c>
      <c r="D220" s="77">
        <f>Ruimtestaat!E222</f>
        <v>1044</v>
      </c>
      <c r="E220" s="52" t="str">
        <f>Ruimtestaat!F222</f>
        <v>Overlegruimte</v>
      </c>
      <c r="F220" s="9" t="s">
        <v>652</v>
      </c>
      <c r="G220" s="18" t="str">
        <f t="shared" si="92"/>
        <v>niet in onderhoud</v>
      </c>
      <c r="H220" s="52" t="str">
        <f>Ruimtestaat!G222</f>
        <v>Noraplan Sentica</v>
      </c>
      <c r="I220" s="19">
        <v>2</v>
      </c>
      <c r="J220" s="18" t="str">
        <f t="shared" si="105"/>
        <v>Harde vloeren zonder extra behandeling</v>
      </c>
      <c r="K220" s="21">
        <f>Ruimtestaat!H222</f>
        <v>15</v>
      </c>
      <c r="L220" s="20">
        <f t="shared" si="110"/>
        <v>0</v>
      </c>
      <c r="M220" s="42">
        <v>15</v>
      </c>
      <c r="N220" s="22"/>
      <c r="O220" s="9" t="s">
        <v>652</v>
      </c>
      <c r="P220" s="9"/>
      <c r="Q220" s="9"/>
      <c r="R220" s="9"/>
      <c r="S220" s="22"/>
      <c r="T220" s="17" t="str">
        <f t="shared" si="93"/>
        <v>_</v>
      </c>
      <c r="U220" s="17" t="str">
        <f t="shared" si="94"/>
        <v>_</v>
      </c>
      <c r="V220" s="22"/>
      <c r="W220" s="184">
        <v>100</v>
      </c>
      <c r="X220" s="22"/>
      <c r="Y220" s="20" t="str">
        <f t="shared" ref="Y220:Y222" si="111">IF(F220="nio","_",0)</f>
        <v>_</v>
      </c>
      <c r="Z220" s="23" t="str">
        <f t="shared" si="96"/>
        <v>_</v>
      </c>
      <c r="AA220" s="22"/>
      <c r="AB220" s="20" t="str">
        <f t="shared" si="97"/>
        <v>_</v>
      </c>
      <c r="AC220" s="23" t="str">
        <f t="shared" si="107"/>
        <v>_</v>
      </c>
      <c r="AD220" s="22"/>
      <c r="AE220" s="20" t="str">
        <f t="shared" si="98"/>
        <v>_</v>
      </c>
      <c r="AF220" s="23" t="str">
        <f t="shared" si="108"/>
        <v>_</v>
      </c>
      <c r="AG220" s="22"/>
      <c r="AH220" s="20" t="str">
        <f t="shared" si="99"/>
        <v>_</v>
      </c>
      <c r="AI220" s="23" t="str">
        <f t="shared" si="109"/>
        <v>_</v>
      </c>
      <c r="AJ220" s="22"/>
      <c r="AK220" s="20" t="str">
        <f t="shared" si="100"/>
        <v>_</v>
      </c>
      <c r="AL220" s="23" t="str">
        <f t="shared" si="101"/>
        <v>_</v>
      </c>
      <c r="AM220" s="22"/>
    </row>
    <row r="221" spans="1:39" ht="12.75">
      <c r="A221" s="6">
        <f>Ruimtestaat!A223</f>
        <v>1</v>
      </c>
      <c r="B221" s="17" t="str">
        <f>Ruimtestaat!B223</f>
        <v>Ariane de Ranitz</v>
      </c>
      <c r="C221" s="52" t="str">
        <f>Ruimtestaat!D223</f>
        <v>1e</v>
      </c>
      <c r="D221" s="77">
        <f>Ruimtestaat!E223</f>
        <v>1045</v>
      </c>
      <c r="E221" s="52" t="str">
        <f>Ruimtestaat!F223</f>
        <v>Teamleider DA</v>
      </c>
      <c r="F221" s="9" t="s">
        <v>652</v>
      </c>
      <c r="G221" s="18" t="str">
        <f t="shared" si="92"/>
        <v>niet in onderhoud</v>
      </c>
      <c r="H221" s="52" t="str">
        <f>Ruimtestaat!G223</f>
        <v>tapijttegels</v>
      </c>
      <c r="I221" s="19">
        <v>4</v>
      </c>
      <c r="J221" s="18" t="str">
        <f t="shared" si="105"/>
        <v>Tapijt</v>
      </c>
      <c r="K221" s="21">
        <f>Ruimtestaat!H223</f>
        <v>15</v>
      </c>
      <c r="L221" s="20">
        <f t="shared" si="110"/>
        <v>0</v>
      </c>
      <c r="M221" s="42">
        <f>Ruimtestaat!J223</f>
        <v>15</v>
      </c>
      <c r="N221" s="22"/>
      <c r="O221" s="9" t="s">
        <v>652</v>
      </c>
      <c r="P221" s="9"/>
      <c r="Q221" s="9"/>
      <c r="R221" s="9"/>
      <c r="S221" s="22"/>
      <c r="T221" s="17" t="str">
        <f t="shared" si="93"/>
        <v>_</v>
      </c>
      <c r="U221" s="17" t="str">
        <f t="shared" si="94"/>
        <v>_</v>
      </c>
      <c r="V221" s="22"/>
      <c r="W221" s="184">
        <v>100</v>
      </c>
      <c r="X221" s="22"/>
      <c r="Y221" s="20" t="str">
        <f t="shared" si="111"/>
        <v>_</v>
      </c>
      <c r="Z221" s="23" t="str">
        <f t="shared" si="96"/>
        <v>_</v>
      </c>
      <c r="AA221" s="22"/>
      <c r="AB221" s="20" t="str">
        <f t="shared" si="97"/>
        <v>_</v>
      </c>
      <c r="AC221" s="23" t="str">
        <f t="shared" si="107"/>
        <v>_</v>
      </c>
      <c r="AD221" s="22"/>
      <c r="AE221" s="20" t="str">
        <f t="shared" si="98"/>
        <v>_</v>
      </c>
      <c r="AF221" s="23" t="str">
        <f t="shared" si="108"/>
        <v>_</v>
      </c>
      <c r="AG221" s="22"/>
      <c r="AH221" s="20" t="str">
        <f t="shared" si="99"/>
        <v>_</v>
      </c>
      <c r="AI221" s="23" t="str">
        <f t="shared" si="109"/>
        <v>_</v>
      </c>
      <c r="AJ221" s="22"/>
      <c r="AK221" s="20" t="str">
        <f t="shared" si="100"/>
        <v>_</v>
      </c>
      <c r="AL221" s="23" t="str">
        <f t="shared" si="101"/>
        <v>_</v>
      </c>
      <c r="AM221" s="22"/>
    </row>
    <row r="222" spans="1:39" ht="12.75">
      <c r="A222" s="6">
        <f>Ruimtestaat!A224</f>
        <v>1</v>
      </c>
      <c r="B222" s="17" t="str">
        <f>Ruimtestaat!B224</f>
        <v>Ariane de Ranitz</v>
      </c>
      <c r="C222" s="52" t="str">
        <f>Ruimtestaat!D224</f>
        <v>1e</v>
      </c>
      <c r="D222" s="77">
        <f>Ruimtestaat!E224</f>
        <v>1046</v>
      </c>
      <c r="E222" s="52" t="str">
        <f>Ruimtestaat!F224</f>
        <v>Flexruimte personeel</v>
      </c>
      <c r="F222" s="9" t="s">
        <v>652</v>
      </c>
      <c r="G222" s="18" t="str">
        <f t="shared" si="92"/>
        <v>niet in onderhoud</v>
      </c>
      <c r="H222" s="52" t="str">
        <f>Ruimtestaat!G224</f>
        <v>Noraplan Sentica</v>
      </c>
      <c r="I222" s="19">
        <v>2</v>
      </c>
      <c r="J222" s="18" t="str">
        <f t="shared" si="105"/>
        <v>Harde vloeren zonder extra behandeling</v>
      </c>
      <c r="K222" s="21">
        <f>Ruimtestaat!H224</f>
        <v>26</v>
      </c>
      <c r="L222" s="20">
        <f t="shared" si="110"/>
        <v>0</v>
      </c>
      <c r="M222" s="42">
        <f>Ruimtestaat!J224</f>
        <v>26</v>
      </c>
      <c r="N222" s="22"/>
      <c r="O222" s="9" t="s">
        <v>652</v>
      </c>
      <c r="P222" s="9"/>
      <c r="Q222" s="9"/>
      <c r="R222" s="9"/>
      <c r="S222" s="22"/>
      <c r="T222" s="17" t="str">
        <f t="shared" si="93"/>
        <v>_</v>
      </c>
      <c r="U222" s="17" t="str">
        <f t="shared" si="94"/>
        <v>_</v>
      </c>
      <c r="V222" s="22"/>
      <c r="W222" s="184">
        <v>100</v>
      </c>
      <c r="X222" s="22"/>
      <c r="Y222" s="20" t="str">
        <f t="shared" si="111"/>
        <v>_</v>
      </c>
      <c r="Z222" s="23" t="str">
        <f t="shared" si="96"/>
        <v>_</v>
      </c>
      <c r="AA222" s="22"/>
      <c r="AB222" s="20" t="str">
        <f t="shared" si="97"/>
        <v>_</v>
      </c>
      <c r="AC222" s="23" t="str">
        <f t="shared" si="107"/>
        <v>_</v>
      </c>
      <c r="AD222" s="22"/>
      <c r="AE222" s="20" t="str">
        <f t="shared" si="98"/>
        <v>_</v>
      </c>
      <c r="AF222" s="23" t="str">
        <f t="shared" si="108"/>
        <v>_</v>
      </c>
      <c r="AG222" s="22"/>
      <c r="AH222" s="20" t="str">
        <f t="shared" si="99"/>
        <v>_</v>
      </c>
      <c r="AI222" s="23" t="str">
        <f t="shared" si="109"/>
        <v>_</v>
      </c>
      <c r="AJ222" s="22"/>
      <c r="AK222" s="20" t="str">
        <f t="shared" si="100"/>
        <v>_</v>
      </c>
      <c r="AL222" s="23" t="str">
        <f t="shared" si="101"/>
        <v>_</v>
      </c>
      <c r="AM222" s="22"/>
    </row>
    <row r="223" spans="1:39" ht="12.75">
      <c r="A223" s="6">
        <f>Ruimtestaat!A225</f>
        <v>1</v>
      </c>
      <c r="B223" s="17" t="str">
        <f>Ruimtestaat!B225</f>
        <v>Ariane de Ranitz</v>
      </c>
      <c r="C223" s="52" t="str">
        <f>Ruimtestaat!D225</f>
        <v>1e</v>
      </c>
      <c r="D223" s="77">
        <f>Ruimtestaat!E225</f>
        <v>1047</v>
      </c>
      <c r="E223" s="52" t="str">
        <f>Ruimtestaat!F225</f>
        <v>Toiletten personeel</v>
      </c>
      <c r="F223" s="9">
        <v>2</v>
      </c>
      <c r="G223" s="18" t="str">
        <f t="shared" si="92"/>
        <v>Sanitaire ruimte</v>
      </c>
      <c r="H223" s="52" t="str">
        <f>Ruimtestaat!G225</f>
        <v>gietvloer</v>
      </c>
      <c r="I223" s="19">
        <v>3</v>
      </c>
      <c r="J223" s="18" t="str">
        <f t="shared" si="105"/>
        <v>Harde vloer zonder polymeer beschermlaag, met behandeling</v>
      </c>
      <c r="K223" s="21">
        <f>Ruimtestaat!H225</f>
        <v>8</v>
      </c>
      <c r="L223" s="20">
        <f t="shared" si="110"/>
        <v>8</v>
      </c>
      <c r="M223" s="42">
        <f>Ruimtestaat!J225</f>
        <v>0</v>
      </c>
      <c r="N223" s="22"/>
      <c r="O223" s="9" t="str">
        <f>Ruimtestaat!L225</f>
        <v>5w</v>
      </c>
      <c r="P223" s="9"/>
      <c r="Q223" s="9"/>
      <c r="R223" s="9"/>
      <c r="S223" s="22"/>
      <c r="T223" s="17" t="str">
        <f t="shared" si="93"/>
        <v>Sanitair</v>
      </c>
      <c r="U223" s="17" t="str">
        <f t="shared" si="94"/>
        <v>AQL 4%</v>
      </c>
      <c r="V223" s="22"/>
      <c r="W223" s="184">
        <v>100</v>
      </c>
      <c r="X223" s="22"/>
      <c r="Y223" s="20">
        <f t="shared" si="95"/>
        <v>16</v>
      </c>
      <c r="Z223" s="23">
        <f t="shared" si="96"/>
        <v>0</v>
      </c>
      <c r="AA223" s="22"/>
      <c r="AB223" s="20" t="str">
        <f t="shared" si="97"/>
        <v>_</v>
      </c>
      <c r="AC223" s="23" t="str">
        <f t="shared" si="107"/>
        <v>_</v>
      </c>
      <c r="AD223" s="22"/>
      <c r="AE223" s="20" t="str">
        <f t="shared" si="98"/>
        <v>_</v>
      </c>
      <c r="AF223" s="23" t="str">
        <f t="shared" si="108"/>
        <v>_</v>
      </c>
      <c r="AG223" s="22"/>
      <c r="AH223" s="20" t="str">
        <f t="shared" si="99"/>
        <v>_</v>
      </c>
      <c r="AI223" s="23" t="str">
        <f t="shared" si="109"/>
        <v>_</v>
      </c>
      <c r="AJ223" s="22"/>
      <c r="AK223" s="20">
        <f t="shared" si="100"/>
        <v>16</v>
      </c>
      <c r="AL223" s="23">
        <f t="shared" si="101"/>
        <v>0</v>
      </c>
      <c r="AM223" s="22"/>
    </row>
    <row r="224" spans="1:39" ht="12.75">
      <c r="A224" s="6">
        <f>Ruimtestaat!A226</f>
        <v>1</v>
      </c>
      <c r="B224" s="17" t="str">
        <f>Ruimtestaat!B226</f>
        <v>Ariane de Ranitz</v>
      </c>
      <c r="C224" s="52" t="str">
        <f>Ruimtestaat!D226</f>
        <v>1e</v>
      </c>
      <c r="D224" s="77">
        <f>Ruimtestaat!E226</f>
        <v>1048</v>
      </c>
      <c r="E224" s="52" t="str">
        <f>Ruimtestaat!F226</f>
        <v>Gang</v>
      </c>
      <c r="F224" s="9">
        <v>3</v>
      </c>
      <c r="G224" s="18" t="str">
        <f t="shared" si="92"/>
        <v>Verkeersruimte / Garderobe / Wachtruimte</v>
      </c>
      <c r="H224" s="52" t="str">
        <f>Ruimtestaat!G226</f>
        <v>Noraplan Sentica</v>
      </c>
      <c r="I224" s="19">
        <v>2</v>
      </c>
      <c r="J224" s="18" t="str">
        <f t="shared" si="105"/>
        <v>Harde vloeren zonder extra behandeling</v>
      </c>
      <c r="K224" s="21">
        <f>Ruimtestaat!H226</f>
        <v>100</v>
      </c>
      <c r="L224" s="20">
        <f t="shared" si="110"/>
        <v>100</v>
      </c>
      <c r="M224" s="42">
        <f>Ruimtestaat!J226</f>
        <v>0</v>
      </c>
      <c r="N224" s="22"/>
      <c r="O224" s="9" t="str">
        <f>Ruimtestaat!L226</f>
        <v>5w</v>
      </c>
      <c r="P224" s="9"/>
      <c r="Q224" s="9"/>
      <c r="R224" s="9"/>
      <c r="S224" s="22"/>
      <c r="T224" s="17" t="str">
        <f t="shared" si="93"/>
        <v>Verkeer</v>
      </c>
      <c r="U224" s="17" t="str">
        <f t="shared" si="94"/>
        <v>AQL 7%</v>
      </c>
      <c r="V224" s="22"/>
      <c r="W224" s="184">
        <v>100</v>
      </c>
      <c r="X224" s="22"/>
      <c r="Y224" s="20">
        <f t="shared" si="95"/>
        <v>200</v>
      </c>
      <c r="Z224" s="23">
        <f t="shared" si="96"/>
        <v>0</v>
      </c>
      <c r="AA224" s="22"/>
      <c r="AB224" s="20" t="str">
        <f t="shared" si="97"/>
        <v>_</v>
      </c>
      <c r="AC224" s="23" t="str">
        <f t="shared" si="107"/>
        <v>_</v>
      </c>
      <c r="AD224" s="22"/>
      <c r="AE224" s="20" t="str">
        <f t="shared" si="98"/>
        <v>_</v>
      </c>
      <c r="AF224" s="23" t="str">
        <f t="shared" si="108"/>
        <v>_</v>
      </c>
      <c r="AG224" s="22"/>
      <c r="AH224" s="20" t="str">
        <f t="shared" si="99"/>
        <v>_</v>
      </c>
      <c r="AI224" s="23" t="str">
        <f t="shared" si="109"/>
        <v>_</v>
      </c>
      <c r="AJ224" s="22"/>
      <c r="AK224" s="20">
        <f t="shared" si="100"/>
        <v>200</v>
      </c>
      <c r="AL224" s="23">
        <f t="shared" si="101"/>
        <v>0</v>
      </c>
      <c r="AM224" s="22"/>
    </row>
    <row r="225" spans="1:39" ht="12.75">
      <c r="A225" s="6">
        <f>Ruimtestaat!A227</f>
        <v>1</v>
      </c>
      <c r="B225" s="17" t="str">
        <f>Ruimtestaat!B227</f>
        <v>Ariane de Ranitz</v>
      </c>
      <c r="C225" s="52" t="str">
        <f>Ruimtestaat!D227</f>
        <v>1e</v>
      </c>
      <c r="D225" s="77">
        <f>Ruimtestaat!E227</f>
        <v>1050</v>
      </c>
      <c r="E225" s="52" t="str">
        <f>Ruimtestaat!F227</f>
        <v>Lokaal dagbesteding</v>
      </c>
      <c r="F225" s="9">
        <v>6</v>
      </c>
      <c r="G225" s="18" t="str">
        <f t="shared" si="92"/>
        <v>Leslokalen theorie</v>
      </c>
      <c r="H225" s="52" t="str">
        <f>Ruimtestaat!G227</f>
        <v>Noraplan Sentica</v>
      </c>
      <c r="I225" s="19">
        <v>2</v>
      </c>
      <c r="J225" s="18" t="str">
        <f t="shared" si="105"/>
        <v>Harde vloeren zonder extra behandeling</v>
      </c>
      <c r="K225" s="21">
        <f>Ruimtestaat!H227</f>
        <v>54</v>
      </c>
      <c r="L225" s="20">
        <f t="shared" si="110"/>
        <v>54</v>
      </c>
      <c r="M225" s="42">
        <f>Ruimtestaat!J227</f>
        <v>0</v>
      </c>
      <c r="N225" s="22"/>
      <c r="O225" s="9" t="str">
        <f>Ruimtestaat!L227</f>
        <v>1w</v>
      </c>
      <c r="P225" s="9"/>
      <c r="Q225" s="9"/>
      <c r="R225" s="9"/>
      <c r="S225" s="22"/>
      <c r="T225" s="17" t="str">
        <f t="shared" si="93"/>
        <v>Les</v>
      </c>
      <c r="U225" s="17" t="str">
        <f t="shared" si="94"/>
        <v>AQL 7%</v>
      </c>
      <c r="V225" s="22"/>
      <c r="W225" s="184">
        <v>100</v>
      </c>
      <c r="X225" s="22"/>
      <c r="Y225" s="20">
        <f t="shared" si="95"/>
        <v>21.6</v>
      </c>
      <c r="Z225" s="23">
        <f t="shared" si="96"/>
        <v>0</v>
      </c>
      <c r="AA225" s="22"/>
      <c r="AB225" s="20" t="str">
        <f t="shared" si="97"/>
        <v>_</v>
      </c>
      <c r="AC225" s="23" t="str">
        <f t="shared" si="107"/>
        <v>_</v>
      </c>
      <c r="AD225" s="22"/>
      <c r="AE225" s="20" t="str">
        <f t="shared" si="98"/>
        <v>_</v>
      </c>
      <c r="AF225" s="23" t="str">
        <f t="shared" si="108"/>
        <v>_</v>
      </c>
      <c r="AG225" s="22"/>
      <c r="AH225" s="20" t="str">
        <f t="shared" si="99"/>
        <v>_</v>
      </c>
      <c r="AI225" s="23" t="str">
        <f t="shared" si="109"/>
        <v>_</v>
      </c>
      <c r="AJ225" s="22"/>
      <c r="AK225" s="20">
        <f t="shared" si="100"/>
        <v>21.6</v>
      </c>
      <c r="AL225" s="23">
        <f t="shared" si="101"/>
        <v>0</v>
      </c>
      <c r="AM225" s="22"/>
    </row>
    <row r="226" spans="1:39" ht="12.75">
      <c r="A226" s="6">
        <f>Ruimtestaat!A228</f>
        <v>1</v>
      </c>
      <c r="B226" s="17" t="str">
        <f>Ruimtestaat!B228</f>
        <v>Ariane de Ranitz</v>
      </c>
      <c r="C226" s="52" t="str">
        <f>Ruimtestaat!D228</f>
        <v>1e</v>
      </c>
      <c r="D226" s="77" t="str">
        <f>Ruimtestaat!E228</f>
        <v>1.051a</v>
      </c>
      <c r="E226" s="52" t="str">
        <f>Ruimtestaat!F228</f>
        <v>Toilet lopers</v>
      </c>
      <c r="F226" s="9">
        <v>2</v>
      </c>
      <c r="G226" s="18" t="str">
        <f t="shared" si="92"/>
        <v>Sanitaire ruimte</v>
      </c>
      <c r="H226" s="52" t="str">
        <f>Ruimtestaat!G228</f>
        <v>gietvloer</v>
      </c>
      <c r="I226" s="19">
        <v>3</v>
      </c>
      <c r="J226" s="18" t="str">
        <f t="shared" si="105"/>
        <v>Harde vloer zonder polymeer beschermlaag, met behandeling</v>
      </c>
      <c r="K226" s="21">
        <f>Ruimtestaat!H228</f>
        <v>2</v>
      </c>
      <c r="L226" s="20">
        <f t="shared" si="110"/>
        <v>2</v>
      </c>
      <c r="M226" s="42">
        <f>Ruimtestaat!J228</f>
        <v>0</v>
      </c>
      <c r="N226" s="22"/>
      <c r="O226" s="9" t="str">
        <f>Ruimtestaat!L228</f>
        <v>5w</v>
      </c>
      <c r="P226" s="9"/>
      <c r="Q226" s="9"/>
      <c r="R226" s="9"/>
      <c r="S226" s="22"/>
      <c r="T226" s="17" t="str">
        <f t="shared" si="93"/>
        <v>Sanitair</v>
      </c>
      <c r="U226" s="17" t="str">
        <f t="shared" si="94"/>
        <v>AQL 4%</v>
      </c>
      <c r="V226" s="22"/>
      <c r="W226" s="184">
        <v>100</v>
      </c>
      <c r="X226" s="22"/>
      <c r="Y226" s="20">
        <f t="shared" si="95"/>
        <v>4</v>
      </c>
      <c r="Z226" s="23">
        <f t="shared" si="96"/>
        <v>0</v>
      </c>
      <c r="AA226" s="22"/>
      <c r="AB226" s="20" t="str">
        <f t="shared" si="97"/>
        <v>_</v>
      </c>
      <c r="AC226" s="23" t="str">
        <f t="shared" si="107"/>
        <v>_</v>
      </c>
      <c r="AD226" s="22"/>
      <c r="AE226" s="20" t="str">
        <f t="shared" si="98"/>
        <v>_</v>
      </c>
      <c r="AF226" s="23" t="str">
        <f t="shared" si="108"/>
        <v>_</v>
      </c>
      <c r="AG226" s="22"/>
      <c r="AH226" s="20" t="str">
        <f t="shared" si="99"/>
        <v>_</v>
      </c>
      <c r="AI226" s="23" t="str">
        <f t="shared" si="109"/>
        <v>_</v>
      </c>
      <c r="AJ226" s="22"/>
      <c r="AK226" s="20">
        <f t="shared" si="100"/>
        <v>4</v>
      </c>
      <c r="AL226" s="23">
        <f t="shared" si="101"/>
        <v>0</v>
      </c>
      <c r="AM226" s="22"/>
    </row>
    <row r="227" spans="1:39" ht="12.75">
      <c r="A227" s="6">
        <f>Ruimtestaat!A229</f>
        <v>1</v>
      </c>
      <c r="B227" s="17" t="str">
        <f>Ruimtestaat!B229</f>
        <v>Ariane de Ranitz</v>
      </c>
      <c r="C227" s="52" t="str">
        <f>Ruimtestaat!D229</f>
        <v>1e</v>
      </c>
      <c r="D227" s="77" t="str">
        <f>Ruimtestaat!E229</f>
        <v>1.051b</v>
      </c>
      <c r="E227" s="52" t="str">
        <f>Ruimtestaat!F229</f>
        <v>Toilet lopers</v>
      </c>
      <c r="F227" s="9">
        <v>2</v>
      </c>
      <c r="G227" s="18" t="str">
        <f t="shared" si="92"/>
        <v>Sanitaire ruimte</v>
      </c>
      <c r="H227" s="52" t="str">
        <f>Ruimtestaat!G229</f>
        <v>gietvloer</v>
      </c>
      <c r="I227" s="19">
        <v>3</v>
      </c>
      <c r="J227" s="18" t="str">
        <f t="shared" si="105"/>
        <v>Harde vloer zonder polymeer beschermlaag, met behandeling</v>
      </c>
      <c r="K227" s="21">
        <f>Ruimtestaat!H229</f>
        <v>2</v>
      </c>
      <c r="L227" s="20">
        <f t="shared" si="110"/>
        <v>2</v>
      </c>
      <c r="M227" s="42">
        <f>Ruimtestaat!J229</f>
        <v>0</v>
      </c>
      <c r="N227" s="22"/>
      <c r="O227" s="9" t="str">
        <f>Ruimtestaat!L229</f>
        <v>5w</v>
      </c>
      <c r="P227" s="9"/>
      <c r="Q227" s="9"/>
      <c r="R227" s="9"/>
      <c r="S227" s="22"/>
      <c r="T227" s="17" t="str">
        <f t="shared" si="93"/>
        <v>Sanitair</v>
      </c>
      <c r="U227" s="17" t="str">
        <f t="shared" si="94"/>
        <v>AQL 4%</v>
      </c>
      <c r="V227" s="22"/>
      <c r="W227" s="184">
        <v>100</v>
      </c>
      <c r="X227" s="22"/>
      <c r="Y227" s="20">
        <f t="shared" si="95"/>
        <v>4</v>
      </c>
      <c r="Z227" s="23">
        <f t="shared" si="96"/>
        <v>0</v>
      </c>
      <c r="AA227" s="22"/>
      <c r="AB227" s="20" t="str">
        <f t="shared" si="97"/>
        <v>_</v>
      </c>
      <c r="AC227" s="23" t="str">
        <f t="shared" si="107"/>
        <v>_</v>
      </c>
      <c r="AD227" s="22"/>
      <c r="AE227" s="20" t="str">
        <f t="shared" si="98"/>
        <v>_</v>
      </c>
      <c r="AF227" s="23" t="str">
        <f t="shared" si="108"/>
        <v>_</v>
      </c>
      <c r="AG227" s="22"/>
      <c r="AH227" s="20" t="str">
        <f t="shared" si="99"/>
        <v>_</v>
      </c>
      <c r="AI227" s="23" t="str">
        <f t="shared" si="109"/>
        <v>_</v>
      </c>
      <c r="AJ227" s="22"/>
      <c r="AK227" s="20">
        <f t="shared" si="100"/>
        <v>4</v>
      </c>
      <c r="AL227" s="23">
        <f t="shared" si="101"/>
        <v>0</v>
      </c>
      <c r="AM227" s="22"/>
    </row>
    <row r="228" spans="1:39" ht="12.75">
      <c r="A228" s="6">
        <f>Ruimtestaat!A231</f>
        <v>1</v>
      </c>
      <c r="B228" s="17" t="str">
        <f>Ruimtestaat!B231</f>
        <v>Ariane de Ranitz</v>
      </c>
      <c r="C228" s="52" t="str">
        <f>Ruimtestaat!D231</f>
        <v>1e</v>
      </c>
      <c r="D228" s="77">
        <f>Ruimtestaat!E231</f>
        <v>1052</v>
      </c>
      <c r="E228" s="52" t="str">
        <f>Ruimtestaat!F231</f>
        <v>Lokaal dagbesteding</v>
      </c>
      <c r="F228" s="9">
        <v>6</v>
      </c>
      <c r="G228" s="18" t="str">
        <f t="shared" si="92"/>
        <v>Leslokalen theorie</v>
      </c>
      <c r="H228" s="52" t="str">
        <f>Ruimtestaat!G231</f>
        <v>Noraplan Sentica</v>
      </c>
      <c r="I228" s="19">
        <v>2</v>
      </c>
      <c r="J228" s="18" t="str">
        <f t="shared" si="105"/>
        <v>Harde vloeren zonder extra behandeling</v>
      </c>
      <c r="K228" s="21">
        <f>Ruimtestaat!H231</f>
        <v>54</v>
      </c>
      <c r="L228" s="20">
        <f t="shared" si="110"/>
        <v>54</v>
      </c>
      <c r="M228" s="42">
        <f>Ruimtestaat!J231</f>
        <v>0</v>
      </c>
      <c r="N228" s="22"/>
      <c r="O228" s="9" t="str">
        <f>Ruimtestaat!L231</f>
        <v>1w</v>
      </c>
      <c r="P228" s="9"/>
      <c r="Q228" s="9"/>
      <c r="R228" s="9"/>
      <c r="S228" s="22"/>
      <c r="T228" s="17" t="str">
        <f t="shared" si="93"/>
        <v>Les</v>
      </c>
      <c r="U228" s="17" t="str">
        <f t="shared" si="94"/>
        <v>AQL 7%</v>
      </c>
      <c r="V228" s="22"/>
      <c r="W228" s="184">
        <v>100</v>
      </c>
      <c r="X228" s="22"/>
      <c r="Y228" s="20">
        <f t="shared" si="95"/>
        <v>21.6</v>
      </c>
      <c r="Z228" s="23">
        <f t="shared" si="96"/>
        <v>0</v>
      </c>
      <c r="AA228" s="22"/>
      <c r="AB228" s="20" t="str">
        <f t="shared" si="97"/>
        <v>_</v>
      </c>
      <c r="AC228" s="23" t="str">
        <f t="shared" si="107"/>
        <v>_</v>
      </c>
      <c r="AD228" s="22"/>
      <c r="AE228" s="20" t="str">
        <f t="shared" si="98"/>
        <v>_</v>
      </c>
      <c r="AF228" s="23" t="str">
        <f t="shared" si="108"/>
        <v>_</v>
      </c>
      <c r="AG228" s="22"/>
      <c r="AH228" s="20" t="str">
        <f t="shared" si="99"/>
        <v>_</v>
      </c>
      <c r="AI228" s="23" t="str">
        <f t="shared" si="109"/>
        <v>_</v>
      </c>
      <c r="AJ228" s="22"/>
      <c r="AK228" s="20">
        <f t="shared" si="100"/>
        <v>21.6</v>
      </c>
      <c r="AL228" s="23">
        <f t="shared" si="101"/>
        <v>0</v>
      </c>
      <c r="AM228" s="22"/>
    </row>
    <row r="229" spans="1:39" ht="12.75">
      <c r="A229" s="6">
        <f>Ruimtestaat!A232</f>
        <v>1</v>
      </c>
      <c r="B229" s="17" t="str">
        <f>Ruimtestaat!B232</f>
        <v>Ariane de Ranitz</v>
      </c>
      <c r="C229" s="52" t="str">
        <f>Ruimtestaat!D232</f>
        <v>1e</v>
      </c>
      <c r="D229" s="77">
        <f>Ruimtestaat!E232</f>
        <v>1054</v>
      </c>
      <c r="E229" s="52" t="str">
        <f>Ruimtestaat!F232</f>
        <v>Lokaal dagbesteding</v>
      </c>
      <c r="F229" s="9">
        <v>6</v>
      </c>
      <c r="G229" s="18" t="str">
        <f t="shared" si="92"/>
        <v>Leslokalen theorie</v>
      </c>
      <c r="H229" s="52" t="str">
        <f>Ruimtestaat!G232</f>
        <v>Noraplan Sentica</v>
      </c>
      <c r="I229" s="19">
        <v>2</v>
      </c>
      <c r="J229" s="18" t="str">
        <f t="shared" si="105"/>
        <v>Harde vloeren zonder extra behandeling</v>
      </c>
      <c r="K229" s="21">
        <f>Ruimtestaat!H232</f>
        <v>54</v>
      </c>
      <c r="L229" s="20">
        <f t="shared" si="110"/>
        <v>54</v>
      </c>
      <c r="M229" s="42">
        <f>Ruimtestaat!J232</f>
        <v>0</v>
      </c>
      <c r="N229" s="22"/>
      <c r="O229" s="9" t="str">
        <f>Ruimtestaat!L232</f>
        <v>1w</v>
      </c>
      <c r="P229" s="9"/>
      <c r="Q229" s="9"/>
      <c r="R229" s="9"/>
      <c r="S229" s="22"/>
      <c r="T229" s="17" t="str">
        <f t="shared" si="93"/>
        <v>Les</v>
      </c>
      <c r="U229" s="17" t="str">
        <f t="shared" si="94"/>
        <v>AQL 7%</v>
      </c>
      <c r="V229" s="22"/>
      <c r="W229" s="184">
        <v>100</v>
      </c>
      <c r="X229" s="22"/>
      <c r="Y229" s="20">
        <f t="shared" si="95"/>
        <v>21.6</v>
      </c>
      <c r="Z229" s="23">
        <f t="shared" si="96"/>
        <v>0</v>
      </c>
      <c r="AA229" s="22"/>
      <c r="AB229" s="20" t="str">
        <f t="shared" si="97"/>
        <v>_</v>
      </c>
      <c r="AC229" s="23" t="str">
        <f t="shared" si="107"/>
        <v>_</v>
      </c>
      <c r="AD229" s="22"/>
      <c r="AE229" s="20" t="str">
        <f t="shared" si="98"/>
        <v>_</v>
      </c>
      <c r="AF229" s="23" t="str">
        <f t="shared" si="108"/>
        <v>_</v>
      </c>
      <c r="AG229" s="22"/>
      <c r="AH229" s="20" t="str">
        <f t="shared" si="99"/>
        <v>_</v>
      </c>
      <c r="AI229" s="23" t="str">
        <f t="shared" si="109"/>
        <v>_</v>
      </c>
      <c r="AJ229" s="22"/>
      <c r="AK229" s="20">
        <f t="shared" si="100"/>
        <v>21.6</v>
      </c>
      <c r="AL229" s="23">
        <f t="shared" si="101"/>
        <v>0</v>
      </c>
      <c r="AM229" s="22"/>
    </row>
    <row r="230" spans="1:39" ht="12.75">
      <c r="A230" s="6">
        <f>Ruimtestaat!A233</f>
        <v>1</v>
      </c>
      <c r="B230" s="17" t="str">
        <f>Ruimtestaat!B233</f>
        <v>Ariane de Ranitz</v>
      </c>
      <c r="C230" s="52" t="str">
        <f>Ruimtestaat!D233</f>
        <v>1e</v>
      </c>
      <c r="D230" s="77" t="str">
        <f>Ruimtestaat!E233</f>
        <v>1.055a</v>
      </c>
      <c r="E230" s="52" t="str">
        <f>Ruimtestaat!F233</f>
        <v>Toilet lopers</v>
      </c>
      <c r="F230" s="9">
        <v>2</v>
      </c>
      <c r="G230" s="18" t="str">
        <f t="shared" si="92"/>
        <v>Sanitaire ruimte</v>
      </c>
      <c r="H230" s="52" t="str">
        <f>Ruimtestaat!G233</f>
        <v>gietvloer</v>
      </c>
      <c r="I230" s="19">
        <v>3</v>
      </c>
      <c r="J230" s="18" t="str">
        <f t="shared" si="105"/>
        <v>Harde vloer zonder polymeer beschermlaag, met behandeling</v>
      </c>
      <c r="K230" s="21">
        <f>Ruimtestaat!H233</f>
        <v>2</v>
      </c>
      <c r="L230" s="20">
        <f t="shared" si="110"/>
        <v>2</v>
      </c>
      <c r="M230" s="42">
        <f>Ruimtestaat!J233</f>
        <v>0</v>
      </c>
      <c r="N230" s="22"/>
      <c r="O230" s="9" t="str">
        <f>Ruimtestaat!L233</f>
        <v>5w</v>
      </c>
      <c r="P230" s="9"/>
      <c r="Q230" s="9"/>
      <c r="R230" s="9"/>
      <c r="S230" s="22"/>
      <c r="T230" s="17" t="str">
        <f t="shared" si="93"/>
        <v>Sanitair</v>
      </c>
      <c r="U230" s="17" t="str">
        <f t="shared" si="94"/>
        <v>AQL 4%</v>
      </c>
      <c r="V230" s="22"/>
      <c r="W230" s="184">
        <v>100</v>
      </c>
      <c r="X230" s="22"/>
      <c r="Y230" s="20">
        <f t="shared" si="95"/>
        <v>4</v>
      </c>
      <c r="Z230" s="23">
        <f t="shared" si="96"/>
        <v>0</v>
      </c>
      <c r="AA230" s="22"/>
      <c r="AB230" s="20" t="str">
        <f t="shared" si="97"/>
        <v>_</v>
      </c>
      <c r="AC230" s="23" t="str">
        <f t="shared" si="107"/>
        <v>_</v>
      </c>
      <c r="AD230" s="22"/>
      <c r="AE230" s="20" t="str">
        <f t="shared" si="98"/>
        <v>_</v>
      </c>
      <c r="AF230" s="23" t="str">
        <f t="shared" si="108"/>
        <v>_</v>
      </c>
      <c r="AG230" s="22"/>
      <c r="AH230" s="20" t="str">
        <f t="shared" si="99"/>
        <v>_</v>
      </c>
      <c r="AI230" s="23" t="str">
        <f t="shared" si="109"/>
        <v>_</v>
      </c>
      <c r="AJ230" s="22"/>
      <c r="AK230" s="20">
        <f t="shared" si="100"/>
        <v>4</v>
      </c>
      <c r="AL230" s="23">
        <f t="shared" si="101"/>
        <v>0</v>
      </c>
      <c r="AM230" s="22"/>
    </row>
    <row r="231" spans="1:39" ht="12.75">
      <c r="A231" s="6">
        <f>Ruimtestaat!A234</f>
        <v>1</v>
      </c>
      <c r="B231" s="17" t="str">
        <f>Ruimtestaat!B234</f>
        <v>Ariane de Ranitz</v>
      </c>
      <c r="C231" s="52" t="str">
        <f>Ruimtestaat!D234</f>
        <v>1e</v>
      </c>
      <c r="D231" s="77" t="str">
        <f>Ruimtestaat!E234</f>
        <v>1.055b</v>
      </c>
      <c r="E231" s="52" t="str">
        <f>Ruimtestaat!F234</f>
        <v>Toilet lopers</v>
      </c>
      <c r="F231" s="9">
        <v>2</v>
      </c>
      <c r="G231" s="18" t="str">
        <f t="shared" si="92"/>
        <v>Sanitaire ruimte</v>
      </c>
      <c r="H231" s="52" t="str">
        <f>Ruimtestaat!G234</f>
        <v>gietvloer</v>
      </c>
      <c r="I231" s="19">
        <v>3</v>
      </c>
      <c r="J231" s="18" t="str">
        <f t="shared" si="105"/>
        <v>Harde vloer zonder polymeer beschermlaag, met behandeling</v>
      </c>
      <c r="K231" s="21">
        <f>Ruimtestaat!H234</f>
        <v>2</v>
      </c>
      <c r="L231" s="20">
        <f t="shared" si="110"/>
        <v>2</v>
      </c>
      <c r="M231" s="42">
        <f>Ruimtestaat!J234</f>
        <v>0</v>
      </c>
      <c r="N231" s="22"/>
      <c r="O231" s="9" t="str">
        <f>Ruimtestaat!L234</f>
        <v>5w</v>
      </c>
      <c r="P231" s="9"/>
      <c r="Q231" s="9"/>
      <c r="R231" s="9"/>
      <c r="S231" s="22"/>
      <c r="T231" s="17" t="str">
        <f t="shared" si="93"/>
        <v>Sanitair</v>
      </c>
      <c r="U231" s="17" t="str">
        <f t="shared" si="94"/>
        <v>AQL 4%</v>
      </c>
      <c r="V231" s="22"/>
      <c r="W231" s="184">
        <v>100</v>
      </c>
      <c r="X231" s="22"/>
      <c r="Y231" s="20">
        <f t="shared" si="95"/>
        <v>4</v>
      </c>
      <c r="Z231" s="23">
        <f t="shared" si="96"/>
        <v>0</v>
      </c>
      <c r="AA231" s="22"/>
      <c r="AB231" s="20" t="str">
        <f t="shared" si="97"/>
        <v>_</v>
      </c>
      <c r="AC231" s="23" t="str">
        <f t="shared" si="107"/>
        <v>_</v>
      </c>
      <c r="AD231" s="22"/>
      <c r="AE231" s="20" t="str">
        <f t="shared" si="98"/>
        <v>_</v>
      </c>
      <c r="AF231" s="23" t="str">
        <f t="shared" si="108"/>
        <v>_</v>
      </c>
      <c r="AG231" s="22"/>
      <c r="AH231" s="20" t="str">
        <f t="shared" si="99"/>
        <v>_</v>
      </c>
      <c r="AI231" s="23" t="str">
        <f t="shared" si="109"/>
        <v>_</v>
      </c>
      <c r="AJ231" s="22"/>
      <c r="AK231" s="20">
        <f t="shared" si="100"/>
        <v>4</v>
      </c>
      <c r="AL231" s="23">
        <f t="shared" si="101"/>
        <v>0</v>
      </c>
      <c r="AM231" s="22"/>
    </row>
    <row r="232" spans="1:39" ht="12.75">
      <c r="A232" s="6">
        <f>Ruimtestaat!A236</f>
        <v>1</v>
      </c>
      <c r="B232" s="17" t="str">
        <f>Ruimtestaat!B236</f>
        <v>Ariane de Ranitz</v>
      </c>
      <c r="C232" s="52" t="str">
        <f>Ruimtestaat!D236</f>
        <v>1e</v>
      </c>
      <c r="D232" s="77">
        <f>Ruimtestaat!E236</f>
        <v>1056</v>
      </c>
      <c r="E232" s="52" t="str">
        <f>Ruimtestaat!F236</f>
        <v>Lokaal dagbesteding</v>
      </c>
      <c r="F232" s="9">
        <v>6</v>
      </c>
      <c r="G232" s="18" t="str">
        <f t="shared" si="92"/>
        <v>Leslokalen theorie</v>
      </c>
      <c r="H232" s="52" t="str">
        <f>Ruimtestaat!G236</f>
        <v>Noraplan Sentica</v>
      </c>
      <c r="I232" s="19">
        <v>2</v>
      </c>
      <c r="J232" s="18" t="str">
        <f t="shared" si="105"/>
        <v>Harde vloeren zonder extra behandeling</v>
      </c>
      <c r="K232" s="21">
        <f>Ruimtestaat!H236</f>
        <v>11</v>
      </c>
      <c r="L232" s="20">
        <f t="shared" si="110"/>
        <v>11</v>
      </c>
      <c r="M232" s="42">
        <f>Ruimtestaat!J236</f>
        <v>0</v>
      </c>
      <c r="N232" s="22"/>
      <c r="O232" s="9" t="str">
        <f>Ruimtestaat!L236</f>
        <v>1w</v>
      </c>
      <c r="P232" s="9"/>
      <c r="Q232" s="9"/>
      <c r="R232" s="9"/>
      <c r="S232" s="22"/>
      <c r="T232" s="17" t="str">
        <f t="shared" si="93"/>
        <v>Les</v>
      </c>
      <c r="U232" s="17" t="str">
        <f t="shared" si="94"/>
        <v>AQL 7%</v>
      </c>
      <c r="V232" s="22"/>
      <c r="W232" s="184">
        <v>100</v>
      </c>
      <c r="X232" s="22"/>
      <c r="Y232" s="20">
        <f t="shared" si="95"/>
        <v>4.4000000000000004</v>
      </c>
      <c r="Z232" s="23">
        <f t="shared" si="96"/>
        <v>0</v>
      </c>
      <c r="AA232" s="22"/>
      <c r="AB232" s="20" t="str">
        <f t="shared" si="97"/>
        <v>_</v>
      </c>
      <c r="AC232" s="23" t="str">
        <f t="shared" si="107"/>
        <v>_</v>
      </c>
      <c r="AD232" s="22"/>
      <c r="AE232" s="20" t="str">
        <f t="shared" si="98"/>
        <v>_</v>
      </c>
      <c r="AF232" s="23" t="str">
        <f t="shared" si="108"/>
        <v>_</v>
      </c>
      <c r="AG232" s="22"/>
      <c r="AH232" s="20" t="str">
        <f t="shared" si="99"/>
        <v>_</v>
      </c>
      <c r="AI232" s="23" t="str">
        <f t="shared" si="109"/>
        <v>_</v>
      </c>
      <c r="AJ232" s="22"/>
      <c r="AK232" s="20">
        <f t="shared" si="100"/>
        <v>4.4000000000000004</v>
      </c>
      <c r="AL232" s="23">
        <f t="shared" si="101"/>
        <v>0</v>
      </c>
      <c r="AM232" s="22"/>
    </row>
    <row r="233" spans="1:39" ht="12.75">
      <c r="A233" s="6">
        <f>Ruimtestaat!A237</f>
        <v>1</v>
      </c>
      <c r="B233" s="17" t="str">
        <f>Ruimtestaat!B237</f>
        <v>Ariane de Ranitz</v>
      </c>
      <c r="C233" s="52" t="str">
        <f>Ruimtestaat!D237</f>
        <v>1e</v>
      </c>
      <c r="D233" s="77">
        <f>Ruimtestaat!E237</f>
        <v>1057</v>
      </c>
      <c r="E233" s="52" t="str">
        <f>Ruimtestaat!F237</f>
        <v>Lokaal dagbesteding</v>
      </c>
      <c r="F233" s="9">
        <v>6</v>
      </c>
      <c r="G233" s="18" t="str">
        <f t="shared" si="92"/>
        <v>Leslokalen theorie</v>
      </c>
      <c r="H233" s="52" t="str">
        <f>Ruimtestaat!G237</f>
        <v>Noraplan Sentica</v>
      </c>
      <c r="I233" s="19">
        <v>2</v>
      </c>
      <c r="J233" s="18" t="str">
        <f t="shared" si="105"/>
        <v>Harde vloeren zonder extra behandeling</v>
      </c>
      <c r="K233" s="21">
        <f>Ruimtestaat!H237</f>
        <v>55</v>
      </c>
      <c r="L233" s="20">
        <f t="shared" si="110"/>
        <v>55</v>
      </c>
      <c r="M233" s="42">
        <f>Ruimtestaat!J237</f>
        <v>0</v>
      </c>
      <c r="N233" s="22"/>
      <c r="O233" s="9" t="str">
        <f>Ruimtestaat!L237</f>
        <v>1w</v>
      </c>
      <c r="P233" s="9"/>
      <c r="Q233" s="9"/>
      <c r="R233" s="9"/>
      <c r="S233" s="22"/>
      <c r="T233" s="17" t="str">
        <f t="shared" si="93"/>
        <v>Les</v>
      </c>
      <c r="U233" s="17" t="str">
        <f t="shared" si="94"/>
        <v>AQL 7%</v>
      </c>
      <c r="V233" s="22"/>
      <c r="W233" s="184">
        <v>100</v>
      </c>
      <c r="X233" s="22"/>
      <c r="Y233" s="20">
        <f t="shared" si="95"/>
        <v>22</v>
      </c>
      <c r="Z233" s="23">
        <f t="shared" si="96"/>
        <v>0</v>
      </c>
      <c r="AA233" s="22"/>
      <c r="AB233" s="20" t="str">
        <f t="shared" si="97"/>
        <v>_</v>
      </c>
      <c r="AC233" s="23" t="str">
        <f t="shared" si="107"/>
        <v>_</v>
      </c>
      <c r="AD233" s="22"/>
      <c r="AE233" s="20" t="str">
        <f t="shared" si="98"/>
        <v>_</v>
      </c>
      <c r="AF233" s="23" t="str">
        <f t="shared" si="108"/>
        <v>_</v>
      </c>
      <c r="AG233" s="22"/>
      <c r="AH233" s="20" t="str">
        <f t="shared" si="99"/>
        <v>_</v>
      </c>
      <c r="AI233" s="23" t="str">
        <f t="shared" si="109"/>
        <v>_</v>
      </c>
      <c r="AJ233" s="22"/>
      <c r="AK233" s="20">
        <f t="shared" si="100"/>
        <v>22</v>
      </c>
      <c r="AL233" s="23">
        <f t="shared" si="101"/>
        <v>0</v>
      </c>
      <c r="AM233" s="22"/>
    </row>
    <row r="234" spans="1:39" ht="12.75">
      <c r="A234" s="6">
        <f>Ruimtestaat!A238</f>
        <v>1</v>
      </c>
      <c r="B234" s="17" t="str">
        <f>Ruimtestaat!B238</f>
        <v>Ariane de Ranitz</v>
      </c>
      <c r="C234" s="52" t="str">
        <f>Ruimtestaat!D238</f>
        <v>1e</v>
      </c>
      <c r="D234" s="77">
        <f>Ruimtestaat!E238</f>
        <v>1058</v>
      </c>
      <c r="E234" s="52" t="str">
        <f>Ruimtestaat!F238</f>
        <v>Trappenhuis</v>
      </c>
      <c r="F234" s="9">
        <v>3</v>
      </c>
      <c r="G234" s="18" t="str">
        <f t="shared" si="92"/>
        <v>Verkeersruimte / Garderobe / Wachtruimte</v>
      </c>
      <c r="H234" s="52" t="str">
        <f>Ruimtestaat!G238</f>
        <v>Noraplan Sentica</v>
      </c>
      <c r="I234" s="19">
        <v>2</v>
      </c>
      <c r="J234" s="18" t="str">
        <f t="shared" si="105"/>
        <v>Harde vloeren zonder extra behandeling</v>
      </c>
      <c r="K234" s="21">
        <f>Ruimtestaat!H238</f>
        <v>22</v>
      </c>
      <c r="L234" s="20">
        <f t="shared" si="110"/>
        <v>22</v>
      </c>
      <c r="M234" s="42">
        <f>Ruimtestaat!J238</f>
        <v>0</v>
      </c>
      <c r="N234" s="22"/>
      <c r="O234" s="9" t="str">
        <f>Ruimtestaat!L238</f>
        <v>5w</v>
      </c>
      <c r="P234" s="9"/>
      <c r="Q234" s="9"/>
      <c r="R234" s="9"/>
      <c r="S234" s="22"/>
      <c r="T234" s="17" t="str">
        <f t="shared" si="93"/>
        <v>Verkeer</v>
      </c>
      <c r="U234" s="17" t="str">
        <f t="shared" si="94"/>
        <v>AQL 7%</v>
      </c>
      <c r="V234" s="22"/>
      <c r="W234" s="184">
        <v>100</v>
      </c>
      <c r="X234" s="22"/>
      <c r="Y234" s="20">
        <f t="shared" si="95"/>
        <v>44</v>
      </c>
      <c r="Z234" s="23">
        <f t="shared" si="96"/>
        <v>0</v>
      </c>
      <c r="AA234" s="22"/>
      <c r="AB234" s="20" t="str">
        <f t="shared" si="97"/>
        <v>_</v>
      </c>
      <c r="AC234" s="23" t="str">
        <f t="shared" si="107"/>
        <v>_</v>
      </c>
      <c r="AD234" s="22"/>
      <c r="AE234" s="20" t="str">
        <f t="shared" si="98"/>
        <v>_</v>
      </c>
      <c r="AF234" s="23" t="str">
        <f t="shared" si="108"/>
        <v>_</v>
      </c>
      <c r="AG234" s="22"/>
      <c r="AH234" s="20" t="str">
        <f t="shared" si="99"/>
        <v>_</v>
      </c>
      <c r="AI234" s="23" t="str">
        <f t="shared" si="109"/>
        <v>_</v>
      </c>
      <c r="AJ234" s="22"/>
      <c r="AK234" s="20">
        <f t="shared" si="100"/>
        <v>44</v>
      </c>
      <c r="AL234" s="23">
        <f t="shared" si="101"/>
        <v>0</v>
      </c>
      <c r="AM234" s="22"/>
    </row>
    <row r="235" spans="1:39" ht="12.75">
      <c r="A235" s="6">
        <f>Ruimtestaat!A239</f>
        <v>1</v>
      </c>
      <c r="B235" s="17" t="str">
        <f>Ruimtestaat!B239</f>
        <v>Ariane de Ranitz</v>
      </c>
      <c r="C235" s="52" t="str">
        <f>Ruimtestaat!D239</f>
        <v>1e</v>
      </c>
      <c r="D235" s="77">
        <f>Ruimtestaat!E239</f>
        <v>1059</v>
      </c>
      <c r="E235" s="52" t="str">
        <f>Ruimtestaat!F239</f>
        <v>Lift</v>
      </c>
      <c r="F235" s="9">
        <v>3</v>
      </c>
      <c r="G235" s="18" t="str">
        <f t="shared" si="92"/>
        <v>Verkeersruimte / Garderobe / Wachtruimte</v>
      </c>
      <c r="H235" s="52" t="str">
        <f>Ruimtestaat!G239</f>
        <v>rubber, carbon</v>
      </c>
      <c r="I235" s="19">
        <v>3</v>
      </c>
      <c r="J235" s="18" t="str">
        <f t="shared" si="105"/>
        <v>Harde vloer zonder polymeer beschermlaag, met behandeling</v>
      </c>
      <c r="K235" s="21">
        <f>Ruimtestaat!H239</f>
        <v>7</v>
      </c>
      <c r="L235" s="20">
        <f t="shared" si="110"/>
        <v>7</v>
      </c>
      <c r="M235" s="42">
        <f>Ruimtestaat!J239</f>
        <v>0</v>
      </c>
      <c r="N235" s="22"/>
      <c r="O235" s="9" t="str">
        <f>Ruimtestaat!L239</f>
        <v>5w</v>
      </c>
      <c r="P235" s="9"/>
      <c r="Q235" s="9"/>
      <c r="R235" s="9"/>
      <c r="S235" s="22"/>
      <c r="T235" s="17" t="str">
        <f t="shared" si="93"/>
        <v>Verkeer</v>
      </c>
      <c r="U235" s="17" t="str">
        <f t="shared" si="94"/>
        <v>AQL 7%</v>
      </c>
      <c r="V235" s="22"/>
      <c r="W235" s="184">
        <v>100</v>
      </c>
      <c r="X235" s="22"/>
      <c r="Y235" s="20">
        <f t="shared" si="95"/>
        <v>14.000000000000002</v>
      </c>
      <c r="Z235" s="23">
        <f t="shared" si="96"/>
        <v>0</v>
      </c>
      <c r="AA235" s="22"/>
      <c r="AB235" s="20" t="str">
        <f t="shared" si="97"/>
        <v>_</v>
      </c>
      <c r="AC235" s="23" t="str">
        <f t="shared" si="107"/>
        <v>_</v>
      </c>
      <c r="AD235" s="22"/>
      <c r="AE235" s="20" t="str">
        <f t="shared" si="98"/>
        <v>_</v>
      </c>
      <c r="AF235" s="23" t="str">
        <f t="shared" si="108"/>
        <v>_</v>
      </c>
      <c r="AG235" s="22"/>
      <c r="AH235" s="20" t="str">
        <f t="shared" si="99"/>
        <v>_</v>
      </c>
      <c r="AI235" s="23" t="str">
        <f t="shared" si="109"/>
        <v>_</v>
      </c>
      <c r="AJ235" s="22"/>
      <c r="AK235" s="20">
        <f t="shared" si="100"/>
        <v>14.000000000000002</v>
      </c>
      <c r="AL235" s="23">
        <f t="shared" si="101"/>
        <v>0</v>
      </c>
      <c r="AM235" s="22"/>
    </row>
    <row r="236" spans="1:39" ht="12.75">
      <c r="A236" s="6">
        <f>Ruimtestaat!A240</f>
        <v>1</v>
      </c>
      <c r="B236" s="17" t="str">
        <f>Ruimtestaat!B240</f>
        <v>Ariane de Ranitz</v>
      </c>
      <c r="C236" s="52" t="str">
        <f>Ruimtestaat!D240</f>
        <v>1e</v>
      </c>
      <c r="D236" s="77">
        <f>Ruimtestaat!E240</f>
        <v>1060</v>
      </c>
      <c r="E236" s="52" t="str">
        <f>Ruimtestaat!F240</f>
        <v>Toilet zorg</v>
      </c>
      <c r="F236" s="9">
        <v>2</v>
      </c>
      <c r="G236" s="18" t="str">
        <f t="shared" si="92"/>
        <v>Sanitaire ruimte</v>
      </c>
      <c r="H236" s="52" t="str">
        <f>Ruimtestaat!G240</f>
        <v>gietvloer</v>
      </c>
      <c r="I236" s="19">
        <v>3</v>
      </c>
      <c r="J236" s="18" t="str">
        <f t="shared" si="105"/>
        <v>Harde vloer zonder polymeer beschermlaag, met behandeling</v>
      </c>
      <c r="K236" s="21">
        <f>Ruimtestaat!H240</f>
        <v>12</v>
      </c>
      <c r="L236" s="20">
        <f t="shared" si="110"/>
        <v>12</v>
      </c>
      <c r="M236" s="42">
        <f>Ruimtestaat!J240</f>
        <v>0</v>
      </c>
      <c r="N236" s="22"/>
      <c r="O236" s="9" t="str">
        <f>Ruimtestaat!L240</f>
        <v>2w</v>
      </c>
      <c r="P236" s="9"/>
      <c r="Q236" s="9"/>
      <c r="R236" s="9"/>
      <c r="S236" s="22"/>
      <c r="T236" s="17" t="str">
        <f t="shared" si="93"/>
        <v>Sanitair</v>
      </c>
      <c r="U236" s="17" t="str">
        <f t="shared" si="94"/>
        <v>AQL 4%</v>
      </c>
      <c r="V236" s="22"/>
      <c r="W236" s="184">
        <v>100</v>
      </c>
      <c r="X236" s="22"/>
      <c r="Y236" s="20">
        <f t="shared" si="95"/>
        <v>9.6</v>
      </c>
      <c r="Z236" s="23">
        <f t="shared" si="96"/>
        <v>0</v>
      </c>
      <c r="AA236" s="22"/>
      <c r="AB236" s="20" t="str">
        <f t="shared" si="97"/>
        <v>_</v>
      </c>
      <c r="AC236" s="23" t="str">
        <f t="shared" si="107"/>
        <v>_</v>
      </c>
      <c r="AD236" s="22"/>
      <c r="AE236" s="20" t="str">
        <f t="shared" si="98"/>
        <v>_</v>
      </c>
      <c r="AF236" s="23" t="str">
        <f t="shared" si="108"/>
        <v>_</v>
      </c>
      <c r="AG236" s="22"/>
      <c r="AH236" s="20" t="str">
        <f t="shared" si="99"/>
        <v>_</v>
      </c>
      <c r="AI236" s="23" t="str">
        <f t="shared" si="109"/>
        <v>_</v>
      </c>
      <c r="AJ236" s="22"/>
      <c r="AK236" s="20">
        <f t="shared" si="100"/>
        <v>9.6</v>
      </c>
      <c r="AL236" s="23">
        <f t="shared" si="101"/>
        <v>0</v>
      </c>
      <c r="AM236" s="22"/>
    </row>
    <row r="237" spans="1:39" ht="12.75">
      <c r="A237" s="6">
        <f>Ruimtestaat!A241</f>
        <v>1</v>
      </c>
      <c r="B237" s="17" t="str">
        <f>Ruimtestaat!B241</f>
        <v>Ariane de Ranitz</v>
      </c>
      <c r="C237" s="52" t="str">
        <f>Ruimtestaat!D241</f>
        <v>1e</v>
      </c>
      <c r="D237" s="77">
        <f>Ruimtestaat!E241</f>
        <v>1062</v>
      </c>
      <c r="E237" s="52" t="str">
        <f>Ruimtestaat!F241</f>
        <v>Lokaal dagbesteding</v>
      </c>
      <c r="F237" s="9">
        <v>6</v>
      </c>
      <c r="G237" s="18" t="str">
        <f t="shared" si="92"/>
        <v>Leslokalen theorie</v>
      </c>
      <c r="H237" s="52" t="str">
        <f>Ruimtestaat!G241</f>
        <v>Noraplan Sentica</v>
      </c>
      <c r="I237" s="19">
        <v>2</v>
      </c>
      <c r="J237" s="18" t="str">
        <f t="shared" si="105"/>
        <v>Harde vloeren zonder extra behandeling</v>
      </c>
      <c r="K237" s="21">
        <f>Ruimtestaat!H241</f>
        <v>54</v>
      </c>
      <c r="L237" s="20">
        <f t="shared" si="110"/>
        <v>54</v>
      </c>
      <c r="M237" s="42">
        <f>Ruimtestaat!J241</f>
        <v>0</v>
      </c>
      <c r="N237" s="22"/>
      <c r="O237" s="9" t="str">
        <f>Ruimtestaat!L241</f>
        <v>1w</v>
      </c>
      <c r="P237" s="9"/>
      <c r="Q237" s="9"/>
      <c r="R237" s="9"/>
      <c r="S237" s="22"/>
      <c r="T237" s="17" t="str">
        <f t="shared" si="93"/>
        <v>Les</v>
      </c>
      <c r="U237" s="17" t="str">
        <f t="shared" si="94"/>
        <v>AQL 7%</v>
      </c>
      <c r="V237" s="22"/>
      <c r="W237" s="184">
        <v>100</v>
      </c>
      <c r="X237" s="22"/>
      <c r="Y237" s="20">
        <f t="shared" si="95"/>
        <v>21.6</v>
      </c>
      <c r="Z237" s="23">
        <f t="shared" si="96"/>
        <v>0</v>
      </c>
      <c r="AA237" s="22"/>
      <c r="AB237" s="20" t="str">
        <f t="shared" si="97"/>
        <v>_</v>
      </c>
      <c r="AC237" s="23" t="str">
        <f t="shared" si="107"/>
        <v>_</v>
      </c>
      <c r="AD237" s="22"/>
      <c r="AE237" s="20" t="str">
        <f t="shared" si="98"/>
        <v>_</v>
      </c>
      <c r="AF237" s="23" t="str">
        <f t="shared" si="108"/>
        <v>_</v>
      </c>
      <c r="AG237" s="22"/>
      <c r="AH237" s="20" t="str">
        <f t="shared" si="99"/>
        <v>_</v>
      </c>
      <c r="AI237" s="23" t="str">
        <f t="shared" si="109"/>
        <v>_</v>
      </c>
      <c r="AJ237" s="22"/>
      <c r="AK237" s="20">
        <f t="shared" si="100"/>
        <v>21.6</v>
      </c>
      <c r="AL237" s="23">
        <f t="shared" si="101"/>
        <v>0</v>
      </c>
      <c r="AM237" s="22"/>
    </row>
    <row r="238" spans="1:39" ht="12.75">
      <c r="A238" s="6">
        <f>Ruimtestaat!A242</f>
        <v>1</v>
      </c>
      <c r="B238" s="17" t="str">
        <f>Ruimtestaat!B242</f>
        <v>Ariane de Ranitz</v>
      </c>
      <c r="C238" s="52" t="str">
        <f>Ruimtestaat!D242</f>
        <v>1e</v>
      </c>
      <c r="D238" s="77">
        <f>Ruimtestaat!E242</f>
        <v>1063</v>
      </c>
      <c r="E238" s="52" t="str">
        <f>Ruimtestaat!F242</f>
        <v>Badkamer zorg</v>
      </c>
      <c r="F238" s="9">
        <v>2</v>
      </c>
      <c r="G238" s="18" t="str">
        <f t="shared" si="92"/>
        <v>Sanitaire ruimte</v>
      </c>
      <c r="H238" s="52" t="str">
        <f>Ruimtestaat!G242</f>
        <v>gietvloer</v>
      </c>
      <c r="I238" s="19">
        <v>3</v>
      </c>
      <c r="J238" s="18" t="str">
        <f t="shared" si="105"/>
        <v>Harde vloer zonder polymeer beschermlaag, met behandeling</v>
      </c>
      <c r="K238" s="21">
        <f>Ruimtestaat!H242</f>
        <v>23</v>
      </c>
      <c r="L238" s="20">
        <f t="shared" si="110"/>
        <v>23</v>
      </c>
      <c r="M238" s="42">
        <f>Ruimtestaat!J242</f>
        <v>0</v>
      </c>
      <c r="N238" s="22"/>
      <c r="O238" s="9" t="str">
        <f>Ruimtestaat!L242</f>
        <v>2w</v>
      </c>
      <c r="P238" s="9"/>
      <c r="Q238" s="9"/>
      <c r="R238" s="9"/>
      <c r="S238" s="22"/>
      <c r="T238" s="17" t="str">
        <f t="shared" si="93"/>
        <v>Sanitair</v>
      </c>
      <c r="U238" s="17" t="str">
        <f t="shared" si="94"/>
        <v>AQL 4%</v>
      </c>
      <c r="V238" s="22"/>
      <c r="W238" s="184">
        <v>100</v>
      </c>
      <c r="X238" s="22"/>
      <c r="Y238" s="20">
        <f t="shared" si="95"/>
        <v>18.400000000000002</v>
      </c>
      <c r="Z238" s="23">
        <f t="shared" si="96"/>
        <v>0</v>
      </c>
      <c r="AA238" s="22"/>
      <c r="AB238" s="20" t="str">
        <f t="shared" si="97"/>
        <v>_</v>
      </c>
      <c r="AC238" s="23" t="str">
        <f t="shared" si="107"/>
        <v>_</v>
      </c>
      <c r="AD238" s="22"/>
      <c r="AE238" s="20" t="str">
        <f t="shared" si="98"/>
        <v>_</v>
      </c>
      <c r="AF238" s="23" t="str">
        <f t="shared" si="108"/>
        <v>_</v>
      </c>
      <c r="AG238" s="22"/>
      <c r="AH238" s="20" t="str">
        <f t="shared" si="99"/>
        <v>_</v>
      </c>
      <c r="AI238" s="23" t="str">
        <f t="shared" si="109"/>
        <v>_</v>
      </c>
      <c r="AJ238" s="22"/>
      <c r="AK238" s="20">
        <f t="shared" si="100"/>
        <v>18.400000000000002</v>
      </c>
      <c r="AL238" s="23">
        <f t="shared" si="101"/>
        <v>0</v>
      </c>
      <c r="AM238" s="22"/>
    </row>
    <row r="239" spans="1:39" ht="12.75">
      <c r="A239" s="6">
        <f>Ruimtestaat!A243</f>
        <v>1</v>
      </c>
      <c r="B239" s="17" t="str">
        <f>Ruimtestaat!B243</f>
        <v>Ariane de Ranitz</v>
      </c>
      <c r="C239" s="52" t="str">
        <f>Ruimtestaat!D243</f>
        <v>1e</v>
      </c>
      <c r="D239" s="77">
        <f>Ruimtestaat!E243</f>
        <v>1064</v>
      </c>
      <c r="E239" s="52" t="str">
        <f>Ruimtestaat!F243</f>
        <v>Lokaal dagbesteding</v>
      </c>
      <c r="F239" s="9">
        <v>6</v>
      </c>
      <c r="G239" s="18" t="str">
        <f t="shared" si="92"/>
        <v>Leslokalen theorie</v>
      </c>
      <c r="H239" s="52" t="str">
        <f>Ruimtestaat!G243</f>
        <v>Noraplan Sentica</v>
      </c>
      <c r="I239" s="19">
        <v>2</v>
      </c>
      <c r="J239" s="18" t="str">
        <f t="shared" si="105"/>
        <v>Harde vloeren zonder extra behandeling</v>
      </c>
      <c r="K239" s="21">
        <f>Ruimtestaat!H243</f>
        <v>54</v>
      </c>
      <c r="L239" s="20">
        <f t="shared" si="110"/>
        <v>54</v>
      </c>
      <c r="M239" s="42">
        <f>Ruimtestaat!J243</f>
        <v>0</v>
      </c>
      <c r="N239" s="22"/>
      <c r="O239" s="9" t="str">
        <f>Ruimtestaat!L243</f>
        <v>1w</v>
      </c>
      <c r="P239" s="9"/>
      <c r="Q239" s="9"/>
      <c r="R239" s="9"/>
      <c r="S239" s="22"/>
      <c r="T239" s="17" t="str">
        <f t="shared" si="93"/>
        <v>Les</v>
      </c>
      <c r="U239" s="17" t="str">
        <f t="shared" si="94"/>
        <v>AQL 7%</v>
      </c>
      <c r="V239" s="22"/>
      <c r="W239" s="184">
        <v>100</v>
      </c>
      <c r="X239" s="22"/>
      <c r="Y239" s="20">
        <f t="shared" si="95"/>
        <v>21.6</v>
      </c>
      <c r="Z239" s="23">
        <f t="shared" si="96"/>
        <v>0</v>
      </c>
      <c r="AA239" s="22"/>
      <c r="AB239" s="20" t="str">
        <f t="shared" si="97"/>
        <v>_</v>
      </c>
      <c r="AC239" s="23" t="str">
        <f t="shared" si="107"/>
        <v>_</v>
      </c>
      <c r="AD239" s="22"/>
      <c r="AE239" s="20" t="str">
        <f t="shared" si="98"/>
        <v>_</v>
      </c>
      <c r="AF239" s="23" t="str">
        <f t="shared" si="108"/>
        <v>_</v>
      </c>
      <c r="AG239" s="22"/>
      <c r="AH239" s="20" t="str">
        <f t="shared" si="99"/>
        <v>_</v>
      </c>
      <c r="AI239" s="23" t="str">
        <f t="shared" si="109"/>
        <v>_</v>
      </c>
      <c r="AJ239" s="22"/>
      <c r="AK239" s="20">
        <f t="shared" si="100"/>
        <v>21.6</v>
      </c>
      <c r="AL239" s="23">
        <f t="shared" si="101"/>
        <v>0</v>
      </c>
      <c r="AM239" s="22"/>
    </row>
    <row r="240" spans="1:39" ht="12.75">
      <c r="A240" s="6">
        <f>Ruimtestaat!A244</f>
        <v>1</v>
      </c>
      <c r="B240" s="17" t="str">
        <f>Ruimtestaat!B244</f>
        <v>Ariane de Ranitz</v>
      </c>
      <c r="C240" s="52" t="str">
        <f>Ruimtestaat!D244</f>
        <v>1e</v>
      </c>
      <c r="D240" s="77">
        <f>Ruimtestaat!E244</f>
        <v>1066</v>
      </c>
      <c r="E240" s="52" t="str">
        <f>Ruimtestaat!F244</f>
        <v>Lokaal dagbesteding</v>
      </c>
      <c r="F240" s="9">
        <v>6</v>
      </c>
      <c r="G240" s="18" t="str">
        <f t="shared" si="92"/>
        <v>Leslokalen theorie</v>
      </c>
      <c r="H240" s="52" t="str">
        <f>Ruimtestaat!G244</f>
        <v>Noraplan Sentica</v>
      </c>
      <c r="I240" s="19">
        <v>2</v>
      </c>
      <c r="J240" s="18" t="str">
        <f t="shared" si="105"/>
        <v>Harde vloeren zonder extra behandeling</v>
      </c>
      <c r="K240" s="21">
        <f>Ruimtestaat!H244</f>
        <v>54</v>
      </c>
      <c r="L240" s="20">
        <f t="shared" si="110"/>
        <v>54</v>
      </c>
      <c r="M240" s="42">
        <f>Ruimtestaat!J244</f>
        <v>0</v>
      </c>
      <c r="N240" s="22"/>
      <c r="O240" s="9" t="str">
        <f>Ruimtestaat!L244</f>
        <v>1w</v>
      </c>
      <c r="P240" s="9"/>
      <c r="Q240" s="9"/>
      <c r="R240" s="9"/>
      <c r="S240" s="22"/>
      <c r="T240" s="17" t="str">
        <f t="shared" si="93"/>
        <v>Les</v>
      </c>
      <c r="U240" s="17" t="str">
        <f t="shared" si="94"/>
        <v>AQL 7%</v>
      </c>
      <c r="V240" s="22"/>
      <c r="W240" s="184">
        <v>100</v>
      </c>
      <c r="X240" s="22"/>
      <c r="Y240" s="20">
        <f t="shared" si="95"/>
        <v>21.6</v>
      </c>
      <c r="Z240" s="23">
        <f t="shared" si="96"/>
        <v>0</v>
      </c>
      <c r="AA240" s="22"/>
      <c r="AB240" s="20" t="str">
        <f t="shared" si="97"/>
        <v>_</v>
      </c>
      <c r="AC240" s="23" t="str">
        <f t="shared" si="107"/>
        <v>_</v>
      </c>
      <c r="AD240" s="22"/>
      <c r="AE240" s="20" t="str">
        <f t="shared" si="98"/>
        <v>_</v>
      </c>
      <c r="AF240" s="23" t="str">
        <f t="shared" si="108"/>
        <v>_</v>
      </c>
      <c r="AG240" s="22"/>
      <c r="AH240" s="20" t="str">
        <f t="shared" si="99"/>
        <v>_</v>
      </c>
      <c r="AI240" s="23" t="str">
        <f t="shared" si="109"/>
        <v>_</v>
      </c>
      <c r="AJ240" s="22"/>
      <c r="AK240" s="20">
        <f t="shared" si="100"/>
        <v>21.6</v>
      </c>
      <c r="AL240" s="23">
        <f t="shared" si="101"/>
        <v>0</v>
      </c>
      <c r="AM240" s="22"/>
    </row>
    <row r="241" spans="1:39" ht="12.75">
      <c r="A241" s="6">
        <f>Ruimtestaat!A245</f>
        <v>1</v>
      </c>
      <c r="B241" s="17" t="str">
        <f>Ruimtestaat!B245</f>
        <v>Ariane de Ranitz</v>
      </c>
      <c r="C241" s="52" t="str">
        <f>Ruimtestaat!D245</f>
        <v>1e</v>
      </c>
      <c r="D241" s="77">
        <f>Ruimtestaat!E245</f>
        <v>1067</v>
      </c>
      <c r="E241" s="52" t="str">
        <f>Ruimtestaat!F245</f>
        <v>Toilet zorg</v>
      </c>
      <c r="F241" s="9">
        <v>2</v>
      </c>
      <c r="G241" s="18" t="str">
        <f t="shared" si="92"/>
        <v>Sanitaire ruimte</v>
      </c>
      <c r="H241" s="52" t="str">
        <f>Ruimtestaat!G245</f>
        <v>gietvloer</v>
      </c>
      <c r="I241" s="19">
        <v>3</v>
      </c>
      <c r="J241" s="18" t="str">
        <f t="shared" si="105"/>
        <v>Harde vloer zonder polymeer beschermlaag, met behandeling</v>
      </c>
      <c r="K241" s="21">
        <f>Ruimtestaat!H245</f>
        <v>12</v>
      </c>
      <c r="L241" s="20">
        <f t="shared" si="110"/>
        <v>12</v>
      </c>
      <c r="M241" s="42">
        <f>Ruimtestaat!J245</f>
        <v>0</v>
      </c>
      <c r="N241" s="22"/>
      <c r="O241" s="9" t="str">
        <f>Ruimtestaat!L245</f>
        <v>2w</v>
      </c>
      <c r="P241" s="9"/>
      <c r="Q241" s="9"/>
      <c r="R241" s="9"/>
      <c r="S241" s="22"/>
      <c r="T241" s="17" t="str">
        <f t="shared" si="93"/>
        <v>Sanitair</v>
      </c>
      <c r="U241" s="17" t="str">
        <f t="shared" si="94"/>
        <v>AQL 4%</v>
      </c>
      <c r="V241" s="22"/>
      <c r="W241" s="184">
        <v>100</v>
      </c>
      <c r="X241" s="22"/>
      <c r="Y241" s="20">
        <f t="shared" si="95"/>
        <v>9.6</v>
      </c>
      <c r="Z241" s="23">
        <f t="shared" si="96"/>
        <v>0</v>
      </c>
      <c r="AA241" s="22"/>
      <c r="AB241" s="20" t="str">
        <f t="shared" si="97"/>
        <v>_</v>
      </c>
      <c r="AC241" s="23" t="str">
        <f t="shared" si="107"/>
        <v>_</v>
      </c>
      <c r="AD241" s="22"/>
      <c r="AE241" s="20" t="str">
        <f t="shared" si="98"/>
        <v>_</v>
      </c>
      <c r="AF241" s="23" t="str">
        <f t="shared" si="108"/>
        <v>_</v>
      </c>
      <c r="AG241" s="22"/>
      <c r="AH241" s="20" t="str">
        <f t="shared" si="99"/>
        <v>_</v>
      </c>
      <c r="AI241" s="23" t="str">
        <f t="shared" si="109"/>
        <v>_</v>
      </c>
      <c r="AJ241" s="22"/>
      <c r="AK241" s="20">
        <f t="shared" si="100"/>
        <v>9.6</v>
      </c>
      <c r="AL241" s="23">
        <f t="shared" si="101"/>
        <v>0</v>
      </c>
      <c r="AM241" s="22"/>
    </row>
    <row r="242" spans="1:39" ht="12.75">
      <c r="A242" s="6">
        <f>Ruimtestaat!A246</f>
        <v>1</v>
      </c>
      <c r="B242" s="17" t="str">
        <f>Ruimtestaat!B246</f>
        <v>Ariane de Ranitz</v>
      </c>
      <c r="C242" s="52" t="str">
        <f>Ruimtestaat!D246</f>
        <v>1e</v>
      </c>
      <c r="D242" s="77">
        <f>Ruimtestaat!E246</f>
        <v>1068</v>
      </c>
      <c r="E242" s="52" t="str">
        <f>Ruimtestaat!F246</f>
        <v>Toilet zorg</v>
      </c>
      <c r="F242" s="9">
        <v>2</v>
      </c>
      <c r="G242" s="18" t="str">
        <f t="shared" si="92"/>
        <v>Sanitaire ruimte</v>
      </c>
      <c r="H242" s="52" t="str">
        <f>Ruimtestaat!G246</f>
        <v>gietvloer</v>
      </c>
      <c r="I242" s="19">
        <v>3</v>
      </c>
      <c r="J242" s="18" t="str">
        <f t="shared" si="105"/>
        <v>Harde vloer zonder polymeer beschermlaag, met behandeling</v>
      </c>
      <c r="K242" s="21">
        <f>Ruimtestaat!H246</f>
        <v>6</v>
      </c>
      <c r="L242" s="20">
        <f t="shared" si="110"/>
        <v>6</v>
      </c>
      <c r="M242" s="42">
        <f>Ruimtestaat!J246</f>
        <v>0</v>
      </c>
      <c r="N242" s="22"/>
      <c r="O242" s="9" t="str">
        <f>Ruimtestaat!L246</f>
        <v>2w</v>
      </c>
      <c r="P242" s="9"/>
      <c r="Q242" s="9"/>
      <c r="R242" s="9"/>
      <c r="S242" s="22"/>
      <c r="T242" s="17" t="str">
        <f t="shared" si="93"/>
        <v>Sanitair</v>
      </c>
      <c r="U242" s="17" t="str">
        <f t="shared" si="94"/>
        <v>AQL 4%</v>
      </c>
      <c r="V242" s="22"/>
      <c r="W242" s="184">
        <v>100</v>
      </c>
      <c r="X242" s="22"/>
      <c r="Y242" s="20">
        <f t="shared" si="95"/>
        <v>4.8</v>
      </c>
      <c r="Z242" s="23">
        <f t="shared" si="96"/>
        <v>0</v>
      </c>
      <c r="AA242" s="22"/>
      <c r="AB242" s="20" t="str">
        <f t="shared" si="97"/>
        <v>_</v>
      </c>
      <c r="AC242" s="23" t="str">
        <f t="shared" si="107"/>
        <v>_</v>
      </c>
      <c r="AD242" s="22"/>
      <c r="AE242" s="20" t="str">
        <f t="shared" si="98"/>
        <v>_</v>
      </c>
      <c r="AF242" s="23" t="str">
        <f t="shared" si="108"/>
        <v>_</v>
      </c>
      <c r="AG242" s="22"/>
      <c r="AH242" s="20" t="str">
        <f t="shared" si="99"/>
        <v>_</v>
      </c>
      <c r="AI242" s="23" t="str">
        <f t="shared" si="109"/>
        <v>_</v>
      </c>
      <c r="AJ242" s="22"/>
      <c r="AK242" s="20">
        <f t="shared" si="100"/>
        <v>4.8</v>
      </c>
      <c r="AL242" s="23">
        <f t="shared" si="101"/>
        <v>0</v>
      </c>
      <c r="AM242" s="22"/>
    </row>
    <row r="243" spans="1:39" ht="12.75">
      <c r="A243" s="6">
        <f>Ruimtestaat!A247</f>
        <v>1</v>
      </c>
      <c r="B243" s="17" t="str">
        <f>Ruimtestaat!B247</f>
        <v>Ariane de Ranitz</v>
      </c>
      <c r="C243" s="52" t="str">
        <f>Ruimtestaat!D247</f>
        <v>1e</v>
      </c>
      <c r="D243" s="77">
        <f>Ruimtestaat!E247</f>
        <v>1069</v>
      </c>
      <c r="E243" s="52" t="str">
        <f>Ruimtestaat!F247</f>
        <v>Bergruimte</v>
      </c>
      <c r="F243" s="9">
        <v>8</v>
      </c>
      <c r="G243" s="18" t="str">
        <f t="shared" si="92"/>
        <v>Overig / Magazijn / Archief / Berging / Technische ruimte</v>
      </c>
      <c r="H243" s="52" t="str">
        <f>Ruimtestaat!G247</f>
        <v>Noraplan Sentica</v>
      </c>
      <c r="I243" s="19">
        <v>2</v>
      </c>
      <c r="J243" s="18" t="str">
        <f t="shared" si="105"/>
        <v>Harde vloeren zonder extra behandeling</v>
      </c>
      <c r="K243" s="21">
        <f>Ruimtestaat!H247</f>
        <v>5</v>
      </c>
      <c r="L243" s="20">
        <f t="shared" si="110"/>
        <v>5</v>
      </c>
      <c r="M243" s="42">
        <f>Ruimtestaat!J247</f>
        <v>0</v>
      </c>
      <c r="N243" s="22"/>
      <c r="O243" s="9" t="str">
        <f>Ruimtestaat!L247</f>
        <v>4j</v>
      </c>
      <c r="P243" s="9"/>
      <c r="Q243" s="9"/>
      <c r="R243" s="9"/>
      <c r="S243" s="22"/>
      <c r="T243" s="17" t="str">
        <f t="shared" si="93"/>
        <v>Verkeer</v>
      </c>
      <c r="U243" s="17" t="str">
        <f t="shared" si="94"/>
        <v>AQL 7%</v>
      </c>
      <c r="V243" s="22"/>
      <c r="W243" s="184">
        <v>100</v>
      </c>
      <c r="X243" s="22"/>
      <c r="Y243" s="20">
        <f t="shared" si="95"/>
        <v>0.2</v>
      </c>
      <c r="Z243" s="23">
        <f t="shared" si="96"/>
        <v>0</v>
      </c>
      <c r="AA243" s="22"/>
      <c r="AB243" s="20" t="str">
        <f t="shared" si="97"/>
        <v>_</v>
      </c>
      <c r="AC243" s="23" t="str">
        <f t="shared" si="107"/>
        <v>_</v>
      </c>
      <c r="AD243" s="22"/>
      <c r="AE243" s="20" t="str">
        <f t="shared" si="98"/>
        <v>_</v>
      </c>
      <c r="AF243" s="23" t="str">
        <f t="shared" si="108"/>
        <v>_</v>
      </c>
      <c r="AG243" s="22"/>
      <c r="AH243" s="20" t="str">
        <f t="shared" si="99"/>
        <v>_</v>
      </c>
      <c r="AI243" s="23" t="str">
        <f t="shared" si="109"/>
        <v>_</v>
      </c>
      <c r="AJ243" s="22"/>
      <c r="AK243" s="20">
        <f t="shared" si="100"/>
        <v>0.2</v>
      </c>
      <c r="AL243" s="23">
        <f t="shared" si="101"/>
        <v>0</v>
      </c>
      <c r="AM243" s="22"/>
    </row>
    <row r="244" spans="1:39" ht="12.75">
      <c r="A244" s="6">
        <f>Ruimtestaat!A248</f>
        <v>1</v>
      </c>
      <c r="B244" s="17" t="str">
        <f>Ruimtestaat!B248</f>
        <v>Ariane de Ranitz</v>
      </c>
      <c r="C244" s="52" t="str">
        <f>Ruimtestaat!D248</f>
        <v>1e</v>
      </c>
      <c r="D244" s="77">
        <f>Ruimtestaat!E248</f>
        <v>1070</v>
      </c>
      <c r="E244" s="52" t="str">
        <f>Ruimtestaat!F248</f>
        <v>Lokaal VMBO/multimedia</v>
      </c>
      <c r="F244" s="9">
        <v>6</v>
      </c>
      <c r="G244" s="18" t="str">
        <f t="shared" si="92"/>
        <v>Leslokalen theorie</v>
      </c>
      <c r="H244" s="52" t="str">
        <f>Ruimtestaat!G248</f>
        <v>Noraplan Sentica</v>
      </c>
      <c r="I244" s="19">
        <v>2</v>
      </c>
      <c r="J244" s="18" t="str">
        <f t="shared" si="105"/>
        <v>Harde vloeren zonder extra behandeling</v>
      </c>
      <c r="K244" s="21">
        <f>Ruimtestaat!H248</f>
        <v>54</v>
      </c>
      <c r="L244" s="20">
        <f t="shared" si="110"/>
        <v>54</v>
      </c>
      <c r="M244" s="42">
        <f>Ruimtestaat!J248</f>
        <v>0</v>
      </c>
      <c r="N244" s="22"/>
      <c r="O244" s="9" t="str">
        <f>Ruimtestaat!L248</f>
        <v>1w</v>
      </c>
      <c r="P244" s="9"/>
      <c r="Q244" s="9"/>
      <c r="R244" s="9"/>
      <c r="S244" s="22"/>
      <c r="T244" s="17" t="str">
        <f t="shared" si="93"/>
        <v>Les</v>
      </c>
      <c r="U244" s="17" t="str">
        <f t="shared" si="94"/>
        <v>AQL 7%</v>
      </c>
      <c r="V244" s="22"/>
      <c r="W244" s="184">
        <v>100</v>
      </c>
      <c r="X244" s="22"/>
      <c r="Y244" s="20">
        <f t="shared" si="95"/>
        <v>21.6</v>
      </c>
      <c r="Z244" s="23">
        <f t="shared" si="96"/>
        <v>0</v>
      </c>
      <c r="AA244" s="22"/>
      <c r="AB244" s="20" t="str">
        <f t="shared" si="97"/>
        <v>_</v>
      </c>
      <c r="AC244" s="23" t="str">
        <f t="shared" si="107"/>
        <v>_</v>
      </c>
      <c r="AD244" s="22"/>
      <c r="AE244" s="20" t="str">
        <f t="shared" si="98"/>
        <v>_</v>
      </c>
      <c r="AF244" s="23" t="str">
        <f t="shared" si="108"/>
        <v>_</v>
      </c>
      <c r="AG244" s="22"/>
      <c r="AH244" s="20" t="str">
        <f t="shared" si="99"/>
        <v>_</v>
      </c>
      <c r="AI244" s="23" t="str">
        <f t="shared" si="109"/>
        <v>_</v>
      </c>
      <c r="AJ244" s="22"/>
      <c r="AK244" s="20">
        <f t="shared" si="100"/>
        <v>21.6</v>
      </c>
      <c r="AL244" s="23">
        <f t="shared" si="101"/>
        <v>0</v>
      </c>
      <c r="AM244" s="22"/>
    </row>
    <row r="245" spans="1:39" ht="12.75">
      <c r="A245" s="6">
        <f>Ruimtestaat!A249</f>
        <v>1</v>
      </c>
      <c r="B245" s="17" t="str">
        <f>Ruimtestaat!B249</f>
        <v>Ariane de Ranitz</v>
      </c>
      <c r="C245" s="52" t="str">
        <f>Ruimtestaat!D249</f>
        <v>1e</v>
      </c>
      <c r="D245" s="77">
        <f>Ruimtestaat!E249</f>
        <v>1072</v>
      </c>
      <c r="E245" s="52" t="str">
        <f>Ruimtestaat!F249</f>
        <v>Bergruimte</v>
      </c>
      <c r="F245" s="9">
        <v>8</v>
      </c>
      <c r="G245" s="18" t="str">
        <f t="shared" si="92"/>
        <v>Overig / Magazijn / Archief / Berging / Technische ruimte</v>
      </c>
      <c r="H245" s="52" t="str">
        <f>Ruimtestaat!G249</f>
        <v>Noraplan Sentica</v>
      </c>
      <c r="I245" s="19">
        <v>2</v>
      </c>
      <c r="J245" s="18" t="str">
        <f t="shared" si="105"/>
        <v>Harde vloeren zonder extra behandeling</v>
      </c>
      <c r="K245" s="21">
        <f>Ruimtestaat!H249</f>
        <v>10</v>
      </c>
      <c r="L245" s="20">
        <f t="shared" si="110"/>
        <v>10</v>
      </c>
      <c r="M245" s="42">
        <f>Ruimtestaat!J249</f>
        <v>0</v>
      </c>
      <c r="N245" s="22"/>
      <c r="O245" s="9" t="str">
        <f>Ruimtestaat!L249</f>
        <v>4j</v>
      </c>
      <c r="P245" s="9"/>
      <c r="Q245" s="9"/>
      <c r="R245" s="9"/>
      <c r="S245" s="22"/>
      <c r="T245" s="17" t="str">
        <f t="shared" si="93"/>
        <v>Verkeer</v>
      </c>
      <c r="U245" s="17" t="str">
        <f t="shared" si="94"/>
        <v>AQL 7%</v>
      </c>
      <c r="V245" s="22"/>
      <c r="W245" s="184">
        <v>100</v>
      </c>
      <c r="X245" s="22"/>
      <c r="Y245" s="20">
        <f t="shared" si="95"/>
        <v>0.4</v>
      </c>
      <c r="Z245" s="23">
        <f t="shared" si="96"/>
        <v>0</v>
      </c>
      <c r="AA245" s="22"/>
      <c r="AB245" s="20" t="str">
        <f t="shared" si="97"/>
        <v>_</v>
      </c>
      <c r="AC245" s="23" t="str">
        <f t="shared" si="107"/>
        <v>_</v>
      </c>
      <c r="AD245" s="22"/>
      <c r="AE245" s="20" t="str">
        <f t="shared" si="98"/>
        <v>_</v>
      </c>
      <c r="AF245" s="23" t="str">
        <f t="shared" si="108"/>
        <v>_</v>
      </c>
      <c r="AG245" s="22"/>
      <c r="AH245" s="20" t="str">
        <f t="shared" si="99"/>
        <v>_</v>
      </c>
      <c r="AI245" s="23" t="str">
        <f t="shared" si="109"/>
        <v>_</v>
      </c>
      <c r="AJ245" s="22"/>
      <c r="AK245" s="20">
        <f t="shared" si="100"/>
        <v>0.4</v>
      </c>
      <c r="AL245" s="23">
        <f t="shared" si="101"/>
        <v>0</v>
      </c>
      <c r="AM245" s="22"/>
    </row>
    <row r="246" spans="1:39" ht="12.75">
      <c r="A246" s="6">
        <f>Ruimtestaat!A250</f>
        <v>1</v>
      </c>
      <c r="B246" s="17" t="str">
        <f>Ruimtestaat!B250</f>
        <v>Ariane de Ranitz</v>
      </c>
      <c r="C246" s="52" t="str">
        <f>Ruimtestaat!D250</f>
        <v>1e</v>
      </c>
      <c r="D246" s="77">
        <f>Ruimtestaat!E250</f>
        <v>1073</v>
      </c>
      <c r="E246" s="52" t="str">
        <f>Ruimtestaat!F250</f>
        <v>Lokaal techniek</v>
      </c>
      <c r="F246" s="9">
        <v>6</v>
      </c>
      <c r="G246" s="18" t="str">
        <f t="shared" si="92"/>
        <v>Leslokalen theorie</v>
      </c>
      <c r="H246" s="52" t="str">
        <f>Ruimtestaat!G250</f>
        <v>gietvloer</v>
      </c>
      <c r="I246" s="19">
        <v>3</v>
      </c>
      <c r="J246" s="18" t="str">
        <f t="shared" si="105"/>
        <v>Harde vloer zonder polymeer beschermlaag, met behandeling</v>
      </c>
      <c r="K246" s="21">
        <f>Ruimtestaat!H250</f>
        <v>54</v>
      </c>
      <c r="L246" s="20">
        <f t="shared" si="110"/>
        <v>54</v>
      </c>
      <c r="M246" s="42">
        <f>Ruimtestaat!J250</f>
        <v>0</v>
      </c>
      <c r="N246" s="22"/>
      <c r="O246" s="9" t="str">
        <f>Ruimtestaat!L250</f>
        <v>1w</v>
      </c>
      <c r="P246" s="9"/>
      <c r="Q246" s="9"/>
      <c r="R246" s="9"/>
      <c r="S246" s="22"/>
      <c r="T246" s="17" t="str">
        <f t="shared" si="93"/>
        <v>Les</v>
      </c>
      <c r="U246" s="17" t="str">
        <f t="shared" si="94"/>
        <v>AQL 7%</v>
      </c>
      <c r="V246" s="22"/>
      <c r="W246" s="184">
        <v>100</v>
      </c>
      <c r="X246" s="22"/>
      <c r="Y246" s="20">
        <f t="shared" si="95"/>
        <v>21.6</v>
      </c>
      <c r="Z246" s="23">
        <f t="shared" si="96"/>
        <v>0</v>
      </c>
      <c r="AA246" s="22"/>
      <c r="AB246" s="20" t="str">
        <f t="shared" si="97"/>
        <v>_</v>
      </c>
      <c r="AC246" s="23" t="str">
        <f t="shared" si="107"/>
        <v>_</v>
      </c>
      <c r="AD246" s="22"/>
      <c r="AE246" s="20" t="str">
        <f t="shared" si="98"/>
        <v>_</v>
      </c>
      <c r="AF246" s="23" t="str">
        <f t="shared" si="108"/>
        <v>_</v>
      </c>
      <c r="AG246" s="22"/>
      <c r="AH246" s="20" t="str">
        <f t="shared" si="99"/>
        <v>_</v>
      </c>
      <c r="AI246" s="23" t="str">
        <f t="shared" si="109"/>
        <v>_</v>
      </c>
      <c r="AJ246" s="22"/>
      <c r="AK246" s="20">
        <f t="shared" si="100"/>
        <v>21.6</v>
      </c>
      <c r="AL246" s="23">
        <f t="shared" si="101"/>
        <v>0</v>
      </c>
      <c r="AM246" s="22"/>
    </row>
    <row r="247" spans="1:39" ht="12.75">
      <c r="A247" s="6">
        <f>Ruimtestaat!A251</f>
        <v>1</v>
      </c>
      <c r="B247" s="17" t="str">
        <f>Ruimtestaat!B251</f>
        <v>Ariane de Ranitz</v>
      </c>
      <c r="C247" s="52" t="str">
        <f>Ruimtestaat!D251</f>
        <v>1e</v>
      </c>
      <c r="D247" s="77">
        <f>Ruimtestaat!E251</f>
        <v>1075</v>
      </c>
      <c r="E247" s="52" t="str">
        <f>Ruimtestaat!F251</f>
        <v>Lokaal Kaarsenmakerij</v>
      </c>
      <c r="F247" s="9">
        <v>7</v>
      </c>
      <c r="G247" s="18" t="str">
        <f t="shared" si="92"/>
        <v>Leslokalen praktijk</v>
      </c>
      <c r="H247" s="52" t="str">
        <f>Ruimtestaat!G251</f>
        <v>gietvloer</v>
      </c>
      <c r="I247" s="19">
        <v>3</v>
      </c>
      <c r="J247" s="18" t="str">
        <f t="shared" si="105"/>
        <v>Harde vloer zonder polymeer beschermlaag, met behandeling</v>
      </c>
      <c r="K247" s="21">
        <f>Ruimtestaat!H251</f>
        <v>30</v>
      </c>
      <c r="L247" s="20">
        <v>30</v>
      </c>
      <c r="M247" s="42">
        <v>0</v>
      </c>
      <c r="N247" s="22"/>
      <c r="O247" s="9" t="s">
        <v>23</v>
      </c>
      <c r="P247" s="9"/>
      <c r="Q247" s="9"/>
      <c r="R247" s="9"/>
      <c r="S247" s="22"/>
      <c r="T247" s="17" t="str">
        <f t="shared" si="93"/>
        <v>Les</v>
      </c>
      <c r="U247" s="17" t="str">
        <f t="shared" si="94"/>
        <v>AQL 7%</v>
      </c>
      <c r="V247" s="22"/>
      <c r="W247" s="184">
        <v>100</v>
      </c>
      <c r="X247" s="22"/>
      <c r="Y247" s="20">
        <f>IF(F247="nio","_",(L247/W247)*VLOOKUP(O247,Aanpassing_frequenties,3,0))*VLOOKUP(O247,Aanpassing_frequenties,4,0)</f>
        <v>60</v>
      </c>
      <c r="Z247" s="23">
        <f t="shared" si="96"/>
        <v>0</v>
      </c>
      <c r="AA247" s="22"/>
      <c r="AB247" s="20" t="str">
        <f t="shared" si="97"/>
        <v>_</v>
      </c>
      <c r="AC247" s="23" t="str">
        <f t="shared" si="107"/>
        <v>_</v>
      </c>
      <c r="AD247" s="22"/>
      <c r="AE247" s="20" t="str">
        <f t="shared" si="98"/>
        <v>_</v>
      </c>
      <c r="AF247" s="23" t="str">
        <f t="shared" si="108"/>
        <v>_</v>
      </c>
      <c r="AG247" s="22"/>
      <c r="AH247" s="20" t="str">
        <f t="shared" si="99"/>
        <v>_</v>
      </c>
      <c r="AI247" s="23" t="str">
        <f t="shared" si="109"/>
        <v>_</v>
      </c>
      <c r="AJ247" s="22"/>
      <c r="AK247" s="20">
        <f>IF(F247="nio","_",SUM(Y247,AB247,AE247,AH247))</f>
        <v>60</v>
      </c>
      <c r="AL247" s="23">
        <f t="shared" si="101"/>
        <v>0</v>
      </c>
      <c r="AM247" s="22"/>
    </row>
    <row r="248" spans="1:39" ht="12.75">
      <c r="A248" s="6">
        <f>Ruimtestaat!A252</f>
        <v>1</v>
      </c>
      <c r="B248" s="17" t="str">
        <f>Ruimtestaat!B252</f>
        <v>Ariane de Ranitz</v>
      </c>
      <c r="C248" s="52" t="str">
        <f>Ruimtestaat!D252</f>
        <v>1e</v>
      </c>
      <c r="D248" s="77">
        <f>Ruimtestaat!E252</f>
        <v>1076</v>
      </c>
      <c r="E248" s="52" t="str">
        <f>Ruimtestaat!F252</f>
        <v>Ortho Pedagoog</v>
      </c>
      <c r="F248" s="9" t="s">
        <v>652</v>
      </c>
      <c r="G248" s="18" t="str">
        <f t="shared" si="92"/>
        <v>niet in onderhoud</v>
      </c>
      <c r="H248" s="52" t="str">
        <f>Ruimtestaat!G252</f>
        <v>Noraplan Sentica</v>
      </c>
      <c r="I248" s="19">
        <v>2</v>
      </c>
      <c r="J248" s="18" t="str">
        <f t="shared" si="105"/>
        <v>Harde vloeren zonder extra behandeling</v>
      </c>
      <c r="K248" s="21">
        <f>Ruimtestaat!H252</f>
        <v>16</v>
      </c>
      <c r="L248" s="20">
        <f t="shared" si="110"/>
        <v>0</v>
      </c>
      <c r="M248" s="42">
        <f>Ruimtestaat!J252</f>
        <v>16</v>
      </c>
      <c r="N248" s="22"/>
      <c r="O248" s="9" t="s">
        <v>652</v>
      </c>
      <c r="P248" s="9"/>
      <c r="Q248" s="9"/>
      <c r="R248" s="9"/>
      <c r="S248" s="22"/>
      <c r="T248" s="17" t="str">
        <f t="shared" si="93"/>
        <v>_</v>
      </c>
      <c r="U248" s="17" t="str">
        <f t="shared" si="94"/>
        <v>_</v>
      </c>
      <c r="V248" s="22"/>
      <c r="W248" s="184">
        <v>100</v>
      </c>
      <c r="X248" s="22"/>
      <c r="Y248" s="20" t="str">
        <f t="shared" ref="Y248:Y250" si="112">IF(F248="nio","_",0)</f>
        <v>_</v>
      </c>
      <c r="Z248" s="23" t="str">
        <f t="shared" si="96"/>
        <v>_</v>
      </c>
      <c r="AA248" s="22"/>
      <c r="AB248" s="20" t="str">
        <f t="shared" si="97"/>
        <v>_</v>
      </c>
      <c r="AC248" s="23" t="str">
        <f t="shared" si="107"/>
        <v>_</v>
      </c>
      <c r="AD248" s="22"/>
      <c r="AE248" s="20" t="str">
        <f t="shared" si="98"/>
        <v>_</v>
      </c>
      <c r="AF248" s="23" t="str">
        <f t="shared" si="108"/>
        <v>_</v>
      </c>
      <c r="AG248" s="22"/>
      <c r="AH248" s="20" t="str">
        <f t="shared" si="99"/>
        <v>_</v>
      </c>
      <c r="AI248" s="23" t="str">
        <f t="shared" si="109"/>
        <v>_</v>
      </c>
      <c r="AJ248" s="22"/>
      <c r="AK248" s="20" t="str">
        <f t="shared" si="100"/>
        <v>_</v>
      </c>
      <c r="AL248" s="23" t="str">
        <f t="shared" si="101"/>
        <v>_</v>
      </c>
      <c r="AM248" s="22"/>
    </row>
    <row r="249" spans="1:39" ht="12.75">
      <c r="A249" s="6">
        <f>Ruimtestaat!A253</f>
        <v>1</v>
      </c>
      <c r="B249" s="17" t="str">
        <f>Ruimtestaat!B253</f>
        <v>Ariane de Ranitz</v>
      </c>
      <c r="C249" s="52" t="str">
        <f>Ruimtestaat!D253</f>
        <v>1e</v>
      </c>
      <c r="D249" s="77">
        <f>Ruimtestaat!E253</f>
        <v>1077</v>
      </c>
      <c r="E249" s="52" t="str">
        <f>Ruimtestaat!F253</f>
        <v>Kantoor uitstroom coördinatoren</v>
      </c>
      <c r="F249" s="9" t="s">
        <v>652</v>
      </c>
      <c r="G249" s="18" t="str">
        <f t="shared" si="92"/>
        <v>niet in onderhoud</v>
      </c>
      <c r="H249" s="52" t="str">
        <f>Ruimtestaat!G253</f>
        <v>Noraplan Sentica</v>
      </c>
      <c r="I249" s="19">
        <v>2</v>
      </c>
      <c r="J249" s="18" t="str">
        <f t="shared" si="105"/>
        <v>Harde vloeren zonder extra behandeling</v>
      </c>
      <c r="K249" s="21">
        <f>Ruimtestaat!H253</f>
        <v>17</v>
      </c>
      <c r="L249" s="20">
        <f t="shared" si="110"/>
        <v>0</v>
      </c>
      <c r="M249" s="42">
        <f>Ruimtestaat!J253</f>
        <v>17</v>
      </c>
      <c r="N249" s="22"/>
      <c r="O249" s="9" t="s">
        <v>652</v>
      </c>
      <c r="P249" s="9"/>
      <c r="Q249" s="9"/>
      <c r="R249" s="9"/>
      <c r="S249" s="22"/>
      <c r="T249" s="17" t="str">
        <f t="shared" si="93"/>
        <v>_</v>
      </c>
      <c r="U249" s="17" t="str">
        <f t="shared" si="94"/>
        <v>_</v>
      </c>
      <c r="V249" s="22"/>
      <c r="W249" s="184">
        <v>100</v>
      </c>
      <c r="X249" s="22"/>
      <c r="Y249" s="20" t="str">
        <f t="shared" si="112"/>
        <v>_</v>
      </c>
      <c r="Z249" s="23" t="str">
        <f t="shared" si="96"/>
        <v>_</v>
      </c>
      <c r="AA249" s="22"/>
      <c r="AB249" s="20" t="str">
        <f t="shared" si="97"/>
        <v>_</v>
      </c>
      <c r="AC249" s="23" t="str">
        <f t="shared" si="107"/>
        <v>_</v>
      </c>
      <c r="AD249" s="22"/>
      <c r="AE249" s="20" t="str">
        <f t="shared" si="98"/>
        <v>_</v>
      </c>
      <c r="AF249" s="23" t="str">
        <f t="shared" si="108"/>
        <v>_</v>
      </c>
      <c r="AG249" s="22"/>
      <c r="AH249" s="20" t="str">
        <f t="shared" si="99"/>
        <v>_</v>
      </c>
      <c r="AI249" s="23" t="str">
        <f t="shared" si="109"/>
        <v>_</v>
      </c>
      <c r="AJ249" s="22"/>
      <c r="AK249" s="20" t="str">
        <f t="shared" si="100"/>
        <v>_</v>
      </c>
      <c r="AL249" s="23" t="str">
        <f t="shared" si="101"/>
        <v>_</v>
      </c>
      <c r="AM249" s="22"/>
    </row>
    <row r="250" spans="1:39" ht="12.75">
      <c r="A250" s="6">
        <f>Ruimtestaat!A254</f>
        <v>1</v>
      </c>
      <c r="B250" s="17" t="str">
        <f>Ruimtestaat!B254</f>
        <v>Ariane de Ranitz</v>
      </c>
      <c r="C250" s="52" t="str">
        <f>Ruimtestaat!D254</f>
        <v>1e</v>
      </c>
      <c r="D250" s="77">
        <f>Ruimtestaat!E254</f>
        <v>1078</v>
      </c>
      <c r="E250" s="52" t="str">
        <f>Ruimtestaat!F254</f>
        <v xml:space="preserve">Technische ruimte </v>
      </c>
      <c r="F250" s="9" t="s">
        <v>652</v>
      </c>
      <c r="G250" s="18" t="str">
        <f t="shared" si="92"/>
        <v>niet in onderhoud</v>
      </c>
      <c r="H250" s="52" t="str">
        <f>Ruimtestaat!G254</f>
        <v>Noraplan Sentica</v>
      </c>
      <c r="I250" s="19">
        <v>2</v>
      </c>
      <c r="J250" s="18" t="str">
        <f t="shared" si="105"/>
        <v>Harde vloeren zonder extra behandeling</v>
      </c>
      <c r="K250" s="21">
        <f>Ruimtestaat!H254</f>
        <v>32</v>
      </c>
      <c r="L250" s="20">
        <f t="shared" si="110"/>
        <v>0</v>
      </c>
      <c r="M250" s="42">
        <f>Ruimtestaat!J254</f>
        <v>32</v>
      </c>
      <c r="N250" s="22"/>
      <c r="O250" s="9" t="s">
        <v>652</v>
      </c>
      <c r="P250" s="9"/>
      <c r="Q250" s="9"/>
      <c r="R250" s="9"/>
      <c r="S250" s="22"/>
      <c r="T250" s="17" t="str">
        <f t="shared" si="93"/>
        <v>_</v>
      </c>
      <c r="U250" s="17" t="str">
        <f t="shared" si="94"/>
        <v>_</v>
      </c>
      <c r="V250" s="22"/>
      <c r="W250" s="184">
        <v>100</v>
      </c>
      <c r="X250" s="22"/>
      <c r="Y250" s="20" t="str">
        <f t="shared" si="112"/>
        <v>_</v>
      </c>
      <c r="Z250" s="23" t="str">
        <f t="shared" si="96"/>
        <v>_</v>
      </c>
      <c r="AA250" s="22"/>
      <c r="AB250" s="20" t="str">
        <f t="shared" si="97"/>
        <v>_</v>
      </c>
      <c r="AC250" s="23" t="str">
        <f t="shared" si="107"/>
        <v>_</v>
      </c>
      <c r="AD250" s="22"/>
      <c r="AE250" s="20" t="str">
        <f t="shared" si="98"/>
        <v>_</v>
      </c>
      <c r="AF250" s="23" t="str">
        <f t="shared" si="108"/>
        <v>_</v>
      </c>
      <c r="AG250" s="22"/>
      <c r="AH250" s="20" t="str">
        <f t="shared" si="99"/>
        <v>_</v>
      </c>
      <c r="AI250" s="23" t="str">
        <f t="shared" si="109"/>
        <v>_</v>
      </c>
      <c r="AJ250" s="22"/>
      <c r="AK250" s="20" t="str">
        <f t="shared" si="100"/>
        <v>_</v>
      </c>
      <c r="AL250" s="23" t="str">
        <f t="shared" si="101"/>
        <v>_</v>
      </c>
      <c r="AM250" s="22"/>
    </row>
    <row r="251" spans="1:39" ht="12.75">
      <c r="A251" s="6">
        <f>Ruimtestaat!A255</f>
        <v>2</v>
      </c>
      <c r="B251" s="17" t="str">
        <f>Ruimtestaat!B255</f>
        <v>De Schans</v>
      </c>
      <c r="C251" s="52" t="str">
        <f>Ruimtestaat!D255</f>
        <v>bg</v>
      </c>
      <c r="D251" s="77">
        <f>Ruimtestaat!E255</f>
        <v>1</v>
      </c>
      <c r="E251" s="52" t="str">
        <f>Ruimtestaat!F255</f>
        <v>Kantoor</v>
      </c>
      <c r="F251" s="9">
        <v>1</v>
      </c>
      <c r="G251" s="18" t="str">
        <f t="shared" si="92"/>
        <v xml:space="preserve">Kantoorruimte / vergaderruimte </v>
      </c>
      <c r="H251" s="52" t="str">
        <f>Ruimtestaat!G255</f>
        <v>Tapijt</v>
      </c>
      <c r="I251" s="19">
        <v>4</v>
      </c>
      <c r="J251" s="18" t="str">
        <f t="shared" si="105"/>
        <v>Tapijt</v>
      </c>
      <c r="K251" s="21">
        <f>Ruimtestaat!H255</f>
        <v>27</v>
      </c>
      <c r="L251" s="20">
        <v>27</v>
      </c>
      <c r="M251" s="42">
        <f>Ruimtestaat!J255</f>
        <v>0</v>
      </c>
      <c r="N251" s="22"/>
      <c r="O251" s="9" t="str">
        <f>Ruimtestaat!L255</f>
        <v>1w</v>
      </c>
      <c r="P251" s="9"/>
      <c r="Q251" s="9"/>
      <c r="R251" s="9"/>
      <c r="S251" s="22"/>
      <c r="T251" s="17" t="str">
        <f t="shared" si="93"/>
        <v>Bureau</v>
      </c>
      <c r="U251" s="17" t="str">
        <f t="shared" si="94"/>
        <v>AQL 7%</v>
      </c>
      <c r="V251" s="22"/>
      <c r="W251" s="184">
        <v>100</v>
      </c>
      <c r="X251" s="22"/>
      <c r="Y251" s="20">
        <f t="shared" si="95"/>
        <v>10.8</v>
      </c>
      <c r="Z251" s="23">
        <f t="shared" si="96"/>
        <v>0</v>
      </c>
      <c r="AA251" s="22"/>
      <c r="AB251" s="20" t="str">
        <f t="shared" si="97"/>
        <v>_</v>
      </c>
      <c r="AC251" s="23" t="str">
        <f t="shared" si="107"/>
        <v>_</v>
      </c>
      <c r="AD251" s="22"/>
      <c r="AE251" s="20" t="str">
        <f t="shared" si="98"/>
        <v>_</v>
      </c>
      <c r="AF251" s="23" t="str">
        <f t="shared" si="108"/>
        <v>_</v>
      </c>
      <c r="AG251" s="22"/>
      <c r="AH251" s="20" t="str">
        <f t="shared" si="99"/>
        <v>_</v>
      </c>
      <c r="AI251" s="23" t="str">
        <f t="shared" si="109"/>
        <v>_</v>
      </c>
      <c r="AJ251" s="22"/>
      <c r="AK251" s="20">
        <f t="shared" si="100"/>
        <v>10.8</v>
      </c>
      <c r="AL251" s="23">
        <f t="shared" si="101"/>
        <v>0</v>
      </c>
      <c r="AM251" s="22"/>
    </row>
    <row r="252" spans="1:39" ht="12.75">
      <c r="A252" s="6">
        <f>Ruimtestaat!A256</f>
        <v>2</v>
      </c>
      <c r="B252" s="17" t="str">
        <f>Ruimtestaat!B256</f>
        <v>De Schans</v>
      </c>
      <c r="C252" s="52" t="str">
        <f>Ruimtestaat!D256</f>
        <v>bg</v>
      </c>
      <c r="D252" s="77">
        <f>Ruimtestaat!E256</f>
        <v>2</v>
      </c>
      <c r="E252" s="52" t="str">
        <f>Ruimtestaat!F256</f>
        <v>Toiletten</v>
      </c>
      <c r="F252" s="9">
        <v>2</v>
      </c>
      <c r="G252" s="18" t="str">
        <f t="shared" si="92"/>
        <v>Sanitaire ruimte</v>
      </c>
      <c r="H252" s="52" t="str">
        <f>Ruimtestaat!G256</f>
        <v>Tegels</v>
      </c>
      <c r="I252" s="19">
        <v>3</v>
      </c>
      <c r="J252" s="18" t="str">
        <f t="shared" si="105"/>
        <v>Harde vloer zonder polymeer beschermlaag, met behandeling</v>
      </c>
      <c r="K252" s="21">
        <f>Ruimtestaat!H256</f>
        <v>2.2999999999999998</v>
      </c>
      <c r="L252" s="20">
        <f t="shared" si="110"/>
        <v>2.2999999999999998</v>
      </c>
      <c r="M252" s="42">
        <f>Ruimtestaat!J256</f>
        <v>0</v>
      </c>
      <c r="N252" s="22"/>
      <c r="O252" s="9" t="str">
        <f>Ruimtestaat!L256</f>
        <v>5w</v>
      </c>
      <c r="P252" s="9"/>
      <c r="Q252" s="9"/>
      <c r="R252" s="9"/>
      <c r="S252" s="22"/>
      <c r="T252" s="17" t="str">
        <f t="shared" si="93"/>
        <v>Sanitair</v>
      </c>
      <c r="U252" s="17" t="str">
        <f t="shared" si="94"/>
        <v>AQL 4%</v>
      </c>
      <c r="V252" s="22"/>
      <c r="W252" s="184">
        <v>100</v>
      </c>
      <c r="X252" s="22"/>
      <c r="Y252" s="20">
        <f t="shared" si="95"/>
        <v>4.5999999999999996</v>
      </c>
      <c r="Z252" s="23">
        <f t="shared" si="96"/>
        <v>0</v>
      </c>
      <c r="AA252" s="22"/>
      <c r="AB252" s="20" t="str">
        <f t="shared" si="97"/>
        <v>_</v>
      </c>
      <c r="AC252" s="23" t="str">
        <f t="shared" si="107"/>
        <v>_</v>
      </c>
      <c r="AD252" s="22"/>
      <c r="AE252" s="20" t="str">
        <f t="shared" si="98"/>
        <v>_</v>
      </c>
      <c r="AF252" s="23" t="str">
        <f t="shared" si="108"/>
        <v>_</v>
      </c>
      <c r="AG252" s="22"/>
      <c r="AH252" s="20" t="str">
        <f t="shared" si="99"/>
        <v>_</v>
      </c>
      <c r="AI252" s="23" t="str">
        <f t="shared" si="109"/>
        <v>_</v>
      </c>
      <c r="AJ252" s="22"/>
      <c r="AK252" s="20">
        <f t="shared" si="100"/>
        <v>4.5999999999999996</v>
      </c>
      <c r="AL252" s="23">
        <f t="shared" si="101"/>
        <v>0</v>
      </c>
      <c r="AM252" s="22"/>
    </row>
    <row r="253" spans="1:39" ht="12.75">
      <c r="A253" s="6">
        <f>Ruimtestaat!A257</f>
        <v>2</v>
      </c>
      <c r="B253" s="17" t="str">
        <f>Ruimtestaat!B257</f>
        <v>De Schans</v>
      </c>
      <c r="C253" s="52" t="str">
        <f>Ruimtestaat!D257</f>
        <v>bg</v>
      </c>
      <c r="D253" s="77">
        <f>Ruimtestaat!E257</f>
        <v>3</v>
      </c>
      <c r="E253" s="52" t="str">
        <f>Ruimtestaat!F257</f>
        <v>Toiletten</v>
      </c>
      <c r="F253" s="9">
        <v>2</v>
      </c>
      <c r="G253" s="18" t="str">
        <f t="shared" si="92"/>
        <v>Sanitaire ruimte</v>
      </c>
      <c r="H253" s="52" t="str">
        <f>Ruimtestaat!G257</f>
        <v>Tegels</v>
      </c>
      <c r="I253" s="19">
        <v>3</v>
      </c>
      <c r="J253" s="18" t="str">
        <f t="shared" si="105"/>
        <v>Harde vloer zonder polymeer beschermlaag, met behandeling</v>
      </c>
      <c r="K253" s="21">
        <f>Ruimtestaat!H257</f>
        <v>2.2000000000000002</v>
      </c>
      <c r="L253" s="20">
        <f t="shared" si="110"/>
        <v>2.2000000000000002</v>
      </c>
      <c r="M253" s="42">
        <f>Ruimtestaat!J257</f>
        <v>0</v>
      </c>
      <c r="N253" s="22"/>
      <c r="O253" s="9" t="str">
        <f>Ruimtestaat!L257</f>
        <v>5w</v>
      </c>
      <c r="P253" s="9"/>
      <c r="Q253" s="9"/>
      <c r="R253" s="9"/>
      <c r="S253" s="22"/>
      <c r="T253" s="17" t="str">
        <f t="shared" si="93"/>
        <v>Sanitair</v>
      </c>
      <c r="U253" s="17" t="str">
        <f t="shared" si="94"/>
        <v>AQL 4%</v>
      </c>
      <c r="V253" s="22"/>
      <c r="W253" s="184">
        <v>100</v>
      </c>
      <c r="X253" s="22"/>
      <c r="Y253" s="20">
        <f t="shared" si="95"/>
        <v>4.4000000000000004</v>
      </c>
      <c r="Z253" s="23">
        <f t="shared" si="96"/>
        <v>0</v>
      </c>
      <c r="AA253" s="22"/>
      <c r="AB253" s="20" t="str">
        <f t="shared" si="97"/>
        <v>_</v>
      </c>
      <c r="AC253" s="23" t="str">
        <f t="shared" si="107"/>
        <v>_</v>
      </c>
      <c r="AD253" s="22"/>
      <c r="AE253" s="20" t="str">
        <f t="shared" si="98"/>
        <v>_</v>
      </c>
      <c r="AF253" s="23" t="str">
        <f t="shared" si="108"/>
        <v>_</v>
      </c>
      <c r="AG253" s="22"/>
      <c r="AH253" s="20" t="str">
        <f t="shared" si="99"/>
        <v>_</v>
      </c>
      <c r="AI253" s="23" t="str">
        <f t="shared" si="109"/>
        <v>_</v>
      </c>
      <c r="AJ253" s="22"/>
      <c r="AK253" s="20">
        <f t="shared" si="100"/>
        <v>4.4000000000000004</v>
      </c>
      <c r="AL253" s="23">
        <f t="shared" si="101"/>
        <v>0</v>
      </c>
      <c r="AM253" s="22"/>
    </row>
    <row r="254" spans="1:39" ht="12.75">
      <c r="A254" s="6">
        <f>Ruimtestaat!A258</f>
        <v>2</v>
      </c>
      <c r="B254" s="17" t="str">
        <f>Ruimtestaat!B258</f>
        <v>De Schans</v>
      </c>
      <c r="C254" s="52" t="str">
        <f>Ruimtestaat!D258</f>
        <v>bg</v>
      </c>
      <c r="D254" s="77">
        <f>Ruimtestaat!E258</f>
        <v>4</v>
      </c>
      <c r="E254" s="52" t="str">
        <f>Ruimtestaat!F258</f>
        <v>Kantoor</v>
      </c>
      <c r="F254" s="9">
        <v>1</v>
      </c>
      <c r="G254" s="18" t="str">
        <f t="shared" si="92"/>
        <v xml:space="preserve">Kantoorruimte / vergaderruimte </v>
      </c>
      <c r="H254" s="52" t="str">
        <f>Ruimtestaat!G258</f>
        <v>Linoleum</v>
      </c>
      <c r="I254" s="19">
        <v>1</v>
      </c>
      <c r="J254" s="18" t="str">
        <f t="shared" si="105"/>
        <v>Vloerafwerking met polymeer beschermlaag</v>
      </c>
      <c r="K254" s="21">
        <f>Ruimtestaat!H258</f>
        <v>13.3</v>
      </c>
      <c r="L254" s="20">
        <v>13.3</v>
      </c>
      <c r="M254" s="42">
        <f>Ruimtestaat!J258</f>
        <v>0</v>
      </c>
      <c r="N254" s="22"/>
      <c r="O254" s="9" t="str">
        <f>Ruimtestaat!L258</f>
        <v>5w</v>
      </c>
      <c r="P254" s="9"/>
      <c r="Q254" s="9"/>
      <c r="R254" s="9"/>
      <c r="S254" s="22"/>
      <c r="T254" s="17" t="str">
        <f t="shared" si="93"/>
        <v>Bureau</v>
      </c>
      <c r="U254" s="17" t="str">
        <f t="shared" si="94"/>
        <v>AQL 7%</v>
      </c>
      <c r="V254" s="22"/>
      <c r="W254" s="184">
        <v>100</v>
      </c>
      <c r="X254" s="22"/>
      <c r="Y254" s="20">
        <f t="shared" si="95"/>
        <v>26.6</v>
      </c>
      <c r="Z254" s="23">
        <f t="shared" si="96"/>
        <v>0</v>
      </c>
      <c r="AA254" s="22"/>
      <c r="AB254" s="20" t="str">
        <f t="shared" si="97"/>
        <v>_</v>
      </c>
      <c r="AC254" s="23" t="str">
        <f t="shared" si="107"/>
        <v>_</v>
      </c>
      <c r="AD254" s="22"/>
      <c r="AE254" s="20" t="str">
        <f t="shared" si="98"/>
        <v>_</v>
      </c>
      <c r="AF254" s="23" t="str">
        <f t="shared" si="108"/>
        <v>_</v>
      </c>
      <c r="AG254" s="22"/>
      <c r="AH254" s="20" t="str">
        <f t="shared" si="99"/>
        <v>_</v>
      </c>
      <c r="AI254" s="23" t="str">
        <f t="shared" si="109"/>
        <v>_</v>
      </c>
      <c r="AJ254" s="22"/>
      <c r="AK254" s="20">
        <f t="shared" si="100"/>
        <v>26.6</v>
      </c>
      <c r="AL254" s="23">
        <f t="shared" si="101"/>
        <v>0</v>
      </c>
      <c r="AM254" s="22"/>
    </row>
    <row r="255" spans="1:39" ht="12.75">
      <c r="A255" s="6">
        <f>Ruimtestaat!A259</f>
        <v>2</v>
      </c>
      <c r="B255" s="17" t="str">
        <f>Ruimtestaat!B259</f>
        <v>De Schans</v>
      </c>
      <c r="C255" s="52" t="str">
        <f>Ruimtestaat!D259</f>
        <v>bg</v>
      </c>
      <c r="D255" s="77">
        <f>Ruimtestaat!E259</f>
        <v>5</v>
      </c>
      <c r="E255" s="52" t="str">
        <f>Ruimtestaat!F259</f>
        <v>Kantoor</v>
      </c>
      <c r="F255" s="9">
        <v>1</v>
      </c>
      <c r="G255" s="18" t="str">
        <f t="shared" si="92"/>
        <v xml:space="preserve">Kantoorruimte / vergaderruimte </v>
      </c>
      <c r="H255" s="52" t="str">
        <f>Ruimtestaat!G259</f>
        <v>Linoleum</v>
      </c>
      <c r="I255" s="19">
        <v>1</v>
      </c>
      <c r="J255" s="18" t="str">
        <f t="shared" si="105"/>
        <v>Vloerafwerking met polymeer beschermlaag</v>
      </c>
      <c r="K255" s="21">
        <f>Ruimtestaat!H259</f>
        <v>13.1</v>
      </c>
      <c r="L255" s="20">
        <v>13.1</v>
      </c>
      <c r="M255" s="42">
        <f>Ruimtestaat!J259</f>
        <v>0</v>
      </c>
      <c r="N255" s="22"/>
      <c r="O255" s="9" t="str">
        <f>Ruimtestaat!L259</f>
        <v>1w</v>
      </c>
      <c r="P255" s="9"/>
      <c r="Q255" s="9"/>
      <c r="R255" s="9"/>
      <c r="S255" s="22"/>
      <c r="T255" s="17" t="str">
        <f t="shared" si="93"/>
        <v>Bureau</v>
      </c>
      <c r="U255" s="17" t="str">
        <f t="shared" si="94"/>
        <v>AQL 7%</v>
      </c>
      <c r="V255" s="22"/>
      <c r="W255" s="184">
        <v>100</v>
      </c>
      <c r="X255" s="22"/>
      <c r="Y255" s="20">
        <f t="shared" si="95"/>
        <v>5.24</v>
      </c>
      <c r="Z255" s="23">
        <f t="shared" si="96"/>
        <v>0</v>
      </c>
      <c r="AA255" s="22"/>
      <c r="AB255" s="20" t="str">
        <f t="shared" si="97"/>
        <v>_</v>
      </c>
      <c r="AC255" s="23" t="str">
        <f t="shared" si="107"/>
        <v>_</v>
      </c>
      <c r="AD255" s="22"/>
      <c r="AE255" s="20" t="str">
        <f t="shared" si="98"/>
        <v>_</v>
      </c>
      <c r="AF255" s="23" t="str">
        <f t="shared" si="108"/>
        <v>_</v>
      </c>
      <c r="AG255" s="22"/>
      <c r="AH255" s="20" t="str">
        <f t="shared" si="99"/>
        <v>_</v>
      </c>
      <c r="AI255" s="23" t="str">
        <f t="shared" si="109"/>
        <v>_</v>
      </c>
      <c r="AJ255" s="22"/>
      <c r="AK255" s="20">
        <f t="shared" si="100"/>
        <v>5.24</v>
      </c>
      <c r="AL255" s="23">
        <f t="shared" si="101"/>
        <v>0</v>
      </c>
      <c r="AM255" s="22"/>
    </row>
    <row r="256" spans="1:39" ht="12.75">
      <c r="A256" s="6">
        <f>Ruimtestaat!A260</f>
        <v>2</v>
      </c>
      <c r="B256" s="17" t="str">
        <f>Ruimtestaat!B260</f>
        <v>De Schans</v>
      </c>
      <c r="C256" s="52" t="str">
        <f>Ruimtestaat!D260</f>
        <v>bg</v>
      </c>
      <c r="D256" s="77">
        <f>Ruimtestaat!E260</f>
        <v>6</v>
      </c>
      <c r="E256" s="52" t="str">
        <f>Ruimtestaat!F260</f>
        <v>Kantoor</v>
      </c>
      <c r="F256" s="9">
        <v>1</v>
      </c>
      <c r="G256" s="18" t="str">
        <f t="shared" si="92"/>
        <v xml:space="preserve">Kantoorruimte / vergaderruimte </v>
      </c>
      <c r="H256" s="52" t="str">
        <f>Ruimtestaat!G260</f>
        <v>Tapijt</v>
      </c>
      <c r="I256" s="19">
        <v>4</v>
      </c>
      <c r="J256" s="18" t="str">
        <f t="shared" si="105"/>
        <v>Tapijt</v>
      </c>
      <c r="K256" s="21">
        <f>Ruimtestaat!H260</f>
        <v>13.1</v>
      </c>
      <c r="L256" s="20">
        <v>13.1</v>
      </c>
      <c r="M256" s="42">
        <f>Ruimtestaat!J260</f>
        <v>0</v>
      </c>
      <c r="N256" s="22"/>
      <c r="O256" s="9" t="str">
        <f>Ruimtestaat!L260</f>
        <v>1w</v>
      </c>
      <c r="P256" s="9"/>
      <c r="Q256" s="9"/>
      <c r="R256" s="9"/>
      <c r="S256" s="22"/>
      <c r="T256" s="17" t="str">
        <f t="shared" si="93"/>
        <v>Bureau</v>
      </c>
      <c r="U256" s="17" t="str">
        <f t="shared" si="94"/>
        <v>AQL 7%</v>
      </c>
      <c r="V256" s="22"/>
      <c r="W256" s="184">
        <v>100</v>
      </c>
      <c r="X256" s="22"/>
      <c r="Y256" s="20">
        <f t="shared" si="95"/>
        <v>5.24</v>
      </c>
      <c r="Z256" s="23">
        <f t="shared" si="96"/>
        <v>0</v>
      </c>
      <c r="AA256" s="22"/>
      <c r="AB256" s="20" t="str">
        <f t="shared" si="97"/>
        <v>_</v>
      </c>
      <c r="AC256" s="23" t="str">
        <f t="shared" si="107"/>
        <v>_</v>
      </c>
      <c r="AD256" s="22"/>
      <c r="AE256" s="20" t="str">
        <f t="shared" si="98"/>
        <v>_</v>
      </c>
      <c r="AF256" s="23" t="str">
        <f t="shared" si="108"/>
        <v>_</v>
      </c>
      <c r="AG256" s="22"/>
      <c r="AH256" s="20" t="str">
        <f t="shared" si="99"/>
        <v>_</v>
      </c>
      <c r="AI256" s="23" t="str">
        <f t="shared" si="109"/>
        <v>_</v>
      </c>
      <c r="AJ256" s="22"/>
      <c r="AK256" s="20">
        <f t="shared" si="100"/>
        <v>5.24</v>
      </c>
      <c r="AL256" s="23">
        <f t="shared" si="101"/>
        <v>0</v>
      </c>
      <c r="AM256" s="22"/>
    </row>
    <row r="257" spans="1:39" ht="12.75">
      <c r="A257" s="6">
        <f>Ruimtestaat!A261</f>
        <v>2</v>
      </c>
      <c r="B257" s="17" t="str">
        <f>Ruimtestaat!B261</f>
        <v>De Schans</v>
      </c>
      <c r="C257" s="52" t="str">
        <f>Ruimtestaat!D261</f>
        <v>bg</v>
      </c>
      <c r="D257" s="77">
        <f>Ruimtestaat!E261</f>
        <v>7</v>
      </c>
      <c r="E257" s="52" t="str">
        <f>Ruimtestaat!F261</f>
        <v>Kantoor/lesruimte</v>
      </c>
      <c r="F257" s="9">
        <v>1</v>
      </c>
      <c r="G257" s="18" t="str">
        <f t="shared" si="92"/>
        <v xml:space="preserve">Kantoorruimte / vergaderruimte </v>
      </c>
      <c r="H257" s="52" t="s">
        <v>333</v>
      </c>
      <c r="I257" s="19">
        <v>1</v>
      </c>
      <c r="J257" s="18" t="str">
        <f t="shared" si="105"/>
        <v>Vloerafwerking met polymeer beschermlaag</v>
      </c>
      <c r="K257" s="21">
        <f>Ruimtestaat!H261</f>
        <v>12.6</v>
      </c>
      <c r="L257" s="20">
        <v>12.6</v>
      </c>
      <c r="M257" s="42">
        <f>Ruimtestaat!J261</f>
        <v>0</v>
      </c>
      <c r="N257" s="22"/>
      <c r="O257" s="9" t="str">
        <f>Ruimtestaat!L261</f>
        <v>1w</v>
      </c>
      <c r="P257" s="9"/>
      <c r="Q257" s="9"/>
      <c r="R257" s="9"/>
      <c r="S257" s="22"/>
      <c r="T257" s="17" t="str">
        <f t="shared" si="93"/>
        <v>Bureau</v>
      </c>
      <c r="U257" s="17" t="str">
        <f t="shared" si="94"/>
        <v>AQL 7%</v>
      </c>
      <c r="V257" s="22"/>
      <c r="W257" s="184">
        <v>100</v>
      </c>
      <c r="X257" s="22"/>
      <c r="Y257" s="20">
        <f t="shared" si="95"/>
        <v>5.04</v>
      </c>
      <c r="Z257" s="23">
        <f t="shared" si="96"/>
        <v>0</v>
      </c>
      <c r="AA257" s="22"/>
      <c r="AB257" s="20" t="str">
        <f t="shared" si="97"/>
        <v>_</v>
      </c>
      <c r="AC257" s="23" t="str">
        <f t="shared" si="107"/>
        <v>_</v>
      </c>
      <c r="AD257" s="22"/>
      <c r="AE257" s="20" t="str">
        <f t="shared" si="98"/>
        <v>_</v>
      </c>
      <c r="AF257" s="23" t="str">
        <f t="shared" si="108"/>
        <v>_</v>
      </c>
      <c r="AG257" s="22"/>
      <c r="AH257" s="20" t="str">
        <f t="shared" si="99"/>
        <v>_</v>
      </c>
      <c r="AI257" s="23" t="str">
        <f t="shared" si="109"/>
        <v>_</v>
      </c>
      <c r="AJ257" s="22"/>
      <c r="AK257" s="20">
        <f t="shared" si="100"/>
        <v>5.04</v>
      </c>
      <c r="AL257" s="23">
        <f t="shared" si="101"/>
        <v>0</v>
      </c>
      <c r="AM257" s="22"/>
    </row>
    <row r="258" spans="1:39" ht="12.75">
      <c r="A258" s="6">
        <f>Ruimtestaat!A262</f>
        <v>2</v>
      </c>
      <c r="B258" s="17" t="str">
        <f>Ruimtestaat!B262</f>
        <v>De Schans</v>
      </c>
      <c r="C258" s="52" t="str">
        <f>Ruimtestaat!D262</f>
        <v>bg</v>
      </c>
      <c r="D258" s="77">
        <f>Ruimtestaat!E262</f>
        <v>8</v>
      </c>
      <c r="E258" s="52" t="str">
        <f>Ruimtestaat!F262</f>
        <v>Bergkast</v>
      </c>
      <c r="F258" s="9" t="s">
        <v>652</v>
      </c>
      <c r="G258" s="18" t="str">
        <f t="shared" si="92"/>
        <v>niet in onderhoud</v>
      </c>
      <c r="H258" s="52" t="str">
        <f>Ruimtestaat!G262</f>
        <v>tegels</v>
      </c>
      <c r="I258" s="19">
        <v>3</v>
      </c>
      <c r="J258" s="18" t="str">
        <f t="shared" si="105"/>
        <v>Harde vloer zonder polymeer beschermlaag, met behandeling</v>
      </c>
      <c r="K258" s="21">
        <f>Ruimtestaat!H262</f>
        <v>1.04</v>
      </c>
      <c r="L258" s="20">
        <f t="shared" si="110"/>
        <v>0</v>
      </c>
      <c r="M258" s="42">
        <f>Ruimtestaat!J262</f>
        <v>1.04</v>
      </c>
      <c r="N258" s="22"/>
      <c r="O258" s="9" t="s">
        <v>652</v>
      </c>
      <c r="P258" s="9"/>
      <c r="Q258" s="9"/>
      <c r="R258" s="9"/>
      <c r="S258" s="22"/>
      <c r="T258" s="17" t="str">
        <f t="shared" si="93"/>
        <v>_</v>
      </c>
      <c r="U258" s="17" t="str">
        <f t="shared" si="94"/>
        <v>_</v>
      </c>
      <c r="V258" s="22"/>
      <c r="W258" s="184">
        <v>100</v>
      </c>
      <c r="X258" s="22"/>
      <c r="Y258" s="20" t="str">
        <f>IF(F258="nio","_",0)</f>
        <v>_</v>
      </c>
      <c r="Z258" s="23" t="str">
        <f t="shared" si="96"/>
        <v>_</v>
      </c>
      <c r="AA258" s="22"/>
      <c r="AB258" s="20" t="str">
        <f t="shared" si="97"/>
        <v>_</v>
      </c>
      <c r="AC258" s="23" t="str">
        <f t="shared" si="107"/>
        <v>_</v>
      </c>
      <c r="AD258" s="22"/>
      <c r="AE258" s="20" t="str">
        <f t="shared" si="98"/>
        <v>_</v>
      </c>
      <c r="AF258" s="23" t="str">
        <f t="shared" si="108"/>
        <v>_</v>
      </c>
      <c r="AG258" s="22"/>
      <c r="AH258" s="20" t="str">
        <f t="shared" si="99"/>
        <v>_</v>
      </c>
      <c r="AI258" s="23" t="str">
        <f t="shared" si="109"/>
        <v>_</v>
      </c>
      <c r="AJ258" s="22"/>
      <c r="AK258" s="20" t="str">
        <f t="shared" si="100"/>
        <v>_</v>
      </c>
      <c r="AL258" s="23" t="str">
        <f t="shared" si="101"/>
        <v>_</v>
      </c>
      <c r="AM258" s="22"/>
    </row>
    <row r="259" spans="1:39" ht="12.75">
      <c r="A259" s="6">
        <f>Ruimtestaat!A263</f>
        <v>2</v>
      </c>
      <c r="B259" s="17" t="str">
        <f>Ruimtestaat!B263</f>
        <v>De Schans</v>
      </c>
      <c r="C259" s="52" t="str">
        <f>Ruimtestaat!D263</f>
        <v>bg</v>
      </c>
      <c r="D259" s="77">
        <f>Ruimtestaat!E263</f>
        <v>9</v>
      </c>
      <c r="E259" s="52" t="str">
        <f>Ruimtestaat!F263</f>
        <v>Kantoor</v>
      </c>
      <c r="F259" s="9">
        <v>1</v>
      </c>
      <c r="G259" s="18" t="str">
        <f t="shared" si="92"/>
        <v xml:space="preserve">Kantoorruimte / vergaderruimte </v>
      </c>
      <c r="H259" s="52" t="str">
        <f>Ruimtestaat!G263</f>
        <v>Tapijt</v>
      </c>
      <c r="I259" s="19">
        <v>4</v>
      </c>
      <c r="J259" s="18" t="str">
        <f t="shared" si="105"/>
        <v>Tapijt</v>
      </c>
      <c r="K259" s="21">
        <f>Ruimtestaat!H263</f>
        <v>16.5</v>
      </c>
      <c r="L259" s="20">
        <v>16.5</v>
      </c>
      <c r="M259" s="42">
        <f>Ruimtestaat!J263</f>
        <v>0</v>
      </c>
      <c r="N259" s="22"/>
      <c r="O259" s="9" t="str">
        <f>Ruimtestaat!L263</f>
        <v>1w</v>
      </c>
      <c r="P259" s="9"/>
      <c r="Q259" s="9"/>
      <c r="R259" s="9"/>
      <c r="S259" s="22"/>
      <c r="T259" s="17" t="str">
        <f t="shared" si="93"/>
        <v>Bureau</v>
      </c>
      <c r="U259" s="17" t="str">
        <f t="shared" si="94"/>
        <v>AQL 7%</v>
      </c>
      <c r="V259" s="22"/>
      <c r="W259" s="184">
        <v>100</v>
      </c>
      <c r="X259" s="22"/>
      <c r="Y259" s="20">
        <f t="shared" si="95"/>
        <v>6.6000000000000005</v>
      </c>
      <c r="Z259" s="23">
        <f t="shared" si="96"/>
        <v>0</v>
      </c>
      <c r="AA259" s="22"/>
      <c r="AB259" s="20" t="str">
        <f t="shared" si="97"/>
        <v>_</v>
      </c>
      <c r="AC259" s="23" t="str">
        <f t="shared" si="107"/>
        <v>_</v>
      </c>
      <c r="AD259" s="22"/>
      <c r="AE259" s="20" t="str">
        <f t="shared" si="98"/>
        <v>_</v>
      </c>
      <c r="AF259" s="23" t="str">
        <f t="shared" si="108"/>
        <v>_</v>
      </c>
      <c r="AG259" s="22"/>
      <c r="AH259" s="20" t="str">
        <f t="shared" si="99"/>
        <v>_</v>
      </c>
      <c r="AI259" s="23" t="str">
        <f t="shared" si="109"/>
        <v>_</v>
      </c>
      <c r="AJ259" s="22"/>
      <c r="AK259" s="20">
        <f t="shared" si="100"/>
        <v>6.6000000000000005</v>
      </c>
      <c r="AL259" s="23">
        <f t="shared" si="101"/>
        <v>0</v>
      </c>
      <c r="AM259" s="22"/>
    </row>
    <row r="260" spans="1:39" ht="12.75">
      <c r="A260" s="6">
        <f>Ruimtestaat!A264</f>
        <v>2</v>
      </c>
      <c r="B260" s="17" t="str">
        <f>Ruimtestaat!B264</f>
        <v>De Schans</v>
      </c>
      <c r="C260" s="52" t="str">
        <f>Ruimtestaat!D264</f>
        <v>bg</v>
      </c>
      <c r="D260" s="77">
        <f>Ruimtestaat!E264</f>
        <v>10</v>
      </c>
      <c r="E260" s="52" t="str">
        <f>Ruimtestaat!F264</f>
        <v>Printerruimte</v>
      </c>
      <c r="F260" s="9">
        <v>8</v>
      </c>
      <c r="G260" s="18" t="str">
        <f t="shared" si="92"/>
        <v>Overig / Magazijn / Archief / Berging / Technische ruimte</v>
      </c>
      <c r="H260" s="52" t="str">
        <f>Ruimtestaat!G264</f>
        <v>Linoleum</v>
      </c>
      <c r="I260" s="19">
        <v>1</v>
      </c>
      <c r="J260" s="18" t="str">
        <f t="shared" si="105"/>
        <v>Vloerafwerking met polymeer beschermlaag</v>
      </c>
      <c r="K260" s="21">
        <f>Ruimtestaat!H264</f>
        <v>15.9</v>
      </c>
      <c r="L260" s="20">
        <f t="shared" si="110"/>
        <v>15.9</v>
      </c>
      <c r="M260" s="42">
        <f>Ruimtestaat!J264</f>
        <v>0</v>
      </c>
      <c r="N260" s="22"/>
      <c r="O260" s="9" t="str">
        <f>Ruimtestaat!L264</f>
        <v>4j</v>
      </c>
      <c r="P260" s="9"/>
      <c r="Q260" s="9"/>
      <c r="R260" s="9"/>
      <c r="S260" s="22"/>
      <c r="T260" s="17" t="str">
        <f t="shared" si="93"/>
        <v>Verkeer</v>
      </c>
      <c r="U260" s="17" t="str">
        <f t="shared" si="94"/>
        <v>AQL 7%</v>
      </c>
      <c r="V260" s="22"/>
      <c r="W260" s="184">
        <v>100</v>
      </c>
      <c r="X260" s="22"/>
      <c r="Y260" s="20">
        <f t="shared" si="95"/>
        <v>0.63600000000000001</v>
      </c>
      <c r="Z260" s="23">
        <f t="shared" si="96"/>
        <v>0</v>
      </c>
      <c r="AA260" s="22"/>
      <c r="AB260" s="20" t="str">
        <f t="shared" si="97"/>
        <v>_</v>
      </c>
      <c r="AC260" s="23" t="str">
        <f t="shared" si="107"/>
        <v>_</v>
      </c>
      <c r="AD260" s="22"/>
      <c r="AE260" s="20" t="str">
        <f t="shared" si="98"/>
        <v>_</v>
      </c>
      <c r="AF260" s="23" t="str">
        <f t="shared" si="108"/>
        <v>_</v>
      </c>
      <c r="AG260" s="22"/>
      <c r="AH260" s="20" t="str">
        <f t="shared" si="99"/>
        <v>_</v>
      </c>
      <c r="AI260" s="23" t="str">
        <f t="shared" si="109"/>
        <v>_</v>
      </c>
      <c r="AJ260" s="22"/>
      <c r="AK260" s="20">
        <f t="shared" si="100"/>
        <v>0.63600000000000001</v>
      </c>
      <c r="AL260" s="23">
        <f t="shared" si="101"/>
        <v>0</v>
      </c>
      <c r="AM260" s="22"/>
    </row>
    <row r="261" spans="1:39" ht="12.75">
      <c r="A261" s="6">
        <f>Ruimtestaat!A265</f>
        <v>2</v>
      </c>
      <c r="B261" s="17" t="str">
        <f>Ruimtestaat!B265</f>
        <v>De Schans</v>
      </c>
      <c r="C261" s="52" t="str">
        <f>Ruimtestaat!D265</f>
        <v>bg</v>
      </c>
      <c r="D261" s="77">
        <f>Ruimtestaat!E265</f>
        <v>11</v>
      </c>
      <c r="E261" s="52" t="str">
        <f>Ruimtestaat!F265</f>
        <v>Oefenzaal</v>
      </c>
      <c r="F261" s="9">
        <v>6</v>
      </c>
      <c r="G261" s="18" t="str">
        <f t="shared" ref="G261:G324" si="113">VLOOKUP(F261,cat_omschrijving,2,0)</f>
        <v>Leslokalen theorie</v>
      </c>
      <c r="H261" s="52" t="str">
        <f>Ruimtestaat!G265</f>
        <v>Linoleum</v>
      </c>
      <c r="I261" s="19">
        <v>1</v>
      </c>
      <c r="J261" s="18" t="str">
        <f t="shared" si="105"/>
        <v>Vloerafwerking met polymeer beschermlaag</v>
      </c>
      <c r="K261" s="21">
        <f>Ruimtestaat!H265</f>
        <v>52.2</v>
      </c>
      <c r="L261" s="20">
        <f t="shared" si="110"/>
        <v>52.2</v>
      </c>
      <c r="M261" s="42">
        <f>Ruimtestaat!J265</f>
        <v>0</v>
      </c>
      <c r="N261" s="22"/>
      <c r="O261" s="9" t="str">
        <f>Ruimtestaat!L265</f>
        <v>1w</v>
      </c>
      <c r="P261" s="9"/>
      <c r="Q261" s="9"/>
      <c r="R261" s="9"/>
      <c r="S261" s="22"/>
      <c r="T261" s="17" t="str">
        <f t="shared" ref="T261:T324" si="114">IF(F261="nio","_",VLOOKUP(F261,cat_omschrijving,3,0))</f>
        <v>Les</v>
      </c>
      <c r="U261" s="17" t="str">
        <f t="shared" ref="U261:U324" si="115">IF(F261="nio","_",VLOOKUP(F261,cat_omschrijving,4,0))</f>
        <v>AQL 7%</v>
      </c>
      <c r="V261" s="22"/>
      <c r="W261" s="184">
        <v>100</v>
      </c>
      <c r="X261" s="22"/>
      <c r="Y261" s="20">
        <f t="shared" ref="Y261:Y324" si="116">IF(F261="nio","_",(L261/W261)*VLOOKUP(O261,Aanpassing_frequenties,3,0))*VLOOKUP(O261,Aanpassing_frequenties,4,0)</f>
        <v>20.880000000000003</v>
      </c>
      <c r="Z261" s="23">
        <f t="shared" ref="Z261:Z324" si="117">IF(F261="nio","_",Y261*Rekentarief)</f>
        <v>0</v>
      </c>
      <c r="AA261" s="22"/>
      <c r="AB261" s="20" t="str">
        <f t="shared" ref="AB261:AB324" si="118">IF(OR($F261="nio",P261=""),"_",($L261/$W261)*VLOOKUP(P261,Aanpassing_frequenties,3,0))</f>
        <v>_</v>
      </c>
      <c r="AC261" s="23" t="str">
        <f t="shared" si="107"/>
        <v>_</v>
      </c>
      <c r="AD261" s="22"/>
      <c r="AE261" s="20" t="str">
        <f t="shared" ref="AE261:AE324" si="119">IF(OR($F261="nio",Q261=""),"_",($L261/$W261)*VLOOKUP(Q261,Aanpassing_frequenties,3,0))</f>
        <v>_</v>
      </c>
      <c r="AF261" s="23" t="str">
        <f t="shared" si="108"/>
        <v>_</v>
      </c>
      <c r="AG261" s="22"/>
      <c r="AH261" s="20" t="str">
        <f t="shared" ref="AH261:AH324" si="120">IF(OR($F261="nio",R261=""),"_",($L261/$W261)*VLOOKUP(R261,Aanpassing_frequenties,3,0))</f>
        <v>_</v>
      </c>
      <c r="AI261" s="23" t="str">
        <f t="shared" si="109"/>
        <v>_</v>
      </c>
      <c r="AJ261" s="22"/>
      <c r="AK261" s="20">
        <f t="shared" ref="AK261:AK324" si="121">IF(F261="nio","_",SUM(Y261,AB261,AE261,AH261))</f>
        <v>20.880000000000003</v>
      </c>
      <c r="AL261" s="23">
        <f t="shared" ref="AL261:AL324" si="122">IF(F261="nio","_",SUM(Z261,AC261,AF261,AI261))</f>
        <v>0</v>
      </c>
      <c r="AM261" s="22"/>
    </row>
    <row r="262" spans="1:39" ht="12.75">
      <c r="A262" s="6">
        <f>Ruimtestaat!A266</f>
        <v>2</v>
      </c>
      <c r="B262" s="17" t="str">
        <f>Ruimtestaat!B266</f>
        <v>De Schans</v>
      </c>
      <c r="C262" s="52" t="str">
        <f>Ruimtestaat!D266</f>
        <v>bg</v>
      </c>
      <c r="D262" s="77">
        <f>Ruimtestaat!E266</f>
        <v>12</v>
      </c>
      <c r="E262" s="52" t="str">
        <f>Ruimtestaat!F266</f>
        <v>Keuken</v>
      </c>
      <c r="F262" s="9">
        <v>5</v>
      </c>
      <c r="G262" s="18" t="str">
        <f t="shared" si="113"/>
        <v>Pantry / keuken / koffie / restaurant</v>
      </c>
      <c r="H262" s="52" t="str">
        <f>Ruimtestaat!G266</f>
        <v>Linoleum</v>
      </c>
      <c r="I262" s="19">
        <v>1</v>
      </c>
      <c r="J262" s="18" t="str">
        <f t="shared" si="105"/>
        <v>Vloerafwerking met polymeer beschermlaag</v>
      </c>
      <c r="K262" s="21">
        <f>Ruimtestaat!H266</f>
        <v>25.8</v>
      </c>
      <c r="L262" s="20">
        <f t="shared" si="110"/>
        <v>25.8</v>
      </c>
      <c r="M262" s="42">
        <f>Ruimtestaat!J266</f>
        <v>0</v>
      </c>
      <c r="N262" s="22"/>
      <c r="O262" s="9" t="str">
        <f>Ruimtestaat!L266</f>
        <v>5w</v>
      </c>
      <c r="P262" s="9"/>
      <c r="Q262" s="9"/>
      <c r="R262" s="9"/>
      <c r="S262" s="22"/>
      <c r="T262" s="17" t="str">
        <f t="shared" si="114"/>
        <v>Verkeer</v>
      </c>
      <c r="U262" s="17" t="str">
        <f t="shared" si="115"/>
        <v>AQL 7%</v>
      </c>
      <c r="V262" s="22"/>
      <c r="W262" s="184">
        <v>100</v>
      </c>
      <c r="X262" s="22"/>
      <c r="Y262" s="20">
        <f t="shared" si="116"/>
        <v>51.6</v>
      </c>
      <c r="Z262" s="23">
        <f t="shared" si="117"/>
        <v>0</v>
      </c>
      <c r="AA262" s="22"/>
      <c r="AB262" s="20" t="str">
        <f t="shared" si="118"/>
        <v>_</v>
      </c>
      <c r="AC262" s="23" t="str">
        <f t="shared" si="107"/>
        <v>_</v>
      </c>
      <c r="AD262" s="22"/>
      <c r="AE262" s="20" t="str">
        <f t="shared" si="119"/>
        <v>_</v>
      </c>
      <c r="AF262" s="23" t="str">
        <f t="shared" si="108"/>
        <v>_</v>
      </c>
      <c r="AG262" s="22"/>
      <c r="AH262" s="20" t="str">
        <f t="shared" si="120"/>
        <v>_</v>
      </c>
      <c r="AI262" s="23" t="str">
        <f t="shared" si="109"/>
        <v>_</v>
      </c>
      <c r="AJ262" s="22"/>
      <c r="AK262" s="20">
        <f t="shared" si="121"/>
        <v>51.6</v>
      </c>
      <c r="AL262" s="23">
        <f t="shared" si="122"/>
        <v>0</v>
      </c>
      <c r="AM262" s="22"/>
    </row>
    <row r="263" spans="1:39" ht="12.75">
      <c r="A263" s="6">
        <f>Ruimtestaat!A267</f>
        <v>2</v>
      </c>
      <c r="B263" s="17" t="str">
        <f>Ruimtestaat!B267</f>
        <v>De Schans</v>
      </c>
      <c r="C263" s="52" t="str">
        <f>Ruimtestaat!D267</f>
        <v>bg</v>
      </c>
      <c r="D263" s="77">
        <f>Ruimtestaat!E267</f>
        <v>13</v>
      </c>
      <c r="E263" s="52" t="str">
        <f>Ruimtestaat!F267</f>
        <v>Verzorgingsruimte</v>
      </c>
      <c r="F263" s="9">
        <v>7</v>
      </c>
      <c r="G263" s="18" t="str">
        <f t="shared" si="113"/>
        <v>Leslokalen praktijk</v>
      </c>
      <c r="H263" s="52" t="str">
        <f>Ruimtestaat!G267</f>
        <v>Gietvloer?</v>
      </c>
      <c r="I263" s="19">
        <v>3</v>
      </c>
      <c r="J263" s="18" t="str">
        <f t="shared" si="105"/>
        <v>Harde vloer zonder polymeer beschermlaag, met behandeling</v>
      </c>
      <c r="K263" s="21">
        <f>Ruimtestaat!H267</f>
        <v>8.1</v>
      </c>
      <c r="L263" s="20">
        <f t="shared" si="110"/>
        <v>8.1</v>
      </c>
      <c r="M263" s="42">
        <f>Ruimtestaat!J267</f>
        <v>0</v>
      </c>
      <c r="N263" s="22"/>
      <c r="O263" s="9" t="str">
        <f>Ruimtestaat!L267</f>
        <v>5w</v>
      </c>
      <c r="P263" s="9"/>
      <c r="Q263" s="9"/>
      <c r="R263" s="9"/>
      <c r="S263" s="22"/>
      <c r="T263" s="17" t="str">
        <f t="shared" si="114"/>
        <v>Les</v>
      </c>
      <c r="U263" s="17" t="str">
        <f t="shared" si="115"/>
        <v>AQL 7%</v>
      </c>
      <c r="V263" s="22"/>
      <c r="W263" s="184">
        <v>100</v>
      </c>
      <c r="X263" s="22"/>
      <c r="Y263" s="20">
        <f t="shared" si="116"/>
        <v>16.2</v>
      </c>
      <c r="Z263" s="23">
        <f t="shared" si="117"/>
        <v>0</v>
      </c>
      <c r="AA263" s="22"/>
      <c r="AB263" s="20" t="str">
        <f t="shared" si="118"/>
        <v>_</v>
      </c>
      <c r="AC263" s="23" t="str">
        <f t="shared" si="107"/>
        <v>_</v>
      </c>
      <c r="AD263" s="22"/>
      <c r="AE263" s="20" t="str">
        <f t="shared" si="119"/>
        <v>_</v>
      </c>
      <c r="AF263" s="23" t="str">
        <f t="shared" si="108"/>
        <v>_</v>
      </c>
      <c r="AG263" s="22"/>
      <c r="AH263" s="20" t="str">
        <f t="shared" si="120"/>
        <v>_</v>
      </c>
      <c r="AI263" s="23" t="str">
        <f t="shared" si="109"/>
        <v>_</v>
      </c>
      <c r="AJ263" s="22"/>
      <c r="AK263" s="20">
        <f t="shared" si="121"/>
        <v>16.2</v>
      </c>
      <c r="AL263" s="23">
        <f t="shared" si="122"/>
        <v>0</v>
      </c>
      <c r="AM263" s="22"/>
    </row>
    <row r="264" spans="1:39" ht="12.75">
      <c r="A264" s="6">
        <f>Ruimtestaat!A268</f>
        <v>2</v>
      </c>
      <c r="B264" s="17" t="str">
        <f>Ruimtestaat!B268</f>
        <v>De Schans</v>
      </c>
      <c r="C264" s="52" t="str">
        <f>Ruimtestaat!D268</f>
        <v>bg</v>
      </c>
      <c r="D264" s="77">
        <f>Ruimtestaat!E268</f>
        <v>14</v>
      </c>
      <c r="E264" s="52" t="str">
        <f>Ruimtestaat!F268</f>
        <v>Archiefruimte</v>
      </c>
      <c r="F264" s="9" t="s">
        <v>652</v>
      </c>
      <c r="G264" s="18" t="str">
        <f t="shared" si="113"/>
        <v>niet in onderhoud</v>
      </c>
      <c r="H264" s="52" t="s">
        <v>333</v>
      </c>
      <c r="I264" s="19">
        <v>1</v>
      </c>
      <c r="J264" s="18" t="str">
        <f t="shared" si="105"/>
        <v>Vloerafwerking met polymeer beschermlaag</v>
      </c>
      <c r="K264" s="21">
        <f>Ruimtestaat!H268</f>
        <v>8.4</v>
      </c>
      <c r="L264" s="20">
        <f t="shared" si="110"/>
        <v>0</v>
      </c>
      <c r="M264" s="42">
        <f>Ruimtestaat!J268</f>
        <v>8.4</v>
      </c>
      <c r="N264" s="22"/>
      <c r="O264" s="9" t="s">
        <v>652</v>
      </c>
      <c r="P264" s="9"/>
      <c r="Q264" s="9"/>
      <c r="R264" s="9"/>
      <c r="S264" s="22"/>
      <c r="T264" s="17" t="str">
        <f t="shared" si="114"/>
        <v>_</v>
      </c>
      <c r="U264" s="17" t="str">
        <f t="shared" si="115"/>
        <v>_</v>
      </c>
      <c r="V264" s="22"/>
      <c r="W264" s="184">
        <v>100</v>
      </c>
      <c r="X264" s="22"/>
      <c r="Y264" s="20" t="str">
        <f>IF(F264="nio","_",0)</f>
        <v>_</v>
      </c>
      <c r="Z264" s="23" t="str">
        <f t="shared" si="117"/>
        <v>_</v>
      </c>
      <c r="AA264" s="22"/>
      <c r="AB264" s="20" t="str">
        <f t="shared" si="118"/>
        <v>_</v>
      </c>
      <c r="AC264" s="23" t="str">
        <f t="shared" si="107"/>
        <v>_</v>
      </c>
      <c r="AD264" s="22"/>
      <c r="AE264" s="20" t="str">
        <f t="shared" si="119"/>
        <v>_</v>
      </c>
      <c r="AF264" s="23" t="str">
        <f t="shared" si="108"/>
        <v>_</v>
      </c>
      <c r="AG264" s="22"/>
      <c r="AH264" s="20" t="str">
        <f t="shared" si="120"/>
        <v>_</v>
      </c>
      <c r="AI264" s="23" t="str">
        <f t="shared" si="109"/>
        <v>_</v>
      </c>
      <c r="AJ264" s="22"/>
      <c r="AK264" s="20" t="str">
        <f t="shared" si="121"/>
        <v>_</v>
      </c>
      <c r="AL264" s="23" t="str">
        <f t="shared" si="122"/>
        <v>_</v>
      </c>
      <c r="AM264" s="22"/>
    </row>
    <row r="265" spans="1:39" ht="12.75">
      <c r="A265" s="6">
        <f>Ruimtestaat!A269</f>
        <v>2</v>
      </c>
      <c r="B265" s="17" t="str">
        <f>Ruimtestaat!B269</f>
        <v>De Schans</v>
      </c>
      <c r="C265" s="52" t="str">
        <f>Ruimtestaat!D269</f>
        <v>bg</v>
      </c>
      <c r="D265" s="77">
        <f>Ruimtestaat!E269</f>
        <v>15</v>
      </c>
      <c r="E265" s="52" t="str">
        <f>Ruimtestaat!F269</f>
        <v>Kleedkamer</v>
      </c>
      <c r="F265" s="9">
        <v>2</v>
      </c>
      <c r="G265" s="18" t="str">
        <f t="shared" si="113"/>
        <v>Sanitaire ruimte</v>
      </c>
      <c r="H265" s="52" t="str">
        <f>Ruimtestaat!G269</f>
        <v>Tegels</v>
      </c>
      <c r="I265" s="19">
        <v>3</v>
      </c>
      <c r="J265" s="18" t="str">
        <f t="shared" si="105"/>
        <v>Harde vloer zonder polymeer beschermlaag, met behandeling</v>
      </c>
      <c r="K265" s="21">
        <f>Ruimtestaat!H269</f>
        <v>20.100000000000001</v>
      </c>
      <c r="L265" s="20">
        <f t="shared" si="110"/>
        <v>20.100000000000001</v>
      </c>
      <c r="M265" s="42">
        <f>Ruimtestaat!J269</f>
        <v>0</v>
      </c>
      <c r="N265" s="22"/>
      <c r="O265" s="9" t="str">
        <f>Ruimtestaat!L269</f>
        <v>1w</v>
      </c>
      <c r="P265" s="9"/>
      <c r="Q265" s="9"/>
      <c r="R265" s="9"/>
      <c r="S265" s="22"/>
      <c r="T265" s="17" t="str">
        <f t="shared" si="114"/>
        <v>Sanitair</v>
      </c>
      <c r="U265" s="17" t="str">
        <f t="shared" si="115"/>
        <v>AQL 4%</v>
      </c>
      <c r="V265" s="22"/>
      <c r="W265" s="184">
        <v>100</v>
      </c>
      <c r="X265" s="22"/>
      <c r="Y265" s="20">
        <f t="shared" si="116"/>
        <v>8.0400000000000009</v>
      </c>
      <c r="Z265" s="23">
        <f t="shared" si="117"/>
        <v>0</v>
      </c>
      <c r="AA265" s="22"/>
      <c r="AB265" s="20" t="str">
        <f t="shared" si="118"/>
        <v>_</v>
      </c>
      <c r="AC265" s="23" t="str">
        <f t="shared" si="107"/>
        <v>_</v>
      </c>
      <c r="AD265" s="22"/>
      <c r="AE265" s="20" t="str">
        <f t="shared" si="119"/>
        <v>_</v>
      </c>
      <c r="AF265" s="23" t="str">
        <f t="shared" si="108"/>
        <v>_</v>
      </c>
      <c r="AG265" s="22"/>
      <c r="AH265" s="20" t="str">
        <f t="shared" si="120"/>
        <v>_</v>
      </c>
      <c r="AI265" s="23" t="str">
        <f t="shared" si="109"/>
        <v>_</v>
      </c>
      <c r="AJ265" s="22"/>
      <c r="AK265" s="20">
        <f t="shared" si="121"/>
        <v>8.0400000000000009</v>
      </c>
      <c r="AL265" s="23">
        <f t="shared" si="122"/>
        <v>0</v>
      </c>
      <c r="AM265" s="22"/>
    </row>
    <row r="266" spans="1:39" ht="12.75">
      <c r="A266" s="6">
        <f>Ruimtestaat!A270</f>
        <v>2</v>
      </c>
      <c r="B266" s="17" t="str">
        <f>Ruimtestaat!B270</f>
        <v>De Schans</v>
      </c>
      <c r="C266" s="52" t="str">
        <f>Ruimtestaat!D270</f>
        <v>bg</v>
      </c>
      <c r="D266" s="77">
        <f>Ruimtestaat!E270</f>
        <v>16</v>
      </c>
      <c r="E266" s="52" t="str">
        <f>Ruimtestaat!F270</f>
        <v>Kleedkamer</v>
      </c>
      <c r="F266" s="9">
        <v>2</v>
      </c>
      <c r="G266" s="18" t="str">
        <f t="shared" si="113"/>
        <v>Sanitaire ruimte</v>
      </c>
      <c r="H266" s="52" t="str">
        <f>Ruimtestaat!G270</f>
        <v>Tegels</v>
      </c>
      <c r="I266" s="19">
        <v>3</v>
      </c>
      <c r="J266" s="18" t="str">
        <f t="shared" si="105"/>
        <v>Harde vloer zonder polymeer beschermlaag, met behandeling</v>
      </c>
      <c r="K266" s="21">
        <f>Ruimtestaat!H270</f>
        <v>25.9</v>
      </c>
      <c r="L266" s="20">
        <f t="shared" si="110"/>
        <v>25.9</v>
      </c>
      <c r="M266" s="42">
        <f>Ruimtestaat!J270</f>
        <v>0</v>
      </c>
      <c r="N266" s="22"/>
      <c r="O266" s="9" t="str">
        <f>Ruimtestaat!L270</f>
        <v>1w</v>
      </c>
      <c r="P266" s="9"/>
      <c r="Q266" s="9"/>
      <c r="R266" s="9"/>
      <c r="S266" s="22"/>
      <c r="T266" s="17" t="str">
        <f t="shared" si="114"/>
        <v>Sanitair</v>
      </c>
      <c r="U266" s="17" t="str">
        <f t="shared" si="115"/>
        <v>AQL 4%</v>
      </c>
      <c r="V266" s="22"/>
      <c r="W266" s="184">
        <v>100</v>
      </c>
      <c r="X266" s="22"/>
      <c r="Y266" s="20">
        <f t="shared" si="116"/>
        <v>10.36</v>
      </c>
      <c r="Z266" s="23">
        <f t="shared" si="117"/>
        <v>0</v>
      </c>
      <c r="AA266" s="22"/>
      <c r="AB266" s="20" t="str">
        <f t="shared" si="118"/>
        <v>_</v>
      </c>
      <c r="AC266" s="23" t="str">
        <f t="shared" si="107"/>
        <v>_</v>
      </c>
      <c r="AD266" s="22"/>
      <c r="AE266" s="20" t="str">
        <f t="shared" si="119"/>
        <v>_</v>
      </c>
      <c r="AF266" s="23" t="str">
        <f t="shared" si="108"/>
        <v>_</v>
      </c>
      <c r="AG266" s="22"/>
      <c r="AH266" s="20" t="str">
        <f t="shared" si="120"/>
        <v>_</v>
      </c>
      <c r="AI266" s="23" t="str">
        <f t="shared" si="109"/>
        <v>_</v>
      </c>
      <c r="AJ266" s="22"/>
      <c r="AK266" s="20">
        <f t="shared" si="121"/>
        <v>10.36</v>
      </c>
      <c r="AL266" s="23">
        <f t="shared" si="122"/>
        <v>0</v>
      </c>
      <c r="AM266" s="22"/>
    </row>
    <row r="267" spans="1:39" ht="12.75">
      <c r="A267" s="6">
        <f>Ruimtestaat!A271</f>
        <v>2</v>
      </c>
      <c r="B267" s="17" t="str">
        <f>Ruimtestaat!B271</f>
        <v>De Schans</v>
      </c>
      <c r="C267" s="52" t="str">
        <f>Ruimtestaat!D271</f>
        <v>bg</v>
      </c>
      <c r="D267" s="77">
        <f>Ruimtestaat!E271</f>
        <v>17</v>
      </c>
      <c r="E267" s="52" t="str">
        <f>Ruimtestaat!F271</f>
        <v>Gymzaal + berging</v>
      </c>
      <c r="F267" s="9">
        <v>7</v>
      </c>
      <c r="G267" s="18" t="str">
        <f t="shared" si="113"/>
        <v>Leslokalen praktijk</v>
      </c>
      <c r="H267" s="52" t="s">
        <v>97</v>
      </c>
      <c r="I267" s="19">
        <v>3</v>
      </c>
      <c r="J267" s="18" t="str">
        <f t="shared" si="105"/>
        <v>Harde vloer zonder polymeer beschermlaag, met behandeling</v>
      </c>
      <c r="K267" s="21">
        <f>Ruimtestaat!H271</f>
        <v>284</v>
      </c>
      <c r="L267" s="20">
        <f t="shared" si="110"/>
        <v>284</v>
      </c>
      <c r="M267" s="42">
        <f>Ruimtestaat!J271</f>
        <v>0</v>
      </c>
      <c r="N267" s="22"/>
      <c r="O267" s="9" t="str">
        <f>Ruimtestaat!L271</f>
        <v>5w</v>
      </c>
      <c r="P267" s="9"/>
      <c r="Q267" s="9"/>
      <c r="R267" s="9"/>
      <c r="S267" s="22"/>
      <c r="T267" s="17" t="str">
        <f t="shared" si="114"/>
        <v>Les</v>
      </c>
      <c r="U267" s="17" t="str">
        <f t="shared" si="115"/>
        <v>AQL 7%</v>
      </c>
      <c r="V267" s="22"/>
      <c r="W267" s="184">
        <v>100</v>
      </c>
      <c r="X267" s="22"/>
      <c r="Y267" s="20">
        <f t="shared" si="116"/>
        <v>568</v>
      </c>
      <c r="Z267" s="23">
        <f t="shared" si="117"/>
        <v>0</v>
      </c>
      <c r="AA267" s="22"/>
      <c r="AB267" s="20" t="str">
        <f t="shared" si="118"/>
        <v>_</v>
      </c>
      <c r="AC267" s="23" t="str">
        <f t="shared" si="107"/>
        <v>_</v>
      </c>
      <c r="AD267" s="22"/>
      <c r="AE267" s="20" t="str">
        <f t="shared" si="119"/>
        <v>_</v>
      </c>
      <c r="AF267" s="23" t="str">
        <f t="shared" si="108"/>
        <v>_</v>
      </c>
      <c r="AG267" s="22"/>
      <c r="AH267" s="20" t="str">
        <f t="shared" si="120"/>
        <v>_</v>
      </c>
      <c r="AI267" s="23" t="str">
        <f t="shared" si="109"/>
        <v>_</v>
      </c>
      <c r="AJ267" s="22"/>
      <c r="AK267" s="20">
        <f t="shared" si="121"/>
        <v>568</v>
      </c>
      <c r="AL267" s="23">
        <f t="shared" si="122"/>
        <v>0</v>
      </c>
      <c r="AM267" s="22"/>
    </row>
    <row r="268" spans="1:39" ht="12.75">
      <c r="A268" s="6">
        <f>Ruimtestaat!A272</f>
        <v>2</v>
      </c>
      <c r="B268" s="17" t="str">
        <f>Ruimtestaat!B272</f>
        <v>De Schans</v>
      </c>
      <c r="C268" s="52" t="str">
        <f>Ruimtestaat!D272</f>
        <v>bg</v>
      </c>
      <c r="D268" s="77">
        <f>Ruimtestaat!E272</f>
        <v>18</v>
      </c>
      <c r="E268" s="52" t="str">
        <f>Ruimtestaat!F272</f>
        <v>Bergruimte</v>
      </c>
      <c r="F268" s="9" t="s">
        <v>652</v>
      </c>
      <c r="G268" s="18" t="str">
        <f t="shared" si="113"/>
        <v>niet in onderhoud</v>
      </c>
      <c r="H268" s="52" t="str">
        <f>Ruimtestaat!G272</f>
        <v>Tegels</v>
      </c>
      <c r="I268" s="19">
        <v>3</v>
      </c>
      <c r="J268" s="18" t="str">
        <f t="shared" si="105"/>
        <v>Harde vloer zonder polymeer beschermlaag, met behandeling</v>
      </c>
      <c r="K268" s="21">
        <f>Ruimtestaat!H272</f>
        <v>12</v>
      </c>
      <c r="L268" s="20">
        <f t="shared" si="110"/>
        <v>0</v>
      </c>
      <c r="M268" s="42">
        <f>Ruimtestaat!J272</f>
        <v>12</v>
      </c>
      <c r="N268" s="22"/>
      <c r="O268" s="9" t="s">
        <v>652</v>
      </c>
      <c r="P268" s="9"/>
      <c r="Q268" s="9"/>
      <c r="R268" s="9"/>
      <c r="S268" s="22"/>
      <c r="T268" s="17" t="str">
        <f t="shared" si="114"/>
        <v>_</v>
      </c>
      <c r="U268" s="17" t="str">
        <f t="shared" si="115"/>
        <v>_</v>
      </c>
      <c r="V268" s="22"/>
      <c r="W268" s="184">
        <v>100</v>
      </c>
      <c r="X268" s="22"/>
      <c r="Y268" s="20" t="str">
        <f t="shared" ref="Y268:Y271" si="123">IF(F268="nio","_",0)</f>
        <v>_</v>
      </c>
      <c r="Z268" s="23" t="str">
        <f t="shared" si="117"/>
        <v>_</v>
      </c>
      <c r="AA268" s="22"/>
      <c r="AB268" s="20" t="str">
        <f t="shared" si="118"/>
        <v>_</v>
      </c>
      <c r="AC268" s="23" t="str">
        <f t="shared" si="107"/>
        <v>_</v>
      </c>
      <c r="AD268" s="22"/>
      <c r="AE268" s="20" t="str">
        <f t="shared" si="119"/>
        <v>_</v>
      </c>
      <c r="AF268" s="23" t="str">
        <f t="shared" si="108"/>
        <v>_</v>
      </c>
      <c r="AG268" s="22"/>
      <c r="AH268" s="20" t="str">
        <f t="shared" si="120"/>
        <v>_</v>
      </c>
      <c r="AI268" s="23" t="str">
        <f t="shared" si="109"/>
        <v>_</v>
      </c>
      <c r="AJ268" s="22"/>
      <c r="AK268" s="20" t="str">
        <f t="shared" si="121"/>
        <v>_</v>
      </c>
      <c r="AL268" s="23" t="str">
        <f t="shared" si="122"/>
        <v>_</v>
      </c>
      <c r="AM268" s="22"/>
    </row>
    <row r="269" spans="1:39" ht="12.75">
      <c r="A269" s="6">
        <f>Ruimtestaat!A273</f>
        <v>2</v>
      </c>
      <c r="B269" s="17" t="str">
        <f>Ruimtestaat!B273</f>
        <v>De Schans</v>
      </c>
      <c r="C269" s="52" t="str">
        <f>Ruimtestaat!D273</f>
        <v>bg</v>
      </c>
      <c r="D269" s="77">
        <f>Ruimtestaat!E273</f>
        <v>19</v>
      </c>
      <c r="E269" s="52" t="str">
        <f>Ruimtestaat!F273</f>
        <v>Bergruimte</v>
      </c>
      <c r="F269" s="9" t="s">
        <v>652</v>
      </c>
      <c r="G269" s="18" t="str">
        <f t="shared" si="113"/>
        <v>niet in onderhoud</v>
      </c>
      <c r="H269" s="52" t="str">
        <f>Ruimtestaat!G273</f>
        <v>Tegels</v>
      </c>
      <c r="I269" s="19">
        <v>3</v>
      </c>
      <c r="J269" s="18" t="str">
        <f t="shared" si="105"/>
        <v>Harde vloer zonder polymeer beschermlaag, met behandeling</v>
      </c>
      <c r="K269" s="21">
        <f>Ruimtestaat!H273</f>
        <v>12</v>
      </c>
      <c r="L269" s="20">
        <f t="shared" si="110"/>
        <v>0</v>
      </c>
      <c r="M269" s="42">
        <f>Ruimtestaat!J273</f>
        <v>12</v>
      </c>
      <c r="N269" s="22"/>
      <c r="O269" s="9" t="s">
        <v>652</v>
      </c>
      <c r="P269" s="9"/>
      <c r="Q269" s="9"/>
      <c r="R269" s="9"/>
      <c r="S269" s="22"/>
      <c r="T269" s="17" t="str">
        <f t="shared" si="114"/>
        <v>_</v>
      </c>
      <c r="U269" s="17" t="str">
        <f t="shared" si="115"/>
        <v>_</v>
      </c>
      <c r="V269" s="22"/>
      <c r="W269" s="184">
        <v>100</v>
      </c>
      <c r="X269" s="22"/>
      <c r="Y269" s="20" t="str">
        <f t="shared" si="123"/>
        <v>_</v>
      </c>
      <c r="Z269" s="23" t="str">
        <f t="shared" si="117"/>
        <v>_</v>
      </c>
      <c r="AA269" s="22"/>
      <c r="AB269" s="20" t="str">
        <f t="shared" si="118"/>
        <v>_</v>
      </c>
      <c r="AC269" s="23" t="str">
        <f t="shared" si="107"/>
        <v>_</v>
      </c>
      <c r="AD269" s="22"/>
      <c r="AE269" s="20" t="str">
        <f t="shared" si="119"/>
        <v>_</v>
      </c>
      <c r="AF269" s="23" t="str">
        <f t="shared" si="108"/>
        <v>_</v>
      </c>
      <c r="AG269" s="22"/>
      <c r="AH269" s="20" t="str">
        <f t="shared" si="120"/>
        <v>_</v>
      </c>
      <c r="AI269" s="23" t="str">
        <f t="shared" si="109"/>
        <v>_</v>
      </c>
      <c r="AJ269" s="22"/>
      <c r="AK269" s="20" t="str">
        <f t="shared" si="121"/>
        <v>_</v>
      </c>
      <c r="AL269" s="23" t="str">
        <f t="shared" si="122"/>
        <v>_</v>
      </c>
      <c r="AM269" s="22"/>
    </row>
    <row r="270" spans="1:39" ht="12.75">
      <c r="A270" s="6">
        <f>Ruimtestaat!A274</f>
        <v>2</v>
      </c>
      <c r="B270" s="17" t="str">
        <f>Ruimtestaat!B274</f>
        <v>De Schans</v>
      </c>
      <c r="C270" s="52" t="str">
        <f>Ruimtestaat!D274</f>
        <v>bg</v>
      </c>
      <c r="D270" s="77">
        <f>Ruimtestaat!E274</f>
        <v>20</v>
      </c>
      <c r="E270" s="52" t="str">
        <f>Ruimtestaat!F274</f>
        <v>Wasmachineruimte</v>
      </c>
      <c r="F270" s="9" t="s">
        <v>652</v>
      </c>
      <c r="G270" s="18" t="str">
        <f t="shared" si="113"/>
        <v>niet in onderhoud</v>
      </c>
      <c r="H270" s="52" t="str">
        <f>Ruimtestaat!G274</f>
        <v>Tegels</v>
      </c>
      <c r="I270" s="19">
        <v>3</v>
      </c>
      <c r="J270" s="18" t="str">
        <f t="shared" si="105"/>
        <v>Harde vloer zonder polymeer beschermlaag, met behandeling</v>
      </c>
      <c r="K270" s="21">
        <f>Ruimtestaat!H274</f>
        <v>2.6</v>
      </c>
      <c r="L270" s="20">
        <f t="shared" si="110"/>
        <v>0</v>
      </c>
      <c r="M270" s="42">
        <f>Ruimtestaat!J274</f>
        <v>2.6</v>
      </c>
      <c r="N270" s="22"/>
      <c r="O270" s="9" t="s">
        <v>652</v>
      </c>
      <c r="P270" s="9"/>
      <c r="Q270" s="9"/>
      <c r="R270" s="9"/>
      <c r="S270" s="22"/>
      <c r="T270" s="17" t="str">
        <f t="shared" si="114"/>
        <v>_</v>
      </c>
      <c r="U270" s="17" t="str">
        <f t="shared" si="115"/>
        <v>_</v>
      </c>
      <c r="V270" s="22"/>
      <c r="W270" s="184">
        <v>100</v>
      </c>
      <c r="X270" s="22"/>
      <c r="Y270" s="20" t="str">
        <f t="shared" si="123"/>
        <v>_</v>
      </c>
      <c r="Z270" s="23" t="str">
        <f t="shared" si="117"/>
        <v>_</v>
      </c>
      <c r="AA270" s="22"/>
      <c r="AB270" s="20" t="str">
        <f t="shared" si="118"/>
        <v>_</v>
      </c>
      <c r="AC270" s="23" t="str">
        <f t="shared" si="107"/>
        <v>_</v>
      </c>
      <c r="AD270" s="22"/>
      <c r="AE270" s="20" t="str">
        <f t="shared" si="119"/>
        <v>_</v>
      </c>
      <c r="AF270" s="23" t="str">
        <f t="shared" si="108"/>
        <v>_</v>
      </c>
      <c r="AG270" s="22"/>
      <c r="AH270" s="20" t="str">
        <f t="shared" si="120"/>
        <v>_</v>
      </c>
      <c r="AI270" s="23" t="str">
        <f t="shared" si="109"/>
        <v>_</v>
      </c>
      <c r="AJ270" s="22"/>
      <c r="AK270" s="20" t="str">
        <f t="shared" si="121"/>
        <v>_</v>
      </c>
      <c r="AL270" s="23" t="str">
        <f t="shared" si="122"/>
        <v>_</v>
      </c>
      <c r="AM270" s="22"/>
    </row>
    <row r="271" spans="1:39" ht="12.75">
      <c r="A271" s="6">
        <f>Ruimtestaat!A275</f>
        <v>2</v>
      </c>
      <c r="B271" s="17" t="str">
        <f>Ruimtestaat!B275</f>
        <v>De Schans</v>
      </c>
      <c r="C271" s="52" t="str">
        <f>Ruimtestaat!D275</f>
        <v>bg</v>
      </c>
      <c r="D271" s="77">
        <f>Ruimtestaat!E275</f>
        <v>21</v>
      </c>
      <c r="E271" s="52" t="str">
        <f>Ruimtestaat!F275</f>
        <v>Werkkast</v>
      </c>
      <c r="F271" s="9" t="s">
        <v>652</v>
      </c>
      <c r="G271" s="18" t="str">
        <f t="shared" si="113"/>
        <v>niet in onderhoud</v>
      </c>
      <c r="H271" s="52" t="str">
        <f>Ruimtestaat!G275</f>
        <v>Tegels</v>
      </c>
      <c r="I271" s="19">
        <v>3</v>
      </c>
      <c r="J271" s="18" t="str">
        <f t="shared" si="105"/>
        <v>Harde vloer zonder polymeer beschermlaag, met behandeling</v>
      </c>
      <c r="K271" s="21">
        <f>Ruimtestaat!H275</f>
        <v>1.7</v>
      </c>
      <c r="L271" s="20">
        <f t="shared" si="110"/>
        <v>0</v>
      </c>
      <c r="M271" s="42">
        <f>Ruimtestaat!J275</f>
        <v>1.7</v>
      </c>
      <c r="N271" s="22"/>
      <c r="O271" s="9" t="s">
        <v>652</v>
      </c>
      <c r="P271" s="9"/>
      <c r="Q271" s="9"/>
      <c r="R271" s="9"/>
      <c r="S271" s="22"/>
      <c r="T271" s="17" t="str">
        <f t="shared" si="114"/>
        <v>_</v>
      </c>
      <c r="U271" s="17" t="str">
        <f t="shared" si="115"/>
        <v>_</v>
      </c>
      <c r="V271" s="22"/>
      <c r="W271" s="184">
        <v>100</v>
      </c>
      <c r="X271" s="22"/>
      <c r="Y271" s="20" t="str">
        <f t="shared" si="123"/>
        <v>_</v>
      </c>
      <c r="Z271" s="23" t="str">
        <f t="shared" si="117"/>
        <v>_</v>
      </c>
      <c r="AA271" s="22"/>
      <c r="AB271" s="20" t="str">
        <f t="shared" si="118"/>
        <v>_</v>
      </c>
      <c r="AC271" s="23" t="str">
        <f t="shared" si="107"/>
        <v>_</v>
      </c>
      <c r="AD271" s="22"/>
      <c r="AE271" s="20" t="str">
        <f t="shared" si="119"/>
        <v>_</v>
      </c>
      <c r="AF271" s="23" t="str">
        <f t="shared" si="108"/>
        <v>_</v>
      </c>
      <c r="AG271" s="22"/>
      <c r="AH271" s="20" t="str">
        <f t="shared" si="120"/>
        <v>_</v>
      </c>
      <c r="AI271" s="23" t="str">
        <f t="shared" si="109"/>
        <v>_</v>
      </c>
      <c r="AJ271" s="22"/>
      <c r="AK271" s="20" t="str">
        <f t="shared" si="121"/>
        <v>_</v>
      </c>
      <c r="AL271" s="23" t="str">
        <f t="shared" si="122"/>
        <v>_</v>
      </c>
      <c r="AM271" s="22"/>
    </row>
    <row r="272" spans="1:39" ht="12.75">
      <c r="A272" s="6">
        <f>Ruimtestaat!A276</f>
        <v>2</v>
      </c>
      <c r="B272" s="17" t="str">
        <f>Ruimtestaat!B276</f>
        <v>De Schans</v>
      </c>
      <c r="C272" s="52" t="str">
        <f>Ruimtestaat!D276</f>
        <v>bg</v>
      </c>
      <c r="D272" s="77">
        <f>Ruimtestaat!E276</f>
        <v>22</v>
      </c>
      <c r="E272" s="52" t="str">
        <f>Ruimtestaat!F276</f>
        <v>Toiletten?</v>
      </c>
      <c r="F272" s="9">
        <v>2</v>
      </c>
      <c r="G272" s="18" t="str">
        <f t="shared" si="113"/>
        <v>Sanitaire ruimte</v>
      </c>
      <c r="H272" s="52" t="str">
        <f>Ruimtestaat!G276</f>
        <v>Tegels</v>
      </c>
      <c r="I272" s="19">
        <v>3</v>
      </c>
      <c r="J272" s="18" t="str">
        <f t="shared" si="105"/>
        <v>Harde vloer zonder polymeer beschermlaag, met behandeling</v>
      </c>
      <c r="K272" s="21">
        <f>Ruimtestaat!H276</f>
        <v>1.2</v>
      </c>
      <c r="L272" s="20">
        <f t="shared" si="110"/>
        <v>1.2</v>
      </c>
      <c r="M272" s="42">
        <f>Ruimtestaat!J276</f>
        <v>0</v>
      </c>
      <c r="N272" s="22"/>
      <c r="O272" s="9" t="str">
        <f>Ruimtestaat!L276</f>
        <v>5w</v>
      </c>
      <c r="P272" s="9"/>
      <c r="Q272" s="9"/>
      <c r="R272" s="9"/>
      <c r="S272" s="22"/>
      <c r="T272" s="17" t="str">
        <f t="shared" si="114"/>
        <v>Sanitair</v>
      </c>
      <c r="U272" s="17" t="str">
        <f t="shared" si="115"/>
        <v>AQL 4%</v>
      </c>
      <c r="V272" s="22"/>
      <c r="W272" s="184">
        <v>100</v>
      </c>
      <c r="X272" s="22"/>
      <c r="Y272" s="20">
        <f t="shared" si="116"/>
        <v>2.4</v>
      </c>
      <c r="Z272" s="23">
        <f t="shared" si="117"/>
        <v>0</v>
      </c>
      <c r="AA272" s="22"/>
      <c r="AB272" s="20" t="str">
        <f t="shared" si="118"/>
        <v>_</v>
      </c>
      <c r="AC272" s="23" t="str">
        <f t="shared" si="107"/>
        <v>_</v>
      </c>
      <c r="AD272" s="22"/>
      <c r="AE272" s="20" t="str">
        <f t="shared" si="119"/>
        <v>_</v>
      </c>
      <c r="AF272" s="23" t="str">
        <f t="shared" si="108"/>
        <v>_</v>
      </c>
      <c r="AG272" s="22"/>
      <c r="AH272" s="20" t="str">
        <f t="shared" si="120"/>
        <v>_</v>
      </c>
      <c r="AI272" s="23" t="str">
        <f t="shared" si="109"/>
        <v>_</v>
      </c>
      <c r="AJ272" s="22"/>
      <c r="AK272" s="20">
        <f t="shared" si="121"/>
        <v>2.4</v>
      </c>
      <c r="AL272" s="23">
        <f t="shared" si="122"/>
        <v>0</v>
      </c>
      <c r="AM272" s="22"/>
    </row>
    <row r="273" spans="1:39" ht="12.75">
      <c r="A273" s="6">
        <f>Ruimtestaat!A277</f>
        <v>2</v>
      </c>
      <c r="B273" s="17" t="str">
        <f>Ruimtestaat!B277</f>
        <v>De Schans</v>
      </c>
      <c r="C273" s="52" t="str">
        <f>Ruimtestaat!D277</f>
        <v>bg</v>
      </c>
      <c r="D273" s="77">
        <f>Ruimtestaat!E277</f>
        <v>23</v>
      </c>
      <c r="E273" s="52" t="str">
        <f>Ruimtestaat!F277</f>
        <v>Verzorgingsruimte</v>
      </c>
      <c r="F273" s="9">
        <v>7</v>
      </c>
      <c r="G273" s="18" t="str">
        <f t="shared" si="113"/>
        <v>Leslokalen praktijk</v>
      </c>
      <c r="H273" s="52" t="str">
        <f>Ruimtestaat!G277</f>
        <v>Gietvloer?</v>
      </c>
      <c r="I273" s="19">
        <v>3</v>
      </c>
      <c r="J273" s="18" t="str">
        <f t="shared" si="105"/>
        <v>Harde vloer zonder polymeer beschermlaag, met behandeling</v>
      </c>
      <c r="K273" s="21">
        <f>Ruimtestaat!H277</f>
        <v>10</v>
      </c>
      <c r="L273" s="20">
        <f t="shared" si="110"/>
        <v>10</v>
      </c>
      <c r="M273" s="42">
        <f>Ruimtestaat!J277</f>
        <v>0</v>
      </c>
      <c r="N273" s="22"/>
      <c r="O273" s="9" t="str">
        <f>Ruimtestaat!L277</f>
        <v>5w</v>
      </c>
      <c r="P273" s="9"/>
      <c r="Q273" s="9"/>
      <c r="R273" s="9"/>
      <c r="S273" s="22"/>
      <c r="T273" s="17" t="str">
        <f t="shared" si="114"/>
        <v>Les</v>
      </c>
      <c r="U273" s="17" t="str">
        <f t="shared" si="115"/>
        <v>AQL 7%</v>
      </c>
      <c r="V273" s="22"/>
      <c r="W273" s="184">
        <v>100</v>
      </c>
      <c r="X273" s="22"/>
      <c r="Y273" s="20">
        <f t="shared" si="116"/>
        <v>20</v>
      </c>
      <c r="Z273" s="23">
        <f t="shared" si="117"/>
        <v>0</v>
      </c>
      <c r="AA273" s="22"/>
      <c r="AB273" s="20" t="str">
        <f t="shared" si="118"/>
        <v>_</v>
      </c>
      <c r="AC273" s="23" t="str">
        <f t="shared" si="107"/>
        <v>_</v>
      </c>
      <c r="AD273" s="22"/>
      <c r="AE273" s="20" t="str">
        <f t="shared" si="119"/>
        <v>_</v>
      </c>
      <c r="AF273" s="23" t="str">
        <f t="shared" si="108"/>
        <v>_</v>
      </c>
      <c r="AG273" s="22"/>
      <c r="AH273" s="20" t="str">
        <f t="shared" si="120"/>
        <v>_</v>
      </c>
      <c r="AI273" s="23" t="str">
        <f t="shared" si="109"/>
        <v>_</v>
      </c>
      <c r="AJ273" s="22"/>
      <c r="AK273" s="20">
        <f t="shared" si="121"/>
        <v>20</v>
      </c>
      <c r="AL273" s="23">
        <f t="shared" si="122"/>
        <v>0</v>
      </c>
      <c r="AM273" s="22"/>
    </row>
    <row r="274" spans="1:39" ht="12.75">
      <c r="A274" s="6">
        <f>Ruimtestaat!A278</f>
        <v>2</v>
      </c>
      <c r="B274" s="17" t="str">
        <f>Ruimtestaat!B278</f>
        <v>De Schans</v>
      </c>
      <c r="C274" s="52" t="str">
        <f>Ruimtestaat!D278</f>
        <v>bg</v>
      </c>
      <c r="D274" s="77">
        <f>Ruimtestaat!E278</f>
        <v>24</v>
      </c>
      <c r="E274" s="52" t="str">
        <f>Ruimtestaat!F278</f>
        <v>Klaslokaal</v>
      </c>
      <c r="F274" s="9">
        <v>6</v>
      </c>
      <c r="G274" s="18" t="str">
        <f t="shared" si="113"/>
        <v>Leslokalen theorie</v>
      </c>
      <c r="H274" s="52" t="str">
        <f>Ruimtestaat!G278</f>
        <v>Linoleum</v>
      </c>
      <c r="I274" s="19">
        <v>1</v>
      </c>
      <c r="J274" s="18" t="str">
        <f t="shared" si="105"/>
        <v>Vloerafwerking met polymeer beschermlaag</v>
      </c>
      <c r="K274" s="21">
        <f>Ruimtestaat!H278</f>
        <v>68</v>
      </c>
      <c r="L274" s="20">
        <f t="shared" si="110"/>
        <v>68</v>
      </c>
      <c r="M274" s="42">
        <f>Ruimtestaat!J278</f>
        <v>0</v>
      </c>
      <c r="N274" s="22"/>
      <c r="O274" s="9" t="str">
        <f>Ruimtestaat!L278</f>
        <v>1w</v>
      </c>
      <c r="P274" s="9"/>
      <c r="Q274" s="9"/>
      <c r="R274" s="9"/>
      <c r="S274" s="22"/>
      <c r="T274" s="17" t="str">
        <f t="shared" si="114"/>
        <v>Les</v>
      </c>
      <c r="U274" s="17" t="str">
        <f t="shared" si="115"/>
        <v>AQL 7%</v>
      </c>
      <c r="V274" s="22"/>
      <c r="W274" s="184">
        <v>100</v>
      </c>
      <c r="X274" s="22"/>
      <c r="Y274" s="20">
        <f t="shared" si="116"/>
        <v>27.200000000000003</v>
      </c>
      <c r="Z274" s="23">
        <f t="shared" si="117"/>
        <v>0</v>
      </c>
      <c r="AA274" s="22"/>
      <c r="AB274" s="20" t="str">
        <f t="shared" si="118"/>
        <v>_</v>
      </c>
      <c r="AC274" s="23" t="str">
        <f t="shared" si="107"/>
        <v>_</v>
      </c>
      <c r="AD274" s="22"/>
      <c r="AE274" s="20" t="str">
        <f t="shared" si="119"/>
        <v>_</v>
      </c>
      <c r="AF274" s="23" t="str">
        <f t="shared" si="108"/>
        <v>_</v>
      </c>
      <c r="AG274" s="22"/>
      <c r="AH274" s="20" t="str">
        <f t="shared" si="120"/>
        <v>_</v>
      </c>
      <c r="AI274" s="23" t="str">
        <f t="shared" si="109"/>
        <v>_</v>
      </c>
      <c r="AJ274" s="22"/>
      <c r="AK274" s="20">
        <f t="shared" si="121"/>
        <v>27.200000000000003</v>
      </c>
      <c r="AL274" s="23">
        <f t="shared" si="122"/>
        <v>0</v>
      </c>
      <c r="AM274" s="22"/>
    </row>
    <row r="275" spans="1:39" ht="12.75">
      <c r="A275" s="6">
        <f>Ruimtestaat!A279</f>
        <v>2</v>
      </c>
      <c r="B275" s="17" t="str">
        <f>Ruimtestaat!B279</f>
        <v>De Schans</v>
      </c>
      <c r="C275" s="52" t="str">
        <f>Ruimtestaat!D279</f>
        <v>bg</v>
      </c>
      <c r="D275" s="77">
        <f>Ruimtestaat!E279</f>
        <v>25</v>
      </c>
      <c r="E275" s="52" t="str">
        <f>Ruimtestaat!F279</f>
        <v>Klaslokaal</v>
      </c>
      <c r="F275" s="9">
        <v>6</v>
      </c>
      <c r="G275" s="18" t="str">
        <f t="shared" si="113"/>
        <v>Leslokalen theorie</v>
      </c>
      <c r="H275" s="52" t="str">
        <f>Ruimtestaat!G279</f>
        <v>Linoleum</v>
      </c>
      <c r="I275" s="19">
        <v>1</v>
      </c>
      <c r="J275" s="18" t="str">
        <f t="shared" ref="J275:J338" si="124">VLOOKUP(I275,Legenda_vloerafwerking,2,0)</f>
        <v>Vloerafwerking met polymeer beschermlaag</v>
      </c>
      <c r="K275" s="21">
        <f>Ruimtestaat!H279</f>
        <v>68</v>
      </c>
      <c r="L275" s="20">
        <f t="shared" si="110"/>
        <v>68</v>
      </c>
      <c r="M275" s="42">
        <f>Ruimtestaat!J279</f>
        <v>0</v>
      </c>
      <c r="N275" s="22"/>
      <c r="O275" s="9" t="str">
        <f>Ruimtestaat!L279</f>
        <v>1w</v>
      </c>
      <c r="P275" s="9"/>
      <c r="Q275" s="9"/>
      <c r="R275" s="9"/>
      <c r="S275" s="22"/>
      <c r="T275" s="17" t="str">
        <f t="shared" si="114"/>
        <v>Les</v>
      </c>
      <c r="U275" s="17" t="str">
        <f t="shared" si="115"/>
        <v>AQL 7%</v>
      </c>
      <c r="V275" s="22"/>
      <c r="W275" s="184">
        <v>100</v>
      </c>
      <c r="X275" s="22"/>
      <c r="Y275" s="20">
        <f t="shared" si="116"/>
        <v>27.200000000000003</v>
      </c>
      <c r="Z275" s="23">
        <f t="shared" si="117"/>
        <v>0</v>
      </c>
      <c r="AA275" s="22"/>
      <c r="AB275" s="20" t="str">
        <f t="shared" si="118"/>
        <v>_</v>
      </c>
      <c r="AC275" s="23" t="str">
        <f t="shared" si="107"/>
        <v>_</v>
      </c>
      <c r="AD275" s="22"/>
      <c r="AE275" s="20" t="str">
        <f t="shared" si="119"/>
        <v>_</v>
      </c>
      <c r="AF275" s="23" t="str">
        <f t="shared" si="108"/>
        <v>_</v>
      </c>
      <c r="AG275" s="22"/>
      <c r="AH275" s="20" t="str">
        <f t="shared" si="120"/>
        <v>_</v>
      </c>
      <c r="AI275" s="23" t="str">
        <f t="shared" si="109"/>
        <v>_</v>
      </c>
      <c r="AJ275" s="22"/>
      <c r="AK275" s="20">
        <f t="shared" si="121"/>
        <v>27.200000000000003</v>
      </c>
      <c r="AL275" s="23">
        <f t="shared" si="122"/>
        <v>0</v>
      </c>
      <c r="AM275" s="22"/>
    </row>
    <row r="276" spans="1:39" ht="12.75">
      <c r="A276" s="6">
        <f>Ruimtestaat!A280</f>
        <v>2</v>
      </c>
      <c r="B276" s="17" t="str">
        <f>Ruimtestaat!B280</f>
        <v>De Schans</v>
      </c>
      <c r="C276" s="52" t="str">
        <f>Ruimtestaat!D280</f>
        <v>bg</v>
      </c>
      <c r="D276" s="77">
        <f>Ruimtestaat!E280</f>
        <v>26</v>
      </c>
      <c r="E276" s="52" t="str">
        <f>Ruimtestaat!F280</f>
        <v>Sanitair leerlingen</v>
      </c>
      <c r="F276" s="9">
        <v>2</v>
      </c>
      <c r="G276" s="18" t="str">
        <f t="shared" si="113"/>
        <v>Sanitaire ruimte</v>
      </c>
      <c r="H276" s="52" t="str">
        <f>Ruimtestaat!G280</f>
        <v xml:space="preserve">Gietvloer </v>
      </c>
      <c r="I276" s="19">
        <v>3</v>
      </c>
      <c r="J276" s="18" t="str">
        <f t="shared" si="124"/>
        <v>Harde vloer zonder polymeer beschermlaag, met behandeling</v>
      </c>
      <c r="K276" s="21">
        <f>Ruimtestaat!H280</f>
        <v>8.25</v>
      </c>
      <c r="L276" s="20">
        <f t="shared" si="110"/>
        <v>8.25</v>
      </c>
      <c r="M276" s="42">
        <f>Ruimtestaat!J280</f>
        <v>0</v>
      </c>
      <c r="N276" s="22"/>
      <c r="O276" s="9" t="str">
        <f>Ruimtestaat!L280</f>
        <v>5w</v>
      </c>
      <c r="P276" s="9"/>
      <c r="Q276" s="9"/>
      <c r="R276" s="9"/>
      <c r="S276" s="22"/>
      <c r="T276" s="17" t="str">
        <f t="shared" si="114"/>
        <v>Sanitair</v>
      </c>
      <c r="U276" s="17" t="str">
        <f t="shared" si="115"/>
        <v>AQL 4%</v>
      </c>
      <c r="V276" s="22"/>
      <c r="W276" s="184">
        <v>100</v>
      </c>
      <c r="X276" s="22"/>
      <c r="Y276" s="20">
        <f t="shared" si="116"/>
        <v>16.5</v>
      </c>
      <c r="Z276" s="23">
        <f t="shared" si="117"/>
        <v>0</v>
      </c>
      <c r="AA276" s="22"/>
      <c r="AB276" s="20" t="str">
        <f t="shared" si="118"/>
        <v>_</v>
      </c>
      <c r="AC276" s="23" t="str">
        <f t="shared" si="107"/>
        <v>_</v>
      </c>
      <c r="AD276" s="22"/>
      <c r="AE276" s="20" t="str">
        <f t="shared" si="119"/>
        <v>_</v>
      </c>
      <c r="AF276" s="23" t="str">
        <f t="shared" si="108"/>
        <v>_</v>
      </c>
      <c r="AG276" s="22"/>
      <c r="AH276" s="20" t="str">
        <f t="shared" si="120"/>
        <v>_</v>
      </c>
      <c r="AI276" s="23" t="str">
        <f t="shared" si="109"/>
        <v>_</v>
      </c>
      <c r="AJ276" s="22"/>
      <c r="AK276" s="20">
        <f t="shared" si="121"/>
        <v>16.5</v>
      </c>
      <c r="AL276" s="23">
        <f t="shared" si="122"/>
        <v>0</v>
      </c>
      <c r="AM276" s="22"/>
    </row>
    <row r="277" spans="1:39" ht="12.75">
      <c r="A277" s="6">
        <f>Ruimtestaat!A281</f>
        <v>2</v>
      </c>
      <c r="B277" s="17" t="str">
        <f>Ruimtestaat!B281</f>
        <v>De Schans</v>
      </c>
      <c r="C277" s="52" t="str">
        <f>Ruimtestaat!D281</f>
        <v>bg</v>
      </c>
      <c r="D277" s="77">
        <f>Ruimtestaat!E281</f>
        <v>27</v>
      </c>
      <c r="E277" s="52" t="str">
        <f>Ruimtestaat!F281</f>
        <v>Bergruimte</v>
      </c>
      <c r="F277" s="9">
        <v>8</v>
      </c>
      <c r="G277" s="18" t="str">
        <f t="shared" si="113"/>
        <v>Overig / Magazijn / Archief / Berging / Technische ruimte</v>
      </c>
      <c r="H277" s="52" t="str">
        <f>Ruimtestaat!G281</f>
        <v>tegels</v>
      </c>
      <c r="I277" s="19">
        <v>3</v>
      </c>
      <c r="J277" s="18" t="str">
        <f t="shared" si="124"/>
        <v>Harde vloer zonder polymeer beschermlaag, met behandeling</v>
      </c>
      <c r="K277" s="21">
        <f>Ruimtestaat!H281</f>
        <v>1.7</v>
      </c>
      <c r="L277" s="20">
        <f t="shared" si="110"/>
        <v>1.7</v>
      </c>
      <c r="M277" s="42">
        <f>Ruimtestaat!J281</f>
        <v>0</v>
      </c>
      <c r="N277" s="22"/>
      <c r="O277" s="9" t="str">
        <f>Ruimtestaat!L281</f>
        <v>4j</v>
      </c>
      <c r="P277" s="9"/>
      <c r="Q277" s="9"/>
      <c r="R277" s="9"/>
      <c r="S277" s="22"/>
      <c r="T277" s="17" t="str">
        <f t="shared" si="114"/>
        <v>Verkeer</v>
      </c>
      <c r="U277" s="17" t="str">
        <f t="shared" si="115"/>
        <v>AQL 7%</v>
      </c>
      <c r="V277" s="22"/>
      <c r="W277" s="184">
        <v>100</v>
      </c>
      <c r="X277" s="22"/>
      <c r="Y277" s="20">
        <f t="shared" si="116"/>
        <v>6.8000000000000005E-2</v>
      </c>
      <c r="Z277" s="23">
        <f t="shared" si="117"/>
        <v>0</v>
      </c>
      <c r="AA277" s="22"/>
      <c r="AB277" s="20" t="str">
        <f t="shared" si="118"/>
        <v>_</v>
      </c>
      <c r="AC277" s="23" t="str">
        <f t="shared" si="107"/>
        <v>_</v>
      </c>
      <c r="AD277" s="22"/>
      <c r="AE277" s="20" t="str">
        <f t="shared" si="119"/>
        <v>_</v>
      </c>
      <c r="AF277" s="23" t="str">
        <f t="shared" si="108"/>
        <v>_</v>
      </c>
      <c r="AG277" s="22"/>
      <c r="AH277" s="20" t="str">
        <f t="shared" si="120"/>
        <v>_</v>
      </c>
      <c r="AI277" s="23" t="str">
        <f t="shared" si="109"/>
        <v>_</v>
      </c>
      <c r="AJ277" s="22"/>
      <c r="AK277" s="20">
        <f t="shared" si="121"/>
        <v>6.8000000000000005E-2</v>
      </c>
      <c r="AL277" s="23">
        <f t="shared" si="122"/>
        <v>0</v>
      </c>
      <c r="AM277" s="22"/>
    </row>
    <row r="278" spans="1:39" ht="12.75">
      <c r="A278" s="6">
        <f>Ruimtestaat!A282</f>
        <v>2</v>
      </c>
      <c r="B278" s="17" t="str">
        <f>Ruimtestaat!B282</f>
        <v>De Schans</v>
      </c>
      <c r="C278" s="52" t="str">
        <f>Ruimtestaat!D282</f>
        <v>bg</v>
      </c>
      <c r="D278" s="77">
        <f>Ruimtestaat!E282</f>
        <v>28</v>
      </c>
      <c r="E278" s="52" t="str">
        <f>Ruimtestaat!F282</f>
        <v>Sanitair leerlingen</v>
      </c>
      <c r="F278" s="9">
        <v>2</v>
      </c>
      <c r="G278" s="18" t="str">
        <f t="shared" si="113"/>
        <v>Sanitaire ruimte</v>
      </c>
      <c r="H278" s="52" t="str">
        <f>Ruimtestaat!G282</f>
        <v xml:space="preserve">Linoleum </v>
      </c>
      <c r="I278" s="19">
        <v>1</v>
      </c>
      <c r="J278" s="18" t="str">
        <f t="shared" si="124"/>
        <v>Vloerafwerking met polymeer beschermlaag</v>
      </c>
      <c r="K278" s="21">
        <f>Ruimtestaat!H282</f>
        <v>8.25</v>
      </c>
      <c r="L278" s="20">
        <f t="shared" si="110"/>
        <v>8.25</v>
      </c>
      <c r="M278" s="42">
        <f>Ruimtestaat!J282</f>
        <v>0</v>
      </c>
      <c r="N278" s="22"/>
      <c r="O278" s="9" t="str">
        <f>Ruimtestaat!L282</f>
        <v>5w</v>
      </c>
      <c r="P278" s="9"/>
      <c r="Q278" s="9"/>
      <c r="R278" s="9"/>
      <c r="S278" s="22"/>
      <c r="T278" s="17" t="str">
        <f t="shared" si="114"/>
        <v>Sanitair</v>
      </c>
      <c r="U278" s="17" t="str">
        <f t="shared" si="115"/>
        <v>AQL 4%</v>
      </c>
      <c r="V278" s="22"/>
      <c r="W278" s="184">
        <v>100</v>
      </c>
      <c r="X278" s="22"/>
      <c r="Y278" s="20">
        <f t="shared" si="116"/>
        <v>16.5</v>
      </c>
      <c r="Z278" s="23">
        <f t="shared" si="117"/>
        <v>0</v>
      </c>
      <c r="AA278" s="22"/>
      <c r="AB278" s="20" t="str">
        <f t="shared" si="118"/>
        <v>_</v>
      </c>
      <c r="AC278" s="23" t="str">
        <f t="shared" si="107"/>
        <v>_</v>
      </c>
      <c r="AD278" s="22"/>
      <c r="AE278" s="20" t="str">
        <f t="shared" si="119"/>
        <v>_</v>
      </c>
      <c r="AF278" s="23" t="str">
        <f t="shared" si="108"/>
        <v>_</v>
      </c>
      <c r="AG278" s="22"/>
      <c r="AH278" s="20" t="str">
        <f t="shared" si="120"/>
        <v>_</v>
      </c>
      <c r="AI278" s="23" t="str">
        <f t="shared" si="109"/>
        <v>_</v>
      </c>
      <c r="AJ278" s="22"/>
      <c r="AK278" s="20">
        <f t="shared" si="121"/>
        <v>16.5</v>
      </c>
      <c r="AL278" s="23">
        <f t="shared" si="122"/>
        <v>0</v>
      </c>
      <c r="AM278" s="22"/>
    </row>
    <row r="279" spans="1:39" ht="12.75">
      <c r="A279" s="6">
        <f>Ruimtestaat!A283</f>
        <v>2</v>
      </c>
      <c r="B279" s="17" t="str">
        <f>Ruimtestaat!B283</f>
        <v>De Schans</v>
      </c>
      <c r="C279" s="52" t="str">
        <f>Ruimtestaat!D283</f>
        <v>bg</v>
      </c>
      <c r="D279" s="77">
        <f>Ruimtestaat!E283</f>
        <v>29</v>
      </c>
      <c r="E279" s="52" t="str">
        <f>Ruimtestaat!F283</f>
        <v>Klaslokaal</v>
      </c>
      <c r="F279" s="9">
        <v>6</v>
      </c>
      <c r="G279" s="18" t="str">
        <f t="shared" si="113"/>
        <v>Leslokalen theorie</v>
      </c>
      <c r="H279" s="52" t="str">
        <f>Ruimtestaat!G283</f>
        <v>Linoleum</v>
      </c>
      <c r="I279" s="19">
        <v>1</v>
      </c>
      <c r="J279" s="18" t="str">
        <f t="shared" si="124"/>
        <v>Vloerafwerking met polymeer beschermlaag</v>
      </c>
      <c r="K279" s="21">
        <f>Ruimtestaat!H283</f>
        <v>68</v>
      </c>
      <c r="L279" s="20">
        <f t="shared" si="110"/>
        <v>68</v>
      </c>
      <c r="M279" s="42">
        <f>Ruimtestaat!J283</f>
        <v>0</v>
      </c>
      <c r="N279" s="22"/>
      <c r="O279" s="9" t="str">
        <f>Ruimtestaat!L283</f>
        <v>1w</v>
      </c>
      <c r="P279" s="9"/>
      <c r="Q279" s="9"/>
      <c r="R279" s="9"/>
      <c r="S279" s="22"/>
      <c r="T279" s="17" t="str">
        <f t="shared" si="114"/>
        <v>Les</v>
      </c>
      <c r="U279" s="17" t="str">
        <f t="shared" si="115"/>
        <v>AQL 7%</v>
      </c>
      <c r="V279" s="22"/>
      <c r="W279" s="184">
        <v>100</v>
      </c>
      <c r="X279" s="22"/>
      <c r="Y279" s="20">
        <f t="shared" si="116"/>
        <v>27.200000000000003</v>
      </c>
      <c r="Z279" s="23">
        <f t="shared" si="117"/>
        <v>0</v>
      </c>
      <c r="AA279" s="22"/>
      <c r="AB279" s="20" t="str">
        <f t="shared" si="118"/>
        <v>_</v>
      </c>
      <c r="AC279" s="23" t="str">
        <f t="shared" si="107"/>
        <v>_</v>
      </c>
      <c r="AD279" s="22"/>
      <c r="AE279" s="20" t="str">
        <f t="shared" si="119"/>
        <v>_</v>
      </c>
      <c r="AF279" s="23" t="str">
        <f t="shared" si="108"/>
        <v>_</v>
      </c>
      <c r="AG279" s="22"/>
      <c r="AH279" s="20" t="str">
        <f t="shared" si="120"/>
        <v>_</v>
      </c>
      <c r="AI279" s="23" t="str">
        <f t="shared" si="109"/>
        <v>_</v>
      </c>
      <c r="AJ279" s="22"/>
      <c r="AK279" s="20">
        <f t="shared" si="121"/>
        <v>27.200000000000003</v>
      </c>
      <c r="AL279" s="23">
        <f t="shared" si="122"/>
        <v>0</v>
      </c>
      <c r="AM279" s="22"/>
    </row>
    <row r="280" spans="1:39" ht="12.75">
      <c r="A280" s="6">
        <f>Ruimtestaat!A284</f>
        <v>2</v>
      </c>
      <c r="B280" s="17" t="str">
        <f>Ruimtestaat!B284</f>
        <v>De Schans</v>
      </c>
      <c r="C280" s="52" t="str">
        <f>Ruimtestaat!D284</f>
        <v>bg</v>
      </c>
      <c r="D280" s="77">
        <f>Ruimtestaat!E284</f>
        <v>30</v>
      </c>
      <c r="E280" s="52" t="str">
        <f>Ruimtestaat!F284</f>
        <v>Klaslokaal</v>
      </c>
      <c r="F280" s="9">
        <v>6</v>
      </c>
      <c r="G280" s="18" t="str">
        <f t="shared" si="113"/>
        <v>Leslokalen theorie</v>
      </c>
      <c r="H280" s="52" t="str">
        <f>Ruimtestaat!G284</f>
        <v>Linoleum</v>
      </c>
      <c r="I280" s="19">
        <v>1</v>
      </c>
      <c r="J280" s="18" t="str">
        <f t="shared" si="124"/>
        <v>Vloerafwerking met polymeer beschermlaag</v>
      </c>
      <c r="K280" s="21">
        <f>Ruimtestaat!H284</f>
        <v>68</v>
      </c>
      <c r="L280" s="20">
        <f t="shared" si="110"/>
        <v>68</v>
      </c>
      <c r="M280" s="42">
        <f>Ruimtestaat!J284</f>
        <v>0</v>
      </c>
      <c r="N280" s="22"/>
      <c r="O280" s="9" t="str">
        <f>Ruimtestaat!L284</f>
        <v>1w</v>
      </c>
      <c r="P280" s="9"/>
      <c r="Q280" s="9"/>
      <c r="R280" s="9"/>
      <c r="S280" s="22"/>
      <c r="T280" s="17" t="str">
        <f t="shared" si="114"/>
        <v>Les</v>
      </c>
      <c r="U280" s="17" t="str">
        <f t="shared" si="115"/>
        <v>AQL 7%</v>
      </c>
      <c r="V280" s="22"/>
      <c r="W280" s="184">
        <v>100</v>
      </c>
      <c r="X280" s="22"/>
      <c r="Y280" s="20">
        <f t="shared" si="116"/>
        <v>27.200000000000003</v>
      </c>
      <c r="Z280" s="23">
        <f t="shared" si="117"/>
        <v>0</v>
      </c>
      <c r="AA280" s="22"/>
      <c r="AB280" s="20" t="str">
        <f t="shared" si="118"/>
        <v>_</v>
      </c>
      <c r="AC280" s="23" t="str">
        <f t="shared" si="107"/>
        <v>_</v>
      </c>
      <c r="AD280" s="22"/>
      <c r="AE280" s="20" t="str">
        <f t="shared" si="119"/>
        <v>_</v>
      </c>
      <c r="AF280" s="23" t="str">
        <f t="shared" si="108"/>
        <v>_</v>
      </c>
      <c r="AG280" s="22"/>
      <c r="AH280" s="20" t="str">
        <f t="shared" si="120"/>
        <v>_</v>
      </c>
      <c r="AI280" s="23" t="str">
        <f t="shared" si="109"/>
        <v>_</v>
      </c>
      <c r="AJ280" s="22"/>
      <c r="AK280" s="20">
        <f t="shared" si="121"/>
        <v>27.200000000000003</v>
      </c>
      <c r="AL280" s="23">
        <f t="shared" si="122"/>
        <v>0</v>
      </c>
      <c r="AM280" s="22"/>
    </row>
    <row r="281" spans="1:39" ht="12.75">
      <c r="A281" s="6">
        <f>Ruimtestaat!A285</f>
        <v>2</v>
      </c>
      <c r="B281" s="17" t="str">
        <f>Ruimtestaat!B285</f>
        <v>De Schans</v>
      </c>
      <c r="C281" s="52" t="str">
        <f>Ruimtestaat!D285</f>
        <v>bg</v>
      </c>
      <c r="D281" s="77">
        <f>Ruimtestaat!E285</f>
        <v>31</v>
      </c>
      <c r="E281" s="52" t="str">
        <f>Ruimtestaat!F285</f>
        <v>Klaslokaal</v>
      </c>
      <c r="F281" s="9">
        <v>6</v>
      </c>
      <c r="G281" s="18" t="str">
        <f t="shared" si="113"/>
        <v>Leslokalen theorie</v>
      </c>
      <c r="H281" s="52" t="str">
        <f>Ruimtestaat!G285</f>
        <v>Linoleum</v>
      </c>
      <c r="I281" s="19">
        <v>1</v>
      </c>
      <c r="J281" s="18" t="str">
        <f t="shared" si="124"/>
        <v>Vloerafwerking met polymeer beschermlaag</v>
      </c>
      <c r="K281" s="21">
        <f>Ruimtestaat!H285</f>
        <v>44.2</v>
      </c>
      <c r="L281" s="20">
        <f t="shared" si="110"/>
        <v>44.2</v>
      </c>
      <c r="M281" s="42">
        <f>Ruimtestaat!J285</f>
        <v>0</v>
      </c>
      <c r="N281" s="22"/>
      <c r="O281" s="9" t="str">
        <f>Ruimtestaat!L285</f>
        <v>1w</v>
      </c>
      <c r="P281" s="9"/>
      <c r="Q281" s="9"/>
      <c r="R281" s="9"/>
      <c r="S281" s="22"/>
      <c r="T281" s="17" t="str">
        <f t="shared" si="114"/>
        <v>Les</v>
      </c>
      <c r="U281" s="17" t="str">
        <f t="shared" si="115"/>
        <v>AQL 7%</v>
      </c>
      <c r="V281" s="22"/>
      <c r="W281" s="184">
        <v>100</v>
      </c>
      <c r="X281" s="22"/>
      <c r="Y281" s="20">
        <f t="shared" si="116"/>
        <v>17.68</v>
      </c>
      <c r="Z281" s="23">
        <f t="shared" si="117"/>
        <v>0</v>
      </c>
      <c r="AA281" s="22"/>
      <c r="AB281" s="20" t="str">
        <f t="shared" si="118"/>
        <v>_</v>
      </c>
      <c r="AC281" s="23" t="str">
        <f t="shared" ref="AC281:AC344" si="125">IF(OR($F281="nio",P281=""),"_",AB281*Rekentarief30)</f>
        <v>_</v>
      </c>
      <c r="AD281" s="22"/>
      <c r="AE281" s="20" t="str">
        <f t="shared" si="119"/>
        <v>_</v>
      </c>
      <c r="AF281" s="23" t="str">
        <f t="shared" ref="AF281:AF344" si="126">IF(OR($F281="nio",Q281=""),"_",AE281*Rekentarief50)</f>
        <v>_</v>
      </c>
      <c r="AG281" s="22"/>
      <c r="AH281" s="20" t="str">
        <f t="shared" si="120"/>
        <v>_</v>
      </c>
      <c r="AI281" s="23" t="str">
        <f t="shared" ref="AI281:AI344" si="127">IF(OR($F281="nio",R281=""),"_",AH281*rekentarief150)</f>
        <v>_</v>
      </c>
      <c r="AJ281" s="22"/>
      <c r="AK281" s="20">
        <f t="shared" si="121"/>
        <v>17.68</v>
      </c>
      <c r="AL281" s="23">
        <f t="shared" si="122"/>
        <v>0</v>
      </c>
      <c r="AM281" s="22"/>
    </row>
    <row r="282" spans="1:39" ht="12.75">
      <c r="A282" s="6">
        <f>Ruimtestaat!A286</f>
        <v>2</v>
      </c>
      <c r="B282" s="17" t="str">
        <f>Ruimtestaat!B286</f>
        <v>De Schans</v>
      </c>
      <c r="C282" s="52" t="str">
        <f>Ruimtestaat!D286</f>
        <v>bg</v>
      </c>
      <c r="D282" s="77">
        <f>Ruimtestaat!E286</f>
        <v>32</v>
      </c>
      <c r="E282" s="52" t="str">
        <f>Ruimtestaat!F286</f>
        <v>Klaslokaal</v>
      </c>
      <c r="F282" s="9">
        <v>6</v>
      </c>
      <c r="G282" s="18" t="str">
        <f t="shared" si="113"/>
        <v>Leslokalen theorie</v>
      </c>
      <c r="H282" s="52" t="str">
        <f>Ruimtestaat!G286</f>
        <v>Linoleum</v>
      </c>
      <c r="I282" s="19">
        <v>1</v>
      </c>
      <c r="J282" s="18" t="str">
        <f t="shared" si="124"/>
        <v>Vloerafwerking met polymeer beschermlaag</v>
      </c>
      <c r="K282" s="21">
        <f>Ruimtestaat!H286</f>
        <v>75.2</v>
      </c>
      <c r="L282" s="20">
        <f t="shared" ref="L282:L345" si="128">K282-M282</f>
        <v>75.2</v>
      </c>
      <c r="M282" s="42">
        <f>Ruimtestaat!J286</f>
        <v>0</v>
      </c>
      <c r="N282" s="22"/>
      <c r="O282" s="9" t="str">
        <f>Ruimtestaat!L286</f>
        <v>1w</v>
      </c>
      <c r="P282" s="9"/>
      <c r="Q282" s="9"/>
      <c r="R282" s="9"/>
      <c r="S282" s="22"/>
      <c r="T282" s="17" t="str">
        <f t="shared" si="114"/>
        <v>Les</v>
      </c>
      <c r="U282" s="17" t="str">
        <f t="shared" si="115"/>
        <v>AQL 7%</v>
      </c>
      <c r="V282" s="22"/>
      <c r="W282" s="184">
        <v>100</v>
      </c>
      <c r="X282" s="22"/>
      <c r="Y282" s="20">
        <f t="shared" si="116"/>
        <v>30.08</v>
      </c>
      <c r="Z282" s="23">
        <f t="shared" si="117"/>
        <v>0</v>
      </c>
      <c r="AA282" s="22"/>
      <c r="AB282" s="20" t="str">
        <f t="shared" si="118"/>
        <v>_</v>
      </c>
      <c r="AC282" s="23" t="str">
        <f t="shared" si="125"/>
        <v>_</v>
      </c>
      <c r="AD282" s="22"/>
      <c r="AE282" s="20" t="str">
        <f t="shared" si="119"/>
        <v>_</v>
      </c>
      <c r="AF282" s="23" t="str">
        <f t="shared" si="126"/>
        <v>_</v>
      </c>
      <c r="AG282" s="22"/>
      <c r="AH282" s="20" t="str">
        <f t="shared" si="120"/>
        <v>_</v>
      </c>
      <c r="AI282" s="23" t="str">
        <f t="shared" si="127"/>
        <v>_</v>
      </c>
      <c r="AJ282" s="22"/>
      <c r="AK282" s="20">
        <f t="shared" si="121"/>
        <v>30.08</v>
      </c>
      <c r="AL282" s="23">
        <f t="shared" si="122"/>
        <v>0</v>
      </c>
      <c r="AM282" s="22"/>
    </row>
    <row r="283" spans="1:39" ht="12.75">
      <c r="A283" s="6">
        <f>Ruimtestaat!A287</f>
        <v>2</v>
      </c>
      <c r="B283" s="17" t="str">
        <f>Ruimtestaat!B287</f>
        <v>De Schans</v>
      </c>
      <c r="C283" s="52" t="str">
        <f>Ruimtestaat!D287</f>
        <v>bg</v>
      </c>
      <c r="D283" s="77">
        <f>Ruimtestaat!E287</f>
        <v>33</v>
      </c>
      <c r="E283" s="52" t="str">
        <f>Ruimtestaat!F287</f>
        <v>Klaslokaal</v>
      </c>
      <c r="F283" s="9">
        <v>6</v>
      </c>
      <c r="G283" s="18" t="str">
        <f t="shared" si="113"/>
        <v>Leslokalen theorie</v>
      </c>
      <c r="H283" s="52" t="str">
        <f>Ruimtestaat!G287</f>
        <v>Linoleum</v>
      </c>
      <c r="I283" s="19">
        <v>1</v>
      </c>
      <c r="J283" s="18" t="str">
        <f t="shared" si="124"/>
        <v>Vloerafwerking met polymeer beschermlaag</v>
      </c>
      <c r="K283" s="21">
        <f>Ruimtestaat!H287</f>
        <v>65.3</v>
      </c>
      <c r="L283" s="20">
        <f t="shared" si="128"/>
        <v>65.3</v>
      </c>
      <c r="M283" s="42">
        <f>Ruimtestaat!J287</f>
        <v>0</v>
      </c>
      <c r="N283" s="22"/>
      <c r="O283" s="9" t="str">
        <f>Ruimtestaat!L287</f>
        <v>1w</v>
      </c>
      <c r="P283" s="9"/>
      <c r="Q283" s="9"/>
      <c r="R283" s="9"/>
      <c r="S283" s="22"/>
      <c r="T283" s="17" t="str">
        <f t="shared" si="114"/>
        <v>Les</v>
      </c>
      <c r="U283" s="17" t="str">
        <f t="shared" si="115"/>
        <v>AQL 7%</v>
      </c>
      <c r="V283" s="22"/>
      <c r="W283" s="184">
        <v>100</v>
      </c>
      <c r="X283" s="22"/>
      <c r="Y283" s="20">
        <f t="shared" si="116"/>
        <v>26.12</v>
      </c>
      <c r="Z283" s="23">
        <f t="shared" si="117"/>
        <v>0</v>
      </c>
      <c r="AA283" s="22"/>
      <c r="AB283" s="20" t="str">
        <f t="shared" si="118"/>
        <v>_</v>
      </c>
      <c r="AC283" s="23" t="str">
        <f t="shared" si="125"/>
        <v>_</v>
      </c>
      <c r="AD283" s="22"/>
      <c r="AE283" s="20" t="str">
        <f t="shared" si="119"/>
        <v>_</v>
      </c>
      <c r="AF283" s="23" t="str">
        <f t="shared" si="126"/>
        <v>_</v>
      </c>
      <c r="AG283" s="22"/>
      <c r="AH283" s="20" t="str">
        <f t="shared" si="120"/>
        <v>_</v>
      </c>
      <c r="AI283" s="23" t="str">
        <f t="shared" si="127"/>
        <v>_</v>
      </c>
      <c r="AJ283" s="22"/>
      <c r="AK283" s="20">
        <f t="shared" si="121"/>
        <v>26.12</v>
      </c>
      <c r="AL283" s="23">
        <f t="shared" si="122"/>
        <v>0</v>
      </c>
      <c r="AM283" s="22"/>
    </row>
    <row r="284" spans="1:39" ht="12.75">
      <c r="A284" s="6">
        <f>Ruimtestaat!A288</f>
        <v>2</v>
      </c>
      <c r="B284" s="17" t="str">
        <f>Ruimtestaat!B288</f>
        <v>De Schans</v>
      </c>
      <c r="C284" s="52" t="str">
        <f>Ruimtestaat!D288</f>
        <v>bg</v>
      </c>
      <c r="D284" s="77">
        <f>Ruimtestaat!E288</f>
        <v>34</v>
      </c>
      <c r="E284" s="52" t="str">
        <f>Ruimtestaat!F288</f>
        <v>Sanitair</v>
      </c>
      <c r="F284" s="9">
        <v>2</v>
      </c>
      <c r="G284" s="18" t="str">
        <f t="shared" si="113"/>
        <v>Sanitaire ruimte</v>
      </c>
      <c r="H284" s="52" t="str">
        <f>Ruimtestaat!G288</f>
        <v>Gietvloer</v>
      </c>
      <c r="I284" s="19">
        <v>3</v>
      </c>
      <c r="J284" s="18" t="str">
        <f t="shared" si="124"/>
        <v>Harde vloer zonder polymeer beschermlaag, met behandeling</v>
      </c>
      <c r="K284" s="21">
        <f>Ruimtestaat!H288</f>
        <v>8.4</v>
      </c>
      <c r="L284" s="20">
        <f t="shared" si="128"/>
        <v>8.4</v>
      </c>
      <c r="M284" s="42">
        <f>Ruimtestaat!J288</f>
        <v>0</v>
      </c>
      <c r="N284" s="22"/>
      <c r="O284" s="9" t="str">
        <f>Ruimtestaat!L288</f>
        <v>5w</v>
      </c>
      <c r="P284" s="9"/>
      <c r="Q284" s="9"/>
      <c r="R284" s="9"/>
      <c r="S284" s="22"/>
      <c r="T284" s="17" t="str">
        <f t="shared" si="114"/>
        <v>Sanitair</v>
      </c>
      <c r="U284" s="17" t="str">
        <f t="shared" si="115"/>
        <v>AQL 4%</v>
      </c>
      <c r="V284" s="22"/>
      <c r="W284" s="184">
        <v>100</v>
      </c>
      <c r="X284" s="22"/>
      <c r="Y284" s="20">
        <f t="shared" si="116"/>
        <v>16.8</v>
      </c>
      <c r="Z284" s="23">
        <f t="shared" si="117"/>
        <v>0</v>
      </c>
      <c r="AA284" s="22"/>
      <c r="AB284" s="20" t="str">
        <f t="shared" si="118"/>
        <v>_</v>
      </c>
      <c r="AC284" s="23" t="str">
        <f t="shared" si="125"/>
        <v>_</v>
      </c>
      <c r="AD284" s="22"/>
      <c r="AE284" s="20" t="str">
        <f t="shared" si="119"/>
        <v>_</v>
      </c>
      <c r="AF284" s="23" t="str">
        <f t="shared" si="126"/>
        <v>_</v>
      </c>
      <c r="AG284" s="22"/>
      <c r="AH284" s="20" t="str">
        <f t="shared" si="120"/>
        <v>_</v>
      </c>
      <c r="AI284" s="23" t="str">
        <f t="shared" si="127"/>
        <v>_</v>
      </c>
      <c r="AJ284" s="22"/>
      <c r="AK284" s="20">
        <f t="shared" si="121"/>
        <v>16.8</v>
      </c>
      <c r="AL284" s="23">
        <f t="shared" si="122"/>
        <v>0</v>
      </c>
      <c r="AM284" s="22"/>
    </row>
    <row r="285" spans="1:39" ht="12.75">
      <c r="A285" s="6">
        <f>Ruimtestaat!A289</f>
        <v>2</v>
      </c>
      <c r="B285" s="17" t="str">
        <f>Ruimtestaat!B289</f>
        <v>De Schans</v>
      </c>
      <c r="C285" s="52" t="str">
        <f>Ruimtestaat!D289</f>
        <v>bg</v>
      </c>
      <c r="D285" s="77">
        <f>Ruimtestaat!E289</f>
        <v>35</v>
      </c>
      <c r="E285" s="52" t="str">
        <f>Ruimtestaat!F289</f>
        <v>Klaslokaal</v>
      </c>
      <c r="F285" s="9">
        <v>6</v>
      </c>
      <c r="G285" s="18" t="str">
        <f t="shared" si="113"/>
        <v>Leslokalen theorie</v>
      </c>
      <c r="H285" s="52" t="str">
        <f>Ruimtestaat!G289</f>
        <v>Linoleum</v>
      </c>
      <c r="I285" s="19">
        <v>1</v>
      </c>
      <c r="J285" s="18" t="str">
        <f t="shared" si="124"/>
        <v>Vloerafwerking met polymeer beschermlaag</v>
      </c>
      <c r="K285" s="21">
        <f>Ruimtestaat!H289</f>
        <v>80</v>
      </c>
      <c r="L285" s="20">
        <f t="shared" si="128"/>
        <v>80</v>
      </c>
      <c r="M285" s="42">
        <f>Ruimtestaat!J289</f>
        <v>0</v>
      </c>
      <c r="N285" s="22"/>
      <c r="O285" s="9" t="str">
        <f>Ruimtestaat!L289</f>
        <v>1w</v>
      </c>
      <c r="P285" s="9"/>
      <c r="Q285" s="9"/>
      <c r="R285" s="9"/>
      <c r="S285" s="22"/>
      <c r="T285" s="17" t="str">
        <f t="shared" si="114"/>
        <v>Les</v>
      </c>
      <c r="U285" s="17" t="str">
        <f t="shared" si="115"/>
        <v>AQL 7%</v>
      </c>
      <c r="V285" s="22"/>
      <c r="W285" s="184">
        <v>100</v>
      </c>
      <c r="X285" s="22"/>
      <c r="Y285" s="20">
        <f t="shared" si="116"/>
        <v>32</v>
      </c>
      <c r="Z285" s="23">
        <f t="shared" si="117"/>
        <v>0</v>
      </c>
      <c r="AA285" s="22"/>
      <c r="AB285" s="20" t="str">
        <f t="shared" si="118"/>
        <v>_</v>
      </c>
      <c r="AC285" s="23" t="str">
        <f t="shared" si="125"/>
        <v>_</v>
      </c>
      <c r="AD285" s="22"/>
      <c r="AE285" s="20" t="str">
        <f t="shared" si="119"/>
        <v>_</v>
      </c>
      <c r="AF285" s="23" t="str">
        <f t="shared" si="126"/>
        <v>_</v>
      </c>
      <c r="AG285" s="22"/>
      <c r="AH285" s="20" t="str">
        <f t="shared" si="120"/>
        <v>_</v>
      </c>
      <c r="AI285" s="23" t="str">
        <f t="shared" si="127"/>
        <v>_</v>
      </c>
      <c r="AJ285" s="22"/>
      <c r="AK285" s="20">
        <f t="shared" si="121"/>
        <v>32</v>
      </c>
      <c r="AL285" s="23">
        <f t="shared" si="122"/>
        <v>0</v>
      </c>
      <c r="AM285" s="22"/>
    </row>
    <row r="286" spans="1:39" ht="12.75">
      <c r="A286" s="6">
        <f>Ruimtestaat!A290</f>
        <v>2</v>
      </c>
      <c r="B286" s="17" t="str">
        <f>Ruimtestaat!B290</f>
        <v>De Schans</v>
      </c>
      <c r="C286" s="52" t="str">
        <f>Ruimtestaat!D290</f>
        <v>bg</v>
      </c>
      <c r="D286" s="77">
        <f>Ruimtestaat!E290</f>
        <v>36</v>
      </c>
      <c r="E286" s="52" t="str">
        <f>Ruimtestaat!F290</f>
        <v>Klaslokaal</v>
      </c>
      <c r="F286" s="9">
        <v>6</v>
      </c>
      <c r="G286" s="18" t="str">
        <f t="shared" si="113"/>
        <v>Leslokalen theorie</v>
      </c>
      <c r="H286" s="52" t="str">
        <f>Ruimtestaat!G290</f>
        <v>Linoleum</v>
      </c>
      <c r="I286" s="19">
        <v>1</v>
      </c>
      <c r="J286" s="18" t="str">
        <f t="shared" si="124"/>
        <v>Vloerafwerking met polymeer beschermlaag</v>
      </c>
      <c r="K286" s="21">
        <f>Ruimtestaat!H290</f>
        <v>80</v>
      </c>
      <c r="L286" s="20">
        <f t="shared" si="128"/>
        <v>80</v>
      </c>
      <c r="M286" s="42">
        <f>Ruimtestaat!J290</f>
        <v>0</v>
      </c>
      <c r="N286" s="22"/>
      <c r="O286" s="9" t="str">
        <f>Ruimtestaat!L290</f>
        <v>1w</v>
      </c>
      <c r="P286" s="9"/>
      <c r="Q286" s="9"/>
      <c r="R286" s="9"/>
      <c r="S286" s="22"/>
      <c r="T286" s="17" t="str">
        <f t="shared" si="114"/>
        <v>Les</v>
      </c>
      <c r="U286" s="17" t="str">
        <f t="shared" si="115"/>
        <v>AQL 7%</v>
      </c>
      <c r="V286" s="22"/>
      <c r="W286" s="184">
        <v>100</v>
      </c>
      <c r="X286" s="22"/>
      <c r="Y286" s="20">
        <f t="shared" si="116"/>
        <v>32</v>
      </c>
      <c r="Z286" s="23">
        <f t="shared" si="117"/>
        <v>0</v>
      </c>
      <c r="AA286" s="22"/>
      <c r="AB286" s="20" t="str">
        <f t="shared" si="118"/>
        <v>_</v>
      </c>
      <c r="AC286" s="23" t="str">
        <f t="shared" si="125"/>
        <v>_</v>
      </c>
      <c r="AD286" s="22"/>
      <c r="AE286" s="20" t="str">
        <f t="shared" si="119"/>
        <v>_</v>
      </c>
      <c r="AF286" s="23" t="str">
        <f t="shared" si="126"/>
        <v>_</v>
      </c>
      <c r="AG286" s="22"/>
      <c r="AH286" s="20" t="str">
        <f t="shared" si="120"/>
        <v>_</v>
      </c>
      <c r="AI286" s="23" t="str">
        <f t="shared" si="127"/>
        <v>_</v>
      </c>
      <c r="AJ286" s="22"/>
      <c r="AK286" s="20">
        <f t="shared" si="121"/>
        <v>32</v>
      </c>
      <c r="AL286" s="23">
        <f t="shared" si="122"/>
        <v>0</v>
      </c>
      <c r="AM286" s="22"/>
    </row>
    <row r="287" spans="1:39" ht="12.75">
      <c r="A287" s="6">
        <f>Ruimtestaat!A291</f>
        <v>2</v>
      </c>
      <c r="B287" s="17" t="str">
        <f>Ruimtestaat!B291</f>
        <v>De Schans</v>
      </c>
      <c r="C287" s="52" t="str">
        <f>Ruimtestaat!D291</f>
        <v>bg</v>
      </c>
      <c r="D287" s="77">
        <f>Ruimtestaat!E291</f>
        <v>37</v>
      </c>
      <c r="E287" s="52" t="str">
        <f>Ruimtestaat!F291</f>
        <v>Sanitair leerlingen</v>
      </c>
      <c r="F287" s="9">
        <v>2</v>
      </c>
      <c r="G287" s="18" t="str">
        <f t="shared" si="113"/>
        <v>Sanitaire ruimte</v>
      </c>
      <c r="H287" s="52" t="str">
        <f>Ruimtestaat!G291</f>
        <v>Gietvloer</v>
      </c>
      <c r="I287" s="19">
        <v>3</v>
      </c>
      <c r="J287" s="18" t="str">
        <f t="shared" si="124"/>
        <v>Harde vloer zonder polymeer beschermlaag, met behandeling</v>
      </c>
      <c r="K287" s="21">
        <f>Ruimtestaat!H291</f>
        <v>8.4</v>
      </c>
      <c r="L287" s="20">
        <f t="shared" si="128"/>
        <v>8.4</v>
      </c>
      <c r="M287" s="42">
        <f>Ruimtestaat!J291</f>
        <v>0</v>
      </c>
      <c r="N287" s="22"/>
      <c r="O287" s="9" t="str">
        <f>Ruimtestaat!L291</f>
        <v>5w</v>
      </c>
      <c r="P287" s="9"/>
      <c r="Q287" s="9"/>
      <c r="R287" s="9"/>
      <c r="S287" s="22"/>
      <c r="T287" s="17" t="str">
        <f t="shared" si="114"/>
        <v>Sanitair</v>
      </c>
      <c r="U287" s="17" t="str">
        <f t="shared" si="115"/>
        <v>AQL 4%</v>
      </c>
      <c r="V287" s="22"/>
      <c r="W287" s="184">
        <v>100</v>
      </c>
      <c r="X287" s="22"/>
      <c r="Y287" s="20">
        <f t="shared" si="116"/>
        <v>16.8</v>
      </c>
      <c r="Z287" s="23">
        <f t="shared" si="117"/>
        <v>0</v>
      </c>
      <c r="AA287" s="22"/>
      <c r="AB287" s="20" t="str">
        <f t="shared" si="118"/>
        <v>_</v>
      </c>
      <c r="AC287" s="23" t="str">
        <f t="shared" si="125"/>
        <v>_</v>
      </c>
      <c r="AD287" s="22"/>
      <c r="AE287" s="20" t="str">
        <f t="shared" si="119"/>
        <v>_</v>
      </c>
      <c r="AF287" s="23" t="str">
        <f t="shared" si="126"/>
        <v>_</v>
      </c>
      <c r="AG287" s="22"/>
      <c r="AH287" s="20" t="str">
        <f t="shared" si="120"/>
        <v>_</v>
      </c>
      <c r="AI287" s="23" t="str">
        <f t="shared" si="127"/>
        <v>_</v>
      </c>
      <c r="AJ287" s="22"/>
      <c r="AK287" s="20">
        <f t="shared" si="121"/>
        <v>16.8</v>
      </c>
      <c r="AL287" s="23">
        <f t="shared" si="122"/>
        <v>0</v>
      </c>
      <c r="AM287" s="22"/>
    </row>
    <row r="288" spans="1:39" ht="12.75">
      <c r="A288" s="6">
        <f>Ruimtestaat!A292</f>
        <v>2</v>
      </c>
      <c r="B288" s="17" t="str">
        <f>Ruimtestaat!B292</f>
        <v>De Schans</v>
      </c>
      <c r="C288" s="52" t="str">
        <f>Ruimtestaat!D292</f>
        <v>bg</v>
      </c>
      <c r="D288" s="77">
        <f>Ruimtestaat!E292</f>
        <v>38</v>
      </c>
      <c r="E288" s="52" t="str">
        <f>Ruimtestaat!F292</f>
        <v>Entree</v>
      </c>
      <c r="F288" s="9">
        <v>3</v>
      </c>
      <c r="G288" s="18" t="str">
        <f t="shared" si="113"/>
        <v>Verkeersruimte / Garderobe / Wachtruimte</v>
      </c>
      <c r="H288" s="52" t="str">
        <f>Ruimtestaat!G292</f>
        <v>Inloopmat</v>
      </c>
      <c r="I288" s="19">
        <v>4</v>
      </c>
      <c r="J288" s="18" t="str">
        <f t="shared" si="124"/>
        <v>Tapijt</v>
      </c>
      <c r="K288" s="21">
        <f>Ruimtestaat!H292</f>
        <v>62.1</v>
      </c>
      <c r="L288" s="20">
        <f t="shared" si="128"/>
        <v>62.1</v>
      </c>
      <c r="M288" s="42">
        <f>Ruimtestaat!J292</f>
        <v>0</v>
      </c>
      <c r="N288" s="22"/>
      <c r="O288" s="9" t="str">
        <f>Ruimtestaat!L292</f>
        <v>5w</v>
      </c>
      <c r="P288" s="9"/>
      <c r="Q288" s="9"/>
      <c r="R288" s="9"/>
      <c r="S288" s="22"/>
      <c r="T288" s="17" t="str">
        <f t="shared" si="114"/>
        <v>Verkeer</v>
      </c>
      <c r="U288" s="17" t="str">
        <f t="shared" si="115"/>
        <v>AQL 7%</v>
      </c>
      <c r="V288" s="22"/>
      <c r="W288" s="184">
        <v>100</v>
      </c>
      <c r="X288" s="22"/>
      <c r="Y288" s="20">
        <f t="shared" si="116"/>
        <v>124.2</v>
      </c>
      <c r="Z288" s="23">
        <f t="shared" si="117"/>
        <v>0</v>
      </c>
      <c r="AA288" s="22"/>
      <c r="AB288" s="20" t="str">
        <f t="shared" si="118"/>
        <v>_</v>
      </c>
      <c r="AC288" s="23" t="str">
        <f t="shared" si="125"/>
        <v>_</v>
      </c>
      <c r="AD288" s="22"/>
      <c r="AE288" s="20" t="str">
        <f t="shared" si="119"/>
        <v>_</v>
      </c>
      <c r="AF288" s="23" t="str">
        <f t="shared" si="126"/>
        <v>_</v>
      </c>
      <c r="AG288" s="22"/>
      <c r="AH288" s="20" t="str">
        <f t="shared" si="120"/>
        <v>_</v>
      </c>
      <c r="AI288" s="23" t="str">
        <f t="shared" si="127"/>
        <v>_</v>
      </c>
      <c r="AJ288" s="22"/>
      <c r="AK288" s="20">
        <f t="shared" si="121"/>
        <v>124.2</v>
      </c>
      <c r="AL288" s="23">
        <f t="shared" si="122"/>
        <v>0</v>
      </c>
      <c r="AM288" s="22"/>
    </row>
    <row r="289" spans="1:39" ht="12.75">
      <c r="A289" s="6">
        <f>Ruimtestaat!A293</f>
        <v>2</v>
      </c>
      <c r="B289" s="17" t="str">
        <f>Ruimtestaat!B293</f>
        <v>De Schans</v>
      </c>
      <c r="C289" s="52" t="str">
        <f>Ruimtestaat!D293</f>
        <v>bg</v>
      </c>
      <c r="D289" s="77">
        <f>Ruimtestaat!E293</f>
        <v>39</v>
      </c>
      <c r="E289" s="52" t="str">
        <f>Ruimtestaat!F293</f>
        <v>Entree</v>
      </c>
      <c r="F289" s="9">
        <v>3</v>
      </c>
      <c r="G289" s="18" t="str">
        <f t="shared" si="113"/>
        <v>Verkeersruimte / Garderobe / Wachtruimte</v>
      </c>
      <c r="H289" s="52" t="str">
        <f>Ruimtestaat!G293</f>
        <v>Inloopmat</v>
      </c>
      <c r="I289" s="19">
        <v>4</v>
      </c>
      <c r="J289" s="18" t="str">
        <f t="shared" si="124"/>
        <v>Tapijt</v>
      </c>
      <c r="K289" s="21">
        <f>Ruimtestaat!H293</f>
        <v>12</v>
      </c>
      <c r="L289" s="20">
        <f t="shared" si="128"/>
        <v>12</v>
      </c>
      <c r="M289" s="42">
        <f>Ruimtestaat!J293</f>
        <v>0</v>
      </c>
      <c r="N289" s="22"/>
      <c r="O289" s="9" t="str">
        <f>Ruimtestaat!L293</f>
        <v>5w</v>
      </c>
      <c r="P289" s="9"/>
      <c r="Q289" s="9"/>
      <c r="R289" s="9"/>
      <c r="S289" s="22"/>
      <c r="T289" s="17" t="str">
        <f t="shared" si="114"/>
        <v>Verkeer</v>
      </c>
      <c r="U289" s="17" t="str">
        <f t="shared" si="115"/>
        <v>AQL 7%</v>
      </c>
      <c r="V289" s="22"/>
      <c r="W289" s="184">
        <v>100</v>
      </c>
      <c r="X289" s="22"/>
      <c r="Y289" s="20">
        <f t="shared" si="116"/>
        <v>24</v>
      </c>
      <c r="Z289" s="23">
        <f t="shared" si="117"/>
        <v>0</v>
      </c>
      <c r="AA289" s="22"/>
      <c r="AB289" s="20" t="str">
        <f t="shared" si="118"/>
        <v>_</v>
      </c>
      <c r="AC289" s="23" t="str">
        <f t="shared" si="125"/>
        <v>_</v>
      </c>
      <c r="AD289" s="22"/>
      <c r="AE289" s="20" t="str">
        <f t="shared" si="119"/>
        <v>_</v>
      </c>
      <c r="AF289" s="23" t="str">
        <f t="shared" si="126"/>
        <v>_</v>
      </c>
      <c r="AG289" s="22"/>
      <c r="AH289" s="20" t="str">
        <f t="shared" si="120"/>
        <v>_</v>
      </c>
      <c r="AI289" s="23" t="str">
        <f t="shared" si="127"/>
        <v>_</v>
      </c>
      <c r="AJ289" s="22"/>
      <c r="AK289" s="20">
        <f t="shared" si="121"/>
        <v>24</v>
      </c>
      <c r="AL289" s="23">
        <f t="shared" si="122"/>
        <v>0</v>
      </c>
      <c r="AM289" s="22"/>
    </row>
    <row r="290" spans="1:39" ht="12.75">
      <c r="A290" s="6">
        <f>Ruimtestaat!A294</f>
        <v>2</v>
      </c>
      <c r="B290" s="17" t="str">
        <f>Ruimtestaat!B294</f>
        <v>De Schans</v>
      </c>
      <c r="C290" s="52" t="str">
        <f>Ruimtestaat!D294</f>
        <v>bg</v>
      </c>
      <c r="D290" s="77">
        <f>Ruimtestaat!E294</f>
        <v>40</v>
      </c>
      <c r="E290" s="52" t="str">
        <f>Ruimtestaat!F294</f>
        <v>Entree</v>
      </c>
      <c r="F290" s="9">
        <v>3</v>
      </c>
      <c r="G290" s="18" t="str">
        <f t="shared" si="113"/>
        <v>Verkeersruimte / Garderobe / Wachtruimte</v>
      </c>
      <c r="H290" s="52" t="str">
        <f>Ruimtestaat!G294</f>
        <v>Mat op linoleum</v>
      </c>
      <c r="I290" s="19">
        <v>4</v>
      </c>
      <c r="J290" s="18" t="str">
        <f t="shared" si="124"/>
        <v>Tapijt</v>
      </c>
      <c r="K290" s="21">
        <f>Ruimtestaat!H294</f>
        <v>8.6</v>
      </c>
      <c r="L290" s="20">
        <f t="shared" si="128"/>
        <v>8.6</v>
      </c>
      <c r="M290" s="42">
        <f>Ruimtestaat!J294</f>
        <v>0</v>
      </c>
      <c r="N290" s="22"/>
      <c r="O290" s="9" t="str">
        <f>Ruimtestaat!L294</f>
        <v>5w</v>
      </c>
      <c r="P290" s="9"/>
      <c r="Q290" s="9"/>
      <c r="R290" s="9"/>
      <c r="S290" s="22"/>
      <c r="T290" s="17" t="str">
        <f t="shared" si="114"/>
        <v>Verkeer</v>
      </c>
      <c r="U290" s="17" t="str">
        <f t="shared" si="115"/>
        <v>AQL 7%</v>
      </c>
      <c r="V290" s="22"/>
      <c r="W290" s="184">
        <v>100</v>
      </c>
      <c r="X290" s="22"/>
      <c r="Y290" s="20">
        <f t="shared" si="116"/>
        <v>17.2</v>
      </c>
      <c r="Z290" s="23">
        <f t="shared" si="117"/>
        <v>0</v>
      </c>
      <c r="AA290" s="22"/>
      <c r="AB290" s="20" t="str">
        <f t="shared" si="118"/>
        <v>_</v>
      </c>
      <c r="AC290" s="23" t="str">
        <f t="shared" si="125"/>
        <v>_</v>
      </c>
      <c r="AD290" s="22"/>
      <c r="AE290" s="20" t="str">
        <f t="shared" si="119"/>
        <v>_</v>
      </c>
      <c r="AF290" s="23" t="str">
        <f t="shared" si="126"/>
        <v>_</v>
      </c>
      <c r="AG290" s="22"/>
      <c r="AH290" s="20" t="str">
        <f t="shared" si="120"/>
        <v>_</v>
      </c>
      <c r="AI290" s="23" t="str">
        <f t="shared" si="127"/>
        <v>_</v>
      </c>
      <c r="AJ290" s="22"/>
      <c r="AK290" s="20">
        <f t="shared" si="121"/>
        <v>17.2</v>
      </c>
      <c r="AL290" s="23">
        <f t="shared" si="122"/>
        <v>0</v>
      </c>
      <c r="AM290" s="22"/>
    </row>
    <row r="291" spans="1:39" ht="12.75">
      <c r="A291" s="6">
        <f>Ruimtestaat!A295</f>
        <v>2</v>
      </c>
      <c r="B291" s="17" t="str">
        <f>Ruimtestaat!B295</f>
        <v>De Schans</v>
      </c>
      <c r="C291" s="52" t="str">
        <f>Ruimtestaat!D295</f>
        <v>bg</v>
      </c>
      <c r="D291" s="77">
        <f>Ruimtestaat!E295</f>
        <v>41</v>
      </c>
      <c r="E291" s="52" t="str">
        <f>Ruimtestaat!F295</f>
        <v>Centrale Hal</v>
      </c>
      <c r="F291" s="9">
        <v>3</v>
      </c>
      <c r="G291" s="18" t="str">
        <f t="shared" si="113"/>
        <v>Verkeersruimte / Garderobe / Wachtruimte</v>
      </c>
      <c r="H291" s="52" t="s">
        <v>333</v>
      </c>
      <c r="I291" s="19">
        <v>1</v>
      </c>
      <c r="J291" s="18" t="str">
        <f t="shared" si="124"/>
        <v>Vloerafwerking met polymeer beschermlaag</v>
      </c>
      <c r="K291" s="21">
        <f>Ruimtestaat!H295</f>
        <v>238.3</v>
      </c>
      <c r="L291" s="20">
        <f t="shared" si="128"/>
        <v>238.3</v>
      </c>
      <c r="M291" s="42">
        <f>Ruimtestaat!J295</f>
        <v>0</v>
      </c>
      <c r="N291" s="22"/>
      <c r="O291" s="9" t="str">
        <f>Ruimtestaat!L295</f>
        <v>5w</v>
      </c>
      <c r="P291" s="9"/>
      <c r="Q291" s="9"/>
      <c r="R291" s="9"/>
      <c r="S291" s="22"/>
      <c r="T291" s="17" t="str">
        <f t="shared" si="114"/>
        <v>Verkeer</v>
      </c>
      <c r="U291" s="17" t="str">
        <f t="shared" si="115"/>
        <v>AQL 7%</v>
      </c>
      <c r="V291" s="22"/>
      <c r="W291" s="184">
        <v>100</v>
      </c>
      <c r="X291" s="22"/>
      <c r="Y291" s="20">
        <f t="shared" si="116"/>
        <v>476.6</v>
      </c>
      <c r="Z291" s="23">
        <f t="shared" si="117"/>
        <v>0</v>
      </c>
      <c r="AA291" s="22"/>
      <c r="AB291" s="20" t="str">
        <f t="shared" si="118"/>
        <v>_</v>
      </c>
      <c r="AC291" s="23" t="str">
        <f t="shared" si="125"/>
        <v>_</v>
      </c>
      <c r="AD291" s="22"/>
      <c r="AE291" s="20" t="str">
        <f t="shared" si="119"/>
        <v>_</v>
      </c>
      <c r="AF291" s="23" t="str">
        <f t="shared" si="126"/>
        <v>_</v>
      </c>
      <c r="AG291" s="22"/>
      <c r="AH291" s="20" t="str">
        <f t="shared" si="120"/>
        <v>_</v>
      </c>
      <c r="AI291" s="23" t="str">
        <f t="shared" si="127"/>
        <v>_</v>
      </c>
      <c r="AJ291" s="22"/>
      <c r="AK291" s="20">
        <f t="shared" si="121"/>
        <v>476.6</v>
      </c>
      <c r="AL291" s="23">
        <f t="shared" si="122"/>
        <v>0</v>
      </c>
      <c r="AM291" s="22"/>
    </row>
    <row r="292" spans="1:39" ht="12.75">
      <c r="A292" s="6">
        <f>Ruimtestaat!A296</f>
        <v>2</v>
      </c>
      <c r="B292" s="17" t="str">
        <f>Ruimtestaat!B296</f>
        <v>De Schans</v>
      </c>
      <c r="C292" s="52" t="str">
        <f>Ruimtestaat!D296</f>
        <v>bg</v>
      </c>
      <c r="D292" s="77">
        <f>Ruimtestaat!E296</f>
        <v>43</v>
      </c>
      <c r="E292" s="52" t="str">
        <f>Ruimtestaat!F296</f>
        <v>Gangzone</v>
      </c>
      <c r="F292" s="9">
        <v>3</v>
      </c>
      <c r="G292" s="18" t="str">
        <f t="shared" si="113"/>
        <v>Verkeersruimte / Garderobe / Wachtruimte</v>
      </c>
      <c r="H292" s="52" t="s">
        <v>333</v>
      </c>
      <c r="I292" s="19">
        <v>1</v>
      </c>
      <c r="J292" s="18" t="str">
        <f t="shared" si="124"/>
        <v>Vloerafwerking met polymeer beschermlaag</v>
      </c>
      <c r="K292" s="21">
        <f>Ruimtestaat!H296</f>
        <v>42</v>
      </c>
      <c r="L292" s="20">
        <f t="shared" si="128"/>
        <v>42</v>
      </c>
      <c r="M292" s="42">
        <f>Ruimtestaat!J296</f>
        <v>0</v>
      </c>
      <c r="N292" s="22"/>
      <c r="O292" s="9" t="str">
        <f>Ruimtestaat!L296</f>
        <v>5w</v>
      </c>
      <c r="P292" s="9"/>
      <c r="Q292" s="9"/>
      <c r="R292" s="9"/>
      <c r="S292" s="22"/>
      <c r="T292" s="17" t="str">
        <f t="shared" si="114"/>
        <v>Verkeer</v>
      </c>
      <c r="U292" s="17" t="str">
        <f t="shared" si="115"/>
        <v>AQL 7%</v>
      </c>
      <c r="V292" s="22"/>
      <c r="W292" s="184">
        <v>100</v>
      </c>
      <c r="X292" s="22"/>
      <c r="Y292" s="20">
        <f t="shared" si="116"/>
        <v>84</v>
      </c>
      <c r="Z292" s="23">
        <f t="shared" si="117"/>
        <v>0</v>
      </c>
      <c r="AA292" s="22"/>
      <c r="AB292" s="20" t="str">
        <f t="shared" si="118"/>
        <v>_</v>
      </c>
      <c r="AC292" s="23" t="str">
        <f t="shared" si="125"/>
        <v>_</v>
      </c>
      <c r="AD292" s="22"/>
      <c r="AE292" s="20" t="str">
        <f t="shared" si="119"/>
        <v>_</v>
      </c>
      <c r="AF292" s="23" t="str">
        <f t="shared" si="126"/>
        <v>_</v>
      </c>
      <c r="AG292" s="22"/>
      <c r="AH292" s="20" t="str">
        <f t="shared" si="120"/>
        <v>_</v>
      </c>
      <c r="AI292" s="23" t="str">
        <f t="shared" si="127"/>
        <v>_</v>
      </c>
      <c r="AJ292" s="22"/>
      <c r="AK292" s="20">
        <f t="shared" si="121"/>
        <v>84</v>
      </c>
      <c r="AL292" s="23">
        <f t="shared" si="122"/>
        <v>0</v>
      </c>
      <c r="AM292" s="22"/>
    </row>
    <row r="293" spans="1:39" ht="12.75">
      <c r="A293" s="6">
        <f>Ruimtestaat!A297</f>
        <v>2</v>
      </c>
      <c r="B293" s="17" t="str">
        <f>Ruimtestaat!B297</f>
        <v>De Schans</v>
      </c>
      <c r="C293" s="52" t="str">
        <f>Ruimtestaat!D297</f>
        <v>bg</v>
      </c>
      <c r="D293" s="77">
        <f>Ruimtestaat!E297</f>
        <v>44</v>
      </c>
      <c r="E293" s="52" t="str">
        <f>Ruimtestaat!F297</f>
        <v>Gangzone</v>
      </c>
      <c r="F293" s="9">
        <v>3</v>
      </c>
      <c r="G293" s="18" t="str">
        <f t="shared" si="113"/>
        <v>Verkeersruimte / Garderobe / Wachtruimte</v>
      </c>
      <c r="H293" s="52" t="s">
        <v>333</v>
      </c>
      <c r="I293" s="19">
        <v>1</v>
      </c>
      <c r="J293" s="18" t="str">
        <f t="shared" si="124"/>
        <v>Vloerafwerking met polymeer beschermlaag</v>
      </c>
      <c r="K293" s="21">
        <f>Ruimtestaat!H297</f>
        <v>81.5</v>
      </c>
      <c r="L293" s="20">
        <f t="shared" si="128"/>
        <v>81.5</v>
      </c>
      <c r="M293" s="42">
        <f>Ruimtestaat!J297</f>
        <v>0</v>
      </c>
      <c r="N293" s="22"/>
      <c r="O293" s="9" t="str">
        <f>Ruimtestaat!L297</f>
        <v>5w</v>
      </c>
      <c r="P293" s="9"/>
      <c r="Q293" s="9"/>
      <c r="R293" s="9"/>
      <c r="S293" s="22"/>
      <c r="T293" s="17" t="str">
        <f t="shared" si="114"/>
        <v>Verkeer</v>
      </c>
      <c r="U293" s="17" t="str">
        <f t="shared" si="115"/>
        <v>AQL 7%</v>
      </c>
      <c r="V293" s="22"/>
      <c r="W293" s="184">
        <v>100</v>
      </c>
      <c r="X293" s="22"/>
      <c r="Y293" s="20">
        <f t="shared" si="116"/>
        <v>163</v>
      </c>
      <c r="Z293" s="23">
        <f t="shared" si="117"/>
        <v>0</v>
      </c>
      <c r="AA293" s="22"/>
      <c r="AB293" s="20" t="str">
        <f t="shared" si="118"/>
        <v>_</v>
      </c>
      <c r="AC293" s="23" t="str">
        <f t="shared" si="125"/>
        <v>_</v>
      </c>
      <c r="AD293" s="22"/>
      <c r="AE293" s="20" t="str">
        <f t="shared" si="119"/>
        <v>_</v>
      </c>
      <c r="AF293" s="23" t="str">
        <f t="shared" si="126"/>
        <v>_</v>
      </c>
      <c r="AG293" s="22"/>
      <c r="AH293" s="20" t="str">
        <f t="shared" si="120"/>
        <v>_</v>
      </c>
      <c r="AI293" s="23" t="str">
        <f t="shared" si="127"/>
        <v>_</v>
      </c>
      <c r="AJ293" s="22"/>
      <c r="AK293" s="20">
        <f t="shared" si="121"/>
        <v>163</v>
      </c>
      <c r="AL293" s="23">
        <f t="shared" si="122"/>
        <v>0</v>
      </c>
      <c r="AM293" s="22"/>
    </row>
    <row r="294" spans="1:39" ht="12.75">
      <c r="A294" s="6">
        <f>Ruimtestaat!A298</f>
        <v>2</v>
      </c>
      <c r="B294" s="17" t="str">
        <f>Ruimtestaat!B298</f>
        <v>De Schans</v>
      </c>
      <c r="C294" s="52" t="str">
        <f>Ruimtestaat!D298</f>
        <v>bg</v>
      </c>
      <c r="D294" s="77">
        <f>Ruimtestaat!E298</f>
        <v>44</v>
      </c>
      <c r="E294" s="52" t="str">
        <f>Ruimtestaat!F298</f>
        <v>Gangzone</v>
      </c>
      <c r="F294" s="9">
        <v>3</v>
      </c>
      <c r="G294" s="18" t="str">
        <f t="shared" si="113"/>
        <v>Verkeersruimte / Garderobe / Wachtruimte</v>
      </c>
      <c r="H294" s="52" t="s">
        <v>333</v>
      </c>
      <c r="I294" s="19">
        <v>1</v>
      </c>
      <c r="J294" s="18" t="str">
        <f t="shared" si="124"/>
        <v>Vloerafwerking met polymeer beschermlaag</v>
      </c>
      <c r="K294" s="21">
        <f>Ruimtestaat!H298</f>
        <v>40.5</v>
      </c>
      <c r="L294" s="20">
        <f t="shared" si="128"/>
        <v>40.5</v>
      </c>
      <c r="M294" s="42">
        <f>Ruimtestaat!J298</f>
        <v>0</v>
      </c>
      <c r="N294" s="22"/>
      <c r="O294" s="9" t="str">
        <f>Ruimtestaat!L298</f>
        <v>5w</v>
      </c>
      <c r="P294" s="9"/>
      <c r="Q294" s="9"/>
      <c r="R294" s="9"/>
      <c r="S294" s="22"/>
      <c r="T294" s="17" t="str">
        <f t="shared" si="114"/>
        <v>Verkeer</v>
      </c>
      <c r="U294" s="17" t="str">
        <f t="shared" si="115"/>
        <v>AQL 7%</v>
      </c>
      <c r="V294" s="22"/>
      <c r="W294" s="184">
        <v>100</v>
      </c>
      <c r="X294" s="22"/>
      <c r="Y294" s="20">
        <f t="shared" si="116"/>
        <v>81</v>
      </c>
      <c r="Z294" s="23">
        <f t="shared" si="117"/>
        <v>0</v>
      </c>
      <c r="AA294" s="22"/>
      <c r="AB294" s="20" t="str">
        <f t="shared" si="118"/>
        <v>_</v>
      </c>
      <c r="AC294" s="23" t="str">
        <f t="shared" si="125"/>
        <v>_</v>
      </c>
      <c r="AD294" s="22"/>
      <c r="AE294" s="20" t="str">
        <f t="shared" si="119"/>
        <v>_</v>
      </c>
      <c r="AF294" s="23" t="str">
        <f t="shared" si="126"/>
        <v>_</v>
      </c>
      <c r="AG294" s="22"/>
      <c r="AH294" s="20" t="str">
        <f t="shared" si="120"/>
        <v>_</v>
      </c>
      <c r="AI294" s="23" t="str">
        <f t="shared" si="127"/>
        <v>_</v>
      </c>
      <c r="AJ294" s="22"/>
      <c r="AK294" s="20">
        <f t="shared" si="121"/>
        <v>81</v>
      </c>
      <c r="AL294" s="23">
        <f t="shared" si="122"/>
        <v>0</v>
      </c>
      <c r="AM294" s="22"/>
    </row>
    <row r="295" spans="1:39" ht="12.75">
      <c r="A295" s="6">
        <f>Ruimtestaat!A299</f>
        <v>2</v>
      </c>
      <c r="B295" s="17" t="str">
        <f>Ruimtestaat!B299</f>
        <v>De Schans</v>
      </c>
      <c r="C295" s="52" t="str">
        <f>Ruimtestaat!D299</f>
        <v>bg</v>
      </c>
      <c r="D295" s="77">
        <f>Ruimtestaat!E299</f>
        <v>45</v>
      </c>
      <c r="E295" s="52" t="str">
        <f>Ruimtestaat!F299</f>
        <v>Gangzone</v>
      </c>
      <c r="F295" s="9">
        <v>3</v>
      </c>
      <c r="G295" s="18" t="str">
        <f t="shared" si="113"/>
        <v>Verkeersruimte / Garderobe / Wachtruimte</v>
      </c>
      <c r="H295" s="52" t="s">
        <v>333</v>
      </c>
      <c r="I295" s="19">
        <v>1</v>
      </c>
      <c r="J295" s="18" t="str">
        <f t="shared" si="124"/>
        <v>Vloerafwerking met polymeer beschermlaag</v>
      </c>
      <c r="K295" s="21">
        <f>Ruimtestaat!H299</f>
        <v>61.09</v>
      </c>
      <c r="L295" s="20">
        <f t="shared" si="128"/>
        <v>61.09</v>
      </c>
      <c r="M295" s="42">
        <f>Ruimtestaat!J299</f>
        <v>0</v>
      </c>
      <c r="N295" s="22"/>
      <c r="O295" s="9" t="str">
        <f>Ruimtestaat!L299</f>
        <v>5w</v>
      </c>
      <c r="P295" s="9"/>
      <c r="Q295" s="9"/>
      <c r="R295" s="9"/>
      <c r="S295" s="22"/>
      <c r="T295" s="17" t="str">
        <f t="shared" si="114"/>
        <v>Verkeer</v>
      </c>
      <c r="U295" s="17" t="str">
        <f t="shared" si="115"/>
        <v>AQL 7%</v>
      </c>
      <c r="V295" s="22"/>
      <c r="W295" s="184">
        <v>100</v>
      </c>
      <c r="X295" s="22"/>
      <c r="Y295" s="20">
        <f t="shared" si="116"/>
        <v>122.18</v>
      </c>
      <c r="Z295" s="23">
        <f t="shared" si="117"/>
        <v>0</v>
      </c>
      <c r="AA295" s="22"/>
      <c r="AB295" s="20" t="str">
        <f t="shared" si="118"/>
        <v>_</v>
      </c>
      <c r="AC295" s="23" t="str">
        <f t="shared" si="125"/>
        <v>_</v>
      </c>
      <c r="AD295" s="22"/>
      <c r="AE295" s="20" t="str">
        <f t="shared" si="119"/>
        <v>_</v>
      </c>
      <c r="AF295" s="23" t="str">
        <f t="shared" si="126"/>
        <v>_</v>
      </c>
      <c r="AG295" s="22"/>
      <c r="AH295" s="20" t="str">
        <f t="shared" si="120"/>
        <v>_</v>
      </c>
      <c r="AI295" s="23" t="str">
        <f t="shared" si="127"/>
        <v>_</v>
      </c>
      <c r="AJ295" s="22"/>
      <c r="AK295" s="20">
        <f t="shared" si="121"/>
        <v>122.18</v>
      </c>
      <c r="AL295" s="23">
        <f t="shared" si="122"/>
        <v>0</v>
      </c>
      <c r="AM295" s="22"/>
    </row>
    <row r="296" spans="1:39" ht="12.75">
      <c r="A296" s="6">
        <f>Ruimtestaat!A300</f>
        <v>3</v>
      </c>
      <c r="B296" s="17" t="str">
        <f>Ruimtestaat!B300</f>
        <v>Mensura College Hilversum</v>
      </c>
      <c r="C296" s="52" t="str">
        <f>Ruimtestaat!D300</f>
        <v>bg</v>
      </c>
      <c r="D296" s="77" t="str">
        <f>Ruimtestaat!E300</f>
        <v>n.b.</v>
      </c>
      <c r="E296" s="52" t="str">
        <f>Ruimtestaat!F300</f>
        <v>Entree</v>
      </c>
      <c r="F296" s="9">
        <v>3</v>
      </c>
      <c r="G296" s="18" t="str">
        <f t="shared" si="113"/>
        <v>Verkeersruimte / Garderobe / Wachtruimte</v>
      </c>
      <c r="H296" s="52" t="str">
        <f>Ruimtestaat!G300</f>
        <v>vloerbedekking</v>
      </c>
      <c r="I296" s="19">
        <v>4</v>
      </c>
      <c r="J296" s="18" t="str">
        <f t="shared" si="124"/>
        <v>Tapijt</v>
      </c>
      <c r="K296" s="21">
        <f>Ruimtestaat!H300</f>
        <v>8.6</v>
      </c>
      <c r="L296" s="20">
        <f t="shared" si="128"/>
        <v>8.6</v>
      </c>
      <c r="M296" s="42">
        <f>Ruimtestaat!J300</f>
        <v>0</v>
      </c>
      <c r="N296" s="22"/>
      <c r="O296" s="9" t="str">
        <f>Ruimtestaat!L300</f>
        <v>5w</v>
      </c>
      <c r="P296" s="9"/>
      <c r="Q296" s="9"/>
      <c r="R296" s="9"/>
      <c r="S296" s="22"/>
      <c r="T296" s="17" t="str">
        <f t="shared" si="114"/>
        <v>Verkeer</v>
      </c>
      <c r="U296" s="17" t="str">
        <f t="shared" si="115"/>
        <v>AQL 7%</v>
      </c>
      <c r="V296" s="22"/>
      <c r="W296" s="184">
        <v>100</v>
      </c>
      <c r="X296" s="22"/>
      <c r="Y296" s="20">
        <f t="shared" si="116"/>
        <v>17.2</v>
      </c>
      <c r="Z296" s="23">
        <f t="shared" si="117"/>
        <v>0</v>
      </c>
      <c r="AA296" s="22"/>
      <c r="AB296" s="20" t="str">
        <f t="shared" si="118"/>
        <v>_</v>
      </c>
      <c r="AC296" s="23" t="str">
        <f t="shared" si="125"/>
        <v>_</v>
      </c>
      <c r="AD296" s="22"/>
      <c r="AE296" s="20" t="str">
        <f t="shared" si="119"/>
        <v>_</v>
      </c>
      <c r="AF296" s="23" t="str">
        <f t="shared" si="126"/>
        <v>_</v>
      </c>
      <c r="AG296" s="22"/>
      <c r="AH296" s="20" t="str">
        <f t="shared" si="120"/>
        <v>_</v>
      </c>
      <c r="AI296" s="23" t="str">
        <f t="shared" si="127"/>
        <v>_</v>
      </c>
      <c r="AJ296" s="22"/>
      <c r="AK296" s="20">
        <f t="shared" si="121"/>
        <v>17.2</v>
      </c>
      <c r="AL296" s="23">
        <f t="shared" si="122"/>
        <v>0</v>
      </c>
      <c r="AM296" s="22"/>
    </row>
    <row r="297" spans="1:39" ht="12.75">
      <c r="A297" s="6">
        <f>Ruimtestaat!A301</f>
        <v>3</v>
      </c>
      <c r="B297" s="17" t="str">
        <f>Ruimtestaat!B301</f>
        <v>Mensura College Hilversum</v>
      </c>
      <c r="C297" s="52" t="str">
        <f>Ruimtestaat!D301</f>
        <v>bg</v>
      </c>
      <c r="D297" s="77" t="str">
        <f>Ruimtestaat!E301</f>
        <v>n.b.</v>
      </c>
      <c r="E297" s="52" t="str">
        <f>Ruimtestaat!F301</f>
        <v>verkeersruimte</v>
      </c>
      <c r="F297" s="9">
        <v>3</v>
      </c>
      <c r="G297" s="18" t="str">
        <f t="shared" si="113"/>
        <v>Verkeersruimte / Garderobe / Wachtruimte</v>
      </c>
      <c r="H297" s="52" t="str">
        <f>Ruimtestaat!G301</f>
        <v>vloerbedekking</v>
      </c>
      <c r="I297" s="19">
        <v>4</v>
      </c>
      <c r="J297" s="18" t="str">
        <f t="shared" si="124"/>
        <v>Tapijt</v>
      </c>
      <c r="K297" s="21">
        <f>Ruimtestaat!H301</f>
        <v>16</v>
      </c>
      <c r="L297" s="20">
        <f t="shared" si="128"/>
        <v>16</v>
      </c>
      <c r="M297" s="42">
        <f>Ruimtestaat!J301</f>
        <v>0</v>
      </c>
      <c r="N297" s="22"/>
      <c r="O297" s="9" t="str">
        <f>Ruimtestaat!L301</f>
        <v>5w</v>
      </c>
      <c r="P297" s="9"/>
      <c r="Q297" s="9"/>
      <c r="R297" s="9"/>
      <c r="S297" s="22"/>
      <c r="T297" s="17" t="str">
        <f t="shared" si="114"/>
        <v>Verkeer</v>
      </c>
      <c r="U297" s="17" t="str">
        <f t="shared" si="115"/>
        <v>AQL 7%</v>
      </c>
      <c r="V297" s="22"/>
      <c r="W297" s="184">
        <v>100</v>
      </c>
      <c r="X297" s="22"/>
      <c r="Y297" s="20">
        <f t="shared" si="116"/>
        <v>32</v>
      </c>
      <c r="Z297" s="23">
        <f t="shared" si="117"/>
        <v>0</v>
      </c>
      <c r="AA297" s="22"/>
      <c r="AB297" s="20" t="str">
        <f t="shared" si="118"/>
        <v>_</v>
      </c>
      <c r="AC297" s="23" t="str">
        <f t="shared" si="125"/>
        <v>_</v>
      </c>
      <c r="AD297" s="22"/>
      <c r="AE297" s="20" t="str">
        <f t="shared" si="119"/>
        <v>_</v>
      </c>
      <c r="AF297" s="23" t="str">
        <f t="shared" si="126"/>
        <v>_</v>
      </c>
      <c r="AG297" s="22"/>
      <c r="AH297" s="20" t="str">
        <f t="shared" si="120"/>
        <v>_</v>
      </c>
      <c r="AI297" s="23" t="str">
        <f t="shared" si="127"/>
        <v>_</v>
      </c>
      <c r="AJ297" s="22"/>
      <c r="AK297" s="20">
        <f t="shared" si="121"/>
        <v>32</v>
      </c>
      <c r="AL297" s="23">
        <f t="shared" si="122"/>
        <v>0</v>
      </c>
      <c r="AM297" s="22"/>
    </row>
    <row r="298" spans="1:39" ht="12.75">
      <c r="A298" s="6">
        <f>Ruimtestaat!A302</f>
        <v>3</v>
      </c>
      <c r="B298" s="17" t="str">
        <f>Ruimtestaat!B302</f>
        <v>Mensura College Hilversum</v>
      </c>
      <c r="C298" s="52" t="str">
        <f>Ruimtestaat!D302</f>
        <v>bg</v>
      </c>
      <c r="D298" s="77" t="str">
        <f>Ruimtestaat!E302</f>
        <v>n.b.</v>
      </c>
      <c r="E298" s="52" t="str">
        <f>Ruimtestaat!F302</f>
        <v>lokaal</v>
      </c>
      <c r="F298" s="9">
        <v>6</v>
      </c>
      <c r="G298" s="18" t="str">
        <f t="shared" si="113"/>
        <v>Leslokalen theorie</v>
      </c>
      <c r="H298" s="52" t="str">
        <f>Ruimtestaat!G302</f>
        <v>vloerbedekking</v>
      </c>
      <c r="I298" s="19">
        <v>4</v>
      </c>
      <c r="J298" s="18" t="str">
        <f t="shared" si="124"/>
        <v>Tapijt</v>
      </c>
      <c r="K298" s="21">
        <f>Ruimtestaat!H302</f>
        <v>42.4</v>
      </c>
      <c r="L298" s="20">
        <f t="shared" si="128"/>
        <v>42.4</v>
      </c>
      <c r="M298" s="42">
        <f>Ruimtestaat!J302</f>
        <v>0</v>
      </c>
      <c r="N298" s="22"/>
      <c r="O298" s="9" t="str">
        <f>Ruimtestaat!L302</f>
        <v>1w</v>
      </c>
      <c r="P298" s="9"/>
      <c r="Q298" s="9"/>
      <c r="R298" s="9"/>
      <c r="S298" s="22"/>
      <c r="T298" s="17" t="str">
        <f t="shared" si="114"/>
        <v>Les</v>
      </c>
      <c r="U298" s="17" t="str">
        <f t="shared" si="115"/>
        <v>AQL 7%</v>
      </c>
      <c r="V298" s="22"/>
      <c r="W298" s="184">
        <v>100</v>
      </c>
      <c r="X298" s="22"/>
      <c r="Y298" s="20">
        <f t="shared" si="116"/>
        <v>16.96</v>
      </c>
      <c r="Z298" s="23">
        <f t="shared" si="117"/>
        <v>0</v>
      </c>
      <c r="AA298" s="22"/>
      <c r="AB298" s="20" t="str">
        <f t="shared" si="118"/>
        <v>_</v>
      </c>
      <c r="AC298" s="23" t="str">
        <f t="shared" si="125"/>
        <v>_</v>
      </c>
      <c r="AD298" s="22"/>
      <c r="AE298" s="20" t="str">
        <f t="shared" si="119"/>
        <v>_</v>
      </c>
      <c r="AF298" s="23" t="str">
        <f t="shared" si="126"/>
        <v>_</v>
      </c>
      <c r="AG298" s="22"/>
      <c r="AH298" s="20" t="str">
        <f t="shared" si="120"/>
        <v>_</v>
      </c>
      <c r="AI298" s="23" t="str">
        <f t="shared" si="127"/>
        <v>_</v>
      </c>
      <c r="AJ298" s="22"/>
      <c r="AK298" s="20">
        <f t="shared" si="121"/>
        <v>16.96</v>
      </c>
      <c r="AL298" s="23">
        <f t="shared" si="122"/>
        <v>0</v>
      </c>
      <c r="AM298" s="22"/>
    </row>
    <row r="299" spans="1:39" ht="12.75">
      <c r="A299" s="6">
        <f>Ruimtestaat!A303</f>
        <v>3</v>
      </c>
      <c r="B299" s="17" t="str">
        <f>Ruimtestaat!B303</f>
        <v>Mensura College Hilversum</v>
      </c>
      <c r="C299" s="52" t="str">
        <f>Ruimtestaat!D303</f>
        <v>bg</v>
      </c>
      <c r="D299" s="77" t="str">
        <f>Ruimtestaat!E303</f>
        <v>n.b.</v>
      </c>
      <c r="E299" s="52" t="str">
        <f>Ruimtestaat!F303</f>
        <v>verzorgingsruimte</v>
      </c>
      <c r="F299" s="9">
        <v>7</v>
      </c>
      <c r="G299" s="18" t="str">
        <f t="shared" si="113"/>
        <v>Leslokalen praktijk</v>
      </c>
      <c r="H299" s="52" t="str">
        <f>Ruimtestaat!G303</f>
        <v>tegels</v>
      </c>
      <c r="I299" s="19">
        <v>3</v>
      </c>
      <c r="J299" s="18" t="str">
        <f t="shared" si="124"/>
        <v>Harde vloer zonder polymeer beschermlaag, met behandeling</v>
      </c>
      <c r="K299" s="21">
        <f>Ruimtestaat!H303</f>
        <v>16.899999999999999</v>
      </c>
      <c r="L299" s="20">
        <f t="shared" si="128"/>
        <v>16.899999999999999</v>
      </c>
      <c r="M299" s="42">
        <f>Ruimtestaat!J303</f>
        <v>0</v>
      </c>
      <c r="N299" s="22"/>
      <c r="O299" s="9" t="str">
        <f>Ruimtestaat!L303</f>
        <v>1w</v>
      </c>
      <c r="P299" s="9"/>
      <c r="Q299" s="9"/>
      <c r="R299" s="9"/>
      <c r="S299" s="22"/>
      <c r="T299" s="17" t="str">
        <f t="shared" si="114"/>
        <v>Les</v>
      </c>
      <c r="U299" s="17" t="str">
        <f t="shared" si="115"/>
        <v>AQL 7%</v>
      </c>
      <c r="V299" s="22"/>
      <c r="W299" s="184">
        <v>100</v>
      </c>
      <c r="X299" s="22"/>
      <c r="Y299" s="20">
        <f t="shared" si="116"/>
        <v>6.76</v>
      </c>
      <c r="Z299" s="23">
        <f t="shared" si="117"/>
        <v>0</v>
      </c>
      <c r="AA299" s="22"/>
      <c r="AB299" s="20" t="str">
        <f t="shared" si="118"/>
        <v>_</v>
      </c>
      <c r="AC299" s="23" t="str">
        <f t="shared" si="125"/>
        <v>_</v>
      </c>
      <c r="AD299" s="22"/>
      <c r="AE299" s="20" t="str">
        <f t="shared" si="119"/>
        <v>_</v>
      </c>
      <c r="AF299" s="23" t="str">
        <f t="shared" si="126"/>
        <v>_</v>
      </c>
      <c r="AG299" s="22"/>
      <c r="AH299" s="20" t="str">
        <f t="shared" si="120"/>
        <v>_</v>
      </c>
      <c r="AI299" s="23" t="str">
        <f t="shared" si="127"/>
        <v>_</v>
      </c>
      <c r="AJ299" s="22"/>
      <c r="AK299" s="20">
        <f t="shared" si="121"/>
        <v>6.76</v>
      </c>
      <c r="AL299" s="23">
        <f t="shared" si="122"/>
        <v>0</v>
      </c>
      <c r="AM299" s="22"/>
    </row>
    <row r="300" spans="1:39" ht="12.75">
      <c r="A300" s="6">
        <f>Ruimtestaat!A304</f>
        <v>3</v>
      </c>
      <c r="B300" s="17" t="str">
        <f>Ruimtestaat!B304</f>
        <v>Mensura College Hilversum</v>
      </c>
      <c r="C300" s="52" t="str">
        <f>Ruimtestaat!D304</f>
        <v>bg</v>
      </c>
      <c r="D300" s="77" t="str">
        <f>Ruimtestaat!E304</f>
        <v>n.b.</v>
      </c>
      <c r="E300" s="52" t="str">
        <f>Ruimtestaat!F304</f>
        <v>MIVA</v>
      </c>
      <c r="F300" s="9">
        <v>2</v>
      </c>
      <c r="G300" s="18" t="str">
        <f t="shared" si="113"/>
        <v>Sanitaire ruimte</v>
      </c>
      <c r="H300" s="52" t="str">
        <f>Ruimtestaat!G304</f>
        <v>tegels</v>
      </c>
      <c r="I300" s="19">
        <v>3</v>
      </c>
      <c r="J300" s="18" t="str">
        <f t="shared" si="124"/>
        <v>Harde vloer zonder polymeer beschermlaag, met behandeling</v>
      </c>
      <c r="K300" s="21">
        <f>Ruimtestaat!H304</f>
        <v>3.75</v>
      </c>
      <c r="L300" s="20">
        <f t="shared" si="128"/>
        <v>3.75</v>
      </c>
      <c r="M300" s="42">
        <f>Ruimtestaat!J304</f>
        <v>0</v>
      </c>
      <c r="N300" s="22"/>
      <c r="O300" s="9" t="str">
        <f>Ruimtestaat!L304</f>
        <v>5w</v>
      </c>
      <c r="P300" s="9"/>
      <c r="Q300" s="9"/>
      <c r="R300" s="9"/>
      <c r="S300" s="22"/>
      <c r="T300" s="17" t="str">
        <f t="shared" si="114"/>
        <v>Sanitair</v>
      </c>
      <c r="U300" s="17" t="str">
        <f t="shared" si="115"/>
        <v>AQL 4%</v>
      </c>
      <c r="V300" s="22"/>
      <c r="W300" s="184">
        <v>100</v>
      </c>
      <c r="X300" s="22"/>
      <c r="Y300" s="20">
        <f t="shared" si="116"/>
        <v>7.5</v>
      </c>
      <c r="Z300" s="23">
        <f t="shared" si="117"/>
        <v>0</v>
      </c>
      <c r="AA300" s="22"/>
      <c r="AB300" s="20" t="str">
        <f t="shared" si="118"/>
        <v>_</v>
      </c>
      <c r="AC300" s="23" t="str">
        <f t="shared" si="125"/>
        <v>_</v>
      </c>
      <c r="AD300" s="22"/>
      <c r="AE300" s="20" t="str">
        <f t="shared" si="119"/>
        <v>_</v>
      </c>
      <c r="AF300" s="23" t="str">
        <f t="shared" si="126"/>
        <v>_</v>
      </c>
      <c r="AG300" s="22"/>
      <c r="AH300" s="20" t="str">
        <f t="shared" si="120"/>
        <v>_</v>
      </c>
      <c r="AI300" s="23" t="str">
        <f t="shared" si="127"/>
        <v>_</v>
      </c>
      <c r="AJ300" s="22"/>
      <c r="AK300" s="20">
        <f t="shared" si="121"/>
        <v>7.5</v>
      </c>
      <c r="AL300" s="23">
        <f t="shared" si="122"/>
        <v>0</v>
      </c>
      <c r="AM300" s="22"/>
    </row>
    <row r="301" spans="1:39" ht="12.75">
      <c r="A301" s="6">
        <f>Ruimtestaat!A305</f>
        <v>3</v>
      </c>
      <c r="B301" s="17" t="str">
        <f>Ruimtestaat!B305</f>
        <v>Mensura College Hilversum</v>
      </c>
      <c r="C301" s="52" t="str">
        <f>Ruimtestaat!D305</f>
        <v>bg</v>
      </c>
      <c r="D301" s="77" t="str">
        <f>Ruimtestaat!E305</f>
        <v>n.b.</v>
      </c>
      <c r="E301" s="52" t="str">
        <f>Ruimtestaat!F305</f>
        <v>dubbel toilet</v>
      </c>
      <c r="F301" s="9">
        <v>2</v>
      </c>
      <c r="G301" s="18" t="str">
        <f t="shared" si="113"/>
        <v>Sanitaire ruimte</v>
      </c>
      <c r="H301" s="52" t="str">
        <f>Ruimtestaat!G305</f>
        <v>tegels</v>
      </c>
      <c r="I301" s="19">
        <v>3</v>
      </c>
      <c r="J301" s="18" t="str">
        <f t="shared" si="124"/>
        <v>Harde vloer zonder polymeer beschermlaag, met behandeling</v>
      </c>
      <c r="K301" s="21">
        <f>Ruimtestaat!H305</f>
        <v>3.75</v>
      </c>
      <c r="L301" s="20">
        <f t="shared" si="128"/>
        <v>3.75</v>
      </c>
      <c r="M301" s="42">
        <f>Ruimtestaat!J305</f>
        <v>0</v>
      </c>
      <c r="N301" s="22"/>
      <c r="O301" s="9" t="str">
        <f>Ruimtestaat!L305</f>
        <v>5w</v>
      </c>
      <c r="P301" s="9"/>
      <c r="Q301" s="9"/>
      <c r="R301" s="9"/>
      <c r="S301" s="22"/>
      <c r="T301" s="17" t="str">
        <f t="shared" si="114"/>
        <v>Sanitair</v>
      </c>
      <c r="U301" s="17" t="str">
        <f t="shared" si="115"/>
        <v>AQL 4%</v>
      </c>
      <c r="V301" s="22"/>
      <c r="W301" s="184">
        <v>100</v>
      </c>
      <c r="X301" s="22"/>
      <c r="Y301" s="20">
        <f t="shared" si="116"/>
        <v>7.5</v>
      </c>
      <c r="Z301" s="23">
        <f t="shared" si="117"/>
        <v>0</v>
      </c>
      <c r="AA301" s="22"/>
      <c r="AB301" s="20" t="str">
        <f t="shared" si="118"/>
        <v>_</v>
      </c>
      <c r="AC301" s="23" t="str">
        <f t="shared" si="125"/>
        <v>_</v>
      </c>
      <c r="AD301" s="22"/>
      <c r="AE301" s="20" t="str">
        <f t="shared" si="119"/>
        <v>_</v>
      </c>
      <c r="AF301" s="23" t="str">
        <f t="shared" si="126"/>
        <v>_</v>
      </c>
      <c r="AG301" s="22"/>
      <c r="AH301" s="20" t="str">
        <f t="shared" si="120"/>
        <v>_</v>
      </c>
      <c r="AI301" s="23" t="str">
        <f t="shared" si="127"/>
        <v>_</v>
      </c>
      <c r="AJ301" s="22"/>
      <c r="AK301" s="20">
        <f t="shared" si="121"/>
        <v>7.5</v>
      </c>
      <c r="AL301" s="23">
        <f t="shared" si="122"/>
        <v>0</v>
      </c>
      <c r="AM301" s="22"/>
    </row>
    <row r="302" spans="1:39" ht="12.75">
      <c r="A302" s="6">
        <f>Ruimtestaat!A306</f>
        <v>3</v>
      </c>
      <c r="B302" s="17" t="str">
        <f>Ruimtestaat!B306</f>
        <v>Mensura College Hilversum</v>
      </c>
      <c r="C302" s="52" t="str">
        <f>Ruimtestaat!D306</f>
        <v>bg</v>
      </c>
      <c r="D302" s="77" t="str">
        <f>Ruimtestaat!E306</f>
        <v>n.b.</v>
      </c>
      <c r="E302" s="52" t="str">
        <f>Ruimtestaat!F306</f>
        <v>verkeersruimte</v>
      </c>
      <c r="F302" s="9">
        <v>3</v>
      </c>
      <c r="G302" s="18" t="str">
        <f t="shared" si="113"/>
        <v>Verkeersruimte / Garderobe / Wachtruimte</v>
      </c>
      <c r="H302" s="52" t="str">
        <f>Ruimtestaat!G306</f>
        <v>vloerbedekking</v>
      </c>
      <c r="I302" s="19">
        <v>4</v>
      </c>
      <c r="J302" s="18" t="str">
        <f t="shared" si="124"/>
        <v>Tapijt</v>
      </c>
      <c r="K302" s="21">
        <f>Ruimtestaat!H306</f>
        <v>10</v>
      </c>
      <c r="L302" s="20">
        <f t="shared" si="128"/>
        <v>10</v>
      </c>
      <c r="M302" s="42">
        <f>Ruimtestaat!J306</f>
        <v>0</v>
      </c>
      <c r="N302" s="22"/>
      <c r="O302" s="9" t="str">
        <f>Ruimtestaat!L306</f>
        <v>5w</v>
      </c>
      <c r="P302" s="9"/>
      <c r="Q302" s="9"/>
      <c r="R302" s="9"/>
      <c r="S302" s="22"/>
      <c r="T302" s="17" t="str">
        <f t="shared" si="114"/>
        <v>Verkeer</v>
      </c>
      <c r="U302" s="17" t="str">
        <f t="shared" si="115"/>
        <v>AQL 7%</v>
      </c>
      <c r="V302" s="22"/>
      <c r="W302" s="184">
        <v>100</v>
      </c>
      <c r="X302" s="22"/>
      <c r="Y302" s="20">
        <f t="shared" si="116"/>
        <v>20</v>
      </c>
      <c r="Z302" s="23">
        <f t="shared" si="117"/>
        <v>0</v>
      </c>
      <c r="AA302" s="22"/>
      <c r="AB302" s="20" t="str">
        <f t="shared" si="118"/>
        <v>_</v>
      </c>
      <c r="AC302" s="23" t="str">
        <f t="shared" si="125"/>
        <v>_</v>
      </c>
      <c r="AD302" s="22"/>
      <c r="AE302" s="20" t="str">
        <f t="shared" si="119"/>
        <v>_</v>
      </c>
      <c r="AF302" s="23" t="str">
        <f t="shared" si="126"/>
        <v>_</v>
      </c>
      <c r="AG302" s="22"/>
      <c r="AH302" s="20" t="str">
        <f t="shared" si="120"/>
        <v>_</v>
      </c>
      <c r="AI302" s="23" t="str">
        <f t="shared" si="127"/>
        <v>_</v>
      </c>
      <c r="AJ302" s="22"/>
      <c r="AK302" s="20">
        <f t="shared" si="121"/>
        <v>20</v>
      </c>
      <c r="AL302" s="23">
        <f t="shared" si="122"/>
        <v>0</v>
      </c>
      <c r="AM302" s="22"/>
    </row>
    <row r="303" spans="1:39" ht="12.75">
      <c r="A303" s="6">
        <f>Ruimtestaat!A307</f>
        <v>3</v>
      </c>
      <c r="B303" s="17" t="str">
        <f>Ruimtestaat!B307</f>
        <v>Mensura College Hilversum</v>
      </c>
      <c r="C303" s="52" t="str">
        <f>Ruimtestaat!D307</f>
        <v>bg</v>
      </c>
      <c r="D303" s="77" t="str">
        <f>Ruimtestaat!E307</f>
        <v>n.b.</v>
      </c>
      <c r="E303" s="52" t="str">
        <f>Ruimtestaat!F307</f>
        <v>pantry</v>
      </c>
      <c r="F303" s="9">
        <v>5</v>
      </c>
      <c r="G303" s="18" t="str">
        <f t="shared" si="113"/>
        <v>Pantry / keuken / koffie / restaurant</v>
      </c>
      <c r="H303" s="52" t="str">
        <f>Ruimtestaat!G307</f>
        <v>vloerbedekking</v>
      </c>
      <c r="I303" s="19">
        <v>4</v>
      </c>
      <c r="J303" s="18" t="str">
        <f t="shared" si="124"/>
        <v>Tapijt</v>
      </c>
      <c r="K303" s="21">
        <f>Ruimtestaat!H307</f>
        <v>2.8</v>
      </c>
      <c r="L303" s="20">
        <f t="shared" si="128"/>
        <v>2.8</v>
      </c>
      <c r="M303" s="42">
        <f>Ruimtestaat!J307</f>
        <v>0</v>
      </c>
      <c r="N303" s="22"/>
      <c r="O303" s="9" t="str">
        <f>Ruimtestaat!L307</f>
        <v>1w</v>
      </c>
      <c r="P303" s="9"/>
      <c r="Q303" s="9"/>
      <c r="R303" s="9"/>
      <c r="S303" s="22"/>
      <c r="T303" s="17" t="str">
        <f t="shared" si="114"/>
        <v>Verkeer</v>
      </c>
      <c r="U303" s="17" t="str">
        <f t="shared" si="115"/>
        <v>AQL 7%</v>
      </c>
      <c r="V303" s="22"/>
      <c r="W303" s="184">
        <v>100</v>
      </c>
      <c r="X303" s="22"/>
      <c r="Y303" s="20">
        <f t="shared" si="116"/>
        <v>1.1199999999999999</v>
      </c>
      <c r="Z303" s="23">
        <f t="shared" si="117"/>
        <v>0</v>
      </c>
      <c r="AA303" s="22"/>
      <c r="AB303" s="20" t="str">
        <f t="shared" si="118"/>
        <v>_</v>
      </c>
      <c r="AC303" s="23" t="str">
        <f t="shared" si="125"/>
        <v>_</v>
      </c>
      <c r="AD303" s="22"/>
      <c r="AE303" s="20" t="str">
        <f t="shared" si="119"/>
        <v>_</v>
      </c>
      <c r="AF303" s="23" t="str">
        <f t="shared" si="126"/>
        <v>_</v>
      </c>
      <c r="AG303" s="22"/>
      <c r="AH303" s="20" t="str">
        <f t="shared" si="120"/>
        <v>_</v>
      </c>
      <c r="AI303" s="23" t="str">
        <f t="shared" si="127"/>
        <v>_</v>
      </c>
      <c r="AJ303" s="22"/>
      <c r="AK303" s="20">
        <f t="shared" si="121"/>
        <v>1.1199999999999999</v>
      </c>
      <c r="AL303" s="23">
        <f t="shared" si="122"/>
        <v>0</v>
      </c>
      <c r="AM303" s="22"/>
    </row>
    <row r="304" spans="1:39" ht="12.75">
      <c r="A304" s="6">
        <f>Ruimtestaat!A308</f>
        <v>3</v>
      </c>
      <c r="B304" s="17" t="str">
        <f>Ruimtestaat!B308</f>
        <v>Mensura College Hilversum</v>
      </c>
      <c r="C304" s="52" t="str">
        <f>Ruimtestaat!D308</f>
        <v>bg</v>
      </c>
      <c r="D304" s="77" t="str">
        <f>Ruimtestaat!E308</f>
        <v>n.b.</v>
      </c>
      <c r="E304" s="52" t="str">
        <f>Ruimtestaat!F308</f>
        <v>lokaal</v>
      </c>
      <c r="F304" s="9">
        <v>6</v>
      </c>
      <c r="G304" s="18" t="str">
        <f t="shared" si="113"/>
        <v>Leslokalen theorie</v>
      </c>
      <c r="H304" s="52" t="str">
        <f>Ruimtestaat!G308</f>
        <v>vloerbedekking</v>
      </c>
      <c r="I304" s="19">
        <v>4</v>
      </c>
      <c r="J304" s="18" t="str">
        <f t="shared" si="124"/>
        <v>Tapijt</v>
      </c>
      <c r="K304" s="21">
        <f>Ruimtestaat!H308</f>
        <v>45.5</v>
      </c>
      <c r="L304" s="20">
        <f t="shared" si="128"/>
        <v>45.5</v>
      </c>
      <c r="M304" s="42">
        <f>Ruimtestaat!J308</f>
        <v>0</v>
      </c>
      <c r="N304" s="22"/>
      <c r="O304" s="9" t="str">
        <f>Ruimtestaat!L308</f>
        <v>1w</v>
      </c>
      <c r="P304" s="9"/>
      <c r="Q304" s="9"/>
      <c r="R304" s="9"/>
      <c r="S304" s="22"/>
      <c r="T304" s="17" t="str">
        <f t="shared" si="114"/>
        <v>Les</v>
      </c>
      <c r="U304" s="17" t="str">
        <f t="shared" si="115"/>
        <v>AQL 7%</v>
      </c>
      <c r="V304" s="22"/>
      <c r="W304" s="184">
        <v>100</v>
      </c>
      <c r="X304" s="22"/>
      <c r="Y304" s="20">
        <f t="shared" si="116"/>
        <v>18.2</v>
      </c>
      <c r="Z304" s="23">
        <f t="shared" si="117"/>
        <v>0</v>
      </c>
      <c r="AA304" s="22"/>
      <c r="AB304" s="20" t="str">
        <f t="shared" si="118"/>
        <v>_</v>
      </c>
      <c r="AC304" s="23" t="str">
        <f t="shared" si="125"/>
        <v>_</v>
      </c>
      <c r="AD304" s="22"/>
      <c r="AE304" s="20" t="str">
        <f t="shared" si="119"/>
        <v>_</v>
      </c>
      <c r="AF304" s="23" t="str">
        <f t="shared" si="126"/>
        <v>_</v>
      </c>
      <c r="AG304" s="22"/>
      <c r="AH304" s="20" t="str">
        <f t="shared" si="120"/>
        <v>_</v>
      </c>
      <c r="AI304" s="23" t="str">
        <f t="shared" si="127"/>
        <v>_</v>
      </c>
      <c r="AJ304" s="22"/>
      <c r="AK304" s="20">
        <f t="shared" si="121"/>
        <v>18.2</v>
      </c>
      <c r="AL304" s="23">
        <f t="shared" si="122"/>
        <v>0</v>
      </c>
      <c r="AM304" s="22"/>
    </row>
    <row r="305" spans="1:39" ht="12.75">
      <c r="A305" s="6">
        <f>Ruimtestaat!A309</f>
        <v>3</v>
      </c>
      <c r="B305" s="17" t="str">
        <f>Ruimtestaat!B309</f>
        <v>Mensura College Hilversum</v>
      </c>
      <c r="C305" s="52" t="str">
        <f>Ruimtestaat!D309</f>
        <v>bg</v>
      </c>
      <c r="D305" s="77" t="str">
        <f>Ruimtestaat!E309</f>
        <v>n.b.</v>
      </c>
      <c r="E305" s="52" t="str">
        <f>Ruimtestaat!F309</f>
        <v>lokaal  (chill ruimte)</v>
      </c>
      <c r="F305" s="9">
        <v>6</v>
      </c>
      <c r="G305" s="18" t="str">
        <f t="shared" si="113"/>
        <v>Leslokalen theorie</v>
      </c>
      <c r="H305" s="52" t="str">
        <f>Ruimtestaat!G309</f>
        <v>vloerbedekking</v>
      </c>
      <c r="I305" s="19">
        <v>4</v>
      </c>
      <c r="J305" s="18" t="str">
        <f t="shared" si="124"/>
        <v>Tapijt</v>
      </c>
      <c r="K305" s="21">
        <f>Ruimtestaat!H309</f>
        <v>36.75</v>
      </c>
      <c r="L305" s="20">
        <f t="shared" si="128"/>
        <v>36.75</v>
      </c>
      <c r="M305" s="42">
        <f>Ruimtestaat!J309</f>
        <v>0</v>
      </c>
      <c r="N305" s="22"/>
      <c r="O305" s="9" t="str">
        <f>Ruimtestaat!L309</f>
        <v>1w</v>
      </c>
      <c r="P305" s="9"/>
      <c r="Q305" s="9"/>
      <c r="R305" s="9"/>
      <c r="S305" s="22"/>
      <c r="T305" s="17" t="str">
        <f t="shared" si="114"/>
        <v>Les</v>
      </c>
      <c r="U305" s="17" t="str">
        <f t="shared" si="115"/>
        <v>AQL 7%</v>
      </c>
      <c r="V305" s="22"/>
      <c r="W305" s="184">
        <v>100</v>
      </c>
      <c r="X305" s="22"/>
      <c r="Y305" s="20">
        <f t="shared" si="116"/>
        <v>14.7</v>
      </c>
      <c r="Z305" s="23">
        <f t="shared" si="117"/>
        <v>0</v>
      </c>
      <c r="AA305" s="22"/>
      <c r="AB305" s="20" t="str">
        <f t="shared" si="118"/>
        <v>_</v>
      </c>
      <c r="AC305" s="23" t="str">
        <f t="shared" si="125"/>
        <v>_</v>
      </c>
      <c r="AD305" s="22"/>
      <c r="AE305" s="20" t="str">
        <f t="shared" si="119"/>
        <v>_</v>
      </c>
      <c r="AF305" s="23" t="str">
        <f t="shared" si="126"/>
        <v>_</v>
      </c>
      <c r="AG305" s="22"/>
      <c r="AH305" s="20" t="str">
        <f t="shared" si="120"/>
        <v>_</v>
      </c>
      <c r="AI305" s="23" t="str">
        <f t="shared" si="127"/>
        <v>_</v>
      </c>
      <c r="AJ305" s="22"/>
      <c r="AK305" s="20">
        <f t="shared" si="121"/>
        <v>14.7</v>
      </c>
      <c r="AL305" s="23">
        <f t="shared" si="122"/>
        <v>0</v>
      </c>
      <c r="AM305" s="22"/>
    </row>
    <row r="306" spans="1:39" ht="12.75">
      <c r="A306" s="6">
        <f>Ruimtestaat!A310</f>
        <v>3</v>
      </c>
      <c r="B306" s="17" t="str">
        <f>Ruimtestaat!B310</f>
        <v>Mensura College Hilversum</v>
      </c>
      <c r="C306" s="52" t="str">
        <f>Ruimtestaat!D310</f>
        <v>1e</v>
      </c>
      <c r="D306" s="77" t="str">
        <f>Ruimtestaat!E310</f>
        <v>n.b.</v>
      </c>
      <c r="E306" s="52" t="str">
        <f>Ruimtestaat!F310</f>
        <v xml:space="preserve">Trap </v>
      </c>
      <c r="F306" s="9">
        <v>3</v>
      </c>
      <c r="G306" s="18" t="str">
        <f t="shared" si="113"/>
        <v>Verkeersruimte / Garderobe / Wachtruimte</v>
      </c>
      <c r="H306" s="52" t="str">
        <f>Ruimtestaat!G310</f>
        <v>hout</v>
      </c>
      <c r="I306" s="19">
        <v>5</v>
      </c>
      <c r="J306" s="18" t="str">
        <f t="shared" si="124"/>
        <v>Hout</v>
      </c>
      <c r="K306" s="21">
        <f>Ruimtestaat!H310</f>
        <v>7.9</v>
      </c>
      <c r="L306" s="20">
        <f t="shared" si="128"/>
        <v>7.9</v>
      </c>
      <c r="M306" s="42">
        <f>Ruimtestaat!J310</f>
        <v>0</v>
      </c>
      <c r="N306" s="22"/>
      <c r="O306" s="9" t="str">
        <f>Ruimtestaat!L310</f>
        <v>5w</v>
      </c>
      <c r="P306" s="9"/>
      <c r="Q306" s="9"/>
      <c r="R306" s="9"/>
      <c r="S306" s="22"/>
      <c r="T306" s="17" t="str">
        <f t="shared" si="114"/>
        <v>Verkeer</v>
      </c>
      <c r="U306" s="17" t="str">
        <f t="shared" si="115"/>
        <v>AQL 7%</v>
      </c>
      <c r="V306" s="22"/>
      <c r="W306" s="184">
        <v>100</v>
      </c>
      <c r="X306" s="22"/>
      <c r="Y306" s="20">
        <f t="shared" si="116"/>
        <v>15.8</v>
      </c>
      <c r="Z306" s="23">
        <f t="shared" si="117"/>
        <v>0</v>
      </c>
      <c r="AA306" s="22"/>
      <c r="AB306" s="20" t="str">
        <f t="shared" si="118"/>
        <v>_</v>
      </c>
      <c r="AC306" s="23" t="str">
        <f t="shared" si="125"/>
        <v>_</v>
      </c>
      <c r="AD306" s="22"/>
      <c r="AE306" s="20" t="str">
        <f t="shared" si="119"/>
        <v>_</v>
      </c>
      <c r="AF306" s="23" t="str">
        <f t="shared" si="126"/>
        <v>_</v>
      </c>
      <c r="AG306" s="22"/>
      <c r="AH306" s="20" t="str">
        <f t="shared" si="120"/>
        <v>_</v>
      </c>
      <c r="AI306" s="23" t="str">
        <f t="shared" si="127"/>
        <v>_</v>
      </c>
      <c r="AJ306" s="22"/>
      <c r="AK306" s="20">
        <f t="shared" si="121"/>
        <v>15.8</v>
      </c>
      <c r="AL306" s="23">
        <f t="shared" si="122"/>
        <v>0</v>
      </c>
      <c r="AM306" s="22"/>
    </row>
    <row r="307" spans="1:39" ht="12.75">
      <c r="A307" s="6">
        <f>Ruimtestaat!A311</f>
        <v>3</v>
      </c>
      <c r="B307" s="17" t="str">
        <f>Ruimtestaat!B311</f>
        <v>Mensura College Hilversum</v>
      </c>
      <c r="C307" s="52" t="str">
        <f>Ruimtestaat!D311</f>
        <v>1e</v>
      </c>
      <c r="D307" s="77" t="str">
        <f>Ruimtestaat!E311</f>
        <v>n.b.</v>
      </c>
      <c r="E307" s="52" t="str">
        <f>Ruimtestaat!F311</f>
        <v>verkeersruimte</v>
      </c>
      <c r="F307" s="9">
        <v>3</v>
      </c>
      <c r="G307" s="18" t="str">
        <f t="shared" si="113"/>
        <v>Verkeersruimte / Garderobe / Wachtruimte</v>
      </c>
      <c r="H307" s="52" t="str">
        <f>Ruimtestaat!G311</f>
        <v>vloerbedekking</v>
      </c>
      <c r="I307" s="19">
        <v>4</v>
      </c>
      <c r="J307" s="18" t="str">
        <f t="shared" si="124"/>
        <v>Tapijt</v>
      </c>
      <c r="K307" s="21">
        <f>Ruimtestaat!H311</f>
        <v>10.199999999999999</v>
      </c>
      <c r="L307" s="20">
        <f t="shared" si="128"/>
        <v>10.199999999999999</v>
      </c>
      <c r="M307" s="42">
        <f>Ruimtestaat!J311</f>
        <v>0</v>
      </c>
      <c r="N307" s="22"/>
      <c r="O307" s="9" t="str">
        <f>Ruimtestaat!L311</f>
        <v>5w</v>
      </c>
      <c r="P307" s="9"/>
      <c r="Q307" s="9"/>
      <c r="R307" s="9"/>
      <c r="S307" s="22"/>
      <c r="T307" s="17" t="str">
        <f t="shared" si="114"/>
        <v>Verkeer</v>
      </c>
      <c r="U307" s="17" t="str">
        <f t="shared" si="115"/>
        <v>AQL 7%</v>
      </c>
      <c r="V307" s="22"/>
      <c r="W307" s="184">
        <v>100</v>
      </c>
      <c r="X307" s="22"/>
      <c r="Y307" s="20">
        <f t="shared" si="116"/>
        <v>20.399999999999999</v>
      </c>
      <c r="Z307" s="23">
        <f t="shared" si="117"/>
        <v>0</v>
      </c>
      <c r="AA307" s="22"/>
      <c r="AB307" s="20" t="str">
        <f t="shared" si="118"/>
        <v>_</v>
      </c>
      <c r="AC307" s="23" t="str">
        <f t="shared" si="125"/>
        <v>_</v>
      </c>
      <c r="AD307" s="22"/>
      <c r="AE307" s="20" t="str">
        <f t="shared" si="119"/>
        <v>_</v>
      </c>
      <c r="AF307" s="23" t="str">
        <f t="shared" si="126"/>
        <v>_</v>
      </c>
      <c r="AG307" s="22"/>
      <c r="AH307" s="20" t="str">
        <f t="shared" si="120"/>
        <v>_</v>
      </c>
      <c r="AI307" s="23" t="str">
        <f t="shared" si="127"/>
        <v>_</v>
      </c>
      <c r="AJ307" s="22"/>
      <c r="AK307" s="20">
        <f t="shared" si="121"/>
        <v>20.399999999999999</v>
      </c>
      <c r="AL307" s="23">
        <f t="shared" si="122"/>
        <v>0</v>
      </c>
      <c r="AM307" s="22"/>
    </row>
    <row r="308" spans="1:39" ht="12.75">
      <c r="A308" s="6">
        <f>Ruimtestaat!A312</f>
        <v>3</v>
      </c>
      <c r="B308" s="17" t="str">
        <f>Ruimtestaat!B312</f>
        <v>Mensura College Hilversum</v>
      </c>
      <c r="C308" s="52" t="str">
        <f>Ruimtestaat!D312</f>
        <v>1e</v>
      </c>
      <c r="D308" s="77" t="str">
        <f>Ruimtestaat!E312</f>
        <v>n.b.</v>
      </c>
      <c r="E308" s="52" t="str">
        <f>Ruimtestaat!F312</f>
        <v>dubbel toilet</v>
      </c>
      <c r="F308" s="9">
        <v>2</v>
      </c>
      <c r="G308" s="18" t="str">
        <f t="shared" si="113"/>
        <v>Sanitaire ruimte</v>
      </c>
      <c r="H308" s="52" t="str">
        <f>Ruimtestaat!G312</f>
        <v>tegels</v>
      </c>
      <c r="I308" s="19">
        <v>3</v>
      </c>
      <c r="J308" s="18" t="str">
        <f t="shared" si="124"/>
        <v>Harde vloer zonder polymeer beschermlaag, met behandeling</v>
      </c>
      <c r="K308" s="21">
        <f>Ruimtestaat!H312</f>
        <v>3.8</v>
      </c>
      <c r="L308" s="20">
        <f t="shared" si="128"/>
        <v>3.8</v>
      </c>
      <c r="M308" s="42">
        <f>Ruimtestaat!J312</f>
        <v>0</v>
      </c>
      <c r="N308" s="22"/>
      <c r="O308" s="9" t="str">
        <f>Ruimtestaat!L312</f>
        <v>5w</v>
      </c>
      <c r="P308" s="9"/>
      <c r="Q308" s="9"/>
      <c r="R308" s="9"/>
      <c r="S308" s="22"/>
      <c r="T308" s="17" t="str">
        <f t="shared" si="114"/>
        <v>Sanitair</v>
      </c>
      <c r="U308" s="17" t="str">
        <f t="shared" si="115"/>
        <v>AQL 4%</v>
      </c>
      <c r="V308" s="22"/>
      <c r="W308" s="184">
        <v>100</v>
      </c>
      <c r="X308" s="22"/>
      <c r="Y308" s="20">
        <f t="shared" si="116"/>
        <v>7.6</v>
      </c>
      <c r="Z308" s="23">
        <f t="shared" si="117"/>
        <v>0</v>
      </c>
      <c r="AA308" s="22"/>
      <c r="AB308" s="20" t="str">
        <f t="shared" si="118"/>
        <v>_</v>
      </c>
      <c r="AC308" s="23" t="str">
        <f t="shared" si="125"/>
        <v>_</v>
      </c>
      <c r="AD308" s="22"/>
      <c r="AE308" s="20" t="str">
        <f t="shared" si="119"/>
        <v>_</v>
      </c>
      <c r="AF308" s="23" t="str">
        <f t="shared" si="126"/>
        <v>_</v>
      </c>
      <c r="AG308" s="22"/>
      <c r="AH308" s="20" t="str">
        <f t="shared" si="120"/>
        <v>_</v>
      </c>
      <c r="AI308" s="23" t="str">
        <f t="shared" si="127"/>
        <v>_</v>
      </c>
      <c r="AJ308" s="22"/>
      <c r="AK308" s="20">
        <f t="shared" si="121"/>
        <v>7.6</v>
      </c>
      <c r="AL308" s="23">
        <f t="shared" si="122"/>
        <v>0</v>
      </c>
      <c r="AM308" s="22"/>
    </row>
    <row r="309" spans="1:39" ht="12.75">
      <c r="A309" s="6">
        <f>Ruimtestaat!A313</f>
        <v>3</v>
      </c>
      <c r="B309" s="17" t="str">
        <f>Ruimtestaat!B313</f>
        <v>Mensura College Hilversum</v>
      </c>
      <c r="C309" s="52" t="str">
        <f>Ruimtestaat!D313</f>
        <v>1e</v>
      </c>
      <c r="D309" s="77" t="str">
        <f>Ruimtestaat!E313</f>
        <v>n.b.</v>
      </c>
      <c r="E309" s="52" t="str">
        <f>Ruimtestaat!F313</f>
        <v>pantry</v>
      </c>
      <c r="F309" s="9">
        <v>5</v>
      </c>
      <c r="G309" s="18" t="str">
        <f t="shared" si="113"/>
        <v>Pantry / keuken / koffie / restaurant</v>
      </c>
      <c r="H309" s="52" t="str">
        <f>Ruimtestaat!G313</f>
        <v>kunstof tegels</v>
      </c>
      <c r="I309" s="19">
        <v>3</v>
      </c>
      <c r="J309" s="18" t="str">
        <f t="shared" si="124"/>
        <v>Harde vloer zonder polymeer beschermlaag, met behandeling</v>
      </c>
      <c r="K309" s="21">
        <f>Ruimtestaat!H313</f>
        <v>3</v>
      </c>
      <c r="L309" s="20">
        <f t="shared" si="128"/>
        <v>3</v>
      </c>
      <c r="M309" s="42">
        <f>Ruimtestaat!J313</f>
        <v>0</v>
      </c>
      <c r="N309" s="22"/>
      <c r="O309" s="9" t="str">
        <f>Ruimtestaat!L313</f>
        <v>1w</v>
      </c>
      <c r="P309" s="9"/>
      <c r="Q309" s="9"/>
      <c r="R309" s="9"/>
      <c r="S309" s="22"/>
      <c r="T309" s="17" t="str">
        <f t="shared" si="114"/>
        <v>Verkeer</v>
      </c>
      <c r="U309" s="17" t="str">
        <f t="shared" si="115"/>
        <v>AQL 7%</v>
      </c>
      <c r="V309" s="22"/>
      <c r="W309" s="184">
        <v>100</v>
      </c>
      <c r="X309" s="22"/>
      <c r="Y309" s="20">
        <f t="shared" si="116"/>
        <v>1.2</v>
      </c>
      <c r="Z309" s="23">
        <f t="shared" si="117"/>
        <v>0</v>
      </c>
      <c r="AA309" s="22"/>
      <c r="AB309" s="20" t="str">
        <f t="shared" si="118"/>
        <v>_</v>
      </c>
      <c r="AC309" s="23" t="str">
        <f t="shared" si="125"/>
        <v>_</v>
      </c>
      <c r="AD309" s="22"/>
      <c r="AE309" s="20" t="str">
        <f t="shared" si="119"/>
        <v>_</v>
      </c>
      <c r="AF309" s="23" t="str">
        <f t="shared" si="126"/>
        <v>_</v>
      </c>
      <c r="AG309" s="22"/>
      <c r="AH309" s="20" t="str">
        <f t="shared" si="120"/>
        <v>_</v>
      </c>
      <c r="AI309" s="23" t="str">
        <f t="shared" si="127"/>
        <v>_</v>
      </c>
      <c r="AJ309" s="22"/>
      <c r="AK309" s="20">
        <f t="shared" si="121"/>
        <v>1.2</v>
      </c>
      <c r="AL309" s="23">
        <f t="shared" si="122"/>
        <v>0</v>
      </c>
      <c r="AM309" s="22"/>
    </row>
    <row r="310" spans="1:39" ht="12.75">
      <c r="A310" s="6">
        <f>Ruimtestaat!A314</f>
        <v>3</v>
      </c>
      <c r="B310" s="17" t="str">
        <f>Ruimtestaat!B314</f>
        <v>Mensura College Hilversum</v>
      </c>
      <c r="C310" s="52" t="str">
        <f>Ruimtestaat!D314</f>
        <v>1e</v>
      </c>
      <c r="D310" s="77" t="str">
        <f>Ruimtestaat!E314</f>
        <v>n.b.</v>
      </c>
      <c r="E310" s="52" t="str">
        <f>Ruimtestaat!F314</f>
        <v>lokaal</v>
      </c>
      <c r="F310" s="9">
        <v>6</v>
      </c>
      <c r="G310" s="18" t="str">
        <f t="shared" si="113"/>
        <v>Leslokalen theorie</v>
      </c>
      <c r="H310" s="52" t="str">
        <f>Ruimtestaat!G314</f>
        <v>vloerbedekking</v>
      </c>
      <c r="I310" s="19">
        <v>4</v>
      </c>
      <c r="J310" s="18" t="str">
        <f t="shared" si="124"/>
        <v>Tapijt</v>
      </c>
      <c r="K310" s="21">
        <f>Ruimtestaat!H314</f>
        <v>64.900000000000006</v>
      </c>
      <c r="L310" s="20">
        <f t="shared" si="128"/>
        <v>64.900000000000006</v>
      </c>
      <c r="M310" s="42">
        <f>Ruimtestaat!J314</f>
        <v>0</v>
      </c>
      <c r="N310" s="22"/>
      <c r="O310" s="9" t="str">
        <f>Ruimtestaat!L314</f>
        <v>1w</v>
      </c>
      <c r="P310" s="9"/>
      <c r="Q310" s="9"/>
      <c r="R310" s="9"/>
      <c r="S310" s="22"/>
      <c r="T310" s="17" t="str">
        <f t="shared" si="114"/>
        <v>Les</v>
      </c>
      <c r="U310" s="17" t="str">
        <f t="shared" si="115"/>
        <v>AQL 7%</v>
      </c>
      <c r="V310" s="22"/>
      <c r="W310" s="184">
        <v>100</v>
      </c>
      <c r="X310" s="22"/>
      <c r="Y310" s="20">
        <f t="shared" si="116"/>
        <v>25.96</v>
      </c>
      <c r="Z310" s="23">
        <f t="shared" si="117"/>
        <v>0</v>
      </c>
      <c r="AA310" s="22"/>
      <c r="AB310" s="20" t="str">
        <f t="shared" si="118"/>
        <v>_</v>
      </c>
      <c r="AC310" s="23" t="str">
        <f t="shared" si="125"/>
        <v>_</v>
      </c>
      <c r="AD310" s="22"/>
      <c r="AE310" s="20" t="str">
        <f t="shared" si="119"/>
        <v>_</v>
      </c>
      <c r="AF310" s="23" t="str">
        <f t="shared" si="126"/>
        <v>_</v>
      </c>
      <c r="AG310" s="22"/>
      <c r="AH310" s="20" t="str">
        <f t="shared" si="120"/>
        <v>_</v>
      </c>
      <c r="AI310" s="23" t="str">
        <f t="shared" si="127"/>
        <v>_</v>
      </c>
      <c r="AJ310" s="22"/>
      <c r="AK310" s="20">
        <f t="shared" si="121"/>
        <v>25.96</v>
      </c>
      <c r="AL310" s="23">
        <f t="shared" si="122"/>
        <v>0</v>
      </c>
      <c r="AM310" s="22"/>
    </row>
    <row r="311" spans="1:39" ht="12.75">
      <c r="A311" s="6">
        <f>Ruimtestaat!A315</f>
        <v>3</v>
      </c>
      <c r="B311" s="17" t="str">
        <f>Ruimtestaat!B315</f>
        <v>Mensura College Hilversum</v>
      </c>
      <c r="C311" s="52" t="str">
        <f>Ruimtestaat!D315</f>
        <v>1e</v>
      </c>
      <c r="D311" s="77" t="str">
        <f>Ruimtestaat!E315</f>
        <v>n.b.</v>
      </c>
      <c r="E311" s="52" t="str">
        <f>Ruimtestaat!F315</f>
        <v>lokaal</v>
      </c>
      <c r="F311" s="9">
        <v>6</v>
      </c>
      <c r="G311" s="18" t="str">
        <f t="shared" si="113"/>
        <v>Leslokalen theorie</v>
      </c>
      <c r="H311" s="52" t="str">
        <f>Ruimtestaat!G315</f>
        <v>vloerbedekking</v>
      </c>
      <c r="I311" s="19">
        <v>4</v>
      </c>
      <c r="J311" s="18" t="str">
        <f t="shared" si="124"/>
        <v>Tapijt</v>
      </c>
      <c r="K311" s="21">
        <f>Ruimtestaat!H315</f>
        <v>54.6</v>
      </c>
      <c r="L311" s="20">
        <f t="shared" si="128"/>
        <v>54.6</v>
      </c>
      <c r="M311" s="42">
        <f>Ruimtestaat!J315</f>
        <v>0</v>
      </c>
      <c r="N311" s="22"/>
      <c r="O311" s="9" t="str">
        <f>Ruimtestaat!L315</f>
        <v>1w</v>
      </c>
      <c r="P311" s="9"/>
      <c r="Q311" s="9"/>
      <c r="R311" s="9"/>
      <c r="S311" s="22"/>
      <c r="T311" s="17" t="str">
        <f t="shared" si="114"/>
        <v>Les</v>
      </c>
      <c r="U311" s="17" t="str">
        <f t="shared" si="115"/>
        <v>AQL 7%</v>
      </c>
      <c r="V311" s="22"/>
      <c r="W311" s="184">
        <v>100</v>
      </c>
      <c r="X311" s="22"/>
      <c r="Y311" s="20">
        <f t="shared" si="116"/>
        <v>21.840000000000003</v>
      </c>
      <c r="Z311" s="23">
        <f t="shared" si="117"/>
        <v>0</v>
      </c>
      <c r="AA311" s="22"/>
      <c r="AB311" s="20" t="str">
        <f t="shared" si="118"/>
        <v>_</v>
      </c>
      <c r="AC311" s="23" t="str">
        <f t="shared" si="125"/>
        <v>_</v>
      </c>
      <c r="AD311" s="22"/>
      <c r="AE311" s="20" t="str">
        <f t="shared" si="119"/>
        <v>_</v>
      </c>
      <c r="AF311" s="23" t="str">
        <f t="shared" si="126"/>
        <v>_</v>
      </c>
      <c r="AG311" s="22"/>
      <c r="AH311" s="20" t="str">
        <f t="shared" si="120"/>
        <v>_</v>
      </c>
      <c r="AI311" s="23" t="str">
        <f t="shared" si="127"/>
        <v>_</v>
      </c>
      <c r="AJ311" s="22"/>
      <c r="AK311" s="20">
        <f t="shared" si="121"/>
        <v>21.840000000000003</v>
      </c>
      <c r="AL311" s="23">
        <f t="shared" si="122"/>
        <v>0</v>
      </c>
      <c r="AM311" s="22"/>
    </row>
    <row r="312" spans="1:39" ht="12.75">
      <c r="A312" s="6">
        <f>Ruimtestaat!A316</f>
        <v>3</v>
      </c>
      <c r="B312" s="17" t="str">
        <f>Ruimtestaat!B316</f>
        <v>Mensura College Hilversum</v>
      </c>
      <c r="C312" s="52" t="str">
        <f>Ruimtestaat!D316</f>
        <v>1e</v>
      </c>
      <c r="D312" s="77" t="str">
        <f>Ruimtestaat!E316</f>
        <v>n.b.</v>
      </c>
      <c r="E312" s="52" t="str">
        <f>Ruimtestaat!F316</f>
        <v>kantoor</v>
      </c>
      <c r="F312" s="9">
        <v>1</v>
      </c>
      <c r="G312" s="18" t="str">
        <f t="shared" si="113"/>
        <v xml:space="preserve">Kantoorruimte / vergaderruimte </v>
      </c>
      <c r="H312" s="52" t="str">
        <f>Ruimtestaat!G316</f>
        <v>vloerbedekking</v>
      </c>
      <c r="I312" s="19">
        <v>4</v>
      </c>
      <c r="J312" s="18" t="str">
        <f t="shared" si="124"/>
        <v>Tapijt</v>
      </c>
      <c r="K312" s="21">
        <f>Ruimtestaat!H316</f>
        <v>25.3</v>
      </c>
      <c r="L312" s="20">
        <v>25.3</v>
      </c>
      <c r="M312" s="42">
        <f>Ruimtestaat!J316</f>
        <v>0</v>
      </c>
      <c r="N312" s="22"/>
      <c r="O312" s="9" t="str">
        <f>Ruimtestaat!L316</f>
        <v>5w</v>
      </c>
      <c r="P312" s="9"/>
      <c r="Q312" s="9"/>
      <c r="R312" s="9"/>
      <c r="S312" s="22"/>
      <c r="T312" s="17" t="str">
        <f t="shared" si="114"/>
        <v>Bureau</v>
      </c>
      <c r="U312" s="17" t="str">
        <f t="shared" si="115"/>
        <v>AQL 7%</v>
      </c>
      <c r="V312" s="22"/>
      <c r="W312" s="184">
        <v>100</v>
      </c>
      <c r="X312" s="22"/>
      <c r="Y312" s="20">
        <f t="shared" si="116"/>
        <v>50.6</v>
      </c>
      <c r="Z312" s="23">
        <f t="shared" si="117"/>
        <v>0</v>
      </c>
      <c r="AA312" s="22"/>
      <c r="AB312" s="20" t="str">
        <f t="shared" si="118"/>
        <v>_</v>
      </c>
      <c r="AC312" s="23" t="str">
        <f t="shared" si="125"/>
        <v>_</v>
      </c>
      <c r="AD312" s="22"/>
      <c r="AE312" s="20" t="str">
        <f t="shared" si="119"/>
        <v>_</v>
      </c>
      <c r="AF312" s="23" t="str">
        <f t="shared" si="126"/>
        <v>_</v>
      </c>
      <c r="AG312" s="22"/>
      <c r="AH312" s="20" t="str">
        <f t="shared" si="120"/>
        <v>_</v>
      </c>
      <c r="AI312" s="23" t="str">
        <f t="shared" si="127"/>
        <v>_</v>
      </c>
      <c r="AJ312" s="22"/>
      <c r="AK312" s="20">
        <f t="shared" si="121"/>
        <v>50.6</v>
      </c>
      <c r="AL312" s="23">
        <f t="shared" si="122"/>
        <v>0</v>
      </c>
      <c r="AM312" s="22"/>
    </row>
    <row r="313" spans="1:39" ht="12.75">
      <c r="A313" s="6">
        <f>Ruimtestaat!A317</f>
        <v>3</v>
      </c>
      <c r="B313" s="17" t="str">
        <f>Ruimtestaat!B317</f>
        <v>Mensura College Hilversum</v>
      </c>
      <c r="C313" s="52" t="str">
        <f>Ruimtestaat!D317</f>
        <v>1e</v>
      </c>
      <c r="D313" s="77" t="str">
        <f>Ruimtestaat!E317</f>
        <v>n.b.</v>
      </c>
      <c r="E313" s="52" t="str">
        <f>Ruimtestaat!F317</f>
        <v>kantoor</v>
      </c>
      <c r="F313" s="9">
        <v>1</v>
      </c>
      <c r="G313" s="18" t="str">
        <f t="shared" si="113"/>
        <v xml:space="preserve">Kantoorruimte / vergaderruimte </v>
      </c>
      <c r="H313" s="52" t="str">
        <f>Ruimtestaat!G317</f>
        <v>vloerbedekking</v>
      </c>
      <c r="I313" s="19">
        <v>4</v>
      </c>
      <c r="J313" s="18" t="str">
        <f t="shared" si="124"/>
        <v>Tapijt</v>
      </c>
      <c r="K313" s="21">
        <f>Ruimtestaat!H317</f>
        <v>25.3</v>
      </c>
      <c r="L313" s="20">
        <v>25.3</v>
      </c>
      <c r="M313" s="42">
        <f>Ruimtestaat!J317</f>
        <v>0</v>
      </c>
      <c r="N313" s="22"/>
      <c r="O313" s="9" t="str">
        <f>Ruimtestaat!L317</f>
        <v>5w</v>
      </c>
      <c r="P313" s="9"/>
      <c r="Q313" s="9"/>
      <c r="R313" s="9"/>
      <c r="S313" s="22"/>
      <c r="T313" s="17" t="str">
        <f t="shared" si="114"/>
        <v>Bureau</v>
      </c>
      <c r="U313" s="17" t="str">
        <f t="shared" si="115"/>
        <v>AQL 7%</v>
      </c>
      <c r="V313" s="22"/>
      <c r="W313" s="184">
        <v>100</v>
      </c>
      <c r="X313" s="22"/>
      <c r="Y313" s="20">
        <f t="shared" si="116"/>
        <v>50.6</v>
      </c>
      <c r="Z313" s="23">
        <f t="shared" si="117"/>
        <v>0</v>
      </c>
      <c r="AA313" s="22"/>
      <c r="AB313" s="20" t="str">
        <f t="shared" si="118"/>
        <v>_</v>
      </c>
      <c r="AC313" s="23" t="str">
        <f t="shared" si="125"/>
        <v>_</v>
      </c>
      <c r="AD313" s="22"/>
      <c r="AE313" s="20" t="str">
        <f t="shared" si="119"/>
        <v>_</v>
      </c>
      <c r="AF313" s="23" t="str">
        <f t="shared" si="126"/>
        <v>_</v>
      </c>
      <c r="AG313" s="22"/>
      <c r="AH313" s="20" t="str">
        <f t="shared" si="120"/>
        <v>_</v>
      </c>
      <c r="AI313" s="23" t="str">
        <f t="shared" si="127"/>
        <v>_</v>
      </c>
      <c r="AJ313" s="22"/>
      <c r="AK313" s="20">
        <f t="shared" si="121"/>
        <v>50.6</v>
      </c>
      <c r="AL313" s="23">
        <f t="shared" si="122"/>
        <v>0</v>
      </c>
      <c r="AM313" s="22"/>
    </row>
    <row r="314" spans="1:39" ht="12.75">
      <c r="A314" s="6">
        <f>Ruimtestaat!A318</f>
        <v>4</v>
      </c>
      <c r="B314" s="17" t="str">
        <f>Ruimtestaat!B318</f>
        <v>Mensura College Utrecht</v>
      </c>
      <c r="C314" s="52" t="str">
        <f>Ruimtestaat!D318</f>
        <v>bg</v>
      </c>
      <c r="D314" s="77" t="str">
        <f>Ruimtestaat!E318</f>
        <v>D04</v>
      </c>
      <c r="E314" s="52" t="str">
        <f>Ruimtestaat!F318</f>
        <v>Leslokaal</v>
      </c>
      <c r="F314" s="9">
        <v>6</v>
      </c>
      <c r="G314" s="18" t="str">
        <f t="shared" si="113"/>
        <v>Leslokalen theorie</v>
      </c>
      <c r="H314" s="52" t="str">
        <f>Ruimtestaat!G318</f>
        <v>Linoleum</v>
      </c>
      <c r="I314" s="19">
        <v>3</v>
      </c>
      <c r="J314" s="18" t="str">
        <f t="shared" si="124"/>
        <v>Harde vloer zonder polymeer beschermlaag, met behandeling</v>
      </c>
      <c r="K314" s="21">
        <f>Ruimtestaat!H318</f>
        <v>59.04</v>
      </c>
      <c r="L314" s="20">
        <f t="shared" si="128"/>
        <v>59.04</v>
      </c>
      <c r="M314" s="42">
        <f>Ruimtestaat!J318</f>
        <v>0</v>
      </c>
      <c r="N314" s="22"/>
      <c r="O314" s="9" t="str">
        <f>Ruimtestaat!L318</f>
        <v>1w</v>
      </c>
      <c r="P314" s="9"/>
      <c r="Q314" s="9"/>
      <c r="R314" s="9"/>
      <c r="S314" s="22"/>
      <c r="T314" s="17" t="str">
        <f t="shared" si="114"/>
        <v>Les</v>
      </c>
      <c r="U314" s="17" t="str">
        <f t="shared" si="115"/>
        <v>AQL 7%</v>
      </c>
      <c r="V314" s="22"/>
      <c r="W314" s="184">
        <v>100</v>
      </c>
      <c r="X314" s="22"/>
      <c r="Y314" s="20">
        <f t="shared" si="116"/>
        <v>23.616</v>
      </c>
      <c r="Z314" s="23">
        <f t="shared" si="117"/>
        <v>0</v>
      </c>
      <c r="AA314" s="22"/>
      <c r="AB314" s="20" t="str">
        <f t="shared" si="118"/>
        <v>_</v>
      </c>
      <c r="AC314" s="23" t="str">
        <f t="shared" si="125"/>
        <v>_</v>
      </c>
      <c r="AD314" s="22"/>
      <c r="AE314" s="20" t="str">
        <f t="shared" si="119"/>
        <v>_</v>
      </c>
      <c r="AF314" s="23" t="str">
        <f t="shared" si="126"/>
        <v>_</v>
      </c>
      <c r="AG314" s="22"/>
      <c r="AH314" s="20" t="str">
        <f t="shared" si="120"/>
        <v>_</v>
      </c>
      <c r="AI314" s="23" t="str">
        <f t="shared" si="127"/>
        <v>_</v>
      </c>
      <c r="AJ314" s="22"/>
      <c r="AK314" s="20">
        <f t="shared" si="121"/>
        <v>23.616</v>
      </c>
      <c r="AL314" s="23">
        <f t="shared" si="122"/>
        <v>0</v>
      </c>
      <c r="AM314" s="22"/>
    </row>
    <row r="315" spans="1:39" ht="12.75">
      <c r="A315" s="6">
        <f>Ruimtestaat!A319</f>
        <v>4</v>
      </c>
      <c r="B315" s="17" t="str">
        <f>Ruimtestaat!B319</f>
        <v>Mensura College Utrecht</v>
      </c>
      <c r="C315" s="52" t="str">
        <f>Ruimtestaat!D319</f>
        <v>bg</v>
      </c>
      <c r="D315" s="77" t="str">
        <f>Ruimtestaat!E319</f>
        <v>D18</v>
      </c>
      <c r="E315" s="52" t="str">
        <f>Ruimtestaat!F319</f>
        <v>Wc dames</v>
      </c>
      <c r="F315" s="9">
        <v>2</v>
      </c>
      <c r="G315" s="18" t="str">
        <f t="shared" si="113"/>
        <v>Sanitaire ruimte</v>
      </c>
      <c r="H315" s="52" t="str">
        <f>Ruimtestaat!G319</f>
        <v>Gietvloer</v>
      </c>
      <c r="I315" s="19">
        <v>3</v>
      </c>
      <c r="J315" s="18" t="str">
        <f t="shared" si="124"/>
        <v>Harde vloer zonder polymeer beschermlaag, met behandeling</v>
      </c>
      <c r="K315" s="21">
        <f>Ruimtestaat!H319</f>
        <v>14.72</v>
      </c>
      <c r="L315" s="20">
        <f t="shared" si="128"/>
        <v>14.72</v>
      </c>
      <c r="M315" s="42">
        <f>Ruimtestaat!J319</f>
        <v>0</v>
      </c>
      <c r="N315" s="22"/>
      <c r="O315" s="9" t="str">
        <f>Ruimtestaat!L319</f>
        <v>5w</v>
      </c>
      <c r="P315" s="9"/>
      <c r="Q315" s="9"/>
      <c r="R315" s="9"/>
      <c r="S315" s="22"/>
      <c r="T315" s="17" t="str">
        <f t="shared" si="114"/>
        <v>Sanitair</v>
      </c>
      <c r="U315" s="17" t="str">
        <f t="shared" si="115"/>
        <v>AQL 4%</v>
      </c>
      <c r="V315" s="22"/>
      <c r="W315" s="184">
        <v>100</v>
      </c>
      <c r="X315" s="22"/>
      <c r="Y315" s="20">
        <f t="shared" si="116"/>
        <v>29.439999999999998</v>
      </c>
      <c r="Z315" s="23">
        <f t="shared" si="117"/>
        <v>0</v>
      </c>
      <c r="AA315" s="22"/>
      <c r="AB315" s="20" t="str">
        <f t="shared" si="118"/>
        <v>_</v>
      </c>
      <c r="AC315" s="23" t="str">
        <f t="shared" si="125"/>
        <v>_</v>
      </c>
      <c r="AD315" s="22"/>
      <c r="AE315" s="20" t="str">
        <f t="shared" si="119"/>
        <v>_</v>
      </c>
      <c r="AF315" s="23" t="str">
        <f t="shared" si="126"/>
        <v>_</v>
      </c>
      <c r="AG315" s="22"/>
      <c r="AH315" s="20" t="str">
        <f t="shared" si="120"/>
        <v>_</v>
      </c>
      <c r="AI315" s="23" t="str">
        <f t="shared" si="127"/>
        <v>_</v>
      </c>
      <c r="AJ315" s="22"/>
      <c r="AK315" s="20">
        <f t="shared" si="121"/>
        <v>29.439999999999998</v>
      </c>
      <c r="AL315" s="23">
        <f t="shared" si="122"/>
        <v>0</v>
      </c>
      <c r="AM315" s="22"/>
    </row>
    <row r="316" spans="1:39" ht="12.75">
      <c r="A316" s="6">
        <f>Ruimtestaat!A320</f>
        <v>4</v>
      </c>
      <c r="B316" s="17" t="str">
        <f>Ruimtestaat!B320</f>
        <v>Mensura College Utrecht</v>
      </c>
      <c r="C316" s="52" t="str">
        <f>Ruimtestaat!D320</f>
        <v>bg</v>
      </c>
      <c r="D316" s="77" t="str">
        <f>Ruimtestaat!E320</f>
        <v>D06</v>
      </c>
      <c r="E316" s="52" t="str">
        <f>Ruimtestaat!F320</f>
        <v>Mediatheek</v>
      </c>
      <c r="F316" s="9">
        <v>6</v>
      </c>
      <c r="G316" s="18" t="str">
        <f t="shared" si="113"/>
        <v>Leslokalen theorie</v>
      </c>
      <c r="H316" s="52" t="str">
        <f>Ruimtestaat!G320</f>
        <v>Linoleum</v>
      </c>
      <c r="I316" s="19">
        <v>3</v>
      </c>
      <c r="J316" s="18" t="str">
        <f t="shared" si="124"/>
        <v>Harde vloer zonder polymeer beschermlaag, met behandeling</v>
      </c>
      <c r="K316" s="21">
        <f>Ruimtestaat!H320</f>
        <v>59.04</v>
      </c>
      <c r="L316" s="20">
        <f t="shared" si="128"/>
        <v>59.04</v>
      </c>
      <c r="M316" s="42">
        <f>Ruimtestaat!J320</f>
        <v>0</v>
      </c>
      <c r="N316" s="22"/>
      <c r="O316" s="9" t="str">
        <f>Ruimtestaat!L320</f>
        <v>1w</v>
      </c>
      <c r="P316" s="9"/>
      <c r="Q316" s="9"/>
      <c r="R316" s="9"/>
      <c r="S316" s="22"/>
      <c r="T316" s="17" t="str">
        <f t="shared" si="114"/>
        <v>Les</v>
      </c>
      <c r="U316" s="17" t="str">
        <f t="shared" si="115"/>
        <v>AQL 7%</v>
      </c>
      <c r="V316" s="22"/>
      <c r="W316" s="184">
        <v>100</v>
      </c>
      <c r="X316" s="22"/>
      <c r="Y316" s="20">
        <f t="shared" si="116"/>
        <v>23.616</v>
      </c>
      <c r="Z316" s="23">
        <f t="shared" si="117"/>
        <v>0</v>
      </c>
      <c r="AA316" s="22"/>
      <c r="AB316" s="20" t="str">
        <f t="shared" si="118"/>
        <v>_</v>
      </c>
      <c r="AC316" s="23" t="str">
        <f t="shared" si="125"/>
        <v>_</v>
      </c>
      <c r="AD316" s="22"/>
      <c r="AE316" s="20" t="str">
        <f t="shared" si="119"/>
        <v>_</v>
      </c>
      <c r="AF316" s="23" t="str">
        <f t="shared" si="126"/>
        <v>_</v>
      </c>
      <c r="AG316" s="22"/>
      <c r="AH316" s="20" t="str">
        <f t="shared" si="120"/>
        <v>_</v>
      </c>
      <c r="AI316" s="23" t="str">
        <f t="shared" si="127"/>
        <v>_</v>
      </c>
      <c r="AJ316" s="22"/>
      <c r="AK316" s="20">
        <f t="shared" si="121"/>
        <v>23.616</v>
      </c>
      <c r="AL316" s="23">
        <f t="shared" si="122"/>
        <v>0</v>
      </c>
      <c r="AM316" s="22"/>
    </row>
    <row r="317" spans="1:39" ht="12.75">
      <c r="A317" s="6">
        <f>Ruimtestaat!A321</f>
        <v>4</v>
      </c>
      <c r="B317" s="17" t="str">
        <f>Ruimtestaat!B321</f>
        <v>Mensura College Utrecht</v>
      </c>
      <c r="C317" s="52" t="str">
        <f>Ruimtestaat!D321</f>
        <v>bg</v>
      </c>
      <c r="D317" s="77" t="str">
        <f>Ruimtestaat!E321</f>
        <v>D04</v>
      </c>
      <c r="E317" s="52" t="str">
        <f>Ruimtestaat!F321</f>
        <v>Leslokaal</v>
      </c>
      <c r="F317" s="9">
        <v>6</v>
      </c>
      <c r="G317" s="18" t="str">
        <f t="shared" si="113"/>
        <v>Leslokalen theorie</v>
      </c>
      <c r="H317" s="52" t="str">
        <f>Ruimtestaat!G321</f>
        <v>Linoleum</v>
      </c>
      <c r="I317" s="19">
        <v>3</v>
      </c>
      <c r="J317" s="18" t="str">
        <f t="shared" si="124"/>
        <v>Harde vloer zonder polymeer beschermlaag, met behandeling</v>
      </c>
      <c r="K317" s="21">
        <f>Ruimtestaat!H321</f>
        <v>48.3</v>
      </c>
      <c r="L317" s="20">
        <f t="shared" si="128"/>
        <v>48.3</v>
      </c>
      <c r="M317" s="42">
        <f>Ruimtestaat!J321</f>
        <v>0</v>
      </c>
      <c r="N317" s="22"/>
      <c r="O317" s="9" t="str">
        <f>Ruimtestaat!L321</f>
        <v>1w</v>
      </c>
      <c r="P317" s="9"/>
      <c r="Q317" s="9"/>
      <c r="R317" s="9"/>
      <c r="S317" s="22"/>
      <c r="T317" s="17" t="str">
        <f t="shared" si="114"/>
        <v>Les</v>
      </c>
      <c r="U317" s="17" t="str">
        <f t="shared" si="115"/>
        <v>AQL 7%</v>
      </c>
      <c r="V317" s="22"/>
      <c r="W317" s="184">
        <v>100</v>
      </c>
      <c r="X317" s="22"/>
      <c r="Y317" s="20">
        <f t="shared" si="116"/>
        <v>19.32</v>
      </c>
      <c r="Z317" s="23">
        <f t="shared" si="117"/>
        <v>0</v>
      </c>
      <c r="AA317" s="22"/>
      <c r="AB317" s="20" t="str">
        <f t="shared" si="118"/>
        <v>_</v>
      </c>
      <c r="AC317" s="23" t="str">
        <f t="shared" si="125"/>
        <v>_</v>
      </c>
      <c r="AD317" s="22"/>
      <c r="AE317" s="20" t="str">
        <f t="shared" si="119"/>
        <v>_</v>
      </c>
      <c r="AF317" s="23" t="str">
        <f t="shared" si="126"/>
        <v>_</v>
      </c>
      <c r="AG317" s="22"/>
      <c r="AH317" s="20" t="str">
        <f t="shared" si="120"/>
        <v>_</v>
      </c>
      <c r="AI317" s="23" t="str">
        <f t="shared" si="127"/>
        <v>_</v>
      </c>
      <c r="AJ317" s="22"/>
      <c r="AK317" s="20">
        <f t="shared" si="121"/>
        <v>19.32</v>
      </c>
      <c r="AL317" s="23">
        <f t="shared" si="122"/>
        <v>0</v>
      </c>
      <c r="AM317" s="22"/>
    </row>
    <row r="318" spans="1:39" ht="12.75">
      <c r="A318" s="6">
        <f>Ruimtestaat!A322</f>
        <v>4</v>
      </c>
      <c r="B318" s="17" t="str">
        <f>Ruimtestaat!B322</f>
        <v>Mensura College Utrecht</v>
      </c>
      <c r="C318" s="52" t="str">
        <f>Ruimtestaat!D322</f>
        <v>bg</v>
      </c>
      <c r="D318" s="77" t="str">
        <f>Ruimtestaat!E322</f>
        <v>D05</v>
      </c>
      <c r="E318" s="52" t="str">
        <f>Ruimtestaat!F322</f>
        <v>Leslokaal</v>
      </c>
      <c r="F318" s="9">
        <v>6</v>
      </c>
      <c r="G318" s="18" t="str">
        <f t="shared" si="113"/>
        <v>Leslokalen theorie</v>
      </c>
      <c r="H318" s="52" t="str">
        <f>Ruimtestaat!G322</f>
        <v>Linoleum</v>
      </c>
      <c r="I318" s="19">
        <v>3</v>
      </c>
      <c r="J318" s="18" t="str">
        <f t="shared" si="124"/>
        <v>Harde vloer zonder polymeer beschermlaag, met behandeling</v>
      </c>
      <c r="K318" s="21">
        <f>Ruimtestaat!H322</f>
        <v>59.04</v>
      </c>
      <c r="L318" s="20">
        <f t="shared" si="128"/>
        <v>59.04</v>
      </c>
      <c r="M318" s="42">
        <f>Ruimtestaat!J322</f>
        <v>0</v>
      </c>
      <c r="N318" s="22"/>
      <c r="O318" s="9" t="str">
        <f>Ruimtestaat!L322</f>
        <v>1w</v>
      </c>
      <c r="P318" s="9"/>
      <c r="Q318" s="9"/>
      <c r="R318" s="9"/>
      <c r="S318" s="22"/>
      <c r="T318" s="17" t="str">
        <f t="shared" si="114"/>
        <v>Les</v>
      </c>
      <c r="U318" s="17" t="str">
        <f t="shared" si="115"/>
        <v>AQL 7%</v>
      </c>
      <c r="V318" s="22"/>
      <c r="W318" s="184">
        <v>100</v>
      </c>
      <c r="X318" s="22"/>
      <c r="Y318" s="20">
        <f t="shared" si="116"/>
        <v>23.616</v>
      </c>
      <c r="Z318" s="23">
        <f t="shared" si="117"/>
        <v>0</v>
      </c>
      <c r="AA318" s="22"/>
      <c r="AB318" s="20" t="str">
        <f t="shared" si="118"/>
        <v>_</v>
      </c>
      <c r="AC318" s="23" t="str">
        <f t="shared" si="125"/>
        <v>_</v>
      </c>
      <c r="AD318" s="22"/>
      <c r="AE318" s="20" t="str">
        <f t="shared" si="119"/>
        <v>_</v>
      </c>
      <c r="AF318" s="23" t="str">
        <f t="shared" si="126"/>
        <v>_</v>
      </c>
      <c r="AG318" s="22"/>
      <c r="AH318" s="20" t="str">
        <f t="shared" si="120"/>
        <v>_</v>
      </c>
      <c r="AI318" s="23" t="str">
        <f t="shared" si="127"/>
        <v>_</v>
      </c>
      <c r="AJ318" s="22"/>
      <c r="AK318" s="20">
        <f t="shared" si="121"/>
        <v>23.616</v>
      </c>
      <c r="AL318" s="23">
        <f t="shared" si="122"/>
        <v>0</v>
      </c>
      <c r="AM318" s="22"/>
    </row>
    <row r="319" spans="1:39" ht="12.75">
      <c r="A319" s="6">
        <f>Ruimtestaat!A323</f>
        <v>4</v>
      </c>
      <c r="B319" s="17" t="str">
        <f>Ruimtestaat!B323</f>
        <v>Mensura College Utrecht</v>
      </c>
      <c r="C319" s="52" t="str">
        <f>Ruimtestaat!D323</f>
        <v>bg</v>
      </c>
      <c r="D319" s="77" t="str">
        <f>Ruimtestaat!E323</f>
        <v>D11</v>
      </c>
      <c r="E319" s="52" t="str">
        <f>Ruimtestaat!F323</f>
        <v>Berging</v>
      </c>
      <c r="F319" s="9">
        <v>8</v>
      </c>
      <c r="G319" s="18" t="str">
        <f t="shared" si="113"/>
        <v>Overig / Magazijn / Archief / Berging / Technische ruimte</v>
      </c>
      <c r="H319" s="52" t="str">
        <f>Ruimtestaat!G323</f>
        <v>Tegels</v>
      </c>
      <c r="I319" s="19">
        <v>3</v>
      </c>
      <c r="J319" s="18" t="str">
        <f t="shared" si="124"/>
        <v>Harde vloer zonder polymeer beschermlaag, met behandeling</v>
      </c>
      <c r="K319" s="21">
        <f>Ruimtestaat!H323</f>
        <v>7.36</v>
      </c>
      <c r="L319" s="20">
        <f t="shared" si="128"/>
        <v>7.36</v>
      </c>
      <c r="M319" s="42">
        <f>Ruimtestaat!J323</f>
        <v>0</v>
      </c>
      <c r="N319" s="22"/>
      <c r="O319" s="9" t="str">
        <f>Ruimtestaat!L323</f>
        <v>4j</v>
      </c>
      <c r="P319" s="9"/>
      <c r="Q319" s="9"/>
      <c r="R319" s="9"/>
      <c r="S319" s="22"/>
      <c r="T319" s="17" t="str">
        <f t="shared" si="114"/>
        <v>Verkeer</v>
      </c>
      <c r="U319" s="17" t="str">
        <f t="shared" si="115"/>
        <v>AQL 7%</v>
      </c>
      <c r="V319" s="22"/>
      <c r="W319" s="184">
        <v>100</v>
      </c>
      <c r="X319" s="22"/>
      <c r="Y319" s="20">
        <f t="shared" si="116"/>
        <v>0.2944</v>
      </c>
      <c r="Z319" s="23">
        <f t="shared" si="117"/>
        <v>0</v>
      </c>
      <c r="AA319" s="22"/>
      <c r="AB319" s="20" t="str">
        <f t="shared" si="118"/>
        <v>_</v>
      </c>
      <c r="AC319" s="23" t="str">
        <f t="shared" si="125"/>
        <v>_</v>
      </c>
      <c r="AD319" s="22"/>
      <c r="AE319" s="20" t="str">
        <f t="shared" si="119"/>
        <v>_</v>
      </c>
      <c r="AF319" s="23" t="str">
        <f t="shared" si="126"/>
        <v>_</v>
      </c>
      <c r="AG319" s="22"/>
      <c r="AH319" s="20" t="str">
        <f t="shared" si="120"/>
        <v>_</v>
      </c>
      <c r="AI319" s="23" t="str">
        <f t="shared" si="127"/>
        <v>_</v>
      </c>
      <c r="AJ319" s="22"/>
      <c r="AK319" s="20">
        <f t="shared" si="121"/>
        <v>0.2944</v>
      </c>
      <c r="AL319" s="23">
        <f t="shared" si="122"/>
        <v>0</v>
      </c>
      <c r="AM319" s="22"/>
    </row>
    <row r="320" spans="1:39" ht="12.75">
      <c r="A320" s="6">
        <f>Ruimtestaat!A324</f>
        <v>4</v>
      </c>
      <c r="B320" s="17" t="str">
        <f>Ruimtestaat!B324</f>
        <v>Mensura College Utrecht</v>
      </c>
      <c r="C320" s="52" t="str">
        <f>Ruimtestaat!D324</f>
        <v>bg</v>
      </c>
      <c r="D320" s="77" t="str">
        <f>Ruimtestaat!E324</f>
        <v>D17</v>
      </c>
      <c r="E320" s="52" t="str">
        <f>Ruimtestaat!F324</f>
        <v>Wc heren</v>
      </c>
      <c r="F320" s="9">
        <v>2</v>
      </c>
      <c r="G320" s="18" t="str">
        <f t="shared" si="113"/>
        <v>Sanitaire ruimte</v>
      </c>
      <c r="H320" s="52" t="str">
        <f>Ruimtestaat!G324</f>
        <v>Gietvloer</v>
      </c>
      <c r="I320" s="19">
        <v>3</v>
      </c>
      <c r="J320" s="18" t="str">
        <f t="shared" si="124"/>
        <v>Harde vloer zonder polymeer beschermlaag, met behandeling</v>
      </c>
      <c r="K320" s="21">
        <f>Ruimtestaat!H324</f>
        <v>7.36</v>
      </c>
      <c r="L320" s="20">
        <f t="shared" si="128"/>
        <v>7.36</v>
      </c>
      <c r="M320" s="42">
        <f>Ruimtestaat!J324</f>
        <v>0</v>
      </c>
      <c r="N320" s="22"/>
      <c r="O320" s="9" t="str">
        <f>Ruimtestaat!L324</f>
        <v>5w</v>
      </c>
      <c r="P320" s="9"/>
      <c r="Q320" s="9"/>
      <c r="R320" s="9"/>
      <c r="S320" s="22"/>
      <c r="T320" s="17" t="str">
        <f t="shared" si="114"/>
        <v>Sanitair</v>
      </c>
      <c r="U320" s="17" t="str">
        <f t="shared" si="115"/>
        <v>AQL 4%</v>
      </c>
      <c r="V320" s="22"/>
      <c r="W320" s="184">
        <v>100</v>
      </c>
      <c r="X320" s="22"/>
      <c r="Y320" s="20">
        <f t="shared" si="116"/>
        <v>14.719999999999999</v>
      </c>
      <c r="Z320" s="23">
        <f t="shared" si="117"/>
        <v>0</v>
      </c>
      <c r="AA320" s="22"/>
      <c r="AB320" s="20" t="str">
        <f t="shared" si="118"/>
        <v>_</v>
      </c>
      <c r="AC320" s="23" t="str">
        <f t="shared" si="125"/>
        <v>_</v>
      </c>
      <c r="AD320" s="22"/>
      <c r="AE320" s="20" t="str">
        <f t="shared" si="119"/>
        <v>_</v>
      </c>
      <c r="AF320" s="23" t="str">
        <f t="shared" si="126"/>
        <v>_</v>
      </c>
      <c r="AG320" s="22"/>
      <c r="AH320" s="20" t="str">
        <f t="shared" si="120"/>
        <v>_</v>
      </c>
      <c r="AI320" s="23" t="str">
        <f t="shared" si="127"/>
        <v>_</v>
      </c>
      <c r="AJ320" s="22"/>
      <c r="AK320" s="20">
        <f t="shared" si="121"/>
        <v>14.719999999999999</v>
      </c>
      <c r="AL320" s="23">
        <f t="shared" si="122"/>
        <v>0</v>
      </c>
      <c r="AM320" s="22"/>
    </row>
    <row r="321" spans="1:39" ht="12.75">
      <c r="A321" s="6">
        <f>Ruimtestaat!A325</f>
        <v>4</v>
      </c>
      <c r="B321" s="17" t="str">
        <f>Ruimtestaat!B325</f>
        <v>Mensura College Utrecht</v>
      </c>
      <c r="C321" s="52" t="str">
        <f>Ruimtestaat!D325</f>
        <v>bg</v>
      </c>
      <c r="D321" s="77" t="str">
        <f>Ruimtestaat!E325</f>
        <v>D11</v>
      </c>
      <c r="E321" s="52" t="str">
        <f>Ruimtestaat!F325</f>
        <v>Keuken</v>
      </c>
      <c r="F321" s="9">
        <v>5</v>
      </c>
      <c r="G321" s="18" t="str">
        <f t="shared" si="113"/>
        <v>Pantry / keuken / koffie / restaurant</v>
      </c>
      <c r="H321" s="52" t="str">
        <f>Ruimtestaat!G325</f>
        <v>Linoleum</v>
      </c>
      <c r="I321" s="19">
        <v>3</v>
      </c>
      <c r="J321" s="18" t="str">
        <f t="shared" si="124"/>
        <v>Harde vloer zonder polymeer beschermlaag, met behandeling</v>
      </c>
      <c r="K321" s="21">
        <f>Ruimtestaat!H325</f>
        <v>14.72</v>
      </c>
      <c r="L321" s="20">
        <f t="shared" si="128"/>
        <v>14.72</v>
      </c>
      <c r="M321" s="42">
        <f>Ruimtestaat!J325</f>
        <v>0</v>
      </c>
      <c r="N321" s="22"/>
      <c r="O321" s="9" t="str">
        <f>Ruimtestaat!L325</f>
        <v>5w</v>
      </c>
      <c r="P321" s="9"/>
      <c r="Q321" s="9"/>
      <c r="R321" s="9"/>
      <c r="S321" s="22"/>
      <c r="T321" s="17" t="str">
        <f t="shared" si="114"/>
        <v>Verkeer</v>
      </c>
      <c r="U321" s="17" t="str">
        <f t="shared" si="115"/>
        <v>AQL 7%</v>
      </c>
      <c r="V321" s="22"/>
      <c r="W321" s="184">
        <v>100</v>
      </c>
      <c r="X321" s="22"/>
      <c r="Y321" s="20">
        <f t="shared" si="116"/>
        <v>29.439999999999998</v>
      </c>
      <c r="Z321" s="23">
        <f t="shared" si="117"/>
        <v>0</v>
      </c>
      <c r="AA321" s="22"/>
      <c r="AB321" s="20" t="str">
        <f t="shared" si="118"/>
        <v>_</v>
      </c>
      <c r="AC321" s="23" t="str">
        <f t="shared" si="125"/>
        <v>_</v>
      </c>
      <c r="AD321" s="22"/>
      <c r="AE321" s="20" t="str">
        <f t="shared" si="119"/>
        <v>_</v>
      </c>
      <c r="AF321" s="23" t="str">
        <f t="shared" si="126"/>
        <v>_</v>
      </c>
      <c r="AG321" s="22"/>
      <c r="AH321" s="20" t="str">
        <f t="shared" si="120"/>
        <v>_</v>
      </c>
      <c r="AI321" s="23" t="str">
        <f t="shared" si="127"/>
        <v>_</v>
      </c>
      <c r="AJ321" s="22"/>
      <c r="AK321" s="20">
        <f t="shared" si="121"/>
        <v>29.439999999999998</v>
      </c>
      <c r="AL321" s="23">
        <f t="shared" si="122"/>
        <v>0</v>
      </c>
      <c r="AM321" s="22"/>
    </row>
    <row r="322" spans="1:39" ht="12.75">
      <c r="A322" s="6">
        <f>Ruimtestaat!A326</f>
        <v>4</v>
      </c>
      <c r="B322" s="17" t="str">
        <f>Ruimtestaat!B326</f>
        <v>Mensura College Utrecht</v>
      </c>
      <c r="C322" s="52" t="str">
        <f>Ruimtestaat!D326</f>
        <v>bg</v>
      </c>
      <c r="D322" s="77" t="str">
        <f>Ruimtestaat!E326</f>
        <v>D08</v>
      </c>
      <c r="E322" s="52" t="str">
        <f>Ruimtestaat!F326</f>
        <v>Receptie/admin</v>
      </c>
      <c r="F322" s="9">
        <v>1</v>
      </c>
      <c r="G322" s="18" t="str">
        <f t="shared" si="113"/>
        <v xml:space="preserve">Kantoorruimte / vergaderruimte </v>
      </c>
      <c r="H322" s="52" t="str">
        <f>Ruimtestaat!G326</f>
        <v>Linoleum</v>
      </c>
      <c r="I322" s="19">
        <v>3</v>
      </c>
      <c r="J322" s="18" t="str">
        <f t="shared" si="124"/>
        <v>Harde vloer zonder polymeer beschermlaag, met behandeling</v>
      </c>
      <c r="K322" s="21">
        <f>Ruimtestaat!H326</f>
        <v>32.33</v>
      </c>
      <c r="L322" s="20">
        <f t="shared" si="128"/>
        <v>32.33</v>
      </c>
      <c r="M322" s="42">
        <f>Ruimtestaat!J326</f>
        <v>0</v>
      </c>
      <c r="N322" s="22"/>
      <c r="O322" s="9" t="str">
        <f>Ruimtestaat!L326</f>
        <v>1w</v>
      </c>
      <c r="P322" s="9"/>
      <c r="Q322" s="9"/>
      <c r="R322" s="9"/>
      <c r="S322" s="22"/>
      <c r="T322" s="17" t="str">
        <f t="shared" si="114"/>
        <v>Bureau</v>
      </c>
      <c r="U322" s="17" t="str">
        <f t="shared" si="115"/>
        <v>AQL 7%</v>
      </c>
      <c r="V322" s="22"/>
      <c r="W322" s="184">
        <v>100</v>
      </c>
      <c r="X322" s="22"/>
      <c r="Y322" s="20">
        <f t="shared" si="116"/>
        <v>12.931999999999999</v>
      </c>
      <c r="Z322" s="23">
        <f t="shared" si="117"/>
        <v>0</v>
      </c>
      <c r="AA322" s="22"/>
      <c r="AB322" s="20" t="str">
        <f t="shared" si="118"/>
        <v>_</v>
      </c>
      <c r="AC322" s="23" t="str">
        <f t="shared" si="125"/>
        <v>_</v>
      </c>
      <c r="AD322" s="22"/>
      <c r="AE322" s="20" t="str">
        <f t="shared" si="119"/>
        <v>_</v>
      </c>
      <c r="AF322" s="23" t="str">
        <f t="shared" si="126"/>
        <v>_</v>
      </c>
      <c r="AG322" s="22"/>
      <c r="AH322" s="20" t="str">
        <f t="shared" si="120"/>
        <v>_</v>
      </c>
      <c r="AI322" s="23" t="str">
        <f t="shared" si="127"/>
        <v>_</v>
      </c>
      <c r="AJ322" s="22"/>
      <c r="AK322" s="20">
        <f t="shared" si="121"/>
        <v>12.931999999999999</v>
      </c>
      <c r="AL322" s="23">
        <f t="shared" si="122"/>
        <v>0</v>
      </c>
      <c r="AM322" s="22"/>
    </row>
    <row r="323" spans="1:39" ht="12.75">
      <c r="A323" s="6">
        <f>Ruimtestaat!A327</f>
        <v>4</v>
      </c>
      <c r="B323" s="17" t="str">
        <f>Ruimtestaat!B327</f>
        <v>Mensura College Utrecht</v>
      </c>
      <c r="C323" s="52" t="str">
        <f>Ruimtestaat!D327</f>
        <v>bg</v>
      </c>
      <c r="D323" s="77" t="str">
        <f>Ruimtestaat!E327</f>
        <v>D16</v>
      </c>
      <c r="E323" s="52" t="str">
        <f>Ruimtestaat!F327</f>
        <v>Personeels wc</v>
      </c>
      <c r="F323" s="9">
        <v>2</v>
      </c>
      <c r="G323" s="18" t="str">
        <f t="shared" si="113"/>
        <v>Sanitaire ruimte</v>
      </c>
      <c r="H323" s="52" t="str">
        <f>Ruimtestaat!G327</f>
        <v>Gietvloer</v>
      </c>
      <c r="I323" s="19">
        <v>3</v>
      </c>
      <c r="J323" s="18" t="str">
        <f t="shared" si="124"/>
        <v>Harde vloer zonder polymeer beschermlaag, met behandeling</v>
      </c>
      <c r="K323" s="21">
        <f>Ruimtestaat!H327</f>
        <v>5.37</v>
      </c>
      <c r="L323" s="20">
        <f t="shared" si="128"/>
        <v>5.37</v>
      </c>
      <c r="M323" s="42">
        <f>Ruimtestaat!J327</f>
        <v>0</v>
      </c>
      <c r="N323" s="22"/>
      <c r="O323" s="9" t="str">
        <f>Ruimtestaat!L327</f>
        <v>5w</v>
      </c>
      <c r="P323" s="9"/>
      <c r="Q323" s="9"/>
      <c r="R323" s="9"/>
      <c r="S323" s="22"/>
      <c r="T323" s="17" t="str">
        <f t="shared" si="114"/>
        <v>Sanitair</v>
      </c>
      <c r="U323" s="17" t="str">
        <f t="shared" si="115"/>
        <v>AQL 4%</v>
      </c>
      <c r="V323" s="22"/>
      <c r="W323" s="184">
        <v>100</v>
      </c>
      <c r="X323" s="22"/>
      <c r="Y323" s="20">
        <f t="shared" si="116"/>
        <v>10.74</v>
      </c>
      <c r="Z323" s="23">
        <f t="shared" si="117"/>
        <v>0</v>
      </c>
      <c r="AA323" s="22"/>
      <c r="AB323" s="20" t="str">
        <f t="shared" si="118"/>
        <v>_</v>
      </c>
      <c r="AC323" s="23" t="str">
        <f t="shared" si="125"/>
        <v>_</v>
      </c>
      <c r="AD323" s="22"/>
      <c r="AE323" s="20" t="str">
        <f t="shared" si="119"/>
        <v>_</v>
      </c>
      <c r="AF323" s="23" t="str">
        <f t="shared" si="126"/>
        <v>_</v>
      </c>
      <c r="AG323" s="22"/>
      <c r="AH323" s="20" t="str">
        <f t="shared" si="120"/>
        <v>_</v>
      </c>
      <c r="AI323" s="23" t="str">
        <f t="shared" si="127"/>
        <v>_</v>
      </c>
      <c r="AJ323" s="22"/>
      <c r="AK323" s="20">
        <f t="shared" si="121"/>
        <v>10.74</v>
      </c>
      <c r="AL323" s="23">
        <f t="shared" si="122"/>
        <v>0</v>
      </c>
      <c r="AM323" s="22"/>
    </row>
    <row r="324" spans="1:39" ht="12.75">
      <c r="A324" s="6">
        <f>Ruimtestaat!A328</f>
        <v>4</v>
      </c>
      <c r="B324" s="17" t="str">
        <f>Ruimtestaat!B328</f>
        <v>Mensura College Utrecht</v>
      </c>
      <c r="C324" s="52" t="str">
        <f>Ruimtestaat!D328</f>
        <v>bg</v>
      </c>
      <c r="D324" s="77" t="str">
        <f>Ruimtestaat!E328</f>
        <v>D12</v>
      </c>
      <c r="E324" s="52" t="str">
        <f>Ruimtestaat!F328</f>
        <v>Entree</v>
      </c>
      <c r="F324" s="9">
        <v>3</v>
      </c>
      <c r="G324" s="18" t="str">
        <f t="shared" si="113"/>
        <v>Verkeersruimte / Garderobe / Wachtruimte</v>
      </c>
      <c r="H324" s="52" t="str">
        <f>Ruimtestaat!G328</f>
        <v>Mat</v>
      </c>
      <c r="I324" s="19">
        <v>4</v>
      </c>
      <c r="J324" s="18" t="str">
        <f t="shared" si="124"/>
        <v>Tapijt</v>
      </c>
      <c r="K324" s="21">
        <f>Ruimtestaat!H328</f>
        <v>5.37</v>
      </c>
      <c r="L324" s="20">
        <f t="shared" si="128"/>
        <v>5.37</v>
      </c>
      <c r="M324" s="42">
        <f>Ruimtestaat!J328</f>
        <v>0</v>
      </c>
      <c r="N324" s="22"/>
      <c r="O324" s="9" t="str">
        <f>Ruimtestaat!L328</f>
        <v>5w</v>
      </c>
      <c r="P324" s="9"/>
      <c r="Q324" s="9"/>
      <c r="R324" s="9"/>
      <c r="S324" s="22"/>
      <c r="T324" s="17" t="str">
        <f t="shared" si="114"/>
        <v>Verkeer</v>
      </c>
      <c r="U324" s="17" t="str">
        <f t="shared" si="115"/>
        <v>AQL 7%</v>
      </c>
      <c r="V324" s="22"/>
      <c r="W324" s="184">
        <v>100</v>
      </c>
      <c r="X324" s="22"/>
      <c r="Y324" s="20">
        <f t="shared" si="116"/>
        <v>10.74</v>
      </c>
      <c r="Z324" s="23">
        <f t="shared" si="117"/>
        <v>0</v>
      </c>
      <c r="AA324" s="22"/>
      <c r="AB324" s="20" t="str">
        <f t="shared" si="118"/>
        <v>_</v>
      </c>
      <c r="AC324" s="23" t="str">
        <f t="shared" si="125"/>
        <v>_</v>
      </c>
      <c r="AD324" s="22"/>
      <c r="AE324" s="20" t="str">
        <f t="shared" si="119"/>
        <v>_</v>
      </c>
      <c r="AF324" s="23" t="str">
        <f t="shared" si="126"/>
        <v>_</v>
      </c>
      <c r="AG324" s="22"/>
      <c r="AH324" s="20" t="str">
        <f t="shared" si="120"/>
        <v>_</v>
      </c>
      <c r="AI324" s="23" t="str">
        <f t="shared" si="127"/>
        <v>_</v>
      </c>
      <c r="AJ324" s="22"/>
      <c r="AK324" s="20">
        <f t="shared" si="121"/>
        <v>10.74</v>
      </c>
      <c r="AL324" s="23">
        <f t="shared" si="122"/>
        <v>0</v>
      </c>
      <c r="AM324" s="22"/>
    </row>
    <row r="325" spans="1:39" ht="12.75">
      <c r="A325" s="6">
        <f>Ruimtestaat!A329</f>
        <v>4</v>
      </c>
      <c r="B325" s="17" t="str">
        <f>Ruimtestaat!B329</f>
        <v>Mensura College Utrecht</v>
      </c>
      <c r="C325" s="52" t="str">
        <f>Ruimtestaat!D329</f>
        <v>bg</v>
      </c>
      <c r="D325" s="77" t="str">
        <f>Ruimtestaat!E329</f>
        <v>D15</v>
      </c>
      <c r="E325" s="52" t="str">
        <f>Ruimtestaat!F329</f>
        <v>Berging</v>
      </c>
      <c r="F325" s="9">
        <v>8</v>
      </c>
      <c r="G325" s="18" t="str">
        <f t="shared" ref="G325:G388" si="129">VLOOKUP(F325,cat_omschrijving,2,0)</f>
        <v>Overig / Magazijn / Archief / Berging / Technische ruimte</v>
      </c>
      <c r="H325" s="52" t="str">
        <f>Ruimtestaat!G329</f>
        <v>Tegels</v>
      </c>
      <c r="I325" s="19">
        <v>3</v>
      </c>
      <c r="J325" s="18" t="str">
        <f t="shared" si="124"/>
        <v>Harde vloer zonder polymeer beschermlaag, met behandeling</v>
      </c>
      <c r="K325" s="21">
        <f>Ruimtestaat!H329</f>
        <v>5.52</v>
      </c>
      <c r="L325" s="20">
        <f t="shared" si="128"/>
        <v>5.52</v>
      </c>
      <c r="M325" s="42">
        <f>Ruimtestaat!J329</f>
        <v>0</v>
      </c>
      <c r="N325" s="22"/>
      <c r="O325" s="9" t="str">
        <f>Ruimtestaat!L329</f>
        <v>4j</v>
      </c>
      <c r="P325" s="9"/>
      <c r="Q325" s="9"/>
      <c r="R325" s="9"/>
      <c r="S325" s="22"/>
      <c r="T325" s="17" t="str">
        <f t="shared" ref="T325:T388" si="130">IF(F325="nio","_",VLOOKUP(F325,cat_omschrijving,3,0))</f>
        <v>Verkeer</v>
      </c>
      <c r="U325" s="17" t="str">
        <f t="shared" ref="U325:U388" si="131">IF(F325="nio","_",VLOOKUP(F325,cat_omschrijving,4,0))</f>
        <v>AQL 7%</v>
      </c>
      <c r="V325" s="22"/>
      <c r="W325" s="184">
        <v>100</v>
      </c>
      <c r="X325" s="22"/>
      <c r="Y325" s="20">
        <f t="shared" ref="Y325:Y388" si="132">IF(F325="nio","_",(L325/W325)*VLOOKUP(O325,Aanpassing_frequenties,3,0))*VLOOKUP(O325,Aanpassing_frequenties,4,0)</f>
        <v>0.2208</v>
      </c>
      <c r="Z325" s="23">
        <f t="shared" ref="Z325:Z388" si="133">IF(F325="nio","_",Y325*Rekentarief)</f>
        <v>0</v>
      </c>
      <c r="AA325" s="22"/>
      <c r="AB325" s="20" t="str">
        <f t="shared" ref="AB325:AB388" si="134">IF(OR($F325="nio",P325=""),"_",($L325/$W325)*VLOOKUP(P325,Aanpassing_frequenties,3,0))</f>
        <v>_</v>
      </c>
      <c r="AC325" s="23" t="str">
        <f t="shared" si="125"/>
        <v>_</v>
      </c>
      <c r="AD325" s="22"/>
      <c r="AE325" s="20" t="str">
        <f t="shared" ref="AE325:AE388" si="135">IF(OR($F325="nio",Q325=""),"_",($L325/$W325)*VLOOKUP(Q325,Aanpassing_frequenties,3,0))</f>
        <v>_</v>
      </c>
      <c r="AF325" s="23" t="str">
        <f t="shared" si="126"/>
        <v>_</v>
      </c>
      <c r="AG325" s="22"/>
      <c r="AH325" s="20" t="str">
        <f t="shared" ref="AH325:AH388" si="136">IF(OR($F325="nio",R325=""),"_",($L325/$W325)*VLOOKUP(R325,Aanpassing_frequenties,3,0))</f>
        <v>_</v>
      </c>
      <c r="AI325" s="23" t="str">
        <f t="shared" si="127"/>
        <v>_</v>
      </c>
      <c r="AJ325" s="22"/>
      <c r="AK325" s="20">
        <f t="shared" ref="AK325:AK388" si="137">IF(F325="nio","_",SUM(Y325,AB325,AE325,AH325))</f>
        <v>0.2208</v>
      </c>
      <c r="AL325" s="23">
        <f t="shared" ref="AL325:AL388" si="138">IF(F325="nio","_",SUM(Z325,AC325,AF325,AI325))</f>
        <v>0</v>
      </c>
      <c r="AM325" s="22"/>
    </row>
    <row r="326" spans="1:39" ht="12.75">
      <c r="A326" s="6">
        <f>Ruimtestaat!A330</f>
        <v>4</v>
      </c>
      <c r="B326" s="17" t="str">
        <f>Ruimtestaat!B330</f>
        <v>Mensura College Utrecht</v>
      </c>
      <c r="C326" s="52" t="str">
        <f>Ruimtestaat!D330</f>
        <v>bg</v>
      </c>
      <c r="D326" s="77" t="str">
        <f>Ruimtestaat!E330</f>
        <v>D03</v>
      </c>
      <c r="E326" s="52" t="str">
        <f>Ruimtestaat!F330</f>
        <v>Leslokaal</v>
      </c>
      <c r="F326" s="9">
        <v>6</v>
      </c>
      <c r="G326" s="18" t="str">
        <f t="shared" si="129"/>
        <v>Leslokalen theorie</v>
      </c>
      <c r="H326" s="52" t="str">
        <f>Ruimtestaat!G330</f>
        <v>Linoleum</v>
      </c>
      <c r="I326" s="19">
        <v>3</v>
      </c>
      <c r="J326" s="18" t="str">
        <f t="shared" si="124"/>
        <v>Harde vloer zonder polymeer beschermlaag, met behandeling</v>
      </c>
      <c r="K326" s="21">
        <f>Ruimtestaat!H330</f>
        <v>64.400000000000006</v>
      </c>
      <c r="L326" s="20">
        <f t="shared" si="128"/>
        <v>64.400000000000006</v>
      </c>
      <c r="M326" s="42">
        <f>Ruimtestaat!J330</f>
        <v>0</v>
      </c>
      <c r="N326" s="22"/>
      <c r="O326" s="9" t="str">
        <f>Ruimtestaat!L330</f>
        <v>1w</v>
      </c>
      <c r="P326" s="9"/>
      <c r="Q326" s="9"/>
      <c r="R326" s="9"/>
      <c r="S326" s="22"/>
      <c r="T326" s="17" t="str">
        <f t="shared" si="130"/>
        <v>Les</v>
      </c>
      <c r="U326" s="17" t="str">
        <f t="shared" si="131"/>
        <v>AQL 7%</v>
      </c>
      <c r="V326" s="22"/>
      <c r="W326" s="184">
        <v>100</v>
      </c>
      <c r="X326" s="22"/>
      <c r="Y326" s="20">
        <f t="shared" si="132"/>
        <v>25.76</v>
      </c>
      <c r="Z326" s="23">
        <f t="shared" si="133"/>
        <v>0</v>
      </c>
      <c r="AA326" s="22"/>
      <c r="AB326" s="20" t="str">
        <f t="shared" si="134"/>
        <v>_</v>
      </c>
      <c r="AC326" s="23" t="str">
        <f t="shared" si="125"/>
        <v>_</v>
      </c>
      <c r="AD326" s="22"/>
      <c r="AE326" s="20" t="str">
        <f t="shared" si="135"/>
        <v>_</v>
      </c>
      <c r="AF326" s="23" t="str">
        <f t="shared" si="126"/>
        <v>_</v>
      </c>
      <c r="AG326" s="22"/>
      <c r="AH326" s="20" t="str">
        <f t="shared" si="136"/>
        <v>_</v>
      </c>
      <c r="AI326" s="23" t="str">
        <f t="shared" si="127"/>
        <v>_</v>
      </c>
      <c r="AJ326" s="22"/>
      <c r="AK326" s="20">
        <f t="shared" si="137"/>
        <v>25.76</v>
      </c>
      <c r="AL326" s="23">
        <f t="shared" si="138"/>
        <v>0</v>
      </c>
      <c r="AM326" s="22"/>
    </row>
    <row r="327" spans="1:39" ht="12.75">
      <c r="A327" s="6">
        <f>Ruimtestaat!A331</f>
        <v>4</v>
      </c>
      <c r="B327" s="17" t="str">
        <f>Ruimtestaat!B331</f>
        <v>Mensura College Utrecht</v>
      </c>
      <c r="C327" s="52" t="str">
        <f>Ruimtestaat!D331</f>
        <v>bg</v>
      </c>
      <c r="D327" s="77" t="str">
        <f>Ruimtestaat!E331</f>
        <v>D19</v>
      </c>
      <c r="E327" s="52" t="str">
        <f>Ruimtestaat!F331</f>
        <v>Wc gemengd</v>
      </c>
      <c r="F327" s="9">
        <v>2</v>
      </c>
      <c r="G327" s="18" t="str">
        <f t="shared" si="129"/>
        <v>Sanitaire ruimte</v>
      </c>
      <c r="H327" s="52" t="str">
        <f>Ruimtestaat!G331</f>
        <v>Gietvloer</v>
      </c>
      <c r="I327" s="19">
        <v>3</v>
      </c>
      <c r="J327" s="18" t="str">
        <f t="shared" si="124"/>
        <v>Harde vloer zonder polymeer beschermlaag, met behandeling</v>
      </c>
      <c r="K327" s="21">
        <f>Ruimtestaat!H331</f>
        <v>14.72</v>
      </c>
      <c r="L327" s="20">
        <f t="shared" si="128"/>
        <v>14.72</v>
      </c>
      <c r="M327" s="42">
        <f>Ruimtestaat!J331</f>
        <v>0</v>
      </c>
      <c r="N327" s="22"/>
      <c r="O327" s="9" t="str">
        <f>Ruimtestaat!L331</f>
        <v>5w</v>
      </c>
      <c r="P327" s="9"/>
      <c r="Q327" s="9"/>
      <c r="R327" s="9"/>
      <c r="S327" s="22"/>
      <c r="T327" s="17" t="str">
        <f t="shared" si="130"/>
        <v>Sanitair</v>
      </c>
      <c r="U327" s="17" t="str">
        <f t="shared" si="131"/>
        <v>AQL 4%</v>
      </c>
      <c r="V327" s="22"/>
      <c r="W327" s="184">
        <v>100</v>
      </c>
      <c r="X327" s="22"/>
      <c r="Y327" s="20">
        <f t="shared" si="132"/>
        <v>29.439999999999998</v>
      </c>
      <c r="Z327" s="23">
        <f t="shared" si="133"/>
        <v>0</v>
      </c>
      <c r="AA327" s="22"/>
      <c r="AB327" s="20" t="str">
        <f t="shared" si="134"/>
        <v>_</v>
      </c>
      <c r="AC327" s="23" t="str">
        <f t="shared" si="125"/>
        <v>_</v>
      </c>
      <c r="AD327" s="22"/>
      <c r="AE327" s="20" t="str">
        <f t="shared" si="135"/>
        <v>_</v>
      </c>
      <c r="AF327" s="23" t="str">
        <f t="shared" si="126"/>
        <v>_</v>
      </c>
      <c r="AG327" s="22"/>
      <c r="AH327" s="20" t="str">
        <f t="shared" si="136"/>
        <v>_</v>
      </c>
      <c r="AI327" s="23" t="str">
        <f t="shared" si="127"/>
        <v>_</v>
      </c>
      <c r="AJ327" s="22"/>
      <c r="AK327" s="20">
        <f t="shared" si="137"/>
        <v>29.439999999999998</v>
      </c>
      <c r="AL327" s="23">
        <f t="shared" si="138"/>
        <v>0</v>
      </c>
      <c r="AM327" s="22"/>
    </row>
    <row r="328" spans="1:39" ht="12.75">
      <c r="A328" s="6">
        <f>Ruimtestaat!A332</f>
        <v>4</v>
      </c>
      <c r="B328" s="17" t="str">
        <f>Ruimtestaat!B332</f>
        <v>Mensura College Utrecht</v>
      </c>
      <c r="C328" s="52" t="str">
        <f>Ruimtestaat!D332</f>
        <v>bg</v>
      </c>
      <c r="D328" s="77" t="str">
        <f>Ruimtestaat!E332</f>
        <v>D02</v>
      </c>
      <c r="E328" s="52" t="str">
        <f>Ruimtestaat!F332</f>
        <v>Leslokaal</v>
      </c>
      <c r="F328" s="9">
        <v>6</v>
      </c>
      <c r="G328" s="18" t="str">
        <f t="shared" si="129"/>
        <v>Leslokalen theorie</v>
      </c>
      <c r="H328" s="52" t="str">
        <f>Ruimtestaat!G332</f>
        <v>Linoleum</v>
      </c>
      <c r="I328" s="19">
        <v>3</v>
      </c>
      <c r="J328" s="18" t="str">
        <f t="shared" si="124"/>
        <v>Harde vloer zonder polymeer beschermlaag, met behandeling</v>
      </c>
      <c r="K328" s="21">
        <f>Ruimtestaat!H332</f>
        <v>54.54</v>
      </c>
      <c r="L328" s="20">
        <f t="shared" si="128"/>
        <v>54.54</v>
      </c>
      <c r="M328" s="42">
        <f>Ruimtestaat!J332</f>
        <v>0</v>
      </c>
      <c r="N328" s="22"/>
      <c r="O328" s="9" t="str">
        <f>Ruimtestaat!L332</f>
        <v>1w</v>
      </c>
      <c r="P328" s="9"/>
      <c r="Q328" s="9"/>
      <c r="R328" s="9"/>
      <c r="S328" s="22"/>
      <c r="T328" s="17" t="str">
        <f t="shared" si="130"/>
        <v>Les</v>
      </c>
      <c r="U328" s="17" t="str">
        <f t="shared" si="131"/>
        <v>AQL 7%</v>
      </c>
      <c r="V328" s="22"/>
      <c r="W328" s="184">
        <v>100</v>
      </c>
      <c r="X328" s="22"/>
      <c r="Y328" s="20">
        <f t="shared" si="132"/>
        <v>21.815999999999999</v>
      </c>
      <c r="Z328" s="23">
        <f t="shared" si="133"/>
        <v>0</v>
      </c>
      <c r="AA328" s="22"/>
      <c r="AB328" s="20" t="str">
        <f t="shared" si="134"/>
        <v>_</v>
      </c>
      <c r="AC328" s="23" t="str">
        <f t="shared" si="125"/>
        <v>_</v>
      </c>
      <c r="AD328" s="22"/>
      <c r="AE328" s="20" t="str">
        <f t="shared" si="135"/>
        <v>_</v>
      </c>
      <c r="AF328" s="23" t="str">
        <f t="shared" si="126"/>
        <v>_</v>
      </c>
      <c r="AG328" s="22"/>
      <c r="AH328" s="20" t="str">
        <f t="shared" si="136"/>
        <v>_</v>
      </c>
      <c r="AI328" s="23" t="str">
        <f t="shared" si="127"/>
        <v>_</v>
      </c>
      <c r="AJ328" s="22"/>
      <c r="AK328" s="20">
        <f t="shared" si="137"/>
        <v>21.815999999999999</v>
      </c>
      <c r="AL328" s="23">
        <f t="shared" si="138"/>
        <v>0</v>
      </c>
      <c r="AM328" s="22"/>
    </row>
    <row r="329" spans="1:39" ht="12.75">
      <c r="A329" s="6">
        <f>Ruimtestaat!A333</f>
        <v>4</v>
      </c>
      <c r="B329" s="17" t="str">
        <f>Ruimtestaat!B333</f>
        <v>Mensura College Utrecht</v>
      </c>
      <c r="C329" s="52" t="str">
        <f>Ruimtestaat!D333</f>
        <v>bg</v>
      </c>
      <c r="D329" s="77" t="str">
        <f>Ruimtestaat!E333</f>
        <v>D20</v>
      </c>
      <c r="E329" s="52" t="str">
        <f>Ruimtestaat!F333</f>
        <v>Miva</v>
      </c>
      <c r="F329" s="9">
        <v>2</v>
      </c>
      <c r="G329" s="18" t="str">
        <f t="shared" si="129"/>
        <v>Sanitaire ruimte</v>
      </c>
      <c r="H329" s="52" t="str">
        <f>Ruimtestaat!G333</f>
        <v>Gietvloer</v>
      </c>
      <c r="I329" s="19">
        <v>3</v>
      </c>
      <c r="J329" s="18" t="str">
        <f t="shared" si="124"/>
        <v>Harde vloer zonder polymeer beschermlaag, met behandeling</v>
      </c>
      <c r="K329" s="21">
        <f>Ruimtestaat!H333</f>
        <v>11.86</v>
      </c>
      <c r="L329" s="20">
        <f t="shared" si="128"/>
        <v>11.86</v>
      </c>
      <c r="M329" s="42">
        <f>Ruimtestaat!J333</f>
        <v>0</v>
      </c>
      <c r="N329" s="22"/>
      <c r="O329" s="9" t="str">
        <f>Ruimtestaat!L333</f>
        <v>5w</v>
      </c>
      <c r="P329" s="9"/>
      <c r="Q329" s="9"/>
      <c r="R329" s="9"/>
      <c r="S329" s="22"/>
      <c r="T329" s="17" t="str">
        <f t="shared" si="130"/>
        <v>Sanitair</v>
      </c>
      <c r="U329" s="17" t="str">
        <f t="shared" si="131"/>
        <v>AQL 4%</v>
      </c>
      <c r="V329" s="22"/>
      <c r="W329" s="184">
        <v>100</v>
      </c>
      <c r="X329" s="22"/>
      <c r="Y329" s="20">
        <f t="shared" si="132"/>
        <v>23.72</v>
      </c>
      <c r="Z329" s="23">
        <f t="shared" si="133"/>
        <v>0</v>
      </c>
      <c r="AA329" s="22"/>
      <c r="AB329" s="20" t="str">
        <f t="shared" si="134"/>
        <v>_</v>
      </c>
      <c r="AC329" s="23" t="str">
        <f t="shared" si="125"/>
        <v>_</v>
      </c>
      <c r="AD329" s="22"/>
      <c r="AE329" s="20" t="str">
        <f t="shared" si="135"/>
        <v>_</v>
      </c>
      <c r="AF329" s="23" t="str">
        <f t="shared" si="126"/>
        <v>_</v>
      </c>
      <c r="AG329" s="22"/>
      <c r="AH329" s="20" t="str">
        <f t="shared" si="136"/>
        <v>_</v>
      </c>
      <c r="AI329" s="23" t="str">
        <f t="shared" si="127"/>
        <v>_</v>
      </c>
      <c r="AJ329" s="22"/>
      <c r="AK329" s="20">
        <f t="shared" si="137"/>
        <v>23.72</v>
      </c>
      <c r="AL329" s="23">
        <f t="shared" si="138"/>
        <v>0</v>
      </c>
      <c r="AM329" s="22"/>
    </row>
    <row r="330" spans="1:39" ht="12.75">
      <c r="A330" s="6">
        <f>Ruimtestaat!A334</f>
        <v>4</v>
      </c>
      <c r="B330" s="17" t="str">
        <f>Ruimtestaat!B334</f>
        <v>Mensura College Utrecht</v>
      </c>
      <c r="C330" s="52" t="str">
        <f>Ruimtestaat!D334</f>
        <v>bg</v>
      </c>
      <c r="D330" s="77" t="str">
        <f>Ruimtestaat!E334</f>
        <v>D21</v>
      </c>
      <c r="E330" s="52" t="str">
        <f>Ruimtestaat!F334</f>
        <v>Speelzaal</v>
      </c>
      <c r="F330" s="9">
        <v>7</v>
      </c>
      <c r="G330" s="18" t="str">
        <f t="shared" si="129"/>
        <v>Leslokalen praktijk</v>
      </c>
      <c r="H330" s="52" t="str">
        <f>Ruimtestaat!G334</f>
        <v>Sportvloer</v>
      </c>
      <c r="I330" s="19">
        <v>3</v>
      </c>
      <c r="J330" s="18" t="str">
        <f t="shared" si="124"/>
        <v>Harde vloer zonder polymeer beschermlaag, met behandeling</v>
      </c>
      <c r="K330" s="21">
        <f>Ruimtestaat!H334</f>
        <v>98.44</v>
      </c>
      <c r="L330" s="20">
        <f t="shared" si="128"/>
        <v>98.44</v>
      </c>
      <c r="M330" s="42">
        <f>Ruimtestaat!J334</f>
        <v>0</v>
      </c>
      <c r="N330" s="22"/>
      <c r="O330" s="9" t="str">
        <f>Ruimtestaat!L334</f>
        <v>5w</v>
      </c>
      <c r="P330" s="9"/>
      <c r="Q330" s="9"/>
      <c r="R330" s="9"/>
      <c r="S330" s="22"/>
      <c r="T330" s="17" t="str">
        <f t="shared" si="130"/>
        <v>Les</v>
      </c>
      <c r="U330" s="17" t="str">
        <f t="shared" si="131"/>
        <v>AQL 7%</v>
      </c>
      <c r="V330" s="22"/>
      <c r="W330" s="184">
        <v>100</v>
      </c>
      <c r="X330" s="22"/>
      <c r="Y330" s="20">
        <f t="shared" si="132"/>
        <v>196.88</v>
      </c>
      <c r="Z330" s="23">
        <f t="shared" si="133"/>
        <v>0</v>
      </c>
      <c r="AA330" s="22"/>
      <c r="AB330" s="20" t="str">
        <f t="shared" si="134"/>
        <v>_</v>
      </c>
      <c r="AC330" s="23" t="str">
        <f t="shared" si="125"/>
        <v>_</v>
      </c>
      <c r="AD330" s="22"/>
      <c r="AE330" s="20" t="str">
        <f t="shared" si="135"/>
        <v>_</v>
      </c>
      <c r="AF330" s="23" t="str">
        <f t="shared" si="126"/>
        <v>_</v>
      </c>
      <c r="AG330" s="22"/>
      <c r="AH330" s="20" t="str">
        <f t="shared" si="136"/>
        <v>_</v>
      </c>
      <c r="AI330" s="23" t="str">
        <f t="shared" si="127"/>
        <v>_</v>
      </c>
      <c r="AJ330" s="22"/>
      <c r="AK330" s="20">
        <f t="shared" si="137"/>
        <v>196.88</v>
      </c>
      <c r="AL330" s="23">
        <f t="shared" si="138"/>
        <v>0</v>
      </c>
      <c r="AM330" s="22"/>
    </row>
    <row r="331" spans="1:39" ht="12.75">
      <c r="A331" s="6">
        <f>Ruimtestaat!A335</f>
        <v>4</v>
      </c>
      <c r="B331" s="17" t="str">
        <f>Ruimtestaat!B335</f>
        <v>Mensura College Utrecht</v>
      </c>
      <c r="C331" s="52" t="str">
        <f>Ruimtestaat!D335</f>
        <v>bg</v>
      </c>
      <c r="D331" s="77" t="str">
        <f>Ruimtestaat!E335</f>
        <v>D24</v>
      </c>
      <c r="E331" s="52" t="str">
        <f>Ruimtestaat!F335</f>
        <v>Speelzaal</v>
      </c>
      <c r="F331" s="9">
        <v>7</v>
      </c>
      <c r="G331" s="18" t="str">
        <f t="shared" si="129"/>
        <v>Leslokalen praktijk</v>
      </c>
      <c r="H331" s="52" t="str">
        <f>Ruimtestaat!G335</f>
        <v>Sportvloer</v>
      </c>
      <c r="I331" s="19">
        <v>3</v>
      </c>
      <c r="J331" s="18" t="str">
        <f t="shared" si="124"/>
        <v>Harde vloer zonder polymeer beschermlaag, met behandeling</v>
      </c>
      <c r="K331" s="21">
        <f>Ruimtestaat!H335</f>
        <v>5.37</v>
      </c>
      <c r="L331" s="20">
        <f t="shared" si="128"/>
        <v>5.37</v>
      </c>
      <c r="M331" s="42">
        <f>Ruimtestaat!J335</f>
        <v>0</v>
      </c>
      <c r="N331" s="22"/>
      <c r="O331" s="9" t="str">
        <f>Ruimtestaat!L335</f>
        <v>5w</v>
      </c>
      <c r="P331" s="9"/>
      <c r="Q331" s="9"/>
      <c r="R331" s="9"/>
      <c r="S331" s="22"/>
      <c r="T331" s="17" t="str">
        <f t="shared" si="130"/>
        <v>Les</v>
      </c>
      <c r="U331" s="17" t="str">
        <f t="shared" si="131"/>
        <v>AQL 7%</v>
      </c>
      <c r="V331" s="22"/>
      <c r="W331" s="184">
        <v>100</v>
      </c>
      <c r="X331" s="22"/>
      <c r="Y331" s="20">
        <f t="shared" si="132"/>
        <v>10.74</v>
      </c>
      <c r="Z331" s="23">
        <f t="shared" si="133"/>
        <v>0</v>
      </c>
      <c r="AA331" s="22"/>
      <c r="AB331" s="20" t="str">
        <f t="shared" si="134"/>
        <v>_</v>
      </c>
      <c r="AC331" s="23" t="str">
        <f t="shared" si="125"/>
        <v>_</v>
      </c>
      <c r="AD331" s="22"/>
      <c r="AE331" s="20" t="str">
        <f t="shared" si="135"/>
        <v>_</v>
      </c>
      <c r="AF331" s="23" t="str">
        <f t="shared" si="126"/>
        <v>_</v>
      </c>
      <c r="AG331" s="22"/>
      <c r="AH331" s="20" t="str">
        <f t="shared" si="136"/>
        <v>_</v>
      </c>
      <c r="AI331" s="23" t="str">
        <f t="shared" si="127"/>
        <v>_</v>
      </c>
      <c r="AJ331" s="22"/>
      <c r="AK331" s="20">
        <f t="shared" si="137"/>
        <v>10.74</v>
      </c>
      <c r="AL331" s="23">
        <f t="shared" si="138"/>
        <v>0</v>
      </c>
      <c r="AM331" s="22"/>
    </row>
    <row r="332" spans="1:39" ht="12.75">
      <c r="A332" s="6">
        <f>Ruimtestaat!A336</f>
        <v>4</v>
      </c>
      <c r="B332" s="17" t="str">
        <f>Ruimtestaat!B336</f>
        <v>Mensura College Utrecht</v>
      </c>
      <c r="C332" s="52" t="str">
        <f>Ruimtestaat!D336</f>
        <v>bg</v>
      </c>
      <c r="D332" s="77" t="str">
        <f>Ruimtestaat!E336</f>
        <v>D10</v>
      </c>
      <c r="E332" s="52" t="str">
        <f>Ruimtestaat!F336</f>
        <v>Spreekruimte</v>
      </c>
      <c r="F332" s="9">
        <v>1</v>
      </c>
      <c r="G332" s="18" t="str">
        <f t="shared" si="129"/>
        <v xml:space="preserve">Kantoorruimte / vergaderruimte </v>
      </c>
      <c r="H332" s="52" t="str">
        <f>Ruimtestaat!G336</f>
        <v>Tapijt</v>
      </c>
      <c r="I332" s="19">
        <v>4</v>
      </c>
      <c r="J332" s="18" t="str">
        <f t="shared" si="124"/>
        <v>Tapijt</v>
      </c>
      <c r="K332" s="21">
        <f>Ruimtestaat!H336</f>
        <v>8.1</v>
      </c>
      <c r="L332" s="20">
        <f t="shared" si="128"/>
        <v>8.1</v>
      </c>
      <c r="M332" s="42">
        <f>Ruimtestaat!J336</f>
        <v>0</v>
      </c>
      <c r="N332" s="22"/>
      <c r="O332" s="9" t="str">
        <f>Ruimtestaat!L336</f>
        <v>5w</v>
      </c>
      <c r="P332" s="9"/>
      <c r="Q332" s="9"/>
      <c r="R332" s="9"/>
      <c r="S332" s="22"/>
      <c r="T332" s="17" t="str">
        <f t="shared" si="130"/>
        <v>Bureau</v>
      </c>
      <c r="U332" s="17" t="str">
        <f t="shared" si="131"/>
        <v>AQL 7%</v>
      </c>
      <c r="V332" s="22"/>
      <c r="W332" s="184">
        <v>100</v>
      </c>
      <c r="X332" s="22"/>
      <c r="Y332" s="20">
        <f t="shared" si="132"/>
        <v>16.2</v>
      </c>
      <c r="Z332" s="23">
        <f t="shared" si="133"/>
        <v>0</v>
      </c>
      <c r="AA332" s="22"/>
      <c r="AB332" s="20" t="str">
        <f t="shared" si="134"/>
        <v>_</v>
      </c>
      <c r="AC332" s="23" t="str">
        <f t="shared" si="125"/>
        <v>_</v>
      </c>
      <c r="AD332" s="22"/>
      <c r="AE332" s="20" t="str">
        <f t="shared" si="135"/>
        <v>_</v>
      </c>
      <c r="AF332" s="23" t="str">
        <f t="shared" si="126"/>
        <v>_</v>
      </c>
      <c r="AG332" s="22"/>
      <c r="AH332" s="20" t="str">
        <f t="shared" si="136"/>
        <v>_</v>
      </c>
      <c r="AI332" s="23" t="str">
        <f t="shared" si="127"/>
        <v>_</v>
      </c>
      <c r="AJ332" s="22"/>
      <c r="AK332" s="20">
        <f t="shared" si="137"/>
        <v>16.2</v>
      </c>
      <c r="AL332" s="23">
        <f t="shared" si="138"/>
        <v>0</v>
      </c>
      <c r="AM332" s="22"/>
    </row>
    <row r="333" spans="1:39" ht="12.75">
      <c r="A333" s="6">
        <f>Ruimtestaat!A337</f>
        <v>4</v>
      </c>
      <c r="B333" s="17" t="str">
        <f>Ruimtestaat!B337</f>
        <v>Mensura College Utrecht</v>
      </c>
      <c r="C333" s="52" t="str">
        <f>Ruimtestaat!D337</f>
        <v>bg</v>
      </c>
      <c r="D333" s="77" t="str">
        <f>Ruimtestaat!E337</f>
        <v>D13</v>
      </c>
      <c r="E333" s="52" t="str">
        <f>Ruimtestaat!F337</f>
        <v>Rustruimte</v>
      </c>
      <c r="F333" s="9">
        <v>6</v>
      </c>
      <c r="G333" s="18" t="str">
        <f t="shared" si="129"/>
        <v>Leslokalen theorie</v>
      </c>
      <c r="H333" s="52" t="str">
        <f>Ruimtestaat!G337</f>
        <v>Linoleum</v>
      </c>
      <c r="I333" s="19">
        <v>3</v>
      </c>
      <c r="J333" s="18" t="str">
        <f t="shared" si="124"/>
        <v>Harde vloer zonder polymeer beschermlaag, met behandeling</v>
      </c>
      <c r="K333" s="21">
        <f>Ruimtestaat!H337</f>
        <v>8.1</v>
      </c>
      <c r="L333" s="20">
        <f t="shared" si="128"/>
        <v>8.1</v>
      </c>
      <c r="M333" s="42">
        <f>Ruimtestaat!J337</f>
        <v>0</v>
      </c>
      <c r="N333" s="22"/>
      <c r="O333" s="9" t="str">
        <f>Ruimtestaat!L337</f>
        <v>1w</v>
      </c>
      <c r="P333" s="9"/>
      <c r="Q333" s="9"/>
      <c r="R333" s="9"/>
      <c r="S333" s="22"/>
      <c r="T333" s="17" t="str">
        <f t="shared" si="130"/>
        <v>Les</v>
      </c>
      <c r="U333" s="17" t="str">
        <f t="shared" si="131"/>
        <v>AQL 7%</v>
      </c>
      <c r="V333" s="22"/>
      <c r="W333" s="184">
        <v>100</v>
      </c>
      <c r="X333" s="22"/>
      <c r="Y333" s="20">
        <f t="shared" si="132"/>
        <v>3.24</v>
      </c>
      <c r="Z333" s="23">
        <f t="shared" si="133"/>
        <v>0</v>
      </c>
      <c r="AA333" s="22"/>
      <c r="AB333" s="20" t="str">
        <f t="shared" si="134"/>
        <v>_</v>
      </c>
      <c r="AC333" s="23" t="str">
        <f t="shared" si="125"/>
        <v>_</v>
      </c>
      <c r="AD333" s="22"/>
      <c r="AE333" s="20" t="str">
        <f t="shared" si="135"/>
        <v>_</v>
      </c>
      <c r="AF333" s="23" t="str">
        <f t="shared" si="126"/>
        <v>_</v>
      </c>
      <c r="AG333" s="22"/>
      <c r="AH333" s="20" t="str">
        <f t="shared" si="136"/>
        <v>_</v>
      </c>
      <c r="AI333" s="23" t="str">
        <f t="shared" si="127"/>
        <v>_</v>
      </c>
      <c r="AJ333" s="22"/>
      <c r="AK333" s="20">
        <f t="shared" si="137"/>
        <v>3.24</v>
      </c>
      <c r="AL333" s="23">
        <f t="shared" si="138"/>
        <v>0</v>
      </c>
      <c r="AM333" s="22"/>
    </row>
    <row r="334" spans="1:39" ht="12.75">
      <c r="A334" s="6">
        <f>Ruimtestaat!A338</f>
        <v>4</v>
      </c>
      <c r="B334" s="17" t="str">
        <f>Ruimtestaat!B338</f>
        <v>Mensura College Utrecht</v>
      </c>
      <c r="C334" s="52" t="str">
        <f>Ruimtestaat!D338</f>
        <v>bg</v>
      </c>
      <c r="D334" s="77" t="str">
        <f>Ruimtestaat!E338</f>
        <v>D01</v>
      </c>
      <c r="E334" s="52" t="str">
        <f>Ruimtestaat!F338</f>
        <v>Leslokaal</v>
      </c>
      <c r="F334" s="9">
        <v>6</v>
      </c>
      <c r="G334" s="18" t="str">
        <f t="shared" si="129"/>
        <v>Leslokalen theorie</v>
      </c>
      <c r="H334" s="52" t="str">
        <f>Ruimtestaat!G338</f>
        <v>Linoleum</v>
      </c>
      <c r="I334" s="19">
        <v>3</v>
      </c>
      <c r="J334" s="18" t="str">
        <f t="shared" si="124"/>
        <v>Harde vloer zonder polymeer beschermlaag, met behandeling</v>
      </c>
      <c r="K334" s="21">
        <f>Ruimtestaat!H338</f>
        <v>59.04</v>
      </c>
      <c r="L334" s="20">
        <f t="shared" si="128"/>
        <v>59.04</v>
      </c>
      <c r="M334" s="42">
        <f>Ruimtestaat!J338</f>
        <v>0</v>
      </c>
      <c r="N334" s="22"/>
      <c r="O334" s="9" t="str">
        <f>Ruimtestaat!L338</f>
        <v>1w</v>
      </c>
      <c r="P334" s="9"/>
      <c r="Q334" s="9"/>
      <c r="R334" s="9"/>
      <c r="S334" s="22"/>
      <c r="T334" s="17" t="str">
        <f t="shared" si="130"/>
        <v>Les</v>
      </c>
      <c r="U334" s="17" t="str">
        <f t="shared" si="131"/>
        <v>AQL 7%</v>
      </c>
      <c r="V334" s="22"/>
      <c r="W334" s="184">
        <v>100</v>
      </c>
      <c r="X334" s="22"/>
      <c r="Y334" s="20">
        <f t="shared" si="132"/>
        <v>23.616</v>
      </c>
      <c r="Z334" s="23">
        <f t="shared" si="133"/>
        <v>0</v>
      </c>
      <c r="AA334" s="22"/>
      <c r="AB334" s="20" t="str">
        <f t="shared" si="134"/>
        <v>_</v>
      </c>
      <c r="AC334" s="23" t="str">
        <f t="shared" si="125"/>
        <v>_</v>
      </c>
      <c r="AD334" s="22"/>
      <c r="AE334" s="20" t="str">
        <f t="shared" si="135"/>
        <v>_</v>
      </c>
      <c r="AF334" s="23" t="str">
        <f t="shared" si="126"/>
        <v>_</v>
      </c>
      <c r="AG334" s="22"/>
      <c r="AH334" s="20" t="str">
        <f t="shared" si="136"/>
        <v>_</v>
      </c>
      <c r="AI334" s="23" t="str">
        <f t="shared" si="127"/>
        <v>_</v>
      </c>
      <c r="AJ334" s="22"/>
      <c r="AK334" s="20">
        <f t="shared" si="137"/>
        <v>23.616</v>
      </c>
      <c r="AL334" s="23">
        <f t="shared" si="138"/>
        <v>0</v>
      </c>
      <c r="AM334" s="22"/>
    </row>
    <row r="335" spans="1:39" ht="12.75">
      <c r="A335" s="6">
        <f>Ruimtestaat!A339</f>
        <v>4</v>
      </c>
      <c r="B335" s="17" t="str">
        <f>Ruimtestaat!B339</f>
        <v>Mensura College Utrecht</v>
      </c>
      <c r="C335" s="52" t="str">
        <f>Ruimtestaat!D339</f>
        <v>bg</v>
      </c>
      <c r="D335" s="77" t="str">
        <f>Ruimtestaat!E339</f>
        <v>D14</v>
      </c>
      <c r="E335" s="52" t="str">
        <f>Ruimtestaat!F339</f>
        <v>Werkkast</v>
      </c>
      <c r="F335" s="9">
        <v>8</v>
      </c>
      <c r="G335" s="18" t="str">
        <f t="shared" si="129"/>
        <v>Overig / Magazijn / Archief / Berging / Technische ruimte</v>
      </c>
      <c r="H335" s="52" t="str">
        <f>Ruimtestaat!G339</f>
        <v>Tegels</v>
      </c>
      <c r="I335" s="19">
        <v>3</v>
      </c>
      <c r="J335" s="18" t="str">
        <f t="shared" si="124"/>
        <v>Harde vloer zonder polymeer beschermlaag, met behandeling</v>
      </c>
      <c r="K335" s="21">
        <f>Ruimtestaat!H339</f>
        <v>2.69</v>
      </c>
      <c r="L335" s="20">
        <f t="shared" si="128"/>
        <v>2.69</v>
      </c>
      <c r="M335" s="42">
        <f>Ruimtestaat!J339</f>
        <v>0</v>
      </c>
      <c r="N335" s="22"/>
      <c r="O335" s="9" t="str">
        <f>Ruimtestaat!L339</f>
        <v>4j</v>
      </c>
      <c r="P335" s="9"/>
      <c r="Q335" s="9"/>
      <c r="R335" s="9"/>
      <c r="S335" s="22"/>
      <c r="T335" s="17" t="str">
        <f t="shared" si="130"/>
        <v>Verkeer</v>
      </c>
      <c r="U335" s="17" t="str">
        <f t="shared" si="131"/>
        <v>AQL 7%</v>
      </c>
      <c r="V335" s="22"/>
      <c r="W335" s="184">
        <v>100</v>
      </c>
      <c r="X335" s="22"/>
      <c r="Y335" s="20">
        <f t="shared" si="132"/>
        <v>0.1076</v>
      </c>
      <c r="Z335" s="23">
        <f t="shared" si="133"/>
        <v>0</v>
      </c>
      <c r="AA335" s="22"/>
      <c r="AB335" s="20" t="str">
        <f t="shared" si="134"/>
        <v>_</v>
      </c>
      <c r="AC335" s="23" t="str">
        <f t="shared" si="125"/>
        <v>_</v>
      </c>
      <c r="AD335" s="22"/>
      <c r="AE335" s="20" t="str">
        <f t="shared" si="135"/>
        <v>_</v>
      </c>
      <c r="AF335" s="23" t="str">
        <f t="shared" si="126"/>
        <v>_</v>
      </c>
      <c r="AG335" s="22"/>
      <c r="AH335" s="20" t="str">
        <f t="shared" si="136"/>
        <v>_</v>
      </c>
      <c r="AI335" s="23" t="str">
        <f t="shared" si="127"/>
        <v>_</v>
      </c>
      <c r="AJ335" s="22"/>
      <c r="AK335" s="20">
        <f t="shared" si="137"/>
        <v>0.1076</v>
      </c>
      <c r="AL335" s="23">
        <f t="shared" si="138"/>
        <v>0</v>
      </c>
      <c r="AM335" s="22"/>
    </row>
    <row r="336" spans="1:39" ht="12.75">
      <c r="A336" s="6">
        <f>Ruimtestaat!A340</f>
        <v>4</v>
      </c>
      <c r="B336" s="17" t="str">
        <f>Ruimtestaat!B340</f>
        <v>Mensura College Utrecht</v>
      </c>
      <c r="C336" s="52" t="str">
        <f>Ruimtestaat!D340</f>
        <v>bg</v>
      </c>
      <c r="D336" s="77" t="str">
        <f>Ruimtestaat!E340</f>
        <v>D26</v>
      </c>
      <c r="E336" s="52" t="str">
        <f>Ruimtestaat!F340</f>
        <v xml:space="preserve">Installatie </v>
      </c>
      <c r="F336" s="9" t="s">
        <v>652</v>
      </c>
      <c r="G336" s="18" t="str">
        <f t="shared" si="129"/>
        <v>niet in onderhoud</v>
      </c>
      <c r="H336" s="52" t="str">
        <f>Ruimtestaat!G340</f>
        <v>pvc</v>
      </c>
      <c r="I336" s="19">
        <v>3</v>
      </c>
      <c r="J336" s="18" t="str">
        <f t="shared" si="124"/>
        <v>Harde vloer zonder polymeer beschermlaag, met behandeling</v>
      </c>
      <c r="K336" s="21">
        <f>Ruimtestaat!H340</f>
        <v>1.4</v>
      </c>
      <c r="L336" s="20">
        <f t="shared" si="128"/>
        <v>0</v>
      </c>
      <c r="M336" s="42">
        <v>1.4</v>
      </c>
      <c r="N336" s="22"/>
      <c r="O336" s="9" t="s">
        <v>652</v>
      </c>
      <c r="P336" s="9"/>
      <c r="Q336" s="9"/>
      <c r="R336" s="9"/>
      <c r="S336" s="22"/>
      <c r="T336" s="17" t="str">
        <f t="shared" si="130"/>
        <v>_</v>
      </c>
      <c r="U336" s="17" t="str">
        <f t="shared" si="131"/>
        <v>_</v>
      </c>
      <c r="V336" s="22"/>
      <c r="W336" s="184">
        <v>100</v>
      </c>
      <c r="X336" s="22"/>
      <c r="Y336" s="20" t="str">
        <f t="shared" ref="Y336:Y337" si="139">IF(F336="nio","_",0)</f>
        <v>_</v>
      </c>
      <c r="Z336" s="23" t="str">
        <f t="shared" si="133"/>
        <v>_</v>
      </c>
      <c r="AA336" s="22"/>
      <c r="AB336" s="20" t="str">
        <f t="shared" si="134"/>
        <v>_</v>
      </c>
      <c r="AC336" s="23" t="str">
        <f t="shared" si="125"/>
        <v>_</v>
      </c>
      <c r="AD336" s="22"/>
      <c r="AE336" s="20" t="str">
        <f t="shared" si="135"/>
        <v>_</v>
      </c>
      <c r="AF336" s="23" t="str">
        <f t="shared" si="126"/>
        <v>_</v>
      </c>
      <c r="AG336" s="22"/>
      <c r="AH336" s="20" t="str">
        <f t="shared" si="136"/>
        <v>_</v>
      </c>
      <c r="AI336" s="23" t="str">
        <f t="shared" si="127"/>
        <v>_</v>
      </c>
      <c r="AJ336" s="22"/>
      <c r="AK336" s="20" t="str">
        <f t="shared" si="137"/>
        <v>_</v>
      </c>
      <c r="AL336" s="23" t="str">
        <f t="shared" si="138"/>
        <v>_</v>
      </c>
      <c r="AM336" s="22"/>
    </row>
    <row r="337" spans="1:39" ht="12.75">
      <c r="A337" s="6">
        <f>Ruimtestaat!A341</f>
        <v>4</v>
      </c>
      <c r="B337" s="17" t="str">
        <f>Ruimtestaat!B341</f>
        <v>Mensura College Utrecht</v>
      </c>
      <c r="C337" s="52" t="str">
        <f>Ruimtestaat!D341</f>
        <v>bg</v>
      </c>
      <c r="D337" s="77" t="str">
        <f>Ruimtestaat!E341</f>
        <v>D25</v>
      </c>
      <c r="E337" s="52" t="str">
        <f>Ruimtestaat!F341</f>
        <v>Meterkast</v>
      </c>
      <c r="F337" s="9" t="s">
        <v>652</v>
      </c>
      <c r="G337" s="18" t="str">
        <f t="shared" si="129"/>
        <v>niet in onderhoud</v>
      </c>
      <c r="H337" s="52" t="str">
        <f>Ruimtestaat!G341</f>
        <v>pvc</v>
      </c>
      <c r="I337" s="19">
        <v>3</v>
      </c>
      <c r="J337" s="18" t="str">
        <f t="shared" si="124"/>
        <v>Harde vloer zonder polymeer beschermlaag, met behandeling</v>
      </c>
      <c r="K337" s="21">
        <f>Ruimtestaat!H341</f>
        <v>1.4</v>
      </c>
      <c r="L337" s="20">
        <f t="shared" si="128"/>
        <v>0</v>
      </c>
      <c r="M337" s="42">
        <v>1.4</v>
      </c>
      <c r="N337" s="22"/>
      <c r="O337" s="9" t="s">
        <v>652</v>
      </c>
      <c r="P337" s="9"/>
      <c r="Q337" s="9"/>
      <c r="R337" s="9"/>
      <c r="S337" s="22"/>
      <c r="T337" s="17" t="str">
        <f t="shared" si="130"/>
        <v>_</v>
      </c>
      <c r="U337" s="17" t="str">
        <f t="shared" si="131"/>
        <v>_</v>
      </c>
      <c r="V337" s="22"/>
      <c r="W337" s="184">
        <v>100</v>
      </c>
      <c r="X337" s="22"/>
      <c r="Y337" s="20" t="str">
        <f t="shared" si="139"/>
        <v>_</v>
      </c>
      <c r="Z337" s="23" t="str">
        <f t="shared" si="133"/>
        <v>_</v>
      </c>
      <c r="AA337" s="22"/>
      <c r="AB337" s="20" t="str">
        <f t="shared" si="134"/>
        <v>_</v>
      </c>
      <c r="AC337" s="23" t="str">
        <f t="shared" si="125"/>
        <v>_</v>
      </c>
      <c r="AD337" s="22"/>
      <c r="AE337" s="20" t="str">
        <f t="shared" si="135"/>
        <v>_</v>
      </c>
      <c r="AF337" s="23" t="str">
        <f t="shared" si="126"/>
        <v>_</v>
      </c>
      <c r="AG337" s="22"/>
      <c r="AH337" s="20" t="str">
        <f t="shared" si="136"/>
        <v>_</v>
      </c>
      <c r="AI337" s="23" t="str">
        <f t="shared" si="127"/>
        <v>_</v>
      </c>
      <c r="AJ337" s="22"/>
      <c r="AK337" s="20" t="str">
        <f t="shared" si="137"/>
        <v>_</v>
      </c>
      <c r="AL337" s="23" t="str">
        <f t="shared" si="138"/>
        <v>_</v>
      </c>
      <c r="AM337" s="22"/>
    </row>
    <row r="338" spans="1:39" ht="12.75">
      <c r="A338" s="6">
        <f>Ruimtestaat!A342</f>
        <v>4</v>
      </c>
      <c r="B338" s="17" t="str">
        <f>Ruimtestaat!B342</f>
        <v>Mensura College Utrecht</v>
      </c>
      <c r="C338" s="52" t="str">
        <f>Ruimtestaat!D342</f>
        <v>bg</v>
      </c>
      <c r="D338" s="77" t="str">
        <f>Ruimtestaat!E342</f>
        <v>D23</v>
      </c>
      <c r="E338" s="52" t="str">
        <f>Ruimtestaat!F342</f>
        <v>Gang</v>
      </c>
      <c r="F338" s="9">
        <v>3</v>
      </c>
      <c r="G338" s="18" t="str">
        <f t="shared" si="129"/>
        <v>Verkeersruimte / Garderobe / Wachtruimte</v>
      </c>
      <c r="H338" s="52" t="str">
        <f>Ruimtestaat!G342</f>
        <v>Linoleum</v>
      </c>
      <c r="I338" s="19">
        <v>3</v>
      </c>
      <c r="J338" s="18" t="str">
        <f t="shared" si="124"/>
        <v>Harde vloer zonder polymeer beschermlaag, met behandeling</v>
      </c>
      <c r="K338" s="21">
        <f>Ruimtestaat!H342</f>
        <v>69.81</v>
      </c>
      <c r="L338" s="20">
        <f t="shared" si="128"/>
        <v>69.81</v>
      </c>
      <c r="M338" s="42">
        <f>Ruimtestaat!J342</f>
        <v>0</v>
      </c>
      <c r="N338" s="22"/>
      <c r="O338" s="9" t="str">
        <f>Ruimtestaat!L342</f>
        <v>5w</v>
      </c>
      <c r="P338" s="9"/>
      <c r="Q338" s="9"/>
      <c r="R338" s="9"/>
      <c r="S338" s="22"/>
      <c r="T338" s="17" t="str">
        <f t="shared" si="130"/>
        <v>Verkeer</v>
      </c>
      <c r="U338" s="17" t="str">
        <f t="shared" si="131"/>
        <v>AQL 7%</v>
      </c>
      <c r="V338" s="22"/>
      <c r="W338" s="184">
        <v>100</v>
      </c>
      <c r="X338" s="22"/>
      <c r="Y338" s="20">
        <f t="shared" si="132"/>
        <v>139.62</v>
      </c>
      <c r="Z338" s="23">
        <f t="shared" si="133"/>
        <v>0</v>
      </c>
      <c r="AA338" s="22"/>
      <c r="AB338" s="20" t="str">
        <f t="shared" si="134"/>
        <v>_</v>
      </c>
      <c r="AC338" s="23" t="str">
        <f t="shared" si="125"/>
        <v>_</v>
      </c>
      <c r="AD338" s="22"/>
      <c r="AE338" s="20" t="str">
        <f t="shared" si="135"/>
        <v>_</v>
      </c>
      <c r="AF338" s="23" t="str">
        <f t="shared" si="126"/>
        <v>_</v>
      </c>
      <c r="AG338" s="22"/>
      <c r="AH338" s="20" t="str">
        <f t="shared" si="136"/>
        <v>_</v>
      </c>
      <c r="AI338" s="23" t="str">
        <f t="shared" si="127"/>
        <v>_</v>
      </c>
      <c r="AJ338" s="22"/>
      <c r="AK338" s="20">
        <f t="shared" si="137"/>
        <v>139.62</v>
      </c>
      <c r="AL338" s="23">
        <f t="shared" si="138"/>
        <v>0</v>
      </c>
      <c r="AM338" s="22"/>
    </row>
    <row r="339" spans="1:39" ht="12.75">
      <c r="A339" s="6">
        <f>Ruimtestaat!A343</f>
        <v>4</v>
      </c>
      <c r="B339" s="17" t="str">
        <f>Ruimtestaat!B343</f>
        <v>Mensura College Utrecht</v>
      </c>
      <c r="C339" s="52" t="str">
        <f>Ruimtestaat!D343</f>
        <v>bg</v>
      </c>
      <c r="D339" s="77" t="str">
        <f>Ruimtestaat!E343</f>
        <v>D22</v>
      </c>
      <c r="E339" s="52" t="str">
        <f>Ruimtestaat!F343</f>
        <v>Aula</v>
      </c>
      <c r="F339" s="9">
        <v>5</v>
      </c>
      <c r="G339" s="18" t="str">
        <f t="shared" si="129"/>
        <v>Pantry / keuken / koffie / restaurant</v>
      </c>
      <c r="H339" s="52" t="str">
        <f>Ruimtestaat!G343</f>
        <v>Linoleum</v>
      </c>
      <c r="I339" s="19">
        <v>3</v>
      </c>
      <c r="J339" s="18" t="str">
        <f t="shared" ref="J339:J402" si="140">VLOOKUP(I339,Legenda_vloerafwerking,2,0)</f>
        <v>Harde vloer zonder polymeer beschermlaag, met behandeling</v>
      </c>
      <c r="K339" s="21">
        <f>Ruimtestaat!H343</f>
        <v>134.25</v>
      </c>
      <c r="L339" s="20">
        <f t="shared" si="128"/>
        <v>134.25</v>
      </c>
      <c r="M339" s="42">
        <f>Ruimtestaat!J343</f>
        <v>0</v>
      </c>
      <c r="N339" s="22"/>
      <c r="O339" s="9" t="str">
        <f>Ruimtestaat!L343</f>
        <v>5w</v>
      </c>
      <c r="P339" s="9"/>
      <c r="Q339" s="9"/>
      <c r="R339" s="9"/>
      <c r="S339" s="22"/>
      <c r="T339" s="17" t="str">
        <f t="shared" si="130"/>
        <v>Verkeer</v>
      </c>
      <c r="U339" s="17" t="str">
        <f t="shared" si="131"/>
        <v>AQL 7%</v>
      </c>
      <c r="V339" s="22"/>
      <c r="W339" s="184">
        <v>100</v>
      </c>
      <c r="X339" s="22"/>
      <c r="Y339" s="20">
        <f t="shared" si="132"/>
        <v>268.5</v>
      </c>
      <c r="Z339" s="23">
        <f t="shared" si="133"/>
        <v>0</v>
      </c>
      <c r="AA339" s="22"/>
      <c r="AB339" s="20" t="str">
        <f t="shared" si="134"/>
        <v>_</v>
      </c>
      <c r="AC339" s="23" t="str">
        <f t="shared" si="125"/>
        <v>_</v>
      </c>
      <c r="AD339" s="22"/>
      <c r="AE339" s="20" t="str">
        <f t="shared" si="135"/>
        <v>_</v>
      </c>
      <c r="AF339" s="23" t="str">
        <f t="shared" si="126"/>
        <v>_</v>
      </c>
      <c r="AG339" s="22"/>
      <c r="AH339" s="20" t="str">
        <f t="shared" si="136"/>
        <v>_</v>
      </c>
      <c r="AI339" s="23" t="str">
        <f t="shared" si="127"/>
        <v>_</v>
      </c>
      <c r="AJ339" s="22"/>
      <c r="AK339" s="20">
        <f t="shared" si="137"/>
        <v>268.5</v>
      </c>
      <c r="AL339" s="23">
        <f t="shared" si="138"/>
        <v>0</v>
      </c>
      <c r="AM339" s="22"/>
    </row>
    <row r="340" spans="1:39" ht="12.75">
      <c r="A340" s="6">
        <f>Ruimtestaat!A344</f>
        <v>5</v>
      </c>
      <c r="B340" s="17" t="str">
        <f>Ruimtestaat!B344</f>
        <v>VSO Mozarthof (nr. 31)</v>
      </c>
      <c r="C340" s="52" t="str">
        <f>Ruimtestaat!D344</f>
        <v>bg</v>
      </c>
      <c r="D340" s="77" t="str">
        <f>Ruimtestaat!E344</f>
        <v>0.01</v>
      </c>
      <c r="E340" s="52" t="str">
        <f>Ruimtestaat!F344</f>
        <v>Lokaal</v>
      </c>
      <c r="F340" s="9">
        <v>6</v>
      </c>
      <c r="G340" s="18" t="str">
        <f t="shared" si="129"/>
        <v>Leslokalen theorie</v>
      </c>
      <c r="H340" s="52" t="str">
        <f>Ruimtestaat!G344</f>
        <v>linoleum</v>
      </c>
      <c r="I340" s="19">
        <v>3</v>
      </c>
      <c r="J340" s="18" t="str">
        <f t="shared" si="140"/>
        <v>Harde vloer zonder polymeer beschermlaag, met behandeling</v>
      </c>
      <c r="K340" s="21">
        <f>Ruimtestaat!H344</f>
        <v>63</v>
      </c>
      <c r="L340" s="20">
        <f t="shared" si="128"/>
        <v>63</v>
      </c>
      <c r="M340" s="42">
        <f>Ruimtestaat!J344</f>
        <v>0</v>
      </c>
      <c r="N340" s="22"/>
      <c r="O340" s="9" t="str">
        <f>Ruimtestaat!L344</f>
        <v>3w</v>
      </c>
      <c r="P340" s="9"/>
      <c r="Q340" s="9"/>
      <c r="R340" s="9"/>
      <c r="S340" s="22"/>
      <c r="T340" s="17" t="str">
        <f t="shared" si="130"/>
        <v>Les</v>
      </c>
      <c r="U340" s="17" t="str">
        <f t="shared" si="131"/>
        <v>AQL 7%</v>
      </c>
      <c r="V340" s="22"/>
      <c r="W340" s="184">
        <v>100</v>
      </c>
      <c r="X340" s="22"/>
      <c r="Y340" s="20">
        <f t="shared" si="132"/>
        <v>75.599999999999994</v>
      </c>
      <c r="Z340" s="23">
        <f t="shared" si="133"/>
        <v>0</v>
      </c>
      <c r="AA340" s="22"/>
      <c r="AB340" s="20" t="str">
        <f t="shared" si="134"/>
        <v>_</v>
      </c>
      <c r="AC340" s="23" t="str">
        <f t="shared" si="125"/>
        <v>_</v>
      </c>
      <c r="AD340" s="22"/>
      <c r="AE340" s="20" t="str">
        <f t="shared" si="135"/>
        <v>_</v>
      </c>
      <c r="AF340" s="23" t="str">
        <f t="shared" si="126"/>
        <v>_</v>
      </c>
      <c r="AG340" s="22"/>
      <c r="AH340" s="20" t="str">
        <f t="shared" si="136"/>
        <v>_</v>
      </c>
      <c r="AI340" s="23" t="str">
        <f t="shared" si="127"/>
        <v>_</v>
      </c>
      <c r="AJ340" s="22"/>
      <c r="AK340" s="20">
        <f t="shared" si="137"/>
        <v>75.599999999999994</v>
      </c>
      <c r="AL340" s="23">
        <f t="shared" si="138"/>
        <v>0</v>
      </c>
      <c r="AM340" s="22"/>
    </row>
    <row r="341" spans="1:39" ht="12.75">
      <c r="A341" s="6">
        <f>Ruimtestaat!A345</f>
        <v>5</v>
      </c>
      <c r="B341" s="17" t="str">
        <f>Ruimtestaat!B345</f>
        <v>VSO Mozarthof (nr. 31)</v>
      </c>
      <c r="C341" s="52" t="str">
        <f>Ruimtestaat!D345</f>
        <v>bg</v>
      </c>
      <c r="D341" s="77" t="str">
        <f>Ruimtestaat!E345</f>
        <v>0.02</v>
      </c>
      <c r="E341" s="52" t="str">
        <f>Ruimtestaat!F345</f>
        <v>Lokaal</v>
      </c>
      <c r="F341" s="9">
        <v>6</v>
      </c>
      <c r="G341" s="18" t="str">
        <f t="shared" si="129"/>
        <v>Leslokalen theorie</v>
      </c>
      <c r="H341" s="52" t="str">
        <f>Ruimtestaat!G345</f>
        <v>linoleum</v>
      </c>
      <c r="I341" s="19">
        <v>3</v>
      </c>
      <c r="J341" s="18" t="str">
        <f t="shared" si="140"/>
        <v>Harde vloer zonder polymeer beschermlaag, met behandeling</v>
      </c>
      <c r="K341" s="21">
        <f>Ruimtestaat!H345</f>
        <v>58</v>
      </c>
      <c r="L341" s="20">
        <f t="shared" si="128"/>
        <v>58</v>
      </c>
      <c r="M341" s="42">
        <f>Ruimtestaat!J345</f>
        <v>0</v>
      </c>
      <c r="N341" s="22"/>
      <c r="O341" s="9" t="str">
        <f>Ruimtestaat!L345</f>
        <v>3w</v>
      </c>
      <c r="P341" s="9"/>
      <c r="Q341" s="9"/>
      <c r="R341" s="9"/>
      <c r="S341" s="22"/>
      <c r="T341" s="17" t="str">
        <f t="shared" si="130"/>
        <v>Les</v>
      </c>
      <c r="U341" s="17" t="str">
        <f t="shared" si="131"/>
        <v>AQL 7%</v>
      </c>
      <c r="V341" s="22"/>
      <c r="W341" s="184">
        <v>100</v>
      </c>
      <c r="X341" s="22"/>
      <c r="Y341" s="20">
        <f t="shared" si="132"/>
        <v>69.599999999999994</v>
      </c>
      <c r="Z341" s="23">
        <f t="shared" si="133"/>
        <v>0</v>
      </c>
      <c r="AA341" s="22"/>
      <c r="AB341" s="20" t="str">
        <f t="shared" si="134"/>
        <v>_</v>
      </c>
      <c r="AC341" s="23" t="str">
        <f t="shared" si="125"/>
        <v>_</v>
      </c>
      <c r="AD341" s="22"/>
      <c r="AE341" s="20" t="str">
        <f t="shared" si="135"/>
        <v>_</v>
      </c>
      <c r="AF341" s="23" t="str">
        <f t="shared" si="126"/>
        <v>_</v>
      </c>
      <c r="AG341" s="22"/>
      <c r="AH341" s="20" t="str">
        <f t="shared" si="136"/>
        <v>_</v>
      </c>
      <c r="AI341" s="23" t="str">
        <f t="shared" si="127"/>
        <v>_</v>
      </c>
      <c r="AJ341" s="22"/>
      <c r="AK341" s="20">
        <f t="shared" si="137"/>
        <v>69.599999999999994</v>
      </c>
      <c r="AL341" s="23">
        <f t="shared" si="138"/>
        <v>0</v>
      </c>
      <c r="AM341" s="22"/>
    </row>
    <row r="342" spans="1:39" ht="12.75">
      <c r="A342" s="6">
        <f>Ruimtestaat!A346</f>
        <v>5</v>
      </c>
      <c r="B342" s="17" t="str">
        <f>Ruimtestaat!B346</f>
        <v>VSO Mozarthof (nr. 31)</v>
      </c>
      <c r="C342" s="52" t="str">
        <f>Ruimtestaat!D346</f>
        <v>bg</v>
      </c>
      <c r="D342" s="77" t="str">
        <f>Ruimtestaat!E346</f>
        <v>0.03</v>
      </c>
      <c r="E342" s="52" t="str">
        <f>Ruimtestaat!F346</f>
        <v>Lokaal</v>
      </c>
      <c r="F342" s="9">
        <v>6</v>
      </c>
      <c r="G342" s="18" t="str">
        <f t="shared" si="129"/>
        <v>Leslokalen theorie</v>
      </c>
      <c r="H342" s="52" t="str">
        <f>Ruimtestaat!G346</f>
        <v>linoleum</v>
      </c>
      <c r="I342" s="19">
        <v>3</v>
      </c>
      <c r="J342" s="18" t="str">
        <f t="shared" si="140"/>
        <v>Harde vloer zonder polymeer beschermlaag, met behandeling</v>
      </c>
      <c r="K342" s="21">
        <f>Ruimtestaat!H346</f>
        <v>58</v>
      </c>
      <c r="L342" s="20">
        <f t="shared" si="128"/>
        <v>58</v>
      </c>
      <c r="M342" s="42">
        <f>Ruimtestaat!J346</f>
        <v>0</v>
      </c>
      <c r="N342" s="22"/>
      <c r="O342" s="9" t="str">
        <f>Ruimtestaat!L346</f>
        <v>3w</v>
      </c>
      <c r="P342" s="9"/>
      <c r="Q342" s="9"/>
      <c r="R342" s="9"/>
      <c r="S342" s="22"/>
      <c r="T342" s="17" t="str">
        <f t="shared" si="130"/>
        <v>Les</v>
      </c>
      <c r="U342" s="17" t="str">
        <f t="shared" si="131"/>
        <v>AQL 7%</v>
      </c>
      <c r="V342" s="22"/>
      <c r="W342" s="184">
        <v>100</v>
      </c>
      <c r="X342" s="22"/>
      <c r="Y342" s="20">
        <f t="shared" si="132"/>
        <v>69.599999999999994</v>
      </c>
      <c r="Z342" s="23">
        <f t="shared" si="133"/>
        <v>0</v>
      </c>
      <c r="AA342" s="22"/>
      <c r="AB342" s="20" t="str">
        <f t="shared" si="134"/>
        <v>_</v>
      </c>
      <c r="AC342" s="23" t="str">
        <f t="shared" si="125"/>
        <v>_</v>
      </c>
      <c r="AD342" s="22"/>
      <c r="AE342" s="20" t="str">
        <f t="shared" si="135"/>
        <v>_</v>
      </c>
      <c r="AF342" s="23" t="str">
        <f t="shared" si="126"/>
        <v>_</v>
      </c>
      <c r="AG342" s="22"/>
      <c r="AH342" s="20" t="str">
        <f t="shared" si="136"/>
        <v>_</v>
      </c>
      <c r="AI342" s="23" t="str">
        <f t="shared" si="127"/>
        <v>_</v>
      </c>
      <c r="AJ342" s="22"/>
      <c r="AK342" s="20">
        <f t="shared" si="137"/>
        <v>69.599999999999994</v>
      </c>
      <c r="AL342" s="23">
        <f t="shared" si="138"/>
        <v>0</v>
      </c>
      <c r="AM342" s="22"/>
    </row>
    <row r="343" spans="1:39" ht="12.75">
      <c r="A343" s="6">
        <f>Ruimtestaat!A347</f>
        <v>5</v>
      </c>
      <c r="B343" s="17" t="str">
        <f>Ruimtestaat!B347</f>
        <v>VSO Mozarthof (nr. 31)</v>
      </c>
      <c r="C343" s="52" t="str">
        <f>Ruimtestaat!D347</f>
        <v>bg</v>
      </c>
      <c r="D343" s="77" t="str">
        <f>Ruimtestaat!E347</f>
        <v>0.04</v>
      </c>
      <c r="E343" s="52" t="str">
        <f>Ruimtestaat!F347</f>
        <v>Lokaal</v>
      </c>
      <c r="F343" s="9">
        <v>6</v>
      </c>
      <c r="G343" s="18" t="str">
        <f t="shared" si="129"/>
        <v>Leslokalen theorie</v>
      </c>
      <c r="H343" s="52" t="str">
        <f>Ruimtestaat!G347</f>
        <v>linoleum</v>
      </c>
      <c r="I343" s="19">
        <v>3</v>
      </c>
      <c r="J343" s="18" t="str">
        <f t="shared" si="140"/>
        <v>Harde vloer zonder polymeer beschermlaag, met behandeling</v>
      </c>
      <c r="K343" s="21">
        <f>Ruimtestaat!H347</f>
        <v>54</v>
      </c>
      <c r="L343" s="20">
        <f t="shared" si="128"/>
        <v>54</v>
      </c>
      <c r="M343" s="42">
        <f>Ruimtestaat!J347</f>
        <v>0</v>
      </c>
      <c r="N343" s="22"/>
      <c r="O343" s="9" t="str">
        <f>Ruimtestaat!L347</f>
        <v>3w</v>
      </c>
      <c r="P343" s="9"/>
      <c r="Q343" s="9"/>
      <c r="R343" s="9"/>
      <c r="S343" s="22"/>
      <c r="T343" s="17" t="str">
        <f t="shared" si="130"/>
        <v>Les</v>
      </c>
      <c r="U343" s="17" t="str">
        <f t="shared" si="131"/>
        <v>AQL 7%</v>
      </c>
      <c r="V343" s="22"/>
      <c r="W343" s="184">
        <v>100</v>
      </c>
      <c r="X343" s="22"/>
      <c r="Y343" s="20">
        <f t="shared" si="132"/>
        <v>64.800000000000011</v>
      </c>
      <c r="Z343" s="23">
        <f t="shared" si="133"/>
        <v>0</v>
      </c>
      <c r="AA343" s="22"/>
      <c r="AB343" s="20" t="str">
        <f t="shared" si="134"/>
        <v>_</v>
      </c>
      <c r="AC343" s="23" t="str">
        <f t="shared" si="125"/>
        <v>_</v>
      </c>
      <c r="AD343" s="22"/>
      <c r="AE343" s="20" t="str">
        <f t="shared" si="135"/>
        <v>_</v>
      </c>
      <c r="AF343" s="23" t="str">
        <f t="shared" si="126"/>
        <v>_</v>
      </c>
      <c r="AG343" s="22"/>
      <c r="AH343" s="20" t="str">
        <f t="shared" si="136"/>
        <v>_</v>
      </c>
      <c r="AI343" s="23" t="str">
        <f t="shared" si="127"/>
        <v>_</v>
      </c>
      <c r="AJ343" s="22"/>
      <c r="AK343" s="20">
        <f t="shared" si="137"/>
        <v>64.800000000000011</v>
      </c>
      <c r="AL343" s="23">
        <f t="shared" si="138"/>
        <v>0</v>
      </c>
      <c r="AM343" s="22"/>
    </row>
    <row r="344" spans="1:39" ht="12.75">
      <c r="A344" s="6">
        <f>Ruimtestaat!A348</f>
        <v>5</v>
      </c>
      <c r="B344" s="17" t="str">
        <f>Ruimtestaat!B348</f>
        <v>VSO Mozarthof (nr. 31)</v>
      </c>
      <c r="C344" s="52" t="str">
        <f>Ruimtestaat!D348</f>
        <v>bg</v>
      </c>
      <c r="D344" s="77" t="str">
        <f>Ruimtestaat!E348</f>
        <v>0.05</v>
      </c>
      <c r="E344" s="52" t="str">
        <f>Ruimtestaat!F348</f>
        <v>Lokaal</v>
      </c>
      <c r="F344" s="9">
        <v>6</v>
      </c>
      <c r="G344" s="18" t="str">
        <f t="shared" si="129"/>
        <v>Leslokalen theorie</v>
      </c>
      <c r="H344" s="52" t="str">
        <f>Ruimtestaat!G348</f>
        <v>linoleum</v>
      </c>
      <c r="I344" s="19">
        <v>3</v>
      </c>
      <c r="J344" s="18" t="str">
        <f t="shared" si="140"/>
        <v>Harde vloer zonder polymeer beschermlaag, met behandeling</v>
      </c>
      <c r="K344" s="21">
        <f>Ruimtestaat!H348</f>
        <v>70</v>
      </c>
      <c r="L344" s="20">
        <f t="shared" si="128"/>
        <v>70</v>
      </c>
      <c r="M344" s="42">
        <f>Ruimtestaat!J348</f>
        <v>0</v>
      </c>
      <c r="N344" s="22"/>
      <c r="O344" s="9" t="str">
        <f>Ruimtestaat!L348</f>
        <v>3w</v>
      </c>
      <c r="P344" s="9"/>
      <c r="Q344" s="9"/>
      <c r="R344" s="9"/>
      <c r="S344" s="22"/>
      <c r="T344" s="17" t="str">
        <f t="shared" si="130"/>
        <v>Les</v>
      </c>
      <c r="U344" s="17" t="str">
        <f t="shared" si="131"/>
        <v>AQL 7%</v>
      </c>
      <c r="V344" s="22"/>
      <c r="W344" s="184">
        <v>100</v>
      </c>
      <c r="X344" s="22"/>
      <c r="Y344" s="20">
        <f t="shared" si="132"/>
        <v>84</v>
      </c>
      <c r="Z344" s="23">
        <f t="shared" si="133"/>
        <v>0</v>
      </c>
      <c r="AA344" s="22"/>
      <c r="AB344" s="20" t="str">
        <f t="shared" si="134"/>
        <v>_</v>
      </c>
      <c r="AC344" s="23" t="str">
        <f t="shared" si="125"/>
        <v>_</v>
      </c>
      <c r="AD344" s="22"/>
      <c r="AE344" s="20" t="str">
        <f t="shared" si="135"/>
        <v>_</v>
      </c>
      <c r="AF344" s="23" t="str">
        <f t="shared" si="126"/>
        <v>_</v>
      </c>
      <c r="AG344" s="22"/>
      <c r="AH344" s="20" t="str">
        <f t="shared" si="136"/>
        <v>_</v>
      </c>
      <c r="AI344" s="23" t="str">
        <f t="shared" si="127"/>
        <v>_</v>
      </c>
      <c r="AJ344" s="22"/>
      <c r="AK344" s="20">
        <f t="shared" si="137"/>
        <v>84</v>
      </c>
      <c r="AL344" s="23">
        <f t="shared" si="138"/>
        <v>0</v>
      </c>
      <c r="AM344" s="22"/>
    </row>
    <row r="345" spans="1:39" ht="12.75">
      <c r="A345" s="6">
        <f>Ruimtestaat!A349</f>
        <v>5</v>
      </c>
      <c r="B345" s="17" t="str">
        <f>Ruimtestaat!B349</f>
        <v>VSO Mozarthof (nr. 31)</v>
      </c>
      <c r="C345" s="52" t="str">
        <f>Ruimtestaat!D349</f>
        <v>bg</v>
      </c>
      <c r="D345" s="77" t="str">
        <f>Ruimtestaat!E349</f>
        <v>0.06</v>
      </c>
      <c r="E345" s="52" t="str">
        <f>Ruimtestaat!F349</f>
        <v>Lokaal</v>
      </c>
      <c r="F345" s="9">
        <v>6</v>
      </c>
      <c r="G345" s="18" t="str">
        <f t="shared" si="129"/>
        <v>Leslokalen theorie</v>
      </c>
      <c r="H345" s="52" t="str">
        <f>Ruimtestaat!G349</f>
        <v>linoleum</v>
      </c>
      <c r="I345" s="19">
        <v>3</v>
      </c>
      <c r="J345" s="18" t="str">
        <f t="shared" si="140"/>
        <v>Harde vloer zonder polymeer beschermlaag, met behandeling</v>
      </c>
      <c r="K345" s="21">
        <f>Ruimtestaat!H349</f>
        <v>45</v>
      </c>
      <c r="L345" s="20">
        <f t="shared" si="128"/>
        <v>45</v>
      </c>
      <c r="M345" s="42">
        <f>Ruimtestaat!J349</f>
        <v>0</v>
      </c>
      <c r="N345" s="22"/>
      <c r="O345" s="9" t="str">
        <f>Ruimtestaat!L349</f>
        <v>3w</v>
      </c>
      <c r="P345" s="9"/>
      <c r="Q345" s="9"/>
      <c r="R345" s="9"/>
      <c r="S345" s="22"/>
      <c r="T345" s="17" t="str">
        <f t="shared" si="130"/>
        <v>Les</v>
      </c>
      <c r="U345" s="17" t="str">
        <f t="shared" si="131"/>
        <v>AQL 7%</v>
      </c>
      <c r="V345" s="22"/>
      <c r="W345" s="184">
        <v>100</v>
      </c>
      <c r="X345" s="22"/>
      <c r="Y345" s="20">
        <f t="shared" si="132"/>
        <v>54</v>
      </c>
      <c r="Z345" s="23">
        <f t="shared" si="133"/>
        <v>0</v>
      </c>
      <c r="AA345" s="22"/>
      <c r="AB345" s="20" t="str">
        <f t="shared" si="134"/>
        <v>_</v>
      </c>
      <c r="AC345" s="23" t="str">
        <f t="shared" ref="AC345:AC408" si="141">IF(OR($F345="nio",P345=""),"_",AB345*Rekentarief30)</f>
        <v>_</v>
      </c>
      <c r="AD345" s="22"/>
      <c r="AE345" s="20" t="str">
        <f t="shared" si="135"/>
        <v>_</v>
      </c>
      <c r="AF345" s="23" t="str">
        <f t="shared" ref="AF345:AF408" si="142">IF(OR($F345="nio",Q345=""),"_",AE345*Rekentarief50)</f>
        <v>_</v>
      </c>
      <c r="AG345" s="22"/>
      <c r="AH345" s="20" t="str">
        <f t="shared" si="136"/>
        <v>_</v>
      </c>
      <c r="AI345" s="23" t="str">
        <f t="shared" ref="AI345:AI408" si="143">IF(OR($F345="nio",R345=""),"_",AH345*rekentarief150)</f>
        <v>_</v>
      </c>
      <c r="AJ345" s="22"/>
      <c r="AK345" s="20">
        <f t="shared" si="137"/>
        <v>54</v>
      </c>
      <c r="AL345" s="23">
        <f t="shared" si="138"/>
        <v>0</v>
      </c>
      <c r="AM345" s="22"/>
    </row>
    <row r="346" spans="1:39" ht="12.75">
      <c r="A346" s="6">
        <f>Ruimtestaat!A350</f>
        <v>5</v>
      </c>
      <c r="B346" s="17" t="str">
        <f>Ruimtestaat!B350</f>
        <v>VSO Mozarthof (nr. 31)</v>
      </c>
      <c r="C346" s="52" t="str">
        <f>Ruimtestaat!D350</f>
        <v>bg</v>
      </c>
      <c r="D346" s="77" t="str">
        <f>Ruimtestaat!E350</f>
        <v>0.07</v>
      </c>
      <c r="E346" s="52" t="str">
        <f>Ruimtestaat!F350</f>
        <v>Kantoor 1</v>
      </c>
      <c r="F346" s="9">
        <v>1</v>
      </c>
      <c r="G346" s="18" t="str">
        <f t="shared" si="129"/>
        <v xml:space="preserve">Kantoorruimte / vergaderruimte </v>
      </c>
      <c r="H346" s="52" t="str">
        <f>Ruimtestaat!G350</f>
        <v>linoleum</v>
      </c>
      <c r="I346" s="19">
        <v>3</v>
      </c>
      <c r="J346" s="18" t="str">
        <f t="shared" si="140"/>
        <v>Harde vloer zonder polymeer beschermlaag, met behandeling</v>
      </c>
      <c r="K346" s="21">
        <f>Ruimtestaat!H350</f>
        <v>14</v>
      </c>
      <c r="L346" s="20">
        <f t="shared" ref="L346:L409" si="144">K346-M346</f>
        <v>14</v>
      </c>
      <c r="M346" s="42">
        <f>Ruimtestaat!J350</f>
        <v>0</v>
      </c>
      <c r="N346" s="22"/>
      <c r="O346" s="9" t="str">
        <f>Ruimtestaat!L350</f>
        <v>3w</v>
      </c>
      <c r="P346" s="9"/>
      <c r="Q346" s="9"/>
      <c r="R346" s="9"/>
      <c r="S346" s="22"/>
      <c r="T346" s="17" t="str">
        <f t="shared" si="130"/>
        <v>Bureau</v>
      </c>
      <c r="U346" s="17" t="str">
        <f t="shared" si="131"/>
        <v>AQL 7%</v>
      </c>
      <c r="V346" s="22"/>
      <c r="W346" s="184">
        <v>100</v>
      </c>
      <c r="X346" s="22"/>
      <c r="Y346" s="20">
        <f t="shared" si="132"/>
        <v>16.8</v>
      </c>
      <c r="Z346" s="23">
        <f t="shared" si="133"/>
        <v>0</v>
      </c>
      <c r="AA346" s="22"/>
      <c r="AB346" s="20" t="str">
        <f t="shared" si="134"/>
        <v>_</v>
      </c>
      <c r="AC346" s="23" t="str">
        <f t="shared" si="141"/>
        <v>_</v>
      </c>
      <c r="AD346" s="22"/>
      <c r="AE346" s="20" t="str">
        <f t="shared" si="135"/>
        <v>_</v>
      </c>
      <c r="AF346" s="23" t="str">
        <f t="shared" si="142"/>
        <v>_</v>
      </c>
      <c r="AG346" s="22"/>
      <c r="AH346" s="20" t="str">
        <f t="shared" si="136"/>
        <v>_</v>
      </c>
      <c r="AI346" s="23" t="str">
        <f t="shared" si="143"/>
        <v>_</v>
      </c>
      <c r="AJ346" s="22"/>
      <c r="AK346" s="20">
        <f t="shared" si="137"/>
        <v>16.8</v>
      </c>
      <c r="AL346" s="23">
        <f t="shared" si="138"/>
        <v>0</v>
      </c>
      <c r="AM346" s="22"/>
    </row>
    <row r="347" spans="1:39" ht="12.75">
      <c r="A347" s="6">
        <f>Ruimtestaat!A351</f>
        <v>5</v>
      </c>
      <c r="B347" s="17" t="str">
        <f>Ruimtestaat!B351</f>
        <v>VSO Mozarthof (nr. 31)</v>
      </c>
      <c r="C347" s="52" t="str">
        <f>Ruimtestaat!D351</f>
        <v>bg</v>
      </c>
      <c r="D347" s="77" t="str">
        <f>Ruimtestaat!E351</f>
        <v>0.08</v>
      </c>
      <c r="E347" s="52" t="str">
        <f>Ruimtestaat!F351</f>
        <v>Kantoor 2</v>
      </c>
      <c r="F347" s="9">
        <v>1</v>
      </c>
      <c r="G347" s="18" t="str">
        <f t="shared" si="129"/>
        <v xml:space="preserve">Kantoorruimte / vergaderruimte </v>
      </c>
      <c r="H347" s="52" t="str">
        <f>Ruimtestaat!G351</f>
        <v>linoleum</v>
      </c>
      <c r="I347" s="19">
        <v>3</v>
      </c>
      <c r="J347" s="18" t="str">
        <f t="shared" si="140"/>
        <v>Harde vloer zonder polymeer beschermlaag, met behandeling</v>
      </c>
      <c r="K347" s="21">
        <f>Ruimtestaat!H351</f>
        <v>20</v>
      </c>
      <c r="L347" s="20">
        <f t="shared" si="144"/>
        <v>20</v>
      </c>
      <c r="M347" s="42">
        <f>Ruimtestaat!J351</f>
        <v>0</v>
      </c>
      <c r="N347" s="22"/>
      <c r="O347" s="9" t="str">
        <f>Ruimtestaat!L351</f>
        <v>3w</v>
      </c>
      <c r="P347" s="9"/>
      <c r="Q347" s="9"/>
      <c r="R347" s="9"/>
      <c r="S347" s="22"/>
      <c r="T347" s="17" t="str">
        <f t="shared" si="130"/>
        <v>Bureau</v>
      </c>
      <c r="U347" s="17" t="str">
        <f t="shared" si="131"/>
        <v>AQL 7%</v>
      </c>
      <c r="V347" s="22"/>
      <c r="W347" s="184">
        <v>100</v>
      </c>
      <c r="X347" s="22"/>
      <c r="Y347" s="20">
        <f t="shared" si="132"/>
        <v>24</v>
      </c>
      <c r="Z347" s="23">
        <f t="shared" si="133"/>
        <v>0</v>
      </c>
      <c r="AA347" s="22"/>
      <c r="AB347" s="20" t="str">
        <f t="shared" si="134"/>
        <v>_</v>
      </c>
      <c r="AC347" s="23" t="str">
        <f t="shared" si="141"/>
        <v>_</v>
      </c>
      <c r="AD347" s="22"/>
      <c r="AE347" s="20" t="str">
        <f t="shared" si="135"/>
        <v>_</v>
      </c>
      <c r="AF347" s="23" t="str">
        <f t="shared" si="142"/>
        <v>_</v>
      </c>
      <c r="AG347" s="22"/>
      <c r="AH347" s="20" t="str">
        <f t="shared" si="136"/>
        <v>_</v>
      </c>
      <c r="AI347" s="23" t="str">
        <f t="shared" si="143"/>
        <v>_</v>
      </c>
      <c r="AJ347" s="22"/>
      <c r="AK347" s="20">
        <f t="shared" si="137"/>
        <v>24</v>
      </c>
      <c r="AL347" s="23">
        <f t="shared" si="138"/>
        <v>0</v>
      </c>
      <c r="AM347" s="22"/>
    </row>
    <row r="348" spans="1:39" ht="12.75">
      <c r="A348" s="6">
        <f>Ruimtestaat!A352</f>
        <v>5</v>
      </c>
      <c r="B348" s="17" t="str">
        <f>Ruimtestaat!B352</f>
        <v>VSO Mozarthof (nr. 31)</v>
      </c>
      <c r="C348" s="52" t="str">
        <f>Ruimtestaat!D352</f>
        <v>bg</v>
      </c>
      <c r="D348" s="77" t="str">
        <f>Ruimtestaat!E352</f>
        <v>0.09</v>
      </c>
      <c r="E348" s="52" t="str">
        <f>Ruimtestaat!F352</f>
        <v>Kantoor 3</v>
      </c>
      <c r="F348" s="9">
        <v>1</v>
      </c>
      <c r="G348" s="18" t="str">
        <f t="shared" si="129"/>
        <v xml:space="preserve">Kantoorruimte / vergaderruimte </v>
      </c>
      <c r="H348" s="52" t="str">
        <f>Ruimtestaat!G352</f>
        <v>linoleum</v>
      </c>
      <c r="I348" s="19">
        <v>3</v>
      </c>
      <c r="J348" s="18" t="str">
        <f t="shared" si="140"/>
        <v>Harde vloer zonder polymeer beschermlaag, met behandeling</v>
      </c>
      <c r="K348" s="21">
        <f>Ruimtestaat!H352</f>
        <v>11</v>
      </c>
      <c r="L348" s="20">
        <f t="shared" si="144"/>
        <v>11</v>
      </c>
      <c r="M348" s="42">
        <f>Ruimtestaat!J352</f>
        <v>0</v>
      </c>
      <c r="N348" s="22"/>
      <c r="O348" s="9" t="str">
        <f>Ruimtestaat!L352</f>
        <v>3w</v>
      </c>
      <c r="P348" s="9"/>
      <c r="Q348" s="9"/>
      <c r="R348" s="9"/>
      <c r="S348" s="22"/>
      <c r="T348" s="17" t="str">
        <f t="shared" si="130"/>
        <v>Bureau</v>
      </c>
      <c r="U348" s="17" t="str">
        <f t="shared" si="131"/>
        <v>AQL 7%</v>
      </c>
      <c r="V348" s="22"/>
      <c r="W348" s="184">
        <v>100</v>
      </c>
      <c r="X348" s="22"/>
      <c r="Y348" s="20">
        <f t="shared" si="132"/>
        <v>13.2</v>
      </c>
      <c r="Z348" s="23">
        <f t="shared" si="133"/>
        <v>0</v>
      </c>
      <c r="AA348" s="22"/>
      <c r="AB348" s="20" t="str">
        <f t="shared" si="134"/>
        <v>_</v>
      </c>
      <c r="AC348" s="23" t="str">
        <f t="shared" si="141"/>
        <v>_</v>
      </c>
      <c r="AD348" s="22"/>
      <c r="AE348" s="20" t="str">
        <f t="shared" si="135"/>
        <v>_</v>
      </c>
      <c r="AF348" s="23" t="str">
        <f t="shared" si="142"/>
        <v>_</v>
      </c>
      <c r="AG348" s="22"/>
      <c r="AH348" s="20" t="str">
        <f t="shared" si="136"/>
        <v>_</v>
      </c>
      <c r="AI348" s="23" t="str">
        <f t="shared" si="143"/>
        <v>_</v>
      </c>
      <c r="AJ348" s="22"/>
      <c r="AK348" s="20">
        <f t="shared" si="137"/>
        <v>13.2</v>
      </c>
      <c r="AL348" s="23">
        <f t="shared" si="138"/>
        <v>0</v>
      </c>
      <c r="AM348" s="22"/>
    </row>
    <row r="349" spans="1:39" ht="12.75">
      <c r="A349" s="6">
        <f>Ruimtestaat!A353</f>
        <v>5</v>
      </c>
      <c r="B349" s="17" t="str">
        <f>Ruimtestaat!B353</f>
        <v>VSO Mozarthof (nr. 31)</v>
      </c>
      <c r="C349" s="52" t="str">
        <f>Ruimtestaat!D353</f>
        <v>bg</v>
      </c>
      <c r="D349" s="77" t="str">
        <f>Ruimtestaat!E353</f>
        <v>0.10</v>
      </c>
      <c r="E349" s="52" t="str">
        <f>Ruimtestaat!F353</f>
        <v>Kantoor 4</v>
      </c>
      <c r="F349" s="9">
        <v>1</v>
      </c>
      <c r="G349" s="18" t="str">
        <f t="shared" si="129"/>
        <v xml:space="preserve">Kantoorruimte / vergaderruimte </v>
      </c>
      <c r="H349" s="52" t="str">
        <f>Ruimtestaat!G353</f>
        <v>linoleum</v>
      </c>
      <c r="I349" s="19">
        <v>3</v>
      </c>
      <c r="J349" s="18" t="str">
        <f t="shared" si="140"/>
        <v>Harde vloer zonder polymeer beschermlaag, met behandeling</v>
      </c>
      <c r="K349" s="21">
        <f>Ruimtestaat!H353</f>
        <v>10</v>
      </c>
      <c r="L349" s="20">
        <f t="shared" si="144"/>
        <v>10</v>
      </c>
      <c r="M349" s="42">
        <f>Ruimtestaat!J353</f>
        <v>0</v>
      </c>
      <c r="N349" s="22"/>
      <c r="O349" s="9" t="str">
        <f>Ruimtestaat!L353</f>
        <v>3w</v>
      </c>
      <c r="P349" s="9"/>
      <c r="Q349" s="9"/>
      <c r="R349" s="9"/>
      <c r="S349" s="22"/>
      <c r="T349" s="17" t="str">
        <f t="shared" si="130"/>
        <v>Bureau</v>
      </c>
      <c r="U349" s="17" t="str">
        <f t="shared" si="131"/>
        <v>AQL 7%</v>
      </c>
      <c r="V349" s="22"/>
      <c r="W349" s="184">
        <v>100</v>
      </c>
      <c r="X349" s="22"/>
      <c r="Y349" s="20">
        <f t="shared" si="132"/>
        <v>12</v>
      </c>
      <c r="Z349" s="23">
        <f t="shared" si="133"/>
        <v>0</v>
      </c>
      <c r="AA349" s="22"/>
      <c r="AB349" s="20" t="str">
        <f t="shared" si="134"/>
        <v>_</v>
      </c>
      <c r="AC349" s="23" t="str">
        <f t="shared" si="141"/>
        <v>_</v>
      </c>
      <c r="AD349" s="22"/>
      <c r="AE349" s="20" t="str">
        <f t="shared" si="135"/>
        <v>_</v>
      </c>
      <c r="AF349" s="23" t="str">
        <f t="shared" si="142"/>
        <v>_</v>
      </c>
      <c r="AG349" s="22"/>
      <c r="AH349" s="20" t="str">
        <f t="shared" si="136"/>
        <v>_</v>
      </c>
      <c r="AI349" s="23" t="str">
        <f t="shared" si="143"/>
        <v>_</v>
      </c>
      <c r="AJ349" s="22"/>
      <c r="AK349" s="20">
        <f t="shared" si="137"/>
        <v>12</v>
      </c>
      <c r="AL349" s="23">
        <f t="shared" si="138"/>
        <v>0</v>
      </c>
      <c r="AM349" s="22"/>
    </row>
    <row r="350" spans="1:39" ht="12.75">
      <c r="A350" s="6">
        <f>Ruimtestaat!A354</f>
        <v>5</v>
      </c>
      <c r="B350" s="17" t="str">
        <f>Ruimtestaat!B354</f>
        <v>VSO Mozarthof (nr. 31)</v>
      </c>
      <c r="C350" s="52" t="str">
        <f>Ruimtestaat!D354</f>
        <v>bg</v>
      </c>
      <c r="D350" s="77" t="str">
        <f>Ruimtestaat!E354</f>
        <v>0.11</v>
      </c>
      <c r="E350" s="52" t="str">
        <f>Ruimtestaat!F354</f>
        <v>Kantoor 5</v>
      </c>
      <c r="F350" s="9">
        <v>1</v>
      </c>
      <c r="G350" s="18" t="str">
        <f t="shared" si="129"/>
        <v xml:space="preserve">Kantoorruimte / vergaderruimte </v>
      </c>
      <c r="H350" s="52" t="str">
        <f>Ruimtestaat!G354</f>
        <v>linoleum</v>
      </c>
      <c r="I350" s="19">
        <v>3</v>
      </c>
      <c r="J350" s="18" t="str">
        <f t="shared" si="140"/>
        <v>Harde vloer zonder polymeer beschermlaag, met behandeling</v>
      </c>
      <c r="K350" s="21">
        <f>Ruimtestaat!H354</f>
        <v>11</v>
      </c>
      <c r="L350" s="20">
        <f t="shared" si="144"/>
        <v>11</v>
      </c>
      <c r="M350" s="42">
        <f>Ruimtestaat!J354</f>
        <v>0</v>
      </c>
      <c r="N350" s="22"/>
      <c r="O350" s="9" t="str">
        <f>Ruimtestaat!L354</f>
        <v>3w</v>
      </c>
      <c r="P350" s="9"/>
      <c r="Q350" s="9"/>
      <c r="R350" s="9"/>
      <c r="S350" s="22"/>
      <c r="T350" s="17" t="str">
        <f t="shared" si="130"/>
        <v>Bureau</v>
      </c>
      <c r="U350" s="17" t="str">
        <f t="shared" si="131"/>
        <v>AQL 7%</v>
      </c>
      <c r="V350" s="22"/>
      <c r="W350" s="184">
        <v>100</v>
      </c>
      <c r="X350" s="22"/>
      <c r="Y350" s="20">
        <f t="shared" si="132"/>
        <v>13.2</v>
      </c>
      <c r="Z350" s="23">
        <f t="shared" si="133"/>
        <v>0</v>
      </c>
      <c r="AA350" s="22"/>
      <c r="AB350" s="20" t="str">
        <f t="shared" si="134"/>
        <v>_</v>
      </c>
      <c r="AC350" s="23" t="str">
        <f t="shared" si="141"/>
        <v>_</v>
      </c>
      <c r="AD350" s="22"/>
      <c r="AE350" s="20" t="str">
        <f t="shared" si="135"/>
        <v>_</v>
      </c>
      <c r="AF350" s="23" t="str">
        <f t="shared" si="142"/>
        <v>_</v>
      </c>
      <c r="AG350" s="22"/>
      <c r="AH350" s="20" t="str">
        <f t="shared" si="136"/>
        <v>_</v>
      </c>
      <c r="AI350" s="23" t="str">
        <f t="shared" si="143"/>
        <v>_</v>
      </c>
      <c r="AJ350" s="22"/>
      <c r="AK350" s="20">
        <f t="shared" si="137"/>
        <v>13.2</v>
      </c>
      <c r="AL350" s="23">
        <f t="shared" si="138"/>
        <v>0</v>
      </c>
      <c r="AM350" s="22"/>
    </row>
    <row r="351" spans="1:39" ht="12.75">
      <c r="A351" s="6">
        <f>Ruimtestaat!A355</f>
        <v>5</v>
      </c>
      <c r="B351" s="17" t="str">
        <f>Ruimtestaat!B355</f>
        <v>VSO Mozarthof (nr. 31)</v>
      </c>
      <c r="C351" s="52" t="str">
        <f>Ruimtestaat!D355</f>
        <v>bg</v>
      </c>
      <c r="D351" s="77" t="str">
        <f>Ruimtestaat!E355</f>
        <v>0.13</v>
      </c>
      <c r="E351" s="52" t="str">
        <f>Ruimtestaat!F355</f>
        <v>Gang</v>
      </c>
      <c r="F351" s="9">
        <v>3</v>
      </c>
      <c r="G351" s="18" t="str">
        <f t="shared" si="129"/>
        <v>Verkeersruimte / Garderobe / Wachtruimte</v>
      </c>
      <c r="H351" s="52" t="str">
        <f>Ruimtestaat!G355</f>
        <v>linoleum</v>
      </c>
      <c r="I351" s="19">
        <v>3</v>
      </c>
      <c r="J351" s="18" t="str">
        <f t="shared" si="140"/>
        <v>Harde vloer zonder polymeer beschermlaag, met behandeling</v>
      </c>
      <c r="K351" s="21">
        <f>Ruimtestaat!H355</f>
        <v>200</v>
      </c>
      <c r="L351" s="20">
        <f t="shared" si="144"/>
        <v>200</v>
      </c>
      <c r="M351" s="42">
        <f>Ruimtestaat!J355</f>
        <v>0</v>
      </c>
      <c r="N351" s="22"/>
      <c r="O351" s="9" t="str">
        <f>Ruimtestaat!L355</f>
        <v>5w</v>
      </c>
      <c r="P351" s="9"/>
      <c r="Q351" s="9"/>
      <c r="R351" s="9"/>
      <c r="S351" s="22"/>
      <c r="T351" s="17" t="str">
        <f t="shared" si="130"/>
        <v>Verkeer</v>
      </c>
      <c r="U351" s="17" t="str">
        <f t="shared" si="131"/>
        <v>AQL 7%</v>
      </c>
      <c r="V351" s="22"/>
      <c r="W351" s="184">
        <v>100</v>
      </c>
      <c r="X351" s="22"/>
      <c r="Y351" s="20">
        <f t="shared" si="132"/>
        <v>400</v>
      </c>
      <c r="Z351" s="23">
        <f t="shared" si="133"/>
        <v>0</v>
      </c>
      <c r="AA351" s="22"/>
      <c r="AB351" s="20" t="str">
        <f t="shared" si="134"/>
        <v>_</v>
      </c>
      <c r="AC351" s="23" t="str">
        <f t="shared" si="141"/>
        <v>_</v>
      </c>
      <c r="AD351" s="22"/>
      <c r="AE351" s="20" t="str">
        <f t="shared" si="135"/>
        <v>_</v>
      </c>
      <c r="AF351" s="23" t="str">
        <f t="shared" si="142"/>
        <v>_</v>
      </c>
      <c r="AG351" s="22"/>
      <c r="AH351" s="20" t="str">
        <f t="shared" si="136"/>
        <v>_</v>
      </c>
      <c r="AI351" s="23" t="str">
        <f t="shared" si="143"/>
        <v>_</v>
      </c>
      <c r="AJ351" s="22"/>
      <c r="AK351" s="20">
        <f t="shared" si="137"/>
        <v>400</v>
      </c>
      <c r="AL351" s="23">
        <f t="shared" si="138"/>
        <v>0</v>
      </c>
      <c r="AM351" s="22"/>
    </row>
    <row r="352" spans="1:39" ht="12.75">
      <c r="A352" s="6">
        <f>Ruimtestaat!A356</f>
        <v>5</v>
      </c>
      <c r="B352" s="17" t="str">
        <f>Ruimtestaat!B356</f>
        <v>VSO Mozarthof (nr. 31)</v>
      </c>
      <c r="C352" s="52" t="str">
        <f>Ruimtestaat!D356</f>
        <v>bg</v>
      </c>
      <c r="D352" s="77" t="str">
        <f>Ruimtestaat!E356</f>
        <v>0.14</v>
      </c>
      <c r="E352" s="52" t="str">
        <f>Ruimtestaat!F356</f>
        <v>Gymzaal</v>
      </c>
      <c r="F352" s="9">
        <v>7</v>
      </c>
      <c r="G352" s="18" t="str">
        <f t="shared" si="129"/>
        <v>Leslokalen praktijk</v>
      </c>
      <c r="H352" s="52" t="str">
        <f>Ruimtestaat!G356</f>
        <v>sportvloer</v>
      </c>
      <c r="I352" s="19">
        <v>3</v>
      </c>
      <c r="J352" s="18" t="str">
        <f t="shared" si="140"/>
        <v>Harde vloer zonder polymeer beschermlaag, met behandeling</v>
      </c>
      <c r="K352" s="21">
        <f>Ruimtestaat!H356</f>
        <v>115</v>
      </c>
      <c r="L352" s="20">
        <f t="shared" si="144"/>
        <v>115</v>
      </c>
      <c r="M352" s="42">
        <f>Ruimtestaat!J356</f>
        <v>0</v>
      </c>
      <c r="N352" s="22"/>
      <c r="O352" s="9" t="str">
        <f>Ruimtestaat!L356</f>
        <v>5w</v>
      </c>
      <c r="P352" s="9"/>
      <c r="Q352" s="9"/>
      <c r="R352" s="9"/>
      <c r="S352" s="22"/>
      <c r="T352" s="17" t="str">
        <f t="shared" si="130"/>
        <v>Les</v>
      </c>
      <c r="U352" s="17" t="str">
        <f t="shared" si="131"/>
        <v>AQL 7%</v>
      </c>
      <c r="V352" s="22"/>
      <c r="W352" s="184">
        <v>100</v>
      </c>
      <c r="X352" s="22"/>
      <c r="Y352" s="20">
        <f t="shared" si="132"/>
        <v>229.99999999999997</v>
      </c>
      <c r="Z352" s="23">
        <f t="shared" si="133"/>
        <v>0</v>
      </c>
      <c r="AA352" s="22"/>
      <c r="AB352" s="20" t="str">
        <f t="shared" si="134"/>
        <v>_</v>
      </c>
      <c r="AC352" s="23" t="str">
        <f t="shared" si="141"/>
        <v>_</v>
      </c>
      <c r="AD352" s="22"/>
      <c r="AE352" s="20" t="str">
        <f t="shared" si="135"/>
        <v>_</v>
      </c>
      <c r="AF352" s="23" t="str">
        <f t="shared" si="142"/>
        <v>_</v>
      </c>
      <c r="AG352" s="22"/>
      <c r="AH352" s="20" t="str">
        <f t="shared" si="136"/>
        <v>_</v>
      </c>
      <c r="AI352" s="23" t="str">
        <f t="shared" si="143"/>
        <v>_</v>
      </c>
      <c r="AJ352" s="22"/>
      <c r="AK352" s="20">
        <f t="shared" si="137"/>
        <v>229.99999999999997</v>
      </c>
      <c r="AL352" s="23">
        <f t="shared" si="138"/>
        <v>0</v>
      </c>
      <c r="AM352" s="22"/>
    </row>
    <row r="353" spans="1:39" ht="12.75">
      <c r="A353" s="6">
        <f>Ruimtestaat!A357</f>
        <v>5</v>
      </c>
      <c r="B353" s="17" t="str">
        <f>Ruimtestaat!B357</f>
        <v>VSO Mozarthof (nr. 31)</v>
      </c>
      <c r="C353" s="52" t="str">
        <f>Ruimtestaat!D357</f>
        <v>bg</v>
      </c>
      <c r="D353" s="77">
        <f>Ruimtestaat!E357</f>
        <v>1</v>
      </c>
      <c r="E353" s="52" t="str">
        <f>Ruimtestaat!F357</f>
        <v>wc</v>
      </c>
      <c r="F353" s="9">
        <v>2</v>
      </c>
      <c r="G353" s="18" t="str">
        <f t="shared" si="129"/>
        <v>Sanitaire ruimte</v>
      </c>
      <c r="H353" s="52" t="str">
        <f>Ruimtestaat!G357</f>
        <v>linoleum</v>
      </c>
      <c r="I353" s="19">
        <v>3</v>
      </c>
      <c r="J353" s="18" t="str">
        <f t="shared" si="140"/>
        <v>Harde vloer zonder polymeer beschermlaag, met behandeling</v>
      </c>
      <c r="K353" s="21">
        <f>Ruimtestaat!H357</f>
        <v>7.58</v>
      </c>
      <c r="L353" s="20">
        <f t="shared" si="144"/>
        <v>7.58</v>
      </c>
      <c r="M353" s="42">
        <f>Ruimtestaat!J357</f>
        <v>0</v>
      </c>
      <c r="N353" s="22"/>
      <c r="O353" s="9" t="str">
        <f>Ruimtestaat!L357</f>
        <v>5w</v>
      </c>
      <c r="P353" s="9"/>
      <c r="Q353" s="9"/>
      <c r="R353" s="9"/>
      <c r="S353" s="22"/>
      <c r="T353" s="17" t="str">
        <f t="shared" si="130"/>
        <v>Sanitair</v>
      </c>
      <c r="U353" s="17" t="str">
        <f t="shared" si="131"/>
        <v>AQL 4%</v>
      </c>
      <c r="V353" s="22"/>
      <c r="W353" s="184">
        <v>100</v>
      </c>
      <c r="X353" s="22"/>
      <c r="Y353" s="20">
        <f t="shared" si="132"/>
        <v>15.160000000000002</v>
      </c>
      <c r="Z353" s="23">
        <f t="shared" si="133"/>
        <v>0</v>
      </c>
      <c r="AA353" s="22"/>
      <c r="AB353" s="20" t="str">
        <f t="shared" si="134"/>
        <v>_</v>
      </c>
      <c r="AC353" s="23" t="str">
        <f t="shared" si="141"/>
        <v>_</v>
      </c>
      <c r="AD353" s="22"/>
      <c r="AE353" s="20" t="str">
        <f t="shared" si="135"/>
        <v>_</v>
      </c>
      <c r="AF353" s="23" t="str">
        <f t="shared" si="142"/>
        <v>_</v>
      </c>
      <c r="AG353" s="22"/>
      <c r="AH353" s="20" t="str">
        <f t="shared" si="136"/>
        <v>_</v>
      </c>
      <c r="AI353" s="23" t="str">
        <f t="shared" si="143"/>
        <v>_</v>
      </c>
      <c r="AJ353" s="22"/>
      <c r="AK353" s="20">
        <f t="shared" si="137"/>
        <v>15.160000000000002</v>
      </c>
      <c r="AL353" s="23">
        <f t="shared" si="138"/>
        <v>0</v>
      </c>
      <c r="AM353" s="22"/>
    </row>
    <row r="354" spans="1:39" ht="12.75">
      <c r="A354" s="6">
        <f>Ruimtestaat!A358</f>
        <v>5</v>
      </c>
      <c r="B354" s="17" t="str">
        <f>Ruimtestaat!B358</f>
        <v>VSO Mozarthof (nr. 31)</v>
      </c>
      <c r="C354" s="52" t="str">
        <f>Ruimtestaat!D358</f>
        <v>bg</v>
      </c>
      <c r="D354" s="77">
        <f>Ruimtestaat!E358</f>
        <v>2</v>
      </c>
      <c r="E354" s="52" t="str">
        <f>Ruimtestaat!F358</f>
        <v>wc</v>
      </c>
      <c r="F354" s="9">
        <v>2</v>
      </c>
      <c r="G354" s="18" t="str">
        <f t="shared" si="129"/>
        <v>Sanitaire ruimte</v>
      </c>
      <c r="H354" s="52" t="str">
        <f>Ruimtestaat!G358</f>
        <v>linoleum</v>
      </c>
      <c r="I354" s="19">
        <v>3</v>
      </c>
      <c r="J354" s="18" t="str">
        <f t="shared" si="140"/>
        <v>Harde vloer zonder polymeer beschermlaag, met behandeling</v>
      </c>
      <c r="K354" s="21">
        <f>Ruimtestaat!H358</f>
        <v>7.58</v>
      </c>
      <c r="L354" s="20">
        <f t="shared" si="144"/>
        <v>7.58</v>
      </c>
      <c r="M354" s="42">
        <f>Ruimtestaat!J358</f>
        <v>0</v>
      </c>
      <c r="N354" s="22"/>
      <c r="O354" s="9" t="str">
        <f>Ruimtestaat!L358</f>
        <v>5w</v>
      </c>
      <c r="P354" s="9"/>
      <c r="Q354" s="9"/>
      <c r="R354" s="9"/>
      <c r="S354" s="22"/>
      <c r="T354" s="17" t="str">
        <f t="shared" si="130"/>
        <v>Sanitair</v>
      </c>
      <c r="U354" s="17" t="str">
        <f t="shared" si="131"/>
        <v>AQL 4%</v>
      </c>
      <c r="V354" s="22"/>
      <c r="W354" s="184">
        <v>100</v>
      </c>
      <c r="X354" s="22"/>
      <c r="Y354" s="20">
        <f t="shared" si="132"/>
        <v>15.160000000000002</v>
      </c>
      <c r="Z354" s="23">
        <f t="shared" si="133"/>
        <v>0</v>
      </c>
      <c r="AA354" s="22"/>
      <c r="AB354" s="20" t="str">
        <f t="shared" si="134"/>
        <v>_</v>
      </c>
      <c r="AC354" s="23" t="str">
        <f t="shared" si="141"/>
        <v>_</v>
      </c>
      <c r="AD354" s="22"/>
      <c r="AE354" s="20" t="str">
        <f t="shared" si="135"/>
        <v>_</v>
      </c>
      <c r="AF354" s="23" t="str">
        <f t="shared" si="142"/>
        <v>_</v>
      </c>
      <c r="AG354" s="22"/>
      <c r="AH354" s="20" t="str">
        <f t="shared" si="136"/>
        <v>_</v>
      </c>
      <c r="AI354" s="23" t="str">
        <f t="shared" si="143"/>
        <v>_</v>
      </c>
      <c r="AJ354" s="22"/>
      <c r="AK354" s="20">
        <f t="shared" si="137"/>
        <v>15.160000000000002</v>
      </c>
      <c r="AL354" s="23">
        <f t="shared" si="138"/>
        <v>0</v>
      </c>
      <c r="AM354" s="22"/>
    </row>
    <row r="355" spans="1:39" ht="12.75">
      <c r="A355" s="6">
        <f>Ruimtestaat!A359</f>
        <v>5</v>
      </c>
      <c r="B355" s="17" t="str">
        <f>Ruimtestaat!B359</f>
        <v>VSO Mozarthof (nr. 31)</v>
      </c>
      <c r="C355" s="52" t="str">
        <f>Ruimtestaat!D359</f>
        <v>bg</v>
      </c>
      <c r="D355" s="77">
        <f>Ruimtestaat!E359</f>
        <v>3</v>
      </c>
      <c r="E355" s="52" t="str">
        <f>Ruimtestaat!F359</f>
        <v>wc</v>
      </c>
      <c r="F355" s="9">
        <v>2</v>
      </c>
      <c r="G355" s="18" t="str">
        <f t="shared" si="129"/>
        <v>Sanitaire ruimte</v>
      </c>
      <c r="H355" s="52" t="str">
        <f>Ruimtestaat!G359</f>
        <v>linoleum</v>
      </c>
      <c r="I355" s="19">
        <v>3</v>
      </c>
      <c r="J355" s="18" t="str">
        <f t="shared" si="140"/>
        <v>Harde vloer zonder polymeer beschermlaag, met behandeling</v>
      </c>
      <c r="K355" s="21">
        <f>Ruimtestaat!H359</f>
        <v>7.58</v>
      </c>
      <c r="L355" s="20">
        <f t="shared" si="144"/>
        <v>7.58</v>
      </c>
      <c r="M355" s="42">
        <f>Ruimtestaat!J359</f>
        <v>0</v>
      </c>
      <c r="N355" s="22"/>
      <c r="O355" s="9" t="str">
        <f>Ruimtestaat!L359</f>
        <v>5w</v>
      </c>
      <c r="P355" s="9"/>
      <c r="Q355" s="9"/>
      <c r="R355" s="9"/>
      <c r="S355" s="22"/>
      <c r="T355" s="17" t="str">
        <f t="shared" si="130"/>
        <v>Sanitair</v>
      </c>
      <c r="U355" s="17" t="str">
        <f t="shared" si="131"/>
        <v>AQL 4%</v>
      </c>
      <c r="V355" s="22"/>
      <c r="W355" s="184">
        <v>100</v>
      </c>
      <c r="X355" s="22"/>
      <c r="Y355" s="20">
        <f t="shared" si="132"/>
        <v>15.160000000000002</v>
      </c>
      <c r="Z355" s="23">
        <f t="shared" si="133"/>
        <v>0</v>
      </c>
      <c r="AA355" s="22"/>
      <c r="AB355" s="20" t="str">
        <f t="shared" si="134"/>
        <v>_</v>
      </c>
      <c r="AC355" s="23" t="str">
        <f t="shared" si="141"/>
        <v>_</v>
      </c>
      <c r="AD355" s="22"/>
      <c r="AE355" s="20" t="str">
        <f t="shared" si="135"/>
        <v>_</v>
      </c>
      <c r="AF355" s="23" t="str">
        <f t="shared" si="142"/>
        <v>_</v>
      </c>
      <c r="AG355" s="22"/>
      <c r="AH355" s="20" t="str">
        <f t="shared" si="136"/>
        <v>_</v>
      </c>
      <c r="AI355" s="23" t="str">
        <f t="shared" si="143"/>
        <v>_</v>
      </c>
      <c r="AJ355" s="22"/>
      <c r="AK355" s="20">
        <f t="shared" si="137"/>
        <v>15.160000000000002</v>
      </c>
      <c r="AL355" s="23">
        <f t="shared" si="138"/>
        <v>0</v>
      </c>
      <c r="AM355" s="22"/>
    </row>
    <row r="356" spans="1:39" ht="12.75">
      <c r="A356" s="6">
        <f>Ruimtestaat!A360</f>
        <v>5</v>
      </c>
      <c r="B356" s="17" t="str">
        <f>Ruimtestaat!B360</f>
        <v>VSO Mozarthof (nr. 31)</v>
      </c>
      <c r="C356" s="52" t="str">
        <f>Ruimtestaat!D360</f>
        <v>bg</v>
      </c>
      <c r="D356" s="77">
        <f>Ruimtestaat!E360</f>
        <v>4</v>
      </c>
      <c r="E356" s="52" t="str">
        <f>Ruimtestaat!F360</f>
        <v>wc</v>
      </c>
      <c r="F356" s="9">
        <v>2</v>
      </c>
      <c r="G356" s="18" t="str">
        <f t="shared" si="129"/>
        <v>Sanitaire ruimte</v>
      </c>
      <c r="H356" s="52" t="str">
        <f>Ruimtestaat!G360</f>
        <v>linoleum</v>
      </c>
      <c r="I356" s="19">
        <v>3</v>
      </c>
      <c r="J356" s="18" t="str">
        <f t="shared" si="140"/>
        <v>Harde vloer zonder polymeer beschermlaag, met behandeling</v>
      </c>
      <c r="K356" s="21">
        <f>Ruimtestaat!H360</f>
        <v>7.58</v>
      </c>
      <c r="L356" s="20">
        <f t="shared" si="144"/>
        <v>7.58</v>
      </c>
      <c r="M356" s="42">
        <f>Ruimtestaat!J360</f>
        <v>0</v>
      </c>
      <c r="N356" s="22"/>
      <c r="O356" s="9" t="str">
        <f>Ruimtestaat!L360</f>
        <v>5w</v>
      </c>
      <c r="P356" s="9"/>
      <c r="Q356" s="9"/>
      <c r="R356" s="9"/>
      <c r="S356" s="22"/>
      <c r="T356" s="17" t="str">
        <f t="shared" si="130"/>
        <v>Sanitair</v>
      </c>
      <c r="U356" s="17" t="str">
        <f t="shared" si="131"/>
        <v>AQL 4%</v>
      </c>
      <c r="V356" s="22"/>
      <c r="W356" s="184">
        <v>100</v>
      </c>
      <c r="X356" s="22"/>
      <c r="Y356" s="20">
        <f t="shared" si="132"/>
        <v>15.160000000000002</v>
      </c>
      <c r="Z356" s="23">
        <f t="shared" si="133"/>
        <v>0</v>
      </c>
      <c r="AA356" s="22"/>
      <c r="AB356" s="20" t="str">
        <f t="shared" si="134"/>
        <v>_</v>
      </c>
      <c r="AC356" s="23" t="str">
        <f t="shared" si="141"/>
        <v>_</v>
      </c>
      <c r="AD356" s="22"/>
      <c r="AE356" s="20" t="str">
        <f t="shared" si="135"/>
        <v>_</v>
      </c>
      <c r="AF356" s="23" t="str">
        <f t="shared" si="142"/>
        <v>_</v>
      </c>
      <c r="AG356" s="22"/>
      <c r="AH356" s="20" t="str">
        <f t="shared" si="136"/>
        <v>_</v>
      </c>
      <c r="AI356" s="23" t="str">
        <f t="shared" si="143"/>
        <v>_</v>
      </c>
      <c r="AJ356" s="22"/>
      <c r="AK356" s="20">
        <f t="shared" si="137"/>
        <v>15.160000000000002</v>
      </c>
      <c r="AL356" s="23">
        <f t="shared" si="138"/>
        <v>0</v>
      </c>
      <c r="AM356" s="22"/>
    </row>
    <row r="357" spans="1:39" ht="12.75">
      <c r="A357" s="6">
        <f>Ruimtestaat!A361</f>
        <v>5</v>
      </c>
      <c r="B357" s="17" t="str">
        <f>Ruimtestaat!B361</f>
        <v>VSO Mozarthof (nr. 31)</v>
      </c>
      <c r="C357" s="52" t="str">
        <f>Ruimtestaat!D361</f>
        <v>bg</v>
      </c>
      <c r="D357" s="77">
        <f>Ruimtestaat!E361</f>
        <v>5</v>
      </c>
      <c r="E357" s="52" t="str">
        <f>Ruimtestaat!F361</f>
        <v>wc</v>
      </c>
      <c r="F357" s="9">
        <v>2</v>
      </c>
      <c r="G357" s="18" t="str">
        <f t="shared" si="129"/>
        <v>Sanitaire ruimte</v>
      </c>
      <c r="H357" s="52" t="str">
        <f>Ruimtestaat!G361</f>
        <v>linoleum</v>
      </c>
      <c r="I357" s="19">
        <v>3</v>
      </c>
      <c r="J357" s="18" t="str">
        <f t="shared" si="140"/>
        <v>Harde vloer zonder polymeer beschermlaag, met behandeling</v>
      </c>
      <c r="K357" s="21">
        <f>Ruimtestaat!H361</f>
        <v>7.58</v>
      </c>
      <c r="L357" s="20">
        <f t="shared" si="144"/>
        <v>7.58</v>
      </c>
      <c r="M357" s="42">
        <f>Ruimtestaat!J361</f>
        <v>0</v>
      </c>
      <c r="N357" s="22"/>
      <c r="O357" s="9" t="str">
        <f>Ruimtestaat!L361</f>
        <v>5w</v>
      </c>
      <c r="P357" s="9"/>
      <c r="Q357" s="9"/>
      <c r="R357" s="9"/>
      <c r="S357" s="22"/>
      <c r="T357" s="17" t="str">
        <f t="shared" si="130"/>
        <v>Sanitair</v>
      </c>
      <c r="U357" s="17" t="str">
        <f t="shared" si="131"/>
        <v>AQL 4%</v>
      </c>
      <c r="V357" s="22"/>
      <c r="W357" s="184">
        <v>100</v>
      </c>
      <c r="X357" s="22"/>
      <c r="Y357" s="20">
        <f t="shared" si="132"/>
        <v>15.160000000000002</v>
      </c>
      <c r="Z357" s="23">
        <f t="shared" si="133"/>
        <v>0</v>
      </c>
      <c r="AA357" s="22"/>
      <c r="AB357" s="20" t="str">
        <f t="shared" si="134"/>
        <v>_</v>
      </c>
      <c r="AC357" s="23" t="str">
        <f t="shared" si="141"/>
        <v>_</v>
      </c>
      <c r="AD357" s="22"/>
      <c r="AE357" s="20" t="str">
        <f t="shared" si="135"/>
        <v>_</v>
      </c>
      <c r="AF357" s="23" t="str">
        <f t="shared" si="142"/>
        <v>_</v>
      </c>
      <c r="AG357" s="22"/>
      <c r="AH357" s="20" t="str">
        <f t="shared" si="136"/>
        <v>_</v>
      </c>
      <c r="AI357" s="23" t="str">
        <f t="shared" si="143"/>
        <v>_</v>
      </c>
      <c r="AJ357" s="22"/>
      <c r="AK357" s="20">
        <f t="shared" si="137"/>
        <v>15.160000000000002</v>
      </c>
      <c r="AL357" s="23">
        <f t="shared" si="138"/>
        <v>0</v>
      </c>
      <c r="AM357" s="22"/>
    </row>
    <row r="358" spans="1:39" ht="12.75">
      <c r="A358" s="6">
        <f>Ruimtestaat!A362</f>
        <v>5</v>
      </c>
      <c r="B358" s="17" t="str">
        <f>Ruimtestaat!B362</f>
        <v>VSO Mozarthof (nr. 31)</v>
      </c>
      <c r="C358" s="52" t="str">
        <f>Ruimtestaat!D362</f>
        <v>bg</v>
      </c>
      <c r="D358" s="77">
        <f>Ruimtestaat!E362</f>
        <v>6</v>
      </c>
      <c r="E358" s="52" t="str">
        <f>Ruimtestaat!F362</f>
        <v>wc</v>
      </c>
      <c r="F358" s="9">
        <v>2</v>
      </c>
      <c r="G358" s="18" t="str">
        <f t="shared" si="129"/>
        <v>Sanitaire ruimte</v>
      </c>
      <c r="H358" s="52" t="str">
        <f>Ruimtestaat!G362</f>
        <v>linoleum</v>
      </c>
      <c r="I358" s="19">
        <v>3</v>
      </c>
      <c r="J358" s="18" t="str">
        <f t="shared" si="140"/>
        <v>Harde vloer zonder polymeer beschermlaag, met behandeling</v>
      </c>
      <c r="K358" s="21">
        <f>Ruimtestaat!H362</f>
        <v>7.58</v>
      </c>
      <c r="L358" s="20">
        <f t="shared" si="144"/>
        <v>7.58</v>
      </c>
      <c r="M358" s="42">
        <f>Ruimtestaat!J362</f>
        <v>0</v>
      </c>
      <c r="N358" s="22"/>
      <c r="O358" s="9" t="str">
        <f>Ruimtestaat!L362</f>
        <v>5w</v>
      </c>
      <c r="P358" s="9"/>
      <c r="Q358" s="9"/>
      <c r="R358" s="9"/>
      <c r="S358" s="22"/>
      <c r="T358" s="17" t="str">
        <f t="shared" si="130"/>
        <v>Sanitair</v>
      </c>
      <c r="U358" s="17" t="str">
        <f t="shared" si="131"/>
        <v>AQL 4%</v>
      </c>
      <c r="V358" s="22"/>
      <c r="W358" s="184">
        <v>100</v>
      </c>
      <c r="X358" s="22"/>
      <c r="Y358" s="20">
        <f t="shared" si="132"/>
        <v>15.160000000000002</v>
      </c>
      <c r="Z358" s="23">
        <f t="shared" si="133"/>
        <v>0</v>
      </c>
      <c r="AA358" s="22"/>
      <c r="AB358" s="20" t="str">
        <f t="shared" si="134"/>
        <v>_</v>
      </c>
      <c r="AC358" s="23" t="str">
        <f t="shared" si="141"/>
        <v>_</v>
      </c>
      <c r="AD358" s="22"/>
      <c r="AE358" s="20" t="str">
        <f t="shared" si="135"/>
        <v>_</v>
      </c>
      <c r="AF358" s="23" t="str">
        <f t="shared" si="142"/>
        <v>_</v>
      </c>
      <c r="AG358" s="22"/>
      <c r="AH358" s="20" t="str">
        <f t="shared" si="136"/>
        <v>_</v>
      </c>
      <c r="AI358" s="23" t="str">
        <f t="shared" si="143"/>
        <v>_</v>
      </c>
      <c r="AJ358" s="22"/>
      <c r="AK358" s="20">
        <f t="shared" si="137"/>
        <v>15.160000000000002</v>
      </c>
      <c r="AL358" s="23">
        <f t="shared" si="138"/>
        <v>0</v>
      </c>
      <c r="AM358" s="22"/>
    </row>
    <row r="359" spans="1:39" ht="12.75">
      <c r="A359" s="6">
        <f>Ruimtestaat!A363</f>
        <v>6</v>
      </c>
      <c r="B359" s="17" t="str">
        <f>Ruimtestaat!B363</f>
        <v>VSO Mozarthof (nr. 29)</v>
      </c>
      <c r="C359" s="52" t="str">
        <f>Ruimtestaat!D363</f>
        <v>bg</v>
      </c>
      <c r="D359" s="77" t="str">
        <f>Ruimtestaat!E363</f>
        <v>0.01</v>
      </c>
      <c r="E359" s="52" t="str">
        <f>Ruimtestaat!F363</f>
        <v>Lokaal</v>
      </c>
      <c r="F359" s="9">
        <v>6</v>
      </c>
      <c r="G359" s="18" t="str">
        <f t="shared" si="129"/>
        <v>Leslokalen theorie</v>
      </c>
      <c r="H359" s="52" t="str">
        <f>Ruimtestaat!G363</f>
        <v>linoleum</v>
      </c>
      <c r="I359" s="19">
        <v>3</v>
      </c>
      <c r="J359" s="18" t="str">
        <f t="shared" si="140"/>
        <v>Harde vloer zonder polymeer beschermlaag, met behandeling</v>
      </c>
      <c r="K359" s="21">
        <f>Ruimtestaat!H363</f>
        <v>45</v>
      </c>
      <c r="L359" s="20">
        <f t="shared" si="144"/>
        <v>45</v>
      </c>
      <c r="M359" s="42">
        <f>Ruimtestaat!J363</f>
        <v>0</v>
      </c>
      <c r="N359" s="22"/>
      <c r="O359" s="9" t="str">
        <f>Ruimtestaat!L363</f>
        <v>3w</v>
      </c>
      <c r="P359" s="9"/>
      <c r="Q359" s="9"/>
      <c r="R359" s="9"/>
      <c r="S359" s="22"/>
      <c r="T359" s="17" t="str">
        <f t="shared" si="130"/>
        <v>Les</v>
      </c>
      <c r="U359" s="17" t="str">
        <f t="shared" si="131"/>
        <v>AQL 7%</v>
      </c>
      <c r="V359" s="22"/>
      <c r="W359" s="184">
        <v>100</v>
      </c>
      <c r="X359" s="22"/>
      <c r="Y359" s="20">
        <f t="shared" si="132"/>
        <v>54</v>
      </c>
      <c r="Z359" s="23">
        <f t="shared" si="133"/>
        <v>0</v>
      </c>
      <c r="AA359" s="22"/>
      <c r="AB359" s="20" t="str">
        <f t="shared" si="134"/>
        <v>_</v>
      </c>
      <c r="AC359" s="23" t="str">
        <f t="shared" si="141"/>
        <v>_</v>
      </c>
      <c r="AD359" s="22"/>
      <c r="AE359" s="20" t="str">
        <f t="shared" si="135"/>
        <v>_</v>
      </c>
      <c r="AF359" s="23" t="str">
        <f t="shared" si="142"/>
        <v>_</v>
      </c>
      <c r="AG359" s="22"/>
      <c r="AH359" s="20" t="str">
        <f t="shared" si="136"/>
        <v>_</v>
      </c>
      <c r="AI359" s="23" t="str">
        <f t="shared" si="143"/>
        <v>_</v>
      </c>
      <c r="AJ359" s="22"/>
      <c r="AK359" s="20">
        <f t="shared" si="137"/>
        <v>54</v>
      </c>
      <c r="AL359" s="23">
        <f t="shared" si="138"/>
        <v>0</v>
      </c>
      <c r="AM359" s="22"/>
    </row>
    <row r="360" spans="1:39" ht="12.75">
      <c r="A360" s="6">
        <f>Ruimtestaat!A364</f>
        <v>6</v>
      </c>
      <c r="B360" s="17" t="str">
        <f>Ruimtestaat!B364</f>
        <v>VSO Mozarthof (nr. 29)</v>
      </c>
      <c r="C360" s="52" t="str">
        <f>Ruimtestaat!D364</f>
        <v>bg</v>
      </c>
      <c r="D360" s="77" t="str">
        <f>Ruimtestaat!E364</f>
        <v>0.02</v>
      </c>
      <c r="E360" s="52" t="str">
        <f>Ruimtestaat!F364</f>
        <v>Lokaal</v>
      </c>
      <c r="F360" s="9">
        <v>6</v>
      </c>
      <c r="G360" s="18" t="str">
        <f t="shared" si="129"/>
        <v>Leslokalen theorie</v>
      </c>
      <c r="H360" s="52" t="str">
        <f>Ruimtestaat!G364</f>
        <v>linoleum</v>
      </c>
      <c r="I360" s="19">
        <v>3</v>
      </c>
      <c r="J360" s="18" t="str">
        <f t="shared" si="140"/>
        <v>Harde vloer zonder polymeer beschermlaag, met behandeling</v>
      </c>
      <c r="K360" s="21">
        <f>Ruimtestaat!H364</f>
        <v>45</v>
      </c>
      <c r="L360" s="20">
        <f t="shared" si="144"/>
        <v>45</v>
      </c>
      <c r="M360" s="42">
        <f>Ruimtestaat!J364</f>
        <v>0</v>
      </c>
      <c r="N360" s="22"/>
      <c r="O360" s="9" t="str">
        <f>Ruimtestaat!L364</f>
        <v>3w</v>
      </c>
      <c r="P360" s="9"/>
      <c r="Q360" s="9"/>
      <c r="R360" s="9"/>
      <c r="S360" s="22"/>
      <c r="T360" s="17" t="str">
        <f t="shared" si="130"/>
        <v>Les</v>
      </c>
      <c r="U360" s="17" t="str">
        <f t="shared" si="131"/>
        <v>AQL 7%</v>
      </c>
      <c r="V360" s="22"/>
      <c r="W360" s="184">
        <v>100</v>
      </c>
      <c r="X360" s="22"/>
      <c r="Y360" s="20">
        <f t="shared" si="132"/>
        <v>54</v>
      </c>
      <c r="Z360" s="23">
        <f t="shared" si="133"/>
        <v>0</v>
      </c>
      <c r="AA360" s="22"/>
      <c r="AB360" s="20" t="str">
        <f t="shared" si="134"/>
        <v>_</v>
      </c>
      <c r="AC360" s="23" t="str">
        <f t="shared" si="141"/>
        <v>_</v>
      </c>
      <c r="AD360" s="22"/>
      <c r="AE360" s="20" t="str">
        <f t="shared" si="135"/>
        <v>_</v>
      </c>
      <c r="AF360" s="23" t="str">
        <f t="shared" si="142"/>
        <v>_</v>
      </c>
      <c r="AG360" s="22"/>
      <c r="AH360" s="20" t="str">
        <f t="shared" si="136"/>
        <v>_</v>
      </c>
      <c r="AI360" s="23" t="str">
        <f t="shared" si="143"/>
        <v>_</v>
      </c>
      <c r="AJ360" s="22"/>
      <c r="AK360" s="20">
        <f t="shared" si="137"/>
        <v>54</v>
      </c>
      <c r="AL360" s="23">
        <f t="shared" si="138"/>
        <v>0</v>
      </c>
      <c r="AM360" s="22"/>
    </row>
    <row r="361" spans="1:39" ht="12.75">
      <c r="A361" s="6">
        <f>Ruimtestaat!A365</f>
        <v>6</v>
      </c>
      <c r="B361" s="17" t="str">
        <f>Ruimtestaat!B365</f>
        <v>VSO Mozarthof (nr. 29)</v>
      </c>
      <c r="C361" s="52" t="str">
        <f>Ruimtestaat!D365</f>
        <v>bg</v>
      </c>
      <c r="D361" s="77" t="str">
        <f>Ruimtestaat!E365</f>
        <v>0.03</v>
      </c>
      <c r="E361" s="52" t="str">
        <f>Ruimtestaat!F365</f>
        <v>Lokaal</v>
      </c>
      <c r="F361" s="9">
        <v>6</v>
      </c>
      <c r="G361" s="18" t="str">
        <f t="shared" si="129"/>
        <v>Leslokalen theorie</v>
      </c>
      <c r="H361" s="52" t="str">
        <f>Ruimtestaat!G365</f>
        <v>linoleum</v>
      </c>
      <c r="I361" s="19">
        <v>3</v>
      </c>
      <c r="J361" s="18" t="str">
        <f t="shared" si="140"/>
        <v>Harde vloer zonder polymeer beschermlaag, met behandeling</v>
      </c>
      <c r="K361" s="21">
        <f>Ruimtestaat!H365</f>
        <v>45</v>
      </c>
      <c r="L361" s="20">
        <f t="shared" si="144"/>
        <v>45</v>
      </c>
      <c r="M361" s="42">
        <f>Ruimtestaat!J365</f>
        <v>0</v>
      </c>
      <c r="N361" s="22"/>
      <c r="O361" s="9" t="str">
        <f>Ruimtestaat!L365</f>
        <v>3w</v>
      </c>
      <c r="P361" s="9"/>
      <c r="Q361" s="9"/>
      <c r="R361" s="9"/>
      <c r="S361" s="22"/>
      <c r="T361" s="17" t="str">
        <f t="shared" si="130"/>
        <v>Les</v>
      </c>
      <c r="U361" s="17" t="str">
        <f t="shared" si="131"/>
        <v>AQL 7%</v>
      </c>
      <c r="V361" s="22"/>
      <c r="W361" s="184">
        <v>100</v>
      </c>
      <c r="X361" s="22"/>
      <c r="Y361" s="20">
        <f t="shared" si="132"/>
        <v>54</v>
      </c>
      <c r="Z361" s="23">
        <f t="shared" si="133"/>
        <v>0</v>
      </c>
      <c r="AA361" s="22"/>
      <c r="AB361" s="20" t="str">
        <f t="shared" si="134"/>
        <v>_</v>
      </c>
      <c r="AC361" s="23" t="str">
        <f t="shared" si="141"/>
        <v>_</v>
      </c>
      <c r="AD361" s="22"/>
      <c r="AE361" s="20" t="str">
        <f t="shared" si="135"/>
        <v>_</v>
      </c>
      <c r="AF361" s="23" t="str">
        <f t="shared" si="142"/>
        <v>_</v>
      </c>
      <c r="AG361" s="22"/>
      <c r="AH361" s="20" t="str">
        <f t="shared" si="136"/>
        <v>_</v>
      </c>
      <c r="AI361" s="23" t="str">
        <f t="shared" si="143"/>
        <v>_</v>
      </c>
      <c r="AJ361" s="22"/>
      <c r="AK361" s="20">
        <f t="shared" si="137"/>
        <v>54</v>
      </c>
      <c r="AL361" s="23">
        <f t="shared" si="138"/>
        <v>0</v>
      </c>
      <c r="AM361" s="22"/>
    </row>
    <row r="362" spans="1:39" ht="12.75">
      <c r="A362" s="6">
        <f>Ruimtestaat!A366</f>
        <v>6</v>
      </c>
      <c r="B362" s="17" t="str">
        <f>Ruimtestaat!B366</f>
        <v>VSO Mozarthof (nr. 29)</v>
      </c>
      <c r="C362" s="52" t="str">
        <f>Ruimtestaat!D366</f>
        <v>bg</v>
      </c>
      <c r="D362" s="77" t="str">
        <f>Ruimtestaat!E366</f>
        <v>0.04</v>
      </c>
      <c r="E362" s="52" t="str">
        <f>Ruimtestaat!F366</f>
        <v>Lokaal</v>
      </c>
      <c r="F362" s="9">
        <v>6</v>
      </c>
      <c r="G362" s="18" t="str">
        <f t="shared" si="129"/>
        <v>Leslokalen theorie</v>
      </c>
      <c r="H362" s="52" t="str">
        <f>Ruimtestaat!G366</f>
        <v>linoleum</v>
      </c>
      <c r="I362" s="19">
        <v>3</v>
      </c>
      <c r="J362" s="18" t="str">
        <f t="shared" si="140"/>
        <v>Harde vloer zonder polymeer beschermlaag, met behandeling</v>
      </c>
      <c r="K362" s="21">
        <f>Ruimtestaat!H366</f>
        <v>45</v>
      </c>
      <c r="L362" s="20">
        <f t="shared" si="144"/>
        <v>45</v>
      </c>
      <c r="M362" s="42">
        <f>Ruimtestaat!J366</f>
        <v>0</v>
      </c>
      <c r="N362" s="22"/>
      <c r="O362" s="9" t="str">
        <f>Ruimtestaat!L366</f>
        <v>3w</v>
      </c>
      <c r="P362" s="9"/>
      <c r="Q362" s="9"/>
      <c r="R362" s="9"/>
      <c r="S362" s="22"/>
      <c r="T362" s="17" t="str">
        <f t="shared" si="130"/>
        <v>Les</v>
      </c>
      <c r="U362" s="17" t="str">
        <f t="shared" si="131"/>
        <v>AQL 7%</v>
      </c>
      <c r="V362" s="22"/>
      <c r="W362" s="184">
        <v>100</v>
      </c>
      <c r="X362" s="22"/>
      <c r="Y362" s="20">
        <f t="shared" si="132"/>
        <v>54</v>
      </c>
      <c r="Z362" s="23">
        <f t="shared" si="133"/>
        <v>0</v>
      </c>
      <c r="AA362" s="22"/>
      <c r="AB362" s="20" t="str">
        <f t="shared" si="134"/>
        <v>_</v>
      </c>
      <c r="AC362" s="23" t="str">
        <f t="shared" si="141"/>
        <v>_</v>
      </c>
      <c r="AD362" s="22"/>
      <c r="AE362" s="20" t="str">
        <f t="shared" si="135"/>
        <v>_</v>
      </c>
      <c r="AF362" s="23" t="str">
        <f t="shared" si="142"/>
        <v>_</v>
      </c>
      <c r="AG362" s="22"/>
      <c r="AH362" s="20" t="str">
        <f t="shared" si="136"/>
        <v>_</v>
      </c>
      <c r="AI362" s="23" t="str">
        <f t="shared" si="143"/>
        <v>_</v>
      </c>
      <c r="AJ362" s="22"/>
      <c r="AK362" s="20">
        <f t="shared" si="137"/>
        <v>54</v>
      </c>
      <c r="AL362" s="23">
        <f t="shared" si="138"/>
        <v>0</v>
      </c>
      <c r="AM362" s="22"/>
    </row>
    <row r="363" spans="1:39" ht="12.75">
      <c r="A363" s="6">
        <f>Ruimtestaat!A367</f>
        <v>6</v>
      </c>
      <c r="B363" s="17" t="str">
        <f>Ruimtestaat!B367</f>
        <v>VSO Mozarthof (nr. 29)</v>
      </c>
      <c r="C363" s="52" t="str">
        <f>Ruimtestaat!D367</f>
        <v>bg</v>
      </c>
      <c r="D363" s="77" t="str">
        <f>Ruimtestaat!E367</f>
        <v>0.05</v>
      </c>
      <c r="E363" s="52" t="str">
        <f>Ruimtestaat!F367</f>
        <v>SO Lokaal</v>
      </c>
      <c r="F363" s="9">
        <v>6</v>
      </c>
      <c r="G363" s="18" t="str">
        <f t="shared" si="129"/>
        <v>Leslokalen theorie</v>
      </c>
      <c r="H363" s="52" t="str">
        <f>Ruimtestaat!G367</f>
        <v>linoleum</v>
      </c>
      <c r="I363" s="19">
        <v>3</v>
      </c>
      <c r="J363" s="18" t="str">
        <f t="shared" si="140"/>
        <v>Harde vloer zonder polymeer beschermlaag, met behandeling</v>
      </c>
      <c r="K363" s="21">
        <f>Ruimtestaat!H367</f>
        <v>45</v>
      </c>
      <c r="L363" s="20">
        <f t="shared" si="144"/>
        <v>45</v>
      </c>
      <c r="M363" s="42">
        <f>Ruimtestaat!J367</f>
        <v>0</v>
      </c>
      <c r="N363" s="22"/>
      <c r="O363" s="9" t="str">
        <f>Ruimtestaat!L367</f>
        <v>3w</v>
      </c>
      <c r="P363" s="9"/>
      <c r="Q363" s="9"/>
      <c r="R363" s="9"/>
      <c r="S363" s="22"/>
      <c r="T363" s="17" t="str">
        <f t="shared" si="130"/>
        <v>Les</v>
      </c>
      <c r="U363" s="17" t="str">
        <f t="shared" si="131"/>
        <v>AQL 7%</v>
      </c>
      <c r="V363" s="22"/>
      <c r="W363" s="184">
        <v>100</v>
      </c>
      <c r="X363" s="22"/>
      <c r="Y363" s="20">
        <f t="shared" si="132"/>
        <v>54</v>
      </c>
      <c r="Z363" s="23">
        <f t="shared" si="133"/>
        <v>0</v>
      </c>
      <c r="AA363" s="22"/>
      <c r="AB363" s="20" t="str">
        <f t="shared" si="134"/>
        <v>_</v>
      </c>
      <c r="AC363" s="23" t="str">
        <f t="shared" si="141"/>
        <v>_</v>
      </c>
      <c r="AD363" s="22"/>
      <c r="AE363" s="20" t="str">
        <f t="shared" si="135"/>
        <v>_</v>
      </c>
      <c r="AF363" s="23" t="str">
        <f t="shared" si="142"/>
        <v>_</v>
      </c>
      <c r="AG363" s="22"/>
      <c r="AH363" s="20" t="str">
        <f t="shared" si="136"/>
        <v>_</v>
      </c>
      <c r="AI363" s="23" t="str">
        <f t="shared" si="143"/>
        <v>_</v>
      </c>
      <c r="AJ363" s="22"/>
      <c r="AK363" s="20">
        <f t="shared" si="137"/>
        <v>54</v>
      </c>
      <c r="AL363" s="23">
        <f t="shared" si="138"/>
        <v>0</v>
      </c>
      <c r="AM363" s="22"/>
    </row>
    <row r="364" spans="1:39" ht="12.75">
      <c r="A364" s="6">
        <f>Ruimtestaat!A368</f>
        <v>6</v>
      </c>
      <c r="B364" s="17" t="str">
        <f>Ruimtestaat!B368</f>
        <v>VSO Mozarthof (nr. 29)</v>
      </c>
      <c r="C364" s="52" t="str">
        <f>Ruimtestaat!D368</f>
        <v>bg</v>
      </c>
      <c r="D364" s="77" t="str">
        <f>Ruimtestaat!E368</f>
        <v>0.06</v>
      </c>
      <c r="E364" s="52" t="str">
        <f>Ruimtestaat!F368</f>
        <v>Lokaal</v>
      </c>
      <c r="F364" s="9">
        <v>6</v>
      </c>
      <c r="G364" s="18" t="str">
        <f t="shared" si="129"/>
        <v>Leslokalen theorie</v>
      </c>
      <c r="H364" s="52" t="str">
        <f>Ruimtestaat!G368</f>
        <v>linoleum</v>
      </c>
      <c r="I364" s="19">
        <v>3</v>
      </c>
      <c r="J364" s="18" t="str">
        <f t="shared" si="140"/>
        <v>Harde vloer zonder polymeer beschermlaag, met behandeling</v>
      </c>
      <c r="K364" s="21">
        <f>Ruimtestaat!H368</f>
        <v>47</v>
      </c>
      <c r="L364" s="20">
        <f t="shared" si="144"/>
        <v>47</v>
      </c>
      <c r="M364" s="42">
        <f>Ruimtestaat!J368</f>
        <v>0</v>
      </c>
      <c r="N364" s="22"/>
      <c r="O364" s="9" t="str">
        <f>Ruimtestaat!L368</f>
        <v>3w</v>
      </c>
      <c r="P364" s="9"/>
      <c r="Q364" s="9"/>
      <c r="R364" s="9"/>
      <c r="S364" s="22"/>
      <c r="T364" s="17" t="str">
        <f t="shared" si="130"/>
        <v>Les</v>
      </c>
      <c r="U364" s="17" t="str">
        <f t="shared" si="131"/>
        <v>AQL 7%</v>
      </c>
      <c r="V364" s="22"/>
      <c r="W364" s="184">
        <v>100</v>
      </c>
      <c r="X364" s="22"/>
      <c r="Y364" s="20">
        <f t="shared" si="132"/>
        <v>56.4</v>
      </c>
      <c r="Z364" s="23">
        <f t="shared" si="133"/>
        <v>0</v>
      </c>
      <c r="AA364" s="22"/>
      <c r="AB364" s="20" t="str">
        <f t="shared" si="134"/>
        <v>_</v>
      </c>
      <c r="AC364" s="23" t="str">
        <f t="shared" si="141"/>
        <v>_</v>
      </c>
      <c r="AD364" s="22"/>
      <c r="AE364" s="20" t="str">
        <f t="shared" si="135"/>
        <v>_</v>
      </c>
      <c r="AF364" s="23" t="str">
        <f t="shared" si="142"/>
        <v>_</v>
      </c>
      <c r="AG364" s="22"/>
      <c r="AH364" s="20" t="str">
        <f t="shared" si="136"/>
        <v>_</v>
      </c>
      <c r="AI364" s="23" t="str">
        <f t="shared" si="143"/>
        <v>_</v>
      </c>
      <c r="AJ364" s="22"/>
      <c r="AK364" s="20">
        <f t="shared" si="137"/>
        <v>56.4</v>
      </c>
      <c r="AL364" s="23">
        <f t="shared" si="138"/>
        <v>0</v>
      </c>
      <c r="AM364" s="22"/>
    </row>
    <row r="365" spans="1:39" ht="12.75">
      <c r="A365" s="6">
        <f>Ruimtestaat!A369</f>
        <v>6</v>
      </c>
      <c r="B365" s="17" t="str">
        <f>Ruimtestaat!B369</f>
        <v>VSO Mozarthof (nr. 29)</v>
      </c>
      <c r="C365" s="52" t="str">
        <f>Ruimtestaat!D369</f>
        <v>bg</v>
      </c>
      <c r="D365" s="77" t="str">
        <f>Ruimtestaat!E369</f>
        <v>0.07</v>
      </c>
      <c r="E365" s="52" t="str">
        <f>Ruimtestaat!F369</f>
        <v>Vak Lokaal</v>
      </c>
      <c r="F365" s="9">
        <v>7</v>
      </c>
      <c r="G365" s="18" t="str">
        <f t="shared" si="129"/>
        <v>Leslokalen praktijk</v>
      </c>
      <c r="H365" s="52" t="str">
        <f>Ruimtestaat!G369</f>
        <v>linoleum</v>
      </c>
      <c r="I365" s="19">
        <v>3</v>
      </c>
      <c r="J365" s="18" t="str">
        <f t="shared" si="140"/>
        <v>Harde vloer zonder polymeer beschermlaag, met behandeling</v>
      </c>
      <c r="K365" s="21">
        <f>Ruimtestaat!H369</f>
        <v>47</v>
      </c>
      <c r="L365" s="20">
        <f t="shared" si="144"/>
        <v>47</v>
      </c>
      <c r="M365" s="42">
        <f>Ruimtestaat!J369</f>
        <v>0</v>
      </c>
      <c r="N365" s="22"/>
      <c r="O365" s="9" t="str">
        <f>Ruimtestaat!L369</f>
        <v>3w</v>
      </c>
      <c r="P365" s="9"/>
      <c r="Q365" s="9"/>
      <c r="R365" s="9"/>
      <c r="S365" s="22"/>
      <c r="T365" s="17" t="str">
        <f t="shared" si="130"/>
        <v>Les</v>
      </c>
      <c r="U365" s="17" t="str">
        <f t="shared" si="131"/>
        <v>AQL 7%</v>
      </c>
      <c r="V365" s="22"/>
      <c r="W365" s="184">
        <v>100</v>
      </c>
      <c r="X365" s="22"/>
      <c r="Y365" s="20">
        <f t="shared" si="132"/>
        <v>56.4</v>
      </c>
      <c r="Z365" s="23">
        <f t="shared" si="133"/>
        <v>0</v>
      </c>
      <c r="AA365" s="22"/>
      <c r="AB365" s="20" t="str">
        <f t="shared" si="134"/>
        <v>_</v>
      </c>
      <c r="AC365" s="23" t="str">
        <f t="shared" si="141"/>
        <v>_</v>
      </c>
      <c r="AD365" s="22"/>
      <c r="AE365" s="20" t="str">
        <f t="shared" si="135"/>
        <v>_</v>
      </c>
      <c r="AF365" s="23" t="str">
        <f t="shared" si="142"/>
        <v>_</v>
      </c>
      <c r="AG365" s="22"/>
      <c r="AH365" s="20" t="str">
        <f t="shared" si="136"/>
        <v>_</v>
      </c>
      <c r="AI365" s="23" t="str">
        <f t="shared" si="143"/>
        <v>_</v>
      </c>
      <c r="AJ365" s="22"/>
      <c r="AK365" s="20">
        <f t="shared" si="137"/>
        <v>56.4</v>
      </c>
      <c r="AL365" s="23">
        <f t="shared" si="138"/>
        <v>0</v>
      </c>
      <c r="AM365" s="22"/>
    </row>
    <row r="366" spans="1:39" ht="12.75">
      <c r="A366" s="6">
        <f>Ruimtestaat!A370</f>
        <v>6</v>
      </c>
      <c r="B366" s="17" t="str">
        <f>Ruimtestaat!B370</f>
        <v>VSO Mozarthof (nr. 29)</v>
      </c>
      <c r="C366" s="52" t="str">
        <f>Ruimtestaat!D370</f>
        <v>bg</v>
      </c>
      <c r="D366" s="77" t="str">
        <f>Ruimtestaat!E370</f>
        <v>0.08</v>
      </c>
      <c r="E366" s="52" t="str">
        <f>Ruimtestaat!F370</f>
        <v>Keuken</v>
      </c>
      <c r="F366" s="9">
        <v>5</v>
      </c>
      <c r="G366" s="18" t="str">
        <f t="shared" si="129"/>
        <v>Pantry / keuken / koffie / restaurant</v>
      </c>
      <c r="H366" s="52" t="str">
        <f>Ruimtestaat!G370</f>
        <v>gietvloer</v>
      </c>
      <c r="I366" s="19">
        <v>3</v>
      </c>
      <c r="J366" s="18" t="str">
        <f t="shared" si="140"/>
        <v>Harde vloer zonder polymeer beschermlaag, met behandeling</v>
      </c>
      <c r="K366" s="21">
        <f>Ruimtestaat!H370</f>
        <v>47</v>
      </c>
      <c r="L366" s="20">
        <f t="shared" si="144"/>
        <v>47</v>
      </c>
      <c r="M366" s="42">
        <f>Ruimtestaat!J370</f>
        <v>0</v>
      </c>
      <c r="N366" s="22"/>
      <c r="O366" s="9" t="str">
        <f>Ruimtestaat!L370</f>
        <v>5w</v>
      </c>
      <c r="P366" s="9"/>
      <c r="Q366" s="9"/>
      <c r="R366" s="9"/>
      <c r="S366" s="22"/>
      <c r="T366" s="17" t="str">
        <f t="shared" si="130"/>
        <v>Verkeer</v>
      </c>
      <c r="U366" s="17" t="str">
        <f t="shared" si="131"/>
        <v>AQL 7%</v>
      </c>
      <c r="V366" s="22"/>
      <c r="W366" s="184">
        <v>100</v>
      </c>
      <c r="X366" s="22"/>
      <c r="Y366" s="20">
        <f t="shared" si="132"/>
        <v>94</v>
      </c>
      <c r="Z366" s="23">
        <f t="shared" si="133"/>
        <v>0</v>
      </c>
      <c r="AA366" s="22"/>
      <c r="AB366" s="20" t="str">
        <f t="shared" si="134"/>
        <v>_</v>
      </c>
      <c r="AC366" s="23" t="str">
        <f t="shared" si="141"/>
        <v>_</v>
      </c>
      <c r="AD366" s="22"/>
      <c r="AE366" s="20" t="str">
        <f t="shared" si="135"/>
        <v>_</v>
      </c>
      <c r="AF366" s="23" t="str">
        <f t="shared" si="142"/>
        <v>_</v>
      </c>
      <c r="AG366" s="22"/>
      <c r="AH366" s="20" t="str">
        <f t="shared" si="136"/>
        <v>_</v>
      </c>
      <c r="AI366" s="23" t="str">
        <f t="shared" si="143"/>
        <v>_</v>
      </c>
      <c r="AJ366" s="22"/>
      <c r="AK366" s="20">
        <f t="shared" si="137"/>
        <v>94</v>
      </c>
      <c r="AL366" s="23">
        <f t="shared" si="138"/>
        <v>0</v>
      </c>
      <c r="AM366" s="22"/>
    </row>
    <row r="367" spans="1:39" ht="12.75">
      <c r="A367" s="6">
        <f>Ruimtestaat!A371</f>
        <v>6</v>
      </c>
      <c r="B367" s="17" t="str">
        <f>Ruimtestaat!B371</f>
        <v>VSO Mozarthof (nr. 29)</v>
      </c>
      <c r="C367" s="52" t="str">
        <f>Ruimtestaat!D371</f>
        <v>bg</v>
      </c>
      <c r="D367" s="77" t="str">
        <f>Ruimtestaat!E371</f>
        <v>0.09</v>
      </c>
      <c r="E367" s="52" t="str">
        <f>Ruimtestaat!F371</f>
        <v>Techniek</v>
      </c>
      <c r="F367" s="9" t="s">
        <v>652</v>
      </c>
      <c r="G367" s="18" t="str">
        <f t="shared" si="129"/>
        <v>niet in onderhoud</v>
      </c>
      <c r="H367" s="52" t="str">
        <f>Ruimtestaat!G371</f>
        <v>gietvloer</v>
      </c>
      <c r="I367" s="19">
        <v>3</v>
      </c>
      <c r="J367" s="18" t="str">
        <f t="shared" si="140"/>
        <v>Harde vloer zonder polymeer beschermlaag, met behandeling</v>
      </c>
      <c r="K367" s="21">
        <f>Ruimtestaat!H371</f>
        <v>52</v>
      </c>
      <c r="L367" s="20">
        <f t="shared" si="144"/>
        <v>0</v>
      </c>
      <c r="M367" s="42">
        <f>Ruimtestaat!J371</f>
        <v>52</v>
      </c>
      <c r="N367" s="22"/>
      <c r="O367" s="9" t="s">
        <v>652</v>
      </c>
      <c r="P367" s="9"/>
      <c r="Q367" s="9"/>
      <c r="R367" s="9"/>
      <c r="S367" s="22"/>
      <c r="T367" s="17" t="str">
        <f t="shared" si="130"/>
        <v>_</v>
      </c>
      <c r="U367" s="17" t="str">
        <f t="shared" si="131"/>
        <v>_</v>
      </c>
      <c r="V367" s="22"/>
      <c r="W367" s="184">
        <v>100</v>
      </c>
      <c r="X367" s="22"/>
      <c r="Y367" s="20" t="str">
        <f>IF(F367="nio","_",0)</f>
        <v>_</v>
      </c>
      <c r="Z367" s="23" t="str">
        <f t="shared" si="133"/>
        <v>_</v>
      </c>
      <c r="AA367" s="22"/>
      <c r="AB367" s="20" t="str">
        <f t="shared" si="134"/>
        <v>_</v>
      </c>
      <c r="AC367" s="23" t="str">
        <f t="shared" si="141"/>
        <v>_</v>
      </c>
      <c r="AD367" s="22"/>
      <c r="AE367" s="20" t="str">
        <f t="shared" si="135"/>
        <v>_</v>
      </c>
      <c r="AF367" s="23" t="str">
        <f t="shared" si="142"/>
        <v>_</v>
      </c>
      <c r="AG367" s="22"/>
      <c r="AH367" s="20" t="str">
        <f t="shared" si="136"/>
        <v>_</v>
      </c>
      <c r="AI367" s="23" t="str">
        <f t="shared" si="143"/>
        <v>_</v>
      </c>
      <c r="AJ367" s="22"/>
      <c r="AK367" s="20" t="str">
        <f t="shared" si="137"/>
        <v>_</v>
      </c>
      <c r="AL367" s="23" t="str">
        <f t="shared" si="138"/>
        <v>_</v>
      </c>
      <c r="AM367" s="22"/>
    </row>
    <row r="368" spans="1:39" ht="12.75">
      <c r="A368" s="6">
        <f>Ruimtestaat!A372</f>
        <v>6</v>
      </c>
      <c r="B368" s="17" t="str">
        <f>Ruimtestaat!B372</f>
        <v>VSO Mozarthof (nr. 29)</v>
      </c>
      <c r="C368" s="52" t="str">
        <f>Ruimtestaat!D372</f>
        <v>bg</v>
      </c>
      <c r="D368" s="77" t="str">
        <f>Ruimtestaat!E372</f>
        <v>0.10</v>
      </c>
      <c r="E368" s="52" t="str">
        <f>Ruimtestaat!F372</f>
        <v>Entree</v>
      </c>
      <c r="F368" s="9">
        <v>3</v>
      </c>
      <c r="G368" s="18" t="str">
        <f t="shared" si="129"/>
        <v>Verkeersruimte / Garderobe / Wachtruimte</v>
      </c>
      <c r="H368" s="52" t="str">
        <f>Ruimtestaat!G372</f>
        <v>linoleum</v>
      </c>
      <c r="I368" s="19">
        <v>3</v>
      </c>
      <c r="J368" s="18" t="str">
        <f t="shared" si="140"/>
        <v>Harde vloer zonder polymeer beschermlaag, met behandeling</v>
      </c>
      <c r="K368" s="21">
        <f>Ruimtestaat!H372</f>
        <v>10</v>
      </c>
      <c r="L368" s="20">
        <f t="shared" si="144"/>
        <v>10</v>
      </c>
      <c r="M368" s="42">
        <f>Ruimtestaat!J372</f>
        <v>0</v>
      </c>
      <c r="N368" s="22"/>
      <c r="O368" s="9" t="str">
        <f>Ruimtestaat!L372</f>
        <v>5w</v>
      </c>
      <c r="P368" s="9"/>
      <c r="Q368" s="9"/>
      <c r="R368" s="9"/>
      <c r="S368" s="22"/>
      <c r="T368" s="17" t="str">
        <f t="shared" si="130"/>
        <v>Verkeer</v>
      </c>
      <c r="U368" s="17" t="str">
        <f t="shared" si="131"/>
        <v>AQL 7%</v>
      </c>
      <c r="V368" s="22"/>
      <c r="W368" s="184">
        <v>100</v>
      </c>
      <c r="X368" s="22"/>
      <c r="Y368" s="20">
        <f t="shared" si="132"/>
        <v>20</v>
      </c>
      <c r="Z368" s="23">
        <f t="shared" si="133"/>
        <v>0</v>
      </c>
      <c r="AA368" s="22"/>
      <c r="AB368" s="20" t="str">
        <f t="shared" si="134"/>
        <v>_</v>
      </c>
      <c r="AC368" s="23" t="str">
        <f t="shared" si="141"/>
        <v>_</v>
      </c>
      <c r="AD368" s="22"/>
      <c r="AE368" s="20" t="str">
        <f t="shared" si="135"/>
        <v>_</v>
      </c>
      <c r="AF368" s="23" t="str">
        <f t="shared" si="142"/>
        <v>_</v>
      </c>
      <c r="AG368" s="22"/>
      <c r="AH368" s="20" t="str">
        <f t="shared" si="136"/>
        <v>_</v>
      </c>
      <c r="AI368" s="23" t="str">
        <f t="shared" si="143"/>
        <v>_</v>
      </c>
      <c r="AJ368" s="22"/>
      <c r="AK368" s="20">
        <f t="shared" si="137"/>
        <v>20</v>
      </c>
      <c r="AL368" s="23">
        <f t="shared" si="138"/>
        <v>0</v>
      </c>
      <c r="AM368" s="22"/>
    </row>
    <row r="369" spans="1:39" ht="12.75">
      <c r="A369" s="6">
        <f>Ruimtestaat!A373</f>
        <v>6</v>
      </c>
      <c r="B369" s="17" t="str">
        <f>Ruimtestaat!B373</f>
        <v>VSO Mozarthof (nr. 29)</v>
      </c>
      <c r="C369" s="52" t="str">
        <f>Ruimtestaat!D373</f>
        <v>bg</v>
      </c>
      <c r="D369" s="77" t="str">
        <f>Ruimtestaat!E373</f>
        <v>0.11</v>
      </c>
      <c r="E369" s="52" t="str">
        <f>Ruimtestaat!F373</f>
        <v>Gang</v>
      </c>
      <c r="F369" s="9">
        <v>3</v>
      </c>
      <c r="G369" s="18" t="str">
        <f t="shared" si="129"/>
        <v>Verkeersruimte / Garderobe / Wachtruimte</v>
      </c>
      <c r="H369" s="52" t="str">
        <f>Ruimtestaat!G373</f>
        <v>linoleum</v>
      </c>
      <c r="I369" s="19">
        <v>3</v>
      </c>
      <c r="J369" s="18" t="str">
        <f t="shared" si="140"/>
        <v>Harde vloer zonder polymeer beschermlaag, met behandeling</v>
      </c>
      <c r="K369" s="21">
        <f>Ruimtestaat!H373</f>
        <v>149</v>
      </c>
      <c r="L369" s="20">
        <f t="shared" si="144"/>
        <v>149</v>
      </c>
      <c r="M369" s="42">
        <f>Ruimtestaat!J373</f>
        <v>0</v>
      </c>
      <c r="N369" s="22"/>
      <c r="O369" s="9" t="str">
        <f>Ruimtestaat!L373</f>
        <v>5w</v>
      </c>
      <c r="P369" s="9"/>
      <c r="Q369" s="9"/>
      <c r="R369" s="9"/>
      <c r="S369" s="22"/>
      <c r="T369" s="17" t="str">
        <f t="shared" si="130"/>
        <v>Verkeer</v>
      </c>
      <c r="U369" s="17" t="str">
        <f t="shared" si="131"/>
        <v>AQL 7%</v>
      </c>
      <c r="V369" s="22"/>
      <c r="W369" s="184">
        <v>100</v>
      </c>
      <c r="X369" s="22"/>
      <c r="Y369" s="20">
        <f t="shared" si="132"/>
        <v>298</v>
      </c>
      <c r="Z369" s="23">
        <f t="shared" si="133"/>
        <v>0</v>
      </c>
      <c r="AA369" s="22"/>
      <c r="AB369" s="20" t="str">
        <f t="shared" si="134"/>
        <v>_</v>
      </c>
      <c r="AC369" s="23" t="str">
        <f t="shared" si="141"/>
        <v>_</v>
      </c>
      <c r="AD369" s="22"/>
      <c r="AE369" s="20" t="str">
        <f t="shared" si="135"/>
        <v>_</v>
      </c>
      <c r="AF369" s="23" t="str">
        <f t="shared" si="142"/>
        <v>_</v>
      </c>
      <c r="AG369" s="22"/>
      <c r="AH369" s="20" t="str">
        <f t="shared" si="136"/>
        <v>_</v>
      </c>
      <c r="AI369" s="23" t="str">
        <f t="shared" si="143"/>
        <v>_</v>
      </c>
      <c r="AJ369" s="22"/>
      <c r="AK369" s="20">
        <f t="shared" si="137"/>
        <v>298</v>
      </c>
      <c r="AL369" s="23">
        <f t="shared" si="138"/>
        <v>0</v>
      </c>
      <c r="AM369" s="22"/>
    </row>
    <row r="370" spans="1:39" ht="12.75">
      <c r="A370" s="6">
        <f>Ruimtestaat!A374</f>
        <v>6</v>
      </c>
      <c r="B370" s="17" t="str">
        <f>Ruimtestaat!B374</f>
        <v>VSO Mozarthof (nr. 29)</v>
      </c>
      <c r="C370" s="52" t="str">
        <f>Ruimtestaat!D374</f>
        <v>bg</v>
      </c>
      <c r="D370" s="77" t="str">
        <f>Ruimtestaat!E374</f>
        <v>0.13</v>
      </c>
      <c r="E370" s="52" t="str">
        <f>Ruimtestaat!F374</f>
        <v>Trappenhuis</v>
      </c>
      <c r="F370" s="9">
        <v>3</v>
      </c>
      <c r="G370" s="18" t="str">
        <f t="shared" si="129"/>
        <v>Verkeersruimte / Garderobe / Wachtruimte</v>
      </c>
      <c r="H370" s="52" t="str">
        <f>Ruimtestaat!G374</f>
        <v>linoleum</v>
      </c>
      <c r="I370" s="19">
        <v>3</v>
      </c>
      <c r="J370" s="18" t="str">
        <f t="shared" si="140"/>
        <v>Harde vloer zonder polymeer beschermlaag, met behandeling</v>
      </c>
      <c r="K370" s="21">
        <f>Ruimtestaat!H374</f>
        <v>11</v>
      </c>
      <c r="L370" s="20">
        <f t="shared" si="144"/>
        <v>11</v>
      </c>
      <c r="M370" s="42">
        <f>Ruimtestaat!J374</f>
        <v>0</v>
      </c>
      <c r="N370" s="22"/>
      <c r="O370" s="9" t="str">
        <f>Ruimtestaat!L374</f>
        <v>5w</v>
      </c>
      <c r="P370" s="9"/>
      <c r="Q370" s="9"/>
      <c r="R370" s="9"/>
      <c r="S370" s="22"/>
      <c r="T370" s="17" t="str">
        <f t="shared" si="130"/>
        <v>Verkeer</v>
      </c>
      <c r="U370" s="17" t="str">
        <f t="shared" si="131"/>
        <v>AQL 7%</v>
      </c>
      <c r="V370" s="22"/>
      <c r="W370" s="184">
        <v>100</v>
      </c>
      <c r="X370" s="22"/>
      <c r="Y370" s="20">
        <f t="shared" si="132"/>
        <v>22</v>
      </c>
      <c r="Z370" s="23">
        <f t="shared" si="133"/>
        <v>0</v>
      </c>
      <c r="AA370" s="22"/>
      <c r="AB370" s="20" t="str">
        <f t="shared" si="134"/>
        <v>_</v>
      </c>
      <c r="AC370" s="23" t="str">
        <f t="shared" si="141"/>
        <v>_</v>
      </c>
      <c r="AD370" s="22"/>
      <c r="AE370" s="20" t="str">
        <f t="shared" si="135"/>
        <v>_</v>
      </c>
      <c r="AF370" s="23" t="str">
        <f t="shared" si="142"/>
        <v>_</v>
      </c>
      <c r="AG370" s="22"/>
      <c r="AH370" s="20" t="str">
        <f t="shared" si="136"/>
        <v>_</v>
      </c>
      <c r="AI370" s="23" t="str">
        <f t="shared" si="143"/>
        <v>_</v>
      </c>
      <c r="AJ370" s="22"/>
      <c r="AK370" s="20">
        <f t="shared" si="137"/>
        <v>22</v>
      </c>
      <c r="AL370" s="23">
        <f t="shared" si="138"/>
        <v>0</v>
      </c>
      <c r="AM370" s="22"/>
    </row>
    <row r="371" spans="1:39" ht="12.75">
      <c r="A371" s="6">
        <f>Ruimtestaat!A375</f>
        <v>6</v>
      </c>
      <c r="B371" s="17" t="str">
        <f>Ruimtestaat!B375</f>
        <v>VSO Mozarthof (nr. 29)</v>
      </c>
      <c r="C371" s="52" t="str">
        <f>Ruimtestaat!D375</f>
        <v>bg</v>
      </c>
      <c r="D371" s="77" t="str">
        <f>Ruimtestaat!E375</f>
        <v>0.14</v>
      </c>
      <c r="E371" s="52" t="str">
        <f>Ruimtestaat!F375</f>
        <v>Security</v>
      </c>
      <c r="F371" s="9">
        <v>1</v>
      </c>
      <c r="G371" s="18" t="str">
        <f t="shared" si="129"/>
        <v xml:space="preserve">Kantoorruimte / vergaderruimte </v>
      </c>
      <c r="H371" s="52" t="str">
        <f>Ruimtestaat!G375</f>
        <v>linoleum</v>
      </c>
      <c r="I371" s="19">
        <v>3</v>
      </c>
      <c r="J371" s="18" t="str">
        <f t="shared" si="140"/>
        <v>Harde vloer zonder polymeer beschermlaag, met behandeling</v>
      </c>
      <c r="K371" s="21">
        <f>Ruimtestaat!H375</f>
        <v>14</v>
      </c>
      <c r="L371" s="20">
        <f t="shared" si="144"/>
        <v>14</v>
      </c>
      <c r="M371" s="42">
        <f>Ruimtestaat!J375</f>
        <v>0</v>
      </c>
      <c r="N371" s="22"/>
      <c r="O371" s="9" t="str">
        <f>Ruimtestaat!L375</f>
        <v>3w</v>
      </c>
      <c r="P371" s="9"/>
      <c r="Q371" s="9"/>
      <c r="R371" s="9"/>
      <c r="S371" s="22"/>
      <c r="T371" s="17" t="str">
        <f t="shared" si="130"/>
        <v>Bureau</v>
      </c>
      <c r="U371" s="17" t="str">
        <f t="shared" si="131"/>
        <v>AQL 7%</v>
      </c>
      <c r="V371" s="22"/>
      <c r="W371" s="184">
        <v>100</v>
      </c>
      <c r="X371" s="22"/>
      <c r="Y371" s="20">
        <f t="shared" si="132"/>
        <v>16.8</v>
      </c>
      <c r="Z371" s="23">
        <f t="shared" si="133"/>
        <v>0</v>
      </c>
      <c r="AA371" s="22"/>
      <c r="AB371" s="20" t="str">
        <f t="shared" si="134"/>
        <v>_</v>
      </c>
      <c r="AC371" s="23" t="str">
        <f t="shared" si="141"/>
        <v>_</v>
      </c>
      <c r="AD371" s="22"/>
      <c r="AE371" s="20" t="str">
        <f t="shared" si="135"/>
        <v>_</v>
      </c>
      <c r="AF371" s="23" t="str">
        <f t="shared" si="142"/>
        <v>_</v>
      </c>
      <c r="AG371" s="22"/>
      <c r="AH371" s="20" t="str">
        <f t="shared" si="136"/>
        <v>_</v>
      </c>
      <c r="AI371" s="23" t="str">
        <f t="shared" si="143"/>
        <v>_</v>
      </c>
      <c r="AJ371" s="22"/>
      <c r="AK371" s="20">
        <f t="shared" si="137"/>
        <v>16.8</v>
      </c>
      <c r="AL371" s="23">
        <f t="shared" si="138"/>
        <v>0</v>
      </c>
      <c r="AM371" s="22"/>
    </row>
    <row r="372" spans="1:39" ht="12.75">
      <c r="A372" s="6">
        <f>Ruimtestaat!A376</f>
        <v>6</v>
      </c>
      <c r="B372" s="17" t="str">
        <f>Ruimtestaat!B376</f>
        <v>VSO Mozarthof (nr. 29)</v>
      </c>
      <c r="C372" s="52" t="str">
        <f>Ruimtestaat!D376</f>
        <v>bg</v>
      </c>
      <c r="D372" s="77" t="str">
        <f>Ruimtestaat!E376</f>
        <v>0.15</v>
      </c>
      <c r="E372" s="52" t="str">
        <f>Ruimtestaat!F376</f>
        <v>Vergaderkamer</v>
      </c>
      <c r="F372" s="9">
        <v>1</v>
      </c>
      <c r="G372" s="18" t="str">
        <f t="shared" si="129"/>
        <v xml:space="preserve">Kantoorruimte / vergaderruimte </v>
      </c>
      <c r="H372" s="52" t="str">
        <f>Ruimtestaat!G376</f>
        <v>linoleum</v>
      </c>
      <c r="I372" s="19">
        <v>3</v>
      </c>
      <c r="J372" s="18" t="str">
        <f t="shared" si="140"/>
        <v>Harde vloer zonder polymeer beschermlaag, met behandeling</v>
      </c>
      <c r="K372" s="21">
        <f>Ruimtestaat!H376</f>
        <v>26</v>
      </c>
      <c r="L372" s="20">
        <f t="shared" si="144"/>
        <v>26</v>
      </c>
      <c r="M372" s="42">
        <f>Ruimtestaat!J376</f>
        <v>0</v>
      </c>
      <c r="N372" s="22"/>
      <c r="O372" s="9" t="str">
        <f>Ruimtestaat!L376</f>
        <v>3w</v>
      </c>
      <c r="P372" s="9"/>
      <c r="Q372" s="9"/>
      <c r="R372" s="9"/>
      <c r="S372" s="22"/>
      <c r="T372" s="17" t="str">
        <f t="shared" si="130"/>
        <v>Bureau</v>
      </c>
      <c r="U372" s="17" t="str">
        <f t="shared" si="131"/>
        <v>AQL 7%</v>
      </c>
      <c r="V372" s="22"/>
      <c r="W372" s="184">
        <v>100</v>
      </c>
      <c r="X372" s="22"/>
      <c r="Y372" s="20">
        <f t="shared" si="132"/>
        <v>31.200000000000003</v>
      </c>
      <c r="Z372" s="23">
        <f t="shared" si="133"/>
        <v>0</v>
      </c>
      <c r="AA372" s="22"/>
      <c r="AB372" s="20" t="str">
        <f t="shared" si="134"/>
        <v>_</v>
      </c>
      <c r="AC372" s="23" t="str">
        <f t="shared" si="141"/>
        <v>_</v>
      </c>
      <c r="AD372" s="22"/>
      <c r="AE372" s="20" t="str">
        <f t="shared" si="135"/>
        <v>_</v>
      </c>
      <c r="AF372" s="23" t="str">
        <f t="shared" si="142"/>
        <v>_</v>
      </c>
      <c r="AG372" s="22"/>
      <c r="AH372" s="20" t="str">
        <f t="shared" si="136"/>
        <v>_</v>
      </c>
      <c r="AI372" s="23" t="str">
        <f t="shared" si="143"/>
        <v>_</v>
      </c>
      <c r="AJ372" s="22"/>
      <c r="AK372" s="20">
        <f t="shared" si="137"/>
        <v>31.200000000000003</v>
      </c>
      <c r="AL372" s="23">
        <f t="shared" si="138"/>
        <v>0</v>
      </c>
      <c r="AM372" s="22"/>
    </row>
    <row r="373" spans="1:39" ht="12.75">
      <c r="A373" s="6">
        <f>Ruimtestaat!A377</f>
        <v>6</v>
      </c>
      <c r="B373" s="17" t="str">
        <f>Ruimtestaat!B377</f>
        <v>VSO Mozarthof (nr. 29)</v>
      </c>
      <c r="C373" s="52" t="str">
        <f>Ruimtestaat!D377</f>
        <v>bg</v>
      </c>
      <c r="D373" s="77" t="str">
        <f>Ruimtestaat!E377</f>
        <v>0.17</v>
      </c>
      <c r="E373" s="52" t="str">
        <f>Ruimtestaat!F377</f>
        <v>Trappenhuis</v>
      </c>
      <c r="F373" s="9">
        <v>3</v>
      </c>
      <c r="G373" s="18" t="str">
        <f t="shared" si="129"/>
        <v>Verkeersruimte / Garderobe / Wachtruimte</v>
      </c>
      <c r="H373" s="52" t="str">
        <f>Ruimtestaat!G377</f>
        <v>tapijt</v>
      </c>
      <c r="I373" s="19">
        <v>4</v>
      </c>
      <c r="J373" s="18" t="str">
        <f t="shared" si="140"/>
        <v>Tapijt</v>
      </c>
      <c r="K373" s="21">
        <f>Ruimtestaat!H377</f>
        <v>15</v>
      </c>
      <c r="L373" s="20">
        <f t="shared" si="144"/>
        <v>15</v>
      </c>
      <c r="M373" s="42">
        <f>Ruimtestaat!J377</f>
        <v>0</v>
      </c>
      <c r="N373" s="22"/>
      <c r="O373" s="9" t="str">
        <f>Ruimtestaat!L377</f>
        <v>5w</v>
      </c>
      <c r="P373" s="9"/>
      <c r="Q373" s="9"/>
      <c r="R373" s="9"/>
      <c r="S373" s="22"/>
      <c r="T373" s="17" t="str">
        <f t="shared" si="130"/>
        <v>Verkeer</v>
      </c>
      <c r="U373" s="17" t="str">
        <f t="shared" si="131"/>
        <v>AQL 7%</v>
      </c>
      <c r="V373" s="22"/>
      <c r="W373" s="184">
        <v>100</v>
      </c>
      <c r="X373" s="22"/>
      <c r="Y373" s="20">
        <f t="shared" si="132"/>
        <v>30</v>
      </c>
      <c r="Z373" s="23">
        <f t="shared" si="133"/>
        <v>0</v>
      </c>
      <c r="AA373" s="22"/>
      <c r="AB373" s="20" t="str">
        <f t="shared" si="134"/>
        <v>_</v>
      </c>
      <c r="AC373" s="23" t="str">
        <f t="shared" si="141"/>
        <v>_</v>
      </c>
      <c r="AD373" s="22"/>
      <c r="AE373" s="20" t="str">
        <f t="shared" si="135"/>
        <v>_</v>
      </c>
      <c r="AF373" s="23" t="str">
        <f t="shared" si="142"/>
        <v>_</v>
      </c>
      <c r="AG373" s="22"/>
      <c r="AH373" s="20" t="str">
        <f t="shared" si="136"/>
        <v>_</v>
      </c>
      <c r="AI373" s="23" t="str">
        <f t="shared" si="143"/>
        <v>_</v>
      </c>
      <c r="AJ373" s="22"/>
      <c r="AK373" s="20">
        <f t="shared" si="137"/>
        <v>30</v>
      </c>
      <c r="AL373" s="23">
        <f t="shared" si="138"/>
        <v>0</v>
      </c>
      <c r="AM373" s="22"/>
    </row>
    <row r="374" spans="1:39" ht="12.75">
      <c r="A374" s="6">
        <f>Ruimtestaat!A378</f>
        <v>6</v>
      </c>
      <c r="B374" s="17" t="str">
        <f>Ruimtestaat!B378</f>
        <v>VSO Mozarthof (nr. 29)</v>
      </c>
      <c r="C374" s="52" t="str">
        <f>Ruimtestaat!D378</f>
        <v>bg</v>
      </c>
      <c r="D374" s="77" t="str">
        <f>Ruimtestaat!E378</f>
        <v>0.18</v>
      </c>
      <c r="E374" s="52" t="str">
        <f>Ruimtestaat!F378</f>
        <v>Werkkast</v>
      </c>
      <c r="F374" s="9">
        <v>8</v>
      </c>
      <c r="G374" s="18" t="str">
        <f t="shared" si="129"/>
        <v>Overig / Magazijn / Archief / Berging / Technische ruimte</v>
      </c>
      <c r="H374" s="52" t="str">
        <f>Ruimtestaat!G378</f>
        <v>linoleum</v>
      </c>
      <c r="I374" s="19">
        <v>3</v>
      </c>
      <c r="J374" s="18" t="str">
        <f t="shared" si="140"/>
        <v>Harde vloer zonder polymeer beschermlaag, met behandeling</v>
      </c>
      <c r="K374" s="21">
        <f>Ruimtestaat!H378</f>
        <v>5</v>
      </c>
      <c r="L374" s="20">
        <f t="shared" si="144"/>
        <v>5</v>
      </c>
      <c r="M374" s="42">
        <f>Ruimtestaat!J378</f>
        <v>0</v>
      </c>
      <c r="N374" s="22"/>
      <c r="O374" s="9" t="str">
        <f>Ruimtestaat!L378</f>
        <v>4j</v>
      </c>
      <c r="P374" s="9"/>
      <c r="Q374" s="9"/>
      <c r="R374" s="9"/>
      <c r="S374" s="22"/>
      <c r="T374" s="17" t="str">
        <f t="shared" si="130"/>
        <v>Verkeer</v>
      </c>
      <c r="U374" s="17" t="str">
        <f t="shared" si="131"/>
        <v>AQL 7%</v>
      </c>
      <c r="V374" s="22"/>
      <c r="W374" s="184">
        <v>100</v>
      </c>
      <c r="X374" s="22"/>
      <c r="Y374" s="20">
        <f t="shared" si="132"/>
        <v>0.2</v>
      </c>
      <c r="Z374" s="23">
        <f t="shared" si="133"/>
        <v>0</v>
      </c>
      <c r="AA374" s="22"/>
      <c r="AB374" s="20" t="str">
        <f t="shared" si="134"/>
        <v>_</v>
      </c>
      <c r="AC374" s="23" t="str">
        <f t="shared" si="141"/>
        <v>_</v>
      </c>
      <c r="AD374" s="22"/>
      <c r="AE374" s="20" t="str">
        <f t="shared" si="135"/>
        <v>_</v>
      </c>
      <c r="AF374" s="23" t="str">
        <f t="shared" si="142"/>
        <v>_</v>
      </c>
      <c r="AG374" s="22"/>
      <c r="AH374" s="20" t="str">
        <f t="shared" si="136"/>
        <v>_</v>
      </c>
      <c r="AI374" s="23" t="str">
        <f t="shared" si="143"/>
        <v>_</v>
      </c>
      <c r="AJ374" s="22"/>
      <c r="AK374" s="20">
        <f t="shared" si="137"/>
        <v>0.2</v>
      </c>
      <c r="AL374" s="23">
        <f t="shared" si="138"/>
        <v>0</v>
      </c>
      <c r="AM374" s="22"/>
    </row>
    <row r="375" spans="1:39" ht="12.75">
      <c r="A375" s="6">
        <f>Ruimtestaat!A379</f>
        <v>6</v>
      </c>
      <c r="B375" s="17" t="str">
        <f>Ruimtestaat!B379</f>
        <v>VSO Mozarthof (nr. 29)</v>
      </c>
      <c r="C375" s="52" t="str">
        <f>Ruimtestaat!D379</f>
        <v>bg</v>
      </c>
      <c r="D375" s="77" t="str">
        <f>Ruimtestaat!E379</f>
        <v>0.19</v>
      </c>
      <c r="E375" s="52" t="str">
        <f>Ruimtestaat!F379</f>
        <v>Berging</v>
      </c>
      <c r="F375" s="9">
        <v>8</v>
      </c>
      <c r="G375" s="18" t="str">
        <f t="shared" si="129"/>
        <v>Overig / Magazijn / Archief / Berging / Technische ruimte</v>
      </c>
      <c r="H375" s="52" t="str">
        <f>Ruimtestaat!G379</f>
        <v>linoleum</v>
      </c>
      <c r="I375" s="19">
        <v>3</v>
      </c>
      <c r="J375" s="18" t="str">
        <f t="shared" si="140"/>
        <v>Harde vloer zonder polymeer beschermlaag, met behandeling</v>
      </c>
      <c r="K375" s="21">
        <f>Ruimtestaat!H379</f>
        <v>0</v>
      </c>
      <c r="L375" s="20">
        <f t="shared" si="144"/>
        <v>0</v>
      </c>
      <c r="M375" s="42">
        <f>Ruimtestaat!J379</f>
        <v>0</v>
      </c>
      <c r="N375" s="22"/>
      <c r="O375" s="9" t="str">
        <f>Ruimtestaat!L379</f>
        <v>4j</v>
      </c>
      <c r="P375" s="9"/>
      <c r="Q375" s="9"/>
      <c r="R375" s="9"/>
      <c r="S375" s="22"/>
      <c r="T375" s="17" t="str">
        <f t="shared" si="130"/>
        <v>Verkeer</v>
      </c>
      <c r="U375" s="17" t="str">
        <f t="shared" si="131"/>
        <v>AQL 7%</v>
      </c>
      <c r="V375" s="22"/>
      <c r="W375" s="184">
        <v>100</v>
      </c>
      <c r="X375" s="22"/>
      <c r="Y375" s="20">
        <f t="shared" si="132"/>
        <v>0</v>
      </c>
      <c r="Z375" s="23">
        <f t="shared" si="133"/>
        <v>0</v>
      </c>
      <c r="AA375" s="22"/>
      <c r="AB375" s="20" t="str">
        <f t="shared" si="134"/>
        <v>_</v>
      </c>
      <c r="AC375" s="23" t="str">
        <f t="shared" si="141"/>
        <v>_</v>
      </c>
      <c r="AD375" s="22"/>
      <c r="AE375" s="20" t="str">
        <f t="shared" si="135"/>
        <v>_</v>
      </c>
      <c r="AF375" s="23" t="str">
        <f t="shared" si="142"/>
        <v>_</v>
      </c>
      <c r="AG375" s="22"/>
      <c r="AH375" s="20" t="str">
        <f t="shared" si="136"/>
        <v>_</v>
      </c>
      <c r="AI375" s="23" t="str">
        <f t="shared" si="143"/>
        <v>_</v>
      </c>
      <c r="AJ375" s="22"/>
      <c r="AK375" s="20">
        <f t="shared" si="137"/>
        <v>0</v>
      </c>
      <c r="AL375" s="23">
        <f t="shared" si="138"/>
        <v>0</v>
      </c>
      <c r="AM375" s="22"/>
    </row>
    <row r="376" spans="1:39" ht="12.75">
      <c r="A376" s="6">
        <f>Ruimtestaat!A380</f>
        <v>6</v>
      </c>
      <c r="B376" s="17" t="str">
        <f>Ruimtestaat!B380</f>
        <v>VSO Mozarthof (nr. 29)</v>
      </c>
      <c r="C376" s="52" t="str">
        <f>Ruimtestaat!D380</f>
        <v>bg</v>
      </c>
      <c r="D376" s="77" t="str">
        <f>Ruimtestaat!E380</f>
        <v>0.20</v>
      </c>
      <c r="E376" s="52" t="str">
        <f>Ruimtestaat!F380</f>
        <v>Berging</v>
      </c>
      <c r="F376" s="9">
        <v>8</v>
      </c>
      <c r="G376" s="18" t="str">
        <f t="shared" si="129"/>
        <v>Overig / Magazijn / Archief / Berging / Technische ruimte</v>
      </c>
      <c r="H376" s="52" t="str">
        <f>Ruimtestaat!G380</f>
        <v>linoleum</v>
      </c>
      <c r="I376" s="19">
        <v>3</v>
      </c>
      <c r="J376" s="18" t="str">
        <f t="shared" si="140"/>
        <v>Harde vloer zonder polymeer beschermlaag, met behandeling</v>
      </c>
      <c r="K376" s="21">
        <f>Ruimtestaat!H380</f>
        <v>0</v>
      </c>
      <c r="L376" s="20">
        <f t="shared" si="144"/>
        <v>0</v>
      </c>
      <c r="M376" s="42">
        <f>Ruimtestaat!J380</f>
        <v>0</v>
      </c>
      <c r="N376" s="22"/>
      <c r="O376" s="9" t="str">
        <f>Ruimtestaat!L380</f>
        <v>4j</v>
      </c>
      <c r="P376" s="9"/>
      <c r="Q376" s="9"/>
      <c r="R376" s="9"/>
      <c r="S376" s="22"/>
      <c r="T376" s="17" t="str">
        <f t="shared" si="130"/>
        <v>Verkeer</v>
      </c>
      <c r="U376" s="17" t="str">
        <f t="shared" si="131"/>
        <v>AQL 7%</v>
      </c>
      <c r="V376" s="22"/>
      <c r="W376" s="184">
        <v>100</v>
      </c>
      <c r="X376" s="22"/>
      <c r="Y376" s="20">
        <f t="shared" si="132"/>
        <v>0</v>
      </c>
      <c r="Z376" s="23">
        <f t="shared" si="133"/>
        <v>0</v>
      </c>
      <c r="AA376" s="22"/>
      <c r="AB376" s="20" t="str">
        <f t="shared" si="134"/>
        <v>_</v>
      </c>
      <c r="AC376" s="23" t="str">
        <f t="shared" si="141"/>
        <v>_</v>
      </c>
      <c r="AD376" s="22"/>
      <c r="AE376" s="20" t="str">
        <f t="shared" si="135"/>
        <v>_</v>
      </c>
      <c r="AF376" s="23" t="str">
        <f t="shared" si="142"/>
        <v>_</v>
      </c>
      <c r="AG376" s="22"/>
      <c r="AH376" s="20" t="str">
        <f t="shared" si="136"/>
        <v>_</v>
      </c>
      <c r="AI376" s="23" t="str">
        <f t="shared" si="143"/>
        <v>_</v>
      </c>
      <c r="AJ376" s="22"/>
      <c r="AK376" s="20">
        <f t="shared" si="137"/>
        <v>0</v>
      </c>
      <c r="AL376" s="23">
        <f t="shared" si="138"/>
        <v>0</v>
      </c>
      <c r="AM376" s="22"/>
    </row>
    <row r="377" spans="1:39" ht="12.75">
      <c r="A377" s="6">
        <f>Ruimtestaat!A381</f>
        <v>6</v>
      </c>
      <c r="B377" s="17" t="str">
        <f>Ruimtestaat!B381</f>
        <v>VSO Mozarthof (nr. 29)</v>
      </c>
      <c r="C377" s="52" t="str">
        <f>Ruimtestaat!D381</f>
        <v>bg</v>
      </c>
      <c r="D377" s="77" t="str">
        <f>Ruimtestaat!E381</f>
        <v>0.21</v>
      </c>
      <c r="E377" s="52" t="str">
        <f>Ruimtestaat!F381</f>
        <v>Berging</v>
      </c>
      <c r="F377" s="9">
        <v>8</v>
      </c>
      <c r="G377" s="18" t="str">
        <f t="shared" si="129"/>
        <v>Overig / Magazijn / Archief / Berging / Technische ruimte</v>
      </c>
      <c r="H377" s="52" t="str">
        <f>Ruimtestaat!G381</f>
        <v>linoleum</v>
      </c>
      <c r="I377" s="19">
        <v>3</v>
      </c>
      <c r="J377" s="18" t="str">
        <f t="shared" si="140"/>
        <v>Harde vloer zonder polymeer beschermlaag, met behandeling</v>
      </c>
      <c r="K377" s="21">
        <f>Ruimtestaat!H381</f>
        <v>0</v>
      </c>
      <c r="L377" s="20">
        <f t="shared" si="144"/>
        <v>0</v>
      </c>
      <c r="M377" s="42">
        <f>Ruimtestaat!J381</f>
        <v>0</v>
      </c>
      <c r="N377" s="22"/>
      <c r="O377" s="9" t="str">
        <f>Ruimtestaat!L381</f>
        <v>4j</v>
      </c>
      <c r="P377" s="9"/>
      <c r="Q377" s="9"/>
      <c r="R377" s="9"/>
      <c r="S377" s="22"/>
      <c r="T377" s="17" t="str">
        <f t="shared" si="130"/>
        <v>Verkeer</v>
      </c>
      <c r="U377" s="17" t="str">
        <f t="shared" si="131"/>
        <v>AQL 7%</v>
      </c>
      <c r="V377" s="22"/>
      <c r="W377" s="184">
        <v>100</v>
      </c>
      <c r="X377" s="22"/>
      <c r="Y377" s="20">
        <f t="shared" si="132"/>
        <v>0</v>
      </c>
      <c r="Z377" s="23">
        <f t="shared" si="133"/>
        <v>0</v>
      </c>
      <c r="AA377" s="22"/>
      <c r="AB377" s="20" t="str">
        <f t="shared" si="134"/>
        <v>_</v>
      </c>
      <c r="AC377" s="23" t="str">
        <f t="shared" si="141"/>
        <v>_</v>
      </c>
      <c r="AD377" s="22"/>
      <c r="AE377" s="20" t="str">
        <f t="shared" si="135"/>
        <v>_</v>
      </c>
      <c r="AF377" s="23" t="str">
        <f t="shared" si="142"/>
        <v>_</v>
      </c>
      <c r="AG377" s="22"/>
      <c r="AH377" s="20" t="str">
        <f t="shared" si="136"/>
        <v>_</v>
      </c>
      <c r="AI377" s="23" t="str">
        <f t="shared" si="143"/>
        <v>_</v>
      </c>
      <c r="AJ377" s="22"/>
      <c r="AK377" s="20">
        <f t="shared" si="137"/>
        <v>0</v>
      </c>
      <c r="AL377" s="23">
        <f t="shared" si="138"/>
        <v>0</v>
      </c>
      <c r="AM377" s="22"/>
    </row>
    <row r="378" spans="1:39" ht="12.75">
      <c r="A378" s="6">
        <f>Ruimtestaat!A382</f>
        <v>6</v>
      </c>
      <c r="B378" s="17" t="str">
        <f>Ruimtestaat!B382</f>
        <v>VSO Mozarthof (nr. 29)</v>
      </c>
      <c r="C378" s="52" t="str">
        <f>Ruimtestaat!D382</f>
        <v>bg</v>
      </c>
      <c r="D378" s="77" t="str">
        <f>Ruimtestaat!E382</f>
        <v>0.22</v>
      </c>
      <c r="E378" s="52" t="str">
        <f>Ruimtestaat!F382</f>
        <v>Berging</v>
      </c>
      <c r="F378" s="9">
        <v>8</v>
      </c>
      <c r="G378" s="18" t="str">
        <f t="shared" si="129"/>
        <v>Overig / Magazijn / Archief / Berging / Technische ruimte</v>
      </c>
      <c r="H378" s="52" t="str">
        <f>Ruimtestaat!G382</f>
        <v>linoleum</v>
      </c>
      <c r="I378" s="19">
        <v>3</v>
      </c>
      <c r="J378" s="18" t="str">
        <f t="shared" si="140"/>
        <v>Harde vloer zonder polymeer beschermlaag, met behandeling</v>
      </c>
      <c r="K378" s="21">
        <f>Ruimtestaat!H382</f>
        <v>0</v>
      </c>
      <c r="L378" s="20">
        <f t="shared" si="144"/>
        <v>0</v>
      </c>
      <c r="M378" s="42">
        <f>Ruimtestaat!J382</f>
        <v>0</v>
      </c>
      <c r="N378" s="22"/>
      <c r="O378" s="9" t="str">
        <f>Ruimtestaat!L382</f>
        <v>4j</v>
      </c>
      <c r="P378" s="9"/>
      <c r="Q378" s="9"/>
      <c r="R378" s="9"/>
      <c r="S378" s="22"/>
      <c r="T378" s="17" t="str">
        <f t="shared" si="130"/>
        <v>Verkeer</v>
      </c>
      <c r="U378" s="17" t="str">
        <f t="shared" si="131"/>
        <v>AQL 7%</v>
      </c>
      <c r="V378" s="22"/>
      <c r="W378" s="184">
        <v>100</v>
      </c>
      <c r="X378" s="22"/>
      <c r="Y378" s="20">
        <f t="shared" si="132"/>
        <v>0</v>
      </c>
      <c r="Z378" s="23">
        <f t="shared" si="133"/>
        <v>0</v>
      </c>
      <c r="AA378" s="22"/>
      <c r="AB378" s="20" t="str">
        <f t="shared" si="134"/>
        <v>_</v>
      </c>
      <c r="AC378" s="23" t="str">
        <f t="shared" si="141"/>
        <v>_</v>
      </c>
      <c r="AD378" s="22"/>
      <c r="AE378" s="20" t="str">
        <f t="shared" si="135"/>
        <v>_</v>
      </c>
      <c r="AF378" s="23" t="str">
        <f t="shared" si="142"/>
        <v>_</v>
      </c>
      <c r="AG378" s="22"/>
      <c r="AH378" s="20" t="str">
        <f t="shared" si="136"/>
        <v>_</v>
      </c>
      <c r="AI378" s="23" t="str">
        <f t="shared" si="143"/>
        <v>_</v>
      </c>
      <c r="AJ378" s="22"/>
      <c r="AK378" s="20">
        <f t="shared" si="137"/>
        <v>0</v>
      </c>
      <c r="AL378" s="23">
        <f t="shared" si="138"/>
        <v>0</v>
      </c>
      <c r="AM378" s="22"/>
    </row>
    <row r="379" spans="1:39" ht="12.75">
      <c r="A379" s="6">
        <f>Ruimtestaat!A383</f>
        <v>6</v>
      </c>
      <c r="B379" s="17" t="str">
        <f>Ruimtestaat!B383</f>
        <v>VSO Mozarthof (nr. 29)</v>
      </c>
      <c r="C379" s="52" t="str">
        <f>Ruimtestaat!D383</f>
        <v>bg</v>
      </c>
      <c r="D379" s="77" t="str">
        <f>Ruimtestaat!E383</f>
        <v>0.23</v>
      </c>
      <c r="E379" s="52" t="str">
        <f>Ruimtestaat!F383</f>
        <v>Berging</v>
      </c>
      <c r="F379" s="9">
        <v>8</v>
      </c>
      <c r="G379" s="18" t="str">
        <f t="shared" si="129"/>
        <v>Overig / Magazijn / Archief / Berging / Technische ruimte</v>
      </c>
      <c r="H379" s="52" t="str">
        <f>Ruimtestaat!G383</f>
        <v>linoleum</v>
      </c>
      <c r="I379" s="19">
        <v>3</v>
      </c>
      <c r="J379" s="18" t="str">
        <f t="shared" si="140"/>
        <v>Harde vloer zonder polymeer beschermlaag, met behandeling</v>
      </c>
      <c r="K379" s="21">
        <f>Ruimtestaat!H383</f>
        <v>0</v>
      </c>
      <c r="L379" s="20">
        <f t="shared" si="144"/>
        <v>0</v>
      </c>
      <c r="M379" s="42">
        <f>Ruimtestaat!J383</f>
        <v>0</v>
      </c>
      <c r="N379" s="22"/>
      <c r="O379" s="9" t="str">
        <f>Ruimtestaat!L383</f>
        <v>4j</v>
      </c>
      <c r="P379" s="9"/>
      <c r="Q379" s="9"/>
      <c r="R379" s="9"/>
      <c r="S379" s="22"/>
      <c r="T379" s="17" t="str">
        <f t="shared" si="130"/>
        <v>Verkeer</v>
      </c>
      <c r="U379" s="17" t="str">
        <f t="shared" si="131"/>
        <v>AQL 7%</v>
      </c>
      <c r="V379" s="22"/>
      <c r="W379" s="184">
        <v>100</v>
      </c>
      <c r="X379" s="22"/>
      <c r="Y379" s="20">
        <f t="shared" si="132"/>
        <v>0</v>
      </c>
      <c r="Z379" s="23">
        <f t="shared" si="133"/>
        <v>0</v>
      </c>
      <c r="AA379" s="22"/>
      <c r="AB379" s="20" t="str">
        <f t="shared" si="134"/>
        <v>_</v>
      </c>
      <c r="AC379" s="23" t="str">
        <f t="shared" si="141"/>
        <v>_</v>
      </c>
      <c r="AD379" s="22"/>
      <c r="AE379" s="20" t="str">
        <f t="shared" si="135"/>
        <v>_</v>
      </c>
      <c r="AF379" s="23" t="str">
        <f t="shared" si="142"/>
        <v>_</v>
      </c>
      <c r="AG379" s="22"/>
      <c r="AH379" s="20" t="str">
        <f t="shared" si="136"/>
        <v>_</v>
      </c>
      <c r="AI379" s="23" t="str">
        <f t="shared" si="143"/>
        <v>_</v>
      </c>
      <c r="AJ379" s="22"/>
      <c r="AK379" s="20">
        <f t="shared" si="137"/>
        <v>0</v>
      </c>
      <c r="AL379" s="23">
        <f t="shared" si="138"/>
        <v>0</v>
      </c>
      <c r="AM379" s="22"/>
    </row>
    <row r="380" spans="1:39" ht="12.75">
      <c r="A380" s="6">
        <f>Ruimtestaat!A384</f>
        <v>6</v>
      </c>
      <c r="B380" s="17" t="str">
        <f>Ruimtestaat!B384</f>
        <v>VSO Mozarthof (nr. 29)</v>
      </c>
      <c r="C380" s="52" t="str">
        <f>Ruimtestaat!D384</f>
        <v>bg</v>
      </c>
      <c r="D380" s="77" t="str">
        <f>Ruimtestaat!E384</f>
        <v>0.24</v>
      </c>
      <c r="E380" s="52" t="str">
        <f>Ruimtestaat!F384</f>
        <v>Berging</v>
      </c>
      <c r="F380" s="9">
        <v>8</v>
      </c>
      <c r="G380" s="18" t="str">
        <f t="shared" si="129"/>
        <v>Overig / Magazijn / Archief / Berging / Technische ruimte</v>
      </c>
      <c r="H380" s="52" t="str">
        <f>Ruimtestaat!G384</f>
        <v>linoleum</v>
      </c>
      <c r="I380" s="19">
        <v>3</v>
      </c>
      <c r="J380" s="18" t="str">
        <f t="shared" si="140"/>
        <v>Harde vloer zonder polymeer beschermlaag, met behandeling</v>
      </c>
      <c r="K380" s="21">
        <f>Ruimtestaat!H384</f>
        <v>0</v>
      </c>
      <c r="L380" s="20">
        <f t="shared" si="144"/>
        <v>0</v>
      </c>
      <c r="M380" s="42">
        <f>Ruimtestaat!J384</f>
        <v>0</v>
      </c>
      <c r="N380" s="22"/>
      <c r="O380" s="9" t="str">
        <f>Ruimtestaat!L384</f>
        <v>4j</v>
      </c>
      <c r="P380" s="9"/>
      <c r="Q380" s="9"/>
      <c r="R380" s="9"/>
      <c r="S380" s="22"/>
      <c r="T380" s="17" t="str">
        <f t="shared" si="130"/>
        <v>Verkeer</v>
      </c>
      <c r="U380" s="17" t="str">
        <f t="shared" si="131"/>
        <v>AQL 7%</v>
      </c>
      <c r="V380" s="22"/>
      <c r="W380" s="184">
        <v>100</v>
      </c>
      <c r="X380" s="22"/>
      <c r="Y380" s="20">
        <f t="shared" si="132"/>
        <v>0</v>
      </c>
      <c r="Z380" s="23">
        <f t="shared" si="133"/>
        <v>0</v>
      </c>
      <c r="AA380" s="22"/>
      <c r="AB380" s="20" t="str">
        <f t="shared" si="134"/>
        <v>_</v>
      </c>
      <c r="AC380" s="23" t="str">
        <f t="shared" si="141"/>
        <v>_</v>
      </c>
      <c r="AD380" s="22"/>
      <c r="AE380" s="20" t="str">
        <f t="shared" si="135"/>
        <v>_</v>
      </c>
      <c r="AF380" s="23" t="str">
        <f t="shared" si="142"/>
        <v>_</v>
      </c>
      <c r="AG380" s="22"/>
      <c r="AH380" s="20" t="str">
        <f t="shared" si="136"/>
        <v>_</v>
      </c>
      <c r="AI380" s="23" t="str">
        <f t="shared" si="143"/>
        <v>_</v>
      </c>
      <c r="AJ380" s="22"/>
      <c r="AK380" s="20">
        <f t="shared" si="137"/>
        <v>0</v>
      </c>
      <c r="AL380" s="23">
        <f t="shared" si="138"/>
        <v>0</v>
      </c>
      <c r="AM380" s="22"/>
    </row>
    <row r="381" spans="1:39" ht="12.75">
      <c r="A381" s="6">
        <f>Ruimtestaat!A385</f>
        <v>6</v>
      </c>
      <c r="B381" s="17" t="str">
        <f>Ruimtestaat!B385</f>
        <v>VSO Mozarthof (nr. 29)</v>
      </c>
      <c r="C381" s="52" t="str">
        <f>Ruimtestaat!D385</f>
        <v>bg</v>
      </c>
      <c r="D381" s="77" t="str">
        <f>Ruimtestaat!E385</f>
        <v>0.25</v>
      </c>
      <c r="E381" s="52" t="str">
        <f>Ruimtestaat!F385</f>
        <v>Berging</v>
      </c>
      <c r="F381" s="9">
        <v>8</v>
      </c>
      <c r="G381" s="18" t="str">
        <f t="shared" si="129"/>
        <v>Overig / Magazijn / Archief / Berging / Technische ruimte</v>
      </c>
      <c r="H381" s="52" t="str">
        <f>Ruimtestaat!G385</f>
        <v>linoleum</v>
      </c>
      <c r="I381" s="19">
        <v>3</v>
      </c>
      <c r="J381" s="18" t="str">
        <f t="shared" si="140"/>
        <v>Harde vloer zonder polymeer beschermlaag, met behandeling</v>
      </c>
      <c r="K381" s="21">
        <f>Ruimtestaat!H385</f>
        <v>0</v>
      </c>
      <c r="L381" s="20">
        <f t="shared" si="144"/>
        <v>0</v>
      </c>
      <c r="M381" s="42">
        <f>Ruimtestaat!J385</f>
        <v>0</v>
      </c>
      <c r="N381" s="22"/>
      <c r="O381" s="9" t="str">
        <f>Ruimtestaat!L385</f>
        <v>4j</v>
      </c>
      <c r="P381" s="9"/>
      <c r="Q381" s="9"/>
      <c r="R381" s="9"/>
      <c r="S381" s="22"/>
      <c r="T381" s="17" t="str">
        <f t="shared" si="130"/>
        <v>Verkeer</v>
      </c>
      <c r="U381" s="17" t="str">
        <f t="shared" si="131"/>
        <v>AQL 7%</v>
      </c>
      <c r="V381" s="22"/>
      <c r="W381" s="184">
        <v>100</v>
      </c>
      <c r="X381" s="22"/>
      <c r="Y381" s="20">
        <f t="shared" si="132"/>
        <v>0</v>
      </c>
      <c r="Z381" s="23">
        <f t="shared" si="133"/>
        <v>0</v>
      </c>
      <c r="AA381" s="22"/>
      <c r="AB381" s="20" t="str">
        <f t="shared" si="134"/>
        <v>_</v>
      </c>
      <c r="AC381" s="23" t="str">
        <f t="shared" si="141"/>
        <v>_</v>
      </c>
      <c r="AD381" s="22"/>
      <c r="AE381" s="20" t="str">
        <f t="shared" si="135"/>
        <v>_</v>
      </c>
      <c r="AF381" s="23" t="str">
        <f t="shared" si="142"/>
        <v>_</v>
      </c>
      <c r="AG381" s="22"/>
      <c r="AH381" s="20" t="str">
        <f t="shared" si="136"/>
        <v>_</v>
      </c>
      <c r="AI381" s="23" t="str">
        <f t="shared" si="143"/>
        <v>_</v>
      </c>
      <c r="AJ381" s="22"/>
      <c r="AK381" s="20">
        <f t="shared" si="137"/>
        <v>0</v>
      </c>
      <c r="AL381" s="23">
        <f t="shared" si="138"/>
        <v>0</v>
      </c>
      <c r="AM381" s="22"/>
    </row>
    <row r="382" spans="1:39" ht="12.75">
      <c r="A382" s="6">
        <f>Ruimtestaat!A386</f>
        <v>6</v>
      </c>
      <c r="B382" s="17" t="str">
        <f>Ruimtestaat!B386</f>
        <v>VSO Mozarthof (nr. 29)</v>
      </c>
      <c r="C382" s="52" t="str">
        <f>Ruimtestaat!D386</f>
        <v>bg</v>
      </c>
      <c r="D382" s="77" t="str">
        <f>Ruimtestaat!E386</f>
        <v>0.27</v>
      </c>
      <c r="E382" s="52" t="str">
        <f>Ruimtestaat!F386</f>
        <v>Speellokaal</v>
      </c>
      <c r="F382" s="9">
        <v>6</v>
      </c>
      <c r="G382" s="18" t="str">
        <f t="shared" si="129"/>
        <v>Leslokalen theorie</v>
      </c>
      <c r="H382" s="52" t="str">
        <f>Ruimtestaat!G386</f>
        <v>linoleum</v>
      </c>
      <c r="I382" s="19">
        <v>3</v>
      </c>
      <c r="J382" s="18" t="str">
        <f t="shared" si="140"/>
        <v>Harde vloer zonder polymeer beschermlaag, met behandeling</v>
      </c>
      <c r="K382" s="21">
        <f>Ruimtestaat!H386</f>
        <v>85</v>
      </c>
      <c r="L382" s="20">
        <f t="shared" si="144"/>
        <v>85</v>
      </c>
      <c r="M382" s="42">
        <f>Ruimtestaat!J386</f>
        <v>0</v>
      </c>
      <c r="N382" s="22"/>
      <c r="O382" s="9" t="str">
        <f>Ruimtestaat!L386</f>
        <v>3w</v>
      </c>
      <c r="P382" s="9"/>
      <c r="Q382" s="9"/>
      <c r="R382" s="9"/>
      <c r="S382" s="22"/>
      <c r="T382" s="17" t="str">
        <f t="shared" si="130"/>
        <v>Les</v>
      </c>
      <c r="U382" s="17" t="str">
        <f t="shared" si="131"/>
        <v>AQL 7%</v>
      </c>
      <c r="V382" s="22"/>
      <c r="W382" s="184">
        <v>100</v>
      </c>
      <c r="X382" s="22"/>
      <c r="Y382" s="20">
        <f t="shared" si="132"/>
        <v>102</v>
      </c>
      <c r="Z382" s="23">
        <f t="shared" si="133"/>
        <v>0</v>
      </c>
      <c r="AA382" s="22"/>
      <c r="AB382" s="20" t="str">
        <f t="shared" si="134"/>
        <v>_</v>
      </c>
      <c r="AC382" s="23" t="str">
        <f t="shared" si="141"/>
        <v>_</v>
      </c>
      <c r="AD382" s="22"/>
      <c r="AE382" s="20" t="str">
        <f t="shared" si="135"/>
        <v>_</v>
      </c>
      <c r="AF382" s="23" t="str">
        <f t="shared" si="142"/>
        <v>_</v>
      </c>
      <c r="AG382" s="22"/>
      <c r="AH382" s="20" t="str">
        <f t="shared" si="136"/>
        <v>_</v>
      </c>
      <c r="AI382" s="23" t="str">
        <f t="shared" si="143"/>
        <v>_</v>
      </c>
      <c r="AJ382" s="22"/>
      <c r="AK382" s="20">
        <f t="shared" si="137"/>
        <v>102</v>
      </c>
      <c r="AL382" s="23">
        <f t="shared" si="138"/>
        <v>0</v>
      </c>
      <c r="AM382" s="22"/>
    </row>
    <row r="383" spans="1:39" ht="12.75">
      <c r="A383" s="6">
        <f>Ruimtestaat!A387</f>
        <v>6</v>
      </c>
      <c r="B383" s="17" t="str">
        <f>Ruimtestaat!B387</f>
        <v>VSO Mozarthof (nr. 29)</v>
      </c>
      <c r="C383" s="52" t="str">
        <f>Ruimtestaat!D387</f>
        <v>bg</v>
      </c>
      <c r="D383" s="77" t="str">
        <f>Ruimtestaat!E387</f>
        <v>0.28</v>
      </c>
      <c r="E383" s="52" t="str">
        <f>Ruimtestaat!F387</f>
        <v>Miva</v>
      </c>
      <c r="F383" s="9">
        <v>2</v>
      </c>
      <c r="G383" s="18" t="str">
        <f t="shared" si="129"/>
        <v>Sanitaire ruimte</v>
      </c>
      <c r="H383" s="52" t="str">
        <f>Ruimtestaat!G387</f>
        <v>gietvloer</v>
      </c>
      <c r="I383" s="19">
        <v>3</v>
      </c>
      <c r="J383" s="18" t="str">
        <f t="shared" si="140"/>
        <v>Harde vloer zonder polymeer beschermlaag, met behandeling</v>
      </c>
      <c r="K383" s="21">
        <f>Ruimtestaat!H387</f>
        <v>5</v>
      </c>
      <c r="L383" s="20">
        <f t="shared" si="144"/>
        <v>5</v>
      </c>
      <c r="M383" s="42">
        <f>Ruimtestaat!J387</f>
        <v>0</v>
      </c>
      <c r="N383" s="22"/>
      <c r="O383" s="9" t="str">
        <f>Ruimtestaat!L387</f>
        <v>5w</v>
      </c>
      <c r="P383" s="9"/>
      <c r="Q383" s="9"/>
      <c r="R383" s="9"/>
      <c r="S383" s="22"/>
      <c r="T383" s="17" t="str">
        <f t="shared" si="130"/>
        <v>Sanitair</v>
      </c>
      <c r="U383" s="17" t="str">
        <f t="shared" si="131"/>
        <v>AQL 4%</v>
      </c>
      <c r="V383" s="22"/>
      <c r="W383" s="184">
        <v>100</v>
      </c>
      <c r="X383" s="22"/>
      <c r="Y383" s="20">
        <f t="shared" si="132"/>
        <v>10</v>
      </c>
      <c r="Z383" s="23">
        <f t="shared" si="133"/>
        <v>0</v>
      </c>
      <c r="AA383" s="22"/>
      <c r="AB383" s="20" t="str">
        <f t="shared" si="134"/>
        <v>_</v>
      </c>
      <c r="AC383" s="23" t="str">
        <f t="shared" si="141"/>
        <v>_</v>
      </c>
      <c r="AD383" s="22"/>
      <c r="AE383" s="20" t="str">
        <f t="shared" si="135"/>
        <v>_</v>
      </c>
      <c r="AF383" s="23" t="str">
        <f t="shared" si="142"/>
        <v>_</v>
      </c>
      <c r="AG383" s="22"/>
      <c r="AH383" s="20" t="str">
        <f t="shared" si="136"/>
        <v>_</v>
      </c>
      <c r="AI383" s="23" t="str">
        <f t="shared" si="143"/>
        <v>_</v>
      </c>
      <c r="AJ383" s="22"/>
      <c r="AK383" s="20">
        <f t="shared" si="137"/>
        <v>10</v>
      </c>
      <c r="AL383" s="23">
        <f t="shared" si="138"/>
        <v>0</v>
      </c>
      <c r="AM383" s="22"/>
    </row>
    <row r="384" spans="1:39" ht="12.75">
      <c r="A384" s="6">
        <f>Ruimtestaat!A388</f>
        <v>6</v>
      </c>
      <c r="B384" s="17" t="str">
        <f>Ruimtestaat!B388</f>
        <v>VSO Mozarthof (nr. 29)</v>
      </c>
      <c r="C384" s="52" t="str">
        <f>Ruimtestaat!D388</f>
        <v>bg</v>
      </c>
      <c r="D384" s="77" t="str">
        <f>Ruimtestaat!E388</f>
        <v>0.29</v>
      </c>
      <c r="E384" s="52" t="str">
        <f>Ruimtestaat!F388</f>
        <v>Repro</v>
      </c>
      <c r="F384" s="9">
        <v>1</v>
      </c>
      <c r="G384" s="18" t="str">
        <f t="shared" si="129"/>
        <v xml:space="preserve">Kantoorruimte / vergaderruimte </v>
      </c>
      <c r="H384" s="52" t="str">
        <f>Ruimtestaat!G388</f>
        <v>linoleum</v>
      </c>
      <c r="I384" s="19">
        <v>3</v>
      </c>
      <c r="J384" s="18" t="str">
        <f t="shared" si="140"/>
        <v>Harde vloer zonder polymeer beschermlaag, met behandeling</v>
      </c>
      <c r="K384" s="21">
        <f>Ruimtestaat!H388</f>
        <v>14</v>
      </c>
      <c r="L384" s="20">
        <f t="shared" si="144"/>
        <v>14</v>
      </c>
      <c r="M384" s="42">
        <f>Ruimtestaat!J388</f>
        <v>0</v>
      </c>
      <c r="N384" s="22"/>
      <c r="O384" s="9" t="str">
        <f>Ruimtestaat!L388</f>
        <v>3w</v>
      </c>
      <c r="P384" s="9"/>
      <c r="Q384" s="9"/>
      <c r="R384" s="9"/>
      <c r="S384" s="22"/>
      <c r="T384" s="17" t="str">
        <f t="shared" si="130"/>
        <v>Bureau</v>
      </c>
      <c r="U384" s="17" t="str">
        <f t="shared" si="131"/>
        <v>AQL 7%</v>
      </c>
      <c r="V384" s="22"/>
      <c r="W384" s="184">
        <v>100</v>
      </c>
      <c r="X384" s="22"/>
      <c r="Y384" s="20">
        <f t="shared" si="132"/>
        <v>16.8</v>
      </c>
      <c r="Z384" s="23">
        <f t="shared" si="133"/>
        <v>0</v>
      </c>
      <c r="AA384" s="22"/>
      <c r="AB384" s="20" t="str">
        <f t="shared" si="134"/>
        <v>_</v>
      </c>
      <c r="AC384" s="23" t="str">
        <f t="shared" si="141"/>
        <v>_</v>
      </c>
      <c r="AD384" s="22"/>
      <c r="AE384" s="20" t="str">
        <f t="shared" si="135"/>
        <v>_</v>
      </c>
      <c r="AF384" s="23" t="str">
        <f t="shared" si="142"/>
        <v>_</v>
      </c>
      <c r="AG384" s="22"/>
      <c r="AH384" s="20" t="str">
        <f t="shared" si="136"/>
        <v>_</v>
      </c>
      <c r="AI384" s="23" t="str">
        <f t="shared" si="143"/>
        <v>_</v>
      </c>
      <c r="AJ384" s="22"/>
      <c r="AK384" s="20">
        <f t="shared" si="137"/>
        <v>16.8</v>
      </c>
      <c r="AL384" s="23">
        <f t="shared" si="138"/>
        <v>0</v>
      </c>
      <c r="AM384" s="22"/>
    </row>
    <row r="385" spans="1:39" ht="12.75">
      <c r="A385" s="6">
        <f>Ruimtestaat!A389</f>
        <v>6</v>
      </c>
      <c r="B385" s="17" t="str">
        <f>Ruimtestaat!B389</f>
        <v>VSO Mozarthof (nr. 29)</v>
      </c>
      <c r="C385" s="52" t="str">
        <f>Ruimtestaat!D389</f>
        <v>bg</v>
      </c>
      <c r="D385" s="77" t="str">
        <f>Ruimtestaat!E389</f>
        <v>0.30</v>
      </c>
      <c r="E385" s="52" t="str">
        <f>Ruimtestaat!F389</f>
        <v>Lift</v>
      </c>
      <c r="F385" s="9">
        <v>3</v>
      </c>
      <c r="G385" s="18" t="str">
        <f t="shared" si="129"/>
        <v>Verkeersruimte / Garderobe / Wachtruimte</v>
      </c>
      <c r="H385" s="52" t="str">
        <f>Ruimtestaat!G389</f>
        <v>linoleum</v>
      </c>
      <c r="I385" s="19">
        <v>3</v>
      </c>
      <c r="J385" s="18" t="str">
        <f t="shared" si="140"/>
        <v>Harde vloer zonder polymeer beschermlaag, met behandeling</v>
      </c>
      <c r="K385" s="21">
        <f>Ruimtestaat!H389</f>
        <v>3</v>
      </c>
      <c r="L385" s="20">
        <f t="shared" si="144"/>
        <v>3</v>
      </c>
      <c r="M385" s="42">
        <f>Ruimtestaat!J389</f>
        <v>0</v>
      </c>
      <c r="N385" s="22"/>
      <c r="O385" s="9" t="str">
        <f>Ruimtestaat!L389</f>
        <v>5w</v>
      </c>
      <c r="P385" s="9"/>
      <c r="Q385" s="9"/>
      <c r="R385" s="9"/>
      <c r="S385" s="22"/>
      <c r="T385" s="17" t="str">
        <f t="shared" si="130"/>
        <v>Verkeer</v>
      </c>
      <c r="U385" s="17" t="str">
        <f t="shared" si="131"/>
        <v>AQL 7%</v>
      </c>
      <c r="V385" s="22"/>
      <c r="W385" s="184">
        <v>100</v>
      </c>
      <c r="X385" s="22"/>
      <c r="Y385" s="20">
        <f t="shared" si="132"/>
        <v>6</v>
      </c>
      <c r="Z385" s="23">
        <f t="shared" si="133"/>
        <v>0</v>
      </c>
      <c r="AA385" s="22"/>
      <c r="AB385" s="20" t="str">
        <f t="shared" si="134"/>
        <v>_</v>
      </c>
      <c r="AC385" s="23" t="str">
        <f t="shared" si="141"/>
        <v>_</v>
      </c>
      <c r="AD385" s="22"/>
      <c r="AE385" s="20" t="str">
        <f t="shared" si="135"/>
        <v>_</v>
      </c>
      <c r="AF385" s="23" t="str">
        <f t="shared" si="142"/>
        <v>_</v>
      </c>
      <c r="AG385" s="22"/>
      <c r="AH385" s="20" t="str">
        <f t="shared" si="136"/>
        <v>_</v>
      </c>
      <c r="AI385" s="23" t="str">
        <f t="shared" si="143"/>
        <v>_</v>
      </c>
      <c r="AJ385" s="22"/>
      <c r="AK385" s="20">
        <f t="shared" si="137"/>
        <v>6</v>
      </c>
      <c r="AL385" s="23">
        <f t="shared" si="138"/>
        <v>0</v>
      </c>
      <c r="AM385" s="22"/>
    </row>
    <row r="386" spans="1:39" ht="12.75">
      <c r="A386" s="6">
        <f>Ruimtestaat!A390</f>
        <v>6</v>
      </c>
      <c r="B386" s="17" t="str">
        <f>Ruimtestaat!B390</f>
        <v>VSO Mozarthof (nr. 29)</v>
      </c>
      <c r="C386" s="52" t="str">
        <f>Ruimtestaat!D390</f>
        <v>bg</v>
      </c>
      <c r="D386" s="77" t="str">
        <f>Ruimtestaat!E390</f>
        <v>0.31</v>
      </c>
      <c r="E386" s="52" t="str">
        <f>Ruimtestaat!F390</f>
        <v>Dokter/test</v>
      </c>
      <c r="F386" s="9">
        <v>1</v>
      </c>
      <c r="G386" s="18" t="str">
        <f t="shared" si="129"/>
        <v xml:space="preserve">Kantoorruimte / vergaderruimte </v>
      </c>
      <c r="H386" s="52" t="str">
        <f>Ruimtestaat!G390</f>
        <v>linoleum</v>
      </c>
      <c r="I386" s="19">
        <v>3</v>
      </c>
      <c r="J386" s="18" t="str">
        <f t="shared" si="140"/>
        <v>Harde vloer zonder polymeer beschermlaag, met behandeling</v>
      </c>
      <c r="K386" s="21">
        <f>Ruimtestaat!H390</f>
        <v>11</v>
      </c>
      <c r="L386" s="20">
        <f t="shared" si="144"/>
        <v>11</v>
      </c>
      <c r="M386" s="42">
        <f>Ruimtestaat!J390</f>
        <v>0</v>
      </c>
      <c r="N386" s="22"/>
      <c r="O386" s="9" t="str">
        <f>Ruimtestaat!L390</f>
        <v>3w</v>
      </c>
      <c r="P386" s="9"/>
      <c r="Q386" s="9"/>
      <c r="R386" s="9"/>
      <c r="S386" s="22"/>
      <c r="T386" s="17" t="str">
        <f t="shared" si="130"/>
        <v>Bureau</v>
      </c>
      <c r="U386" s="17" t="str">
        <f t="shared" si="131"/>
        <v>AQL 7%</v>
      </c>
      <c r="V386" s="22"/>
      <c r="W386" s="184">
        <v>100</v>
      </c>
      <c r="X386" s="22"/>
      <c r="Y386" s="20">
        <f t="shared" si="132"/>
        <v>13.2</v>
      </c>
      <c r="Z386" s="23">
        <f t="shared" si="133"/>
        <v>0</v>
      </c>
      <c r="AA386" s="22"/>
      <c r="AB386" s="20" t="str">
        <f t="shared" si="134"/>
        <v>_</v>
      </c>
      <c r="AC386" s="23" t="str">
        <f t="shared" si="141"/>
        <v>_</v>
      </c>
      <c r="AD386" s="22"/>
      <c r="AE386" s="20" t="str">
        <f t="shared" si="135"/>
        <v>_</v>
      </c>
      <c r="AF386" s="23" t="str">
        <f t="shared" si="142"/>
        <v>_</v>
      </c>
      <c r="AG386" s="22"/>
      <c r="AH386" s="20" t="str">
        <f t="shared" si="136"/>
        <v>_</v>
      </c>
      <c r="AI386" s="23" t="str">
        <f t="shared" si="143"/>
        <v>_</v>
      </c>
      <c r="AJ386" s="22"/>
      <c r="AK386" s="20">
        <f t="shared" si="137"/>
        <v>13.2</v>
      </c>
      <c r="AL386" s="23">
        <f t="shared" si="138"/>
        <v>0</v>
      </c>
      <c r="AM386" s="22"/>
    </row>
    <row r="387" spans="1:39" ht="12.75">
      <c r="A387" s="6">
        <f>Ruimtestaat!A391</f>
        <v>6</v>
      </c>
      <c r="B387" s="17" t="str">
        <f>Ruimtestaat!B391</f>
        <v>VSO Mozarthof (nr. 29)</v>
      </c>
      <c r="C387" s="52" t="str">
        <f>Ruimtestaat!D391</f>
        <v>bg</v>
      </c>
      <c r="D387" s="77" t="str">
        <f>Ruimtestaat!E391</f>
        <v>0.32</v>
      </c>
      <c r="E387" s="52" t="str">
        <f>Ruimtestaat!F391</f>
        <v>Portotheek</v>
      </c>
      <c r="F387" s="9">
        <v>1</v>
      </c>
      <c r="G387" s="18" t="str">
        <f t="shared" si="129"/>
        <v xml:space="preserve">Kantoorruimte / vergaderruimte </v>
      </c>
      <c r="H387" s="52" t="str">
        <f>Ruimtestaat!G391</f>
        <v>linoleum</v>
      </c>
      <c r="I387" s="19">
        <v>3</v>
      </c>
      <c r="J387" s="18" t="str">
        <f t="shared" si="140"/>
        <v>Harde vloer zonder polymeer beschermlaag, met behandeling</v>
      </c>
      <c r="K387" s="21">
        <f>Ruimtestaat!H391</f>
        <v>13</v>
      </c>
      <c r="L387" s="20">
        <f t="shared" si="144"/>
        <v>13</v>
      </c>
      <c r="M387" s="42">
        <f>Ruimtestaat!J391</f>
        <v>0</v>
      </c>
      <c r="N387" s="22"/>
      <c r="O387" s="9" t="str">
        <f>Ruimtestaat!L391</f>
        <v>3w</v>
      </c>
      <c r="P387" s="9"/>
      <c r="Q387" s="9"/>
      <c r="R387" s="9"/>
      <c r="S387" s="22"/>
      <c r="T387" s="17" t="str">
        <f t="shared" si="130"/>
        <v>Bureau</v>
      </c>
      <c r="U387" s="17" t="str">
        <f t="shared" si="131"/>
        <v>AQL 7%</v>
      </c>
      <c r="V387" s="22"/>
      <c r="W387" s="184">
        <v>100</v>
      </c>
      <c r="X387" s="22"/>
      <c r="Y387" s="20">
        <f t="shared" si="132"/>
        <v>15.600000000000001</v>
      </c>
      <c r="Z387" s="23">
        <f t="shared" si="133"/>
        <v>0</v>
      </c>
      <c r="AA387" s="22"/>
      <c r="AB387" s="20" t="str">
        <f t="shared" si="134"/>
        <v>_</v>
      </c>
      <c r="AC387" s="23" t="str">
        <f t="shared" si="141"/>
        <v>_</v>
      </c>
      <c r="AD387" s="22"/>
      <c r="AE387" s="20" t="str">
        <f t="shared" si="135"/>
        <v>_</v>
      </c>
      <c r="AF387" s="23" t="str">
        <f t="shared" si="142"/>
        <v>_</v>
      </c>
      <c r="AG387" s="22"/>
      <c r="AH387" s="20" t="str">
        <f t="shared" si="136"/>
        <v>_</v>
      </c>
      <c r="AI387" s="23" t="str">
        <f t="shared" si="143"/>
        <v>_</v>
      </c>
      <c r="AJ387" s="22"/>
      <c r="AK387" s="20">
        <f t="shared" si="137"/>
        <v>15.600000000000001</v>
      </c>
      <c r="AL387" s="23">
        <f t="shared" si="138"/>
        <v>0</v>
      </c>
      <c r="AM387" s="22"/>
    </row>
    <row r="388" spans="1:39" ht="12.75">
      <c r="A388" s="6">
        <f>Ruimtestaat!A392</f>
        <v>6</v>
      </c>
      <c r="B388" s="17" t="str">
        <f>Ruimtestaat!B392</f>
        <v>VSO Mozarthof (nr. 29)</v>
      </c>
      <c r="C388" s="52" t="str">
        <f>Ruimtestaat!D392</f>
        <v>bg</v>
      </c>
      <c r="D388" s="77" t="str">
        <f>Ruimtestaat!E392</f>
        <v>0.33</v>
      </c>
      <c r="E388" s="52" t="str">
        <f>Ruimtestaat!F392</f>
        <v>Logopedie</v>
      </c>
      <c r="F388" s="9">
        <v>1</v>
      </c>
      <c r="G388" s="18" t="str">
        <f t="shared" si="129"/>
        <v xml:space="preserve">Kantoorruimte / vergaderruimte </v>
      </c>
      <c r="H388" s="52" t="str">
        <f>Ruimtestaat!G392</f>
        <v>linoleum</v>
      </c>
      <c r="I388" s="19">
        <v>3</v>
      </c>
      <c r="J388" s="18" t="str">
        <f t="shared" si="140"/>
        <v>Harde vloer zonder polymeer beschermlaag, met behandeling</v>
      </c>
      <c r="K388" s="21">
        <f>Ruimtestaat!H392</f>
        <v>12</v>
      </c>
      <c r="L388" s="20">
        <f t="shared" si="144"/>
        <v>12</v>
      </c>
      <c r="M388" s="42">
        <f>Ruimtestaat!J392</f>
        <v>0</v>
      </c>
      <c r="N388" s="22"/>
      <c r="O388" s="9" t="str">
        <f>Ruimtestaat!L392</f>
        <v>3w</v>
      </c>
      <c r="P388" s="9"/>
      <c r="Q388" s="9"/>
      <c r="R388" s="9"/>
      <c r="S388" s="22"/>
      <c r="T388" s="17" t="str">
        <f t="shared" si="130"/>
        <v>Bureau</v>
      </c>
      <c r="U388" s="17" t="str">
        <f t="shared" si="131"/>
        <v>AQL 7%</v>
      </c>
      <c r="V388" s="22"/>
      <c r="W388" s="184">
        <v>100</v>
      </c>
      <c r="X388" s="22"/>
      <c r="Y388" s="20">
        <f t="shared" si="132"/>
        <v>14.399999999999999</v>
      </c>
      <c r="Z388" s="23">
        <f t="shared" si="133"/>
        <v>0</v>
      </c>
      <c r="AA388" s="22"/>
      <c r="AB388" s="20" t="str">
        <f t="shared" si="134"/>
        <v>_</v>
      </c>
      <c r="AC388" s="23" t="str">
        <f t="shared" si="141"/>
        <v>_</v>
      </c>
      <c r="AD388" s="22"/>
      <c r="AE388" s="20" t="str">
        <f t="shared" si="135"/>
        <v>_</v>
      </c>
      <c r="AF388" s="23" t="str">
        <f t="shared" si="142"/>
        <v>_</v>
      </c>
      <c r="AG388" s="22"/>
      <c r="AH388" s="20" t="str">
        <f t="shared" si="136"/>
        <v>_</v>
      </c>
      <c r="AI388" s="23" t="str">
        <f t="shared" si="143"/>
        <v>_</v>
      </c>
      <c r="AJ388" s="22"/>
      <c r="AK388" s="20">
        <f t="shared" si="137"/>
        <v>14.399999999999999</v>
      </c>
      <c r="AL388" s="23">
        <f t="shared" si="138"/>
        <v>0</v>
      </c>
      <c r="AM388" s="22"/>
    </row>
    <row r="389" spans="1:39" ht="12.75">
      <c r="A389" s="6">
        <f>Ruimtestaat!A393</f>
        <v>6</v>
      </c>
      <c r="B389" s="17" t="str">
        <f>Ruimtestaat!B393</f>
        <v>VSO Mozarthof (nr. 29)</v>
      </c>
      <c r="C389" s="52" t="str">
        <f>Ruimtestaat!D393</f>
        <v>bg</v>
      </c>
      <c r="D389" s="77" t="str">
        <f>Ruimtestaat!E393</f>
        <v>0.34</v>
      </c>
      <c r="E389" s="52" t="str">
        <f>Ruimtestaat!F393</f>
        <v>Garderobe</v>
      </c>
      <c r="F389" s="9">
        <v>3</v>
      </c>
      <c r="G389" s="18" t="str">
        <f t="shared" ref="G389:G452" si="145">VLOOKUP(F389,cat_omschrijving,2,0)</f>
        <v>Verkeersruimte / Garderobe / Wachtruimte</v>
      </c>
      <c r="H389" s="52" t="str">
        <f>Ruimtestaat!G393</f>
        <v>linoleum</v>
      </c>
      <c r="I389" s="19">
        <v>3</v>
      </c>
      <c r="J389" s="18" t="str">
        <f t="shared" si="140"/>
        <v>Harde vloer zonder polymeer beschermlaag, met behandeling</v>
      </c>
      <c r="K389" s="21">
        <f>Ruimtestaat!H393</f>
        <v>0</v>
      </c>
      <c r="L389" s="20">
        <f t="shared" si="144"/>
        <v>0</v>
      </c>
      <c r="M389" s="42">
        <f>Ruimtestaat!J393</f>
        <v>0</v>
      </c>
      <c r="N389" s="22"/>
      <c r="O389" s="9" t="str">
        <f>Ruimtestaat!L393</f>
        <v>5w</v>
      </c>
      <c r="P389" s="9"/>
      <c r="Q389" s="9"/>
      <c r="R389" s="9"/>
      <c r="S389" s="22"/>
      <c r="T389" s="17" t="str">
        <f t="shared" ref="T389:T452" si="146">IF(F389="nio","_",VLOOKUP(F389,cat_omschrijving,3,0))</f>
        <v>Verkeer</v>
      </c>
      <c r="U389" s="17" t="str">
        <f t="shared" ref="U389:U452" si="147">IF(F389="nio","_",VLOOKUP(F389,cat_omschrijving,4,0))</f>
        <v>AQL 7%</v>
      </c>
      <c r="V389" s="22"/>
      <c r="W389" s="184">
        <v>100</v>
      </c>
      <c r="X389" s="22"/>
      <c r="Y389" s="20">
        <f t="shared" ref="Y389:Y452" si="148">IF(F389="nio","_",(L389/W389)*VLOOKUP(O389,Aanpassing_frequenties,3,0))*VLOOKUP(O389,Aanpassing_frequenties,4,0)</f>
        <v>0</v>
      </c>
      <c r="Z389" s="23">
        <f t="shared" ref="Z389:Z452" si="149">IF(F389="nio","_",Y389*Rekentarief)</f>
        <v>0</v>
      </c>
      <c r="AA389" s="22"/>
      <c r="AB389" s="20" t="str">
        <f t="shared" ref="AB389:AB452" si="150">IF(OR($F389="nio",P389=""),"_",($L389/$W389)*VLOOKUP(P389,Aanpassing_frequenties,3,0))</f>
        <v>_</v>
      </c>
      <c r="AC389" s="23" t="str">
        <f t="shared" si="141"/>
        <v>_</v>
      </c>
      <c r="AD389" s="22"/>
      <c r="AE389" s="20" t="str">
        <f t="shared" ref="AE389:AE452" si="151">IF(OR($F389="nio",Q389=""),"_",($L389/$W389)*VLOOKUP(Q389,Aanpassing_frequenties,3,0))</f>
        <v>_</v>
      </c>
      <c r="AF389" s="23" t="str">
        <f t="shared" si="142"/>
        <v>_</v>
      </c>
      <c r="AG389" s="22"/>
      <c r="AH389" s="20" t="str">
        <f t="shared" ref="AH389:AH452" si="152">IF(OR($F389="nio",R389=""),"_",($L389/$W389)*VLOOKUP(R389,Aanpassing_frequenties,3,0))</f>
        <v>_</v>
      </c>
      <c r="AI389" s="23" t="str">
        <f t="shared" si="143"/>
        <v>_</v>
      </c>
      <c r="AJ389" s="22"/>
      <c r="AK389" s="20">
        <f t="shared" ref="AK389:AK452" si="153">IF(F389="nio","_",SUM(Y389,AB389,AE389,AH389))</f>
        <v>0</v>
      </c>
      <c r="AL389" s="23">
        <f t="shared" ref="AL389:AL452" si="154">IF(F389="nio","_",SUM(Z389,AC389,AF389,AI389))</f>
        <v>0</v>
      </c>
      <c r="AM389" s="22"/>
    </row>
    <row r="390" spans="1:39" ht="12.75">
      <c r="A390" s="6">
        <f>Ruimtestaat!A394</f>
        <v>6</v>
      </c>
      <c r="B390" s="17" t="str">
        <f>Ruimtestaat!B394</f>
        <v>VSO Mozarthof (nr. 29)</v>
      </c>
      <c r="C390" s="52" t="str">
        <f>Ruimtestaat!D394</f>
        <v>bg</v>
      </c>
      <c r="D390" s="77" t="str">
        <f>Ruimtestaat!E394</f>
        <v>0.35</v>
      </c>
      <c r="E390" s="52" t="str">
        <f>Ruimtestaat!F394</f>
        <v>Directie</v>
      </c>
      <c r="F390" s="9">
        <v>1</v>
      </c>
      <c r="G390" s="18" t="str">
        <f t="shared" si="145"/>
        <v xml:space="preserve">Kantoorruimte / vergaderruimte </v>
      </c>
      <c r="H390" s="52" t="str">
        <f>Ruimtestaat!G394</f>
        <v>linoleum</v>
      </c>
      <c r="I390" s="19">
        <v>3</v>
      </c>
      <c r="J390" s="18" t="str">
        <f t="shared" si="140"/>
        <v>Harde vloer zonder polymeer beschermlaag, met behandeling</v>
      </c>
      <c r="K390" s="21">
        <f>Ruimtestaat!H394</f>
        <v>27</v>
      </c>
      <c r="L390" s="20">
        <f t="shared" si="144"/>
        <v>27</v>
      </c>
      <c r="M390" s="42">
        <f>Ruimtestaat!J394</f>
        <v>0</v>
      </c>
      <c r="N390" s="22"/>
      <c r="O390" s="9" t="str">
        <f>Ruimtestaat!L394</f>
        <v>3w</v>
      </c>
      <c r="P390" s="9"/>
      <c r="Q390" s="9"/>
      <c r="R390" s="9"/>
      <c r="S390" s="22"/>
      <c r="T390" s="17" t="str">
        <f t="shared" si="146"/>
        <v>Bureau</v>
      </c>
      <c r="U390" s="17" t="str">
        <f t="shared" si="147"/>
        <v>AQL 7%</v>
      </c>
      <c r="V390" s="22"/>
      <c r="W390" s="184">
        <v>100</v>
      </c>
      <c r="X390" s="22"/>
      <c r="Y390" s="20">
        <f t="shared" si="148"/>
        <v>32.400000000000006</v>
      </c>
      <c r="Z390" s="23">
        <f t="shared" si="149"/>
        <v>0</v>
      </c>
      <c r="AA390" s="22"/>
      <c r="AB390" s="20" t="str">
        <f t="shared" si="150"/>
        <v>_</v>
      </c>
      <c r="AC390" s="23" t="str">
        <f t="shared" si="141"/>
        <v>_</v>
      </c>
      <c r="AD390" s="22"/>
      <c r="AE390" s="20" t="str">
        <f t="shared" si="151"/>
        <v>_</v>
      </c>
      <c r="AF390" s="23" t="str">
        <f t="shared" si="142"/>
        <v>_</v>
      </c>
      <c r="AG390" s="22"/>
      <c r="AH390" s="20" t="str">
        <f t="shared" si="152"/>
        <v>_</v>
      </c>
      <c r="AI390" s="23" t="str">
        <f t="shared" si="143"/>
        <v>_</v>
      </c>
      <c r="AJ390" s="22"/>
      <c r="AK390" s="20">
        <f t="shared" si="153"/>
        <v>32.400000000000006</v>
      </c>
      <c r="AL390" s="23">
        <f t="shared" si="154"/>
        <v>0</v>
      </c>
      <c r="AM390" s="22"/>
    </row>
    <row r="391" spans="1:39" ht="12.75">
      <c r="A391" s="6">
        <f>Ruimtestaat!A395</f>
        <v>6</v>
      </c>
      <c r="B391" s="17" t="str">
        <f>Ruimtestaat!B395</f>
        <v>VSO Mozarthof (nr. 29)</v>
      </c>
      <c r="C391" s="52" t="str">
        <f>Ruimtestaat!D395</f>
        <v>bg</v>
      </c>
      <c r="D391" s="77" t="str">
        <f>Ruimtestaat!E395</f>
        <v>0.36</v>
      </c>
      <c r="E391" s="52" t="str">
        <f>Ruimtestaat!F395</f>
        <v>Berging</v>
      </c>
      <c r="F391" s="9">
        <v>8</v>
      </c>
      <c r="G391" s="18" t="str">
        <f t="shared" si="145"/>
        <v>Overig / Magazijn / Archief / Berging / Technische ruimte</v>
      </c>
      <c r="H391" s="52" t="str">
        <f>Ruimtestaat!G395</f>
        <v>linoleum</v>
      </c>
      <c r="I391" s="19">
        <v>3</v>
      </c>
      <c r="J391" s="18" t="str">
        <f t="shared" si="140"/>
        <v>Harde vloer zonder polymeer beschermlaag, met behandeling</v>
      </c>
      <c r="K391" s="21">
        <f>Ruimtestaat!H395</f>
        <v>0</v>
      </c>
      <c r="L391" s="20">
        <f t="shared" si="144"/>
        <v>0</v>
      </c>
      <c r="M391" s="42">
        <f>Ruimtestaat!J395</f>
        <v>0</v>
      </c>
      <c r="N391" s="22"/>
      <c r="O391" s="9" t="str">
        <f>Ruimtestaat!L395</f>
        <v>4j</v>
      </c>
      <c r="P391" s="9"/>
      <c r="Q391" s="9"/>
      <c r="R391" s="9"/>
      <c r="S391" s="22"/>
      <c r="T391" s="17" t="str">
        <f t="shared" si="146"/>
        <v>Verkeer</v>
      </c>
      <c r="U391" s="17" t="str">
        <f t="shared" si="147"/>
        <v>AQL 7%</v>
      </c>
      <c r="V391" s="22"/>
      <c r="W391" s="184">
        <v>100</v>
      </c>
      <c r="X391" s="22"/>
      <c r="Y391" s="20">
        <f t="shared" si="148"/>
        <v>0</v>
      </c>
      <c r="Z391" s="23">
        <f t="shared" si="149"/>
        <v>0</v>
      </c>
      <c r="AA391" s="22"/>
      <c r="AB391" s="20" t="str">
        <f t="shared" si="150"/>
        <v>_</v>
      </c>
      <c r="AC391" s="23" t="str">
        <f t="shared" si="141"/>
        <v>_</v>
      </c>
      <c r="AD391" s="22"/>
      <c r="AE391" s="20" t="str">
        <f t="shared" si="151"/>
        <v>_</v>
      </c>
      <c r="AF391" s="23" t="str">
        <f t="shared" si="142"/>
        <v>_</v>
      </c>
      <c r="AG391" s="22"/>
      <c r="AH391" s="20" t="str">
        <f t="shared" si="152"/>
        <v>_</v>
      </c>
      <c r="AI391" s="23" t="str">
        <f t="shared" si="143"/>
        <v>_</v>
      </c>
      <c r="AJ391" s="22"/>
      <c r="AK391" s="20">
        <f t="shared" si="153"/>
        <v>0</v>
      </c>
      <c r="AL391" s="23">
        <f t="shared" si="154"/>
        <v>0</v>
      </c>
      <c r="AM391" s="22"/>
    </row>
    <row r="392" spans="1:39" ht="12.75">
      <c r="A392" s="6">
        <f>Ruimtestaat!A396</f>
        <v>6</v>
      </c>
      <c r="B392" s="17" t="str">
        <f>Ruimtestaat!B396</f>
        <v>VSO Mozarthof (nr. 29)</v>
      </c>
      <c r="C392" s="52" t="str">
        <f>Ruimtestaat!D396</f>
        <v>bg</v>
      </c>
      <c r="D392" s="77" t="str">
        <f>Ruimtestaat!E396</f>
        <v>0.37</v>
      </c>
      <c r="E392" s="52" t="str">
        <f>Ruimtestaat!F396</f>
        <v>Server</v>
      </c>
      <c r="F392" s="9" t="s">
        <v>652</v>
      </c>
      <c r="G392" s="18" t="str">
        <f t="shared" si="145"/>
        <v>niet in onderhoud</v>
      </c>
      <c r="H392" s="52" t="str">
        <f>Ruimtestaat!G396</f>
        <v>linoleum</v>
      </c>
      <c r="I392" s="19">
        <v>3</v>
      </c>
      <c r="J392" s="18" t="str">
        <f t="shared" si="140"/>
        <v>Harde vloer zonder polymeer beschermlaag, met behandeling</v>
      </c>
      <c r="K392" s="21">
        <f>Ruimtestaat!H396</f>
        <v>0</v>
      </c>
      <c r="L392" s="20">
        <f t="shared" si="144"/>
        <v>0</v>
      </c>
      <c r="M392" s="42">
        <f>Ruimtestaat!J396</f>
        <v>0</v>
      </c>
      <c r="N392" s="22"/>
      <c r="O392" s="9" t="s">
        <v>652</v>
      </c>
      <c r="P392" s="9"/>
      <c r="Q392" s="9"/>
      <c r="R392" s="9"/>
      <c r="S392" s="22"/>
      <c r="T392" s="17" t="str">
        <f t="shared" si="146"/>
        <v>_</v>
      </c>
      <c r="U392" s="17" t="str">
        <f t="shared" si="147"/>
        <v>_</v>
      </c>
      <c r="V392" s="22"/>
      <c r="W392" s="184">
        <v>100</v>
      </c>
      <c r="X392" s="22"/>
      <c r="Y392" s="20" t="str">
        <f>IF(F392="nio","_",0)</f>
        <v>_</v>
      </c>
      <c r="Z392" s="23" t="str">
        <f t="shared" si="149"/>
        <v>_</v>
      </c>
      <c r="AA392" s="22"/>
      <c r="AB392" s="20" t="str">
        <f t="shared" si="150"/>
        <v>_</v>
      </c>
      <c r="AC392" s="23" t="str">
        <f t="shared" si="141"/>
        <v>_</v>
      </c>
      <c r="AD392" s="22"/>
      <c r="AE392" s="20" t="str">
        <f t="shared" si="151"/>
        <v>_</v>
      </c>
      <c r="AF392" s="23" t="str">
        <f t="shared" si="142"/>
        <v>_</v>
      </c>
      <c r="AG392" s="22"/>
      <c r="AH392" s="20" t="str">
        <f t="shared" si="152"/>
        <v>_</v>
      </c>
      <c r="AI392" s="23" t="str">
        <f t="shared" si="143"/>
        <v>_</v>
      </c>
      <c r="AJ392" s="22"/>
      <c r="AK392" s="20" t="str">
        <f t="shared" si="153"/>
        <v>_</v>
      </c>
      <c r="AL392" s="23" t="str">
        <f t="shared" si="154"/>
        <v>_</v>
      </c>
      <c r="AM392" s="22"/>
    </row>
    <row r="393" spans="1:39" ht="12.75">
      <c r="A393" s="6">
        <f>Ruimtestaat!A397</f>
        <v>6</v>
      </c>
      <c r="B393" s="17" t="str">
        <f>Ruimtestaat!B397</f>
        <v>VSO Mozarthof (nr. 29)</v>
      </c>
      <c r="C393" s="52" t="str">
        <f>Ruimtestaat!D397</f>
        <v>bg</v>
      </c>
      <c r="D393" s="77" t="str">
        <f>Ruimtestaat!E397</f>
        <v>0.38</v>
      </c>
      <c r="E393" s="52" t="str">
        <f>Ruimtestaat!F397</f>
        <v>Wc x 7</v>
      </c>
      <c r="F393" s="9">
        <v>2</v>
      </c>
      <c r="G393" s="18" t="str">
        <f t="shared" si="145"/>
        <v>Sanitaire ruimte</v>
      </c>
      <c r="H393" s="52" t="str">
        <f>Ruimtestaat!G397</f>
        <v>gietvloer</v>
      </c>
      <c r="I393" s="19">
        <v>3</v>
      </c>
      <c r="J393" s="18" t="str">
        <f t="shared" si="140"/>
        <v>Harde vloer zonder polymeer beschermlaag, met behandeling</v>
      </c>
      <c r="K393" s="21">
        <f>Ruimtestaat!H397</f>
        <v>21</v>
      </c>
      <c r="L393" s="20">
        <f t="shared" si="144"/>
        <v>21</v>
      </c>
      <c r="M393" s="42">
        <f>Ruimtestaat!J397</f>
        <v>0</v>
      </c>
      <c r="N393" s="22"/>
      <c r="O393" s="9" t="str">
        <f>Ruimtestaat!L397</f>
        <v>5w</v>
      </c>
      <c r="P393" s="9"/>
      <c r="Q393" s="9"/>
      <c r="R393" s="9"/>
      <c r="S393" s="22"/>
      <c r="T393" s="17" t="str">
        <f t="shared" si="146"/>
        <v>Sanitair</v>
      </c>
      <c r="U393" s="17" t="str">
        <f t="shared" si="147"/>
        <v>AQL 4%</v>
      </c>
      <c r="V393" s="22"/>
      <c r="W393" s="184">
        <v>100</v>
      </c>
      <c r="X393" s="22"/>
      <c r="Y393" s="20">
        <f t="shared" si="148"/>
        <v>42</v>
      </c>
      <c r="Z393" s="23">
        <f t="shared" si="149"/>
        <v>0</v>
      </c>
      <c r="AA393" s="22"/>
      <c r="AB393" s="20" t="str">
        <f t="shared" si="150"/>
        <v>_</v>
      </c>
      <c r="AC393" s="23" t="str">
        <f t="shared" si="141"/>
        <v>_</v>
      </c>
      <c r="AD393" s="22"/>
      <c r="AE393" s="20" t="str">
        <f t="shared" si="151"/>
        <v>_</v>
      </c>
      <c r="AF393" s="23" t="str">
        <f t="shared" si="142"/>
        <v>_</v>
      </c>
      <c r="AG393" s="22"/>
      <c r="AH393" s="20" t="str">
        <f t="shared" si="152"/>
        <v>_</v>
      </c>
      <c r="AI393" s="23" t="str">
        <f t="shared" si="143"/>
        <v>_</v>
      </c>
      <c r="AJ393" s="22"/>
      <c r="AK393" s="20">
        <f t="shared" si="153"/>
        <v>42</v>
      </c>
      <c r="AL393" s="23">
        <f t="shared" si="154"/>
        <v>0</v>
      </c>
      <c r="AM393" s="22"/>
    </row>
    <row r="394" spans="1:39" ht="12.75">
      <c r="A394" s="6">
        <f>Ruimtestaat!A398</f>
        <v>6</v>
      </c>
      <c r="B394" s="17" t="str">
        <f>Ruimtestaat!B398</f>
        <v>VSO Mozarthof (nr. 29)</v>
      </c>
      <c r="C394" s="52" t="str">
        <f>Ruimtestaat!D398</f>
        <v>bg</v>
      </c>
      <c r="D394" s="77" t="str">
        <f>Ruimtestaat!E398</f>
        <v>0.39</v>
      </c>
      <c r="E394" s="52" t="str">
        <f>Ruimtestaat!F398</f>
        <v>Gymzaal</v>
      </c>
      <c r="F394" s="9">
        <v>7</v>
      </c>
      <c r="G394" s="18" t="str">
        <f t="shared" si="145"/>
        <v>Leslokalen praktijk</v>
      </c>
      <c r="H394" s="52" t="str">
        <f>Ruimtestaat!G398</f>
        <v>sportvloer</v>
      </c>
      <c r="I394" s="19">
        <v>3</v>
      </c>
      <c r="J394" s="18" t="str">
        <f t="shared" si="140"/>
        <v>Harde vloer zonder polymeer beschermlaag, met behandeling</v>
      </c>
      <c r="K394" s="21">
        <f>Ruimtestaat!H398</f>
        <v>115</v>
      </c>
      <c r="L394" s="20">
        <f t="shared" si="144"/>
        <v>115</v>
      </c>
      <c r="M394" s="42">
        <f>Ruimtestaat!J398</f>
        <v>0</v>
      </c>
      <c r="N394" s="22"/>
      <c r="O394" s="9" t="str">
        <f>Ruimtestaat!L398</f>
        <v>5w</v>
      </c>
      <c r="P394" s="9"/>
      <c r="Q394" s="9"/>
      <c r="R394" s="9"/>
      <c r="S394" s="22"/>
      <c r="T394" s="17" t="str">
        <f t="shared" si="146"/>
        <v>Les</v>
      </c>
      <c r="U394" s="17" t="str">
        <f t="shared" si="147"/>
        <v>AQL 7%</v>
      </c>
      <c r="V394" s="22"/>
      <c r="W394" s="184">
        <v>100</v>
      </c>
      <c r="X394" s="22"/>
      <c r="Y394" s="20">
        <f t="shared" si="148"/>
        <v>229.99999999999997</v>
      </c>
      <c r="Z394" s="23">
        <f t="shared" si="149"/>
        <v>0</v>
      </c>
      <c r="AA394" s="22"/>
      <c r="AB394" s="20" t="str">
        <f t="shared" si="150"/>
        <v>_</v>
      </c>
      <c r="AC394" s="23" t="str">
        <f t="shared" si="141"/>
        <v>_</v>
      </c>
      <c r="AD394" s="22"/>
      <c r="AE394" s="20" t="str">
        <f t="shared" si="151"/>
        <v>_</v>
      </c>
      <c r="AF394" s="23" t="str">
        <f t="shared" si="142"/>
        <v>_</v>
      </c>
      <c r="AG394" s="22"/>
      <c r="AH394" s="20" t="str">
        <f t="shared" si="152"/>
        <v>_</v>
      </c>
      <c r="AI394" s="23" t="str">
        <f t="shared" si="143"/>
        <v>_</v>
      </c>
      <c r="AJ394" s="22"/>
      <c r="AK394" s="20">
        <f t="shared" si="153"/>
        <v>229.99999999999997</v>
      </c>
      <c r="AL394" s="23">
        <f t="shared" si="154"/>
        <v>0</v>
      </c>
      <c r="AM394" s="22"/>
    </row>
    <row r="395" spans="1:39" ht="12.75">
      <c r="A395" s="6">
        <f>Ruimtestaat!A399</f>
        <v>6</v>
      </c>
      <c r="B395" s="17" t="str">
        <f>Ruimtestaat!B399</f>
        <v>VSO Mozarthof (nr. 29)</v>
      </c>
      <c r="C395" s="52" t="str">
        <f>Ruimtestaat!D399</f>
        <v>1e</v>
      </c>
      <c r="D395" s="77" t="str">
        <f>Ruimtestaat!E399</f>
        <v>1.01</v>
      </c>
      <c r="E395" s="52" t="str">
        <f>Ruimtestaat!F399</f>
        <v>Lokaal</v>
      </c>
      <c r="F395" s="9">
        <v>6</v>
      </c>
      <c r="G395" s="18" t="str">
        <f t="shared" si="145"/>
        <v>Leslokalen theorie</v>
      </c>
      <c r="H395" s="52" t="str">
        <f>Ruimtestaat!G399</f>
        <v>linoleum</v>
      </c>
      <c r="I395" s="19">
        <v>3</v>
      </c>
      <c r="J395" s="18" t="str">
        <f t="shared" si="140"/>
        <v>Harde vloer zonder polymeer beschermlaag, met behandeling</v>
      </c>
      <c r="K395" s="21">
        <f>Ruimtestaat!H399</f>
        <v>45</v>
      </c>
      <c r="L395" s="20">
        <f t="shared" si="144"/>
        <v>45</v>
      </c>
      <c r="M395" s="42">
        <f>Ruimtestaat!J399</f>
        <v>0</v>
      </c>
      <c r="N395" s="22"/>
      <c r="O395" s="9" t="str">
        <f>Ruimtestaat!L399</f>
        <v>3w</v>
      </c>
      <c r="P395" s="9"/>
      <c r="Q395" s="9"/>
      <c r="R395" s="9"/>
      <c r="S395" s="22"/>
      <c r="T395" s="17" t="str">
        <f t="shared" si="146"/>
        <v>Les</v>
      </c>
      <c r="U395" s="17" t="str">
        <f t="shared" si="147"/>
        <v>AQL 7%</v>
      </c>
      <c r="V395" s="22"/>
      <c r="W395" s="184">
        <v>100</v>
      </c>
      <c r="X395" s="22"/>
      <c r="Y395" s="20">
        <f t="shared" si="148"/>
        <v>54</v>
      </c>
      <c r="Z395" s="23">
        <f t="shared" si="149"/>
        <v>0</v>
      </c>
      <c r="AA395" s="22"/>
      <c r="AB395" s="20" t="str">
        <f t="shared" si="150"/>
        <v>_</v>
      </c>
      <c r="AC395" s="23" t="str">
        <f t="shared" si="141"/>
        <v>_</v>
      </c>
      <c r="AD395" s="22"/>
      <c r="AE395" s="20" t="str">
        <f t="shared" si="151"/>
        <v>_</v>
      </c>
      <c r="AF395" s="23" t="str">
        <f t="shared" si="142"/>
        <v>_</v>
      </c>
      <c r="AG395" s="22"/>
      <c r="AH395" s="20" t="str">
        <f t="shared" si="152"/>
        <v>_</v>
      </c>
      <c r="AI395" s="23" t="str">
        <f t="shared" si="143"/>
        <v>_</v>
      </c>
      <c r="AJ395" s="22"/>
      <c r="AK395" s="20">
        <f t="shared" si="153"/>
        <v>54</v>
      </c>
      <c r="AL395" s="23">
        <f t="shared" si="154"/>
        <v>0</v>
      </c>
      <c r="AM395" s="22"/>
    </row>
    <row r="396" spans="1:39" ht="12.75">
      <c r="A396" s="6">
        <f>Ruimtestaat!A400</f>
        <v>6</v>
      </c>
      <c r="B396" s="17" t="str">
        <f>Ruimtestaat!B400</f>
        <v>VSO Mozarthof (nr. 29)</v>
      </c>
      <c r="C396" s="52" t="str">
        <f>Ruimtestaat!D400</f>
        <v>1e</v>
      </c>
      <c r="D396" s="77" t="str">
        <f>Ruimtestaat!E400</f>
        <v>1.02</v>
      </c>
      <c r="E396" s="52" t="str">
        <f>Ruimtestaat!F400</f>
        <v>Lokaal</v>
      </c>
      <c r="F396" s="9">
        <v>6</v>
      </c>
      <c r="G396" s="18" t="str">
        <f t="shared" si="145"/>
        <v>Leslokalen theorie</v>
      </c>
      <c r="H396" s="52" t="str">
        <f>Ruimtestaat!G400</f>
        <v>linoleum</v>
      </c>
      <c r="I396" s="19">
        <v>3</v>
      </c>
      <c r="J396" s="18" t="str">
        <f t="shared" si="140"/>
        <v>Harde vloer zonder polymeer beschermlaag, met behandeling</v>
      </c>
      <c r="K396" s="21">
        <f>Ruimtestaat!H400</f>
        <v>45</v>
      </c>
      <c r="L396" s="20">
        <f t="shared" si="144"/>
        <v>45</v>
      </c>
      <c r="M396" s="42">
        <f>Ruimtestaat!J400</f>
        <v>0</v>
      </c>
      <c r="N396" s="22"/>
      <c r="O396" s="9" t="str">
        <f>Ruimtestaat!L400</f>
        <v>3w</v>
      </c>
      <c r="P396" s="9"/>
      <c r="Q396" s="9"/>
      <c r="R396" s="9"/>
      <c r="S396" s="22"/>
      <c r="T396" s="17" t="str">
        <f t="shared" si="146"/>
        <v>Les</v>
      </c>
      <c r="U396" s="17" t="str">
        <f t="shared" si="147"/>
        <v>AQL 7%</v>
      </c>
      <c r="V396" s="22"/>
      <c r="W396" s="184">
        <v>100</v>
      </c>
      <c r="X396" s="22"/>
      <c r="Y396" s="20">
        <f t="shared" si="148"/>
        <v>54</v>
      </c>
      <c r="Z396" s="23">
        <f t="shared" si="149"/>
        <v>0</v>
      </c>
      <c r="AA396" s="22"/>
      <c r="AB396" s="20" t="str">
        <f t="shared" si="150"/>
        <v>_</v>
      </c>
      <c r="AC396" s="23" t="str">
        <f t="shared" si="141"/>
        <v>_</v>
      </c>
      <c r="AD396" s="22"/>
      <c r="AE396" s="20" t="str">
        <f t="shared" si="151"/>
        <v>_</v>
      </c>
      <c r="AF396" s="23" t="str">
        <f t="shared" si="142"/>
        <v>_</v>
      </c>
      <c r="AG396" s="22"/>
      <c r="AH396" s="20" t="str">
        <f t="shared" si="152"/>
        <v>_</v>
      </c>
      <c r="AI396" s="23" t="str">
        <f t="shared" si="143"/>
        <v>_</v>
      </c>
      <c r="AJ396" s="22"/>
      <c r="AK396" s="20">
        <f t="shared" si="153"/>
        <v>54</v>
      </c>
      <c r="AL396" s="23">
        <f t="shared" si="154"/>
        <v>0</v>
      </c>
      <c r="AM396" s="22"/>
    </row>
    <row r="397" spans="1:39" ht="12.75">
      <c r="A397" s="6">
        <f>Ruimtestaat!A401</f>
        <v>6</v>
      </c>
      <c r="B397" s="17" t="str">
        <f>Ruimtestaat!B401</f>
        <v>VSO Mozarthof (nr. 29)</v>
      </c>
      <c r="C397" s="52" t="str">
        <f>Ruimtestaat!D401</f>
        <v>1e</v>
      </c>
      <c r="D397" s="77" t="str">
        <f>Ruimtestaat!E401</f>
        <v>1.03</v>
      </c>
      <c r="E397" s="52" t="str">
        <f>Ruimtestaat!F401</f>
        <v>Lokaal</v>
      </c>
      <c r="F397" s="9">
        <v>6</v>
      </c>
      <c r="G397" s="18" t="str">
        <f t="shared" si="145"/>
        <v>Leslokalen theorie</v>
      </c>
      <c r="H397" s="52" t="str">
        <f>Ruimtestaat!G401</f>
        <v>linoleum</v>
      </c>
      <c r="I397" s="19">
        <v>3</v>
      </c>
      <c r="J397" s="18" t="str">
        <f t="shared" si="140"/>
        <v>Harde vloer zonder polymeer beschermlaag, met behandeling</v>
      </c>
      <c r="K397" s="21">
        <f>Ruimtestaat!H401</f>
        <v>45</v>
      </c>
      <c r="L397" s="20">
        <f t="shared" si="144"/>
        <v>45</v>
      </c>
      <c r="M397" s="42">
        <f>Ruimtestaat!J401</f>
        <v>0</v>
      </c>
      <c r="N397" s="22"/>
      <c r="O397" s="9" t="str">
        <f>Ruimtestaat!L401</f>
        <v>3w</v>
      </c>
      <c r="P397" s="9"/>
      <c r="Q397" s="9"/>
      <c r="R397" s="9"/>
      <c r="S397" s="22"/>
      <c r="T397" s="17" t="str">
        <f t="shared" si="146"/>
        <v>Les</v>
      </c>
      <c r="U397" s="17" t="str">
        <f t="shared" si="147"/>
        <v>AQL 7%</v>
      </c>
      <c r="V397" s="22"/>
      <c r="W397" s="184">
        <v>100</v>
      </c>
      <c r="X397" s="22"/>
      <c r="Y397" s="20">
        <f t="shared" si="148"/>
        <v>54</v>
      </c>
      <c r="Z397" s="23">
        <f t="shared" si="149"/>
        <v>0</v>
      </c>
      <c r="AA397" s="22"/>
      <c r="AB397" s="20" t="str">
        <f t="shared" si="150"/>
        <v>_</v>
      </c>
      <c r="AC397" s="23" t="str">
        <f t="shared" si="141"/>
        <v>_</v>
      </c>
      <c r="AD397" s="22"/>
      <c r="AE397" s="20" t="str">
        <f t="shared" si="151"/>
        <v>_</v>
      </c>
      <c r="AF397" s="23" t="str">
        <f t="shared" si="142"/>
        <v>_</v>
      </c>
      <c r="AG397" s="22"/>
      <c r="AH397" s="20" t="str">
        <f t="shared" si="152"/>
        <v>_</v>
      </c>
      <c r="AI397" s="23" t="str">
        <f t="shared" si="143"/>
        <v>_</v>
      </c>
      <c r="AJ397" s="22"/>
      <c r="AK397" s="20">
        <f t="shared" si="153"/>
        <v>54</v>
      </c>
      <c r="AL397" s="23">
        <f t="shared" si="154"/>
        <v>0</v>
      </c>
      <c r="AM397" s="22"/>
    </row>
    <row r="398" spans="1:39" ht="12.75">
      <c r="A398" s="6">
        <f>Ruimtestaat!A402</f>
        <v>6</v>
      </c>
      <c r="B398" s="17" t="str">
        <f>Ruimtestaat!B402</f>
        <v>VSO Mozarthof (nr. 29)</v>
      </c>
      <c r="C398" s="52" t="str">
        <f>Ruimtestaat!D402</f>
        <v>1e</v>
      </c>
      <c r="D398" s="77" t="str">
        <f>Ruimtestaat!E402</f>
        <v>1.04</v>
      </c>
      <c r="E398" s="52" t="str">
        <f>Ruimtestaat!F402</f>
        <v>Lokaal</v>
      </c>
      <c r="F398" s="9">
        <v>6</v>
      </c>
      <c r="G398" s="18" t="str">
        <f t="shared" si="145"/>
        <v>Leslokalen theorie</v>
      </c>
      <c r="H398" s="52" t="str">
        <f>Ruimtestaat!G402</f>
        <v>linoleum</v>
      </c>
      <c r="I398" s="19">
        <v>3</v>
      </c>
      <c r="J398" s="18" t="str">
        <f t="shared" si="140"/>
        <v>Harde vloer zonder polymeer beschermlaag, met behandeling</v>
      </c>
      <c r="K398" s="21">
        <f>Ruimtestaat!H402</f>
        <v>45</v>
      </c>
      <c r="L398" s="20">
        <f t="shared" si="144"/>
        <v>45</v>
      </c>
      <c r="M398" s="42">
        <f>Ruimtestaat!J402</f>
        <v>0</v>
      </c>
      <c r="N398" s="22"/>
      <c r="O398" s="9" t="str">
        <f>Ruimtestaat!L402</f>
        <v>3w</v>
      </c>
      <c r="P398" s="9"/>
      <c r="Q398" s="9"/>
      <c r="R398" s="9"/>
      <c r="S398" s="22"/>
      <c r="T398" s="17" t="str">
        <f t="shared" si="146"/>
        <v>Les</v>
      </c>
      <c r="U398" s="17" t="str">
        <f t="shared" si="147"/>
        <v>AQL 7%</v>
      </c>
      <c r="V398" s="22"/>
      <c r="W398" s="184">
        <v>100</v>
      </c>
      <c r="X398" s="22"/>
      <c r="Y398" s="20">
        <f t="shared" si="148"/>
        <v>54</v>
      </c>
      <c r="Z398" s="23">
        <f t="shared" si="149"/>
        <v>0</v>
      </c>
      <c r="AA398" s="22"/>
      <c r="AB398" s="20" t="str">
        <f t="shared" si="150"/>
        <v>_</v>
      </c>
      <c r="AC398" s="23" t="str">
        <f t="shared" si="141"/>
        <v>_</v>
      </c>
      <c r="AD398" s="22"/>
      <c r="AE398" s="20" t="str">
        <f t="shared" si="151"/>
        <v>_</v>
      </c>
      <c r="AF398" s="23" t="str">
        <f t="shared" si="142"/>
        <v>_</v>
      </c>
      <c r="AG398" s="22"/>
      <c r="AH398" s="20" t="str">
        <f t="shared" si="152"/>
        <v>_</v>
      </c>
      <c r="AI398" s="23" t="str">
        <f t="shared" si="143"/>
        <v>_</v>
      </c>
      <c r="AJ398" s="22"/>
      <c r="AK398" s="20">
        <f t="shared" si="153"/>
        <v>54</v>
      </c>
      <c r="AL398" s="23">
        <f t="shared" si="154"/>
        <v>0</v>
      </c>
      <c r="AM398" s="22"/>
    </row>
    <row r="399" spans="1:39" ht="12.75">
      <c r="A399" s="6">
        <f>Ruimtestaat!A403</f>
        <v>6</v>
      </c>
      <c r="B399" s="17" t="str">
        <f>Ruimtestaat!B403</f>
        <v>VSO Mozarthof (nr. 29)</v>
      </c>
      <c r="C399" s="52" t="str">
        <f>Ruimtestaat!D403</f>
        <v>1e</v>
      </c>
      <c r="D399" s="77" t="str">
        <f>Ruimtestaat!E403</f>
        <v>1.05</v>
      </c>
      <c r="E399" s="52" t="str">
        <f>Ruimtestaat!F403</f>
        <v>Lokaal</v>
      </c>
      <c r="F399" s="9">
        <v>6</v>
      </c>
      <c r="G399" s="18" t="str">
        <f t="shared" si="145"/>
        <v>Leslokalen theorie</v>
      </c>
      <c r="H399" s="52" t="str">
        <f>Ruimtestaat!G403</f>
        <v>linoleum</v>
      </c>
      <c r="I399" s="19">
        <v>3</v>
      </c>
      <c r="J399" s="18" t="str">
        <f t="shared" si="140"/>
        <v>Harde vloer zonder polymeer beschermlaag, met behandeling</v>
      </c>
      <c r="K399" s="21">
        <f>Ruimtestaat!H403</f>
        <v>45</v>
      </c>
      <c r="L399" s="20">
        <f t="shared" si="144"/>
        <v>45</v>
      </c>
      <c r="M399" s="42">
        <f>Ruimtestaat!J403</f>
        <v>0</v>
      </c>
      <c r="N399" s="22"/>
      <c r="O399" s="9" t="str">
        <f>Ruimtestaat!L403</f>
        <v>3w</v>
      </c>
      <c r="P399" s="9"/>
      <c r="Q399" s="9"/>
      <c r="R399" s="9"/>
      <c r="S399" s="22"/>
      <c r="T399" s="17" t="str">
        <f t="shared" si="146"/>
        <v>Les</v>
      </c>
      <c r="U399" s="17" t="str">
        <f t="shared" si="147"/>
        <v>AQL 7%</v>
      </c>
      <c r="V399" s="22"/>
      <c r="W399" s="184">
        <v>100</v>
      </c>
      <c r="X399" s="22"/>
      <c r="Y399" s="20">
        <f t="shared" si="148"/>
        <v>54</v>
      </c>
      <c r="Z399" s="23">
        <f t="shared" si="149"/>
        <v>0</v>
      </c>
      <c r="AA399" s="22"/>
      <c r="AB399" s="20" t="str">
        <f t="shared" si="150"/>
        <v>_</v>
      </c>
      <c r="AC399" s="23" t="str">
        <f t="shared" si="141"/>
        <v>_</v>
      </c>
      <c r="AD399" s="22"/>
      <c r="AE399" s="20" t="str">
        <f t="shared" si="151"/>
        <v>_</v>
      </c>
      <c r="AF399" s="23" t="str">
        <f t="shared" si="142"/>
        <v>_</v>
      </c>
      <c r="AG399" s="22"/>
      <c r="AH399" s="20" t="str">
        <f t="shared" si="152"/>
        <v>_</v>
      </c>
      <c r="AI399" s="23" t="str">
        <f t="shared" si="143"/>
        <v>_</v>
      </c>
      <c r="AJ399" s="22"/>
      <c r="AK399" s="20">
        <f t="shared" si="153"/>
        <v>54</v>
      </c>
      <c r="AL399" s="23">
        <f t="shared" si="154"/>
        <v>0</v>
      </c>
      <c r="AM399" s="22"/>
    </row>
    <row r="400" spans="1:39" ht="12.75">
      <c r="A400" s="6">
        <f>Ruimtestaat!A404</f>
        <v>6</v>
      </c>
      <c r="B400" s="17" t="str">
        <f>Ruimtestaat!B404</f>
        <v>VSO Mozarthof (nr. 29)</v>
      </c>
      <c r="C400" s="52" t="str">
        <f>Ruimtestaat!D404</f>
        <v>1e</v>
      </c>
      <c r="D400" s="77" t="str">
        <f>Ruimtestaat!E404</f>
        <v>1.06</v>
      </c>
      <c r="E400" s="52" t="str">
        <f>Ruimtestaat!F404</f>
        <v>Lokaal</v>
      </c>
      <c r="F400" s="9">
        <v>6</v>
      </c>
      <c r="G400" s="18" t="str">
        <f t="shared" si="145"/>
        <v>Leslokalen theorie</v>
      </c>
      <c r="H400" s="52" t="str">
        <f>Ruimtestaat!G404</f>
        <v>linoleum</v>
      </c>
      <c r="I400" s="19">
        <v>3</v>
      </c>
      <c r="J400" s="18" t="str">
        <f t="shared" si="140"/>
        <v>Harde vloer zonder polymeer beschermlaag, met behandeling</v>
      </c>
      <c r="K400" s="21">
        <f>Ruimtestaat!H404</f>
        <v>47</v>
      </c>
      <c r="L400" s="20">
        <f t="shared" si="144"/>
        <v>47</v>
      </c>
      <c r="M400" s="42">
        <f>Ruimtestaat!J404</f>
        <v>0</v>
      </c>
      <c r="N400" s="22"/>
      <c r="O400" s="9" t="str">
        <f>Ruimtestaat!L404</f>
        <v>3w</v>
      </c>
      <c r="P400" s="9"/>
      <c r="Q400" s="9"/>
      <c r="R400" s="9"/>
      <c r="S400" s="22"/>
      <c r="T400" s="17" t="str">
        <f t="shared" si="146"/>
        <v>Les</v>
      </c>
      <c r="U400" s="17" t="str">
        <f t="shared" si="147"/>
        <v>AQL 7%</v>
      </c>
      <c r="V400" s="22"/>
      <c r="W400" s="184">
        <v>100</v>
      </c>
      <c r="X400" s="22"/>
      <c r="Y400" s="20">
        <f t="shared" si="148"/>
        <v>56.4</v>
      </c>
      <c r="Z400" s="23">
        <f t="shared" si="149"/>
        <v>0</v>
      </c>
      <c r="AA400" s="22"/>
      <c r="AB400" s="20" t="str">
        <f t="shared" si="150"/>
        <v>_</v>
      </c>
      <c r="AC400" s="23" t="str">
        <f t="shared" si="141"/>
        <v>_</v>
      </c>
      <c r="AD400" s="22"/>
      <c r="AE400" s="20" t="str">
        <f t="shared" si="151"/>
        <v>_</v>
      </c>
      <c r="AF400" s="23" t="str">
        <f t="shared" si="142"/>
        <v>_</v>
      </c>
      <c r="AG400" s="22"/>
      <c r="AH400" s="20" t="str">
        <f t="shared" si="152"/>
        <v>_</v>
      </c>
      <c r="AI400" s="23" t="str">
        <f t="shared" si="143"/>
        <v>_</v>
      </c>
      <c r="AJ400" s="22"/>
      <c r="AK400" s="20">
        <f t="shared" si="153"/>
        <v>56.4</v>
      </c>
      <c r="AL400" s="23">
        <f t="shared" si="154"/>
        <v>0</v>
      </c>
      <c r="AM400" s="22"/>
    </row>
    <row r="401" spans="1:39" ht="12.75">
      <c r="A401" s="6">
        <f>Ruimtestaat!A405</f>
        <v>6</v>
      </c>
      <c r="B401" s="17" t="str">
        <f>Ruimtestaat!B405</f>
        <v>VSO Mozarthof (nr. 29)</v>
      </c>
      <c r="C401" s="52" t="str">
        <f>Ruimtestaat!D405</f>
        <v>1e</v>
      </c>
      <c r="D401" s="77" t="str">
        <f>Ruimtestaat!E405</f>
        <v>1.07</v>
      </c>
      <c r="E401" s="52" t="str">
        <f>Ruimtestaat!F405</f>
        <v>Lokaal</v>
      </c>
      <c r="F401" s="9">
        <v>6</v>
      </c>
      <c r="G401" s="18" t="str">
        <f t="shared" si="145"/>
        <v>Leslokalen theorie</v>
      </c>
      <c r="H401" s="52" t="str">
        <f>Ruimtestaat!G405</f>
        <v>linoleum</v>
      </c>
      <c r="I401" s="19">
        <v>3</v>
      </c>
      <c r="J401" s="18" t="str">
        <f t="shared" si="140"/>
        <v>Harde vloer zonder polymeer beschermlaag, met behandeling</v>
      </c>
      <c r="K401" s="21">
        <f>Ruimtestaat!H405</f>
        <v>47</v>
      </c>
      <c r="L401" s="20">
        <f t="shared" si="144"/>
        <v>47</v>
      </c>
      <c r="M401" s="42">
        <f>Ruimtestaat!J405</f>
        <v>0</v>
      </c>
      <c r="N401" s="22"/>
      <c r="O401" s="9" t="str">
        <f>Ruimtestaat!L405</f>
        <v>3w</v>
      </c>
      <c r="P401" s="9"/>
      <c r="Q401" s="9"/>
      <c r="R401" s="9"/>
      <c r="S401" s="22"/>
      <c r="T401" s="17" t="str">
        <f t="shared" si="146"/>
        <v>Les</v>
      </c>
      <c r="U401" s="17" t="str">
        <f t="shared" si="147"/>
        <v>AQL 7%</v>
      </c>
      <c r="V401" s="22"/>
      <c r="W401" s="184">
        <v>100</v>
      </c>
      <c r="X401" s="22"/>
      <c r="Y401" s="20">
        <f t="shared" si="148"/>
        <v>56.4</v>
      </c>
      <c r="Z401" s="23">
        <f t="shared" si="149"/>
        <v>0</v>
      </c>
      <c r="AA401" s="22"/>
      <c r="AB401" s="20" t="str">
        <f t="shared" si="150"/>
        <v>_</v>
      </c>
      <c r="AC401" s="23" t="str">
        <f t="shared" si="141"/>
        <v>_</v>
      </c>
      <c r="AD401" s="22"/>
      <c r="AE401" s="20" t="str">
        <f t="shared" si="151"/>
        <v>_</v>
      </c>
      <c r="AF401" s="23" t="str">
        <f t="shared" si="142"/>
        <v>_</v>
      </c>
      <c r="AG401" s="22"/>
      <c r="AH401" s="20" t="str">
        <f t="shared" si="152"/>
        <v>_</v>
      </c>
      <c r="AI401" s="23" t="str">
        <f t="shared" si="143"/>
        <v>_</v>
      </c>
      <c r="AJ401" s="22"/>
      <c r="AK401" s="20">
        <f t="shared" si="153"/>
        <v>56.4</v>
      </c>
      <c r="AL401" s="23">
        <f t="shared" si="154"/>
        <v>0</v>
      </c>
      <c r="AM401" s="22"/>
    </row>
    <row r="402" spans="1:39" ht="12.75">
      <c r="A402" s="6">
        <f>Ruimtestaat!A406</f>
        <v>6</v>
      </c>
      <c r="B402" s="17" t="str">
        <f>Ruimtestaat!B406</f>
        <v>VSO Mozarthof (nr. 29)</v>
      </c>
      <c r="C402" s="52" t="str">
        <f>Ruimtestaat!D406</f>
        <v>1e</v>
      </c>
      <c r="D402" s="77" t="str">
        <f>Ruimtestaat!E406</f>
        <v>1.08</v>
      </c>
      <c r="E402" s="52" t="str">
        <f>Ruimtestaat!F406</f>
        <v>Lokaal</v>
      </c>
      <c r="F402" s="9">
        <v>6</v>
      </c>
      <c r="G402" s="18" t="str">
        <f t="shared" si="145"/>
        <v>Leslokalen theorie</v>
      </c>
      <c r="H402" s="52" t="str">
        <f>Ruimtestaat!G406</f>
        <v>linoleum</v>
      </c>
      <c r="I402" s="19">
        <v>3</v>
      </c>
      <c r="J402" s="18" t="str">
        <f t="shared" si="140"/>
        <v>Harde vloer zonder polymeer beschermlaag, met behandeling</v>
      </c>
      <c r="K402" s="21">
        <f>Ruimtestaat!H406</f>
        <v>47</v>
      </c>
      <c r="L402" s="20">
        <f t="shared" si="144"/>
        <v>47</v>
      </c>
      <c r="M402" s="42">
        <f>Ruimtestaat!J406</f>
        <v>0</v>
      </c>
      <c r="N402" s="22"/>
      <c r="O402" s="9" t="str">
        <f>Ruimtestaat!L406</f>
        <v>3w</v>
      </c>
      <c r="P402" s="9"/>
      <c r="Q402" s="9"/>
      <c r="R402" s="9"/>
      <c r="S402" s="22"/>
      <c r="T402" s="17" t="str">
        <f t="shared" si="146"/>
        <v>Les</v>
      </c>
      <c r="U402" s="17" t="str">
        <f t="shared" si="147"/>
        <v>AQL 7%</v>
      </c>
      <c r="V402" s="22"/>
      <c r="W402" s="184">
        <v>100</v>
      </c>
      <c r="X402" s="22"/>
      <c r="Y402" s="20">
        <f t="shared" si="148"/>
        <v>56.4</v>
      </c>
      <c r="Z402" s="23">
        <f t="shared" si="149"/>
        <v>0</v>
      </c>
      <c r="AA402" s="22"/>
      <c r="AB402" s="20" t="str">
        <f t="shared" si="150"/>
        <v>_</v>
      </c>
      <c r="AC402" s="23" t="str">
        <f t="shared" si="141"/>
        <v>_</v>
      </c>
      <c r="AD402" s="22"/>
      <c r="AE402" s="20" t="str">
        <f t="shared" si="151"/>
        <v>_</v>
      </c>
      <c r="AF402" s="23" t="str">
        <f t="shared" si="142"/>
        <v>_</v>
      </c>
      <c r="AG402" s="22"/>
      <c r="AH402" s="20" t="str">
        <f t="shared" si="152"/>
        <v>_</v>
      </c>
      <c r="AI402" s="23" t="str">
        <f t="shared" si="143"/>
        <v>_</v>
      </c>
      <c r="AJ402" s="22"/>
      <c r="AK402" s="20">
        <f t="shared" si="153"/>
        <v>56.4</v>
      </c>
      <c r="AL402" s="23">
        <f t="shared" si="154"/>
        <v>0</v>
      </c>
      <c r="AM402" s="22"/>
    </row>
    <row r="403" spans="1:39" ht="12.75">
      <c r="A403" s="6">
        <f>Ruimtestaat!A407</f>
        <v>6</v>
      </c>
      <c r="B403" s="17" t="str">
        <f>Ruimtestaat!B407</f>
        <v>VSO Mozarthof (nr. 29)</v>
      </c>
      <c r="C403" s="52" t="str">
        <f>Ruimtestaat!D407</f>
        <v>1e</v>
      </c>
      <c r="D403" s="77" t="str">
        <f>Ruimtestaat!E407</f>
        <v>1.09</v>
      </c>
      <c r="E403" s="52" t="str">
        <f>Ruimtestaat!F407</f>
        <v>Lokaal</v>
      </c>
      <c r="F403" s="9">
        <v>6</v>
      </c>
      <c r="G403" s="18" t="str">
        <f t="shared" si="145"/>
        <v>Leslokalen theorie</v>
      </c>
      <c r="H403" s="52" t="str">
        <f>Ruimtestaat!G407</f>
        <v>linoleum</v>
      </c>
      <c r="I403" s="19">
        <v>3</v>
      </c>
      <c r="J403" s="18" t="str">
        <f t="shared" ref="J403:J466" si="155">VLOOKUP(I403,Legenda_vloerafwerking,2,0)</f>
        <v>Harde vloer zonder polymeer beschermlaag, met behandeling</v>
      </c>
      <c r="K403" s="21">
        <f>Ruimtestaat!H407</f>
        <v>52</v>
      </c>
      <c r="L403" s="20">
        <f t="shared" si="144"/>
        <v>52</v>
      </c>
      <c r="M403" s="42">
        <f>Ruimtestaat!J407</f>
        <v>0</v>
      </c>
      <c r="N403" s="22"/>
      <c r="O403" s="9" t="str">
        <f>Ruimtestaat!L407</f>
        <v>3w</v>
      </c>
      <c r="P403" s="9"/>
      <c r="Q403" s="9"/>
      <c r="R403" s="9"/>
      <c r="S403" s="22"/>
      <c r="T403" s="17" t="str">
        <f t="shared" si="146"/>
        <v>Les</v>
      </c>
      <c r="U403" s="17" t="str">
        <f t="shared" si="147"/>
        <v>AQL 7%</v>
      </c>
      <c r="V403" s="22"/>
      <c r="W403" s="184">
        <v>100</v>
      </c>
      <c r="X403" s="22"/>
      <c r="Y403" s="20">
        <f t="shared" si="148"/>
        <v>62.400000000000006</v>
      </c>
      <c r="Z403" s="23">
        <f t="shared" si="149"/>
        <v>0</v>
      </c>
      <c r="AA403" s="22"/>
      <c r="AB403" s="20" t="str">
        <f t="shared" si="150"/>
        <v>_</v>
      </c>
      <c r="AC403" s="23" t="str">
        <f t="shared" si="141"/>
        <v>_</v>
      </c>
      <c r="AD403" s="22"/>
      <c r="AE403" s="20" t="str">
        <f t="shared" si="151"/>
        <v>_</v>
      </c>
      <c r="AF403" s="23" t="str">
        <f t="shared" si="142"/>
        <v>_</v>
      </c>
      <c r="AG403" s="22"/>
      <c r="AH403" s="20" t="str">
        <f t="shared" si="152"/>
        <v>_</v>
      </c>
      <c r="AI403" s="23" t="str">
        <f t="shared" si="143"/>
        <v>_</v>
      </c>
      <c r="AJ403" s="22"/>
      <c r="AK403" s="20">
        <f t="shared" si="153"/>
        <v>62.400000000000006</v>
      </c>
      <c r="AL403" s="23">
        <f t="shared" si="154"/>
        <v>0</v>
      </c>
      <c r="AM403" s="22"/>
    </row>
    <row r="404" spans="1:39" ht="12.75">
      <c r="A404" s="6">
        <f>Ruimtestaat!A408</f>
        <v>6</v>
      </c>
      <c r="B404" s="17" t="str">
        <f>Ruimtestaat!B408</f>
        <v>VSO Mozarthof (nr. 29)</v>
      </c>
      <c r="C404" s="52" t="str">
        <f>Ruimtestaat!D408</f>
        <v>1e</v>
      </c>
      <c r="D404" s="77" t="str">
        <f>Ruimtestaat!E408</f>
        <v>1.10</v>
      </c>
      <c r="E404" s="52" t="str">
        <f>Ruimtestaat!F408</f>
        <v>Vide</v>
      </c>
      <c r="F404" s="9" t="s">
        <v>652</v>
      </c>
      <c r="G404" s="18" t="str">
        <f t="shared" si="145"/>
        <v>niet in onderhoud</v>
      </c>
      <c r="H404" s="52" t="str">
        <f>Ruimtestaat!G408</f>
        <v>linoleum</v>
      </c>
      <c r="I404" s="19">
        <v>3</v>
      </c>
      <c r="J404" s="18" t="str">
        <f t="shared" si="155"/>
        <v>Harde vloer zonder polymeer beschermlaag, met behandeling</v>
      </c>
      <c r="K404" s="21">
        <f>Ruimtestaat!H408</f>
        <v>0</v>
      </c>
      <c r="L404" s="20">
        <f t="shared" si="144"/>
        <v>0</v>
      </c>
      <c r="M404" s="42">
        <f>Ruimtestaat!J408</f>
        <v>0</v>
      </c>
      <c r="N404" s="22"/>
      <c r="O404" s="9" t="s">
        <v>652</v>
      </c>
      <c r="P404" s="9"/>
      <c r="Q404" s="9"/>
      <c r="R404" s="9"/>
      <c r="S404" s="22"/>
      <c r="T404" s="17" t="str">
        <f t="shared" si="146"/>
        <v>_</v>
      </c>
      <c r="U404" s="17" t="str">
        <f t="shared" si="147"/>
        <v>_</v>
      </c>
      <c r="V404" s="22"/>
      <c r="W404" s="184">
        <v>100</v>
      </c>
      <c r="X404" s="22"/>
      <c r="Y404" s="20" t="str">
        <f>IF(F404="nio","_",0)</f>
        <v>_</v>
      </c>
      <c r="Z404" s="23" t="str">
        <f t="shared" si="149"/>
        <v>_</v>
      </c>
      <c r="AA404" s="22"/>
      <c r="AB404" s="20" t="str">
        <f t="shared" si="150"/>
        <v>_</v>
      </c>
      <c r="AC404" s="23" t="str">
        <f t="shared" si="141"/>
        <v>_</v>
      </c>
      <c r="AD404" s="22"/>
      <c r="AE404" s="20" t="str">
        <f t="shared" si="151"/>
        <v>_</v>
      </c>
      <c r="AF404" s="23" t="str">
        <f t="shared" si="142"/>
        <v>_</v>
      </c>
      <c r="AG404" s="22"/>
      <c r="AH404" s="20" t="str">
        <f t="shared" si="152"/>
        <v>_</v>
      </c>
      <c r="AI404" s="23" t="str">
        <f t="shared" si="143"/>
        <v>_</v>
      </c>
      <c r="AJ404" s="22"/>
      <c r="AK404" s="20" t="str">
        <f t="shared" si="153"/>
        <v>_</v>
      </c>
      <c r="AL404" s="23" t="str">
        <f t="shared" si="154"/>
        <v>_</v>
      </c>
      <c r="AM404" s="22"/>
    </row>
    <row r="405" spans="1:39" ht="12.75">
      <c r="A405" s="6">
        <f>Ruimtestaat!A409</f>
        <v>6</v>
      </c>
      <c r="B405" s="17" t="str">
        <f>Ruimtestaat!B409</f>
        <v>VSO Mozarthof (nr. 29)</v>
      </c>
      <c r="C405" s="52" t="str">
        <f>Ruimtestaat!D409</f>
        <v>1e</v>
      </c>
      <c r="D405" s="77" t="str">
        <f>Ruimtestaat!E409</f>
        <v>1.11</v>
      </c>
      <c r="E405" s="52" t="str">
        <f>Ruimtestaat!F409</f>
        <v>Gang</v>
      </c>
      <c r="F405" s="9">
        <v>3</v>
      </c>
      <c r="G405" s="18" t="str">
        <f t="shared" si="145"/>
        <v>Verkeersruimte / Garderobe / Wachtruimte</v>
      </c>
      <c r="H405" s="52" t="str">
        <f>Ruimtestaat!G409</f>
        <v>linoleum</v>
      </c>
      <c r="I405" s="19">
        <v>3</v>
      </c>
      <c r="J405" s="18" t="str">
        <f t="shared" si="155"/>
        <v>Harde vloer zonder polymeer beschermlaag, met behandeling</v>
      </c>
      <c r="K405" s="21">
        <f>Ruimtestaat!H409</f>
        <v>149</v>
      </c>
      <c r="L405" s="20">
        <f t="shared" si="144"/>
        <v>149</v>
      </c>
      <c r="M405" s="42">
        <f>Ruimtestaat!J409</f>
        <v>0</v>
      </c>
      <c r="N405" s="22"/>
      <c r="O405" s="9" t="str">
        <f>Ruimtestaat!L409</f>
        <v>5w</v>
      </c>
      <c r="P405" s="9"/>
      <c r="Q405" s="9"/>
      <c r="R405" s="9"/>
      <c r="S405" s="22"/>
      <c r="T405" s="17" t="str">
        <f t="shared" si="146"/>
        <v>Verkeer</v>
      </c>
      <c r="U405" s="17" t="str">
        <f t="shared" si="147"/>
        <v>AQL 7%</v>
      </c>
      <c r="V405" s="22"/>
      <c r="W405" s="184">
        <v>100</v>
      </c>
      <c r="X405" s="22"/>
      <c r="Y405" s="20">
        <f t="shared" si="148"/>
        <v>298</v>
      </c>
      <c r="Z405" s="23">
        <f t="shared" si="149"/>
        <v>0</v>
      </c>
      <c r="AA405" s="22"/>
      <c r="AB405" s="20" t="str">
        <f t="shared" si="150"/>
        <v>_</v>
      </c>
      <c r="AC405" s="23" t="str">
        <f t="shared" si="141"/>
        <v>_</v>
      </c>
      <c r="AD405" s="22"/>
      <c r="AE405" s="20" t="str">
        <f t="shared" si="151"/>
        <v>_</v>
      </c>
      <c r="AF405" s="23" t="str">
        <f t="shared" si="142"/>
        <v>_</v>
      </c>
      <c r="AG405" s="22"/>
      <c r="AH405" s="20" t="str">
        <f t="shared" si="152"/>
        <v>_</v>
      </c>
      <c r="AI405" s="23" t="str">
        <f t="shared" si="143"/>
        <v>_</v>
      </c>
      <c r="AJ405" s="22"/>
      <c r="AK405" s="20">
        <f t="shared" si="153"/>
        <v>298</v>
      </c>
      <c r="AL405" s="23">
        <f t="shared" si="154"/>
        <v>0</v>
      </c>
      <c r="AM405" s="22"/>
    </row>
    <row r="406" spans="1:39" ht="12.75">
      <c r="A406" s="6">
        <f>Ruimtestaat!A410</f>
        <v>6</v>
      </c>
      <c r="B406" s="17" t="str">
        <f>Ruimtestaat!B410</f>
        <v>VSO Mozarthof (nr. 29)</v>
      </c>
      <c r="C406" s="52" t="str">
        <f>Ruimtestaat!D410</f>
        <v>1e</v>
      </c>
      <c r="D406" s="77" t="str">
        <f>Ruimtestaat!E410</f>
        <v>1.12</v>
      </c>
      <c r="E406" s="52" t="str">
        <f>Ruimtestaat!F410</f>
        <v>Gang</v>
      </c>
      <c r="F406" s="9">
        <v>3</v>
      </c>
      <c r="G406" s="18" t="str">
        <f t="shared" si="145"/>
        <v>Verkeersruimte / Garderobe / Wachtruimte</v>
      </c>
      <c r="H406" s="52" t="str">
        <f>Ruimtestaat!G410</f>
        <v>linoleum</v>
      </c>
      <c r="I406" s="19">
        <v>3</v>
      </c>
      <c r="J406" s="18" t="str">
        <f t="shared" si="155"/>
        <v>Harde vloer zonder polymeer beschermlaag, met behandeling</v>
      </c>
      <c r="K406" s="21">
        <f>Ruimtestaat!H410</f>
        <v>0</v>
      </c>
      <c r="L406" s="20">
        <f t="shared" si="144"/>
        <v>0</v>
      </c>
      <c r="M406" s="42">
        <f>Ruimtestaat!J410</f>
        <v>0</v>
      </c>
      <c r="N406" s="22"/>
      <c r="O406" s="9" t="str">
        <f>Ruimtestaat!L410</f>
        <v>5w</v>
      </c>
      <c r="P406" s="9"/>
      <c r="Q406" s="9"/>
      <c r="R406" s="9"/>
      <c r="S406" s="22"/>
      <c r="T406" s="17" t="str">
        <f t="shared" si="146"/>
        <v>Verkeer</v>
      </c>
      <c r="U406" s="17" t="str">
        <f t="shared" si="147"/>
        <v>AQL 7%</v>
      </c>
      <c r="V406" s="22"/>
      <c r="W406" s="184">
        <v>100</v>
      </c>
      <c r="X406" s="22"/>
      <c r="Y406" s="20">
        <f t="shared" si="148"/>
        <v>0</v>
      </c>
      <c r="Z406" s="23">
        <f t="shared" si="149"/>
        <v>0</v>
      </c>
      <c r="AA406" s="22"/>
      <c r="AB406" s="20" t="str">
        <f t="shared" si="150"/>
        <v>_</v>
      </c>
      <c r="AC406" s="23" t="str">
        <f t="shared" si="141"/>
        <v>_</v>
      </c>
      <c r="AD406" s="22"/>
      <c r="AE406" s="20" t="str">
        <f t="shared" si="151"/>
        <v>_</v>
      </c>
      <c r="AF406" s="23" t="str">
        <f t="shared" si="142"/>
        <v>_</v>
      </c>
      <c r="AG406" s="22"/>
      <c r="AH406" s="20" t="str">
        <f t="shared" si="152"/>
        <v>_</v>
      </c>
      <c r="AI406" s="23" t="str">
        <f t="shared" si="143"/>
        <v>_</v>
      </c>
      <c r="AJ406" s="22"/>
      <c r="AK406" s="20">
        <f t="shared" si="153"/>
        <v>0</v>
      </c>
      <c r="AL406" s="23">
        <f t="shared" si="154"/>
        <v>0</v>
      </c>
      <c r="AM406" s="22"/>
    </row>
    <row r="407" spans="1:39" ht="12.75">
      <c r="A407" s="6">
        <f>Ruimtestaat!A411</f>
        <v>6</v>
      </c>
      <c r="B407" s="17" t="str">
        <f>Ruimtestaat!B411</f>
        <v>VSO Mozarthof (nr. 29)</v>
      </c>
      <c r="C407" s="52" t="str">
        <f>Ruimtestaat!D411</f>
        <v>1e</v>
      </c>
      <c r="D407" s="77" t="str">
        <f>Ruimtestaat!E411</f>
        <v>1.13</v>
      </c>
      <c r="E407" s="52" t="str">
        <f>Ruimtestaat!F411</f>
        <v>Trappenhuis</v>
      </c>
      <c r="F407" s="9">
        <v>3</v>
      </c>
      <c r="G407" s="18" t="str">
        <f t="shared" si="145"/>
        <v>Verkeersruimte / Garderobe / Wachtruimte</v>
      </c>
      <c r="H407" s="52" t="str">
        <f>Ruimtestaat!G411</f>
        <v>linoleum</v>
      </c>
      <c r="I407" s="19">
        <v>3</v>
      </c>
      <c r="J407" s="18" t="str">
        <f t="shared" si="155"/>
        <v>Harde vloer zonder polymeer beschermlaag, met behandeling</v>
      </c>
      <c r="K407" s="21">
        <f>Ruimtestaat!H411</f>
        <v>11</v>
      </c>
      <c r="L407" s="20">
        <f t="shared" si="144"/>
        <v>11</v>
      </c>
      <c r="M407" s="42">
        <f>Ruimtestaat!J411</f>
        <v>0</v>
      </c>
      <c r="N407" s="22"/>
      <c r="O407" s="9" t="str">
        <f>Ruimtestaat!L411</f>
        <v>5w</v>
      </c>
      <c r="P407" s="9"/>
      <c r="Q407" s="9"/>
      <c r="R407" s="9"/>
      <c r="S407" s="22"/>
      <c r="T407" s="17" t="str">
        <f t="shared" si="146"/>
        <v>Verkeer</v>
      </c>
      <c r="U407" s="17" t="str">
        <f t="shared" si="147"/>
        <v>AQL 7%</v>
      </c>
      <c r="V407" s="22"/>
      <c r="W407" s="184">
        <v>100</v>
      </c>
      <c r="X407" s="22"/>
      <c r="Y407" s="20">
        <f t="shared" si="148"/>
        <v>22</v>
      </c>
      <c r="Z407" s="23">
        <f t="shared" si="149"/>
        <v>0</v>
      </c>
      <c r="AA407" s="22"/>
      <c r="AB407" s="20" t="str">
        <f t="shared" si="150"/>
        <v>_</v>
      </c>
      <c r="AC407" s="23" t="str">
        <f t="shared" si="141"/>
        <v>_</v>
      </c>
      <c r="AD407" s="22"/>
      <c r="AE407" s="20" t="str">
        <f t="shared" si="151"/>
        <v>_</v>
      </c>
      <c r="AF407" s="23" t="str">
        <f t="shared" si="142"/>
        <v>_</v>
      </c>
      <c r="AG407" s="22"/>
      <c r="AH407" s="20" t="str">
        <f t="shared" si="152"/>
        <v>_</v>
      </c>
      <c r="AI407" s="23" t="str">
        <f t="shared" si="143"/>
        <v>_</v>
      </c>
      <c r="AJ407" s="22"/>
      <c r="AK407" s="20">
        <f t="shared" si="153"/>
        <v>22</v>
      </c>
      <c r="AL407" s="23">
        <f t="shared" si="154"/>
        <v>0</v>
      </c>
      <c r="AM407" s="22"/>
    </row>
    <row r="408" spans="1:39" ht="12.75">
      <c r="A408" s="6">
        <f>Ruimtestaat!A412</f>
        <v>6</v>
      </c>
      <c r="B408" s="17" t="str">
        <f>Ruimtestaat!B412</f>
        <v>VSO Mozarthof (nr. 29)</v>
      </c>
      <c r="C408" s="52" t="str">
        <f>Ruimtestaat!D412</f>
        <v>1e</v>
      </c>
      <c r="D408" s="77" t="str">
        <f>Ruimtestaat!E412</f>
        <v>1.14</v>
      </c>
      <c r="E408" s="52" t="str">
        <f>Ruimtestaat!F412</f>
        <v>Test</v>
      </c>
      <c r="F408" s="9">
        <v>6</v>
      </c>
      <c r="G408" s="18" t="str">
        <f t="shared" si="145"/>
        <v>Leslokalen theorie</v>
      </c>
      <c r="H408" s="52" t="str">
        <f>Ruimtestaat!G412</f>
        <v>linoleum</v>
      </c>
      <c r="I408" s="19">
        <v>3</v>
      </c>
      <c r="J408" s="18" t="str">
        <f t="shared" si="155"/>
        <v>Harde vloer zonder polymeer beschermlaag, met behandeling</v>
      </c>
      <c r="K408" s="21">
        <f>Ruimtestaat!H412</f>
        <v>14</v>
      </c>
      <c r="L408" s="20">
        <f t="shared" si="144"/>
        <v>14</v>
      </c>
      <c r="M408" s="42">
        <f>Ruimtestaat!J412</f>
        <v>0</v>
      </c>
      <c r="N408" s="22"/>
      <c r="O408" s="9" t="str">
        <f>Ruimtestaat!L412</f>
        <v>3w</v>
      </c>
      <c r="P408" s="9"/>
      <c r="Q408" s="9"/>
      <c r="R408" s="9"/>
      <c r="S408" s="22"/>
      <c r="T408" s="17" t="str">
        <f t="shared" si="146"/>
        <v>Les</v>
      </c>
      <c r="U408" s="17" t="str">
        <f t="shared" si="147"/>
        <v>AQL 7%</v>
      </c>
      <c r="V408" s="22"/>
      <c r="W408" s="184">
        <v>100</v>
      </c>
      <c r="X408" s="22"/>
      <c r="Y408" s="20">
        <f t="shared" si="148"/>
        <v>16.8</v>
      </c>
      <c r="Z408" s="23">
        <f t="shared" si="149"/>
        <v>0</v>
      </c>
      <c r="AA408" s="22"/>
      <c r="AB408" s="20" t="str">
        <f t="shared" si="150"/>
        <v>_</v>
      </c>
      <c r="AC408" s="23" t="str">
        <f t="shared" si="141"/>
        <v>_</v>
      </c>
      <c r="AD408" s="22"/>
      <c r="AE408" s="20" t="str">
        <f t="shared" si="151"/>
        <v>_</v>
      </c>
      <c r="AF408" s="23" t="str">
        <f t="shared" si="142"/>
        <v>_</v>
      </c>
      <c r="AG408" s="22"/>
      <c r="AH408" s="20" t="str">
        <f t="shared" si="152"/>
        <v>_</v>
      </c>
      <c r="AI408" s="23" t="str">
        <f t="shared" si="143"/>
        <v>_</v>
      </c>
      <c r="AJ408" s="22"/>
      <c r="AK408" s="20">
        <f t="shared" si="153"/>
        <v>16.8</v>
      </c>
      <c r="AL408" s="23">
        <f t="shared" si="154"/>
        <v>0</v>
      </c>
      <c r="AM408" s="22"/>
    </row>
    <row r="409" spans="1:39" ht="12.75">
      <c r="A409" s="6">
        <f>Ruimtestaat!A413</f>
        <v>6</v>
      </c>
      <c r="B409" s="17" t="str">
        <f>Ruimtestaat!B413</f>
        <v>VSO Mozarthof (nr. 29)</v>
      </c>
      <c r="C409" s="52" t="str">
        <f>Ruimtestaat!D413</f>
        <v>1e</v>
      </c>
      <c r="D409" s="77" t="str">
        <f>Ruimtestaat!E413</f>
        <v>1.15</v>
      </c>
      <c r="E409" s="52" t="str">
        <f>Ruimtestaat!F413</f>
        <v>Vergaderkamer</v>
      </c>
      <c r="F409" s="9">
        <v>1</v>
      </c>
      <c r="G409" s="18" t="str">
        <f t="shared" si="145"/>
        <v xml:space="preserve">Kantoorruimte / vergaderruimte </v>
      </c>
      <c r="H409" s="52" t="str">
        <f>Ruimtestaat!G413</f>
        <v>linoleum</v>
      </c>
      <c r="I409" s="19">
        <v>3</v>
      </c>
      <c r="J409" s="18" t="str">
        <f t="shared" si="155"/>
        <v>Harde vloer zonder polymeer beschermlaag, met behandeling</v>
      </c>
      <c r="K409" s="21">
        <f>Ruimtestaat!H413</f>
        <v>26</v>
      </c>
      <c r="L409" s="20">
        <f t="shared" si="144"/>
        <v>26</v>
      </c>
      <c r="M409" s="42">
        <f>Ruimtestaat!J413</f>
        <v>0</v>
      </c>
      <c r="N409" s="22"/>
      <c r="O409" s="9" t="str">
        <f>Ruimtestaat!L413</f>
        <v>3w</v>
      </c>
      <c r="P409" s="9"/>
      <c r="Q409" s="9"/>
      <c r="R409" s="9"/>
      <c r="S409" s="22"/>
      <c r="T409" s="17" t="str">
        <f t="shared" si="146"/>
        <v>Bureau</v>
      </c>
      <c r="U409" s="17" t="str">
        <f t="shared" si="147"/>
        <v>AQL 7%</v>
      </c>
      <c r="V409" s="22"/>
      <c r="W409" s="184">
        <v>100</v>
      </c>
      <c r="X409" s="22"/>
      <c r="Y409" s="20">
        <f t="shared" si="148"/>
        <v>31.200000000000003</v>
      </c>
      <c r="Z409" s="23">
        <f t="shared" si="149"/>
        <v>0</v>
      </c>
      <c r="AA409" s="22"/>
      <c r="AB409" s="20" t="str">
        <f t="shared" si="150"/>
        <v>_</v>
      </c>
      <c r="AC409" s="23" t="str">
        <f t="shared" ref="AC409:AC472" si="156">IF(OR($F409="nio",P409=""),"_",AB409*Rekentarief30)</f>
        <v>_</v>
      </c>
      <c r="AD409" s="22"/>
      <c r="AE409" s="20" t="str">
        <f t="shared" si="151"/>
        <v>_</v>
      </c>
      <c r="AF409" s="23" t="str">
        <f t="shared" ref="AF409:AF472" si="157">IF(OR($F409="nio",Q409=""),"_",AE409*Rekentarief50)</f>
        <v>_</v>
      </c>
      <c r="AG409" s="22"/>
      <c r="AH409" s="20" t="str">
        <f t="shared" si="152"/>
        <v>_</v>
      </c>
      <c r="AI409" s="23" t="str">
        <f t="shared" ref="AI409:AI472" si="158">IF(OR($F409="nio",R409=""),"_",AH409*rekentarief150)</f>
        <v>_</v>
      </c>
      <c r="AJ409" s="22"/>
      <c r="AK409" s="20">
        <f t="shared" si="153"/>
        <v>31.200000000000003</v>
      </c>
      <c r="AL409" s="23">
        <f t="shared" si="154"/>
        <v>0</v>
      </c>
      <c r="AM409" s="22"/>
    </row>
    <row r="410" spans="1:39" ht="12.75">
      <c r="A410" s="6">
        <f>Ruimtestaat!A414</f>
        <v>6</v>
      </c>
      <c r="B410" s="17" t="str">
        <f>Ruimtestaat!B414</f>
        <v>VSO Mozarthof (nr. 29)</v>
      </c>
      <c r="C410" s="52" t="str">
        <f>Ruimtestaat!D414</f>
        <v>1e</v>
      </c>
      <c r="D410" s="77" t="str">
        <f>Ruimtestaat!E414</f>
        <v>1.16</v>
      </c>
      <c r="E410" s="52" t="str">
        <f>Ruimtestaat!F414</f>
        <v>Gemeenschap</v>
      </c>
      <c r="F410" s="9">
        <v>6</v>
      </c>
      <c r="G410" s="18" t="str">
        <f t="shared" si="145"/>
        <v>Leslokalen theorie</v>
      </c>
      <c r="H410" s="52" t="str">
        <f>Ruimtestaat!G414</f>
        <v>linoleum</v>
      </c>
      <c r="I410" s="19">
        <v>3</v>
      </c>
      <c r="J410" s="18" t="str">
        <f t="shared" si="155"/>
        <v>Harde vloer zonder polymeer beschermlaag, met behandeling</v>
      </c>
      <c r="K410" s="21">
        <f>Ruimtestaat!H414</f>
        <v>0</v>
      </c>
      <c r="L410" s="20">
        <f t="shared" ref="L410:L473" si="159">K410-M410</f>
        <v>0</v>
      </c>
      <c r="M410" s="42">
        <f>Ruimtestaat!J414</f>
        <v>0</v>
      </c>
      <c r="N410" s="22"/>
      <c r="O410" s="9" t="str">
        <f>Ruimtestaat!L414</f>
        <v>3w</v>
      </c>
      <c r="P410" s="9"/>
      <c r="Q410" s="9"/>
      <c r="R410" s="9"/>
      <c r="S410" s="22"/>
      <c r="T410" s="17" t="str">
        <f t="shared" si="146"/>
        <v>Les</v>
      </c>
      <c r="U410" s="17" t="str">
        <f t="shared" si="147"/>
        <v>AQL 7%</v>
      </c>
      <c r="V410" s="22"/>
      <c r="W410" s="184">
        <v>100</v>
      </c>
      <c r="X410" s="22"/>
      <c r="Y410" s="20">
        <f t="shared" si="148"/>
        <v>0</v>
      </c>
      <c r="Z410" s="23">
        <f t="shared" si="149"/>
        <v>0</v>
      </c>
      <c r="AA410" s="22"/>
      <c r="AB410" s="20" t="str">
        <f t="shared" si="150"/>
        <v>_</v>
      </c>
      <c r="AC410" s="23" t="str">
        <f t="shared" si="156"/>
        <v>_</v>
      </c>
      <c r="AD410" s="22"/>
      <c r="AE410" s="20" t="str">
        <f t="shared" si="151"/>
        <v>_</v>
      </c>
      <c r="AF410" s="23" t="str">
        <f t="shared" si="157"/>
        <v>_</v>
      </c>
      <c r="AG410" s="22"/>
      <c r="AH410" s="20" t="str">
        <f t="shared" si="152"/>
        <v>_</v>
      </c>
      <c r="AI410" s="23" t="str">
        <f t="shared" si="158"/>
        <v>_</v>
      </c>
      <c r="AJ410" s="22"/>
      <c r="AK410" s="20">
        <f t="shared" si="153"/>
        <v>0</v>
      </c>
      <c r="AL410" s="23">
        <f t="shared" si="154"/>
        <v>0</v>
      </c>
      <c r="AM410" s="22"/>
    </row>
    <row r="411" spans="1:39" ht="12.75">
      <c r="A411" s="6">
        <f>Ruimtestaat!A415</f>
        <v>6</v>
      </c>
      <c r="B411" s="17" t="str">
        <f>Ruimtestaat!B415</f>
        <v>VSO Mozarthof (nr. 29)</v>
      </c>
      <c r="C411" s="52" t="str">
        <f>Ruimtestaat!D415</f>
        <v>1e</v>
      </c>
      <c r="D411" s="77" t="str">
        <f>Ruimtestaat!E415</f>
        <v>1.17</v>
      </c>
      <c r="E411" s="52" t="str">
        <f>Ruimtestaat!F415</f>
        <v>Nood trap</v>
      </c>
      <c r="F411" s="9">
        <v>3</v>
      </c>
      <c r="G411" s="18" t="str">
        <f t="shared" si="145"/>
        <v>Verkeersruimte / Garderobe / Wachtruimte</v>
      </c>
      <c r="H411" s="52" t="str">
        <f>Ruimtestaat!G415</f>
        <v>linoleum</v>
      </c>
      <c r="I411" s="19">
        <v>3</v>
      </c>
      <c r="J411" s="18" t="str">
        <f t="shared" si="155"/>
        <v>Harde vloer zonder polymeer beschermlaag, met behandeling</v>
      </c>
      <c r="K411" s="21">
        <f>Ruimtestaat!H415</f>
        <v>15</v>
      </c>
      <c r="L411" s="20">
        <f t="shared" si="159"/>
        <v>15</v>
      </c>
      <c r="M411" s="42">
        <f>Ruimtestaat!J415</f>
        <v>0</v>
      </c>
      <c r="N411" s="22"/>
      <c r="O411" s="9" t="str">
        <f>Ruimtestaat!L415</f>
        <v>1w</v>
      </c>
      <c r="P411" s="9"/>
      <c r="Q411" s="9"/>
      <c r="R411" s="9"/>
      <c r="S411" s="22"/>
      <c r="T411" s="17" t="str">
        <f t="shared" si="146"/>
        <v>Verkeer</v>
      </c>
      <c r="U411" s="17" t="str">
        <f t="shared" si="147"/>
        <v>AQL 7%</v>
      </c>
      <c r="V411" s="22"/>
      <c r="W411" s="184">
        <v>100</v>
      </c>
      <c r="X411" s="22"/>
      <c r="Y411" s="20">
        <f t="shared" si="148"/>
        <v>6</v>
      </c>
      <c r="Z411" s="23">
        <f t="shared" si="149"/>
        <v>0</v>
      </c>
      <c r="AA411" s="22"/>
      <c r="AB411" s="20" t="str">
        <f t="shared" si="150"/>
        <v>_</v>
      </c>
      <c r="AC411" s="23" t="str">
        <f t="shared" si="156"/>
        <v>_</v>
      </c>
      <c r="AD411" s="22"/>
      <c r="AE411" s="20" t="str">
        <f t="shared" si="151"/>
        <v>_</v>
      </c>
      <c r="AF411" s="23" t="str">
        <f t="shared" si="157"/>
        <v>_</v>
      </c>
      <c r="AG411" s="22"/>
      <c r="AH411" s="20" t="str">
        <f t="shared" si="152"/>
        <v>_</v>
      </c>
      <c r="AI411" s="23" t="str">
        <f t="shared" si="158"/>
        <v>_</v>
      </c>
      <c r="AJ411" s="22"/>
      <c r="AK411" s="20">
        <f t="shared" si="153"/>
        <v>6</v>
      </c>
      <c r="AL411" s="23">
        <f t="shared" si="154"/>
        <v>0</v>
      </c>
      <c r="AM411" s="22"/>
    </row>
    <row r="412" spans="1:39" ht="12.75">
      <c r="A412" s="6">
        <f>Ruimtestaat!A416</f>
        <v>6</v>
      </c>
      <c r="B412" s="17" t="str">
        <f>Ruimtestaat!B416</f>
        <v>VSO Mozarthof (nr. 29)</v>
      </c>
      <c r="C412" s="52" t="str">
        <f>Ruimtestaat!D416</f>
        <v>1e</v>
      </c>
      <c r="D412" s="77" t="str">
        <f>Ruimtestaat!E416</f>
        <v>1.18</v>
      </c>
      <c r="E412" s="52" t="str">
        <f>Ruimtestaat!F416</f>
        <v>Werkkast</v>
      </c>
      <c r="F412" s="9">
        <v>8</v>
      </c>
      <c r="G412" s="18" t="str">
        <f t="shared" si="145"/>
        <v>Overig / Magazijn / Archief / Berging / Technische ruimte</v>
      </c>
      <c r="H412" s="52" t="str">
        <f>Ruimtestaat!G416</f>
        <v>linoleum</v>
      </c>
      <c r="I412" s="19">
        <v>3</v>
      </c>
      <c r="J412" s="18" t="str">
        <f t="shared" si="155"/>
        <v>Harde vloer zonder polymeer beschermlaag, met behandeling</v>
      </c>
      <c r="K412" s="21">
        <f>Ruimtestaat!H416</f>
        <v>0</v>
      </c>
      <c r="L412" s="20">
        <f t="shared" si="159"/>
        <v>0</v>
      </c>
      <c r="M412" s="42">
        <f>Ruimtestaat!J416</f>
        <v>0</v>
      </c>
      <c r="N412" s="22"/>
      <c r="O412" s="9" t="str">
        <f>Ruimtestaat!L416</f>
        <v>4j</v>
      </c>
      <c r="P412" s="9"/>
      <c r="Q412" s="9"/>
      <c r="R412" s="9"/>
      <c r="S412" s="22"/>
      <c r="T412" s="17" t="str">
        <f t="shared" si="146"/>
        <v>Verkeer</v>
      </c>
      <c r="U412" s="17" t="str">
        <f t="shared" si="147"/>
        <v>AQL 7%</v>
      </c>
      <c r="V412" s="22"/>
      <c r="W412" s="184">
        <v>100</v>
      </c>
      <c r="X412" s="22"/>
      <c r="Y412" s="20">
        <f t="shared" si="148"/>
        <v>0</v>
      </c>
      <c r="Z412" s="23">
        <f t="shared" si="149"/>
        <v>0</v>
      </c>
      <c r="AA412" s="22"/>
      <c r="AB412" s="20" t="str">
        <f t="shared" si="150"/>
        <v>_</v>
      </c>
      <c r="AC412" s="23" t="str">
        <f t="shared" si="156"/>
        <v>_</v>
      </c>
      <c r="AD412" s="22"/>
      <c r="AE412" s="20" t="str">
        <f t="shared" si="151"/>
        <v>_</v>
      </c>
      <c r="AF412" s="23" t="str">
        <f t="shared" si="157"/>
        <v>_</v>
      </c>
      <c r="AG412" s="22"/>
      <c r="AH412" s="20" t="str">
        <f t="shared" si="152"/>
        <v>_</v>
      </c>
      <c r="AI412" s="23" t="str">
        <f t="shared" si="158"/>
        <v>_</v>
      </c>
      <c r="AJ412" s="22"/>
      <c r="AK412" s="20">
        <f t="shared" si="153"/>
        <v>0</v>
      </c>
      <c r="AL412" s="23">
        <f t="shared" si="154"/>
        <v>0</v>
      </c>
      <c r="AM412" s="22"/>
    </row>
    <row r="413" spans="1:39" ht="12.75">
      <c r="A413" s="6">
        <f>Ruimtestaat!A417</f>
        <v>6</v>
      </c>
      <c r="B413" s="17" t="str">
        <f>Ruimtestaat!B417</f>
        <v>VSO Mozarthof (nr. 29)</v>
      </c>
      <c r="C413" s="52" t="str">
        <f>Ruimtestaat!D417</f>
        <v>1e</v>
      </c>
      <c r="D413" s="77" t="str">
        <f>Ruimtestaat!E417</f>
        <v>1.19</v>
      </c>
      <c r="E413" s="52" t="str">
        <f>Ruimtestaat!F417</f>
        <v>Berging</v>
      </c>
      <c r="F413" s="9">
        <v>8</v>
      </c>
      <c r="G413" s="18" t="str">
        <f t="shared" si="145"/>
        <v>Overig / Magazijn / Archief / Berging / Technische ruimte</v>
      </c>
      <c r="H413" s="52" t="str">
        <f>Ruimtestaat!G417</f>
        <v>linoleum</v>
      </c>
      <c r="I413" s="19">
        <v>3</v>
      </c>
      <c r="J413" s="18" t="str">
        <f t="shared" si="155"/>
        <v>Harde vloer zonder polymeer beschermlaag, met behandeling</v>
      </c>
      <c r="K413" s="21">
        <f>Ruimtestaat!H417</f>
        <v>0</v>
      </c>
      <c r="L413" s="20">
        <f t="shared" si="159"/>
        <v>0</v>
      </c>
      <c r="M413" s="42">
        <f>Ruimtestaat!J417</f>
        <v>0</v>
      </c>
      <c r="N413" s="22"/>
      <c r="O413" s="9" t="str">
        <f>Ruimtestaat!L417</f>
        <v>4j</v>
      </c>
      <c r="P413" s="9"/>
      <c r="Q413" s="9"/>
      <c r="R413" s="9"/>
      <c r="S413" s="22"/>
      <c r="T413" s="17" t="str">
        <f t="shared" si="146"/>
        <v>Verkeer</v>
      </c>
      <c r="U413" s="17" t="str">
        <f t="shared" si="147"/>
        <v>AQL 7%</v>
      </c>
      <c r="V413" s="22"/>
      <c r="W413" s="184">
        <v>100</v>
      </c>
      <c r="X413" s="22"/>
      <c r="Y413" s="20">
        <f t="shared" si="148"/>
        <v>0</v>
      </c>
      <c r="Z413" s="23">
        <f t="shared" si="149"/>
        <v>0</v>
      </c>
      <c r="AA413" s="22"/>
      <c r="AB413" s="20" t="str">
        <f t="shared" si="150"/>
        <v>_</v>
      </c>
      <c r="AC413" s="23" t="str">
        <f t="shared" si="156"/>
        <v>_</v>
      </c>
      <c r="AD413" s="22"/>
      <c r="AE413" s="20" t="str">
        <f t="shared" si="151"/>
        <v>_</v>
      </c>
      <c r="AF413" s="23" t="str">
        <f t="shared" si="157"/>
        <v>_</v>
      </c>
      <c r="AG413" s="22"/>
      <c r="AH413" s="20" t="str">
        <f t="shared" si="152"/>
        <v>_</v>
      </c>
      <c r="AI413" s="23" t="str">
        <f t="shared" si="158"/>
        <v>_</v>
      </c>
      <c r="AJ413" s="22"/>
      <c r="AK413" s="20">
        <f t="shared" si="153"/>
        <v>0</v>
      </c>
      <c r="AL413" s="23">
        <f t="shared" si="154"/>
        <v>0</v>
      </c>
      <c r="AM413" s="22"/>
    </row>
    <row r="414" spans="1:39" ht="12.75">
      <c r="A414" s="6">
        <f>Ruimtestaat!A418</f>
        <v>6</v>
      </c>
      <c r="B414" s="17" t="str">
        <f>Ruimtestaat!B418</f>
        <v>VSO Mozarthof (nr. 29)</v>
      </c>
      <c r="C414" s="52" t="str">
        <f>Ruimtestaat!D418</f>
        <v>1e</v>
      </c>
      <c r="D414" s="77" t="str">
        <f>Ruimtestaat!E418</f>
        <v>1.20</v>
      </c>
      <c r="E414" s="52" t="str">
        <f>Ruimtestaat!F418</f>
        <v>Berging</v>
      </c>
      <c r="F414" s="9">
        <v>8</v>
      </c>
      <c r="G414" s="18" t="str">
        <f t="shared" si="145"/>
        <v>Overig / Magazijn / Archief / Berging / Technische ruimte</v>
      </c>
      <c r="H414" s="52" t="str">
        <f>Ruimtestaat!G418</f>
        <v>linoleum</v>
      </c>
      <c r="I414" s="19">
        <v>3</v>
      </c>
      <c r="J414" s="18" t="str">
        <f t="shared" si="155"/>
        <v>Harde vloer zonder polymeer beschermlaag, met behandeling</v>
      </c>
      <c r="K414" s="21">
        <f>Ruimtestaat!H418</f>
        <v>0</v>
      </c>
      <c r="L414" s="20">
        <f t="shared" si="159"/>
        <v>0</v>
      </c>
      <c r="M414" s="42">
        <f>Ruimtestaat!J418</f>
        <v>0</v>
      </c>
      <c r="N414" s="22"/>
      <c r="O414" s="9" t="str">
        <f>Ruimtestaat!L418</f>
        <v>4j</v>
      </c>
      <c r="P414" s="9"/>
      <c r="Q414" s="9"/>
      <c r="R414" s="9"/>
      <c r="S414" s="22"/>
      <c r="T414" s="17" t="str">
        <f t="shared" si="146"/>
        <v>Verkeer</v>
      </c>
      <c r="U414" s="17" t="str">
        <f t="shared" si="147"/>
        <v>AQL 7%</v>
      </c>
      <c r="V414" s="22"/>
      <c r="W414" s="184">
        <v>100</v>
      </c>
      <c r="X414" s="22"/>
      <c r="Y414" s="20">
        <f t="shared" si="148"/>
        <v>0</v>
      </c>
      <c r="Z414" s="23">
        <f t="shared" si="149"/>
        <v>0</v>
      </c>
      <c r="AA414" s="22"/>
      <c r="AB414" s="20" t="str">
        <f t="shared" si="150"/>
        <v>_</v>
      </c>
      <c r="AC414" s="23" t="str">
        <f t="shared" si="156"/>
        <v>_</v>
      </c>
      <c r="AD414" s="22"/>
      <c r="AE414" s="20" t="str">
        <f t="shared" si="151"/>
        <v>_</v>
      </c>
      <c r="AF414" s="23" t="str">
        <f t="shared" si="157"/>
        <v>_</v>
      </c>
      <c r="AG414" s="22"/>
      <c r="AH414" s="20" t="str">
        <f t="shared" si="152"/>
        <v>_</v>
      </c>
      <c r="AI414" s="23" t="str">
        <f t="shared" si="158"/>
        <v>_</v>
      </c>
      <c r="AJ414" s="22"/>
      <c r="AK414" s="20">
        <f t="shared" si="153"/>
        <v>0</v>
      </c>
      <c r="AL414" s="23">
        <f t="shared" si="154"/>
        <v>0</v>
      </c>
      <c r="AM414" s="22"/>
    </row>
    <row r="415" spans="1:39" ht="12.75">
      <c r="A415" s="6">
        <f>Ruimtestaat!A419</f>
        <v>6</v>
      </c>
      <c r="B415" s="17" t="str">
        <f>Ruimtestaat!B419</f>
        <v>VSO Mozarthof (nr. 29)</v>
      </c>
      <c r="C415" s="52" t="str">
        <f>Ruimtestaat!D419</f>
        <v>1e</v>
      </c>
      <c r="D415" s="77" t="str">
        <f>Ruimtestaat!E419</f>
        <v>1.21</v>
      </c>
      <c r="E415" s="52" t="str">
        <f>Ruimtestaat!F419</f>
        <v>Wc</v>
      </c>
      <c r="F415" s="9">
        <v>2</v>
      </c>
      <c r="G415" s="18" t="str">
        <f t="shared" si="145"/>
        <v>Sanitaire ruimte</v>
      </c>
      <c r="H415" s="52" t="str">
        <f>Ruimtestaat!G419</f>
        <v>gietvloer</v>
      </c>
      <c r="I415" s="19">
        <v>3</v>
      </c>
      <c r="J415" s="18" t="str">
        <f t="shared" si="155"/>
        <v>Harde vloer zonder polymeer beschermlaag, met behandeling</v>
      </c>
      <c r="K415" s="21">
        <f>Ruimtestaat!H419</f>
        <v>4</v>
      </c>
      <c r="L415" s="20">
        <f t="shared" si="159"/>
        <v>4</v>
      </c>
      <c r="M415" s="42">
        <f>Ruimtestaat!J419</f>
        <v>0</v>
      </c>
      <c r="N415" s="22"/>
      <c r="O415" s="9" t="str">
        <f>Ruimtestaat!L419</f>
        <v>5w</v>
      </c>
      <c r="P415" s="9"/>
      <c r="Q415" s="9"/>
      <c r="R415" s="9"/>
      <c r="S415" s="22"/>
      <c r="T415" s="17" t="str">
        <f t="shared" si="146"/>
        <v>Sanitair</v>
      </c>
      <c r="U415" s="17" t="str">
        <f t="shared" si="147"/>
        <v>AQL 4%</v>
      </c>
      <c r="V415" s="22"/>
      <c r="W415" s="184">
        <v>100</v>
      </c>
      <c r="X415" s="22"/>
      <c r="Y415" s="20">
        <f t="shared" si="148"/>
        <v>8</v>
      </c>
      <c r="Z415" s="23">
        <f t="shared" si="149"/>
        <v>0</v>
      </c>
      <c r="AA415" s="22"/>
      <c r="AB415" s="20" t="str">
        <f t="shared" si="150"/>
        <v>_</v>
      </c>
      <c r="AC415" s="23" t="str">
        <f t="shared" si="156"/>
        <v>_</v>
      </c>
      <c r="AD415" s="22"/>
      <c r="AE415" s="20" t="str">
        <f t="shared" si="151"/>
        <v>_</v>
      </c>
      <c r="AF415" s="23" t="str">
        <f t="shared" si="157"/>
        <v>_</v>
      </c>
      <c r="AG415" s="22"/>
      <c r="AH415" s="20" t="str">
        <f t="shared" si="152"/>
        <v>_</v>
      </c>
      <c r="AI415" s="23" t="str">
        <f t="shared" si="158"/>
        <v>_</v>
      </c>
      <c r="AJ415" s="22"/>
      <c r="AK415" s="20">
        <f t="shared" si="153"/>
        <v>8</v>
      </c>
      <c r="AL415" s="23">
        <f t="shared" si="154"/>
        <v>0</v>
      </c>
      <c r="AM415" s="22"/>
    </row>
    <row r="416" spans="1:39" ht="12.75">
      <c r="A416" s="6">
        <f>Ruimtestaat!A420</f>
        <v>6</v>
      </c>
      <c r="B416" s="17" t="str">
        <f>Ruimtestaat!B420</f>
        <v>VSO Mozarthof (nr. 29)</v>
      </c>
      <c r="C416" s="52" t="str">
        <f>Ruimtestaat!D420</f>
        <v>1e</v>
      </c>
      <c r="D416" s="77" t="str">
        <f>Ruimtestaat!E420</f>
        <v>1.22</v>
      </c>
      <c r="E416" s="52" t="str">
        <f>Ruimtestaat!F420</f>
        <v>Berging</v>
      </c>
      <c r="F416" s="9">
        <v>8</v>
      </c>
      <c r="G416" s="18" t="str">
        <f t="shared" si="145"/>
        <v>Overig / Magazijn / Archief / Berging / Technische ruimte</v>
      </c>
      <c r="H416" s="52" t="str">
        <f>Ruimtestaat!G420</f>
        <v>linoleum</v>
      </c>
      <c r="I416" s="19">
        <v>3</v>
      </c>
      <c r="J416" s="18" t="str">
        <f t="shared" si="155"/>
        <v>Harde vloer zonder polymeer beschermlaag, met behandeling</v>
      </c>
      <c r="K416" s="21">
        <f>Ruimtestaat!H420</f>
        <v>0</v>
      </c>
      <c r="L416" s="20">
        <f t="shared" si="159"/>
        <v>0</v>
      </c>
      <c r="M416" s="42">
        <f>Ruimtestaat!J420</f>
        <v>0</v>
      </c>
      <c r="N416" s="22"/>
      <c r="O416" s="9" t="str">
        <f>Ruimtestaat!L420</f>
        <v>4j</v>
      </c>
      <c r="P416" s="9"/>
      <c r="Q416" s="9"/>
      <c r="R416" s="9"/>
      <c r="S416" s="22"/>
      <c r="T416" s="17" t="str">
        <f t="shared" si="146"/>
        <v>Verkeer</v>
      </c>
      <c r="U416" s="17" t="str">
        <f t="shared" si="147"/>
        <v>AQL 7%</v>
      </c>
      <c r="V416" s="22"/>
      <c r="W416" s="184">
        <v>100</v>
      </c>
      <c r="X416" s="22"/>
      <c r="Y416" s="20">
        <f t="shared" si="148"/>
        <v>0</v>
      </c>
      <c r="Z416" s="23">
        <f t="shared" si="149"/>
        <v>0</v>
      </c>
      <c r="AA416" s="22"/>
      <c r="AB416" s="20" t="str">
        <f t="shared" si="150"/>
        <v>_</v>
      </c>
      <c r="AC416" s="23" t="str">
        <f t="shared" si="156"/>
        <v>_</v>
      </c>
      <c r="AD416" s="22"/>
      <c r="AE416" s="20" t="str">
        <f t="shared" si="151"/>
        <v>_</v>
      </c>
      <c r="AF416" s="23" t="str">
        <f t="shared" si="157"/>
        <v>_</v>
      </c>
      <c r="AG416" s="22"/>
      <c r="AH416" s="20" t="str">
        <f t="shared" si="152"/>
        <v>_</v>
      </c>
      <c r="AI416" s="23" t="str">
        <f t="shared" si="158"/>
        <v>_</v>
      </c>
      <c r="AJ416" s="22"/>
      <c r="AK416" s="20">
        <f t="shared" si="153"/>
        <v>0</v>
      </c>
      <c r="AL416" s="23">
        <f t="shared" si="154"/>
        <v>0</v>
      </c>
      <c r="AM416" s="22"/>
    </row>
    <row r="417" spans="1:39" ht="12.75">
      <c r="A417" s="6">
        <f>Ruimtestaat!A421</f>
        <v>6</v>
      </c>
      <c r="B417" s="17" t="str">
        <f>Ruimtestaat!B421</f>
        <v>VSO Mozarthof (nr. 29)</v>
      </c>
      <c r="C417" s="52" t="str">
        <f>Ruimtestaat!D421</f>
        <v>1e</v>
      </c>
      <c r="D417" s="77" t="str">
        <f>Ruimtestaat!E421</f>
        <v>1.23</v>
      </c>
      <c r="E417" s="52" t="str">
        <f>Ruimtestaat!F421</f>
        <v>Wc</v>
      </c>
      <c r="F417" s="9">
        <v>2</v>
      </c>
      <c r="G417" s="18" t="str">
        <f t="shared" si="145"/>
        <v>Sanitaire ruimte</v>
      </c>
      <c r="H417" s="52" t="str">
        <f>Ruimtestaat!G421</f>
        <v>gietvloer</v>
      </c>
      <c r="I417" s="19">
        <v>3</v>
      </c>
      <c r="J417" s="18" t="str">
        <f t="shared" si="155"/>
        <v>Harde vloer zonder polymeer beschermlaag, met behandeling</v>
      </c>
      <c r="K417" s="21">
        <f>Ruimtestaat!H421</f>
        <v>5</v>
      </c>
      <c r="L417" s="20">
        <f t="shared" si="159"/>
        <v>5</v>
      </c>
      <c r="M417" s="42">
        <f>Ruimtestaat!J421</f>
        <v>0</v>
      </c>
      <c r="N417" s="22"/>
      <c r="O417" s="9" t="str">
        <f>Ruimtestaat!L421</f>
        <v>5w</v>
      </c>
      <c r="P417" s="9"/>
      <c r="Q417" s="9"/>
      <c r="R417" s="9"/>
      <c r="S417" s="22"/>
      <c r="T417" s="17" t="str">
        <f t="shared" si="146"/>
        <v>Sanitair</v>
      </c>
      <c r="U417" s="17" t="str">
        <f t="shared" si="147"/>
        <v>AQL 4%</v>
      </c>
      <c r="V417" s="22"/>
      <c r="W417" s="184">
        <v>100</v>
      </c>
      <c r="X417" s="22"/>
      <c r="Y417" s="20">
        <f t="shared" si="148"/>
        <v>10</v>
      </c>
      <c r="Z417" s="23">
        <f t="shared" si="149"/>
        <v>0</v>
      </c>
      <c r="AA417" s="22"/>
      <c r="AB417" s="20" t="str">
        <f t="shared" si="150"/>
        <v>_</v>
      </c>
      <c r="AC417" s="23" t="str">
        <f t="shared" si="156"/>
        <v>_</v>
      </c>
      <c r="AD417" s="22"/>
      <c r="AE417" s="20" t="str">
        <f t="shared" si="151"/>
        <v>_</v>
      </c>
      <c r="AF417" s="23" t="str">
        <f t="shared" si="157"/>
        <v>_</v>
      </c>
      <c r="AG417" s="22"/>
      <c r="AH417" s="20" t="str">
        <f t="shared" si="152"/>
        <v>_</v>
      </c>
      <c r="AI417" s="23" t="str">
        <f t="shared" si="158"/>
        <v>_</v>
      </c>
      <c r="AJ417" s="22"/>
      <c r="AK417" s="20">
        <f t="shared" si="153"/>
        <v>10</v>
      </c>
      <c r="AL417" s="23">
        <f t="shared" si="154"/>
        <v>0</v>
      </c>
      <c r="AM417" s="22"/>
    </row>
    <row r="418" spans="1:39" ht="12.75">
      <c r="A418" s="6">
        <f>Ruimtestaat!A422</f>
        <v>6</v>
      </c>
      <c r="B418" s="17" t="str">
        <f>Ruimtestaat!B422</f>
        <v>VSO Mozarthof (nr. 29)</v>
      </c>
      <c r="C418" s="52" t="str">
        <f>Ruimtestaat!D422</f>
        <v>1e</v>
      </c>
      <c r="D418" s="77" t="str">
        <f>Ruimtestaat!E422</f>
        <v>1.24</v>
      </c>
      <c r="E418" s="52" t="str">
        <f>Ruimtestaat!F422</f>
        <v>Berging</v>
      </c>
      <c r="F418" s="9">
        <v>8</v>
      </c>
      <c r="G418" s="18" t="str">
        <f t="shared" si="145"/>
        <v>Overig / Magazijn / Archief / Berging / Technische ruimte</v>
      </c>
      <c r="H418" s="52" t="str">
        <f>Ruimtestaat!G422</f>
        <v>linoleum</v>
      </c>
      <c r="I418" s="19">
        <v>3</v>
      </c>
      <c r="J418" s="18" t="str">
        <f t="shared" si="155"/>
        <v>Harde vloer zonder polymeer beschermlaag, met behandeling</v>
      </c>
      <c r="K418" s="21">
        <f>Ruimtestaat!H422</f>
        <v>0</v>
      </c>
      <c r="L418" s="20">
        <f t="shared" si="159"/>
        <v>0</v>
      </c>
      <c r="M418" s="42">
        <f>Ruimtestaat!J422</f>
        <v>0</v>
      </c>
      <c r="N418" s="22"/>
      <c r="O418" s="9" t="str">
        <f>Ruimtestaat!L422</f>
        <v>4j</v>
      </c>
      <c r="P418" s="9"/>
      <c r="Q418" s="9"/>
      <c r="R418" s="9"/>
      <c r="S418" s="22"/>
      <c r="T418" s="17" t="str">
        <f t="shared" si="146"/>
        <v>Verkeer</v>
      </c>
      <c r="U418" s="17" t="str">
        <f t="shared" si="147"/>
        <v>AQL 7%</v>
      </c>
      <c r="V418" s="22"/>
      <c r="W418" s="184">
        <v>100</v>
      </c>
      <c r="X418" s="22"/>
      <c r="Y418" s="20">
        <f t="shared" si="148"/>
        <v>0</v>
      </c>
      <c r="Z418" s="23">
        <f t="shared" si="149"/>
        <v>0</v>
      </c>
      <c r="AA418" s="22"/>
      <c r="AB418" s="20" t="str">
        <f t="shared" si="150"/>
        <v>_</v>
      </c>
      <c r="AC418" s="23" t="str">
        <f t="shared" si="156"/>
        <v>_</v>
      </c>
      <c r="AD418" s="22"/>
      <c r="AE418" s="20" t="str">
        <f t="shared" si="151"/>
        <v>_</v>
      </c>
      <c r="AF418" s="23" t="str">
        <f t="shared" si="157"/>
        <v>_</v>
      </c>
      <c r="AG418" s="22"/>
      <c r="AH418" s="20" t="str">
        <f t="shared" si="152"/>
        <v>_</v>
      </c>
      <c r="AI418" s="23" t="str">
        <f t="shared" si="158"/>
        <v>_</v>
      </c>
      <c r="AJ418" s="22"/>
      <c r="AK418" s="20">
        <f t="shared" si="153"/>
        <v>0</v>
      </c>
      <c r="AL418" s="23">
        <f t="shared" si="154"/>
        <v>0</v>
      </c>
      <c r="AM418" s="22"/>
    </row>
    <row r="419" spans="1:39" ht="12.75">
      <c r="A419" s="6">
        <f>Ruimtestaat!A423</f>
        <v>6</v>
      </c>
      <c r="B419" s="17" t="str">
        <f>Ruimtestaat!B423</f>
        <v>VSO Mozarthof (nr. 29)</v>
      </c>
      <c r="C419" s="52" t="str">
        <f>Ruimtestaat!D423</f>
        <v>1e</v>
      </c>
      <c r="D419" s="77" t="str">
        <f>Ruimtestaat!E423</f>
        <v>1.25</v>
      </c>
      <c r="E419" s="52" t="str">
        <f>Ruimtestaat!F423</f>
        <v>Wc</v>
      </c>
      <c r="F419" s="9">
        <v>2</v>
      </c>
      <c r="G419" s="18" t="str">
        <f t="shared" si="145"/>
        <v>Sanitaire ruimte</v>
      </c>
      <c r="H419" s="52" t="str">
        <f>Ruimtestaat!G423</f>
        <v>gietvloer</v>
      </c>
      <c r="I419" s="19">
        <v>3</v>
      </c>
      <c r="J419" s="18" t="str">
        <f t="shared" si="155"/>
        <v>Harde vloer zonder polymeer beschermlaag, met behandeling</v>
      </c>
      <c r="K419" s="21">
        <f>Ruimtestaat!H423</f>
        <v>5</v>
      </c>
      <c r="L419" s="20">
        <f t="shared" si="159"/>
        <v>5</v>
      </c>
      <c r="M419" s="42">
        <f>Ruimtestaat!J423</f>
        <v>0</v>
      </c>
      <c r="N419" s="22"/>
      <c r="O419" s="9" t="str">
        <f>Ruimtestaat!L423</f>
        <v>5w</v>
      </c>
      <c r="P419" s="9"/>
      <c r="Q419" s="9"/>
      <c r="R419" s="9"/>
      <c r="S419" s="22"/>
      <c r="T419" s="17" t="str">
        <f t="shared" si="146"/>
        <v>Sanitair</v>
      </c>
      <c r="U419" s="17" t="str">
        <f t="shared" si="147"/>
        <v>AQL 4%</v>
      </c>
      <c r="V419" s="22"/>
      <c r="W419" s="184">
        <v>100</v>
      </c>
      <c r="X419" s="22"/>
      <c r="Y419" s="20">
        <f t="shared" si="148"/>
        <v>10</v>
      </c>
      <c r="Z419" s="23">
        <f t="shared" si="149"/>
        <v>0</v>
      </c>
      <c r="AA419" s="22"/>
      <c r="AB419" s="20" t="str">
        <f t="shared" si="150"/>
        <v>_</v>
      </c>
      <c r="AC419" s="23" t="str">
        <f t="shared" si="156"/>
        <v>_</v>
      </c>
      <c r="AD419" s="22"/>
      <c r="AE419" s="20" t="str">
        <f t="shared" si="151"/>
        <v>_</v>
      </c>
      <c r="AF419" s="23" t="str">
        <f t="shared" si="157"/>
        <v>_</v>
      </c>
      <c r="AG419" s="22"/>
      <c r="AH419" s="20" t="str">
        <f t="shared" si="152"/>
        <v>_</v>
      </c>
      <c r="AI419" s="23" t="str">
        <f t="shared" si="158"/>
        <v>_</v>
      </c>
      <c r="AJ419" s="22"/>
      <c r="AK419" s="20">
        <f t="shared" si="153"/>
        <v>10</v>
      </c>
      <c r="AL419" s="23">
        <f t="shared" si="154"/>
        <v>0</v>
      </c>
      <c r="AM419" s="22"/>
    </row>
    <row r="420" spans="1:39" ht="12.75">
      <c r="A420" s="6">
        <f>Ruimtestaat!A424</f>
        <v>6</v>
      </c>
      <c r="B420" s="17" t="str">
        <f>Ruimtestaat!B424</f>
        <v>VSO Mozarthof (nr. 29)</v>
      </c>
      <c r="C420" s="52" t="str">
        <f>Ruimtestaat!D424</f>
        <v>1e</v>
      </c>
      <c r="D420" s="77" t="str">
        <f>Ruimtestaat!E424</f>
        <v>1.26</v>
      </c>
      <c r="E420" s="52" t="str">
        <f>Ruimtestaat!F424</f>
        <v>Berging</v>
      </c>
      <c r="F420" s="9">
        <v>8</v>
      </c>
      <c r="G420" s="18" t="str">
        <f t="shared" si="145"/>
        <v>Overig / Magazijn / Archief / Berging / Technische ruimte</v>
      </c>
      <c r="H420" s="52" t="str">
        <f>Ruimtestaat!G424</f>
        <v>linoleum</v>
      </c>
      <c r="I420" s="19">
        <v>3</v>
      </c>
      <c r="J420" s="18" t="str">
        <f t="shared" si="155"/>
        <v>Harde vloer zonder polymeer beschermlaag, met behandeling</v>
      </c>
      <c r="K420" s="21">
        <f>Ruimtestaat!H424</f>
        <v>0</v>
      </c>
      <c r="L420" s="20">
        <f t="shared" si="159"/>
        <v>0</v>
      </c>
      <c r="M420" s="42">
        <f>Ruimtestaat!J424</f>
        <v>0</v>
      </c>
      <c r="N420" s="22"/>
      <c r="O420" s="9" t="str">
        <f>Ruimtestaat!L424</f>
        <v>4j</v>
      </c>
      <c r="P420" s="9"/>
      <c r="Q420" s="9"/>
      <c r="R420" s="9"/>
      <c r="S420" s="22"/>
      <c r="T420" s="17" t="str">
        <f t="shared" si="146"/>
        <v>Verkeer</v>
      </c>
      <c r="U420" s="17" t="str">
        <f t="shared" si="147"/>
        <v>AQL 7%</v>
      </c>
      <c r="V420" s="22"/>
      <c r="W420" s="184">
        <v>100</v>
      </c>
      <c r="X420" s="22"/>
      <c r="Y420" s="20">
        <f t="shared" si="148"/>
        <v>0</v>
      </c>
      <c r="Z420" s="23">
        <f t="shared" si="149"/>
        <v>0</v>
      </c>
      <c r="AA420" s="22"/>
      <c r="AB420" s="20" t="str">
        <f t="shared" si="150"/>
        <v>_</v>
      </c>
      <c r="AC420" s="23" t="str">
        <f t="shared" si="156"/>
        <v>_</v>
      </c>
      <c r="AD420" s="22"/>
      <c r="AE420" s="20" t="str">
        <f t="shared" si="151"/>
        <v>_</v>
      </c>
      <c r="AF420" s="23" t="str">
        <f t="shared" si="157"/>
        <v>_</v>
      </c>
      <c r="AG420" s="22"/>
      <c r="AH420" s="20" t="str">
        <f t="shared" si="152"/>
        <v>_</v>
      </c>
      <c r="AI420" s="23" t="str">
        <f t="shared" si="158"/>
        <v>_</v>
      </c>
      <c r="AJ420" s="22"/>
      <c r="AK420" s="20">
        <f t="shared" si="153"/>
        <v>0</v>
      </c>
      <c r="AL420" s="23">
        <f t="shared" si="154"/>
        <v>0</v>
      </c>
      <c r="AM420" s="22"/>
    </row>
    <row r="421" spans="1:39" ht="12.75">
      <c r="A421" s="6">
        <f>Ruimtestaat!A425</f>
        <v>6</v>
      </c>
      <c r="B421" s="17" t="str">
        <f>Ruimtestaat!B425</f>
        <v>VSO Mozarthof (nr. 29)</v>
      </c>
      <c r="C421" s="52" t="str">
        <f>Ruimtestaat!D425</f>
        <v>1e</v>
      </c>
      <c r="D421" s="77" t="str">
        <f>Ruimtestaat!E425</f>
        <v>1.27</v>
      </c>
      <c r="E421" s="52" t="str">
        <f>Ruimtestaat!F425</f>
        <v>Teamkamer</v>
      </c>
      <c r="F421" s="9">
        <v>1</v>
      </c>
      <c r="G421" s="18" t="str">
        <f t="shared" si="145"/>
        <v xml:space="preserve">Kantoorruimte / vergaderruimte </v>
      </c>
      <c r="H421" s="52" t="str">
        <f>Ruimtestaat!G425</f>
        <v>linoleum</v>
      </c>
      <c r="I421" s="19">
        <v>3</v>
      </c>
      <c r="J421" s="18" t="str">
        <f t="shared" si="155"/>
        <v>Harde vloer zonder polymeer beschermlaag, met behandeling</v>
      </c>
      <c r="K421" s="21">
        <f>Ruimtestaat!H425</f>
        <v>44</v>
      </c>
      <c r="L421" s="20">
        <f t="shared" si="159"/>
        <v>44</v>
      </c>
      <c r="M421" s="42">
        <f>Ruimtestaat!J425</f>
        <v>0</v>
      </c>
      <c r="N421" s="22"/>
      <c r="O421" s="9" t="str">
        <f>Ruimtestaat!L425</f>
        <v>3w</v>
      </c>
      <c r="P421" s="9"/>
      <c r="Q421" s="9"/>
      <c r="R421" s="9"/>
      <c r="S421" s="22"/>
      <c r="T421" s="17" t="str">
        <f t="shared" si="146"/>
        <v>Bureau</v>
      </c>
      <c r="U421" s="17" t="str">
        <f t="shared" si="147"/>
        <v>AQL 7%</v>
      </c>
      <c r="V421" s="22"/>
      <c r="W421" s="184">
        <v>100</v>
      </c>
      <c r="X421" s="22"/>
      <c r="Y421" s="20">
        <f t="shared" si="148"/>
        <v>52.8</v>
      </c>
      <c r="Z421" s="23">
        <f t="shared" si="149"/>
        <v>0</v>
      </c>
      <c r="AA421" s="22"/>
      <c r="AB421" s="20" t="str">
        <f t="shared" si="150"/>
        <v>_</v>
      </c>
      <c r="AC421" s="23" t="str">
        <f t="shared" si="156"/>
        <v>_</v>
      </c>
      <c r="AD421" s="22"/>
      <c r="AE421" s="20" t="str">
        <f t="shared" si="151"/>
        <v>_</v>
      </c>
      <c r="AF421" s="23" t="str">
        <f t="shared" si="157"/>
        <v>_</v>
      </c>
      <c r="AG421" s="22"/>
      <c r="AH421" s="20" t="str">
        <f t="shared" si="152"/>
        <v>_</v>
      </c>
      <c r="AI421" s="23" t="str">
        <f t="shared" si="158"/>
        <v>_</v>
      </c>
      <c r="AJ421" s="22"/>
      <c r="AK421" s="20">
        <f t="shared" si="153"/>
        <v>52.8</v>
      </c>
      <c r="AL421" s="23">
        <f t="shared" si="154"/>
        <v>0</v>
      </c>
      <c r="AM421" s="22"/>
    </row>
    <row r="422" spans="1:39" ht="12.75">
      <c r="A422" s="6">
        <f>Ruimtestaat!A426</f>
        <v>6</v>
      </c>
      <c r="B422" s="17" t="str">
        <f>Ruimtestaat!B426</f>
        <v>VSO Mozarthof (nr. 29)</v>
      </c>
      <c r="C422" s="52" t="str">
        <f>Ruimtestaat!D426</f>
        <v>1e</v>
      </c>
      <c r="D422" s="77" t="str">
        <f>Ruimtestaat!E426</f>
        <v>1.28</v>
      </c>
      <c r="E422" s="52" t="str">
        <f>Ruimtestaat!F426</f>
        <v>Muziek/drama</v>
      </c>
      <c r="F422" s="9">
        <v>6</v>
      </c>
      <c r="G422" s="18" t="str">
        <f t="shared" si="145"/>
        <v>Leslokalen theorie</v>
      </c>
      <c r="H422" s="52" t="str">
        <f>Ruimtestaat!G426</f>
        <v>linoleum</v>
      </c>
      <c r="I422" s="19">
        <v>3</v>
      </c>
      <c r="J422" s="18" t="str">
        <f t="shared" si="155"/>
        <v>Harde vloer zonder polymeer beschermlaag, met behandeling</v>
      </c>
      <c r="K422" s="21">
        <f>Ruimtestaat!H426</f>
        <v>41</v>
      </c>
      <c r="L422" s="20">
        <f t="shared" si="159"/>
        <v>41</v>
      </c>
      <c r="M422" s="42">
        <f>Ruimtestaat!J426</f>
        <v>0</v>
      </c>
      <c r="N422" s="22"/>
      <c r="O422" s="9" t="str">
        <f>Ruimtestaat!L426</f>
        <v>3w</v>
      </c>
      <c r="P422" s="9"/>
      <c r="Q422" s="9"/>
      <c r="R422" s="9"/>
      <c r="S422" s="22"/>
      <c r="T422" s="17" t="str">
        <f t="shared" si="146"/>
        <v>Les</v>
      </c>
      <c r="U422" s="17" t="str">
        <f t="shared" si="147"/>
        <v>AQL 7%</v>
      </c>
      <c r="V422" s="22"/>
      <c r="W422" s="184">
        <v>100</v>
      </c>
      <c r="X422" s="22"/>
      <c r="Y422" s="20">
        <f t="shared" si="148"/>
        <v>49.199999999999996</v>
      </c>
      <c r="Z422" s="23">
        <f t="shared" si="149"/>
        <v>0</v>
      </c>
      <c r="AA422" s="22"/>
      <c r="AB422" s="20" t="str">
        <f t="shared" si="150"/>
        <v>_</v>
      </c>
      <c r="AC422" s="23" t="str">
        <f t="shared" si="156"/>
        <v>_</v>
      </c>
      <c r="AD422" s="22"/>
      <c r="AE422" s="20" t="str">
        <f t="shared" si="151"/>
        <v>_</v>
      </c>
      <c r="AF422" s="23" t="str">
        <f t="shared" si="157"/>
        <v>_</v>
      </c>
      <c r="AG422" s="22"/>
      <c r="AH422" s="20" t="str">
        <f t="shared" si="152"/>
        <v>_</v>
      </c>
      <c r="AI422" s="23" t="str">
        <f t="shared" si="158"/>
        <v>_</v>
      </c>
      <c r="AJ422" s="22"/>
      <c r="AK422" s="20">
        <f t="shared" si="153"/>
        <v>49.199999999999996</v>
      </c>
      <c r="AL422" s="23">
        <f t="shared" si="154"/>
        <v>0</v>
      </c>
      <c r="AM422" s="22"/>
    </row>
    <row r="423" spans="1:39" ht="12.75">
      <c r="A423" s="6">
        <f>Ruimtestaat!A427</f>
        <v>6</v>
      </c>
      <c r="B423" s="17" t="str">
        <f>Ruimtestaat!B427</f>
        <v>VSO Mozarthof (nr. 29)</v>
      </c>
      <c r="C423" s="52" t="str">
        <f>Ruimtestaat!D427</f>
        <v>1e</v>
      </c>
      <c r="D423" s="77" t="str">
        <f>Ruimtestaat!E427</f>
        <v>1.29</v>
      </c>
      <c r="E423" s="52" t="str">
        <f>Ruimtestaat!F427</f>
        <v>Coördinatie</v>
      </c>
      <c r="F423" s="9">
        <v>1</v>
      </c>
      <c r="G423" s="18" t="str">
        <f t="shared" si="145"/>
        <v xml:space="preserve">Kantoorruimte / vergaderruimte </v>
      </c>
      <c r="H423" s="52" t="str">
        <f>Ruimtestaat!G427</f>
        <v>linoleum</v>
      </c>
      <c r="I423" s="19">
        <v>3</v>
      </c>
      <c r="J423" s="18" t="str">
        <f t="shared" si="155"/>
        <v>Harde vloer zonder polymeer beschermlaag, met behandeling</v>
      </c>
      <c r="K423" s="21">
        <f>Ruimtestaat!H427</f>
        <v>22</v>
      </c>
      <c r="L423" s="20">
        <f t="shared" si="159"/>
        <v>22</v>
      </c>
      <c r="M423" s="42">
        <f>Ruimtestaat!J427</f>
        <v>0</v>
      </c>
      <c r="N423" s="22"/>
      <c r="O423" s="9" t="str">
        <f>Ruimtestaat!L427</f>
        <v>3w</v>
      </c>
      <c r="P423" s="9"/>
      <c r="Q423" s="9"/>
      <c r="R423" s="9"/>
      <c r="S423" s="22"/>
      <c r="T423" s="17" t="str">
        <f t="shared" si="146"/>
        <v>Bureau</v>
      </c>
      <c r="U423" s="17" t="str">
        <f t="shared" si="147"/>
        <v>AQL 7%</v>
      </c>
      <c r="V423" s="22"/>
      <c r="W423" s="184">
        <v>100</v>
      </c>
      <c r="X423" s="22"/>
      <c r="Y423" s="20">
        <f t="shared" si="148"/>
        <v>26.4</v>
      </c>
      <c r="Z423" s="23">
        <f t="shared" si="149"/>
        <v>0</v>
      </c>
      <c r="AA423" s="22"/>
      <c r="AB423" s="20" t="str">
        <f t="shared" si="150"/>
        <v>_</v>
      </c>
      <c r="AC423" s="23" t="str">
        <f t="shared" si="156"/>
        <v>_</v>
      </c>
      <c r="AD423" s="22"/>
      <c r="AE423" s="20" t="str">
        <f t="shared" si="151"/>
        <v>_</v>
      </c>
      <c r="AF423" s="23" t="str">
        <f t="shared" si="157"/>
        <v>_</v>
      </c>
      <c r="AG423" s="22"/>
      <c r="AH423" s="20" t="str">
        <f t="shared" si="152"/>
        <v>_</v>
      </c>
      <c r="AI423" s="23" t="str">
        <f t="shared" si="158"/>
        <v>_</v>
      </c>
      <c r="AJ423" s="22"/>
      <c r="AK423" s="20">
        <f t="shared" si="153"/>
        <v>26.4</v>
      </c>
      <c r="AL423" s="23">
        <f t="shared" si="154"/>
        <v>0</v>
      </c>
      <c r="AM423" s="22"/>
    </row>
    <row r="424" spans="1:39" ht="12.75">
      <c r="A424" s="6">
        <f>Ruimtestaat!A428</f>
        <v>6</v>
      </c>
      <c r="B424" s="17" t="str">
        <f>Ruimtestaat!B428</f>
        <v>VSO Mozarthof (nr. 29)</v>
      </c>
      <c r="C424" s="52" t="str">
        <f>Ruimtestaat!D428</f>
        <v>1e</v>
      </c>
      <c r="D424" s="77" t="str">
        <f>Ruimtestaat!E428</f>
        <v>1.30</v>
      </c>
      <c r="E424" s="52" t="str">
        <f>Ruimtestaat!F428</f>
        <v>Stile werkplek</v>
      </c>
      <c r="F424" s="9">
        <v>1</v>
      </c>
      <c r="G424" s="18" t="str">
        <f t="shared" si="145"/>
        <v xml:space="preserve">Kantoorruimte / vergaderruimte </v>
      </c>
      <c r="H424" s="52" t="str">
        <f>Ruimtestaat!G428</f>
        <v>linoleum</v>
      </c>
      <c r="I424" s="19">
        <v>3</v>
      </c>
      <c r="J424" s="18" t="str">
        <f t="shared" si="155"/>
        <v>Harde vloer zonder polymeer beschermlaag, met behandeling</v>
      </c>
      <c r="K424" s="21">
        <f>Ruimtestaat!H428</f>
        <v>27</v>
      </c>
      <c r="L424" s="20">
        <f t="shared" si="159"/>
        <v>27</v>
      </c>
      <c r="M424" s="42">
        <f>Ruimtestaat!J428</f>
        <v>0</v>
      </c>
      <c r="N424" s="22"/>
      <c r="O424" s="9" t="str">
        <f>Ruimtestaat!L428</f>
        <v>3w</v>
      </c>
      <c r="P424" s="9"/>
      <c r="Q424" s="9"/>
      <c r="R424" s="9"/>
      <c r="S424" s="22"/>
      <c r="T424" s="17" t="str">
        <f t="shared" si="146"/>
        <v>Bureau</v>
      </c>
      <c r="U424" s="17" t="str">
        <f t="shared" si="147"/>
        <v>AQL 7%</v>
      </c>
      <c r="V424" s="22"/>
      <c r="W424" s="184">
        <v>100</v>
      </c>
      <c r="X424" s="22"/>
      <c r="Y424" s="20">
        <f t="shared" si="148"/>
        <v>32.400000000000006</v>
      </c>
      <c r="Z424" s="23">
        <f t="shared" si="149"/>
        <v>0</v>
      </c>
      <c r="AA424" s="22"/>
      <c r="AB424" s="20" t="str">
        <f t="shared" si="150"/>
        <v>_</v>
      </c>
      <c r="AC424" s="23" t="str">
        <f t="shared" si="156"/>
        <v>_</v>
      </c>
      <c r="AD424" s="22"/>
      <c r="AE424" s="20" t="str">
        <f t="shared" si="151"/>
        <v>_</v>
      </c>
      <c r="AF424" s="23" t="str">
        <f t="shared" si="157"/>
        <v>_</v>
      </c>
      <c r="AG424" s="22"/>
      <c r="AH424" s="20" t="str">
        <f t="shared" si="152"/>
        <v>_</v>
      </c>
      <c r="AI424" s="23" t="str">
        <f t="shared" si="158"/>
        <v>_</v>
      </c>
      <c r="AJ424" s="22"/>
      <c r="AK424" s="20">
        <f t="shared" si="153"/>
        <v>32.400000000000006</v>
      </c>
      <c r="AL424" s="23">
        <f t="shared" si="154"/>
        <v>0</v>
      </c>
      <c r="AM424" s="22"/>
    </row>
    <row r="425" spans="1:39" ht="12.75">
      <c r="A425" s="6">
        <f>Ruimtestaat!A429</f>
        <v>6</v>
      </c>
      <c r="B425" s="17" t="str">
        <f>Ruimtestaat!B429</f>
        <v>VSO Mozarthof (nr. 29)</v>
      </c>
      <c r="C425" s="52" t="str">
        <f>Ruimtestaat!D429</f>
        <v>1e</v>
      </c>
      <c r="D425" s="77" t="str">
        <f>Ruimtestaat!E429</f>
        <v>1.31</v>
      </c>
      <c r="E425" s="52" t="str">
        <f>Ruimtestaat!F429</f>
        <v>Lift</v>
      </c>
      <c r="F425" s="9">
        <v>3</v>
      </c>
      <c r="G425" s="18" t="str">
        <f t="shared" si="145"/>
        <v>Verkeersruimte / Garderobe / Wachtruimte</v>
      </c>
      <c r="H425" s="52" t="str">
        <f>Ruimtestaat!G429</f>
        <v>linoleum</v>
      </c>
      <c r="I425" s="19">
        <v>3</v>
      </c>
      <c r="J425" s="18" t="str">
        <f t="shared" si="155"/>
        <v>Harde vloer zonder polymeer beschermlaag, met behandeling</v>
      </c>
      <c r="K425" s="21">
        <f>Ruimtestaat!H429</f>
        <v>0</v>
      </c>
      <c r="L425" s="20">
        <f t="shared" si="159"/>
        <v>0</v>
      </c>
      <c r="M425" s="42">
        <f>Ruimtestaat!J429</f>
        <v>0</v>
      </c>
      <c r="N425" s="22"/>
      <c r="O425" s="9" t="str">
        <f>Ruimtestaat!L429</f>
        <v>5w</v>
      </c>
      <c r="P425" s="9"/>
      <c r="Q425" s="9"/>
      <c r="R425" s="9"/>
      <c r="S425" s="22"/>
      <c r="T425" s="17" t="str">
        <f t="shared" si="146"/>
        <v>Verkeer</v>
      </c>
      <c r="U425" s="17" t="str">
        <f t="shared" si="147"/>
        <v>AQL 7%</v>
      </c>
      <c r="V425" s="22"/>
      <c r="W425" s="184">
        <v>100</v>
      </c>
      <c r="X425" s="22"/>
      <c r="Y425" s="20">
        <f t="shared" si="148"/>
        <v>0</v>
      </c>
      <c r="Z425" s="23">
        <f t="shared" si="149"/>
        <v>0</v>
      </c>
      <c r="AA425" s="22"/>
      <c r="AB425" s="20" t="str">
        <f t="shared" si="150"/>
        <v>_</v>
      </c>
      <c r="AC425" s="23" t="str">
        <f t="shared" si="156"/>
        <v>_</v>
      </c>
      <c r="AD425" s="22"/>
      <c r="AE425" s="20" t="str">
        <f t="shared" si="151"/>
        <v>_</v>
      </c>
      <c r="AF425" s="23" t="str">
        <f t="shared" si="157"/>
        <v>_</v>
      </c>
      <c r="AG425" s="22"/>
      <c r="AH425" s="20" t="str">
        <f t="shared" si="152"/>
        <v>_</v>
      </c>
      <c r="AI425" s="23" t="str">
        <f t="shared" si="158"/>
        <v>_</v>
      </c>
      <c r="AJ425" s="22"/>
      <c r="AK425" s="20">
        <f t="shared" si="153"/>
        <v>0</v>
      </c>
      <c r="AL425" s="23">
        <f t="shared" si="154"/>
        <v>0</v>
      </c>
      <c r="AM425" s="22"/>
    </row>
    <row r="426" spans="1:39" ht="12.75">
      <c r="A426" s="6">
        <f>Ruimtestaat!A430</f>
        <v>6</v>
      </c>
      <c r="B426" s="17" t="str">
        <f>Ruimtestaat!B430</f>
        <v>VSO Mozarthof (nr. 29)</v>
      </c>
      <c r="C426" s="52" t="str">
        <f>Ruimtestaat!D430</f>
        <v>1e</v>
      </c>
      <c r="D426" s="77" t="str">
        <f>Ruimtestaat!E430</f>
        <v>1.32</v>
      </c>
      <c r="E426" s="52" t="str">
        <f>Ruimtestaat!F430</f>
        <v>Miva</v>
      </c>
      <c r="F426" s="9">
        <v>2</v>
      </c>
      <c r="G426" s="18" t="str">
        <f t="shared" si="145"/>
        <v>Sanitaire ruimte</v>
      </c>
      <c r="H426" s="52" t="str">
        <f>Ruimtestaat!G430</f>
        <v>gietvloer</v>
      </c>
      <c r="I426" s="19">
        <v>3</v>
      </c>
      <c r="J426" s="18" t="str">
        <f t="shared" si="155"/>
        <v>Harde vloer zonder polymeer beschermlaag, met behandeling</v>
      </c>
      <c r="K426" s="21">
        <f>Ruimtestaat!H430</f>
        <v>5</v>
      </c>
      <c r="L426" s="20">
        <f t="shared" si="159"/>
        <v>5</v>
      </c>
      <c r="M426" s="42">
        <f>Ruimtestaat!J430</f>
        <v>0</v>
      </c>
      <c r="N426" s="22"/>
      <c r="O426" s="9" t="str">
        <f>Ruimtestaat!L430</f>
        <v>5w</v>
      </c>
      <c r="P426" s="9"/>
      <c r="Q426" s="9"/>
      <c r="R426" s="9"/>
      <c r="S426" s="22"/>
      <c r="T426" s="17" t="str">
        <f t="shared" si="146"/>
        <v>Sanitair</v>
      </c>
      <c r="U426" s="17" t="str">
        <f t="shared" si="147"/>
        <v>AQL 4%</v>
      </c>
      <c r="V426" s="22"/>
      <c r="W426" s="184">
        <v>100</v>
      </c>
      <c r="X426" s="22"/>
      <c r="Y426" s="20">
        <f t="shared" si="148"/>
        <v>10</v>
      </c>
      <c r="Z426" s="23">
        <f t="shared" si="149"/>
        <v>0</v>
      </c>
      <c r="AA426" s="22"/>
      <c r="AB426" s="20" t="str">
        <f t="shared" si="150"/>
        <v>_</v>
      </c>
      <c r="AC426" s="23" t="str">
        <f t="shared" si="156"/>
        <v>_</v>
      </c>
      <c r="AD426" s="22"/>
      <c r="AE426" s="20" t="str">
        <f t="shared" si="151"/>
        <v>_</v>
      </c>
      <c r="AF426" s="23" t="str">
        <f t="shared" si="157"/>
        <v>_</v>
      </c>
      <c r="AG426" s="22"/>
      <c r="AH426" s="20" t="str">
        <f t="shared" si="152"/>
        <v>_</v>
      </c>
      <c r="AI426" s="23" t="str">
        <f t="shared" si="158"/>
        <v>_</v>
      </c>
      <c r="AJ426" s="22"/>
      <c r="AK426" s="20">
        <f t="shared" si="153"/>
        <v>10</v>
      </c>
      <c r="AL426" s="23">
        <f t="shared" si="154"/>
        <v>0</v>
      </c>
      <c r="AM426" s="22"/>
    </row>
    <row r="427" spans="1:39" ht="12.75">
      <c r="A427" s="6">
        <f>Ruimtestaat!A431</f>
        <v>6</v>
      </c>
      <c r="B427" s="17" t="str">
        <f>Ruimtestaat!B431</f>
        <v>VSO Mozarthof (nr. 29)</v>
      </c>
      <c r="C427" s="52" t="str">
        <f>Ruimtestaat!D431</f>
        <v>1e</v>
      </c>
      <c r="D427" s="77" t="str">
        <f>Ruimtestaat!E431</f>
        <v>1.33</v>
      </c>
      <c r="E427" s="52" t="str">
        <f>Ruimtestaat!F431</f>
        <v>Kantine</v>
      </c>
      <c r="F427" s="9">
        <v>5</v>
      </c>
      <c r="G427" s="18" t="str">
        <f t="shared" si="145"/>
        <v>Pantry / keuken / koffie / restaurant</v>
      </c>
      <c r="H427" s="52" t="str">
        <f>Ruimtestaat!G431</f>
        <v>laminaat</v>
      </c>
      <c r="I427" s="19">
        <v>5</v>
      </c>
      <c r="J427" s="18" t="str">
        <f t="shared" si="155"/>
        <v>Hout</v>
      </c>
      <c r="K427" s="21">
        <f>Ruimtestaat!H431</f>
        <v>38</v>
      </c>
      <c r="L427" s="20">
        <f t="shared" si="159"/>
        <v>38</v>
      </c>
      <c r="M427" s="42">
        <f>Ruimtestaat!J431</f>
        <v>0</v>
      </c>
      <c r="N427" s="22"/>
      <c r="O427" s="9" t="str">
        <f>Ruimtestaat!L431</f>
        <v>5w</v>
      </c>
      <c r="P427" s="9"/>
      <c r="Q427" s="9"/>
      <c r="R427" s="9"/>
      <c r="S427" s="22"/>
      <c r="T427" s="17" t="str">
        <f t="shared" si="146"/>
        <v>Verkeer</v>
      </c>
      <c r="U427" s="17" t="str">
        <f t="shared" si="147"/>
        <v>AQL 7%</v>
      </c>
      <c r="V427" s="22"/>
      <c r="W427" s="184">
        <v>100</v>
      </c>
      <c r="X427" s="22"/>
      <c r="Y427" s="20">
        <f t="shared" si="148"/>
        <v>76</v>
      </c>
      <c r="Z427" s="23">
        <f t="shared" si="149"/>
        <v>0</v>
      </c>
      <c r="AA427" s="22"/>
      <c r="AB427" s="20" t="str">
        <f t="shared" si="150"/>
        <v>_</v>
      </c>
      <c r="AC427" s="23" t="str">
        <f t="shared" si="156"/>
        <v>_</v>
      </c>
      <c r="AD427" s="22"/>
      <c r="AE427" s="20" t="str">
        <f t="shared" si="151"/>
        <v>_</v>
      </c>
      <c r="AF427" s="23" t="str">
        <f t="shared" si="157"/>
        <v>_</v>
      </c>
      <c r="AG427" s="22"/>
      <c r="AH427" s="20" t="str">
        <f t="shared" si="152"/>
        <v>_</v>
      </c>
      <c r="AI427" s="23" t="str">
        <f t="shared" si="158"/>
        <v>_</v>
      </c>
      <c r="AJ427" s="22"/>
      <c r="AK427" s="20">
        <f t="shared" si="153"/>
        <v>76</v>
      </c>
      <c r="AL427" s="23">
        <f t="shared" si="154"/>
        <v>0</v>
      </c>
      <c r="AM427" s="22"/>
    </row>
    <row r="428" spans="1:39" ht="12.75">
      <c r="A428" s="6">
        <f>Ruimtestaat!A432</f>
        <v>6</v>
      </c>
      <c r="B428" s="17" t="str">
        <f>Ruimtestaat!B432</f>
        <v>VSO Mozarthof (nr. 29)</v>
      </c>
      <c r="C428" s="52" t="str">
        <f>Ruimtestaat!D432</f>
        <v>1e</v>
      </c>
      <c r="D428" s="77" t="str">
        <f>Ruimtestaat!E432</f>
        <v>1.34</v>
      </c>
      <c r="E428" s="52" t="str">
        <f>Ruimtestaat!F432</f>
        <v>Wc x 4</v>
      </c>
      <c r="F428" s="9">
        <v>2</v>
      </c>
      <c r="G428" s="18" t="str">
        <f t="shared" si="145"/>
        <v>Sanitaire ruimte</v>
      </c>
      <c r="H428" s="52" t="str">
        <f>Ruimtestaat!G432</f>
        <v>gietvloer</v>
      </c>
      <c r="I428" s="19">
        <v>3</v>
      </c>
      <c r="J428" s="18" t="str">
        <f t="shared" si="155"/>
        <v>Harde vloer zonder polymeer beschermlaag, met behandeling</v>
      </c>
      <c r="K428" s="21">
        <f>Ruimtestaat!H432</f>
        <v>12</v>
      </c>
      <c r="L428" s="20">
        <f t="shared" si="159"/>
        <v>12</v>
      </c>
      <c r="M428" s="42">
        <f>Ruimtestaat!J432</f>
        <v>0</v>
      </c>
      <c r="N428" s="22"/>
      <c r="O428" s="9" t="str">
        <f>Ruimtestaat!L432</f>
        <v>5w</v>
      </c>
      <c r="P428" s="9"/>
      <c r="Q428" s="9"/>
      <c r="R428" s="9"/>
      <c r="S428" s="22"/>
      <c r="T428" s="17" t="str">
        <f t="shared" si="146"/>
        <v>Sanitair</v>
      </c>
      <c r="U428" s="17" t="str">
        <f t="shared" si="147"/>
        <v>AQL 4%</v>
      </c>
      <c r="V428" s="22"/>
      <c r="W428" s="184">
        <v>100</v>
      </c>
      <c r="X428" s="22"/>
      <c r="Y428" s="20">
        <f t="shared" si="148"/>
        <v>24</v>
      </c>
      <c r="Z428" s="23">
        <f t="shared" si="149"/>
        <v>0</v>
      </c>
      <c r="AA428" s="22"/>
      <c r="AB428" s="20" t="str">
        <f t="shared" si="150"/>
        <v>_</v>
      </c>
      <c r="AC428" s="23" t="str">
        <f t="shared" si="156"/>
        <v>_</v>
      </c>
      <c r="AD428" s="22"/>
      <c r="AE428" s="20" t="str">
        <f t="shared" si="151"/>
        <v>_</v>
      </c>
      <c r="AF428" s="23" t="str">
        <f t="shared" si="157"/>
        <v>_</v>
      </c>
      <c r="AG428" s="22"/>
      <c r="AH428" s="20" t="str">
        <f t="shared" si="152"/>
        <v>_</v>
      </c>
      <c r="AI428" s="23" t="str">
        <f t="shared" si="158"/>
        <v>_</v>
      </c>
      <c r="AJ428" s="22"/>
      <c r="AK428" s="20">
        <f t="shared" si="153"/>
        <v>24</v>
      </c>
      <c r="AL428" s="23">
        <f t="shared" si="154"/>
        <v>0</v>
      </c>
      <c r="AM428" s="22"/>
    </row>
    <row r="429" spans="1:39" ht="12.75">
      <c r="A429" s="6">
        <f>Ruimtestaat!A433</f>
        <v>7</v>
      </c>
      <c r="B429" s="17" t="str">
        <f>Ruimtestaat!B433</f>
        <v>College de Trappenberg</v>
      </c>
      <c r="C429" s="52" t="str">
        <f>Ruimtestaat!D433</f>
        <v>bg</v>
      </c>
      <c r="D429" s="77">
        <f>Ruimtestaat!E433</f>
        <v>1</v>
      </c>
      <c r="E429" s="52" t="str">
        <f>Ruimtestaat!F433</f>
        <v>hal</v>
      </c>
      <c r="F429" s="9">
        <v>3</v>
      </c>
      <c r="G429" s="18" t="str">
        <f t="shared" si="145"/>
        <v>Verkeersruimte / Garderobe / Wachtruimte</v>
      </c>
      <c r="H429" s="52" t="str">
        <f>Ruimtestaat!G433</f>
        <v>mat</v>
      </c>
      <c r="I429" s="19">
        <v>4</v>
      </c>
      <c r="J429" s="18" t="str">
        <f t="shared" si="155"/>
        <v>Tapijt</v>
      </c>
      <c r="K429" s="21">
        <f>Ruimtestaat!H433</f>
        <v>30</v>
      </c>
      <c r="L429" s="20">
        <f t="shared" si="159"/>
        <v>30</v>
      </c>
      <c r="M429" s="42">
        <f>Ruimtestaat!J433</f>
        <v>0</v>
      </c>
      <c r="N429" s="22"/>
      <c r="O429" s="9" t="str">
        <f>Ruimtestaat!L433</f>
        <v>5w</v>
      </c>
      <c r="P429" s="9"/>
      <c r="Q429" s="9"/>
      <c r="R429" s="9"/>
      <c r="S429" s="22"/>
      <c r="T429" s="17" t="str">
        <f t="shared" si="146"/>
        <v>Verkeer</v>
      </c>
      <c r="U429" s="17" t="str">
        <f t="shared" si="147"/>
        <v>AQL 7%</v>
      </c>
      <c r="V429" s="22"/>
      <c r="W429" s="184">
        <v>100</v>
      </c>
      <c r="X429" s="22"/>
      <c r="Y429" s="20">
        <f t="shared" si="148"/>
        <v>60</v>
      </c>
      <c r="Z429" s="23">
        <f t="shared" si="149"/>
        <v>0</v>
      </c>
      <c r="AA429" s="22"/>
      <c r="AB429" s="20" t="str">
        <f t="shared" si="150"/>
        <v>_</v>
      </c>
      <c r="AC429" s="23" t="str">
        <f t="shared" si="156"/>
        <v>_</v>
      </c>
      <c r="AD429" s="22"/>
      <c r="AE429" s="20" t="str">
        <f t="shared" si="151"/>
        <v>_</v>
      </c>
      <c r="AF429" s="23" t="str">
        <f t="shared" si="157"/>
        <v>_</v>
      </c>
      <c r="AG429" s="22"/>
      <c r="AH429" s="20" t="str">
        <f t="shared" si="152"/>
        <v>_</v>
      </c>
      <c r="AI429" s="23" t="str">
        <f t="shared" si="158"/>
        <v>_</v>
      </c>
      <c r="AJ429" s="22"/>
      <c r="AK429" s="20">
        <f t="shared" si="153"/>
        <v>60</v>
      </c>
      <c r="AL429" s="23">
        <f t="shared" si="154"/>
        <v>0</v>
      </c>
      <c r="AM429" s="22"/>
    </row>
    <row r="430" spans="1:39" ht="12.75">
      <c r="A430" s="6">
        <f>Ruimtestaat!A434</f>
        <v>7</v>
      </c>
      <c r="B430" s="17" t="str">
        <f>Ruimtestaat!B434</f>
        <v>College de Trappenberg</v>
      </c>
      <c r="C430" s="52" t="str">
        <f>Ruimtestaat!D434</f>
        <v>bg</v>
      </c>
      <c r="D430" s="77">
        <f>Ruimtestaat!E434</f>
        <v>2</v>
      </c>
      <c r="E430" s="52" t="str">
        <f>Ruimtestaat!F434</f>
        <v>hal</v>
      </c>
      <c r="F430" s="9">
        <v>3</v>
      </c>
      <c r="G430" s="18" t="str">
        <f t="shared" si="145"/>
        <v>Verkeersruimte / Garderobe / Wachtruimte</v>
      </c>
      <c r="H430" s="52" t="str">
        <f>Ruimtestaat!G434</f>
        <v>pvc</v>
      </c>
      <c r="I430" s="19">
        <v>3</v>
      </c>
      <c r="J430" s="18" t="str">
        <f t="shared" si="155"/>
        <v>Harde vloer zonder polymeer beschermlaag, met behandeling</v>
      </c>
      <c r="K430" s="21">
        <f>Ruimtestaat!H434</f>
        <v>170</v>
      </c>
      <c r="L430" s="20">
        <f t="shared" si="159"/>
        <v>170</v>
      </c>
      <c r="M430" s="42">
        <f>Ruimtestaat!J434</f>
        <v>0</v>
      </c>
      <c r="N430" s="22"/>
      <c r="O430" s="9" t="str">
        <f>Ruimtestaat!L434</f>
        <v>5w</v>
      </c>
      <c r="P430" s="9"/>
      <c r="Q430" s="9"/>
      <c r="R430" s="9"/>
      <c r="S430" s="22"/>
      <c r="T430" s="17" t="str">
        <f t="shared" si="146"/>
        <v>Verkeer</v>
      </c>
      <c r="U430" s="17" t="str">
        <f t="shared" si="147"/>
        <v>AQL 7%</v>
      </c>
      <c r="V430" s="22"/>
      <c r="W430" s="184">
        <v>100</v>
      </c>
      <c r="X430" s="22"/>
      <c r="Y430" s="20">
        <f t="shared" si="148"/>
        <v>340</v>
      </c>
      <c r="Z430" s="23">
        <f t="shared" si="149"/>
        <v>0</v>
      </c>
      <c r="AA430" s="22"/>
      <c r="AB430" s="20" t="str">
        <f t="shared" si="150"/>
        <v>_</v>
      </c>
      <c r="AC430" s="23" t="str">
        <f t="shared" si="156"/>
        <v>_</v>
      </c>
      <c r="AD430" s="22"/>
      <c r="AE430" s="20" t="str">
        <f t="shared" si="151"/>
        <v>_</v>
      </c>
      <c r="AF430" s="23" t="str">
        <f t="shared" si="157"/>
        <v>_</v>
      </c>
      <c r="AG430" s="22"/>
      <c r="AH430" s="20" t="str">
        <f t="shared" si="152"/>
        <v>_</v>
      </c>
      <c r="AI430" s="23" t="str">
        <f t="shared" si="158"/>
        <v>_</v>
      </c>
      <c r="AJ430" s="22"/>
      <c r="AK430" s="20">
        <f t="shared" si="153"/>
        <v>340</v>
      </c>
      <c r="AL430" s="23">
        <f t="shared" si="154"/>
        <v>0</v>
      </c>
      <c r="AM430" s="22"/>
    </row>
    <row r="431" spans="1:39" ht="12.75">
      <c r="A431" s="6">
        <f>Ruimtestaat!A435</f>
        <v>7</v>
      </c>
      <c r="B431" s="17" t="str">
        <f>Ruimtestaat!B435</f>
        <v>College de Trappenberg</v>
      </c>
      <c r="C431" s="52" t="str">
        <f>Ruimtestaat!D435</f>
        <v>bg</v>
      </c>
      <c r="D431" s="77">
        <f>Ruimtestaat!E435</f>
        <v>3</v>
      </c>
      <c r="E431" s="52" t="str">
        <f>Ruimtestaat!F435</f>
        <v>lift</v>
      </c>
      <c r="F431" s="9">
        <v>3</v>
      </c>
      <c r="G431" s="18" t="str">
        <f t="shared" si="145"/>
        <v>Verkeersruimte / Garderobe / Wachtruimte</v>
      </c>
      <c r="H431" s="52" t="str">
        <f>Ruimtestaat!G435</f>
        <v>pvc</v>
      </c>
      <c r="I431" s="19">
        <v>3</v>
      </c>
      <c r="J431" s="18" t="str">
        <f t="shared" si="155"/>
        <v>Harde vloer zonder polymeer beschermlaag, met behandeling</v>
      </c>
      <c r="K431" s="21">
        <f>Ruimtestaat!H435</f>
        <v>5</v>
      </c>
      <c r="L431" s="20">
        <f t="shared" si="159"/>
        <v>5</v>
      </c>
      <c r="M431" s="42">
        <f>Ruimtestaat!J435</f>
        <v>0</v>
      </c>
      <c r="N431" s="22"/>
      <c r="O431" s="9" t="str">
        <f>Ruimtestaat!L435</f>
        <v>5w</v>
      </c>
      <c r="P431" s="9"/>
      <c r="Q431" s="9"/>
      <c r="R431" s="9"/>
      <c r="S431" s="22"/>
      <c r="T431" s="17" t="str">
        <f t="shared" si="146"/>
        <v>Verkeer</v>
      </c>
      <c r="U431" s="17" t="str">
        <f t="shared" si="147"/>
        <v>AQL 7%</v>
      </c>
      <c r="V431" s="22"/>
      <c r="W431" s="184">
        <v>100</v>
      </c>
      <c r="X431" s="22"/>
      <c r="Y431" s="20">
        <f t="shared" si="148"/>
        <v>10</v>
      </c>
      <c r="Z431" s="23">
        <f t="shared" si="149"/>
        <v>0</v>
      </c>
      <c r="AA431" s="22"/>
      <c r="AB431" s="20" t="str">
        <f t="shared" si="150"/>
        <v>_</v>
      </c>
      <c r="AC431" s="23" t="str">
        <f t="shared" si="156"/>
        <v>_</v>
      </c>
      <c r="AD431" s="22"/>
      <c r="AE431" s="20" t="str">
        <f t="shared" si="151"/>
        <v>_</v>
      </c>
      <c r="AF431" s="23" t="str">
        <f t="shared" si="157"/>
        <v>_</v>
      </c>
      <c r="AG431" s="22"/>
      <c r="AH431" s="20" t="str">
        <f t="shared" si="152"/>
        <v>_</v>
      </c>
      <c r="AI431" s="23" t="str">
        <f t="shared" si="158"/>
        <v>_</v>
      </c>
      <c r="AJ431" s="22"/>
      <c r="AK431" s="20">
        <f t="shared" si="153"/>
        <v>10</v>
      </c>
      <c r="AL431" s="23">
        <f t="shared" si="154"/>
        <v>0</v>
      </c>
      <c r="AM431" s="22"/>
    </row>
    <row r="432" spans="1:39" ht="12.75">
      <c r="A432" s="6">
        <f>Ruimtestaat!A436</f>
        <v>7</v>
      </c>
      <c r="B432" s="17" t="str">
        <f>Ruimtestaat!B436</f>
        <v>College de Trappenberg</v>
      </c>
      <c r="C432" s="52" t="str">
        <f>Ruimtestaat!D436</f>
        <v>bg</v>
      </c>
      <c r="D432" s="77">
        <f>Ruimtestaat!E436</f>
        <v>4</v>
      </c>
      <c r="E432" s="52" t="str">
        <f>Ruimtestaat!F436</f>
        <v>lift</v>
      </c>
      <c r="F432" s="9">
        <v>3</v>
      </c>
      <c r="G432" s="18" t="str">
        <f t="shared" si="145"/>
        <v>Verkeersruimte / Garderobe / Wachtruimte</v>
      </c>
      <c r="H432" s="52" t="str">
        <f>Ruimtestaat!G436</f>
        <v>pvc</v>
      </c>
      <c r="I432" s="19">
        <v>3</v>
      </c>
      <c r="J432" s="18" t="str">
        <f t="shared" si="155"/>
        <v>Harde vloer zonder polymeer beschermlaag, met behandeling</v>
      </c>
      <c r="K432" s="21">
        <f>Ruimtestaat!H436</f>
        <v>5</v>
      </c>
      <c r="L432" s="20">
        <f t="shared" si="159"/>
        <v>5</v>
      </c>
      <c r="M432" s="42">
        <f>Ruimtestaat!J436</f>
        <v>0</v>
      </c>
      <c r="N432" s="22"/>
      <c r="O432" s="9" t="str">
        <f>Ruimtestaat!L436</f>
        <v>5w</v>
      </c>
      <c r="P432" s="9"/>
      <c r="Q432" s="9"/>
      <c r="R432" s="9"/>
      <c r="S432" s="22"/>
      <c r="T432" s="17" t="str">
        <f t="shared" si="146"/>
        <v>Verkeer</v>
      </c>
      <c r="U432" s="17" t="str">
        <f t="shared" si="147"/>
        <v>AQL 7%</v>
      </c>
      <c r="V432" s="22"/>
      <c r="W432" s="184">
        <v>100</v>
      </c>
      <c r="X432" s="22"/>
      <c r="Y432" s="20">
        <f t="shared" si="148"/>
        <v>10</v>
      </c>
      <c r="Z432" s="23">
        <f t="shared" si="149"/>
        <v>0</v>
      </c>
      <c r="AA432" s="22"/>
      <c r="AB432" s="20" t="str">
        <f t="shared" si="150"/>
        <v>_</v>
      </c>
      <c r="AC432" s="23" t="str">
        <f t="shared" si="156"/>
        <v>_</v>
      </c>
      <c r="AD432" s="22"/>
      <c r="AE432" s="20" t="str">
        <f t="shared" si="151"/>
        <v>_</v>
      </c>
      <c r="AF432" s="23" t="str">
        <f t="shared" si="157"/>
        <v>_</v>
      </c>
      <c r="AG432" s="22"/>
      <c r="AH432" s="20" t="str">
        <f t="shared" si="152"/>
        <v>_</v>
      </c>
      <c r="AI432" s="23" t="str">
        <f t="shared" si="158"/>
        <v>_</v>
      </c>
      <c r="AJ432" s="22"/>
      <c r="AK432" s="20">
        <f t="shared" si="153"/>
        <v>10</v>
      </c>
      <c r="AL432" s="23">
        <f t="shared" si="154"/>
        <v>0</v>
      </c>
      <c r="AM432" s="22"/>
    </row>
    <row r="433" spans="1:39" ht="12.75">
      <c r="A433" s="6">
        <f>Ruimtestaat!A437</f>
        <v>7</v>
      </c>
      <c r="B433" s="17" t="str">
        <f>Ruimtestaat!B437</f>
        <v>College de Trappenberg</v>
      </c>
      <c r="C433" s="52" t="str">
        <f>Ruimtestaat!D437</f>
        <v>bg</v>
      </c>
      <c r="D433" s="77">
        <f>Ruimtestaat!E437</f>
        <v>5</v>
      </c>
      <c r="E433" s="52" t="str">
        <f>Ruimtestaat!F437</f>
        <v>lift</v>
      </c>
      <c r="F433" s="9">
        <v>3</v>
      </c>
      <c r="G433" s="18" t="str">
        <f t="shared" si="145"/>
        <v>Verkeersruimte / Garderobe / Wachtruimte</v>
      </c>
      <c r="H433" s="52" t="str">
        <f>Ruimtestaat!G437</f>
        <v>pvc</v>
      </c>
      <c r="I433" s="19">
        <v>3</v>
      </c>
      <c r="J433" s="18" t="str">
        <f t="shared" si="155"/>
        <v>Harde vloer zonder polymeer beschermlaag, met behandeling</v>
      </c>
      <c r="K433" s="21">
        <f>Ruimtestaat!H437</f>
        <v>8</v>
      </c>
      <c r="L433" s="20">
        <f t="shared" si="159"/>
        <v>8</v>
      </c>
      <c r="M433" s="42">
        <f>Ruimtestaat!J437</f>
        <v>0</v>
      </c>
      <c r="N433" s="22"/>
      <c r="O433" s="9" t="str">
        <f>Ruimtestaat!L437</f>
        <v>5w</v>
      </c>
      <c r="P433" s="9"/>
      <c r="Q433" s="9"/>
      <c r="R433" s="9"/>
      <c r="S433" s="22"/>
      <c r="T433" s="17" t="str">
        <f t="shared" si="146"/>
        <v>Verkeer</v>
      </c>
      <c r="U433" s="17" t="str">
        <f t="shared" si="147"/>
        <v>AQL 7%</v>
      </c>
      <c r="V433" s="22"/>
      <c r="W433" s="184">
        <v>100</v>
      </c>
      <c r="X433" s="22"/>
      <c r="Y433" s="20">
        <f t="shared" si="148"/>
        <v>16</v>
      </c>
      <c r="Z433" s="23">
        <f t="shared" si="149"/>
        <v>0</v>
      </c>
      <c r="AA433" s="22"/>
      <c r="AB433" s="20" t="str">
        <f t="shared" si="150"/>
        <v>_</v>
      </c>
      <c r="AC433" s="23" t="str">
        <f t="shared" si="156"/>
        <v>_</v>
      </c>
      <c r="AD433" s="22"/>
      <c r="AE433" s="20" t="str">
        <f t="shared" si="151"/>
        <v>_</v>
      </c>
      <c r="AF433" s="23" t="str">
        <f t="shared" si="157"/>
        <v>_</v>
      </c>
      <c r="AG433" s="22"/>
      <c r="AH433" s="20" t="str">
        <f t="shared" si="152"/>
        <v>_</v>
      </c>
      <c r="AI433" s="23" t="str">
        <f t="shared" si="158"/>
        <v>_</v>
      </c>
      <c r="AJ433" s="22"/>
      <c r="AK433" s="20">
        <f t="shared" si="153"/>
        <v>16</v>
      </c>
      <c r="AL433" s="23">
        <f t="shared" si="154"/>
        <v>0</v>
      </c>
      <c r="AM433" s="22"/>
    </row>
    <row r="434" spans="1:39" ht="12.75">
      <c r="A434" s="6">
        <f>Ruimtestaat!A438</f>
        <v>7</v>
      </c>
      <c r="B434" s="17" t="str">
        <f>Ruimtestaat!B438</f>
        <v>College de Trappenberg</v>
      </c>
      <c r="C434" s="52" t="str">
        <f>Ruimtestaat!D438</f>
        <v>bg</v>
      </c>
      <c r="D434" s="77">
        <f>Ruimtestaat!E438</f>
        <v>6</v>
      </c>
      <c r="E434" s="52" t="str">
        <f>Ruimtestaat!F438</f>
        <v>wachtruimte</v>
      </c>
      <c r="F434" s="9">
        <v>3</v>
      </c>
      <c r="G434" s="18" t="str">
        <f t="shared" si="145"/>
        <v>Verkeersruimte / Garderobe / Wachtruimte</v>
      </c>
      <c r="H434" s="52" t="str">
        <f>Ruimtestaat!G438</f>
        <v>pvc</v>
      </c>
      <c r="I434" s="19">
        <v>3</v>
      </c>
      <c r="J434" s="18" t="str">
        <f t="shared" si="155"/>
        <v>Harde vloer zonder polymeer beschermlaag, met behandeling</v>
      </c>
      <c r="K434" s="21">
        <f>Ruimtestaat!H438</f>
        <v>40</v>
      </c>
      <c r="L434" s="20">
        <f t="shared" si="159"/>
        <v>40</v>
      </c>
      <c r="M434" s="42">
        <f>Ruimtestaat!J438</f>
        <v>0</v>
      </c>
      <c r="N434" s="22"/>
      <c r="O434" s="9" t="str">
        <f>Ruimtestaat!L438</f>
        <v>5w</v>
      </c>
      <c r="P434" s="9"/>
      <c r="Q434" s="9"/>
      <c r="R434" s="9"/>
      <c r="S434" s="22"/>
      <c r="T434" s="17" t="str">
        <f t="shared" si="146"/>
        <v>Verkeer</v>
      </c>
      <c r="U434" s="17" t="str">
        <f t="shared" si="147"/>
        <v>AQL 7%</v>
      </c>
      <c r="V434" s="22"/>
      <c r="W434" s="184">
        <v>100</v>
      </c>
      <c r="X434" s="22"/>
      <c r="Y434" s="20">
        <f t="shared" si="148"/>
        <v>80</v>
      </c>
      <c r="Z434" s="23">
        <f t="shared" si="149"/>
        <v>0</v>
      </c>
      <c r="AA434" s="22"/>
      <c r="AB434" s="20" t="str">
        <f t="shared" si="150"/>
        <v>_</v>
      </c>
      <c r="AC434" s="23" t="str">
        <f t="shared" si="156"/>
        <v>_</v>
      </c>
      <c r="AD434" s="22"/>
      <c r="AE434" s="20" t="str">
        <f t="shared" si="151"/>
        <v>_</v>
      </c>
      <c r="AF434" s="23" t="str">
        <f t="shared" si="157"/>
        <v>_</v>
      </c>
      <c r="AG434" s="22"/>
      <c r="AH434" s="20" t="str">
        <f t="shared" si="152"/>
        <v>_</v>
      </c>
      <c r="AI434" s="23" t="str">
        <f t="shared" si="158"/>
        <v>_</v>
      </c>
      <c r="AJ434" s="22"/>
      <c r="AK434" s="20">
        <f t="shared" si="153"/>
        <v>80</v>
      </c>
      <c r="AL434" s="23">
        <f t="shared" si="154"/>
        <v>0</v>
      </c>
      <c r="AM434" s="22"/>
    </row>
    <row r="435" spans="1:39" ht="12.75">
      <c r="A435" s="6">
        <f>Ruimtestaat!A439</f>
        <v>7</v>
      </c>
      <c r="B435" s="17" t="str">
        <f>Ruimtestaat!B439</f>
        <v>College de Trappenberg</v>
      </c>
      <c r="C435" s="52" t="str">
        <f>Ruimtestaat!D439</f>
        <v>bg</v>
      </c>
      <c r="D435" s="77">
        <f>Ruimtestaat!E439</f>
        <v>7</v>
      </c>
      <c r="E435" s="52" t="str">
        <f>Ruimtestaat!F439</f>
        <v>verkeersruimte</v>
      </c>
      <c r="F435" s="9">
        <v>3</v>
      </c>
      <c r="G435" s="18" t="str">
        <f t="shared" si="145"/>
        <v>Verkeersruimte / Garderobe / Wachtruimte</v>
      </c>
      <c r="H435" s="52" t="str">
        <f>Ruimtestaat!G439</f>
        <v>pvc</v>
      </c>
      <c r="I435" s="19">
        <v>3</v>
      </c>
      <c r="J435" s="18" t="str">
        <f t="shared" si="155"/>
        <v>Harde vloer zonder polymeer beschermlaag, met behandeling</v>
      </c>
      <c r="K435" s="21">
        <f>Ruimtestaat!H439</f>
        <v>56</v>
      </c>
      <c r="L435" s="20">
        <f t="shared" si="159"/>
        <v>56</v>
      </c>
      <c r="M435" s="42">
        <f>Ruimtestaat!J439</f>
        <v>0</v>
      </c>
      <c r="N435" s="22"/>
      <c r="O435" s="9" t="str">
        <f>Ruimtestaat!L439</f>
        <v>5w</v>
      </c>
      <c r="P435" s="9"/>
      <c r="Q435" s="9"/>
      <c r="R435" s="9"/>
      <c r="S435" s="22"/>
      <c r="T435" s="17" t="str">
        <f t="shared" si="146"/>
        <v>Verkeer</v>
      </c>
      <c r="U435" s="17" t="str">
        <f t="shared" si="147"/>
        <v>AQL 7%</v>
      </c>
      <c r="V435" s="22"/>
      <c r="W435" s="184">
        <v>100</v>
      </c>
      <c r="X435" s="22"/>
      <c r="Y435" s="20">
        <f t="shared" si="148"/>
        <v>112.00000000000001</v>
      </c>
      <c r="Z435" s="23">
        <f t="shared" si="149"/>
        <v>0</v>
      </c>
      <c r="AA435" s="22"/>
      <c r="AB435" s="20" t="str">
        <f t="shared" si="150"/>
        <v>_</v>
      </c>
      <c r="AC435" s="23" t="str">
        <f t="shared" si="156"/>
        <v>_</v>
      </c>
      <c r="AD435" s="22"/>
      <c r="AE435" s="20" t="str">
        <f t="shared" si="151"/>
        <v>_</v>
      </c>
      <c r="AF435" s="23" t="str">
        <f t="shared" si="157"/>
        <v>_</v>
      </c>
      <c r="AG435" s="22"/>
      <c r="AH435" s="20" t="str">
        <f t="shared" si="152"/>
        <v>_</v>
      </c>
      <c r="AI435" s="23" t="str">
        <f t="shared" si="158"/>
        <v>_</v>
      </c>
      <c r="AJ435" s="22"/>
      <c r="AK435" s="20">
        <f t="shared" si="153"/>
        <v>112.00000000000001</v>
      </c>
      <c r="AL435" s="23">
        <f t="shared" si="154"/>
        <v>0</v>
      </c>
      <c r="AM435" s="22"/>
    </row>
    <row r="436" spans="1:39" ht="12.75">
      <c r="A436" s="6">
        <f>Ruimtestaat!A440</f>
        <v>7</v>
      </c>
      <c r="B436" s="17" t="str">
        <f>Ruimtestaat!B440</f>
        <v>College de Trappenberg</v>
      </c>
      <c r="C436" s="52" t="str">
        <f>Ruimtestaat!D440</f>
        <v>bg</v>
      </c>
      <c r="D436" s="77">
        <f>Ruimtestaat!E440</f>
        <v>8</v>
      </c>
      <c r="E436" s="52" t="str">
        <f>Ruimtestaat!F440</f>
        <v>Entree</v>
      </c>
      <c r="F436" s="9">
        <v>3</v>
      </c>
      <c r="G436" s="18" t="str">
        <f t="shared" si="145"/>
        <v>Verkeersruimte / Garderobe / Wachtruimte</v>
      </c>
      <c r="H436" s="52" t="str">
        <f>Ruimtestaat!G440</f>
        <v>mat</v>
      </c>
      <c r="I436" s="19">
        <v>4</v>
      </c>
      <c r="J436" s="18" t="str">
        <f t="shared" si="155"/>
        <v>Tapijt</v>
      </c>
      <c r="K436" s="21">
        <f>Ruimtestaat!H440</f>
        <v>23</v>
      </c>
      <c r="L436" s="20">
        <f t="shared" si="159"/>
        <v>23</v>
      </c>
      <c r="M436" s="42">
        <f>Ruimtestaat!J440</f>
        <v>0</v>
      </c>
      <c r="N436" s="22"/>
      <c r="O436" s="9" t="str">
        <f>Ruimtestaat!L440</f>
        <v>5w</v>
      </c>
      <c r="P436" s="9"/>
      <c r="Q436" s="9"/>
      <c r="R436" s="9"/>
      <c r="S436" s="22"/>
      <c r="T436" s="17" t="str">
        <f t="shared" si="146"/>
        <v>Verkeer</v>
      </c>
      <c r="U436" s="17" t="str">
        <f t="shared" si="147"/>
        <v>AQL 7%</v>
      </c>
      <c r="V436" s="22"/>
      <c r="W436" s="184">
        <v>100</v>
      </c>
      <c r="X436" s="22"/>
      <c r="Y436" s="20">
        <f t="shared" si="148"/>
        <v>46</v>
      </c>
      <c r="Z436" s="23">
        <f t="shared" si="149"/>
        <v>0</v>
      </c>
      <c r="AA436" s="22"/>
      <c r="AB436" s="20" t="str">
        <f t="shared" si="150"/>
        <v>_</v>
      </c>
      <c r="AC436" s="23" t="str">
        <f t="shared" si="156"/>
        <v>_</v>
      </c>
      <c r="AD436" s="22"/>
      <c r="AE436" s="20" t="str">
        <f t="shared" si="151"/>
        <v>_</v>
      </c>
      <c r="AF436" s="23" t="str">
        <f t="shared" si="157"/>
        <v>_</v>
      </c>
      <c r="AG436" s="22"/>
      <c r="AH436" s="20" t="str">
        <f t="shared" si="152"/>
        <v>_</v>
      </c>
      <c r="AI436" s="23" t="str">
        <f t="shared" si="158"/>
        <v>_</v>
      </c>
      <c r="AJ436" s="22"/>
      <c r="AK436" s="20">
        <f t="shared" si="153"/>
        <v>46</v>
      </c>
      <c r="AL436" s="23">
        <f t="shared" si="154"/>
        <v>0</v>
      </c>
      <c r="AM436" s="22"/>
    </row>
    <row r="437" spans="1:39" ht="12.75">
      <c r="A437" s="6">
        <f>Ruimtestaat!A441</f>
        <v>7</v>
      </c>
      <c r="B437" s="17" t="str">
        <f>Ruimtestaat!B441</f>
        <v>College de Trappenberg</v>
      </c>
      <c r="C437" s="52" t="str">
        <f>Ruimtestaat!D441</f>
        <v>bg</v>
      </c>
      <c r="D437" s="77">
        <f>Ruimtestaat!E441</f>
        <v>9</v>
      </c>
      <c r="E437" s="52" t="str">
        <f>Ruimtestaat!F441</f>
        <v>trap</v>
      </c>
      <c r="F437" s="9">
        <v>3</v>
      </c>
      <c r="G437" s="18" t="str">
        <f t="shared" si="145"/>
        <v>Verkeersruimte / Garderobe / Wachtruimte</v>
      </c>
      <c r="H437" s="52" t="str">
        <f>Ruimtestaat!G441</f>
        <v>hout</v>
      </c>
      <c r="I437" s="19">
        <v>5</v>
      </c>
      <c r="J437" s="18" t="str">
        <f t="shared" si="155"/>
        <v>Hout</v>
      </c>
      <c r="K437" s="21">
        <f>Ruimtestaat!H441</f>
        <v>15</v>
      </c>
      <c r="L437" s="20">
        <f t="shared" si="159"/>
        <v>15</v>
      </c>
      <c r="M437" s="42">
        <f>Ruimtestaat!J441</f>
        <v>0</v>
      </c>
      <c r="N437" s="22"/>
      <c r="O437" s="9" t="str">
        <f>Ruimtestaat!L441</f>
        <v>5w</v>
      </c>
      <c r="P437" s="9"/>
      <c r="Q437" s="9"/>
      <c r="R437" s="9"/>
      <c r="S437" s="22"/>
      <c r="T437" s="17" t="str">
        <f t="shared" si="146"/>
        <v>Verkeer</v>
      </c>
      <c r="U437" s="17" t="str">
        <f t="shared" si="147"/>
        <v>AQL 7%</v>
      </c>
      <c r="V437" s="22"/>
      <c r="W437" s="184">
        <v>100</v>
      </c>
      <c r="X437" s="22"/>
      <c r="Y437" s="20">
        <f t="shared" si="148"/>
        <v>30</v>
      </c>
      <c r="Z437" s="23">
        <f t="shared" si="149"/>
        <v>0</v>
      </c>
      <c r="AA437" s="22"/>
      <c r="AB437" s="20" t="str">
        <f t="shared" si="150"/>
        <v>_</v>
      </c>
      <c r="AC437" s="23" t="str">
        <f t="shared" si="156"/>
        <v>_</v>
      </c>
      <c r="AD437" s="22"/>
      <c r="AE437" s="20" t="str">
        <f t="shared" si="151"/>
        <v>_</v>
      </c>
      <c r="AF437" s="23" t="str">
        <f t="shared" si="157"/>
        <v>_</v>
      </c>
      <c r="AG437" s="22"/>
      <c r="AH437" s="20" t="str">
        <f t="shared" si="152"/>
        <v>_</v>
      </c>
      <c r="AI437" s="23" t="str">
        <f t="shared" si="158"/>
        <v>_</v>
      </c>
      <c r="AJ437" s="22"/>
      <c r="AK437" s="20">
        <f t="shared" si="153"/>
        <v>30</v>
      </c>
      <c r="AL437" s="23">
        <f t="shared" si="154"/>
        <v>0</v>
      </c>
      <c r="AM437" s="22"/>
    </row>
    <row r="438" spans="1:39" ht="12.75">
      <c r="A438" s="6">
        <f>Ruimtestaat!A442</f>
        <v>7</v>
      </c>
      <c r="B438" s="17" t="str">
        <f>Ruimtestaat!B442</f>
        <v>College de Trappenberg</v>
      </c>
      <c r="C438" s="52" t="str">
        <f>Ruimtestaat!D442</f>
        <v>bg</v>
      </c>
      <c r="D438" s="77">
        <f>Ruimtestaat!E442</f>
        <v>10</v>
      </c>
      <c r="E438" s="52" t="str">
        <f>Ruimtestaat!F442</f>
        <v>Toilet personeel</v>
      </c>
      <c r="F438" s="9">
        <v>2</v>
      </c>
      <c r="G438" s="18" t="str">
        <f t="shared" si="145"/>
        <v>Sanitaire ruimte</v>
      </c>
      <c r="H438" s="52" t="str">
        <f>Ruimtestaat!G442</f>
        <v>gietvloer</v>
      </c>
      <c r="I438" s="19">
        <v>3</v>
      </c>
      <c r="J438" s="18" t="str">
        <f t="shared" si="155"/>
        <v>Harde vloer zonder polymeer beschermlaag, met behandeling</v>
      </c>
      <c r="K438" s="21">
        <f>Ruimtestaat!H442</f>
        <v>3.5</v>
      </c>
      <c r="L438" s="20">
        <f t="shared" si="159"/>
        <v>3.5</v>
      </c>
      <c r="M438" s="42">
        <f>Ruimtestaat!J442</f>
        <v>0</v>
      </c>
      <c r="N438" s="22"/>
      <c r="O438" s="9" t="str">
        <f>Ruimtestaat!L442</f>
        <v>5w</v>
      </c>
      <c r="P438" s="9"/>
      <c r="Q438" s="9"/>
      <c r="R438" s="9"/>
      <c r="S438" s="22"/>
      <c r="T438" s="17" t="str">
        <f t="shared" si="146"/>
        <v>Sanitair</v>
      </c>
      <c r="U438" s="17" t="str">
        <f t="shared" si="147"/>
        <v>AQL 4%</v>
      </c>
      <c r="V438" s="22"/>
      <c r="W438" s="184">
        <v>100</v>
      </c>
      <c r="X438" s="22"/>
      <c r="Y438" s="20">
        <f t="shared" si="148"/>
        <v>7.0000000000000009</v>
      </c>
      <c r="Z438" s="23">
        <f t="shared" si="149"/>
        <v>0</v>
      </c>
      <c r="AA438" s="22"/>
      <c r="AB438" s="20" t="str">
        <f t="shared" si="150"/>
        <v>_</v>
      </c>
      <c r="AC438" s="23" t="str">
        <f t="shared" si="156"/>
        <v>_</v>
      </c>
      <c r="AD438" s="22"/>
      <c r="AE438" s="20" t="str">
        <f t="shared" si="151"/>
        <v>_</v>
      </c>
      <c r="AF438" s="23" t="str">
        <f t="shared" si="157"/>
        <v>_</v>
      </c>
      <c r="AG438" s="22"/>
      <c r="AH438" s="20" t="str">
        <f t="shared" si="152"/>
        <v>_</v>
      </c>
      <c r="AI438" s="23" t="str">
        <f t="shared" si="158"/>
        <v>_</v>
      </c>
      <c r="AJ438" s="22"/>
      <c r="AK438" s="20">
        <f t="shared" si="153"/>
        <v>7.0000000000000009</v>
      </c>
      <c r="AL438" s="23">
        <f t="shared" si="154"/>
        <v>0</v>
      </c>
      <c r="AM438" s="22"/>
    </row>
    <row r="439" spans="1:39" ht="12.75">
      <c r="A439" s="6">
        <f>Ruimtestaat!A443</f>
        <v>7</v>
      </c>
      <c r="B439" s="17" t="str">
        <f>Ruimtestaat!B443</f>
        <v>College de Trappenberg</v>
      </c>
      <c r="C439" s="52" t="str">
        <f>Ruimtestaat!D443</f>
        <v>bg</v>
      </c>
      <c r="D439" s="77">
        <f>Ruimtestaat!E443</f>
        <v>11</v>
      </c>
      <c r="E439" s="52" t="str">
        <f>Ruimtestaat!F443</f>
        <v>toilet taxi</v>
      </c>
      <c r="F439" s="9">
        <v>2</v>
      </c>
      <c r="G439" s="18" t="str">
        <f t="shared" si="145"/>
        <v>Sanitaire ruimte</v>
      </c>
      <c r="H439" s="52" t="str">
        <f>Ruimtestaat!G443</f>
        <v>gietvloer</v>
      </c>
      <c r="I439" s="19">
        <v>3</v>
      </c>
      <c r="J439" s="18" t="str">
        <f t="shared" si="155"/>
        <v>Harde vloer zonder polymeer beschermlaag, met behandeling</v>
      </c>
      <c r="K439" s="21">
        <f>Ruimtestaat!H443</f>
        <v>3.5</v>
      </c>
      <c r="L439" s="20">
        <f t="shared" si="159"/>
        <v>3.5</v>
      </c>
      <c r="M439" s="42">
        <f>Ruimtestaat!J443</f>
        <v>0</v>
      </c>
      <c r="N439" s="22"/>
      <c r="O439" s="9" t="str">
        <f>Ruimtestaat!L443</f>
        <v>5w</v>
      </c>
      <c r="P439" s="9"/>
      <c r="Q439" s="9"/>
      <c r="R439" s="9"/>
      <c r="S439" s="22"/>
      <c r="T439" s="17" t="str">
        <f t="shared" si="146"/>
        <v>Sanitair</v>
      </c>
      <c r="U439" s="17" t="str">
        <f t="shared" si="147"/>
        <v>AQL 4%</v>
      </c>
      <c r="V439" s="22"/>
      <c r="W439" s="184">
        <v>100</v>
      </c>
      <c r="X439" s="22"/>
      <c r="Y439" s="20">
        <f t="shared" si="148"/>
        <v>7.0000000000000009</v>
      </c>
      <c r="Z439" s="23">
        <f t="shared" si="149"/>
        <v>0</v>
      </c>
      <c r="AA439" s="22"/>
      <c r="AB439" s="20" t="str">
        <f t="shared" si="150"/>
        <v>_</v>
      </c>
      <c r="AC439" s="23" t="str">
        <f t="shared" si="156"/>
        <v>_</v>
      </c>
      <c r="AD439" s="22"/>
      <c r="AE439" s="20" t="str">
        <f t="shared" si="151"/>
        <v>_</v>
      </c>
      <c r="AF439" s="23" t="str">
        <f t="shared" si="157"/>
        <v>_</v>
      </c>
      <c r="AG439" s="22"/>
      <c r="AH439" s="20" t="str">
        <f t="shared" si="152"/>
        <v>_</v>
      </c>
      <c r="AI439" s="23" t="str">
        <f t="shared" si="158"/>
        <v>_</v>
      </c>
      <c r="AJ439" s="22"/>
      <c r="AK439" s="20">
        <f t="shared" si="153"/>
        <v>7.0000000000000009</v>
      </c>
      <c r="AL439" s="23">
        <f t="shared" si="154"/>
        <v>0</v>
      </c>
      <c r="AM439" s="22"/>
    </row>
    <row r="440" spans="1:39" ht="12.75">
      <c r="A440" s="6">
        <f>Ruimtestaat!A444</f>
        <v>7</v>
      </c>
      <c r="B440" s="17" t="str">
        <f>Ruimtestaat!B444</f>
        <v>College de Trappenberg</v>
      </c>
      <c r="C440" s="52" t="str">
        <f>Ruimtestaat!D444</f>
        <v>bg</v>
      </c>
      <c r="D440" s="77">
        <f>Ruimtestaat!E444</f>
        <v>12</v>
      </c>
      <c r="E440" s="52" t="str">
        <f>Ruimtestaat!F444</f>
        <v>gang</v>
      </c>
      <c r="F440" s="9">
        <v>3</v>
      </c>
      <c r="G440" s="18" t="str">
        <f t="shared" si="145"/>
        <v>Verkeersruimte / Garderobe / Wachtruimte</v>
      </c>
      <c r="H440" s="52" t="str">
        <f>Ruimtestaat!G444</f>
        <v>pvc</v>
      </c>
      <c r="I440" s="19">
        <v>3</v>
      </c>
      <c r="J440" s="18" t="str">
        <f t="shared" si="155"/>
        <v>Harde vloer zonder polymeer beschermlaag, met behandeling</v>
      </c>
      <c r="K440" s="21">
        <f>Ruimtestaat!H444</f>
        <v>76</v>
      </c>
      <c r="L440" s="20">
        <f t="shared" si="159"/>
        <v>76</v>
      </c>
      <c r="M440" s="42">
        <f>Ruimtestaat!J444</f>
        <v>0</v>
      </c>
      <c r="N440" s="22"/>
      <c r="O440" s="9" t="str">
        <f>Ruimtestaat!L444</f>
        <v>5w</v>
      </c>
      <c r="P440" s="9"/>
      <c r="Q440" s="9"/>
      <c r="R440" s="9"/>
      <c r="S440" s="22"/>
      <c r="T440" s="17" t="str">
        <f t="shared" si="146"/>
        <v>Verkeer</v>
      </c>
      <c r="U440" s="17" t="str">
        <f t="shared" si="147"/>
        <v>AQL 7%</v>
      </c>
      <c r="V440" s="22"/>
      <c r="W440" s="184">
        <v>100</v>
      </c>
      <c r="X440" s="22"/>
      <c r="Y440" s="20">
        <f t="shared" si="148"/>
        <v>152</v>
      </c>
      <c r="Z440" s="23">
        <f t="shared" si="149"/>
        <v>0</v>
      </c>
      <c r="AA440" s="22"/>
      <c r="AB440" s="20" t="str">
        <f t="shared" si="150"/>
        <v>_</v>
      </c>
      <c r="AC440" s="23" t="str">
        <f t="shared" si="156"/>
        <v>_</v>
      </c>
      <c r="AD440" s="22"/>
      <c r="AE440" s="20" t="str">
        <f t="shared" si="151"/>
        <v>_</v>
      </c>
      <c r="AF440" s="23" t="str">
        <f t="shared" si="157"/>
        <v>_</v>
      </c>
      <c r="AG440" s="22"/>
      <c r="AH440" s="20" t="str">
        <f t="shared" si="152"/>
        <v>_</v>
      </c>
      <c r="AI440" s="23" t="str">
        <f t="shared" si="158"/>
        <v>_</v>
      </c>
      <c r="AJ440" s="22"/>
      <c r="AK440" s="20">
        <f t="shared" si="153"/>
        <v>152</v>
      </c>
      <c r="AL440" s="23">
        <f t="shared" si="154"/>
        <v>0</v>
      </c>
      <c r="AM440" s="22"/>
    </row>
    <row r="441" spans="1:39" ht="12.75">
      <c r="A441" s="6">
        <f>Ruimtestaat!A445</f>
        <v>7</v>
      </c>
      <c r="B441" s="17" t="str">
        <f>Ruimtestaat!B445</f>
        <v>College de Trappenberg</v>
      </c>
      <c r="C441" s="52" t="str">
        <f>Ruimtestaat!D445</f>
        <v>bg</v>
      </c>
      <c r="D441" s="77">
        <f>Ruimtestaat!E445</f>
        <v>13</v>
      </c>
      <c r="E441" s="52" t="str">
        <f>Ruimtestaat!F445</f>
        <v>lokaal (gymzaal)</v>
      </c>
      <c r="F441" s="9">
        <v>7</v>
      </c>
      <c r="G441" s="18" t="str">
        <f t="shared" si="145"/>
        <v>Leslokalen praktijk</v>
      </c>
      <c r="H441" s="52" t="str">
        <f>Ruimtestaat!G445</f>
        <v>sportvloer</v>
      </c>
      <c r="I441" s="19">
        <v>3</v>
      </c>
      <c r="J441" s="18" t="str">
        <f t="shared" si="155"/>
        <v>Harde vloer zonder polymeer beschermlaag, met behandeling</v>
      </c>
      <c r="K441" s="21">
        <f>Ruimtestaat!H445</f>
        <v>60</v>
      </c>
      <c r="L441" s="20">
        <f t="shared" si="159"/>
        <v>60</v>
      </c>
      <c r="M441" s="42">
        <f>Ruimtestaat!J445</f>
        <v>0</v>
      </c>
      <c r="N441" s="22"/>
      <c r="O441" s="9" t="s">
        <v>23</v>
      </c>
      <c r="P441" s="9"/>
      <c r="Q441" s="9"/>
      <c r="R441" s="9"/>
      <c r="S441" s="22"/>
      <c r="T441" s="17" t="str">
        <f t="shared" si="146"/>
        <v>Les</v>
      </c>
      <c r="U441" s="17" t="str">
        <f t="shared" si="147"/>
        <v>AQL 7%</v>
      </c>
      <c r="V441" s="22"/>
      <c r="W441" s="184">
        <v>100</v>
      </c>
      <c r="X441" s="22"/>
      <c r="Y441" s="20">
        <f t="shared" si="148"/>
        <v>120</v>
      </c>
      <c r="Z441" s="23">
        <f t="shared" si="149"/>
        <v>0</v>
      </c>
      <c r="AA441" s="22"/>
      <c r="AB441" s="20" t="str">
        <f t="shared" si="150"/>
        <v>_</v>
      </c>
      <c r="AC441" s="23" t="str">
        <f t="shared" si="156"/>
        <v>_</v>
      </c>
      <c r="AD441" s="22"/>
      <c r="AE441" s="20" t="str">
        <f t="shared" si="151"/>
        <v>_</v>
      </c>
      <c r="AF441" s="23" t="str">
        <f t="shared" si="157"/>
        <v>_</v>
      </c>
      <c r="AG441" s="22"/>
      <c r="AH441" s="20" t="str">
        <f t="shared" si="152"/>
        <v>_</v>
      </c>
      <c r="AI441" s="23" t="str">
        <f t="shared" si="158"/>
        <v>_</v>
      </c>
      <c r="AJ441" s="22"/>
      <c r="AK441" s="20">
        <f t="shared" si="153"/>
        <v>120</v>
      </c>
      <c r="AL441" s="23">
        <f t="shared" si="154"/>
        <v>0</v>
      </c>
      <c r="AM441" s="22"/>
    </row>
    <row r="442" spans="1:39" ht="12.75">
      <c r="A442" s="6">
        <f>Ruimtestaat!A446</f>
        <v>7</v>
      </c>
      <c r="B442" s="17" t="str">
        <f>Ruimtestaat!B446</f>
        <v>College de Trappenberg</v>
      </c>
      <c r="C442" s="52" t="str">
        <f>Ruimtestaat!D446</f>
        <v>bg</v>
      </c>
      <c r="D442" s="77">
        <f>Ruimtestaat!E446</f>
        <v>14</v>
      </c>
      <c r="E442" s="52" t="str">
        <f>Ruimtestaat!F446</f>
        <v>dramalokaal</v>
      </c>
      <c r="F442" s="9">
        <v>7</v>
      </c>
      <c r="G442" s="18" t="str">
        <f t="shared" si="145"/>
        <v>Leslokalen praktijk</v>
      </c>
      <c r="H442" s="52" t="str">
        <f>Ruimtestaat!G446</f>
        <v>pvc</v>
      </c>
      <c r="I442" s="19">
        <v>3</v>
      </c>
      <c r="J442" s="18" t="str">
        <f t="shared" si="155"/>
        <v>Harde vloer zonder polymeer beschermlaag, met behandeling</v>
      </c>
      <c r="K442" s="21">
        <f>Ruimtestaat!H446</f>
        <v>50</v>
      </c>
      <c r="L442" s="20">
        <f t="shared" si="159"/>
        <v>50</v>
      </c>
      <c r="M442" s="42">
        <f>Ruimtestaat!J446</f>
        <v>0</v>
      </c>
      <c r="N442" s="22"/>
      <c r="O442" s="9" t="str">
        <f>Ruimtestaat!L446</f>
        <v>1w</v>
      </c>
      <c r="P442" s="9"/>
      <c r="Q442" s="9"/>
      <c r="R442" s="9"/>
      <c r="S442" s="22"/>
      <c r="T442" s="17" t="str">
        <f t="shared" si="146"/>
        <v>Les</v>
      </c>
      <c r="U442" s="17" t="str">
        <f t="shared" si="147"/>
        <v>AQL 7%</v>
      </c>
      <c r="V442" s="22"/>
      <c r="W442" s="184">
        <v>100</v>
      </c>
      <c r="X442" s="22"/>
      <c r="Y442" s="20">
        <f t="shared" si="148"/>
        <v>20</v>
      </c>
      <c r="Z442" s="23">
        <f t="shared" si="149"/>
        <v>0</v>
      </c>
      <c r="AA442" s="22"/>
      <c r="AB442" s="20" t="str">
        <f t="shared" si="150"/>
        <v>_</v>
      </c>
      <c r="AC442" s="23" t="str">
        <f t="shared" si="156"/>
        <v>_</v>
      </c>
      <c r="AD442" s="22"/>
      <c r="AE442" s="20" t="str">
        <f t="shared" si="151"/>
        <v>_</v>
      </c>
      <c r="AF442" s="23" t="str">
        <f t="shared" si="157"/>
        <v>_</v>
      </c>
      <c r="AG442" s="22"/>
      <c r="AH442" s="20" t="str">
        <f t="shared" si="152"/>
        <v>_</v>
      </c>
      <c r="AI442" s="23" t="str">
        <f t="shared" si="158"/>
        <v>_</v>
      </c>
      <c r="AJ442" s="22"/>
      <c r="AK442" s="20">
        <f t="shared" si="153"/>
        <v>20</v>
      </c>
      <c r="AL442" s="23">
        <f t="shared" si="154"/>
        <v>0</v>
      </c>
      <c r="AM442" s="22"/>
    </row>
    <row r="443" spans="1:39" ht="12.75">
      <c r="A443" s="6">
        <f>Ruimtestaat!A447</f>
        <v>7</v>
      </c>
      <c r="B443" s="17" t="str">
        <f>Ruimtestaat!B447</f>
        <v>College de Trappenberg</v>
      </c>
      <c r="C443" s="52" t="str">
        <f>Ruimtestaat!D447</f>
        <v>bg</v>
      </c>
      <c r="D443" s="77">
        <f>Ruimtestaat!E447</f>
        <v>15</v>
      </c>
      <c r="E443" s="52" t="str">
        <f>Ruimtestaat!F447</f>
        <v>toilet</v>
      </c>
      <c r="F443" s="9">
        <v>2</v>
      </c>
      <c r="G443" s="18" t="str">
        <f t="shared" si="145"/>
        <v>Sanitaire ruimte</v>
      </c>
      <c r="H443" s="52" t="str">
        <f>Ruimtestaat!G447</f>
        <v>gietvloer</v>
      </c>
      <c r="I443" s="19">
        <v>3</v>
      </c>
      <c r="J443" s="18" t="str">
        <f t="shared" si="155"/>
        <v>Harde vloer zonder polymeer beschermlaag, met behandeling</v>
      </c>
      <c r="K443" s="21">
        <f>Ruimtestaat!H447</f>
        <v>16</v>
      </c>
      <c r="L443" s="20">
        <f t="shared" si="159"/>
        <v>16</v>
      </c>
      <c r="M443" s="42">
        <f>Ruimtestaat!J447</f>
        <v>0</v>
      </c>
      <c r="N443" s="22"/>
      <c r="O443" s="9" t="str">
        <f>Ruimtestaat!L447</f>
        <v>5w</v>
      </c>
      <c r="P443" s="9"/>
      <c r="Q443" s="9"/>
      <c r="R443" s="9"/>
      <c r="S443" s="22"/>
      <c r="T443" s="17" t="str">
        <f t="shared" si="146"/>
        <v>Sanitair</v>
      </c>
      <c r="U443" s="17" t="str">
        <f t="shared" si="147"/>
        <v>AQL 4%</v>
      </c>
      <c r="V443" s="22"/>
      <c r="W443" s="184">
        <v>100</v>
      </c>
      <c r="X443" s="22"/>
      <c r="Y443" s="20">
        <f t="shared" si="148"/>
        <v>32</v>
      </c>
      <c r="Z443" s="23">
        <f t="shared" si="149"/>
        <v>0</v>
      </c>
      <c r="AA443" s="22"/>
      <c r="AB443" s="20" t="str">
        <f t="shared" si="150"/>
        <v>_</v>
      </c>
      <c r="AC443" s="23" t="str">
        <f t="shared" si="156"/>
        <v>_</v>
      </c>
      <c r="AD443" s="22"/>
      <c r="AE443" s="20" t="str">
        <f t="shared" si="151"/>
        <v>_</v>
      </c>
      <c r="AF443" s="23" t="str">
        <f t="shared" si="157"/>
        <v>_</v>
      </c>
      <c r="AG443" s="22"/>
      <c r="AH443" s="20" t="str">
        <f t="shared" si="152"/>
        <v>_</v>
      </c>
      <c r="AI443" s="23" t="str">
        <f t="shared" si="158"/>
        <v>_</v>
      </c>
      <c r="AJ443" s="22"/>
      <c r="AK443" s="20">
        <f t="shared" si="153"/>
        <v>32</v>
      </c>
      <c r="AL443" s="23">
        <f t="shared" si="154"/>
        <v>0</v>
      </c>
      <c r="AM443" s="22"/>
    </row>
    <row r="444" spans="1:39" ht="12.75">
      <c r="A444" s="6">
        <f>Ruimtestaat!A448</f>
        <v>7</v>
      </c>
      <c r="B444" s="17" t="str">
        <f>Ruimtestaat!B448</f>
        <v>College de Trappenberg</v>
      </c>
      <c r="C444" s="52" t="str">
        <f>Ruimtestaat!D448</f>
        <v>bg</v>
      </c>
      <c r="D444" s="77">
        <f>Ruimtestaat!E448</f>
        <v>16</v>
      </c>
      <c r="E444" s="52" t="str">
        <f>Ruimtestaat!F448</f>
        <v>berging</v>
      </c>
      <c r="F444" s="9">
        <v>8</v>
      </c>
      <c r="G444" s="18" t="str">
        <f t="shared" si="145"/>
        <v>Overig / Magazijn / Archief / Berging / Technische ruimte</v>
      </c>
      <c r="H444" s="52" t="str">
        <f>Ruimtestaat!G448</f>
        <v>rubber</v>
      </c>
      <c r="I444" s="19">
        <v>3</v>
      </c>
      <c r="J444" s="18" t="str">
        <f t="shared" si="155"/>
        <v>Harde vloer zonder polymeer beschermlaag, met behandeling</v>
      </c>
      <c r="K444" s="21">
        <f>Ruimtestaat!H448</f>
        <v>57</v>
      </c>
      <c r="L444" s="20">
        <f t="shared" si="159"/>
        <v>57</v>
      </c>
      <c r="M444" s="42">
        <f>Ruimtestaat!J448</f>
        <v>0</v>
      </c>
      <c r="N444" s="22"/>
      <c r="O444" s="9" t="s">
        <v>36</v>
      </c>
      <c r="P444" s="9"/>
      <c r="Q444" s="9"/>
      <c r="R444" s="9"/>
      <c r="S444" s="22"/>
      <c r="T444" s="17" t="str">
        <f t="shared" si="146"/>
        <v>Verkeer</v>
      </c>
      <c r="U444" s="17" t="str">
        <f t="shared" si="147"/>
        <v>AQL 7%</v>
      </c>
      <c r="V444" s="22"/>
      <c r="W444" s="184">
        <v>100</v>
      </c>
      <c r="X444" s="22"/>
      <c r="Y444" s="20">
        <f t="shared" si="148"/>
        <v>2.2799999999999998</v>
      </c>
      <c r="Z444" s="23">
        <f t="shared" si="149"/>
        <v>0</v>
      </c>
      <c r="AA444" s="22"/>
      <c r="AB444" s="20" t="str">
        <f t="shared" si="150"/>
        <v>_</v>
      </c>
      <c r="AC444" s="23" t="str">
        <f t="shared" si="156"/>
        <v>_</v>
      </c>
      <c r="AD444" s="22"/>
      <c r="AE444" s="20" t="str">
        <f t="shared" si="151"/>
        <v>_</v>
      </c>
      <c r="AF444" s="23" t="str">
        <f t="shared" si="157"/>
        <v>_</v>
      </c>
      <c r="AG444" s="22"/>
      <c r="AH444" s="20" t="str">
        <f t="shared" si="152"/>
        <v>_</v>
      </c>
      <c r="AI444" s="23" t="str">
        <f t="shared" si="158"/>
        <v>_</v>
      </c>
      <c r="AJ444" s="22"/>
      <c r="AK444" s="20">
        <f t="shared" si="153"/>
        <v>2.2799999999999998</v>
      </c>
      <c r="AL444" s="23">
        <f t="shared" si="154"/>
        <v>0</v>
      </c>
      <c r="AM444" s="22"/>
    </row>
    <row r="445" spans="1:39" ht="12.75">
      <c r="A445" s="6">
        <f>Ruimtestaat!A449</f>
        <v>7</v>
      </c>
      <c r="B445" s="17" t="str">
        <f>Ruimtestaat!B449</f>
        <v>College de Trappenberg</v>
      </c>
      <c r="C445" s="52" t="str">
        <f>Ruimtestaat!D449</f>
        <v>bg</v>
      </c>
      <c r="D445" s="77">
        <f>Ruimtestaat!E449</f>
        <v>17</v>
      </c>
      <c r="E445" s="52" t="str">
        <f>Ruimtestaat!F449</f>
        <v>Kleedkamer</v>
      </c>
      <c r="F445" s="9">
        <v>2</v>
      </c>
      <c r="G445" s="18" t="str">
        <f t="shared" si="145"/>
        <v>Sanitaire ruimte</v>
      </c>
      <c r="H445" s="52" t="str">
        <f>Ruimtestaat!G449</f>
        <v>gietvloer</v>
      </c>
      <c r="I445" s="19">
        <v>3</v>
      </c>
      <c r="J445" s="18" t="str">
        <f t="shared" si="155"/>
        <v>Harde vloer zonder polymeer beschermlaag, met behandeling</v>
      </c>
      <c r="K445" s="21">
        <f>Ruimtestaat!H449</f>
        <v>18</v>
      </c>
      <c r="L445" s="20">
        <f t="shared" si="159"/>
        <v>18</v>
      </c>
      <c r="M445" s="42">
        <f>Ruimtestaat!J449</f>
        <v>0</v>
      </c>
      <c r="N445" s="22"/>
      <c r="O445" s="9" t="str">
        <f>Ruimtestaat!L449</f>
        <v>2w</v>
      </c>
      <c r="P445" s="9"/>
      <c r="Q445" s="9"/>
      <c r="R445" s="9"/>
      <c r="S445" s="22"/>
      <c r="T445" s="17" t="str">
        <f t="shared" si="146"/>
        <v>Sanitair</v>
      </c>
      <c r="U445" s="17" t="str">
        <f t="shared" si="147"/>
        <v>AQL 4%</v>
      </c>
      <c r="V445" s="22"/>
      <c r="W445" s="184">
        <v>100</v>
      </c>
      <c r="X445" s="22"/>
      <c r="Y445" s="20">
        <f t="shared" si="148"/>
        <v>14.399999999999999</v>
      </c>
      <c r="Z445" s="23">
        <f t="shared" si="149"/>
        <v>0</v>
      </c>
      <c r="AA445" s="22"/>
      <c r="AB445" s="20" t="str">
        <f t="shared" si="150"/>
        <v>_</v>
      </c>
      <c r="AC445" s="23" t="str">
        <f t="shared" si="156"/>
        <v>_</v>
      </c>
      <c r="AD445" s="22"/>
      <c r="AE445" s="20" t="str">
        <f t="shared" si="151"/>
        <v>_</v>
      </c>
      <c r="AF445" s="23" t="str">
        <f t="shared" si="157"/>
        <v>_</v>
      </c>
      <c r="AG445" s="22"/>
      <c r="AH445" s="20" t="str">
        <f t="shared" si="152"/>
        <v>_</v>
      </c>
      <c r="AI445" s="23" t="str">
        <f t="shared" si="158"/>
        <v>_</v>
      </c>
      <c r="AJ445" s="22"/>
      <c r="AK445" s="20">
        <f t="shared" si="153"/>
        <v>14.399999999999999</v>
      </c>
      <c r="AL445" s="23">
        <f t="shared" si="154"/>
        <v>0</v>
      </c>
      <c r="AM445" s="22"/>
    </row>
    <row r="446" spans="1:39" ht="12.75">
      <c r="A446" s="6">
        <f>Ruimtestaat!A450</f>
        <v>7</v>
      </c>
      <c r="B446" s="17" t="str">
        <f>Ruimtestaat!B450</f>
        <v>College de Trappenberg</v>
      </c>
      <c r="C446" s="52" t="str">
        <f>Ruimtestaat!D450</f>
        <v>bg</v>
      </c>
      <c r="D446" s="77">
        <f>Ruimtestaat!E450</f>
        <v>18</v>
      </c>
      <c r="E446" s="52" t="str">
        <f>Ruimtestaat!F450</f>
        <v>miva toilet</v>
      </c>
      <c r="F446" s="9">
        <v>2</v>
      </c>
      <c r="G446" s="18" t="str">
        <f t="shared" si="145"/>
        <v>Sanitaire ruimte</v>
      </c>
      <c r="H446" s="52" t="str">
        <f>Ruimtestaat!G450</f>
        <v>gietvloer</v>
      </c>
      <c r="I446" s="19">
        <v>3</v>
      </c>
      <c r="J446" s="18" t="str">
        <f t="shared" si="155"/>
        <v>Harde vloer zonder polymeer beschermlaag, met behandeling</v>
      </c>
      <c r="K446" s="21">
        <f>Ruimtestaat!H450</f>
        <v>4.75</v>
      </c>
      <c r="L446" s="20">
        <f t="shared" si="159"/>
        <v>4.75</v>
      </c>
      <c r="M446" s="42">
        <f>Ruimtestaat!J450</f>
        <v>0</v>
      </c>
      <c r="N446" s="22"/>
      <c r="O446" s="9" t="str">
        <f>Ruimtestaat!L450</f>
        <v>5w</v>
      </c>
      <c r="P446" s="9"/>
      <c r="Q446" s="9"/>
      <c r="R446" s="9"/>
      <c r="S446" s="22"/>
      <c r="T446" s="17" t="str">
        <f t="shared" si="146"/>
        <v>Sanitair</v>
      </c>
      <c r="U446" s="17" t="str">
        <f t="shared" si="147"/>
        <v>AQL 4%</v>
      </c>
      <c r="V446" s="22"/>
      <c r="W446" s="184">
        <v>100</v>
      </c>
      <c r="X446" s="22"/>
      <c r="Y446" s="20">
        <f t="shared" si="148"/>
        <v>9.5</v>
      </c>
      <c r="Z446" s="23">
        <f t="shared" si="149"/>
        <v>0</v>
      </c>
      <c r="AA446" s="22"/>
      <c r="AB446" s="20" t="str">
        <f t="shared" si="150"/>
        <v>_</v>
      </c>
      <c r="AC446" s="23" t="str">
        <f t="shared" si="156"/>
        <v>_</v>
      </c>
      <c r="AD446" s="22"/>
      <c r="AE446" s="20" t="str">
        <f t="shared" si="151"/>
        <v>_</v>
      </c>
      <c r="AF446" s="23" t="str">
        <f t="shared" si="157"/>
        <v>_</v>
      </c>
      <c r="AG446" s="22"/>
      <c r="AH446" s="20" t="str">
        <f t="shared" si="152"/>
        <v>_</v>
      </c>
      <c r="AI446" s="23" t="str">
        <f t="shared" si="158"/>
        <v>_</v>
      </c>
      <c r="AJ446" s="22"/>
      <c r="AK446" s="20">
        <f t="shared" si="153"/>
        <v>9.5</v>
      </c>
      <c r="AL446" s="23">
        <f t="shared" si="154"/>
        <v>0</v>
      </c>
      <c r="AM446" s="22"/>
    </row>
    <row r="447" spans="1:39" ht="12.75">
      <c r="A447" s="6">
        <f>Ruimtestaat!A451</f>
        <v>7</v>
      </c>
      <c r="B447" s="17" t="str">
        <f>Ruimtestaat!B451</f>
        <v>College de Trappenberg</v>
      </c>
      <c r="C447" s="52" t="str">
        <f>Ruimtestaat!D451</f>
        <v>bg</v>
      </c>
      <c r="D447" s="77">
        <f>Ruimtestaat!E451</f>
        <v>19</v>
      </c>
      <c r="E447" s="52" t="str">
        <f>Ruimtestaat!F451</f>
        <v>douche</v>
      </c>
      <c r="F447" s="9">
        <v>2</v>
      </c>
      <c r="G447" s="18" t="str">
        <f t="shared" si="145"/>
        <v>Sanitaire ruimte</v>
      </c>
      <c r="H447" s="52" t="str">
        <f>Ruimtestaat!G451</f>
        <v>gietvloer</v>
      </c>
      <c r="I447" s="19">
        <v>3</v>
      </c>
      <c r="J447" s="18" t="str">
        <f t="shared" si="155"/>
        <v>Harde vloer zonder polymeer beschermlaag, met behandeling</v>
      </c>
      <c r="K447" s="21">
        <f>Ruimtestaat!H451</f>
        <v>3.5</v>
      </c>
      <c r="L447" s="20">
        <f t="shared" si="159"/>
        <v>3.5</v>
      </c>
      <c r="M447" s="42">
        <f>Ruimtestaat!J451</f>
        <v>0</v>
      </c>
      <c r="N447" s="22"/>
      <c r="O447" s="9" t="str">
        <f>Ruimtestaat!L451</f>
        <v>5w</v>
      </c>
      <c r="P447" s="9"/>
      <c r="Q447" s="9"/>
      <c r="R447" s="9"/>
      <c r="S447" s="22"/>
      <c r="T447" s="17" t="str">
        <f t="shared" si="146"/>
        <v>Sanitair</v>
      </c>
      <c r="U447" s="17" t="str">
        <f t="shared" si="147"/>
        <v>AQL 4%</v>
      </c>
      <c r="V447" s="22"/>
      <c r="W447" s="184">
        <v>100</v>
      </c>
      <c r="X447" s="22"/>
      <c r="Y447" s="20">
        <f t="shared" si="148"/>
        <v>7.0000000000000009</v>
      </c>
      <c r="Z447" s="23">
        <f t="shared" si="149"/>
        <v>0</v>
      </c>
      <c r="AA447" s="22"/>
      <c r="AB447" s="20" t="str">
        <f t="shared" si="150"/>
        <v>_</v>
      </c>
      <c r="AC447" s="23" t="str">
        <f t="shared" si="156"/>
        <v>_</v>
      </c>
      <c r="AD447" s="22"/>
      <c r="AE447" s="20" t="str">
        <f t="shared" si="151"/>
        <v>_</v>
      </c>
      <c r="AF447" s="23" t="str">
        <f t="shared" si="157"/>
        <v>_</v>
      </c>
      <c r="AG447" s="22"/>
      <c r="AH447" s="20" t="str">
        <f t="shared" si="152"/>
        <v>_</v>
      </c>
      <c r="AI447" s="23" t="str">
        <f t="shared" si="158"/>
        <v>_</v>
      </c>
      <c r="AJ447" s="22"/>
      <c r="AK447" s="20">
        <f t="shared" si="153"/>
        <v>7.0000000000000009</v>
      </c>
      <c r="AL447" s="23">
        <f t="shared" si="154"/>
        <v>0</v>
      </c>
      <c r="AM447" s="22"/>
    </row>
    <row r="448" spans="1:39" ht="12.75">
      <c r="A448" s="6">
        <f>Ruimtestaat!A452</f>
        <v>7</v>
      </c>
      <c r="B448" s="17" t="str">
        <f>Ruimtestaat!B452</f>
        <v>College de Trappenberg</v>
      </c>
      <c r="C448" s="52" t="str">
        <f>Ruimtestaat!D452</f>
        <v>bg</v>
      </c>
      <c r="D448" s="77">
        <f>Ruimtestaat!E452</f>
        <v>20</v>
      </c>
      <c r="E448" s="52" t="str">
        <f>Ruimtestaat!F452</f>
        <v>kantoor</v>
      </c>
      <c r="F448" s="9">
        <v>1</v>
      </c>
      <c r="G448" s="18" t="str">
        <f t="shared" si="145"/>
        <v xml:space="preserve">Kantoorruimte / vergaderruimte </v>
      </c>
      <c r="H448" s="52" t="str">
        <f>Ruimtestaat!G452</f>
        <v>pvc</v>
      </c>
      <c r="I448" s="19">
        <v>3</v>
      </c>
      <c r="J448" s="18" t="str">
        <f t="shared" si="155"/>
        <v>Harde vloer zonder polymeer beschermlaag, met behandeling</v>
      </c>
      <c r="K448" s="21">
        <f>Ruimtestaat!H452</f>
        <v>6.6</v>
      </c>
      <c r="L448" s="20">
        <f t="shared" si="159"/>
        <v>6.6</v>
      </c>
      <c r="M448" s="42">
        <f>Ruimtestaat!J452</f>
        <v>0</v>
      </c>
      <c r="N448" s="22"/>
      <c r="O448" s="9" t="str">
        <f>Ruimtestaat!L452</f>
        <v>1w</v>
      </c>
      <c r="P448" s="9"/>
      <c r="Q448" s="9"/>
      <c r="R448" s="9"/>
      <c r="S448" s="22"/>
      <c r="T448" s="17" t="str">
        <f t="shared" si="146"/>
        <v>Bureau</v>
      </c>
      <c r="U448" s="17" t="str">
        <f t="shared" si="147"/>
        <v>AQL 7%</v>
      </c>
      <c r="V448" s="22"/>
      <c r="W448" s="184">
        <v>100</v>
      </c>
      <c r="X448" s="22"/>
      <c r="Y448" s="20">
        <f t="shared" si="148"/>
        <v>2.64</v>
      </c>
      <c r="Z448" s="23">
        <f t="shared" si="149"/>
        <v>0</v>
      </c>
      <c r="AA448" s="22"/>
      <c r="AB448" s="20" t="str">
        <f t="shared" si="150"/>
        <v>_</v>
      </c>
      <c r="AC448" s="23" t="str">
        <f t="shared" si="156"/>
        <v>_</v>
      </c>
      <c r="AD448" s="22"/>
      <c r="AE448" s="20" t="str">
        <f t="shared" si="151"/>
        <v>_</v>
      </c>
      <c r="AF448" s="23" t="str">
        <f t="shared" si="157"/>
        <v>_</v>
      </c>
      <c r="AG448" s="22"/>
      <c r="AH448" s="20" t="str">
        <f t="shared" si="152"/>
        <v>_</v>
      </c>
      <c r="AI448" s="23" t="str">
        <f t="shared" si="158"/>
        <v>_</v>
      </c>
      <c r="AJ448" s="22"/>
      <c r="AK448" s="20">
        <f t="shared" si="153"/>
        <v>2.64</v>
      </c>
      <c r="AL448" s="23">
        <f t="shared" si="154"/>
        <v>0</v>
      </c>
      <c r="AM448" s="22"/>
    </row>
    <row r="449" spans="1:39" ht="12.75">
      <c r="A449" s="6">
        <f>Ruimtestaat!A453</f>
        <v>7</v>
      </c>
      <c r="B449" s="17" t="str">
        <f>Ruimtestaat!B453</f>
        <v>College de Trappenberg</v>
      </c>
      <c r="C449" s="52" t="str">
        <f>Ruimtestaat!D453</f>
        <v>bg</v>
      </c>
      <c r="D449" s="77">
        <f>Ruimtestaat!E453</f>
        <v>21</v>
      </c>
      <c r="E449" s="52" t="str">
        <f>Ruimtestaat!F453</f>
        <v>Kleedkamer</v>
      </c>
      <c r="F449" s="9">
        <v>2</v>
      </c>
      <c r="G449" s="18" t="str">
        <f t="shared" si="145"/>
        <v>Sanitaire ruimte</v>
      </c>
      <c r="H449" s="52" t="str">
        <f>Ruimtestaat!G453</f>
        <v>gietvloer</v>
      </c>
      <c r="I449" s="19">
        <v>3</v>
      </c>
      <c r="J449" s="18" t="str">
        <f t="shared" si="155"/>
        <v>Harde vloer zonder polymeer beschermlaag, met behandeling</v>
      </c>
      <c r="K449" s="21">
        <f>Ruimtestaat!H453</f>
        <v>14</v>
      </c>
      <c r="L449" s="20">
        <f t="shared" si="159"/>
        <v>14</v>
      </c>
      <c r="M449" s="42">
        <f>Ruimtestaat!J453</f>
        <v>0</v>
      </c>
      <c r="N449" s="22"/>
      <c r="O449" s="9" t="str">
        <f>Ruimtestaat!L453</f>
        <v>2w</v>
      </c>
      <c r="P449" s="9"/>
      <c r="Q449" s="9"/>
      <c r="R449" s="9"/>
      <c r="S449" s="22"/>
      <c r="T449" s="17" t="str">
        <f t="shared" si="146"/>
        <v>Sanitair</v>
      </c>
      <c r="U449" s="17" t="str">
        <f t="shared" si="147"/>
        <v>AQL 4%</v>
      </c>
      <c r="V449" s="22"/>
      <c r="W449" s="184">
        <v>100</v>
      </c>
      <c r="X449" s="22"/>
      <c r="Y449" s="20">
        <f t="shared" si="148"/>
        <v>11.200000000000001</v>
      </c>
      <c r="Z449" s="23">
        <f t="shared" si="149"/>
        <v>0</v>
      </c>
      <c r="AA449" s="22"/>
      <c r="AB449" s="20" t="str">
        <f t="shared" si="150"/>
        <v>_</v>
      </c>
      <c r="AC449" s="23" t="str">
        <f t="shared" si="156"/>
        <v>_</v>
      </c>
      <c r="AD449" s="22"/>
      <c r="AE449" s="20" t="str">
        <f t="shared" si="151"/>
        <v>_</v>
      </c>
      <c r="AF449" s="23" t="str">
        <f t="shared" si="157"/>
        <v>_</v>
      </c>
      <c r="AG449" s="22"/>
      <c r="AH449" s="20" t="str">
        <f t="shared" si="152"/>
        <v>_</v>
      </c>
      <c r="AI449" s="23" t="str">
        <f t="shared" si="158"/>
        <v>_</v>
      </c>
      <c r="AJ449" s="22"/>
      <c r="AK449" s="20">
        <f t="shared" si="153"/>
        <v>11.200000000000001</v>
      </c>
      <c r="AL449" s="23">
        <f t="shared" si="154"/>
        <v>0</v>
      </c>
      <c r="AM449" s="22"/>
    </row>
    <row r="450" spans="1:39" ht="12.75">
      <c r="A450" s="6">
        <f>Ruimtestaat!A454</f>
        <v>7</v>
      </c>
      <c r="B450" s="17" t="str">
        <f>Ruimtestaat!B454</f>
        <v>College de Trappenberg</v>
      </c>
      <c r="C450" s="52" t="str">
        <f>Ruimtestaat!D454</f>
        <v>bg</v>
      </c>
      <c r="D450" s="77">
        <f>Ruimtestaat!E454</f>
        <v>22</v>
      </c>
      <c r="E450" s="52" t="str">
        <f>Ruimtestaat!F454</f>
        <v>miva toilet</v>
      </c>
      <c r="F450" s="9">
        <v>2</v>
      </c>
      <c r="G450" s="18" t="str">
        <f t="shared" si="145"/>
        <v>Sanitaire ruimte</v>
      </c>
      <c r="H450" s="52" t="str">
        <f>Ruimtestaat!G454</f>
        <v>gietvloer</v>
      </c>
      <c r="I450" s="19">
        <v>3</v>
      </c>
      <c r="J450" s="18" t="str">
        <f t="shared" si="155"/>
        <v>Harde vloer zonder polymeer beschermlaag, met behandeling</v>
      </c>
      <c r="K450" s="21">
        <f>Ruimtestaat!H454</f>
        <v>4.75</v>
      </c>
      <c r="L450" s="20">
        <f t="shared" si="159"/>
        <v>4.75</v>
      </c>
      <c r="M450" s="42">
        <f>Ruimtestaat!J454</f>
        <v>0</v>
      </c>
      <c r="N450" s="22"/>
      <c r="O450" s="9" t="str">
        <f>Ruimtestaat!L454</f>
        <v>5w</v>
      </c>
      <c r="P450" s="9"/>
      <c r="Q450" s="9"/>
      <c r="R450" s="9"/>
      <c r="S450" s="22"/>
      <c r="T450" s="17" t="str">
        <f t="shared" si="146"/>
        <v>Sanitair</v>
      </c>
      <c r="U450" s="17" t="str">
        <f t="shared" si="147"/>
        <v>AQL 4%</v>
      </c>
      <c r="V450" s="22"/>
      <c r="W450" s="184">
        <v>100</v>
      </c>
      <c r="X450" s="22"/>
      <c r="Y450" s="20">
        <f t="shared" si="148"/>
        <v>9.5</v>
      </c>
      <c r="Z450" s="23">
        <f t="shared" si="149"/>
        <v>0</v>
      </c>
      <c r="AA450" s="22"/>
      <c r="AB450" s="20" t="str">
        <f t="shared" si="150"/>
        <v>_</v>
      </c>
      <c r="AC450" s="23" t="str">
        <f t="shared" si="156"/>
        <v>_</v>
      </c>
      <c r="AD450" s="22"/>
      <c r="AE450" s="20" t="str">
        <f t="shared" si="151"/>
        <v>_</v>
      </c>
      <c r="AF450" s="23" t="str">
        <f t="shared" si="157"/>
        <v>_</v>
      </c>
      <c r="AG450" s="22"/>
      <c r="AH450" s="20" t="str">
        <f t="shared" si="152"/>
        <v>_</v>
      </c>
      <c r="AI450" s="23" t="str">
        <f t="shared" si="158"/>
        <v>_</v>
      </c>
      <c r="AJ450" s="22"/>
      <c r="AK450" s="20">
        <f t="shared" si="153"/>
        <v>9.5</v>
      </c>
      <c r="AL450" s="23">
        <f t="shared" si="154"/>
        <v>0</v>
      </c>
      <c r="AM450" s="22"/>
    </row>
    <row r="451" spans="1:39" ht="12.75">
      <c r="A451" s="6">
        <f>Ruimtestaat!A455</f>
        <v>7</v>
      </c>
      <c r="B451" s="17" t="str">
        <f>Ruimtestaat!B455</f>
        <v>College de Trappenberg</v>
      </c>
      <c r="C451" s="52" t="str">
        <f>Ruimtestaat!D455</f>
        <v>bg</v>
      </c>
      <c r="D451" s="77">
        <f>Ruimtestaat!E455</f>
        <v>23</v>
      </c>
      <c r="E451" s="52" t="str">
        <f>Ruimtestaat!F455</f>
        <v>douche</v>
      </c>
      <c r="F451" s="9">
        <v>2</v>
      </c>
      <c r="G451" s="18" t="str">
        <f t="shared" si="145"/>
        <v>Sanitaire ruimte</v>
      </c>
      <c r="H451" s="52" t="str">
        <f>Ruimtestaat!G455</f>
        <v>gietvloer</v>
      </c>
      <c r="I451" s="19">
        <v>3</v>
      </c>
      <c r="J451" s="18" t="str">
        <f t="shared" si="155"/>
        <v>Harde vloer zonder polymeer beschermlaag, met behandeling</v>
      </c>
      <c r="K451" s="21">
        <f>Ruimtestaat!H455</f>
        <v>3.5</v>
      </c>
      <c r="L451" s="20">
        <f t="shared" si="159"/>
        <v>3.5</v>
      </c>
      <c r="M451" s="42">
        <f>Ruimtestaat!J455</f>
        <v>0</v>
      </c>
      <c r="N451" s="22"/>
      <c r="O451" s="9" t="str">
        <f>Ruimtestaat!L455</f>
        <v>5w</v>
      </c>
      <c r="P451" s="9"/>
      <c r="Q451" s="9"/>
      <c r="R451" s="9"/>
      <c r="S451" s="22"/>
      <c r="T451" s="17" t="str">
        <f t="shared" si="146"/>
        <v>Sanitair</v>
      </c>
      <c r="U451" s="17" t="str">
        <f t="shared" si="147"/>
        <v>AQL 4%</v>
      </c>
      <c r="V451" s="22"/>
      <c r="W451" s="184">
        <v>100</v>
      </c>
      <c r="X451" s="22"/>
      <c r="Y451" s="20">
        <f t="shared" si="148"/>
        <v>7.0000000000000009</v>
      </c>
      <c r="Z451" s="23">
        <f t="shared" si="149"/>
        <v>0</v>
      </c>
      <c r="AA451" s="22"/>
      <c r="AB451" s="20" t="str">
        <f t="shared" si="150"/>
        <v>_</v>
      </c>
      <c r="AC451" s="23" t="str">
        <f t="shared" si="156"/>
        <v>_</v>
      </c>
      <c r="AD451" s="22"/>
      <c r="AE451" s="20" t="str">
        <f t="shared" si="151"/>
        <v>_</v>
      </c>
      <c r="AF451" s="23" t="str">
        <f t="shared" si="157"/>
        <v>_</v>
      </c>
      <c r="AG451" s="22"/>
      <c r="AH451" s="20" t="str">
        <f t="shared" si="152"/>
        <v>_</v>
      </c>
      <c r="AI451" s="23" t="str">
        <f t="shared" si="158"/>
        <v>_</v>
      </c>
      <c r="AJ451" s="22"/>
      <c r="AK451" s="20">
        <f t="shared" si="153"/>
        <v>7.0000000000000009</v>
      </c>
      <c r="AL451" s="23">
        <f t="shared" si="154"/>
        <v>0</v>
      </c>
      <c r="AM451" s="22"/>
    </row>
    <row r="452" spans="1:39" ht="12.75">
      <c r="A452" s="6">
        <f>Ruimtestaat!A456</f>
        <v>7</v>
      </c>
      <c r="B452" s="17" t="str">
        <f>Ruimtestaat!B456</f>
        <v>College de Trappenberg</v>
      </c>
      <c r="C452" s="52" t="str">
        <f>Ruimtestaat!D456</f>
        <v>bg</v>
      </c>
      <c r="D452" s="77">
        <f>Ruimtestaat!E456</f>
        <v>24</v>
      </c>
      <c r="E452" s="52" t="str">
        <f>Ruimtestaat!F456</f>
        <v>Speelzaal</v>
      </c>
      <c r="F452" s="9">
        <v>7</v>
      </c>
      <c r="G452" s="18" t="str">
        <f t="shared" si="145"/>
        <v>Leslokalen praktijk</v>
      </c>
      <c r="H452" s="52" t="s">
        <v>346</v>
      </c>
      <c r="I452" s="19">
        <v>3</v>
      </c>
      <c r="J452" s="18" t="str">
        <f t="shared" si="155"/>
        <v>Harde vloer zonder polymeer beschermlaag, met behandeling</v>
      </c>
      <c r="K452" s="21">
        <f>Ruimtestaat!H456</f>
        <v>330</v>
      </c>
      <c r="L452" s="20">
        <f t="shared" si="159"/>
        <v>330</v>
      </c>
      <c r="M452" s="42">
        <f>Ruimtestaat!J456</f>
        <v>0</v>
      </c>
      <c r="N452" s="22"/>
      <c r="O452" s="9" t="str">
        <f>Ruimtestaat!L456</f>
        <v>5w</v>
      </c>
      <c r="P452" s="9"/>
      <c r="Q452" s="9"/>
      <c r="R452" s="9"/>
      <c r="S452" s="22"/>
      <c r="T452" s="17" t="str">
        <f t="shared" si="146"/>
        <v>Les</v>
      </c>
      <c r="U452" s="17" t="str">
        <f t="shared" si="147"/>
        <v>AQL 7%</v>
      </c>
      <c r="V452" s="22"/>
      <c r="W452" s="184">
        <v>100</v>
      </c>
      <c r="X452" s="22"/>
      <c r="Y452" s="20">
        <f t="shared" si="148"/>
        <v>660</v>
      </c>
      <c r="Z452" s="23">
        <f t="shared" si="149"/>
        <v>0</v>
      </c>
      <c r="AA452" s="22"/>
      <c r="AB452" s="20" t="str">
        <f t="shared" si="150"/>
        <v>_</v>
      </c>
      <c r="AC452" s="23" t="str">
        <f t="shared" si="156"/>
        <v>_</v>
      </c>
      <c r="AD452" s="22"/>
      <c r="AE452" s="20" t="str">
        <f t="shared" si="151"/>
        <v>_</v>
      </c>
      <c r="AF452" s="23" t="str">
        <f t="shared" si="157"/>
        <v>_</v>
      </c>
      <c r="AG452" s="22"/>
      <c r="AH452" s="20" t="str">
        <f t="shared" si="152"/>
        <v>_</v>
      </c>
      <c r="AI452" s="23" t="str">
        <f t="shared" si="158"/>
        <v>_</v>
      </c>
      <c r="AJ452" s="22"/>
      <c r="AK452" s="20">
        <f t="shared" si="153"/>
        <v>660</v>
      </c>
      <c r="AL452" s="23">
        <f t="shared" si="154"/>
        <v>0</v>
      </c>
      <c r="AM452" s="22"/>
    </row>
    <row r="453" spans="1:39" ht="12.75">
      <c r="A453" s="6">
        <f>Ruimtestaat!A457</f>
        <v>7</v>
      </c>
      <c r="B453" s="17" t="str">
        <f>Ruimtestaat!B457</f>
        <v>College de Trappenberg</v>
      </c>
      <c r="C453" s="52" t="str">
        <f>Ruimtestaat!D457</f>
        <v>bg</v>
      </c>
      <c r="D453" s="77">
        <f>Ruimtestaat!E457</f>
        <v>25</v>
      </c>
      <c r="E453" s="52" t="str">
        <f>Ruimtestaat!F457</f>
        <v>trap naar 1e verd.</v>
      </c>
      <c r="F453" s="9">
        <v>3</v>
      </c>
      <c r="G453" s="18" t="str">
        <f t="shared" ref="G453:G516" si="160">VLOOKUP(F453,cat_omschrijving,2,0)</f>
        <v>Verkeersruimte / Garderobe / Wachtruimte</v>
      </c>
      <c r="H453" s="52" t="str">
        <f>Ruimtestaat!G457</f>
        <v>beton</v>
      </c>
      <c r="I453" s="19">
        <v>2</v>
      </c>
      <c r="J453" s="18" t="str">
        <f t="shared" si="155"/>
        <v>Harde vloeren zonder extra behandeling</v>
      </c>
      <c r="K453" s="21">
        <f>Ruimtestaat!H457</f>
        <v>10</v>
      </c>
      <c r="L453" s="20">
        <f t="shared" si="159"/>
        <v>10</v>
      </c>
      <c r="M453" s="42">
        <f>Ruimtestaat!J457</f>
        <v>0</v>
      </c>
      <c r="N453" s="22"/>
      <c r="O453" s="9" t="str">
        <f>Ruimtestaat!L457</f>
        <v>5w</v>
      </c>
      <c r="P453" s="9"/>
      <c r="Q453" s="9"/>
      <c r="R453" s="9"/>
      <c r="S453" s="22"/>
      <c r="T453" s="17" t="str">
        <f t="shared" ref="T453:T518" si="161">IF(F453="nio","_",VLOOKUP(F453,cat_omschrijving,3,0))</f>
        <v>Verkeer</v>
      </c>
      <c r="U453" s="17" t="str">
        <f t="shared" ref="U453:U518" si="162">IF(F453="nio","_",VLOOKUP(F453,cat_omschrijving,4,0))</f>
        <v>AQL 7%</v>
      </c>
      <c r="V453" s="22"/>
      <c r="W453" s="184">
        <v>100</v>
      </c>
      <c r="X453" s="22"/>
      <c r="Y453" s="20">
        <f t="shared" ref="Y453:Y518" si="163">IF(F453="nio","_",(L453/W453)*VLOOKUP(O453,Aanpassing_frequenties,3,0))*VLOOKUP(O453,Aanpassing_frequenties,4,0)</f>
        <v>20</v>
      </c>
      <c r="Z453" s="23">
        <f t="shared" ref="Z453:Z516" si="164">IF(F453="nio","_",Y453*Rekentarief)</f>
        <v>0</v>
      </c>
      <c r="AA453" s="22"/>
      <c r="AB453" s="20" t="str">
        <f t="shared" ref="AB453:AB518" si="165">IF(OR($F453="nio",P453=""),"_",($L453/$W453)*VLOOKUP(P453,Aanpassing_frequenties,3,0))</f>
        <v>_</v>
      </c>
      <c r="AC453" s="23" t="str">
        <f t="shared" si="156"/>
        <v>_</v>
      </c>
      <c r="AD453" s="22"/>
      <c r="AE453" s="20" t="str">
        <f t="shared" ref="AE453:AE518" si="166">IF(OR($F453="nio",Q453=""),"_",($L453/$W453)*VLOOKUP(Q453,Aanpassing_frequenties,3,0))</f>
        <v>_</v>
      </c>
      <c r="AF453" s="23" t="str">
        <f t="shared" si="157"/>
        <v>_</v>
      </c>
      <c r="AG453" s="22"/>
      <c r="AH453" s="20" t="str">
        <f t="shared" ref="AH453:AH518" si="167">IF(OR($F453="nio",R453=""),"_",($L453/$W453)*VLOOKUP(R453,Aanpassing_frequenties,3,0))</f>
        <v>_</v>
      </c>
      <c r="AI453" s="23" t="str">
        <f t="shared" si="158"/>
        <v>_</v>
      </c>
      <c r="AJ453" s="22"/>
      <c r="AK453" s="20">
        <f t="shared" ref="AK453:AK518" si="168">IF(F453="nio","_",SUM(Y453,AB453,AE453,AH453))</f>
        <v>20</v>
      </c>
      <c r="AL453" s="23">
        <f t="shared" ref="AL453:AL518" si="169">IF(F453="nio","_",SUM(Z453,AC453,AF453,AI453))</f>
        <v>0</v>
      </c>
      <c r="AM453" s="22"/>
    </row>
    <row r="454" spans="1:39" ht="12.75">
      <c r="A454" s="6">
        <f>Ruimtestaat!A458</f>
        <v>7</v>
      </c>
      <c r="B454" s="17" t="str">
        <f>Ruimtestaat!B458</f>
        <v>College de Trappenberg</v>
      </c>
      <c r="C454" s="52" t="str">
        <f>Ruimtestaat!D458</f>
        <v>bg</v>
      </c>
      <c r="D454" s="77">
        <f>Ruimtestaat!E458</f>
        <v>26</v>
      </c>
      <c r="E454" s="52" t="str">
        <f>Ruimtestaat!F458</f>
        <v>kantoor</v>
      </c>
      <c r="F454" s="9">
        <v>1</v>
      </c>
      <c r="G454" s="18" t="str">
        <f t="shared" si="160"/>
        <v xml:space="preserve">Kantoorruimte / vergaderruimte </v>
      </c>
      <c r="H454" s="52" t="str">
        <f>Ruimtestaat!G458</f>
        <v>pvc</v>
      </c>
      <c r="I454" s="19">
        <v>3</v>
      </c>
      <c r="J454" s="18" t="str">
        <f t="shared" si="155"/>
        <v>Harde vloer zonder polymeer beschermlaag, met behandeling</v>
      </c>
      <c r="K454" s="21">
        <f>Ruimtestaat!H458</f>
        <v>19</v>
      </c>
      <c r="L454" s="20">
        <f t="shared" si="159"/>
        <v>19</v>
      </c>
      <c r="M454" s="42">
        <f>Ruimtestaat!J458</f>
        <v>0</v>
      </c>
      <c r="N454" s="22"/>
      <c r="O454" s="9" t="str">
        <f>Ruimtestaat!L458</f>
        <v>1w</v>
      </c>
      <c r="P454" s="9"/>
      <c r="Q454" s="9"/>
      <c r="R454" s="9"/>
      <c r="S454" s="22"/>
      <c r="T454" s="17" t="str">
        <f t="shared" si="161"/>
        <v>Bureau</v>
      </c>
      <c r="U454" s="17" t="str">
        <f t="shared" si="162"/>
        <v>AQL 7%</v>
      </c>
      <c r="V454" s="22"/>
      <c r="W454" s="184">
        <v>100</v>
      </c>
      <c r="X454" s="22"/>
      <c r="Y454" s="20">
        <f t="shared" si="163"/>
        <v>7.6</v>
      </c>
      <c r="Z454" s="23">
        <f t="shared" si="164"/>
        <v>0</v>
      </c>
      <c r="AA454" s="22"/>
      <c r="AB454" s="20" t="str">
        <f t="shared" si="165"/>
        <v>_</v>
      </c>
      <c r="AC454" s="23" t="str">
        <f t="shared" si="156"/>
        <v>_</v>
      </c>
      <c r="AD454" s="22"/>
      <c r="AE454" s="20" t="str">
        <f t="shared" si="166"/>
        <v>_</v>
      </c>
      <c r="AF454" s="23" t="str">
        <f t="shared" si="157"/>
        <v>_</v>
      </c>
      <c r="AG454" s="22"/>
      <c r="AH454" s="20" t="str">
        <f t="shared" si="167"/>
        <v>_</v>
      </c>
      <c r="AI454" s="23" t="str">
        <f t="shared" si="158"/>
        <v>_</v>
      </c>
      <c r="AJ454" s="22"/>
      <c r="AK454" s="20">
        <f t="shared" si="168"/>
        <v>7.6</v>
      </c>
      <c r="AL454" s="23">
        <f t="shared" si="169"/>
        <v>0</v>
      </c>
      <c r="AM454" s="22"/>
    </row>
    <row r="455" spans="1:39" ht="12.75">
      <c r="A455" s="6">
        <f>Ruimtestaat!A459</f>
        <v>7</v>
      </c>
      <c r="B455" s="17" t="str">
        <f>Ruimtestaat!B459</f>
        <v>College de Trappenberg</v>
      </c>
      <c r="C455" s="52" t="str">
        <f>Ruimtestaat!D459</f>
        <v>bg</v>
      </c>
      <c r="D455" s="77">
        <f>Ruimtestaat!E459</f>
        <v>27</v>
      </c>
      <c r="E455" s="52" t="str">
        <f>Ruimtestaat!F459</f>
        <v>kantoor</v>
      </c>
      <c r="F455" s="9">
        <v>1</v>
      </c>
      <c r="G455" s="18" t="str">
        <f t="shared" si="160"/>
        <v xml:space="preserve">Kantoorruimte / vergaderruimte </v>
      </c>
      <c r="H455" s="52" t="str">
        <f>Ruimtestaat!G459</f>
        <v>pvc</v>
      </c>
      <c r="I455" s="19">
        <v>3</v>
      </c>
      <c r="J455" s="18" t="str">
        <f t="shared" si="155"/>
        <v>Harde vloer zonder polymeer beschermlaag, met behandeling</v>
      </c>
      <c r="K455" s="21">
        <f>Ruimtestaat!H459</f>
        <v>34</v>
      </c>
      <c r="L455" s="20">
        <f t="shared" si="159"/>
        <v>34</v>
      </c>
      <c r="M455" s="42">
        <f>Ruimtestaat!J459</f>
        <v>0</v>
      </c>
      <c r="N455" s="22"/>
      <c r="O455" s="9" t="str">
        <f>Ruimtestaat!L459</f>
        <v>1w</v>
      </c>
      <c r="P455" s="9"/>
      <c r="Q455" s="9"/>
      <c r="R455" s="9"/>
      <c r="S455" s="22"/>
      <c r="T455" s="17" t="str">
        <f t="shared" si="161"/>
        <v>Bureau</v>
      </c>
      <c r="U455" s="17" t="str">
        <f t="shared" si="162"/>
        <v>AQL 7%</v>
      </c>
      <c r="V455" s="22"/>
      <c r="W455" s="184">
        <v>100</v>
      </c>
      <c r="X455" s="22"/>
      <c r="Y455" s="20">
        <f t="shared" si="163"/>
        <v>13.600000000000001</v>
      </c>
      <c r="Z455" s="23">
        <f t="shared" si="164"/>
        <v>0</v>
      </c>
      <c r="AA455" s="22"/>
      <c r="AB455" s="20" t="str">
        <f t="shared" si="165"/>
        <v>_</v>
      </c>
      <c r="AC455" s="23" t="str">
        <f t="shared" si="156"/>
        <v>_</v>
      </c>
      <c r="AD455" s="22"/>
      <c r="AE455" s="20" t="str">
        <f t="shared" si="166"/>
        <v>_</v>
      </c>
      <c r="AF455" s="23" t="str">
        <f t="shared" si="157"/>
        <v>_</v>
      </c>
      <c r="AG455" s="22"/>
      <c r="AH455" s="20" t="str">
        <f t="shared" si="167"/>
        <v>_</v>
      </c>
      <c r="AI455" s="23" t="str">
        <f t="shared" si="158"/>
        <v>_</v>
      </c>
      <c r="AJ455" s="22"/>
      <c r="AK455" s="20">
        <f t="shared" si="168"/>
        <v>13.600000000000001</v>
      </c>
      <c r="AL455" s="23">
        <f t="shared" si="169"/>
        <v>0</v>
      </c>
      <c r="AM455" s="22"/>
    </row>
    <row r="456" spans="1:39" ht="12.75">
      <c r="A456" s="6">
        <f>Ruimtestaat!A460</f>
        <v>7</v>
      </c>
      <c r="B456" s="17" t="str">
        <f>Ruimtestaat!B460</f>
        <v>College de Trappenberg</v>
      </c>
      <c r="C456" s="52" t="str">
        <f>Ruimtestaat!D460</f>
        <v>bg</v>
      </c>
      <c r="D456" s="77">
        <f>Ruimtestaat!E460</f>
        <v>28</v>
      </c>
      <c r="E456" s="52" t="str">
        <f>Ruimtestaat!F460</f>
        <v>pantry</v>
      </c>
      <c r="F456" s="9">
        <v>5</v>
      </c>
      <c r="G456" s="18" t="str">
        <f t="shared" si="160"/>
        <v>Pantry / keuken / koffie / restaurant</v>
      </c>
      <c r="H456" s="52" t="str">
        <f>Ruimtestaat!G460</f>
        <v>pvc</v>
      </c>
      <c r="I456" s="19">
        <v>3</v>
      </c>
      <c r="J456" s="18" t="str">
        <f t="shared" si="155"/>
        <v>Harde vloer zonder polymeer beschermlaag, met behandeling</v>
      </c>
      <c r="K456" s="21">
        <f>Ruimtestaat!H460</f>
        <v>13</v>
      </c>
      <c r="L456" s="20">
        <f t="shared" si="159"/>
        <v>13</v>
      </c>
      <c r="M456" s="42">
        <f>Ruimtestaat!J460</f>
        <v>0</v>
      </c>
      <c r="N456" s="22"/>
      <c r="O456" s="9" t="str">
        <f>Ruimtestaat!L460</f>
        <v>1w</v>
      </c>
      <c r="P456" s="9"/>
      <c r="Q456" s="9"/>
      <c r="R456" s="9"/>
      <c r="S456" s="22"/>
      <c r="T456" s="17" t="str">
        <f t="shared" si="161"/>
        <v>Verkeer</v>
      </c>
      <c r="U456" s="17" t="str">
        <f t="shared" si="162"/>
        <v>AQL 7%</v>
      </c>
      <c r="V456" s="22"/>
      <c r="W456" s="184">
        <v>100</v>
      </c>
      <c r="X456" s="22"/>
      <c r="Y456" s="20">
        <f t="shared" si="163"/>
        <v>5.2</v>
      </c>
      <c r="Z456" s="23">
        <f t="shared" si="164"/>
        <v>0</v>
      </c>
      <c r="AA456" s="22"/>
      <c r="AB456" s="20" t="str">
        <f t="shared" si="165"/>
        <v>_</v>
      </c>
      <c r="AC456" s="23" t="str">
        <f t="shared" si="156"/>
        <v>_</v>
      </c>
      <c r="AD456" s="22"/>
      <c r="AE456" s="20" t="str">
        <f t="shared" si="166"/>
        <v>_</v>
      </c>
      <c r="AF456" s="23" t="str">
        <f t="shared" si="157"/>
        <v>_</v>
      </c>
      <c r="AG456" s="22"/>
      <c r="AH456" s="20" t="str">
        <f t="shared" si="167"/>
        <v>_</v>
      </c>
      <c r="AI456" s="23" t="str">
        <f t="shared" si="158"/>
        <v>_</v>
      </c>
      <c r="AJ456" s="22"/>
      <c r="AK456" s="20">
        <f t="shared" si="168"/>
        <v>5.2</v>
      </c>
      <c r="AL456" s="23">
        <f t="shared" si="169"/>
        <v>0</v>
      </c>
      <c r="AM456" s="22"/>
    </row>
    <row r="457" spans="1:39" ht="12.75">
      <c r="A457" s="6">
        <f>Ruimtestaat!A461</f>
        <v>7</v>
      </c>
      <c r="B457" s="17" t="str">
        <f>Ruimtestaat!B461</f>
        <v>College de Trappenberg</v>
      </c>
      <c r="C457" s="52" t="str">
        <f>Ruimtestaat!D461</f>
        <v>bg</v>
      </c>
      <c r="D457" s="77">
        <f>Ruimtestaat!E461</f>
        <v>29</v>
      </c>
      <c r="E457" s="52" t="str">
        <f>Ruimtestaat!F461</f>
        <v>gang</v>
      </c>
      <c r="F457" s="9">
        <v>3</v>
      </c>
      <c r="G457" s="18" t="str">
        <f t="shared" si="160"/>
        <v>Verkeersruimte / Garderobe / Wachtruimte</v>
      </c>
      <c r="H457" s="52" t="str">
        <f>Ruimtestaat!G461</f>
        <v>pvc</v>
      </c>
      <c r="I457" s="19">
        <v>3</v>
      </c>
      <c r="J457" s="18" t="str">
        <f t="shared" si="155"/>
        <v>Harde vloer zonder polymeer beschermlaag, met behandeling</v>
      </c>
      <c r="K457" s="21">
        <f>Ruimtestaat!H461</f>
        <v>140</v>
      </c>
      <c r="L457" s="20">
        <f t="shared" si="159"/>
        <v>140</v>
      </c>
      <c r="M457" s="42">
        <f>Ruimtestaat!J461</f>
        <v>0</v>
      </c>
      <c r="N457" s="22"/>
      <c r="O457" s="9" t="str">
        <f>Ruimtestaat!L461</f>
        <v>5w</v>
      </c>
      <c r="P457" s="9"/>
      <c r="Q457" s="9"/>
      <c r="R457" s="9"/>
      <c r="S457" s="22"/>
      <c r="T457" s="17" t="str">
        <f t="shared" si="161"/>
        <v>Verkeer</v>
      </c>
      <c r="U457" s="17" t="str">
        <f t="shared" si="162"/>
        <v>AQL 7%</v>
      </c>
      <c r="V457" s="22"/>
      <c r="W457" s="184">
        <v>100</v>
      </c>
      <c r="X457" s="22"/>
      <c r="Y457" s="20">
        <f t="shared" si="163"/>
        <v>280</v>
      </c>
      <c r="Z457" s="23">
        <f t="shared" si="164"/>
        <v>0</v>
      </c>
      <c r="AA457" s="22"/>
      <c r="AB457" s="20" t="str">
        <f t="shared" si="165"/>
        <v>_</v>
      </c>
      <c r="AC457" s="23" t="str">
        <f t="shared" si="156"/>
        <v>_</v>
      </c>
      <c r="AD457" s="22"/>
      <c r="AE457" s="20" t="str">
        <f t="shared" si="166"/>
        <v>_</v>
      </c>
      <c r="AF457" s="23" t="str">
        <f t="shared" si="157"/>
        <v>_</v>
      </c>
      <c r="AG457" s="22"/>
      <c r="AH457" s="20" t="str">
        <f t="shared" si="167"/>
        <v>_</v>
      </c>
      <c r="AI457" s="23" t="str">
        <f t="shared" si="158"/>
        <v>_</v>
      </c>
      <c r="AJ457" s="22"/>
      <c r="AK457" s="20">
        <f t="shared" si="168"/>
        <v>280</v>
      </c>
      <c r="AL457" s="23">
        <f t="shared" si="169"/>
        <v>0</v>
      </c>
      <c r="AM457" s="22"/>
    </row>
    <row r="458" spans="1:39" ht="12.75">
      <c r="A458" s="6">
        <f>Ruimtestaat!A462</f>
        <v>7</v>
      </c>
      <c r="B458" s="17" t="str">
        <f>Ruimtestaat!B462</f>
        <v>College de Trappenberg</v>
      </c>
      <c r="C458" s="52" t="str">
        <f>Ruimtestaat!D462</f>
        <v>bg</v>
      </c>
      <c r="D458" s="77">
        <f>Ruimtestaat!E462</f>
        <v>30</v>
      </c>
      <c r="E458" s="52" t="str">
        <f>Ruimtestaat!F462</f>
        <v>lokaal</v>
      </c>
      <c r="F458" s="9">
        <v>6</v>
      </c>
      <c r="G458" s="18" t="str">
        <f t="shared" si="160"/>
        <v>Leslokalen theorie</v>
      </c>
      <c r="H458" s="52" t="str">
        <f>Ruimtestaat!G462</f>
        <v>pvc</v>
      </c>
      <c r="I458" s="19">
        <v>3</v>
      </c>
      <c r="J458" s="18" t="str">
        <f t="shared" si="155"/>
        <v>Harde vloer zonder polymeer beschermlaag, met behandeling</v>
      </c>
      <c r="K458" s="21">
        <f>Ruimtestaat!H462</f>
        <v>55</v>
      </c>
      <c r="L458" s="20">
        <f t="shared" si="159"/>
        <v>55</v>
      </c>
      <c r="M458" s="42">
        <f>Ruimtestaat!J462</f>
        <v>0</v>
      </c>
      <c r="N458" s="22"/>
      <c r="O458" s="9" t="str">
        <f>Ruimtestaat!L462</f>
        <v>1w</v>
      </c>
      <c r="P458" s="9"/>
      <c r="Q458" s="9"/>
      <c r="R458" s="9"/>
      <c r="S458" s="22"/>
      <c r="T458" s="17" t="str">
        <f t="shared" si="161"/>
        <v>Les</v>
      </c>
      <c r="U458" s="17" t="str">
        <f t="shared" si="162"/>
        <v>AQL 7%</v>
      </c>
      <c r="V458" s="22"/>
      <c r="W458" s="184">
        <v>100</v>
      </c>
      <c r="X458" s="22"/>
      <c r="Y458" s="20">
        <f t="shared" si="163"/>
        <v>22</v>
      </c>
      <c r="Z458" s="23">
        <f t="shared" si="164"/>
        <v>0</v>
      </c>
      <c r="AA458" s="22"/>
      <c r="AB458" s="20" t="str">
        <f t="shared" si="165"/>
        <v>_</v>
      </c>
      <c r="AC458" s="23" t="str">
        <f t="shared" si="156"/>
        <v>_</v>
      </c>
      <c r="AD458" s="22"/>
      <c r="AE458" s="20" t="str">
        <f t="shared" si="166"/>
        <v>_</v>
      </c>
      <c r="AF458" s="23" t="str">
        <f t="shared" si="157"/>
        <v>_</v>
      </c>
      <c r="AG458" s="22"/>
      <c r="AH458" s="20" t="str">
        <f t="shared" si="167"/>
        <v>_</v>
      </c>
      <c r="AI458" s="23" t="str">
        <f t="shared" si="158"/>
        <v>_</v>
      </c>
      <c r="AJ458" s="22"/>
      <c r="AK458" s="20">
        <f t="shared" si="168"/>
        <v>22</v>
      </c>
      <c r="AL458" s="23">
        <f t="shared" si="169"/>
        <v>0</v>
      </c>
      <c r="AM458" s="22"/>
    </row>
    <row r="459" spans="1:39" ht="12.75">
      <c r="A459" s="6">
        <f>Ruimtestaat!A463</f>
        <v>7</v>
      </c>
      <c r="B459" s="17" t="str">
        <f>Ruimtestaat!B463</f>
        <v>College de Trappenberg</v>
      </c>
      <c r="C459" s="52" t="str">
        <f>Ruimtestaat!D463</f>
        <v>bg</v>
      </c>
      <c r="D459" s="77">
        <f>Ruimtestaat!E463</f>
        <v>31</v>
      </c>
      <c r="E459" s="52" t="str">
        <f>Ruimtestaat!F463</f>
        <v>lokaal</v>
      </c>
      <c r="F459" s="9">
        <v>6</v>
      </c>
      <c r="G459" s="18" t="str">
        <f t="shared" si="160"/>
        <v>Leslokalen theorie</v>
      </c>
      <c r="H459" s="52" t="str">
        <f>Ruimtestaat!G463</f>
        <v>pvc</v>
      </c>
      <c r="I459" s="19">
        <v>3</v>
      </c>
      <c r="J459" s="18" t="str">
        <f t="shared" si="155"/>
        <v>Harde vloer zonder polymeer beschermlaag, met behandeling</v>
      </c>
      <c r="K459" s="21">
        <f>Ruimtestaat!H463</f>
        <v>55</v>
      </c>
      <c r="L459" s="20">
        <f t="shared" si="159"/>
        <v>55</v>
      </c>
      <c r="M459" s="42">
        <f>Ruimtestaat!J463</f>
        <v>0</v>
      </c>
      <c r="N459" s="22"/>
      <c r="O459" s="9" t="str">
        <f>Ruimtestaat!L463</f>
        <v>1w</v>
      </c>
      <c r="P459" s="9"/>
      <c r="Q459" s="9"/>
      <c r="R459" s="9"/>
      <c r="S459" s="22"/>
      <c r="T459" s="17" t="str">
        <f t="shared" si="161"/>
        <v>Les</v>
      </c>
      <c r="U459" s="17" t="str">
        <f t="shared" si="162"/>
        <v>AQL 7%</v>
      </c>
      <c r="V459" s="22"/>
      <c r="W459" s="184">
        <v>100</v>
      </c>
      <c r="X459" s="22"/>
      <c r="Y459" s="20">
        <f t="shared" si="163"/>
        <v>22</v>
      </c>
      <c r="Z459" s="23">
        <f t="shared" si="164"/>
        <v>0</v>
      </c>
      <c r="AA459" s="22"/>
      <c r="AB459" s="20" t="str">
        <f t="shared" si="165"/>
        <v>_</v>
      </c>
      <c r="AC459" s="23" t="str">
        <f t="shared" si="156"/>
        <v>_</v>
      </c>
      <c r="AD459" s="22"/>
      <c r="AE459" s="20" t="str">
        <f t="shared" si="166"/>
        <v>_</v>
      </c>
      <c r="AF459" s="23" t="str">
        <f t="shared" si="157"/>
        <v>_</v>
      </c>
      <c r="AG459" s="22"/>
      <c r="AH459" s="20" t="str">
        <f t="shared" si="167"/>
        <v>_</v>
      </c>
      <c r="AI459" s="23" t="str">
        <f t="shared" si="158"/>
        <v>_</v>
      </c>
      <c r="AJ459" s="22"/>
      <c r="AK459" s="20">
        <f t="shared" si="168"/>
        <v>22</v>
      </c>
      <c r="AL459" s="23">
        <f t="shared" si="169"/>
        <v>0</v>
      </c>
      <c r="AM459" s="22"/>
    </row>
    <row r="460" spans="1:39" ht="12.75">
      <c r="A460" s="6">
        <f>Ruimtestaat!A464</f>
        <v>7</v>
      </c>
      <c r="B460" s="17" t="str">
        <f>Ruimtestaat!B464</f>
        <v>College de Trappenberg</v>
      </c>
      <c r="C460" s="52" t="str">
        <f>Ruimtestaat!D464</f>
        <v>bg</v>
      </c>
      <c r="D460" s="77">
        <f>Ruimtestaat!E464</f>
        <v>32</v>
      </c>
      <c r="E460" s="52" t="str">
        <f>Ruimtestaat!F464</f>
        <v>lokaal</v>
      </c>
      <c r="F460" s="9">
        <v>6</v>
      </c>
      <c r="G460" s="18" t="str">
        <f t="shared" si="160"/>
        <v>Leslokalen theorie</v>
      </c>
      <c r="H460" s="52" t="str">
        <f>Ruimtestaat!G464</f>
        <v>pvc</v>
      </c>
      <c r="I460" s="19">
        <v>3</v>
      </c>
      <c r="J460" s="18" t="str">
        <f t="shared" si="155"/>
        <v>Harde vloer zonder polymeer beschermlaag, met behandeling</v>
      </c>
      <c r="K460" s="21">
        <f>Ruimtestaat!H464</f>
        <v>55</v>
      </c>
      <c r="L460" s="20">
        <f t="shared" si="159"/>
        <v>55</v>
      </c>
      <c r="M460" s="42">
        <f>Ruimtestaat!J464</f>
        <v>0</v>
      </c>
      <c r="N460" s="22"/>
      <c r="O460" s="9" t="str">
        <f>Ruimtestaat!L464</f>
        <v>1w</v>
      </c>
      <c r="P460" s="9"/>
      <c r="Q460" s="9"/>
      <c r="R460" s="9"/>
      <c r="S460" s="22"/>
      <c r="T460" s="17" t="str">
        <f t="shared" si="161"/>
        <v>Les</v>
      </c>
      <c r="U460" s="17" t="str">
        <f t="shared" si="162"/>
        <v>AQL 7%</v>
      </c>
      <c r="V460" s="22"/>
      <c r="W460" s="184">
        <v>100</v>
      </c>
      <c r="X460" s="22"/>
      <c r="Y460" s="20">
        <f t="shared" si="163"/>
        <v>22</v>
      </c>
      <c r="Z460" s="23">
        <f t="shared" si="164"/>
        <v>0</v>
      </c>
      <c r="AA460" s="22"/>
      <c r="AB460" s="20" t="str">
        <f t="shared" si="165"/>
        <v>_</v>
      </c>
      <c r="AC460" s="23" t="str">
        <f t="shared" si="156"/>
        <v>_</v>
      </c>
      <c r="AD460" s="22"/>
      <c r="AE460" s="20" t="str">
        <f t="shared" si="166"/>
        <v>_</v>
      </c>
      <c r="AF460" s="23" t="str">
        <f t="shared" si="157"/>
        <v>_</v>
      </c>
      <c r="AG460" s="22"/>
      <c r="AH460" s="20" t="str">
        <f t="shared" si="167"/>
        <v>_</v>
      </c>
      <c r="AI460" s="23" t="str">
        <f t="shared" si="158"/>
        <v>_</v>
      </c>
      <c r="AJ460" s="22"/>
      <c r="AK460" s="20">
        <f t="shared" si="168"/>
        <v>22</v>
      </c>
      <c r="AL460" s="23">
        <f t="shared" si="169"/>
        <v>0</v>
      </c>
      <c r="AM460" s="22"/>
    </row>
    <row r="461" spans="1:39" ht="12.75">
      <c r="A461" s="6">
        <f>Ruimtestaat!A465</f>
        <v>7</v>
      </c>
      <c r="B461" s="17" t="str">
        <f>Ruimtestaat!B465</f>
        <v>College de Trappenberg</v>
      </c>
      <c r="C461" s="52" t="str">
        <f>Ruimtestaat!D465</f>
        <v>bg</v>
      </c>
      <c r="D461" s="77">
        <f>Ruimtestaat!E465</f>
        <v>33</v>
      </c>
      <c r="E461" s="52" t="str">
        <f>Ruimtestaat!F465</f>
        <v>lokaal</v>
      </c>
      <c r="F461" s="9">
        <v>6</v>
      </c>
      <c r="G461" s="18" t="str">
        <f t="shared" si="160"/>
        <v>Leslokalen theorie</v>
      </c>
      <c r="H461" s="52" t="str">
        <f>Ruimtestaat!G465</f>
        <v>pvc</v>
      </c>
      <c r="I461" s="19">
        <v>3</v>
      </c>
      <c r="J461" s="18" t="str">
        <f t="shared" si="155"/>
        <v>Harde vloer zonder polymeer beschermlaag, met behandeling</v>
      </c>
      <c r="K461" s="21">
        <f>Ruimtestaat!H465</f>
        <v>55</v>
      </c>
      <c r="L461" s="20">
        <f t="shared" si="159"/>
        <v>55</v>
      </c>
      <c r="M461" s="42">
        <f>Ruimtestaat!J465</f>
        <v>0</v>
      </c>
      <c r="N461" s="22"/>
      <c r="O461" s="9" t="str">
        <f>Ruimtestaat!L465</f>
        <v>1w</v>
      </c>
      <c r="P461" s="9"/>
      <c r="Q461" s="9"/>
      <c r="R461" s="9"/>
      <c r="S461" s="22"/>
      <c r="T461" s="17" t="str">
        <f t="shared" si="161"/>
        <v>Les</v>
      </c>
      <c r="U461" s="17" t="str">
        <f t="shared" si="162"/>
        <v>AQL 7%</v>
      </c>
      <c r="V461" s="22"/>
      <c r="W461" s="184">
        <v>100</v>
      </c>
      <c r="X461" s="22"/>
      <c r="Y461" s="20">
        <f t="shared" si="163"/>
        <v>22</v>
      </c>
      <c r="Z461" s="23">
        <f t="shared" si="164"/>
        <v>0</v>
      </c>
      <c r="AA461" s="22"/>
      <c r="AB461" s="20" t="str">
        <f t="shared" si="165"/>
        <v>_</v>
      </c>
      <c r="AC461" s="23" t="str">
        <f t="shared" si="156"/>
        <v>_</v>
      </c>
      <c r="AD461" s="22"/>
      <c r="AE461" s="20" t="str">
        <f t="shared" si="166"/>
        <v>_</v>
      </c>
      <c r="AF461" s="23" t="str">
        <f t="shared" si="157"/>
        <v>_</v>
      </c>
      <c r="AG461" s="22"/>
      <c r="AH461" s="20" t="str">
        <f t="shared" si="167"/>
        <v>_</v>
      </c>
      <c r="AI461" s="23" t="str">
        <f t="shared" si="158"/>
        <v>_</v>
      </c>
      <c r="AJ461" s="22"/>
      <c r="AK461" s="20">
        <f t="shared" si="168"/>
        <v>22</v>
      </c>
      <c r="AL461" s="23">
        <f t="shared" si="169"/>
        <v>0</v>
      </c>
      <c r="AM461" s="22"/>
    </row>
    <row r="462" spans="1:39" ht="12.75">
      <c r="A462" s="6">
        <f>Ruimtestaat!A466</f>
        <v>7</v>
      </c>
      <c r="B462" s="17" t="str">
        <f>Ruimtestaat!B466</f>
        <v>College de Trappenberg</v>
      </c>
      <c r="C462" s="52" t="str">
        <f>Ruimtestaat!D466</f>
        <v>bg</v>
      </c>
      <c r="D462" s="77">
        <f>Ruimtestaat!E466</f>
        <v>34</v>
      </c>
      <c r="E462" s="52" t="str">
        <f>Ruimtestaat!F466</f>
        <v>lokaal</v>
      </c>
      <c r="F462" s="9">
        <v>6</v>
      </c>
      <c r="G462" s="18" t="str">
        <f t="shared" si="160"/>
        <v>Leslokalen theorie</v>
      </c>
      <c r="H462" s="52" t="str">
        <f>Ruimtestaat!G466</f>
        <v>pvc</v>
      </c>
      <c r="I462" s="19">
        <v>3</v>
      </c>
      <c r="J462" s="18" t="str">
        <f t="shared" si="155"/>
        <v>Harde vloer zonder polymeer beschermlaag, met behandeling</v>
      </c>
      <c r="K462" s="21">
        <f>Ruimtestaat!H466</f>
        <v>55</v>
      </c>
      <c r="L462" s="20">
        <f t="shared" si="159"/>
        <v>55</v>
      </c>
      <c r="M462" s="42">
        <f>Ruimtestaat!J466</f>
        <v>0</v>
      </c>
      <c r="N462" s="22"/>
      <c r="O462" s="9" t="str">
        <f>Ruimtestaat!L466</f>
        <v>1w</v>
      </c>
      <c r="P462" s="9"/>
      <c r="Q462" s="9"/>
      <c r="R462" s="9"/>
      <c r="S462" s="22"/>
      <c r="T462" s="17" t="str">
        <f t="shared" si="161"/>
        <v>Les</v>
      </c>
      <c r="U462" s="17" t="str">
        <f t="shared" si="162"/>
        <v>AQL 7%</v>
      </c>
      <c r="V462" s="22"/>
      <c r="W462" s="184">
        <v>100</v>
      </c>
      <c r="X462" s="22"/>
      <c r="Y462" s="20">
        <f t="shared" si="163"/>
        <v>22</v>
      </c>
      <c r="Z462" s="23">
        <f t="shared" si="164"/>
        <v>0</v>
      </c>
      <c r="AA462" s="22"/>
      <c r="AB462" s="20" t="str">
        <f t="shared" si="165"/>
        <v>_</v>
      </c>
      <c r="AC462" s="23" t="str">
        <f t="shared" si="156"/>
        <v>_</v>
      </c>
      <c r="AD462" s="22"/>
      <c r="AE462" s="20" t="str">
        <f t="shared" si="166"/>
        <v>_</v>
      </c>
      <c r="AF462" s="23" t="str">
        <f t="shared" si="157"/>
        <v>_</v>
      </c>
      <c r="AG462" s="22"/>
      <c r="AH462" s="20" t="str">
        <f t="shared" si="167"/>
        <v>_</v>
      </c>
      <c r="AI462" s="23" t="str">
        <f t="shared" si="158"/>
        <v>_</v>
      </c>
      <c r="AJ462" s="22"/>
      <c r="AK462" s="20">
        <f t="shared" si="168"/>
        <v>22</v>
      </c>
      <c r="AL462" s="23">
        <f t="shared" si="169"/>
        <v>0</v>
      </c>
      <c r="AM462" s="22"/>
    </row>
    <row r="463" spans="1:39" ht="12.75">
      <c r="A463" s="6">
        <f>Ruimtestaat!A467</f>
        <v>7</v>
      </c>
      <c r="B463" s="17" t="str">
        <f>Ruimtestaat!B467</f>
        <v>College de Trappenberg</v>
      </c>
      <c r="C463" s="52" t="str">
        <f>Ruimtestaat!D467</f>
        <v>bg</v>
      </c>
      <c r="D463" s="77">
        <f>Ruimtestaat!E467</f>
        <v>35</v>
      </c>
      <c r="E463" s="52" t="str">
        <f>Ruimtestaat!F467</f>
        <v>lokaal</v>
      </c>
      <c r="F463" s="9">
        <v>6</v>
      </c>
      <c r="G463" s="18" t="str">
        <f t="shared" si="160"/>
        <v>Leslokalen theorie</v>
      </c>
      <c r="H463" s="52" t="str">
        <f>Ruimtestaat!G467</f>
        <v>pvc</v>
      </c>
      <c r="I463" s="19">
        <v>3</v>
      </c>
      <c r="J463" s="18" t="str">
        <f t="shared" si="155"/>
        <v>Harde vloer zonder polymeer beschermlaag, met behandeling</v>
      </c>
      <c r="K463" s="21">
        <f>Ruimtestaat!H467</f>
        <v>55</v>
      </c>
      <c r="L463" s="20">
        <f t="shared" si="159"/>
        <v>55</v>
      </c>
      <c r="M463" s="42">
        <f>Ruimtestaat!J467</f>
        <v>0</v>
      </c>
      <c r="N463" s="22"/>
      <c r="O463" s="9" t="str">
        <f>Ruimtestaat!L467</f>
        <v>1w</v>
      </c>
      <c r="P463" s="9"/>
      <c r="Q463" s="9"/>
      <c r="R463" s="9"/>
      <c r="S463" s="22"/>
      <c r="T463" s="17" t="str">
        <f t="shared" si="161"/>
        <v>Les</v>
      </c>
      <c r="U463" s="17" t="str">
        <f t="shared" si="162"/>
        <v>AQL 7%</v>
      </c>
      <c r="V463" s="22"/>
      <c r="W463" s="184">
        <v>100</v>
      </c>
      <c r="X463" s="22"/>
      <c r="Y463" s="20">
        <f t="shared" si="163"/>
        <v>22</v>
      </c>
      <c r="Z463" s="23">
        <f t="shared" si="164"/>
        <v>0</v>
      </c>
      <c r="AA463" s="22"/>
      <c r="AB463" s="20" t="str">
        <f t="shared" si="165"/>
        <v>_</v>
      </c>
      <c r="AC463" s="23" t="str">
        <f t="shared" si="156"/>
        <v>_</v>
      </c>
      <c r="AD463" s="22"/>
      <c r="AE463" s="20" t="str">
        <f t="shared" si="166"/>
        <v>_</v>
      </c>
      <c r="AF463" s="23" t="str">
        <f t="shared" si="157"/>
        <v>_</v>
      </c>
      <c r="AG463" s="22"/>
      <c r="AH463" s="20" t="str">
        <f t="shared" si="167"/>
        <v>_</v>
      </c>
      <c r="AI463" s="23" t="str">
        <f t="shared" si="158"/>
        <v>_</v>
      </c>
      <c r="AJ463" s="22"/>
      <c r="AK463" s="20">
        <f t="shared" si="168"/>
        <v>22</v>
      </c>
      <c r="AL463" s="23">
        <f t="shared" si="169"/>
        <v>0</v>
      </c>
      <c r="AM463" s="22"/>
    </row>
    <row r="464" spans="1:39" ht="12.75">
      <c r="A464" s="6">
        <f>Ruimtestaat!A468</f>
        <v>7</v>
      </c>
      <c r="B464" s="17" t="str">
        <f>Ruimtestaat!B468</f>
        <v>College de Trappenberg</v>
      </c>
      <c r="C464" s="52" t="str">
        <f>Ruimtestaat!D468</f>
        <v>bg</v>
      </c>
      <c r="D464" s="77">
        <f>Ruimtestaat!E468</f>
        <v>36</v>
      </c>
      <c r="E464" s="52" t="str">
        <f>Ruimtestaat!F468</f>
        <v>lokaal</v>
      </c>
      <c r="F464" s="9">
        <v>6</v>
      </c>
      <c r="G464" s="18" t="str">
        <f t="shared" si="160"/>
        <v>Leslokalen theorie</v>
      </c>
      <c r="H464" s="52" t="str">
        <f>Ruimtestaat!G468</f>
        <v>pvc</v>
      </c>
      <c r="I464" s="19">
        <v>3</v>
      </c>
      <c r="J464" s="18" t="str">
        <f t="shared" si="155"/>
        <v>Harde vloer zonder polymeer beschermlaag, met behandeling</v>
      </c>
      <c r="K464" s="21">
        <f>Ruimtestaat!H468</f>
        <v>55</v>
      </c>
      <c r="L464" s="20">
        <f t="shared" si="159"/>
        <v>55</v>
      </c>
      <c r="M464" s="42">
        <f>Ruimtestaat!J468</f>
        <v>0</v>
      </c>
      <c r="N464" s="22"/>
      <c r="O464" s="9" t="str">
        <f>Ruimtestaat!L468</f>
        <v>1w</v>
      </c>
      <c r="P464" s="9"/>
      <c r="Q464" s="9"/>
      <c r="R464" s="9"/>
      <c r="S464" s="22"/>
      <c r="T464" s="17" t="str">
        <f t="shared" si="161"/>
        <v>Les</v>
      </c>
      <c r="U464" s="17" t="str">
        <f t="shared" si="162"/>
        <v>AQL 7%</v>
      </c>
      <c r="V464" s="22"/>
      <c r="W464" s="184">
        <v>100</v>
      </c>
      <c r="X464" s="22"/>
      <c r="Y464" s="20">
        <f t="shared" si="163"/>
        <v>22</v>
      </c>
      <c r="Z464" s="23">
        <f t="shared" si="164"/>
        <v>0</v>
      </c>
      <c r="AA464" s="22"/>
      <c r="AB464" s="20" t="str">
        <f t="shared" si="165"/>
        <v>_</v>
      </c>
      <c r="AC464" s="23" t="str">
        <f t="shared" si="156"/>
        <v>_</v>
      </c>
      <c r="AD464" s="22"/>
      <c r="AE464" s="20" t="str">
        <f t="shared" si="166"/>
        <v>_</v>
      </c>
      <c r="AF464" s="23" t="str">
        <f t="shared" si="157"/>
        <v>_</v>
      </c>
      <c r="AG464" s="22"/>
      <c r="AH464" s="20" t="str">
        <f t="shared" si="167"/>
        <v>_</v>
      </c>
      <c r="AI464" s="23" t="str">
        <f t="shared" si="158"/>
        <v>_</v>
      </c>
      <c r="AJ464" s="22"/>
      <c r="AK464" s="20">
        <f t="shared" si="168"/>
        <v>22</v>
      </c>
      <c r="AL464" s="23">
        <f t="shared" si="169"/>
        <v>0</v>
      </c>
      <c r="AM464" s="22"/>
    </row>
    <row r="465" spans="1:39" ht="12.75">
      <c r="A465" s="6">
        <f>Ruimtestaat!A469</f>
        <v>7</v>
      </c>
      <c r="B465" s="17" t="str">
        <f>Ruimtestaat!B469</f>
        <v>College de Trappenberg</v>
      </c>
      <c r="C465" s="52" t="str">
        <f>Ruimtestaat!D469</f>
        <v>bg</v>
      </c>
      <c r="D465" s="77">
        <f>Ruimtestaat!E469</f>
        <v>37</v>
      </c>
      <c r="E465" s="52" t="str">
        <f>Ruimtestaat!F469</f>
        <v>lokaal</v>
      </c>
      <c r="F465" s="9">
        <v>6</v>
      </c>
      <c r="G465" s="18" t="str">
        <f t="shared" si="160"/>
        <v>Leslokalen theorie</v>
      </c>
      <c r="H465" s="52" t="str">
        <f>Ruimtestaat!G469</f>
        <v>pvc</v>
      </c>
      <c r="I465" s="19">
        <v>3</v>
      </c>
      <c r="J465" s="18" t="str">
        <f t="shared" si="155"/>
        <v>Harde vloer zonder polymeer beschermlaag, met behandeling</v>
      </c>
      <c r="K465" s="21">
        <f>Ruimtestaat!H469</f>
        <v>55</v>
      </c>
      <c r="L465" s="20">
        <f t="shared" si="159"/>
        <v>55</v>
      </c>
      <c r="M465" s="42">
        <f>Ruimtestaat!J469</f>
        <v>0</v>
      </c>
      <c r="N465" s="22"/>
      <c r="O465" s="9" t="str">
        <f>Ruimtestaat!L469</f>
        <v>1w</v>
      </c>
      <c r="P465" s="9"/>
      <c r="Q465" s="9"/>
      <c r="R465" s="9"/>
      <c r="S465" s="22"/>
      <c r="T465" s="17" t="str">
        <f t="shared" si="161"/>
        <v>Les</v>
      </c>
      <c r="U465" s="17" t="str">
        <f t="shared" si="162"/>
        <v>AQL 7%</v>
      </c>
      <c r="V465" s="22"/>
      <c r="W465" s="184">
        <v>100</v>
      </c>
      <c r="X465" s="22"/>
      <c r="Y465" s="20">
        <f t="shared" si="163"/>
        <v>22</v>
      </c>
      <c r="Z465" s="23">
        <f t="shared" si="164"/>
        <v>0</v>
      </c>
      <c r="AA465" s="22"/>
      <c r="AB465" s="20" t="str">
        <f t="shared" si="165"/>
        <v>_</v>
      </c>
      <c r="AC465" s="23" t="str">
        <f t="shared" si="156"/>
        <v>_</v>
      </c>
      <c r="AD465" s="22"/>
      <c r="AE465" s="20" t="str">
        <f t="shared" si="166"/>
        <v>_</v>
      </c>
      <c r="AF465" s="23" t="str">
        <f t="shared" si="157"/>
        <v>_</v>
      </c>
      <c r="AG465" s="22"/>
      <c r="AH465" s="20" t="str">
        <f t="shared" si="167"/>
        <v>_</v>
      </c>
      <c r="AI465" s="23" t="str">
        <f t="shared" si="158"/>
        <v>_</v>
      </c>
      <c r="AJ465" s="22"/>
      <c r="AK465" s="20">
        <f t="shared" si="168"/>
        <v>22</v>
      </c>
      <c r="AL465" s="23">
        <f t="shared" si="169"/>
        <v>0</v>
      </c>
      <c r="AM465" s="22"/>
    </row>
    <row r="466" spans="1:39" ht="12.75">
      <c r="A466" s="6">
        <f>Ruimtestaat!A470</f>
        <v>7</v>
      </c>
      <c r="B466" s="17" t="str">
        <f>Ruimtestaat!B470</f>
        <v>College de Trappenberg</v>
      </c>
      <c r="C466" s="52" t="str">
        <f>Ruimtestaat!D470</f>
        <v>bg</v>
      </c>
      <c r="D466" s="77">
        <f>Ruimtestaat!E470</f>
        <v>38</v>
      </c>
      <c r="E466" s="52" t="str">
        <f>Ruimtestaat!F470</f>
        <v>8x inloopmat cms</v>
      </c>
      <c r="F466" s="9">
        <v>1</v>
      </c>
      <c r="G466" s="18" t="str">
        <f t="shared" si="160"/>
        <v xml:space="preserve">Kantoorruimte / vergaderruimte </v>
      </c>
      <c r="H466" s="52" t="str">
        <f>Ruimtestaat!G470</f>
        <v>mat</v>
      </c>
      <c r="I466" s="19">
        <v>4</v>
      </c>
      <c r="J466" s="18" t="str">
        <f t="shared" si="155"/>
        <v>Tapijt</v>
      </c>
      <c r="K466" s="21">
        <f>Ruimtestaat!H470</f>
        <v>20</v>
      </c>
      <c r="L466" s="20">
        <f t="shared" si="159"/>
        <v>20</v>
      </c>
      <c r="M466" s="42">
        <f>Ruimtestaat!J470</f>
        <v>0</v>
      </c>
      <c r="N466" s="22"/>
      <c r="O466" s="9" t="str">
        <f>Ruimtestaat!L470</f>
        <v>1w</v>
      </c>
      <c r="P466" s="9"/>
      <c r="Q466" s="9"/>
      <c r="R466" s="9"/>
      <c r="S466" s="22"/>
      <c r="T466" s="17" t="str">
        <f t="shared" si="161"/>
        <v>Bureau</v>
      </c>
      <c r="U466" s="17" t="str">
        <f t="shared" si="162"/>
        <v>AQL 7%</v>
      </c>
      <c r="V466" s="22"/>
      <c r="W466" s="184">
        <v>100</v>
      </c>
      <c r="X466" s="22"/>
      <c r="Y466" s="20">
        <f t="shared" si="163"/>
        <v>8</v>
      </c>
      <c r="Z466" s="23">
        <f t="shared" si="164"/>
        <v>0</v>
      </c>
      <c r="AA466" s="22"/>
      <c r="AB466" s="20" t="str">
        <f t="shared" si="165"/>
        <v>_</v>
      </c>
      <c r="AC466" s="23" t="str">
        <f t="shared" si="156"/>
        <v>_</v>
      </c>
      <c r="AD466" s="22"/>
      <c r="AE466" s="20" t="str">
        <f t="shared" si="166"/>
        <v>_</v>
      </c>
      <c r="AF466" s="23" t="str">
        <f t="shared" si="157"/>
        <v>_</v>
      </c>
      <c r="AG466" s="22"/>
      <c r="AH466" s="20" t="str">
        <f t="shared" si="167"/>
        <v>_</v>
      </c>
      <c r="AI466" s="23" t="str">
        <f t="shared" si="158"/>
        <v>_</v>
      </c>
      <c r="AJ466" s="22"/>
      <c r="AK466" s="20">
        <f t="shared" si="168"/>
        <v>8</v>
      </c>
      <c r="AL466" s="23">
        <f t="shared" si="169"/>
        <v>0</v>
      </c>
      <c r="AM466" s="22"/>
    </row>
    <row r="467" spans="1:39" ht="12.75">
      <c r="A467" s="6">
        <f>Ruimtestaat!A471</f>
        <v>7</v>
      </c>
      <c r="B467" s="17" t="str">
        <f>Ruimtestaat!B471</f>
        <v>College de Trappenberg</v>
      </c>
      <c r="C467" s="52" t="str">
        <f>Ruimtestaat!D471</f>
        <v>bg</v>
      </c>
      <c r="D467" s="77">
        <f>Ruimtestaat!E471</f>
        <v>39</v>
      </c>
      <c r="E467" s="52" t="str">
        <f>Ruimtestaat!F471</f>
        <v>4x verzorgingsruimte en wasbak</v>
      </c>
      <c r="F467" s="9">
        <v>2</v>
      </c>
      <c r="G467" s="18" t="str">
        <f t="shared" si="160"/>
        <v>Sanitaire ruimte</v>
      </c>
      <c r="H467" s="52" t="str">
        <f>Ruimtestaat!G471</f>
        <v>gietvloer</v>
      </c>
      <c r="I467" s="19">
        <v>3</v>
      </c>
      <c r="J467" s="18" t="str">
        <f t="shared" ref="J467:J518" si="170">VLOOKUP(I467,Legenda_vloerafwerking,2,0)</f>
        <v>Harde vloer zonder polymeer beschermlaag, met behandeling</v>
      </c>
      <c r="K467" s="21">
        <f>Ruimtestaat!H471</f>
        <v>66</v>
      </c>
      <c r="L467" s="20">
        <f t="shared" si="159"/>
        <v>66</v>
      </c>
      <c r="M467" s="42">
        <f>Ruimtestaat!J471</f>
        <v>0</v>
      </c>
      <c r="N467" s="22"/>
      <c r="O467" s="9" t="str">
        <f>Ruimtestaat!L471</f>
        <v>5w</v>
      </c>
      <c r="P467" s="9"/>
      <c r="Q467" s="9"/>
      <c r="R467" s="9"/>
      <c r="S467" s="22"/>
      <c r="T467" s="17" t="str">
        <f t="shared" si="161"/>
        <v>Sanitair</v>
      </c>
      <c r="U467" s="17" t="str">
        <f t="shared" si="162"/>
        <v>AQL 4%</v>
      </c>
      <c r="V467" s="22"/>
      <c r="W467" s="184">
        <v>100</v>
      </c>
      <c r="X467" s="22"/>
      <c r="Y467" s="20">
        <f t="shared" si="163"/>
        <v>132</v>
      </c>
      <c r="Z467" s="23">
        <f t="shared" si="164"/>
        <v>0</v>
      </c>
      <c r="AA467" s="22"/>
      <c r="AB467" s="20" t="str">
        <f t="shared" si="165"/>
        <v>_</v>
      </c>
      <c r="AC467" s="23" t="str">
        <f t="shared" si="156"/>
        <v>_</v>
      </c>
      <c r="AD467" s="22"/>
      <c r="AE467" s="20" t="str">
        <f t="shared" si="166"/>
        <v>_</v>
      </c>
      <c r="AF467" s="23" t="str">
        <f t="shared" si="157"/>
        <v>_</v>
      </c>
      <c r="AG467" s="22"/>
      <c r="AH467" s="20" t="str">
        <f t="shared" si="167"/>
        <v>_</v>
      </c>
      <c r="AI467" s="23" t="str">
        <f t="shared" si="158"/>
        <v>_</v>
      </c>
      <c r="AJ467" s="22"/>
      <c r="AK467" s="20">
        <f t="shared" si="168"/>
        <v>132</v>
      </c>
      <c r="AL467" s="23">
        <f t="shared" si="169"/>
        <v>0</v>
      </c>
      <c r="AM467" s="22"/>
    </row>
    <row r="468" spans="1:39" ht="12.75">
      <c r="A468" s="6">
        <f>Ruimtestaat!A472</f>
        <v>7</v>
      </c>
      <c r="B468" s="17" t="str">
        <f>Ruimtestaat!B472</f>
        <v>College de Trappenberg</v>
      </c>
      <c r="C468" s="52" t="str">
        <f>Ruimtestaat!D472</f>
        <v>bg</v>
      </c>
      <c r="D468" s="77">
        <f>Ruimtestaat!E472</f>
        <v>40</v>
      </c>
      <c r="E468" s="52" t="str">
        <f>Ruimtestaat!F472</f>
        <v>slaapruimte</v>
      </c>
      <c r="F468" s="9">
        <v>6</v>
      </c>
      <c r="G468" s="18" t="str">
        <f t="shared" si="160"/>
        <v>Leslokalen theorie</v>
      </c>
      <c r="H468" s="52" t="str">
        <f>Ruimtestaat!G472</f>
        <v>pvc</v>
      </c>
      <c r="I468" s="19">
        <v>3</v>
      </c>
      <c r="J468" s="18" t="str">
        <f t="shared" si="170"/>
        <v>Harde vloer zonder polymeer beschermlaag, met behandeling</v>
      </c>
      <c r="K468" s="21">
        <f>Ruimtestaat!H472</f>
        <v>9</v>
      </c>
      <c r="L468" s="20">
        <f t="shared" si="159"/>
        <v>9</v>
      </c>
      <c r="M468" s="42">
        <f>Ruimtestaat!J472</f>
        <v>0</v>
      </c>
      <c r="N468" s="22"/>
      <c r="O468" s="9" t="str">
        <f>Ruimtestaat!L472</f>
        <v>1w</v>
      </c>
      <c r="P468" s="9"/>
      <c r="Q468" s="9"/>
      <c r="R468" s="9"/>
      <c r="S468" s="22"/>
      <c r="T468" s="17" t="str">
        <f t="shared" si="161"/>
        <v>Les</v>
      </c>
      <c r="U468" s="17" t="str">
        <f t="shared" si="162"/>
        <v>AQL 7%</v>
      </c>
      <c r="V468" s="22"/>
      <c r="W468" s="184">
        <v>100</v>
      </c>
      <c r="X468" s="22"/>
      <c r="Y468" s="20">
        <f t="shared" si="163"/>
        <v>3.5999999999999996</v>
      </c>
      <c r="Z468" s="23">
        <f t="shared" si="164"/>
        <v>0</v>
      </c>
      <c r="AA468" s="22"/>
      <c r="AB468" s="20" t="str">
        <f t="shared" si="165"/>
        <v>_</v>
      </c>
      <c r="AC468" s="23" t="str">
        <f t="shared" si="156"/>
        <v>_</v>
      </c>
      <c r="AD468" s="22"/>
      <c r="AE468" s="20" t="str">
        <f t="shared" si="166"/>
        <v>_</v>
      </c>
      <c r="AF468" s="23" t="str">
        <f t="shared" si="157"/>
        <v>_</v>
      </c>
      <c r="AG468" s="22"/>
      <c r="AH468" s="20" t="str">
        <f t="shared" si="167"/>
        <v>_</v>
      </c>
      <c r="AI468" s="23" t="str">
        <f t="shared" si="158"/>
        <v>_</v>
      </c>
      <c r="AJ468" s="22"/>
      <c r="AK468" s="20">
        <f t="shared" si="168"/>
        <v>3.5999999999999996</v>
      </c>
      <c r="AL468" s="23">
        <f t="shared" si="169"/>
        <v>0</v>
      </c>
      <c r="AM468" s="22"/>
    </row>
    <row r="469" spans="1:39" ht="12.75">
      <c r="A469" s="6">
        <f>Ruimtestaat!A473</f>
        <v>7</v>
      </c>
      <c r="B469" s="17" t="str">
        <f>Ruimtestaat!B473</f>
        <v>College de Trappenberg</v>
      </c>
      <c r="C469" s="52" t="str">
        <f>Ruimtestaat!D473</f>
        <v>bg</v>
      </c>
      <c r="D469" s="77">
        <f>Ruimtestaat!E473</f>
        <v>41</v>
      </c>
      <c r="E469" s="52" t="str">
        <f>Ruimtestaat!F473</f>
        <v>gang</v>
      </c>
      <c r="F469" s="9">
        <v>3</v>
      </c>
      <c r="G469" s="18" t="str">
        <f t="shared" si="160"/>
        <v>Verkeersruimte / Garderobe / Wachtruimte</v>
      </c>
      <c r="H469" s="52" t="str">
        <f>Ruimtestaat!G473</f>
        <v>pvc</v>
      </c>
      <c r="I469" s="19">
        <v>3</v>
      </c>
      <c r="J469" s="18" t="str">
        <f t="shared" si="170"/>
        <v>Harde vloer zonder polymeer beschermlaag, met behandeling</v>
      </c>
      <c r="K469" s="21">
        <f>Ruimtestaat!H473</f>
        <v>12</v>
      </c>
      <c r="L469" s="20">
        <f t="shared" si="159"/>
        <v>12</v>
      </c>
      <c r="M469" s="42">
        <f>Ruimtestaat!J473</f>
        <v>0</v>
      </c>
      <c r="N469" s="22"/>
      <c r="O469" s="9" t="str">
        <f>Ruimtestaat!L473</f>
        <v>5w</v>
      </c>
      <c r="P469" s="9"/>
      <c r="Q469" s="9"/>
      <c r="R469" s="9"/>
      <c r="S469" s="22"/>
      <c r="T469" s="17" t="str">
        <f t="shared" si="161"/>
        <v>Verkeer</v>
      </c>
      <c r="U469" s="17" t="str">
        <f t="shared" si="162"/>
        <v>AQL 7%</v>
      </c>
      <c r="V469" s="22"/>
      <c r="W469" s="184">
        <v>100</v>
      </c>
      <c r="X469" s="22"/>
      <c r="Y469" s="20">
        <f t="shared" si="163"/>
        <v>24</v>
      </c>
      <c r="Z469" s="23">
        <f t="shared" si="164"/>
        <v>0</v>
      </c>
      <c r="AA469" s="22"/>
      <c r="AB469" s="20" t="str">
        <f t="shared" si="165"/>
        <v>_</v>
      </c>
      <c r="AC469" s="23" t="str">
        <f t="shared" si="156"/>
        <v>_</v>
      </c>
      <c r="AD469" s="22"/>
      <c r="AE469" s="20" t="str">
        <f t="shared" si="166"/>
        <v>_</v>
      </c>
      <c r="AF469" s="23" t="str">
        <f t="shared" si="157"/>
        <v>_</v>
      </c>
      <c r="AG469" s="22"/>
      <c r="AH469" s="20" t="str">
        <f t="shared" si="167"/>
        <v>_</v>
      </c>
      <c r="AI469" s="23" t="str">
        <f t="shared" si="158"/>
        <v>_</v>
      </c>
      <c r="AJ469" s="22"/>
      <c r="AK469" s="20">
        <f t="shared" si="168"/>
        <v>24</v>
      </c>
      <c r="AL469" s="23">
        <f t="shared" si="169"/>
        <v>0</v>
      </c>
      <c r="AM469" s="22"/>
    </row>
    <row r="470" spans="1:39" ht="12.75">
      <c r="A470" s="6">
        <f>Ruimtestaat!A474</f>
        <v>7</v>
      </c>
      <c r="B470" s="17" t="str">
        <f>Ruimtestaat!B474</f>
        <v>College de Trappenberg</v>
      </c>
      <c r="C470" s="52" t="str">
        <f>Ruimtestaat!D474</f>
        <v>bg</v>
      </c>
      <c r="D470" s="77">
        <f>Ruimtestaat!E474</f>
        <v>42</v>
      </c>
      <c r="E470" s="52" t="str">
        <f>Ruimtestaat!F474</f>
        <v>kantoor</v>
      </c>
      <c r="F470" s="9">
        <v>1</v>
      </c>
      <c r="G470" s="18" t="str">
        <f t="shared" si="160"/>
        <v xml:space="preserve">Kantoorruimte / vergaderruimte </v>
      </c>
      <c r="H470" s="52" t="str">
        <f>Ruimtestaat!G474</f>
        <v>pvc</v>
      </c>
      <c r="I470" s="19">
        <v>3</v>
      </c>
      <c r="J470" s="18" t="str">
        <f t="shared" si="170"/>
        <v>Harde vloer zonder polymeer beschermlaag, met behandeling</v>
      </c>
      <c r="K470" s="21">
        <f>Ruimtestaat!H474</f>
        <v>16</v>
      </c>
      <c r="L470" s="20">
        <f t="shared" si="159"/>
        <v>16</v>
      </c>
      <c r="M470" s="42">
        <f>Ruimtestaat!J474</f>
        <v>0</v>
      </c>
      <c r="N470" s="22"/>
      <c r="O470" s="9" t="str">
        <f>Ruimtestaat!L474</f>
        <v>1w</v>
      </c>
      <c r="P470" s="9"/>
      <c r="Q470" s="9"/>
      <c r="R470" s="9"/>
      <c r="S470" s="22"/>
      <c r="T470" s="17" t="str">
        <f t="shared" si="161"/>
        <v>Bureau</v>
      </c>
      <c r="U470" s="17" t="str">
        <f t="shared" si="162"/>
        <v>AQL 7%</v>
      </c>
      <c r="V470" s="22"/>
      <c r="W470" s="184">
        <v>100</v>
      </c>
      <c r="X470" s="22"/>
      <c r="Y470" s="20">
        <f t="shared" si="163"/>
        <v>6.4</v>
      </c>
      <c r="Z470" s="23">
        <f t="shared" si="164"/>
        <v>0</v>
      </c>
      <c r="AA470" s="22"/>
      <c r="AB470" s="20" t="str">
        <f t="shared" si="165"/>
        <v>_</v>
      </c>
      <c r="AC470" s="23" t="str">
        <f t="shared" si="156"/>
        <v>_</v>
      </c>
      <c r="AD470" s="22"/>
      <c r="AE470" s="20" t="str">
        <f t="shared" si="166"/>
        <v>_</v>
      </c>
      <c r="AF470" s="23" t="str">
        <f t="shared" si="157"/>
        <v>_</v>
      </c>
      <c r="AG470" s="22"/>
      <c r="AH470" s="20" t="str">
        <f t="shared" si="167"/>
        <v>_</v>
      </c>
      <c r="AI470" s="23" t="str">
        <f t="shared" si="158"/>
        <v>_</v>
      </c>
      <c r="AJ470" s="22"/>
      <c r="AK470" s="20">
        <f t="shared" si="168"/>
        <v>6.4</v>
      </c>
      <c r="AL470" s="23">
        <f t="shared" si="169"/>
        <v>0</v>
      </c>
      <c r="AM470" s="22"/>
    </row>
    <row r="471" spans="1:39" ht="12.75">
      <c r="A471" s="6">
        <f>Ruimtestaat!A475</f>
        <v>7</v>
      </c>
      <c r="B471" s="17" t="str">
        <f>Ruimtestaat!B475</f>
        <v>College de Trappenberg</v>
      </c>
      <c r="C471" s="52" t="str">
        <f>Ruimtestaat!D475</f>
        <v>bg</v>
      </c>
      <c r="D471" s="77">
        <f>Ruimtestaat!E475</f>
        <v>43</v>
      </c>
      <c r="E471" s="52" t="str">
        <f>Ruimtestaat!F475</f>
        <v>kantoor</v>
      </c>
      <c r="F471" s="9">
        <v>1</v>
      </c>
      <c r="G471" s="18" t="str">
        <f t="shared" si="160"/>
        <v xml:space="preserve">Kantoorruimte / vergaderruimte </v>
      </c>
      <c r="H471" s="52" t="str">
        <f>Ruimtestaat!G475</f>
        <v>pvc</v>
      </c>
      <c r="I471" s="19">
        <v>3</v>
      </c>
      <c r="J471" s="18" t="str">
        <f t="shared" si="170"/>
        <v>Harde vloer zonder polymeer beschermlaag, met behandeling</v>
      </c>
      <c r="K471" s="21">
        <f>Ruimtestaat!H475</f>
        <v>16</v>
      </c>
      <c r="L471" s="20">
        <f t="shared" si="159"/>
        <v>16</v>
      </c>
      <c r="M471" s="42">
        <f>Ruimtestaat!J475</f>
        <v>0</v>
      </c>
      <c r="N471" s="22"/>
      <c r="O471" s="9" t="str">
        <f>Ruimtestaat!L475</f>
        <v>1w</v>
      </c>
      <c r="P471" s="9"/>
      <c r="Q471" s="9"/>
      <c r="R471" s="9"/>
      <c r="S471" s="22"/>
      <c r="T471" s="17" t="str">
        <f t="shared" si="161"/>
        <v>Bureau</v>
      </c>
      <c r="U471" s="17" t="str">
        <f t="shared" si="162"/>
        <v>AQL 7%</v>
      </c>
      <c r="V471" s="22"/>
      <c r="W471" s="184">
        <v>100</v>
      </c>
      <c r="X471" s="22"/>
      <c r="Y471" s="20">
        <f t="shared" si="163"/>
        <v>6.4</v>
      </c>
      <c r="Z471" s="23">
        <f t="shared" si="164"/>
        <v>0</v>
      </c>
      <c r="AA471" s="22"/>
      <c r="AB471" s="20" t="str">
        <f t="shared" si="165"/>
        <v>_</v>
      </c>
      <c r="AC471" s="23" t="str">
        <f t="shared" si="156"/>
        <v>_</v>
      </c>
      <c r="AD471" s="22"/>
      <c r="AE471" s="20" t="str">
        <f t="shared" si="166"/>
        <v>_</v>
      </c>
      <c r="AF471" s="23" t="str">
        <f t="shared" si="157"/>
        <v>_</v>
      </c>
      <c r="AG471" s="22"/>
      <c r="AH471" s="20" t="str">
        <f t="shared" si="167"/>
        <v>_</v>
      </c>
      <c r="AI471" s="23" t="str">
        <f t="shared" si="158"/>
        <v>_</v>
      </c>
      <c r="AJ471" s="22"/>
      <c r="AK471" s="20">
        <f t="shared" si="168"/>
        <v>6.4</v>
      </c>
      <c r="AL471" s="23">
        <f t="shared" si="169"/>
        <v>0</v>
      </c>
      <c r="AM471" s="22"/>
    </row>
    <row r="472" spans="1:39" ht="12.75">
      <c r="A472" s="6">
        <f>Ruimtestaat!A476</f>
        <v>7</v>
      </c>
      <c r="B472" s="17" t="str">
        <f>Ruimtestaat!B476</f>
        <v>College de Trappenberg</v>
      </c>
      <c r="C472" s="52" t="str">
        <f>Ruimtestaat!D476</f>
        <v>bg</v>
      </c>
      <c r="D472" s="77">
        <f>Ruimtestaat!E476</f>
        <v>44</v>
      </c>
      <c r="E472" s="52" t="str">
        <f>Ruimtestaat!F476</f>
        <v>Nood trap</v>
      </c>
      <c r="F472" s="9">
        <v>3</v>
      </c>
      <c r="G472" s="18" t="str">
        <f t="shared" si="160"/>
        <v>Verkeersruimte / Garderobe / Wachtruimte</v>
      </c>
      <c r="H472" s="52" t="str">
        <f>Ruimtestaat!G476</f>
        <v>beton</v>
      </c>
      <c r="I472" s="19">
        <v>2</v>
      </c>
      <c r="J472" s="18" t="str">
        <f t="shared" si="170"/>
        <v>Harde vloeren zonder extra behandeling</v>
      </c>
      <c r="K472" s="21">
        <f>Ruimtestaat!H476</f>
        <v>20</v>
      </c>
      <c r="L472" s="20">
        <f t="shared" si="159"/>
        <v>20</v>
      </c>
      <c r="M472" s="42">
        <f>Ruimtestaat!J476</f>
        <v>0</v>
      </c>
      <c r="N472" s="22"/>
      <c r="O472" s="9" t="str">
        <f>Ruimtestaat!L476</f>
        <v>5w</v>
      </c>
      <c r="P472" s="9"/>
      <c r="Q472" s="9"/>
      <c r="R472" s="9"/>
      <c r="S472" s="22"/>
      <c r="T472" s="17" t="str">
        <f t="shared" si="161"/>
        <v>Verkeer</v>
      </c>
      <c r="U472" s="17" t="str">
        <f t="shared" si="162"/>
        <v>AQL 7%</v>
      </c>
      <c r="V472" s="22"/>
      <c r="W472" s="184">
        <v>100</v>
      </c>
      <c r="X472" s="22"/>
      <c r="Y472" s="20">
        <f t="shared" si="163"/>
        <v>40</v>
      </c>
      <c r="Z472" s="23">
        <f t="shared" si="164"/>
        <v>0</v>
      </c>
      <c r="AA472" s="22"/>
      <c r="AB472" s="20" t="str">
        <f t="shared" si="165"/>
        <v>_</v>
      </c>
      <c r="AC472" s="23" t="str">
        <f t="shared" si="156"/>
        <v>_</v>
      </c>
      <c r="AD472" s="22"/>
      <c r="AE472" s="20" t="str">
        <f t="shared" si="166"/>
        <v>_</v>
      </c>
      <c r="AF472" s="23" t="str">
        <f t="shared" si="157"/>
        <v>_</v>
      </c>
      <c r="AG472" s="22"/>
      <c r="AH472" s="20" t="str">
        <f t="shared" si="167"/>
        <v>_</v>
      </c>
      <c r="AI472" s="23" t="str">
        <f t="shared" si="158"/>
        <v>_</v>
      </c>
      <c r="AJ472" s="22"/>
      <c r="AK472" s="20">
        <f t="shared" si="168"/>
        <v>40</v>
      </c>
      <c r="AL472" s="23">
        <f t="shared" si="169"/>
        <v>0</v>
      </c>
      <c r="AM472" s="22"/>
    </row>
    <row r="473" spans="1:39" ht="12.75">
      <c r="A473" s="6">
        <f>Ruimtestaat!A477</f>
        <v>7</v>
      </c>
      <c r="B473" s="17" t="str">
        <f>Ruimtestaat!B477</f>
        <v>College de Trappenberg</v>
      </c>
      <c r="C473" s="52" t="str">
        <f>Ruimtestaat!D477</f>
        <v>1e</v>
      </c>
      <c r="D473" s="77">
        <f>Ruimtestaat!E477</f>
        <v>101</v>
      </c>
      <c r="E473" s="52" t="str">
        <f>Ruimtestaat!F477</f>
        <v>Lokaal</v>
      </c>
      <c r="F473" s="9">
        <v>6</v>
      </c>
      <c r="G473" s="18" t="str">
        <f t="shared" si="160"/>
        <v>Leslokalen theorie</v>
      </c>
      <c r="H473" s="52" t="str">
        <f>Ruimtestaat!G477</f>
        <v>pvc</v>
      </c>
      <c r="I473" s="19">
        <v>3</v>
      </c>
      <c r="J473" s="18" t="str">
        <f t="shared" si="170"/>
        <v>Harde vloer zonder polymeer beschermlaag, met behandeling</v>
      </c>
      <c r="K473" s="21">
        <f>Ruimtestaat!H477</f>
        <v>55</v>
      </c>
      <c r="L473" s="20">
        <f t="shared" si="159"/>
        <v>55</v>
      </c>
      <c r="M473" s="42">
        <f>Ruimtestaat!J477</f>
        <v>0</v>
      </c>
      <c r="N473" s="22"/>
      <c r="O473" s="9" t="str">
        <f>Ruimtestaat!L477</f>
        <v>1w</v>
      </c>
      <c r="P473" s="9"/>
      <c r="Q473" s="9"/>
      <c r="R473" s="9"/>
      <c r="S473" s="22"/>
      <c r="T473" s="17" t="str">
        <f t="shared" si="161"/>
        <v>Les</v>
      </c>
      <c r="U473" s="17" t="str">
        <f t="shared" si="162"/>
        <v>AQL 7%</v>
      </c>
      <c r="V473" s="22"/>
      <c r="W473" s="184">
        <v>100</v>
      </c>
      <c r="X473" s="22"/>
      <c r="Y473" s="20">
        <f t="shared" si="163"/>
        <v>22</v>
      </c>
      <c r="Z473" s="23">
        <f t="shared" si="164"/>
        <v>0</v>
      </c>
      <c r="AA473" s="22"/>
      <c r="AB473" s="20" t="str">
        <f t="shared" si="165"/>
        <v>_</v>
      </c>
      <c r="AC473" s="23" t="str">
        <f t="shared" ref="AC473:AC518" si="171">IF(OR($F473="nio",P473=""),"_",AB473*Rekentarief30)</f>
        <v>_</v>
      </c>
      <c r="AD473" s="22"/>
      <c r="AE473" s="20" t="str">
        <f t="shared" si="166"/>
        <v>_</v>
      </c>
      <c r="AF473" s="23" t="str">
        <f t="shared" ref="AF473:AF518" si="172">IF(OR($F473="nio",Q473=""),"_",AE473*Rekentarief50)</f>
        <v>_</v>
      </c>
      <c r="AG473" s="22"/>
      <c r="AH473" s="20" t="str">
        <f t="shared" si="167"/>
        <v>_</v>
      </c>
      <c r="AI473" s="23" t="str">
        <f t="shared" ref="AI473:AI518" si="173">IF(OR($F473="nio",R473=""),"_",AH473*rekentarief150)</f>
        <v>_</v>
      </c>
      <c r="AJ473" s="22"/>
      <c r="AK473" s="20">
        <f t="shared" si="168"/>
        <v>22</v>
      </c>
      <c r="AL473" s="23">
        <f t="shared" si="169"/>
        <v>0</v>
      </c>
      <c r="AM473" s="22"/>
    </row>
    <row r="474" spans="1:39" ht="12.75">
      <c r="A474" s="6">
        <f>Ruimtestaat!A478</f>
        <v>7</v>
      </c>
      <c r="B474" s="17" t="str">
        <f>Ruimtestaat!B478</f>
        <v>College de Trappenberg</v>
      </c>
      <c r="C474" s="52" t="str">
        <f>Ruimtestaat!D478</f>
        <v>1e</v>
      </c>
      <c r="D474" s="77">
        <f>Ruimtestaat!E478</f>
        <v>102</v>
      </c>
      <c r="E474" s="52" t="str">
        <f>Ruimtestaat!F478</f>
        <v>Lokaal</v>
      </c>
      <c r="F474" s="9">
        <v>6</v>
      </c>
      <c r="G474" s="18" t="str">
        <f t="shared" si="160"/>
        <v>Leslokalen theorie</v>
      </c>
      <c r="H474" s="52" t="str">
        <f>Ruimtestaat!G478</f>
        <v>pvc</v>
      </c>
      <c r="I474" s="19">
        <v>3</v>
      </c>
      <c r="J474" s="18" t="str">
        <f t="shared" si="170"/>
        <v>Harde vloer zonder polymeer beschermlaag, met behandeling</v>
      </c>
      <c r="K474" s="21">
        <f>Ruimtestaat!H478</f>
        <v>55</v>
      </c>
      <c r="L474" s="20">
        <f t="shared" ref="L474:L518" si="174">K474-M474</f>
        <v>55</v>
      </c>
      <c r="M474" s="42">
        <f>Ruimtestaat!J478</f>
        <v>0</v>
      </c>
      <c r="N474" s="22"/>
      <c r="O474" s="9" t="str">
        <f>Ruimtestaat!L478</f>
        <v>1w</v>
      </c>
      <c r="P474" s="9"/>
      <c r="Q474" s="9"/>
      <c r="R474" s="9"/>
      <c r="S474" s="22"/>
      <c r="T474" s="17" t="str">
        <f t="shared" si="161"/>
        <v>Les</v>
      </c>
      <c r="U474" s="17" t="str">
        <f t="shared" si="162"/>
        <v>AQL 7%</v>
      </c>
      <c r="V474" s="22"/>
      <c r="W474" s="184">
        <v>100</v>
      </c>
      <c r="X474" s="22"/>
      <c r="Y474" s="20">
        <f t="shared" si="163"/>
        <v>22</v>
      </c>
      <c r="Z474" s="23">
        <f t="shared" si="164"/>
        <v>0</v>
      </c>
      <c r="AA474" s="22"/>
      <c r="AB474" s="20" t="str">
        <f t="shared" si="165"/>
        <v>_</v>
      </c>
      <c r="AC474" s="23" t="str">
        <f t="shared" si="171"/>
        <v>_</v>
      </c>
      <c r="AD474" s="22"/>
      <c r="AE474" s="20" t="str">
        <f t="shared" si="166"/>
        <v>_</v>
      </c>
      <c r="AF474" s="23" t="str">
        <f t="shared" si="172"/>
        <v>_</v>
      </c>
      <c r="AG474" s="22"/>
      <c r="AH474" s="20" t="str">
        <f t="shared" si="167"/>
        <v>_</v>
      </c>
      <c r="AI474" s="23" t="str">
        <f t="shared" si="173"/>
        <v>_</v>
      </c>
      <c r="AJ474" s="22"/>
      <c r="AK474" s="20">
        <f t="shared" si="168"/>
        <v>22</v>
      </c>
      <c r="AL474" s="23">
        <f t="shared" si="169"/>
        <v>0</v>
      </c>
      <c r="AM474" s="22"/>
    </row>
    <row r="475" spans="1:39" ht="12.75">
      <c r="A475" s="6">
        <f>Ruimtestaat!A479</f>
        <v>7</v>
      </c>
      <c r="B475" s="17" t="str">
        <f>Ruimtestaat!B479</f>
        <v>College de Trappenberg</v>
      </c>
      <c r="C475" s="52" t="str">
        <f>Ruimtestaat!D479</f>
        <v>1e</v>
      </c>
      <c r="D475" s="77">
        <f>Ruimtestaat!E479</f>
        <v>103</v>
      </c>
      <c r="E475" s="52" t="str">
        <f>Ruimtestaat!F479</f>
        <v>Lokaal</v>
      </c>
      <c r="F475" s="9">
        <v>6</v>
      </c>
      <c r="G475" s="18" t="str">
        <f t="shared" si="160"/>
        <v>Leslokalen theorie</v>
      </c>
      <c r="H475" s="52" t="str">
        <f>Ruimtestaat!G479</f>
        <v>pvc</v>
      </c>
      <c r="I475" s="19">
        <v>3</v>
      </c>
      <c r="J475" s="18" t="str">
        <f t="shared" si="170"/>
        <v>Harde vloer zonder polymeer beschermlaag, met behandeling</v>
      </c>
      <c r="K475" s="21">
        <f>Ruimtestaat!H479</f>
        <v>55</v>
      </c>
      <c r="L475" s="20">
        <f t="shared" si="174"/>
        <v>55</v>
      </c>
      <c r="M475" s="42">
        <f>Ruimtestaat!J479</f>
        <v>0</v>
      </c>
      <c r="N475" s="22"/>
      <c r="O475" s="9" t="str">
        <f>Ruimtestaat!L479</f>
        <v>1w</v>
      </c>
      <c r="P475" s="9"/>
      <c r="Q475" s="9"/>
      <c r="R475" s="9"/>
      <c r="S475" s="22"/>
      <c r="T475" s="17" t="str">
        <f t="shared" si="161"/>
        <v>Les</v>
      </c>
      <c r="U475" s="17" t="str">
        <f t="shared" si="162"/>
        <v>AQL 7%</v>
      </c>
      <c r="V475" s="22"/>
      <c r="W475" s="184">
        <v>100</v>
      </c>
      <c r="X475" s="22"/>
      <c r="Y475" s="20">
        <f t="shared" si="163"/>
        <v>22</v>
      </c>
      <c r="Z475" s="23">
        <f t="shared" si="164"/>
        <v>0</v>
      </c>
      <c r="AA475" s="22"/>
      <c r="AB475" s="20" t="str">
        <f t="shared" si="165"/>
        <v>_</v>
      </c>
      <c r="AC475" s="23" t="str">
        <f t="shared" si="171"/>
        <v>_</v>
      </c>
      <c r="AD475" s="22"/>
      <c r="AE475" s="20" t="str">
        <f t="shared" si="166"/>
        <v>_</v>
      </c>
      <c r="AF475" s="23" t="str">
        <f t="shared" si="172"/>
        <v>_</v>
      </c>
      <c r="AG475" s="22"/>
      <c r="AH475" s="20" t="str">
        <f t="shared" si="167"/>
        <v>_</v>
      </c>
      <c r="AI475" s="23" t="str">
        <f t="shared" si="173"/>
        <v>_</v>
      </c>
      <c r="AJ475" s="22"/>
      <c r="AK475" s="20">
        <f t="shared" si="168"/>
        <v>22</v>
      </c>
      <c r="AL475" s="23">
        <f t="shared" si="169"/>
        <v>0</v>
      </c>
      <c r="AM475" s="22"/>
    </row>
    <row r="476" spans="1:39" ht="12.75">
      <c r="A476" s="6">
        <f>Ruimtestaat!A480</f>
        <v>7</v>
      </c>
      <c r="B476" s="17" t="str">
        <f>Ruimtestaat!B480</f>
        <v>College de Trappenberg</v>
      </c>
      <c r="C476" s="52" t="str">
        <f>Ruimtestaat!D480</f>
        <v>1e</v>
      </c>
      <c r="D476" s="77">
        <f>Ruimtestaat!E480</f>
        <v>104</v>
      </c>
      <c r="E476" s="52" t="str">
        <f>Ruimtestaat!F480</f>
        <v>Lokaal</v>
      </c>
      <c r="F476" s="9">
        <v>6</v>
      </c>
      <c r="G476" s="18" t="str">
        <f t="shared" si="160"/>
        <v>Leslokalen theorie</v>
      </c>
      <c r="H476" s="52" t="str">
        <f>Ruimtestaat!G480</f>
        <v>pvc</v>
      </c>
      <c r="I476" s="19">
        <v>3</v>
      </c>
      <c r="J476" s="18" t="str">
        <f t="shared" si="170"/>
        <v>Harde vloer zonder polymeer beschermlaag, met behandeling</v>
      </c>
      <c r="K476" s="21">
        <f>Ruimtestaat!H480</f>
        <v>55</v>
      </c>
      <c r="L476" s="20">
        <f t="shared" si="174"/>
        <v>55</v>
      </c>
      <c r="M476" s="42">
        <f>Ruimtestaat!J480</f>
        <v>0</v>
      </c>
      <c r="N476" s="22"/>
      <c r="O476" s="9" t="str">
        <f>Ruimtestaat!L480</f>
        <v>1w</v>
      </c>
      <c r="P476" s="9"/>
      <c r="Q476" s="9"/>
      <c r="R476" s="9"/>
      <c r="S476" s="22"/>
      <c r="T476" s="17" t="str">
        <f t="shared" si="161"/>
        <v>Les</v>
      </c>
      <c r="U476" s="17" t="str">
        <f t="shared" si="162"/>
        <v>AQL 7%</v>
      </c>
      <c r="V476" s="22"/>
      <c r="W476" s="184">
        <v>100</v>
      </c>
      <c r="X476" s="22"/>
      <c r="Y476" s="20">
        <f t="shared" si="163"/>
        <v>22</v>
      </c>
      <c r="Z476" s="23">
        <f t="shared" si="164"/>
        <v>0</v>
      </c>
      <c r="AA476" s="22"/>
      <c r="AB476" s="20" t="str">
        <f t="shared" si="165"/>
        <v>_</v>
      </c>
      <c r="AC476" s="23" t="str">
        <f t="shared" si="171"/>
        <v>_</v>
      </c>
      <c r="AD476" s="22"/>
      <c r="AE476" s="20" t="str">
        <f t="shared" si="166"/>
        <v>_</v>
      </c>
      <c r="AF476" s="23" t="str">
        <f t="shared" si="172"/>
        <v>_</v>
      </c>
      <c r="AG476" s="22"/>
      <c r="AH476" s="20" t="str">
        <f t="shared" si="167"/>
        <v>_</v>
      </c>
      <c r="AI476" s="23" t="str">
        <f t="shared" si="173"/>
        <v>_</v>
      </c>
      <c r="AJ476" s="22"/>
      <c r="AK476" s="20">
        <f t="shared" si="168"/>
        <v>22</v>
      </c>
      <c r="AL476" s="23">
        <f t="shared" si="169"/>
        <v>0</v>
      </c>
      <c r="AM476" s="22"/>
    </row>
    <row r="477" spans="1:39" ht="12.75">
      <c r="A477" s="6">
        <f>Ruimtestaat!A481</f>
        <v>7</v>
      </c>
      <c r="B477" s="17" t="str">
        <f>Ruimtestaat!B481</f>
        <v>College de Trappenberg</v>
      </c>
      <c r="C477" s="52" t="str">
        <f>Ruimtestaat!D481</f>
        <v>1e</v>
      </c>
      <c r="D477" s="77">
        <f>Ruimtestaat!E481</f>
        <v>105</v>
      </c>
      <c r="E477" s="52" t="str">
        <f>Ruimtestaat!F481</f>
        <v>Lokaal</v>
      </c>
      <c r="F477" s="9">
        <v>6</v>
      </c>
      <c r="G477" s="18" t="str">
        <f t="shared" si="160"/>
        <v>Leslokalen theorie</v>
      </c>
      <c r="H477" s="52" t="str">
        <f>Ruimtestaat!G481</f>
        <v>pvc</v>
      </c>
      <c r="I477" s="19">
        <v>3</v>
      </c>
      <c r="J477" s="18" t="str">
        <f t="shared" si="170"/>
        <v>Harde vloer zonder polymeer beschermlaag, met behandeling</v>
      </c>
      <c r="K477" s="21">
        <f>Ruimtestaat!H481</f>
        <v>55</v>
      </c>
      <c r="L477" s="20">
        <f t="shared" si="174"/>
        <v>55</v>
      </c>
      <c r="M477" s="42">
        <f>Ruimtestaat!J481</f>
        <v>0</v>
      </c>
      <c r="N477" s="22"/>
      <c r="O477" s="9" t="str">
        <f>Ruimtestaat!L481</f>
        <v>1w</v>
      </c>
      <c r="P477" s="9"/>
      <c r="Q477" s="9"/>
      <c r="R477" s="9"/>
      <c r="S477" s="22"/>
      <c r="T477" s="17" t="str">
        <f t="shared" si="161"/>
        <v>Les</v>
      </c>
      <c r="U477" s="17" t="str">
        <f t="shared" si="162"/>
        <v>AQL 7%</v>
      </c>
      <c r="V477" s="22"/>
      <c r="W477" s="184">
        <v>100</v>
      </c>
      <c r="X477" s="22"/>
      <c r="Y477" s="20">
        <f t="shared" si="163"/>
        <v>22</v>
      </c>
      <c r="Z477" s="23">
        <f t="shared" si="164"/>
        <v>0</v>
      </c>
      <c r="AA477" s="22"/>
      <c r="AB477" s="20" t="str">
        <f t="shared" si="165"/>
        <v>_</v>
      </c>
      <c r="AC477" s="23" t="str">
        <f t="shared" si="171"/>
        <v>_</v>
      </c>
      <c r="AD477" s="22"/>
      <c r="AE477" s="20" t="str">
        <f t="shared" si="166"/>
        <v>_</v>
      </c>
      <c r="AF477" s="23" t="str">
        <f t="shared" si="172"/>
        <v>_</v>
      </c>
      <c r="AG477" s="22"/>
      <c r="AH477" s="20" t="str">
        <f t="shared" si="167"/>
        <v>_</v>
      </c>
      <c r="AI477" s="23" t="str">
        <f t="shared" si="173"/>
        <v>_</v>
      </c>
      <c r="AJ477" s="22"/>
      <c r="AK477" s="20">
        <f t="shared" si="168"/>
        <v>22</v>
      </c>
      <c r="AL477" s="23">
        <f t="shared" si="169"/>
        <v>0</v>
      </c>
      <c r="AM477" s="22"/>
    </row>
    <row r="478" spans="1:39" ht="12.75">
      <c r="A478" s="6">
        <f>Ruimtestaat!A482</f>
        <v>7</v>
      </c>
      <c r="B478" s="17" t="str">
        <f>Ruimtestaat!B482</f>
        <v>College de Trappenberg</v>
      </c>
      <c r="C478" s="52" t="str">
        <f>Ruimtestaat!D482</f>
        <v>1e</v>
      </c>
      <c r="D478" s="77">
        <f>Ruimtestaat!E482</f>
        <v>106</v>
      </c>
      <c r="E478" s="52" t="str">
        <f>Ruimtestaat!F482</f>
        <v>Lokaal</v>
      </c>
      <c r="F478" s="9">
        <v>6</v>
      </c>
      <c r="G478" s="18" t="str">
        <f t="shared" si="160"/>
        <v>Leslokalen theorie</v>
      </c>
      <c r="H478" s="52" t="str">
        <f>Ruimtestaat!G482</f>
        <v>pvc</v>
      </c>
      <c r="I478" s="19">
        <v>3</v>
      </c>
      <c r="J478" s="18" t="str">
        <f t="shared" si="170"/>
        <v>Harde vloer zonder polymeer beschermlaag, met behandeling</v>
      </c>
      <c r="K478" s="21">
        <f>Ruimtestaat!H482</f>
        <v>55</v>
      </c>
      <c r="L478" s="20">
        <f t="shared" si="174"/>
        <v>55</v>
      </c>
      <c r="M478" s="42">
        <f>Ruimtestaat!J482</f>
        <v>0</v>
      </c>
      <c r="N478" s="22"/>
      <c r="O478" s="9" t="str">
        <f>Ruimtestaat!L482</f>
        <v>1w</v>
      </c>
      <c r="P478" s="9"/>
      <c r="Q478" s="9"/>
      <c r="R478" s="9"/>
      <c r="S478" s="22"/>
      <c r="T478" s="17" t="str">
        <f t="shared" si="161"/>
        <v>Les</v>
      </c>
      <c r="U478" s="17" t="str">
        <f t="shared" si="162"/>
        <v>AQL 7%</v>
      </c>
      <c r="V478" s="22"/>
      <c r="W478" s="184">
        <v>100</v>
      </c>
      <c r="X478" s="22"/>
      <c r="Y478" s="20">
        <f t="shared" si="163"/>
        <v>22</v>
      </c>
      <c r="Z478" s="23">
        <f t="shared" si="164"/>
        <v>0</v>
      </c>
      <c r="AA478" s="22"/>
      <c r="AB478" s="20" t="str">
        <f t="shared" si="165"/>
        <v>_</v>
      </c>
      <c r="AC478" s="23" t="str">
        <f t="shared" si="171"/>
        <v>_</v>
      </c>
      <c r="AD478" s="22"/>
      <c r="AE478" s="20" t="str">
        <f t="shared" si="166"/>
        <v>_</v>
      </c>
      <c r="AF478" s="23" t="str">
        <f t="shared" si="172"/>
        <v>_</v>
      </c>
      <c r="AG478" s="22"/>
      <c r="AH478" s="20" t="str">
        <f t="shared" si="167"/>
        <v>_</v>
      </c>
      <c r="AI478" s="23" t="str">
        <f t="shared" si="173"/>
        <v>_</v>
      </c>
      <c r="AJ478" s="22"/>
      <c r="AK478" s="20">
        <f t="shared" si="168"/>
        <v>22</v>
      </c>
      <c r="AL478" s="23">
        <f t="shared" si="169"/>
        <v>0</v>
      </c>
      <c r="AM478" s="22"/>
    </row>
    <row r="479" spans="1:39" ht="12.75">
      <c r="A479" s="6">
        <f>Ruimtestaat!A483</f>
        <v>7</v>
      </c>
      <c r="B479" s="17" t="str">
        <f>Ruimtestaat!B483</f>
        <v>College de Trappenberg</v>
      </c>
      <c r="C479" s="52" t="str">
        <f>Ruimtestaat!D483</f>
        <v>1e</v>
      </c>
      <c r="D479" s="77">
        <f>Ruimtestaat!E483</f>
        <v>107</v>
      </c>
      <c r="E479" s="52" t="str">
        <f>Ruimtestaat!F483</f>
        <v>Lokaal</v>
      </c>
      <c r="F479" s="9">
        <v>6</v>
      </c>
      <c r="G479" s="18" t="str">
        <f t="shared" si="160"/>
        <v>Leslokalen theorie</v>
      </c>
      <c r="H479" s="52" t="str">
        <f>Ruimtestaat!G483</f>
        <v>pvc</v>
      </c>
      <c r="I479" s="19">
        <v>3</v>
      </c>
      <c r="J479" s="18" t="str">
        <f t="shared" si="170"/>
        <v>Harde vloer zonder polymeer beschermlaag, met behandeling</v>
      </c>
      <c r="K479" s="21">
        <f>Ruimtestaat!H483</f>
        <v>55</v>
      </c>
      <c r="L479" s="20">
        <f t="shared" si="174"/>
        <v>55</v>
      </c>
      <c r="M479" s="42">
        <f>Ruimtestaat!J483</f>
        <v>0</v>
      </c>
      <c r="N479" s="22"/>
      <c r="O479" s="9" t="str">
        <f>Ruimtestaat!L483</f>
        <v>1w</v>
      </c>
      <c r="P479" s="9"/>
      <c r="Q479" s="9"/>
      <c r="R479" s="9"/>
      <c r="S479" s="22"/>
      <c r="T479" s="17" t="str">
        <f t="shared" si="161"/>
        <v>Les</v>
      </c>
      <c r="U479" s="17" t="str">
        <f t="shared" si="162"/>
        <v>AQL 7%</v>
      </c>
      <c r="V479" s="22"/>
      <c r="W479" s="184">
        <v>100</v>
      </c>
      <c r="X479" s="22"/>
      <c r="Y479" s="20">
        <f t="shared" si="163"/>
        <v>22</v>
      </c>
      <c r="Z479" s="23">
        <f t="shared" si="164"/>
        <v>0</v>
      </c>
      <c r="AA479" s="22"/>
      <c r="AB479" s="20" t="str">
        <f t="shared" si="165"/>
        <v>_</v>
      </c>
      <c r="AC479" s="23" t="str">
        <f t="shared" si="171"/>
        <v>_</v>
      </c>
      <c r="AD479" s="22"/>
      <c r="AE479" s="20" t="str">
        <f t="shared" si="166"/>
        <v>_</v>
      </c>
      <c r="AF479" s="23" t="str">
        <f t="shared" si="172"/>
        <v>_</v>
      </c>
      <c r="AG479" s="22"/>
      <c r="AH479" s="20" t="str">
        <f t="shared" si="167"/>
        <v>_</v>
      </c>
      <c r="AI479" s="23" t="str">
        <f t="shared" si="173"/>
        <v>_</v>
      </c>
      <c r="AJ479" s="22"/>
      <c r="AK479" s="20">
        <f t="shared" si="168"/>
        <v>22</v>
      </c>
      <c r="AL479" s="23">
        <f t="shared" si="169"/>
        <v>0</v>
      </c>
      <c r="AM479" s="22"/>
    </row>
    <row r="480" spans="1:39" ht="12.75">
      <c r="A480" s="6">
        <f>Ruimtestaat!A484</f>
        <v>7</v>
      </c>
      <c r="B480" s="17" t="str">
        <f>Ruimtestaat!B484</f>
        <v>College de Trappenberg</v>
      </c>
      <c r="C480" s="52" t="str">
        <f>Ruimtestaat!D484</f>
        <v>1e</v>
      </c>
      <c r="D480" s="77">
        <f>Ruimtestaat!E484</f>
        <v>108</v>
      </c>
      <c r="E480" s="52" t="str">
        <f>Ruimtestaat!F484</f>
        <v>Lokaal</v>
      </c>
      <c r="F480" s="9">
        <v>6</v>
      </c>
      <c r="G480" s="18" t="str">
        <f t="shared" si="160"/>
        <v>Leslokalen theorie</v>
      </c>
      <c r="H480" s="52" t="str">
        <f>Ruimtestaat!G484</f>
        <v>pvc</v>
      </c>
      <c r="I480" s="19">
        <v>3</v>
      </c>
      <c r="J480" s="18" t="str">
        <f t="shared" si="170"/>
        <v>Harde vloer zonder polymeer beschermlaag, met behandeling</v>
      </c>
      <c r="K480" s="21">
        <f>Ruimtestaat!H484</f>
        <v>55</v>
      </c>
      <c r="L480" s="20">
        <f t="shared" si="174"/>
        <v>55</v>
      </c>
      <c r="M480" s="42">
        <f>Ruimtestaat!J484</f>
        <v>0</v>
      </c>
      <c r="N480" s="22"/>
      <c r="O480" s="9" t="str">
        <f>Ruimtestaat!L484</f>
        <v>1w</v>
      </c>
      <c r="P480" s="9"/>
      <c r="Q480" s="9"/>
      <c r="R480" s="9"/>
      <c r="S480" s="22"/>
      <c r="T480" s="17" t="str">
        <f t="shared" si="161"/>
        <v>Les</v>
      </c>
      <c r="U480" s="17" t="str">
        <f t="shared" si="162"/>
        <v>AQL 7%</v>
      </c>
      <c r="V480" s="22"/>
      <c r="W480" s="184">
        <v>100</v>
      </c>
      <c r="X480" s="22"/>
      <c r="Y480" s="20">
        <f t="shared" si="163"/>
        <v>22</v>
      </c>
      <c r="Z480" s="23">
        <f t="shared" si="164"/>
        <v>0</v>
      </c>
      <c r="AA480" s="22"/>
      <c r="AB480" s="20" t="str">
        <f t="shared" si="165"/>
        <v>_</v>
      </c>
      <c r="AC480" s="23" t="str">
        <f t="shared" si="171"/>
        <v>_</v>
      </c>
      <c r="AD480" s="22"/>
      <c r="AE480" s="20" t="str">
        <f t="shared" si="166"/>
        <v>_</v>
      </c>
      <c r="AF480" s="23" t="str">
        <f t="shared" si="172"/>
        <v>_</v>
      </c>
      <c r="AG480" s="22"/>
      <c r="AH480" s="20" t="str">
        <f t="shared" si="167"/>
        <v>_</v>
      </c>
      <c r="AI480" s="23" t="str">
        <f t="shared" si="173"/>
        <v>_</v>
      </c>
      <c r="AJ480" s="22"/>
      <c r="AK480" s="20">
        <f t="shared" si="168"/>
        <v>22</v>
      </c>
      <c r="AL480" s="23">
        <f t="shared" si="169"/>
        <v>0</v>
      </c>
      <c r="AM480" s="22"/>
    </row>
    <row r="481" spans="1:39" ht="12.75">
      <c r="A481" s="6">
        <f>Ruimtestaat!A485</f>
        <v>7</v>
      </c>
      <c r="B481" s="17" t="str">
        <f>Ruimtestaat!B485</f>
        <v>College de Trappenberg</v>
      </c>
      <c r="C481" s="52" t="str">
        <f>Ruimtestaat!D485</f>
        <v>1e</v>
      </c>
      <c r="D481" s="77">
        <f>Ruimtestaat!E485</f>
        <v>109</v>
      </c>
      <c r="E481" s="52" t="str">
        <f>Ruimtestaat!F485</f>
        <v>4x verzorgingsruimte en wasbak</v>
      </c>
      <c r="F481" s="9">
        <v>2</v>
      </c>
      <c r="G481" s="18" t="str">
        <f t="shared" si="160"/>
        <v>Sanitaire ruimte</v>
      </c>
      <c r="H481" s="52" t="str">
        <f>Ruimtestaat!G485</f>
        <v>pvc</v>
      </c>
      <c r="I481" s="19">
        <v>3</v>
      </c>
      <c r="J481" s="18" t="str">
        <f t="shared" si="170"/>
        <v>Harde vloer zonder polymeer beschermlaag, met behandeling</v>
      </c>
      <c r="K481" s="21">
        <f>Ruimtestaat!H485</f>
        <v>66</v>
      </c>
      <c r="L481" s="20">
        <f t="shared" si="174"/>
        <v>66</v>
      </c>
      <c r="M481" s="42">
        <f>Ruimtestaat!J485</f>
        <v>0</v>
      </c>
      <c r="N481" s="22"/>
      <c r="O481" s="9" t="str">
        <f>Ruimtestaat!L485</f>
        <v>5w</v>
      </c>
      <c r="P481" s="9"/>
      <c r="Q481" s="9"/>
      <c r="R481" s="9"/>
      <c r="S481" s="22"/>
      <c r="T481" s="17" t="str">
        <f t="shared" si="161"/>
        <v>Sanitair</v>
      </c>
      <c r="U481" s="17" t="str">
        <f t="shared" si="162"/>
        <v>AQL 4%</v>
      </c>
      <c r="V481" s="22"/>
      <c r="W481" s="184">
        <v>100</v>
      </c>
      <c r="X481" s="22"/>
      <c r="Y481" s="20">
        <f t="shared" si="163"/>
        <v>132</v>
      </c>
      <c r="Z481" s="23">
        <f t="shared" si="164"/>
        <v>0</v>
      </c>
      <c r="AA481" s="22"/>
      <c r="AB481" s="20" t="str">
        <f t="shared" si="165"/>
        <v>_</v>
      </c>
      <c r="AC481" s="23" t="str">
        <f t="shared" si="171"/>
        <v>_</v>
      </c>
      <c r="AD481" s="22"/>
      <c r="AE481" s="20" t="str">
        <f t="shared" si="166"/>
        <v>_</v>
      </c>
      <c r="AF481" s="23" t="str">
        <f t="shared" si="172"/>
        <v>_</v>
      </c>
      <c r="AG481" s="22"/>
      <c r="AH481" s="20" t="str">
        <f t="shared" si="167"/>
        <v>_</v>
      </c>
      <c r="AI481" s="23" t="str">
        <f t="shared" si="173"/>
        <v>_</v>
      </c>
      <c r="AJ481" s="22"/>
      <c r="AK481" s="20">
        <f t="shared" si="168"/>
        <v>132</v>
      </c>
      <c r="AL481" s="23">
        <f t="shared" si="169"/>
        <v>0</v>
      </c>
      <c r="AM481" s="22"/>
    </row>
    <row r="482" spans="1:39" ht="12.75">
      <c r="A482" s="6">
        <f>Ruimtestaat!A486</f>
        <v>7</v>
      </c>
      <c r="B482" s="17" t="str">
        <f>Ruimtestaat!B486</f>
        <v>College de Trappenberg</v>
      </c>
      <c r="C482" s="52" t="str">
        <f>Ruimtestaat!D486</f>
        <v>1e</v>
      </c>
      <c r="D482" s="77">
        <f>Ruimtestaat!E486</f>
        <v>110</v>
      </c>
      <c r="E482" s="52" t="str">
        <f>Ruimtestaat!F486</f>
        <v>voorraadhok</v>
      </c>
      <c r="F482" s="9" t="s">
        <v>652</v>
      </c>
      <c r="G482" s="18" t="str">
        <f t="shared" si="160"/>
        <v>niet in onderhoud</v>
      </c>
      <c r="H482" s="52" t="str">
        <f>Ruimtestaat!G486</f>
        <v>gietvloer</v>
      </c>
      <c r="I482" s="19">
        <v>3</v>
      </c>
      <c r="J482" s="18" t="str">
        <f t="shared" si="170"/>
        <v>Harde vloer zonder polymeer beschermlaag, met behandeling</v>
      </c>
      <c r="K482" s="21">
        <f>Ruimtestaat!H486</f>
        <v>5</v>
      </c>
      <c r="L482" s="20">
        <f t="shared" si="174"/>
        <v>0</v>
      </c>
      <c r="M482" s="42">
        <f>Ruimtestaat!J486</f>
        <v>5</v>
      </c>
      <c r="N482" s="22"/>
      <c r="O482" s="9" t="s">
        <v>652</v>
      </c>
      <c r="P482" s="9"/>
      <c r="Q482" s="9"/>
      <c r="R482" s="9"/>
      <c r="S482" s="22"/>
      <c r="T482" s="17" t="str">
        <f t="shared" si="161"/>
        <v>_</v>
      </c>
      <c r="U482" s="17" t="str">
        <f t="shared" si="162"/>
        <v>_</v>
      </c>
      <c r="V482" s="22"/>
      <c r="W482" s="184">
        <v>100</v>
      </c>
      <c r="X482" s="22"/>
      <c r="Y482" s="20" t="str">
        <f>IF(F482="nio","_",0)</f>
        <v>_</v>
      </c>
      <c r="Z482" s="23" t="str">
        <f t="shared" si="164"/>
        <v>_</v>
      </c>
      <c r="AA482" s="22"/>
      <c r="AB482" s="20" t="str">
        <f t="shared" si="165"/>
        <v>_</v>
      </c>
      <c r="AC482" s="23" t="str">
        <f t="shared" si="171"/>
        <v>_</v>
      </c>
      <c r="AD482" s="22"/>
      <c r="AE482" s="20" t="str">
        <f t="shared" si="166"/>
        <v>_</v>
      </c>
      <c r="AF482" s="23" t="str">
        <f t="shared" si="172"/>
        <v>_</v>
      </c>
      <c r="AG482" s="22"/>
      <c r="AH482" s="20" t="str">
        <f t="shared" si="167"/>
        <v>_</v>
      </c>
      <c r="AI482" s="23" t="str">
        <f t="shared" si="173"/>
        <v>_</v>
      </c>
      <c r="AJ482" s="22"/>
      <c r="AK482" s="20" t="str">
        <f t="shared" si="168"/>
        <v>_</v>
      </c>
      <c r="AL482" s="23" t="str">
        <f t="shared" si="169"/>
        <v>_</v>
      </c>
      <c r="AM482" s="22"/>
    </row>
    <row r="483" spans="1:39" ht="12.75">
      <c r="A483" s="6">
        <f>Ruimtestaat!A487</f>
        <v>7</v>
      </c>
      <c r="B483" s="17" t="str">
        <f>Ruimtestaat!B487</f>
        <v>College de Trappenberg</v>
      </c>
      <c r="C483" s="52" t="str">
        <f>Ruimtestaat!D487</f>
        <v>1e</v>
      </c>
      <c r="D483" s="77">
        <f>Ruimtestaat!E487</f>
        <v>111</v>
      </c>
      <c r="E483" s="52" t="str">
        <f>Ruimtestaat!F487</f>
        <v>kantoor</v>
      </c>
      <c r="F483" s="9">
        <v>1</v>
      </c>
      <c r="G483" s="18" t="str">
        <f t="shared" si="160"/>
        <v xml:space="preserve">Kantoorruimte / vergaderruimte </v>
      </c>
      <c r="H483" s="52" t="str">
        <f>Ruimtestaat!G487</f>
        <v>pvc</v>
      </c>
      <c r="I483" s="19">
        <v>3</v>
      </c>
      <c r="J483" s="18" t="str">
        <f t="shared" si="170"/>
        <v>Harde vloer zonder polymeer beschermlaag, met behandeling</v>
      </c>
      <c r="K483" s="21">
        <f>Ruimtestaat!H487</f>
        <v>16</v>
      </c>
      <c r="L483" s="20">
        <f t="shared" si="174"/>
        <v>16</v>
      </c>
      <c r="M483" s="42">
        <f>Ruimtestaat!J487</f>
        <v>0</v>
      </c>
      <c r="N483" s="22"/>
      <c r="O483" s="9" t="str">
        <f>Ruimtestaat!L487</f>
        <v>1w</v>
      </c>
      <c r="P483" s="9"/>
      <c r="Q483" s="9"/>
      <c r="R483" s="9"/>
      <c r="S483" s="22"/>
      <c r="T483" s="17" t="str">
        <f t="shared" si="161"/>
        <v>Bureau</v>
      </c>
      <c r="U483" s="17" t="str">
        <f t="shared" si="162"/>
        <v>AQL 7%</v>
      </c>
      <c r="V483" s="22"/>
      <c r="W483" s="184">
        <v>100</v>
      </c>
      <c r="X483" s="22"/>
      <c r="Y483" s="20">
        <f t="shared" si="163"/>
        <v>6.4</v>
      </c>
      <c r="Z483" s="23">
        <f t="shared" si="164"/>
        <v>0</v>
      </c>
      <c r="AA483" s="22"/>
      <c r="AB483" s="20" t="str">
        <f t="shared" si="165"/>
        <v>_</v>
      </c>
      <c r="AC483" s="23" t="str">
        <f t="shared" si="171"/>
        <v>_</v>
      </c>
      <c r="AD483" s="22"/>
      <c r="AE483" s="20" t="str">
        <f t="shared" si="166"/>
        <v>_</v>
      </c>
      <c r="AF483" s="23" t="str">
        <f t="shared" si="172"/>
        <v>_</v>
      </c>
      <c r="AG483" s="22"/>
      <c r="AH483" s="20" t="str">
        <f t="shared" si="167"/>
        <v>_</v>
      </c>
      <c r="AI483" s="23" t="str">
        <f t="shared" si="173"/>
        <v>_</v>
      </c>
      <c r="AJ483" s="22"/>
      <c r="AK483" s="20">
        <f t="shared" si="168"/>
        <v>6.4</v>
      </c>
      <c r="AL483" s="23">
        <f t="shared" si="169"/>
        <v>0</v>
      </c>
      <c r="AM483" s="22"/>
    </row>
    <row r="484" spans="1:39" ht="12.75">
      <c r="A484" s="6">
        <f>Ruimtestaat!A488</f>
        <v>7</v>
      </c>
      <c r="B484" s="17" t="str">
        <f>Ruimtestaat!B488</f>
        <v>College de Trappenberg</v>
      </c>
      <c r="C484" s="52" t="str">
        <f>Ruimtestaat!D488</f>
        <v>1e</v>
      </c>
      <c r="D484" s="77">
        <f>Ruimtestaat!E488</f>
        <v>112</v>
      </c>
      <c r="E484" s="52" t="str">
        <f>Ruimtestaat!F488</f>
        <v>kantoor</v>
      </c>
      <c r="F484" s="9">
        <v>1</v>
      </c>
      <c r="G484" s="18" t="str">
        <f t="shared" si="160"/>
        <v xml:space="preserve">Kantoorruimte / vergaderruimte </v>
      </c>
      <c r="H484" s="52" t="str">
        <f>Ruimtestaat!G488</f>
        <v>pvc</v>
      </c>
      <c r="I484" s="19">
        <v>3</v>
      </c>
      <c r="J484" s="18" t="str">
        <f t="shared" si="170"/>
        <v>Harde vloer zonder polymeer beschermlaag, met behandeling</v>
      </c>
      <c r="K484" s="21">
        <f>Ruimtestaat!H488</f>
        <v>16</v>
      </c>
      <c r="L484" s="20">
        <f t="shared" si="174"/>
        <v>16</v>
      </c>
      <c r="M484" s="42">
        <f>Ruimtestaat!J488</f>
        <v>0</v>
      </c>
      <c r="N484" s="22"/>
      <c r="O484" s="9" t="str">
        <f>Ruimtestaat!L488</f>
        <v>1w</v>
      </c>
      <c r="P484" s="9"/>
      <c r="Q484" s="9"/>
      <c r="R484" s="9"/>
      <c r="S484" s="22"/>
      <c r="T484" s="17" t="str">
        <f t="shared" si="161"/>
        <v>Bureau</v>
      </c>
      <c r="U484" s="17" t="str">
        <f t="shared" si="162"/>
        <v>AQL 7%</v>
      </c>
      <c r="V484" s="22"/>
      <c r="W484" s="184">
        <v>100</v>
      </c>
      <c r="X484" s="22"/>
      <c r="Y484" s="20">
        <f t="shared" si="163"/>
        <v>6.4</v>
      </c>
      <c r="Z484" s="23">
        <f t="shared" si="164"/>
        <v>0</v>
      </c>
      <c r="AA484" s="22"/>
      <c r="AB484" s="20" t="str">
        <f t="shared" si="165"/>
        <v>_</v>
      </c>
      <c r="AC484" s="23" t="str">
        <f t="shared" si="171"/>
        <v>_</v>
      </c>
      <c r="AD484" s="22"/>
      <c r="AE484" s="20" t="str">
        <f t="shared" si="166"/>
        <v>_</v>
      </c>
      <c r="AF484" s="23" t="str">
        <f t="shared" si="172"/>
        <v>_</v>
      </c>
      <c r="AG484" s="22"/>
      <c r="AH484" s="20" t="str">
        <f t="shared" si="167"/>
        <v>_</v>
      </c>
      <c r="AI484" s="23" t="str">
        <f t="shared" si="173"/>
        <v>_</v>
      </c>
      <c r="AJ484" s="22"/>
      <c r="AK484" s="20">
        <f t="shared" si="168"/>
        <v>6.4</v>
      </c>
      <c r="AL484" s="23">
        <f t="shared" si="169"/>
        <v>0</v>
      </c>
      <c r="AM484" s="22"/>
    </row>
    <row r="485" spans="1:39" ht="12.75">
      <c r="A485" s="6">
        <f>Ruimtestaat!A489</f>
        <v>7</v>
      </c>
      <c r="B485" s="17" t="str">
        <f>Ruimtestaat!B489</f>
        <v>College de Trappenberg</v>
      </c>
      <c r="C485" s="52" t="str">
        <f>Ruimtestaat!D489</f>
        <v>1e</v>
      </c>
      <c r="D485" s="77">
        <f>Ruimtestaat!E489</f>
        <v>113</v>
      </c>
      <c r="E485" s="52" t="str">
        <f>Ruimtestaat!F489</f>
        <v>hal</v>
      </c>
      <c r="F485" s="9">
        <v>3</v>
      </c>
      <c r="G485" s="18" t="str">
        <f t="shared" si="160"/>
        <v>Verkeersruimte / Garderobe / Wachtruimte</v>
      </c>
      <c r="H485" s="52" t="str">
        <f>Ruimtestaat!G489</f>
        <v>pvc</v>
      </c>
      <c r="I485" s="19">
        <v>3</v>
      </c>
      <c r="J485" s="18" t="str">
        <f t="shared" si="170"/>
        <v>Harde vloer zonder polymeer beschermlaag, met behandeling</v>
      </c>
      <c r="K485" s="21">
        <f>Ruimtestaat!H489</f>
        <v>8</v>
      </c>
      <c r="L485" s="20">
        <f t="shared" si="174"/>
        <v>8</v>
      </c>
      <c r="M485" s="42">
        <f>Ruimtestaat!J489</f>
        <v>0</v>
      </c>
      <c r="N485" s="22"/>
      <c r="O485" s="9" t="str">
        <f>Ruimtestaat!L489</f>
        <v>5w</v>
      </c>
      <c r="P485" s="9"/>
      <c r="Q485" s="9"/>
      <c r="R485" s="9"/>
      <c r="S485" s="22"/>
      <c r="T485" s="17" t="str">
        <f t="shared" si="161"/>
        <v>Verkeer</v>
      </c>
      <c r="U485" s="17" t="str">
        <f t="shared" si="162"/>
        <v>AQL 7%</v>
      </c>
      <c r="V485" s="22"/>
      <c r="W485" s="184">
        <v>100</v>
      </c>
      <c r="X485" s="22"/>
      <c r="Y485" s="20">
        <f t="shared" si="163"/>
        <v>16</v>
      </c>
      <c r="Z485" s="23">
        <f t="shared" si="164"/>
        <v>0</v>
      </c>
      <c r="AA485" s="22"/>
      <c r="AB485" s="20" t="str">
        <f t="shared" si="165"/>
        <v>_</v>
      </c>
      <c r="AC485" s="23" t="str">
        <f t="shared" si="171"/>
        <v>_</v>
      </c>
      <c r="AD485" s="22"/>
      <c r="AE485" s="20" t="str">
        <f t="shared" si="166"/>
        <v>_</v>
      </c>
      <c r="AF485" s="23" t="str">
        <f t="shared" si="172"/>
        <v>_</v>
      </c>
      <c r="AG485" s="22"/>
      <c r="AH485" s="20" t="str">
        <f t="shared" si="167"/>
        <v>_</v>
      </c>
      <c r="AI485" s="23" t="str">
        <f t="shared" si="173"/>
        <v>_</v>
      </c>
      <c r="AJ485" s="22"/>
      <c r="AK485" s="20">
        <f t="shared" si="168"/>
        <v>16</v>
      </c>
      <c r="AL485" s="23">
        <f t="shared" si="169"/>
        <v>0</v>
      </c>
      <c r="AM485" s="22"/>
    </row>
    <row r="486" spans="1:39" ht="12.75">
      <c r="A486" s="6">
        <f>Ruimtestaat!A490</f>
        <v>7</v>
      </c>
      <c r="B486" s="17" t="str">
        <f>Ruimtestaat!B490</f>
        <v>College de Trappenberg</v>
      </c>
      <c r="C486" s="52" t="str">
        <f>Ruimtestaat!D490</f>
        <v>1e</v>
      </c>
      <c r="D486" s="77">
        <f>Ruimtestaat!E490</f>
        <v>114</v>
      </c>
      <c r="E486" s="52" t="str">
        <f>Ruimtestaat!F490</f>
        <v>pantry/ kopier</v>
      </c>
      <c r="F486" s="9">
        <v>5</v>
      </c>
      <c r="G486" s="18" t="str">
        <f t="shared" si="160"/>
        <v>Pantry / keuken / koffie / restaurant</v>
      </c>
      <c r="H486" s="52" t="str">
        <f>Ruimtestaat!G490</f>
        <v>pvc</v>
      </c>
      <c r="I486" s="19">
        <v>3</v>
      </c>
      <c r="J486" s="18" t="str">
        <f t="shared" si="170"/>
        <v>Harde vloer zonder polymeer beschermlaag, met behandeling</v>
      </c>
      <c r="K486" s="21">
        <f>Ruimtestaat!H490</f>
        <v>14</v>
      </c>
      <c r="L486" s="20">
        <f t="shared" si="174"/>
        <v>14</v>
      </c>
      <c r="M486" s="42">
        <f>Ruimtestaat!J490</f>
        <v>0</v>
      </c>
      <c r="N486" s="22"/>
      <c r="O486" s="9" t="str">
        <f>Ruimtestaat!L490</f>
        <v>1w</v>
      </c>
      <c r="P486" s="9"/>
      <c r="Q486" s="9"/>
      <c r="R486" s="9"/>
      <c r="S486" s="22"/>
      <c r="T486" s="17" t="str">
        <f t="shared" si="161"/>
        <v>Verkeer</v>
      </c>
      <c r="U486" s="17" t="str">
        <f t="shared" si="162"/>
        <v>AQL 7%</v>
      </c>
      <c r="V486" s="22"/>
      <c r="W486" s="184">
        <v>100</v>
      </c>
      <c r="X486" s="22"/>
      <c r="Y486" s="20">
        <f t="shared" si="163"/>
        <v>5.6000000000000005</v>
      </c>
      <c r="Z486" s="23">
        <f t="shared" si="164"/>
        <v>0</v>
      </c>
      <c r="AA486" s="22"/>
      <c r="AB486" s="20" t="str">
        <f t="shared" si="165"/>
        <v>_</v>
      </c>
      <c r="AC486" s="23" t="str">
        <f t="shared" si="171"/>
        <v>_</v>
      </c>
      <c r="AD486" s="22"/>
      <c r="AE486" s="20" t="str">
        <f t="shared" si="166"/>
        <v>_</v>
      </c>
      <c r="AF486" s="23" t="str">
        <f t="shared" si="172"/>
        <v>_</v>
      </c>
      <c r="AG486" s="22"/>
      <c r="AH486" s="20" t="str">
        <f t="shared" si="167"/>
        <v>_</v>
      </c>
      <c r="AI486" s="23" t="str">
        <f t="shared" si="173"/>
        <v>_</v>
      </c>
      <c r="AJ486" s="22"/>
      <c r="AK486" s="20">
        <f t="shared" si="168"/>
        <v>5.6000000000000005</v>
      </c>
      <c r="AL486" s="23">
        <f t="shared" si="169"/>
        <v>0</v>
      </c>
      <c r="AM486" s="22"/>
    </row>
    <row r="487" spans="1:39" ht="12.75">
      <c r="A487" s="6">
        <f>Ruimtestaat!A491</f>
        <v>7</v>
      </c>
      <c r="B487" s="17" t="str">
        <f>Ruimtestaat!B491</f>
        <v>College de Trappenberg</v>
      </c>
      <c r="C487" s="52" t="str">
        <f>Ruimtestaat!D491</f>
        <v>1e</v>
      </c>
      <c r="D487" s="77">
        <f>Ruimtestaat!E491</f>
        <v>115</v>
      </c>
      <c r="E487" s="52" t="str">
        <f>Ruimtestaat!F491</f>
        <v>kantoor</v>
      </c>
      <c r="F487" s="9">
        <v>1</v>
      </c>
      <c r="G487" s="18" t="str">
        <f t="shared" si="160"/>
        <v xml:space="preserve">Kantoorruimte / vergaderruimte </v>
      </c>
      <c r="H487" s="52" t="str">
        <f>Ruimtestaat!G491</f>
        <v>pvc</v>
      </c>
      <c r="I487" s="19">
        <v>3</v>
      </c>
      <c r="J487" s="18" t="str">
        <f t="shared" si="170"/>
        <v>Harde vloer zonder polymeer beschermlaag, met behandeling</v>
      </c>
      <c r="K487" s="21">
        <f>Ruimtestaat!H491</f>
        <v>14</v>
      </c>
      <c r="L487" s="20">
        <f t="shared" si="174"/>
        <v>14</v>
      </c>
      <c r="M487" s="42">
        <f>Ruimtestaat!J491</f>
        <v>0</v>
      </c>
      <c r="N487" s="22"/>
      <c r="O487" s="9" t="str">
        <f>Ruimtestaat!L491</f>
        <v>1w</v>
      </c>
      <c r="P487" s="9"/>
      <c r="Q487" s="9"/>
      <c r="R487" s="9"/>
      <c r="S487" s="22"/>
      <c r="T487" s="17" t="str">
        <f t="shared" si="161"/>
        <v>Bureau</v>
      </c>
      <c r="U487" s="17" t="str">
        <f t="shared" si="162"/>
        <v>AQL 7%</v>
      </c>
      <c r="V487" s="22"/>
      <c r="W487" s="184">
        <v>100</v>
      </c>
      <c r="X487" s="22"/>
      <c r="Y487" s="20">
        <f t="shared" si="163"/>
        <v>5.6000000000000005</v>
      </c>
      <c r="Z487" s="23">
        <f t="shared" si="164"/>
        <v>0</v>
      </c>
      <c r="AA487" s="22"/>
      <c r="AB487" s="20" t="str">
        <f t="shared" si="165"/>
        <v>_</v>
      </c>
      <c r="AC487" s="23" t="str">
        <f t="shared" si="171"/>
        <v>_</v>
      </c>
      <c r="AD487" s="22"/>
      <c r="AE487" s="20" t="str">
        <f t="shared" si="166"/>
        <v>_</v>
      </c>
      <c r="AF487" s="23" t="str">
        <f t="shared" si="172"/>
        <v>_</v>
      </c>
      <c r="AG487" s="22"/>
      <c r="AH487" s="20" t="str">
        <f t="shared" si="167"/>
        <v>_</v>
      </c>
      <c r="AI487" s="23" t="str">
        <f t="shared" si="173"/>
        <v>_</v>
      </c>
      <c r="AJ487" s="22"/>
      <c r="AK487" s="20">
        <f t="shared" si="168"/>
        <v>5.6000000000000005</v>
      </c>
      <c r="AL487" s="23">
        <f t="shared" si="169"/>
        <v>0</v>
      </c>
      <c r="AM487" s="22"/>
    </row>
    <row r="488" spans="1:39" ht="12.75">
      <c r="A488" s="6">
        <f>Ruimtestaat!A492</f>
        <v>7</v>
      </c>
      <c r="B488" s="17" t="str">
        <f>Ruimtestaat!B492</f>
        <v>College de Trappenberg</v>
      </c>
      <c r="C488" s="52" t="str">
        <f>Ruimtestaat!D492</f>
        <v>1e</v>
      </c>
      <c r="D488" s="77">
        <f>Ruimtestaat!E492</f>
        <v>116</v>
      </c>
      <c r="E488" s="52" t="str">
        <f>Ruimtestaat!F492</f>
        <v>hal</v>
      </c>
      <c r="F488" s="9">
        <v>3</v>
      </c>
      <c r="G488" s="18" t="str">
        <f t="shared" si="160"/>
        <v>Verkeersruimte / Garderobe / Wachtruimte</v>
      </c>
      <c r="H488" s="52" t="str">
        <f>Ruimtestaat!G492</f>
        <v>pvc</v>
      </c>
      <c r="I488" s="19">
        <v>3</v>
      </c>
      <c r="J488" s="18" t="str">
        <f t="shared" si="170"/>
        <v>Harde vloer zonder polymeer beschermlaag, met behandeling</v>
      </c>
      <c r="K488" s="21">
        <f>Ruimtestaat!H492</f>
        <v>62</v>
      </c>
      <c r="L488" s="20">
        <f t="shared" si="174"/>
        <v>62</v>
      </c>
      <c r="M488" s="42">
        <f>Ruimtestaat!J492</f>
        <v>0</v>
      </c>
      <c r="N488" s="22"/>
      <c r="O488" s="9" t="str">
        <f>Ruimtestaat!L492</f>
        <v>5w</v>
      </c>
      <c r="P488" s="9"/>
      <c r="Q488" s="9"/>
      <c r="R488" s="9"/>
      <c r="S488" s="22"/>
      <c r="T488" s="17" t="str">
        <f t="shared" si="161"/>
        <v>Verkeer</v>
      </c>
      <c r="U488" s="17" t="str">
        <f t="shared" si="162"/>
        <v>AQL 7%</v>
      </c>
      <c r="V488" s="22"/>
      <c r="W488" s="184">
        <v>100</v>
      </c>
      <c r="X488" s="22"/>
      <c r="Y488" s="20">
        <f t="shared" si="163"/>
        <v>124</v>
      </c>
      <c r="Z488" s="23">
        <f t="shared" si="164"/>
        <v>0</v>
      </c>
      <c r="AA488" s="22"/>
      <c r="AB488" s="20" t="str">
        <f t="shared" si="165"/>
        <v>_</v>
      </c>
      <c r="AC488" s="23" t="str">
        <f t="shared" si="171"/>
        <v>_</v>
      </c>
      <c r="AD488" s="22"/>
      <c r="AE488" s="20" t="str">
        <f t="shared" si="166"/>
        <v>_</v>
      </c>
      <c r="AF488" s="23" t="str">
        <f t="shared" si="172"/>
        <v>_</v>
      </c>
      <c r="AG488" s="22"/>
      <c r="AH488" s="20" t="str">
        <f t="shared" si="167"/>
        <v>_</v>
      </c>
      <c r="AI488" s="23" t="str">
        <f t="shared" si="173"/>
        <v>_</v>
      </c>
      <c r="AJ488" s="22"/>
      <c r="AK488" s="20">
        <f t="shared" si="168"/>
        <v>124</v>
      </c>
      <c r="AL488" s="23">
        <f t="shared" si="169"/>
        <v>0</v>
      </c>
      <c r="AM488" s="22"/>
    </row>
    <row r="489" spans="1:39" ht="12.75">
      <c r="A489" s="6">
        <f>Ruimtestaat!A493</f>
        <v>7</v>
      </c>
      <c r="B489" s="17" t="str">
        <f>Ruimtestaat!B493</f>
        <v>College de Trappenberg</v>
      </c>
      <c r="C489" s="52" t="str">
        <f>Ruimtestaat!D493</f>
        <v>1e</v>
      </c>
      <c r="D489" s="77">
        <f>Ruimtestaat!E493</f>
        <v>117</v>
      </c>
      <c r="E489" s="52" t="str">
        <f>Ruimtestaat!F493</f>
        <v>Lifthal</v>
      </c>
      <c r="F489" s="9">
        <v>3</v>
      </c>
      <c r="G489" s="18" t="str">
        <f t="shared" si="160"/>
        <v>Verkeersruimte / Garderobe / Wachtruimte</v>
      </c>
      <c r="H489" s="52" t="str">
        <f>Ruimtestaat!G493</f>
        <v>pvc</v>
      </c>
      <c r="I489" s="19">
        <v>3</v>
      </c>
      <c r="J489" s="18" t="str">
        <f t="shared" si="170"/>
        <v>Harde vloer zonder polymeer beschermlaag, met behandeling</v>
      </c>
      <c r="K489" s="21">
        <f>Ruimtestaat!H493</f>
        <v>20</v>
      </c>
      <c r="L489" s="20">
        <f t="shared" si="174"/>
        <v>20</v>
      </c>
      <c r="M489" s="42">
        <f>Ruimtestaat!J493</f>
        <v>0</v>
      </c>
      <c r="N489" s="22"/>
      <c r="O489" s="9" t="str">
        <f>Ruimtestaat!L493</f>
        <v>5w</v>
      </c>
      <c r="P489" s="9"/>
      <c r="Q489" s="9"/>
      <c r="R489" s="9"/>
      <c r="S489" s="22"/>
      <c r="T489" s="17" t="str">
        <f t="shared" si="161"/>
        <v>Verkeer</v>
      </c>
      <c r="U489" s="17" t="str">
        <f t="shared" si="162"/>
        <v>AQL 7%</v>
      </c>
      <c r="V489" s="22"/>
      <c r="W489" s="184">
        <v>100</v>
      </c>
      <c r="X489" s="22"/>
      <c r="Y489" s="20">
        <f t="shared" si="163"/>
        <v>40</v>
      </c>
      <c r="Z489" s="23">
        <f t="shared" si="164"/>
        <v>0</v>
      </c>
      <c r="AA489" s="22"/>
      <c r="AB489" s="20" t="str">
        <f t="shared" si="165"/>
        <v>_</v>
      </c>
      <c r="AC489" s="23" t="str">
        <f t="shared" si="171"/>
        <v>_</v>
      </c>
      <c r="AD489" s="22"/>
      <c r="AE489" s="20" t="str">
        <f t="shared" si="166"/>
        <v>_</v>
      </c>
      <c r="AF489" s="23" t="str">
        <f t="shared" si="172"/>
        <v>_</v>
      </c>
      <c r="AG489" s="22"/>
      <c r="AH489" s="20" t="str">
        <f t="shared" si="167"/>
        <v>_</v>
      </c>
      <c r="AI489" s="23" t="str">
        <f t="shared" si="173"/>
        <v>_</v>
      </c>
      <c r="AJ489" s="22"/>
      <c r="AK489" s="20">
        <f t="shared" si="168"/>
        <v>40</v>
      </c>
      <c r="AL489" s="23">
        <f t="shared" si="169"/>
        <v>0</v>
      </c>
      <c r="AM489" s="22"/>
    </row>
    <row r="490" spans="1:39" ht="12.75">
      <c r="A490" s="6">
        <f>Ruimtestaat!A494</f>
        <v>7</v>
      </c>
      <c r="B490" s="17" t="str">
        <f>Ruimtestaat!B494</f>
        <v>College de Trappenberg</v>
      </c>
      <c r="C490" s="52" t="str">
        <f>Ruimtestaat!D494</f>
        <v>1e</v>
      </c>
      <c r="D490" s="77">
        <f>Ruimtestaat!E494</f>
        <v>118</v>
      </c>
      <c r="E490" s="52" t="str">
        <f>Ruimtestaat!F494</f>
        <v>Bibliotheek speelotheek</v>
      </c>
      <c r="F490" s="9">
        <v>6</v>
      </c>
      <c r="G490" s="18" t="str">
        <f t="shared" si="160"/>
        <v>Leslokalen theorie</v>
      </c>
      <c r="H490" s="52" t="str">
        <f>Ruimtestaat!G494</f>
        <v>pvc</v>
      </c>
      <c r="I490" s="19">
        <v>3</v>
      </c>
      <c r="J490" s="18" t="str">
        <f t="shared" si="170"/>
        <v>Harde vloer zonder polymeer beschermlaag, met behandeling</v>
      </c>
      <c r="K490" s="21">
        <f>Ruimtestaat!H494</f>
        <v>65</v>
      </c>
      <c r="L490" s="20">
        <f t="shared" si="174"/>
        <v>65</v>
      </c>
      <c r="M490" s="42">
        <f>Ruimtestaat!J494</f>
        <v>0</v>
      </c>
      <c r="N490" s="22"/>
      <c r="O490" s="9" t="str">
        <f>Ruimtestaat!L494</f>
        <v>1w</v>
      </c>
      <c r="P490" s="9"/>
      <c r="Q490" s="9"/>
      <c r="R490" s="9"/>
      <c r="S490" s="22"/>
      <c r="T490" s="17" t="str">
        <f t="shared" si="161"/>
        <v>Les</v>
      </c>
      <c r="U490" s="17" t="str">
        <f t="shared" si="162"/>
        <v>AQL 7%</v>
      </c>
      <c r="V490" s="22"/>
      <c r="W490" s="184">
        <v>100</v>
      </c>
      <c r="X490" s="22"/>
      <c r="Y490" s="20">
        <f t="shared" si="163"/>
        <v>26</v>
      </c>
      <c r="Z490" s="23">
        <f t="shared" si="164"/>
        <v>0</v>
      </c>
      <c r="AA490" s="22"/>
      <c r="AB490" s="20" t="str">
        <f t="shared" si="165"/>
        <v>_</v>
      </c>
      <c r="AC490" s="23" t="str">
        <f t="shared" si="171"/>
        <v>_</v>
      </c>
      <c r="AD490" s="22"/>
      <c r="AE490" s="20" t="str">
        <f t="shared" si="166"/>
        <v>_</v>
      </c>
      <c r="AF490" s="23" t="str">
        <f t="shared" si="172"/>
        <v>_</v>
      </c>
      <c r="AG490" s="22"/>
      <c r="AH490" s="20" t="str">
        <f t="shared" si="167"/>
        <v>_</v>
      </c>
      <c r="AI490" s="23" t="str">
        <f t="shared" si="173"/>
        <v>_</v>
      </c>
      <c r="AJ490" s="22"/>
      <c r="AK490" s="20">
        <f t="shared" si="168"/>
        <v>26</v>
      </c>
      <c r="AL490" s="23">
        <f t="shared" si="169"/>
        <v>0</v>
      </c>
      <c r="AM490" s="22"/>
    </row>
    <row r="491" spans="1:39" ht="12.75">
      <c r="A491" s="6">
        <f>Ruimtestaat!A495</f>
        <v>7</v>
      </c>
      <c r="B491" s="17" t="str">
        <f>Ruimtestaat!B495</f>
        <v>College de Trappenberg</v>
      </c>
      <c r="C491" s="52" t="str">
        <f>Ruimtestaat!D495</f>
        <v>1e</v>
      </c>
      <c r="D491" s="77">
        <f>Ruimtestaat!E495</f>
        <v>119</v>
      </c>
      <c r="E491" s="52" t="str">
        <f>Ruimtestaat!F495</f>
        <v>verkeersruimte</v>
      </c>
      <c r="F491" s="9">
        <v>3</v>
      </c>
      <c r="G491" s="18" t="str">
        <f t="shared" si="160"/>
        <v>Verkeersruimte / Garderobe / Wachtruimte</v>
      </c>
      <c r="H491" s="52" t="str">
        <f>Ruimtestaat!G495</f>
        <v>pvc</v>
      </c>
      <c r="I491" s="19">
        <v>3</v>
      </c>
      <c r="J491" s="18" t="str">
        <f t="shared" si="170"/>
        <v>Harde vloer zonder polymeer beschermlaag, met behandeling</v>
      </c>
      <c r="K491" s="21">
        <f>Ruimtestaat!H495</f>
        <v>63</v>
      </c>
      <c r="L491" s="20">
        <f t="shared" si="174"/>
        <v>63</v>
      </c>
      <c r="M491" s="42">
        <f>Ruimtestaat!J495</f>
        <v>0</v>
      </c>
      <c r="N491" s="22"/>
      <c r="O491" s="9" t="str">
        <f>Ruimtestaat!L495</f>
        <v>5w</v>
      </c>
      <c r="P491" s="9"/>
      <c r="Q491" s="9"/>
      <c r="R491" s="9"/>
      <c r="S491" s="22"/>
      <c r="T491" s="17" t="str">
        <f t="shared" si="161"/>
        <v>Verkeer</v>
      </c>
      <c r="U491" s="17" t="str">
        <f t="shared" si="162"/>
        <v>AQL 7%</v>
      </c>
      <c r="V491" s="22"/>
      <c r="W491" s="184">
        <v>100</v>
      </c>
      <c r="X491" s="22"/>
      <c r="Y491" s="20">
        <f t="shared" si="163"/>
        <v>126</v>
      </c>
      <c r="Z491" s="23">
        <f t="shared" si="164"/>
        <v>0</v>
      </c>
      <c r="AA491" s="22"/>
      <c r="AB491" s="20" t="str">
        <f t="shared" si="165"/>
        <v>_</v>
      </c>
      <c r="AC491" s="23" t="str">
        <f t="shared" si="171"/>
        <v>_</v>
      </c>
      <c r="AD491" s="22"/>
      <c r="AE491" s="20" t="str">
        <f t="shared" si="166"/>
        <v>_</v>
      </c>
      <c r="AF491" s="23" t="str">
        <f t="shared" si="172"/>
        <v>_</v>
      </c>
      <c r="AG491" s="22"/>
      <c r="AH491" s="20" t="str">
        <f t="shared" si="167"/>
        <v>_</v>
      </c>
      <c r="AI491" s="23" t="str">
        <f t="shared" si="173"/>
        <v>_</v>
      </c>
      <c r="AJ491" s="22"/>
      <c r="AK491" s="20">
        <f t="shared" si="168"/>
        <v>126</v>
      </c>
      <c r="AL491" s="23">
        <f t="shared" si="169"/>
        <v>0</v>
      </c>
      <c r="AM491" s="22"/>
    </row>
    <row r="492" spans="1:39" ht="12.75">
      <c r="A492" s="6">
        <f>Ruimtestaat!A496</f>
        <v>7</v>
      </c>
      <c r="B492" s="17" t="str">
        <f>Ruimtestaat!B496</f>
        <v>College de Trappenberg</v>
      </c>
      <c r="C492" s="52" t="str">
        <f>Ruimtestaat!D496</f>
        <v>1e</v>
      </c>
      <c r="D492" s="77">
        <f>Ruimtestaat!E496</f>
        <v>120</v>
      </c>
      <c r="E492" s="52" t="str">
        <f>Ruimtestaat!F496</f>
        <v>lokaal</v>
      </c>
      <c r="F492" s="9">
        <v>6</v>
      </c>
      <c r="G492" s="18" t="str">
        <f t="shared" si="160"/>
        <v>Leslokalen theorie</v>
      </c>
      <c r="H492" s="52" t="str">
        <f>Ruimtestaat!G496</f>
        <v>pvc</v>
      </c>
      <c r="I492" s="19">
        <v>3</v>
      </c>
      <c r="J492" s="18" t="str">
        <f t="shared" si="170"/>
        <v>Harde vloer zonder polymeer beschermlaag, met behandeling</v>
      </c>
      <c r="K492" s="21">
        <f>Ruimtestaat!H496</f>
        <v>75</v>
      </c>
      <c r="L492" s="20">
        <f t="shared" si="174"/>
        <v>75</v>
      </c>
      <c r="M492" s="42">
        <f>Ruimtestaat!J496</f>
        <v>0</v>
      </c>
      <c r="N492" s="22"/>
      <c r="O492" s="9" t="str">
        <f>Ruimtestaat!L496</f>
        <v>1w</v>
      </c>
      <c r="P492" s="9"/>
      <c r="Q492" s="9"/>
      <c r="R492" s="9"/>
      <c r="S492" s="22"/>
      <c r="T492" s="17" t="str">
        <f t="shared" si="161"/>
        <v>Les</v>
      </c>
      <c r="U492" s="17" t="str">
        <f t="shared" si="162"/>
        <v>AQL 7%</v>
      </c>
      <c r="V492" s="22"/>
      <c r="W492" s="184">
        <v>100</v>
      </c>
      <c r="X492" s="22"/>
      <c r="Y492" s="20">
        <f t="shared" si="163"/>
        <v>30</v>
      </c>
      <c r="Z492" s="23">
        <f t="shared" si="164"/>
        <v>0</v>
      </c>
      <c r="AA492" s="22"/>
      <c r="AB492" s="20" t="str">
        <f t="shared" si="165"/>
        <v>_</v>
      </c>
      <c r="AC492" s="23" t="str">
        <f t="shared" si="171"/>
        <v>_</v>
      </c>
      <c r="AD492" s="22"/>
      <c r="AE492" s="20" t="str">
        <f t="shared" si="166"/>
        <v>_</v>
      </c>
      <c r="AF492" s="23" t="str">
        <f t="shared" si="172"/>
        <v>_</v>
      </c>
      <c r="AG492" s="22"/>
      <c r="AH492" s="20" t="str">
        <f t="shared" si="167"/>
        <v>_</v>
      </c>
      <c r="AI492" s="23" t="str">
        <f t="shared" si="173"/>
        <v>_</v>
      </c>
      <c r="AJ492" s="22"/>
      <c r="AK492" s="20">
        <f t="shared" si="168"/>
        <v>30</v>
      </c>
      <c r="AL492" s="23">
        <f t="shared" si="169"/>
        <v>0</v>
      </c>
      <c r="AM492" s="22"/>
    </row>
    <row r="493" spans="1:39" ht="12.75">
      <c r="A493" s="6">
        <f>Ruimtestaat!A497</f>
        <v>7</v>
      </c>
      <c r="B493" s="17" t="str">
        <f>Ruimtestaat!B497</f>
        <v>College de Trappenberg</v>
      </c>
      <c r="C493" s="52" t="str">
        <f>Ruimtestaat!D497</f>
        <v>1e</v>
      </c>
      <c r="D493" s="77">
        <f>Ruimtestaat!E497</f>
        <v>121</v>
      </c>
      <c r="E493" s="52" t="str">
        <f>Ruimtestaat!F497</f>
        <v>miva toilet</v>
      </c>
      <c r="F493" s="9">
        <v>2</v>
      </c>
      <c r="G493" s="18" t="str">
        <f t="shared" si="160"/>
        <v>Sanitaire ruimte</v>
      </c>
      <c r="H493" s="52" t="str">
        <f>Ruimtestaat!G497</f>
        <v>gietvloer</v>
      </c>
      <c r="I493" s="19">
        <v>3</v>
      </c>
      <c r="J493" s="18" t="str">
        <f t="shared" si="170"/>
        <v>Harde vloer zonder polymeer beschermlaag, met behandeling</v>
      </c>
      <c r="K493" s="21">
        <f>Ruimtestaat!H497</f>
        <v>8</v>
      </c>
      <c r="L493" s="20">
        <f t="shared" si="174"/>
        <v>8</v>
      </c>
      <c r="M493" s="42">
        <f>Ruimtestaat!J497</f>
        <v>0</v>
      </c>
      <c r="N493" s="22"/>
      <c r="O493" s="9" t="str">
        <f>Ruimtestaat!L497</f>
        <v>5w</v>
      </c>
      <c r="P493" s="9"/>
      <c r="Q493" s="9"/>
      <c r="R493" s="9"/>
      <c r="S493" s="22"/>
      <c r="T493" s="17" t="str">
        <f t="shared" si="161"/>
        <v>Sanitair</v>
      </c>
      <c r="U493" s="17" t="str">
        <f t="shared" si="162"/>
        <v>AQL 4%</v>
      </c>
      <c r="V493" s="22"/>
      <c r="W493" s="184">
        <v>100</v>
      </c>
      <c r="X493" s="22"/>
      <c r="Y493" s="20">
        <f t="shared" si="163"/>
        <v>16</v>
      </c>
      <c r="Z493" s="23">
        <f t="shared" si="164"/>
        <v>0</v>
      </c>
      <c r="AA493" s="22"/>
      <c r="AB493" s="20" t="str">
        <f t="shared" si="165"/>
        <v>_</v>
      </c>
      <c r="AC493" s="23" t="str">
        <f t="shared" si="171"/>
        <v>_</v>
      </c>
      <c r="AD493" s="22"/>
      <c r="AE493" s="20" t="str">
        <f t="shared" si="166"/>
        <v>_</v>
      </c>
      <c r="AF493" s="23" t="str">
        <f t="shared" si="172"/>
        <v>_</v>
      </c>
      <c r="AG493" s="22"/>
      <c r="AH493" s="20" t="str">
        <f t="shared" si="167"/>
        <v>_</v>
      </c>
      <c r="AI493" s="23" t="str">
        <f t="shared" si="173"/>
        <v>_</v>
      </c>
      <c r="AJ493" s="22"/>
      <c r="AK493" s="20">
        <f t="shared" si="168"/>
        <v>16</v>
      </c>
      <c r="AL493" s="23">
        <f t="shared" si="169"/>
        <v>0</v>
      </c>
      <c r="AM493" s="22"/>
    </row>
    <row r="494" spans="1:39" ht="12.75">
      <c r="A494" s="6">
        <f>Ruimtestaat!A498</f>
        <v>7</v>
      </c>
      <c r="B494" s="17" t="str">
        <f>Ruimtestaat!B498</f>
        <v>College de Trappenberg</v>
      </c>
      <c r="C494" s="52" t="str">
        <f>Ruimtestaat!D498</f>
        <v>1e</v>
      </c>
      <c r="D494" s="77">
        <f>Ruimtestaat!E498</f>
        <v>122</v>
      </c>
      <c r="E494" s="52" t="str">
        <f>Ruimtestaat!F498</f>
        <v>miva toilet</v>
      </c>
      <c r="F494" s="9">
        <v>2</v>
      </c>
      <c r="G494" s="18" t="str">
        <f t="shared" si="160"/>
        <v>Sanitaire ruimte</v>
      </c>
      <c r="H494" s="52" t="str">
        <f>Ruimtestaat!G498</f>
        <v>gietvloer</v>
      </c>
      <c r="I494" s="19">
        <v>3</v>
      </c>
      <c r="J494" s="18" t="str">
        <f t="shared" si="170"/>
        <v>Harde vloer zonder polymeer beschermlaag, met behandeling</v>
      </c>
      <c r="K494" s="21">
        <f>Ruimtestaat!H498</f>
        <v>8</v>
      </c>
      <c r="L494" s="20">
        <f t="shared" si="174"/>
        <v>8</v>
      </c>
      <c r="M494" s="42">
        <f>Ruimtestaat!J498</f>
        <v>0</v>
      </c>
      <c r="N494" s="22"/>
      <c r="O494" s="9" t="str">
        <f>Ruimtestaat!L498</f>
        <v>5w</v>
      </c>
      <c r="P494" s="9"/>
      <c r="Q494" s="9"/>
      <c r="R494" s="9"/>
      <c r="S494" s="22"/>
      <c r="T494" s="17" t="str">
        <f t="shared" si="161"/>
        <v>Sanitair</v>
      </c>
      <c r="U494" s="17" t="str">
        <f t="shared" si="162"/>
        <v>AQL 4%</v>
      </c>
      <c r="V494" s="22"/>
      <c r="W494" s="184">
        <v>100</v>
      </c>
      <c r="X494" s="22"/>
      <c r="Y494" s="20">
        <f t="shared" si="163"/>
        <v>16</v>
      </c>
      <c r="Z494" s="23">
        <f t="shared" si="164"/>
        <v>0</v>
      </c>
      <c r="AA494" s="22"/>
      <c r="AB494" s="20" t="str">
        <f t="shared" si="165"/>
        <v>_</v>
      </c>
      <c r="AC494" s="23" t="str">
        <f t="shared" si="171"/>
        <v>_</v>
      </c>
      <c r="AD494" s="22"/>
      <c r="AE494" s="20" t="str">
        <f t="shared" si="166"/>
        <v>_</v>
      </c>
      <c r="AF494" s="23" t="str">
        <f t="shared" si="172"/>
        <v>_</v>
      </c>
      <c r="AG494" s="22"/>
      <c r="AH494" s="20" t="str">
        <f t="shared" si="167"/>
        <v>_</v>
      </c>
      <c r="AI494" s="23" t="str">
        <f t="shared" si="173"/>
        <v>_</v>
      </c>
      <c r="AJ494" s="22"/>
      <c r="AK494" s="20">
        <f t="shared" si="168"/>
        <v>16</v>
      </c>
      <c r="AL494" s="23">
        <f t="shared" si="169"/>
        <v>0</v>
      </c>
      <c r="AM494" s="22"/>
    </row>
    <row r="495" spans="1:39" ht="12.75">
      <c r="A495" s="6">
        <f>Ruimtestaat!A499</f>
        <v>7</v>
      </c>
      <c r="B495" s="17" t="str">
        <f>Ruimtestaat!B499</f>
        <v>College de Trappenberg</v>
      </c>
      <c r="C495" s="52" t="str">
        <f>Ruimtestaat!D499</f>
        <v>1e</v>
      </c>
      <c r="D495" s="77">
        <f>Ruimtestaat!E499</f>
        <v>123</v>
      </c>
      <c r="E495" s="52" t="str">
        <f>Ruimtestaat!F499</f>
        <v>verkeersruimte</v>
      </c>
      <c r="F495" s="9">
        <v>3</v>
      </c>
      <c r="G495" s="18" t="str">
        <f t="shared" si="160"/>
        <v>Verkeersruimte / Garderobe / Wachtruimte</v>
      </c>
      <c r="H495" s="52" t="str">
        <f>Ruimtestaat!G499</f>
        <v>pvc</v>
      </c>
      <c r="I495" s="19">
        <v>3</v>
      </c>
      <c r="J495" s="18" t="str">
        <f t="shared" si="170"/>
        <v>Harde vloer zonder polymeer beschermlaag, met behandeling</v>
      </c>
      <c r="K495" s="21">
        <f>Ruimtestaat!H499</f>
        <v>50</v>
      </c>
      <c r="L495" s="20">
        <f t="shared" si="174"/>
        <v>50</v>
      </c>
      <c r="M495" s="42">
        <f>Ruimtestaat!J499</f>
        <v>0</v>
      </c>
      <c r="N495" s="22"/>
      <c r="O495" s="9" t="str">
        <f>Ruimtestaat!L499</f>
        <v>5w</v>
      </c>
      <c r="P495" s="9"/>
      <c r="Q495" s="9"/>
      <c r="R495" s="9"/>
      <c r="S495" s="22"/>
      <c r="T495" s="17" t="str">
        <f t="shared" si="161"/>
        <v>Verkeer</v>
      </c>
      <c r="U495" s="17" t="str">
        <f t="shared" si="162"/>
        <v>AQL 7%</v>
      </c>
      <c r="V495" s="22"/>
      <c r="W495" s="184">
        <v>100</v>
      </c>
      <c r="X495" s="22"/>
      <c r="Y495" s="20">
        <f t="shared" si="163"/>
        <v>100</v>
      </c>
      <c r="Z495" s="23">
        <f t="shared" si="164"/>
        <v>0</v>
      </c>
      <c r="AA495" s="22"/>
      <c r="AB495" s="20" t="str">
        <f t="shared" si="165"/>
        <v>_</v>
      </c>
      <c r="AC495" s="23" t="str">
        <f t="shared" si="171"/>
        <v>_</v>
      </c>
      <c r="AD495" s="22"/>
      <c r="AE495" s="20" t="str">
        <f t="shared" si="166"/>
        <v>_</v>
      </c>
      <c r="AF495" s="23" t="str">
        <f t="shared" si="172"/>
        <v>_</v>
      </c>
      <c r="AG495" s="22"/>
      <c r="AH495" s="20" t="str">
        <f t="shared" si="167"/>
        <v>_</v>
      </c>
      <c r="AI495" s="23" t="str">
        <f t="shared" si="173"/>
        <v>_</v>
      </c>
      <c r="AJ495" s="22"/>
      <c r="AK495" s="20">
        <f t="shared" si="168"/>
        <v>100</v>
      </c>
      <c r="AL495" s="23">
        <f t="shared" si="169"/>
        <v>0</v>
      </c>
      <c r="AM495" s="22"/>
    </row>
    <row r="496" spans="1:39" ht="12.75">
      <c r="A496" s="6">
        <f>Ruimtestaat!A500</f>
        <v>7</v>
      </c>
      <c r="B496" s="17" t="str">
        <f>Ruimtestaat!B500</f>
        <v>College de Trappenberg</v>
      </c>
      <c r="C496" s="52" t="str">
        <f>Ruimtestaat!D500</f>
        <v>1e</v>
      </c>
      <c r="D496" s="77">
        <f>Ruimtestaat!E500</f>
        <v>124</v>
      </c>
      <c r="E496" s="52" t="str">
        <f>Ruimtestaat!F500</f>
        <v>toilet</v>
      </c>
      <c r="F496" s="9">
        <v>2</v>
      </c>
      <c r="G496" s="18" t="str">
        <f t="shared" si="160"/>
        <v>Sanitaire ruimte</v>
      </c>
      <c r="H496" s="52" t="str">
        <f>Ruimtestaat!G500</f>
        <v>gietvloer</v>
      </c>
      <c r="I496" s="19">
        <v>3</v>
      </c>
      <c r="J496" s="18" t="str">
        <f t="shared" si="170"/>
        <v>Harde vloer zonder polymeer beschermlaag, met behandeling</v>
      </c>
      <c r="K496" s="21">
        <f>Ruimtestaat!H500</f>
        <v>16</v>
      </c>
      <c r="L496" s="20">
        <f t="shared" si="174"/>
        <v>16</v>
      </c>
      <c r="M496" s="42">
        <f>Ruimtestaat!J500</f>
        <v>0</v>
      </c>
      <c r="N496" s="22"/>
      <c r="O496" s="9" t="str">
        <f>Ruimtestaat!L500</f>
        <v>5w</v>
      </c>
      <c r="P496" s="9"/>
      <c r="Q496" s="9"/>
      <c r="R496" s="9"/>
      <c r="S496" s="22"/>
      <c r="T496" s="17" t="str">
        <f t="shared" si="161"/>
        <v>Sanitair</v>
      </c>
      <c r="U496" s="17" t="str">
        <f t="shared" si="162"/>
        <v>AQL 4%</v>
      </c>
      <c r="V496" s="22"/>
      <c r="W496" s="184">
        <v>100</v>
      </c>
      <c r="X496" s="22"/>
      <c r="Y496" s="20">
        <f t="shared" si="163"/>
        <v>32</v>
      </c>
      <c r="Z496" s="23">
        <f t="shared" si="164"/>
        <v>0</v>
      </c>
      <c r="AA496" s="22"/>
      <c r="AB496" s="20" t="str">
        <f t="shared" si="165"/>
        <v>_</v>
      </c>
      <c r="AC496" s="23" t="str">
        <f t="shared" si="171"/>
        <v>_</v>
      </c>
      <c r="AD496" s="22"/>
      <c r="AE496" s="20" t="str">
        <f t="shared" si="166"/>
        <v>_</v>
      </c>
      <c r="AF496" s="23" t="str">
        <f t="shared" si="172"/>
        <v>_</v>
      </c>
      <c r="AG496" s="22"/>
      <c r="AH496" s="20" t="str">
        <f t="shared" si="167"/>
        <v>_</v>
      </c>
      <c r="AI496" s="23" t="str">
        <f t="shared" si="173"/>
        <v>_</v>
      </c>
      <c r="AJ496" s="22"/>
      <c r="AK496" s="20">
        <f t="shared" si="168"/>
        <v>32</v>
      </c>
      <c r="AL496" s="23">
        <f t="shared" si="169"/>
        <v>0</v>
      </c>
      <c r="AM496" s="22"/>
    </row>
    <row r="497" spans="1:39" ht="12.75">
      <c r="A497" s="6">
        <f>Ruimtestaat!A501</f>
        <v>7</v>
      </c>
      <c r="B497" s="17" t="str">
        <f>Ruimtestaat!B501</f>
        <v>College de Trappenberg</v>
      </c>
      <c r="C497" s="52" t="str">
        <f>Ruimtestaat!D501</f>
        <v>1e</v>
      </c>
      <c r="D497" s="77">
        <f>Ruimtestaat!E501</f>
        <v>125</v>
      </c>
      <c r="E497" s="52" t="str">
        <f>Ruimtestaat!F501</f>
        <v>kantoor flex</v>
      </c>
      <c r="F497" s="9">
        <v>1</v>
      </c>
      <c r="G497" s="18" t="str">
        <f t="shared" si="160"/>
        <v xml:space="preserve">Kantoorruimte / vergaderruimte </v>
      </c>
      <c r="H497" s="52" t="str">
        <f>Ruimtestaat!G501</f>
        <v>pvc</v>
      </c>
      <c r="I497" s="19">
        <v>3</v>
      </c>
      <c r="J497" s="18" t="str">
        <f t="shared" si="170"/>
        <v>Harde vloer zonder polymeer beschermlaag, met behandeling</v>
      </c>
      <c r="K497" s="21">
        <f>Ruimtestaat!H501</f>
        <v>43</v>
      </c>
      <c r="L497" s="20">
        <f t="shared" si="174"/>
        <v>43</v>
      </c>
      <c r="M497" s="42">
        <f>Ruimtestaat!J501</f>
        <v>0</v>
      </c>
      <c r="N497" s="22"/>
      <c r="O497" s="9" t="str">
        <f>Ruimtestaat!L501</f>
        <v>1w</v>
      </c>
      <c r="P497" s="9"/>
      <c r="Q497" s="9"/>
      <c r="R497" s="9"/>
      <c r="S497" s="22"/>
      <c r="T497" s="17" t="str">
        <f t="shared" si="161"/>
        <v>Bureau</v>
      </c>
      <c r="U497" s="17" t="str">
        <f t="shared" si="162"/>
        <v>AQL 7%</v>
      </c>
      <c r="V497" s="22"/>
      <c r="W497" s="184">
        <v>100</v>
      </c>
      <c r="X497" s="22"/>
      <c r="Y497" s="20">
        <f t="shared" si="163"/>
        <v>17.2</v>
      </c>
      <c r="Z497" s="23">
        <f t="shared" si="164"/>
        <v>0</v>
      </c>
      <c r="AA497" s="22"/>
      <c r="AB497" s="20" t="str">
        <f t="shared" si="165"/>
        <v>_</v>
      </c>
      <c r="AC497" s="23" t="str">
        <f t="shared" si="171"/>
        <v>_</v>
      </c>
      <c r="AD497" s="22"/>
      <c r="AE497" s="20" t="str">
        <f t="shared" si="166"/>
        <v>_</v>
      </c>
      <c r="AF497" s="23" t="str">
        <f t="shared" si="172"/>
        <v>_</v>
      </c>
      <c r="AG497" s="22"/>
      <c r="AH497" s="20" t="str">
        <f t="shared" si="167"/>
        <v>_</v>
      </c>
      <c r="AI497" s="23" t="str">
        <f t="shared" si="173"/>
        <v>_</v>
      </c>
      <c r="AJ497" s="22"/>
      <c r="AK497" s="20">
        <f t="shared" si="168"/>
        <v>17.2</v>
      </c>
      <c r="AL497" s="23">
        <f t="shared" si="169"/>
        <v>0</v>
      </c>
      <c r="AM497" s="22"/>
    </row>
    <row r="498" spans="1:39" ht="12.75">
      <c r="A498" s="6">
        <f>Ruimtestaat!A502</f>
        <v>7</v>
      </c>
      <c r="B498" s="17" t="str">
        <f>Ruimtestaat!B502</f>
        <v>College de Trappenberg</v>
      </c>
      <c r="C498" s="52" t="str">
        <f>Ruimtestaat!D502</f>
        <v>1e</v>
      </c>
      <c r="D498" s="77">
        <f>Ruimtestaat!E502</f>
        <v>126</v>
      </c>
      <c r="E498" s="52" t="str">
        <f>Ruimtestaat!F502</f>
        <v>kantoor</v>
      </c>
      <c r="F498" s="9">
        <v>1</v>
      </c>
      <c r="G498" s="18" t="str">
        <f t="shared" si="160"/>
        <v xml:space="preserve">Kantoorruimte / vergaderruimte </v>
      </c>
      <c r="H498" s="52" t="str">
        <f>Ruimtestaat!G502</f>
        <v>pvc</v>
      </c>
      <c r="I498" s="19">
        <v>3</v>
      </c>
      <c r="J498" s="18" t="str">
        <f t="shared" si="170"/>
        <v>Harde vloer zonder polymeer beschermlaag, met behandeling</v>
      </c>
      <c r="K498" s="21">
        <f>Ruimtestaat!H502</f>
        <v>18</v>
      </c>
      <c r="L498" s="20">
        <f t="shared" si="174"/>
        <v>18</v>
      </c>
      <c r="M498" s="42">
        <f>Ruimtestaat!J502</f>
        <v>0</v>
      </c>
      <c r="N498" s="22"/>
      <c r="O498" s="9" t="str">
        <f>Ruimtestaat!L502</f>
        <v>1w</v>
      </c>
      <c r="P498" s="9"/>
      <c r="Q498" s="9"/>
      <c r="R498" s="9"/>
      <c r="S498" s="22"/>
      <c r="T498" s="17" t="str">
        <f t="shared" si="161"/>
        <v>Bureau</v>
      </c>
      <c r="U498" s="17" t="str">
        <f t="shared" si="162"/>
        <v>AQL 7%</v>
      </c>
      <c r="V498" s="22"/>
      <c r="W498" s="184">
        <v>100</v>
      </c>
      <c r="X498" s="22"/>
      <c r="Y498" s="20">
        <f t="shared" si="163"/>
        <v>7.1999999999999993</v>
      </c>
      <c r="Z498" s="23">
        <f t="shared" si="164"/>
        <v>0</v>
      </c>
      <c r="AA498" s="22"/>
      <c r="AB498" s="20" t="str">
        <f t="shared" si="165"/>
        <v>_</v>
      </c>
      <c r="AC498" s="23" t="str">
        <f t="shared" si="171"/>
        <v>_</v>
      </c>
      <c r="AD498" s="22"/>
      <c r="AE498" s="20" t="str">
        <f t="shared" si="166"/>
        <v>_</v>
      </c>
      <c r="AF498" s="23" t="str">
        <f t="shared" si="172"/>
        <v>_</v>
      </c>
      <c r="AG498" s="22"/>
      <c r="AH498" s="20" t="str">
        <f t="shared" si="167"/>
        <v>_</v>
      </c>
      <c r="AI498" s="23" t="str">
        <f t="shared" si="173"/>
        <v>_</v>
      </c>
      <c r="AJ498" s="22"/>
      <c r="AK498" s="20">
        <f t="shared" si="168"/>
        <v>7.1999999999999993</v>
      </c>
      <c r="AL498" s="23">
        <f t="shared" si="169"/>
        <v>0</v>
      </c>
      <c r="AM498" s="22"/>
    </row>
    <row r="499" spans="1:39" ht="12.75">
      <c r="A499" s="6">
        <f>Ruimtestaat!A503</f>
        <v>7</v>
      </c>
      <c r="B499" s="17" t="str">
        <f>Ruimtestaat!B503</f>
        <v>College de Trappenberg</v>
      </c>
      <c r="C499" s="52" t="str">
        <f>Ruimtestaat!D503</f>
        <v>1e</v>
      </c>
      <c r="D499" s="77">
        <f>Ruimtestaat!E503</f>
        <v>127</v>
      </c>
      <c r="E499" s="52" t="str">
        <f>Ruimtestaat!F503</f>
        <v>kantoor</v>
      </c>
      <c r="F499" s="9">
        <v>1</v>
      </c>
      <c r="G499" s="18" t="str">
        <f t="shared" si="160"/>
        <v xml:space="preserve">Kantoorruimte / vergaderruimte </v>
      </c>
      <c r="H499" s="52" t="str">
        <f>Ruimtestaat!G503</f>
        <v>pvc</v>
      </c>
      <c r="I499" s="19">
        <v>3</v>
      </c>
      <c r="J499" s="18" t="str">
        <f t="shared" si="170"/>
        <v>Harde vloer zonder polymeer beschermlaag, met behandeling</v>
      </c>
      <c r="K499" s="21">
        <f>Ruimtestaat!H503</f>
        <v>18</v>
      </c>
      <c r="L499" s="20">
        <f t="shared" si="174"/>
        <v>18</v>
      </c>
      <c r="M499" s="42">
        <f>Ruimtestaat!J503</f>
        <v>0</v>
      </c>
      <c r="N499" s="22"/>
      <c r="O499" s="9" t="str">
        <f>Ruimtestaat!L503</f>
        <v>1w</v>
      </c>
      <c r="P499" s="9"/>
      <c r="Q499" s="9"/>
      <c r="R499" s="9"/>
      <c r="S499" s="22"/>
      <c r="T499" s="17" t="str">
        <f t="shared" si="161"/>
        <v>Bureau</v>
      </c>
      <c r="U499" s="17" t="str">
        <f t="shared" si="162"/>
        <v>AQL 7%</v>
      </c>
      <c r="V499" s="22"/>
      <c r="W499" s="184">
        <v>100</v>
      </c>
      <c r="X499" s="22"/>
      <c r="Y499" s="20">
        <f t="shared" si="163"/>
        <v>7.1999999999999993</v>
      </c>
      <c r="Z499" s="23">
        <f t="shared" si="164"/>
        <v>0</v>
      </c>
      <c r="AA499" s="22"/>
      <c r="AB499" s="20" t="str">
        <f t="shared" si="165"/>
        <v>_</v>
      </c>
      <c r="AC499" s="23" t="str">
        <f t="shared" si="171"/>
        <v>_</v>
      </c>
      <c r="AD499" s="22"/>
      <c r="AE499" s="20" t="str">
        <f t="shared" si="166"/>
        <v>_</v>
      </c>
      <c r="AF499" s="23" t="str">
        <f t="shared" si="172"/>
        <v>_</v>
      </c>
      <c r="AG499" s="22"/>
      <c r="AH499" s="20" t="str">
        <f t="shared" si="167"/>
        <v>_</v>
      </c>
      <c r="AI499" s="23" t="str">
        <f t="shared" si="173"/>
        <v>_</v>
      </c>
      <c r="AJ499" s="22"/>
      <c r="AK499" s="20">
        <f t="shared" si="168"/>
        <v>7.1999999999999993</v>
      </c>
      <c r="AL499" s="23">
        <f t="shared" si="169"/>
        <v>0</v>
      </c>
      <c r="AM499" s="22"/>
    </row>
    <row r="500" spans="1:39" ht="12.75">
      <c r="A500" s="6">
        <f>Ruimtestaat!A504</f>
        <v>7</v>
      </c>
      <c r="B500" s="17" t="str">
        <f>Ruimtestaat!B504</f>
        <v>College de Trappenberg</v>
      </c>
      <c r="C500" s="52" t="str">
        <f>Ruimtestaat!D504</f>
        <v>1e</v>
      </c>
      <c r="D500" s="77">
        <f>Ruimtestaat!E504</f>
        <v>128</v>
      </c>
      <c r="E500" s="52" t="str">
        <f>Ruimtestaat!F504</f>
        <v>kantoor</v>
      </c>
      <c r="F500" s="9">
        <v>1</v>
      </c>
      <c r="G500" s="18" t="str">
        <f t="shared" si="160"/>
        <v xml:space="preserve">Kantoorruimte / vergaderruimte </v>
      </c>
      <c r="H500" s="52" t="str">
        <f>Ruimtestaat!G504</f>
        <v>pvc</v>
      </c>
      <c r="I500" s="19">
        <v>3</v>
      </c>
      <c r="J500" s="18" t="str">
        <f t="shared" si="170"/>
        <v>Harde vloer zonder polymeer beschermlaag, met behandeling</v>
      </c>
      <c r="K500" s="21">
        <f>Ruimtestaat!H504</f>
        <v>18</v>
      </c>
      <c r="L500" s="20">
        <f t="shared" si="174"/>
        <v>18</v>
      </c>
      <c r="M500" s="42">
        <f>Ruimtestaat!J504</f>
        <v>0</v>
      </c>
      <c r="N500" s="22"/>
      <c r="O500" s="9" t="str">
        <f>Ruimtestaat!L504</f>
        <v>1w</v>
      </c>
      <c r="P500" s="9"/>
      <c r="Q500" s="9"/>
      <c r="R500" s="9"/>
      <c r="S500" s="22"/>
      <c r="T500" s="17" t="str">
        <f t="shared" si="161"/>
        <v>Bureau</v>
      </c>
      <c r="U500" s="17" t="str">
        <f t="shared" si="162"/>
        <v>AQL 7%</v>
      </c>
      <c r="V500" s="22"/>
      <c r="W500" s="184">
        <v>100</v>
      </c>
      <c r="X500" s="22"/>
      <c r="Y500" s="20">
        <f t="shared" si="163"/>
        <v>7.1999999999999993</v>
      </c>
      <c r="Z500" s="23">
        <f t="shared" si="164"/>
        <v>0</v>
      </c>
      <c r="AA500" s="22"/>
      <c r="AB500" s="20" t="str">
        <f t="shared" si="165"/>
        <v>_</v>
      </c>
      <c r="AC500" s="23" t="str">
        <f t="shared" si="171"/>
        <v>_</v>
      </c>
      <c r="AD500" s="22"/>
      <c r="AE500" s="20" t="str">
        <f t="shared" si="166"/>
        <v>_</v>
      </c>
      <c r="AF500" s="23" t="str">
        <f t="shared" si="172"/>
        <v>_</v>
      </c>
      <c r="AG500" s="22"/>
      <c r="AH500" s="20" t="str">
        <f t="shared" si="167"/>
        <v>_</v>
      </c>
      <c r="AI500" s="23" t="str">
        <f t="shared" si="173"/>
        <v>_</v>
      </c>
      <c r="AJ500" s="22"/>
      <c r="AK500" s="20">
        <f t="shared" si="168"/>
        <v>7.1999999999999993</v>
      </c>
      <c r="AL500" s="23">
        <f t="shared" si="169"/>
        <v>0</v>
      </c>
      <c r="AM500" s="22"/>
    </row>
    <row r="501" spans="1:39" ht="12.75">
      <c r="A501" s="6">
        <f>Ruimtestaat!A505</f>
        <v>7</v>
      </c>
      <c r="B501" s="17" t="str">
        <f>Ruimtestaat!B505</f>
        <v>College de Trappenberg</v>
      </c>
      <c r="C501" s="52" t="str">
        <f>Ruimtestaat!D505</f>
        <v>1e</v>
      </c>
      <c r="D501" s="77">
        <f>Ruimtestaat!E505</f>
        <v>129</v>
      </c>
      <c r="E501" s="52" t="str">
        <f>Ruimtestaat!F505</f>
        <v>kantoor</v>
      </c>
      <c r="F501" s="9">
        <v>1</v>
      </c>
      <c r="G501" s="18" t="str">
        <f t="shared" si="160"/>
        <v xml:space="preserve">Kantoorruimte / vergaderruimte </v>
      </c>
      <c r="H501" s="52" t="str">
        <f>Ruimtestaat!G505</f>
        <v>pvc</v>
      </c>
      <c r="I501" s="19">
        <v>3</v>
      </c>
      <c r="J501" s="18" t="str">
        <f t="shared" si="170"/>
        <v>Harde vloer zonder polymeer beschermlaag, met behandeling</v>
      </c>
      <c r="K501" s="21">
        <f>Ruimtestaat!H505</f>
        <v>18</v>
      </c>
      <c r="L501" s="20">
        <f t="shared" si="174"/>
        <v>18</v>
      </c>
      <c r="M501" s="42">
        <f>Ruimtestaat!J505</f>
        <v>0</v>
      </c>
      <c r="N501" s="22"/>
      <c r="O501" s="9" t="str">
        <f>Ruimtestaat!L505</f>
        <v>1w</v>
      </c>
      <c r="P501" s="9"/>
      <c r="Q501" s="9"/>
      <c r="R501" s="9"/>
      <c r="S501" s="22"/>
      <c r="T501" s="17" t="str">
        <f t="shared" si="161"/>
        <v>Bureau</v>
      </c>
      <c r="U501" s="17" t="str">
        <f t="shared" si="162"/>
        <v>AQL 7%</v>
      </c>
      <c r="V501" s="22"/>
      <c r="W501" s="184">
        <v>100</v>
      </c>
      <c r="X501" s="22"/>
      <c r="Y501" s="20">
        <f t="shared" si="163"/>
        <v>7.1999999999999993</v>
      </c>
      <c r="Z501" s="23">
        <f t="shared" si="164"/>
        <v>0</v>
      </c>
      <c r="AA501" s="22"/>
      <c r="AB501" s="20" t="str">
        <f t="shared" si="165"/>
        <v>_</v>
      </c>
      <c r="AC501" s="23" t="str">
        <f t="shared" si="171"/>
        <v>_</v>
      </c>
      <c r="AD501" s="22"/>
      <c r="AE501" s="20" t="str">
        <f t="shared" si="166"/>
        <v>_</v>
      </c>
      <c r="AF501" s="23" t="str">
        <f t="shared" si="172"/>
        <v>_</v>
      </c>
      <c r="AG501" s="22"/>
      <c r="AH501" s="20" t="str">
        <f t="shared" si="167"/>
        <v>_</v>
      </c>
      <c r="AI501" s="23" t="str">
        <f t="shared" si="173"/>
        <v>_</v>
      </c>
      <c r="AJ501" s="22"/>
      <c r="AK501" s="20">
        <f t="shared" si="168"/>
        <v>7.1999999999999993</v>
      </c>
      <c r="AL501" s="23">
        <f t="shared" si="169"/>
        <v>0</v>
      </c>
      <c r="AM501" s="22"/>
    </row>
    <row r="502" spans="1:39" ht="12.75">
      <c r="A502" s="6">
        <f>Ruimtestaat!A506</f>
        <v>7</v>
      </c>
      <c r="B502" s="17" t="str">
        <f>Ruimtestaat!B506</f>
        <v>College de Trappenberg</v>
      </c>
      <c r="C502" s="52" t="str">
        <f>Ruimtestaat!D506</f>
        <v>1e</v>
      </c>
      <c r="D502" s="77">
        <f>Ruimtestaat!E506</f>
        <v>130</v>
      </c>
      <c r="E502" s="52" t="str">
        <f>Ruimtestaat!F506</f>
        <v>Overblijf revalidatie lokaal</v>
      </c>
      <c r="F502" s="9">
        <v>6</v>
      </c>
      <c r="G502" s="18" t="str">
        <f t="shared" si="160"/>
        <v>Leslokalen theorie</v>
      </c>
      <c r="H502" s="52" t="str">
        <f>Ruimtestaat!G506</f>
        <v>pvc</v>
      </c>
      <c r="I502" s="19">
        <v>3</v>
      </c>
      <c r="J502" s="18" t="str">
        <f t="shared" si="170"/>
        <v>Harde vloer zonder polymeer beschermlaag, met behandeling</v>
      </c>
      <c r="K502" s="21">
        <f>Ruimtestaat!H506</f>
        <v>57</v>
      </c>
      <c r="L502" s="20">
        <f t="shared" si="174"/>
        <v>57</v>
      </c>
      <c r="M502" s="42">
        <f>Ruimtestaat!J506</f>
        <v>0</v>
      </c>
      <c r="N502" s="22"/>
      <c r="O502" s="9" t="str">
        <f>Ruimtestaat!L506</f>
        <v>1w</v>
      </c>
      <c r="P502" s="9"/>
      <c r="Q502" s="9"/>
      <c r="R502" s="9"/>
      <c r="S502" s="22"/>
      <c r="T502" s="17" t="str">
        <f t="shared" si="161"/>
        <v>Les</v>
      </c>
      <c r="U502" s="17" t="str">
        <f t="shared" si="162"/>
        <v>AQL 7%</v>
      </c>
      <c r="V502" s="22"/>
      <c r="W502" s="184">
        <v>100</v>
      </c>
      <c r="X502" s="22"/>
      <c r="Y502" s="20">
        <f t="shared" si="163"/>
        <v>22.799999999999997</v>
      </c>
      <c r="Z502" s="23">
        <f t="shared" si="164"/>
        <v>0</v>
      </c>
      <c r="AA502" s="22"/>
      <c r="AB502" s="20" t="str">
        <f t="shared" si="165"/>
        <v>_</v>
      </c>
      <c r="AC502" s="23" t="str">
        <f t="shared" si="171"/>
        <v>_</v>
      </c>
      <c r="AD502" s="22"/>
      <c r="AE502" s="20" t="str">
        <f t="shared" si="166"/>
        <v>_</v>
      </c>
      <c r="AF502" s="23" t="str">
        <f t="shared" si="172"/>
        <v>_</v>
      </c>
      <c r="AG502" s="22"/>
      <c r="AH502" s="20" t="str">
        <f t="shared" si="167"/>
        <v>_</v>
      </c>
      <c r="AI502" s="23" t="str">
        <f t="shared" si="173"/>
        <v>_</v>
      </c>
      <c r="AJ502" s="22"/>
      <c r="AK502" s="20">
        <f t="shared" si="168"/>
        <v>22.799999999999997</v>
      </c>
      <c r="AL502" s="23">
        <f t="shared" si="169"/>
        <v>0</v>
      </c>
      <c r="AM502" s="22"/>
    </row>
    <row r="503" spans="1:39" ht="12.75">
      <c r="A503" s="6">
        <f>Ruimtestaat!A507</f>
        <v>7</v>
      </c>
      <c r="B503" s="17" t="str">
        <f>Ruimtestaat!B507</f>
        <v>College de Trappenberg</v>
      </c>
      <c r="C503" s="52" t="str">
        <f>Ruimtestaat!D507</f>
        <v>1e</v>
      </c>
      <c r="D503" s="77">
        <f>Ruimtestaat!E507</f>
        <v>131</v>
      </c>
      <c r="E503" s="52" t="str">
        <f>Ruimtestaat!F507</f>
        <v>Vergaderruimte 1</v>
      </c>
      <c r="F503" s="9">
        <v>1</v>
      </c>
      <c r="G503" s="18" t="str">
        <f t="shared" si="160"/>
        <v xml:space="preserve">Kantoorruimte / vergaderruimte </v>
      </c>
      <c r="H503" s="52" t="str">
        <f>Ruimtestaat!G507</f>
        <v>pvc</v>
      </c>
      <c r="I503" s="19">
        <v>3</v>
      </c>
      <c r="J503" s="18" t="str">
        <f t="shared" si="170"/>
        <v>Harde vloer zonder polymeer beschermlaag, met behandeling</v>
      </c>
      <c r="K503" s="21">
        <f>Ruimtestaat!H507</f>
        <v>35</v>
      </c>
      <c r="L503" s="20">
        <f t="shared" si="174"/>
        <v>35</v>
      </c>
      <c r="M503" s="42">
        <f>Ruimtestaat!J507</f>
        <v>0</v>
      </c>
      <c r="N503" s="22"/>
      <c r="O503" s="9" t="str">
        <f>Ruimtestaat!L507</f>
        <v>1w</v>
      </c>
      <c r="P503" s="9"/>
      <c r="Q503" s="9"/>
      <c r="R503" s="9"/>
      <c r="S503" s="22"/>
      <c r="T503" s="17" t="str">
        <f t="shared" si="161"/>
        <v>Bureau</v>
      </c>
      <c r="U503" s="17" t="str">
        <f t="shared" si="162"/>
        <v>AQL 7%</v>
      </c>
      <c r="V503" s="22"/>
      <c r="W503" s="184">
        <v>100</v>
      </c>
      <c r="X503" s="22"/>
      <c r="Y503" s="20">
        <f t="shared" si="163"/>
        <v>14</v>
      </c>
      <c r="Z503" s="23">
        <f t="shared" si="164"/>
        <v>0</v>
      </c>
      <c r="AA503" s="22"/>
      <c r="AB503" s="20" t="str">
        <f t="shared" si="165"/>
        <v>_</v>
      </c>
      <c r="AC503" s="23" t="str">
        <f t="shared" si="171"/>
        <v>_</v>
      </c>
      <c r="AD503" s="22"/>
      <c r="AE503" s="20" t="str">
        <f t="shared" si="166"/>
        <v>_</v>
      </c>
      <c r="AF503" s="23" t="str">
        <f t="shared" si="172"/>
        <v>_</v>
      </c>
      <c r="AG503" s="22"/>
      <c r="AH503" s="20" t="str">
        <f t="shared" si="167"/>
        <v>_</v>
      </c>
      <c r="AI503" s="23" t="str">
        <f t="shared" si="173"/>
        <v>_</v>
      </c>
      <c r="AJ503" s="22"/>
      <c r="AK503" s="20">
        <f t="shared" si="168"/>
        <v>14</v>
      </c>
      <c r="AL503" s="23">
        <f t="shared" si="169"/>
        <v>0</v>
      </c>
      <c r="AM503" s="22"/>
    </row>
    <row r="504" spans="1:39" ht="12.75">
      <c r="A504" s="6">
        <f>Ruimtestaat!A508</f>
        <v>7</v>
      </c>
      <c r="B504" s="17" t="str">
        <f>Ruimtestaat!B508</f>
        <v>College de Trappenberg</v>
      </c>
      <c r="C504" s="52" t="str">
        <f>Ruimtestaat!D508</f>
        <v>1e</v>
      </c>
      <c r="D504" s="77">
        <f>Ruimtestaat!E508</f>
        <v>132</v>
      </c>
      <c r="E504" s="52" t="str">
        <f>Ruimtestaat!F508</f>
        <v>Vergaderruimte 2</v>
      </c>
      <c r="F504" s="9">
        <v>1</v>
      </c>
      <c r="G504" s="18" t="str">
        <f t="shared" si="160"/>
        <v xml:space="preserve">Kantoorruimte / vergaderruimte </v>
      </c>
      <c r="H504" s="52" t="str">
        <f>Ruimtestaat!G508</f>
        <v>pvc</v>
      </c>
      <c r="I504" s="19">
        <v>3</v>
      </c>
      <c r="J504" s="18" t="str">
        <f t="shared" si="170"/>
        <v>Harde vloer zonder polymeer beschermlaag, met behandeling</v>
      </c>
      <c r="K504" s="21">
        <f>Ruimtestaat!H508</f>
        <v>15</v>
      </c>
      <c r="L504" s="20">
        <f t="shared" si="174"/>
        <v>15</v>
      </c>
      <c r="M504" s="42">
        <f>Ruimtestaat!J508</f>
        <v>0</v>
      </c>
      <c r="N504" s="22"/>
      <c r="O504" s="9" t="str">
        <f>Ruimtestaat!L508</f>
        <v>1w</v>
      </c>
      <c r="P504" s="9"/>
      <c r="Q504" s="9"/>
      <c r="R504" s="9"/>
      <c r="S504" s="22"/>
      <c r="T504" s="17" t="str">
        <f t="shared" si="161"/>
        <v>Bureau</v>
      </c>
      <c r="U504" s="17" t="str">
        <f t="shared" si="162"/>
        <v>AQL 7%</v>
      </c>
      <c r="V504" s="22"/>
      <c r="W504" s="184">
        <v>100</v>
      </c>
      <c r="X504" s="22"/>
      <c r="Y504" s="20">
        <f t="shared" si="163"/>
        <v>6</v>
      </c>
      <c r="Z504" s="23">
        <f t="shared" si="164"/>
        <v>0</v>
      </c>
      <c r="AA504" s="22"/>
      <c r="AB504" s="20" t="str">
        <f t="shared" si="165"/>
        <v>_</v>
      </c>
      <c r="AC504" s="23" t="str">
        <f t="shared" si="171"/>
        <v>_</v>
      </c>
      <c r="AD504" s="22"/>
      <c r="AE504" s="20" t="str">
        <f t="shared" si="166"/>
        <v>_</v>
      </c>
      <c r="AF504" s="23" t="str">
        <f t="shared" si="172"/>
        <v>_</v>
      </c>
      <c r="AG504" s="22"/>
      <c r="AH504" s="20" t="str">
        <f t="shared" si="167"/>
        <v>_</v>
      </c>
      <c r="AI504" s="23" t="str">
        <f t="shared" si="173"/>
        <v>_</v>
      </c>
      <c r="AJ504" s="22"/>
      <c r="AK504" s="20">
        <f t="shared" si="168"/>
        <v>6</v>
      </c>
      <c r="AL504" s="23">
        <f t="shared" si="169"/>
        <v>0</v>
      </c>
      <c r="AM504" s="22"/>
    </row>
    <row r="505" spans="1:39" ht="12.75">
      <c r="A505" s="6">
        <f>Ruimtestaat!A509</f>
        <v>7</v>
      </c>
      <c r="B505" s="17" t="str">
        <f>Ruimtestaat!B509</f>
        <v>College de Trappenberg</v>
      </c>
      <c r="C505" s="52" t="str">
        <f>Ruimtestaat!D509</f>
        <v>1e</v>
      </c>
      <c r="D505" s="77">
        <f>Ruimtestaat!E509</f>
        <v>133</v>
      </c>
      <c r="E505" s="52" t="str">
        <f>Ruimtestaat!F509</f>
        <v>Vergaderruimte 3</v>
      </c>
      <c r="F505" s="9">
        <v>1</v>
      </c>
      <c r="G505" s="18" t="str">
        <f t="shared" si="160"/>
        <v xml:space="preserve">Kantoorruimte / vergaderruimte </v>
      </c>
      <c r="H505" s="52" t="str">
        <f>Ruimtestaat!G509</f>
        <v>pvc</v>
      </c>
      <c r="I505" s="19">
        <v>3</v>
      </c>
      <c r="J505" s="18" t="str">
        <f t="shared" si="170"/>
        <v>Harde vloer zonder polymeer beschermlaag, met behandeling</v>
      </c>
      <c r="K505" s="21">
        <f>Ruimtestaat!H509</f>
        <v>13</v>
      </c>
      <c r="L505" s="20">
        <f t="shared" si="174"/>
        <v>13</v>
      </c>
      <c r="M505" s="42">
        <f>Ruimtestaat!J509</f>
        <v>0</v>
      </c>
      <c r="N505" s="22"/>
      <c r="O505" s="9" t="str">
        <f>Ruimtestaat!L509</f>
        <v>1w</v>
      </c>
      <c r="P505" s="9"/>
      <c r="Q505" s="9"/>
      <c r="R505" s="9"/>
      <c r="S505" s="22"/>
      <c r="T505" s="17" t="str">
        <f t="shared" si="161"/>
        <v>Bureau</v>
      </c>
      <c r="U505" s="17" t="str">
        <f t="shared" si="162"/>
        <v>AQL 7%</v>
      </c>
      <c r="V505" s="22"/>
      <c r="W505" s="184">
        <v>100</v>
      </c>
      <c r="X505" s="22"/>
      <c r="Y505" s="20">
        <f t="shared" si="163"/>
        <v>5.2</v>
      </c>
      <c r="Z505" s="23">
        <f t="shared" si="164"/>
        <v>0</v>
      </c>
      <c r="AA505" s="22"/>
      <c r="AB505" s="20" t="str">
        <f t="shared" si="165"/>
        <v>_</v>
      </c>
      <c r="AC505" s="23" t="str">
        <f t="shared" si="171"/>
        <v>_</v>
      </c>
      <c r="AD505" s="22"/>
      <c r="AE505" s="20" t="str">
        <f t="shared" si="166"/>
        <v>_</v>
      </c>
      <c r="AF505" s="23" t="str">
        <f t="shared" si="172"/>
        <v>_</v>
      </c>
      <c r="AG505" s="22"/>
      <c r="AH505" s="20" t="str">
        <f t="shared" si="167"/>
        <v>_</v>
      </c>
      <c r="AI505" s="23" t="str">
        <f t="shared" si="173"/>
        <v>_</v>
      </c>
      <c r="AJ505" s="22"/>
      <c r="AK505" s="20">
        <f t="shared" si="168"/>
        <v>5.2</v>
      </c>
      <c r="AL505" s="23">
        <f t="shared" si="169"/>
        <v>0</v>
      </c>
      <c r="AM505" s="22"/>
    </row>
    <row r="506" spans="1:39" ht="12.75">
      <c r="A506" s="6">
        <f>Ruimtestaat!A510</f>
        <v>7</v>
      </c>
      <c r="B506" s="17" t="str">
        <f>Ruimtestaat!B510</f>
        <v>College de Trappenberg</v>
      </c>
      <c r="C506" s="52" t="str">
        <f>Ruimtestaat!D510</f>
        <v>1e</v>
      </c>
      <c r="D506" s="77">
        <f>Ruimtestaat!E510</f>
        <v>134</v>
      </c>
      <c r="E506" s="52" t="str">
        <f>Ruimtestaat!F510</f>
        <v>Hoofdtrap</v>
      </c>
      <c r="F506" s="9">
        <v>3</v>
      </c>
      <c r="G506" s="18" t="str">
        <f t="shared" si="160"/>
        <v>Verkeersruimte / Garderobe / Wachtruimte</v>
      </c>
      <c r="H506" s="52" t="str">
        <f>Ruimtestaat!G510</f>
        <v>hout</v>
      </c>
      <c r="I506" s="19">
        <v>5</v>
      </c>
      <c r="J506" s="18" t="str">
        <f t="shared" si="170"/>
        <v>Hout</v>
      </c>
      <c r="K506" s="21">
        <f>Ruimtestaat!H510</f>
        <v>20</v>
      </c>
      <c r="L506" s="20">
        <f t="shared" si="174"/>
        <v>20</v>
      </c>
      <c r="M506" s="42">
        <f>Ruimtestaat!J510</f>
        <v>0</v>
      </c>
      <c r="N506" s="22"/>
      <c r="O506" s="9" t="str">
        <f>Ruimtestaat!L510</f>
        <v>5w</v>
      </c>
      <c r="P506" s="9"/>
      <c r="Q506" s="9"/>
      <c r="R506" s="9"/>
      <c r="S506" s="22"/>
      <c r="T506" s="17" t="str">
        <f t="shared" si="161"/>
        <v>Verkeer</v>
      </c>
      <c r="U506" s="17" t="str">
        <f t="shared" si="162"/>
        <v>AQL 7%</v>
      </c>
      <c r="V506" s="22"/>
      <c r="W506" s="184">
        <v>100</v>
      </c>
      <c r="X506" s="22"/>
      <c r="Y506" s="20">
        <f t="shared" si="163"/>
        <v>40</v>
      </c>
      <c r="Z506" s="23">
        <f t="shared" si="164"/>
        <v>0</v>
      </c>
      <c r="AA506" s="22"/>
      <c r="AB506" s="20" t="str">
        <f t="shared" si="165"/>
        <v>_</v>
      </c>
      <c r="AC506" s="23" t="str">
        <f t="shared" si="171"/>
        <v>_</v>
      </c>
      <c r="AD506" s="22"/>
      <c r="AE506" s="20" t="str">
        <f t="shared" si="166"/>
        <v>_</v>
      </c>
      <c r="AF506" s="23" t="str">
        <f t="shared" si="172"/>
        <v>_</v>
      </c>
      <c r="AG506" s="22"/>
      <c r="AH506" s="20" t="str">
        <f t="shared" si="167"/>
        <v>_</v>
      </c>
      <c r="AI506" s="23" t="str">
        <f t="shared" si="173"/>
        <v>_</v>
      </c>
      <c r="AJ506" s="22"/>
      <c r="AK506" s="20">
        <f t="shared" si="168"/>
        <v>40</v>
      </c>
      <c r="AL506" s="23">
        <f t="shared" si="169"/>
        <v>0</v>
      </c>
      <c r="AM506" s="22"/>
    </row>
    <row r="507" spans="1:39" ht="12.75">
      <c r="A507" s="6">
        <f>Ruimtestaat!A511</f>
        <v>7</v>
      </c>
      <c r="B507" s="17" t="str">
        <f>Ruimtestaat!B511</f>
        <v>College de Trappenberg</v>
      </c>
      <c r="C507" s="52" t="str">
        <f>Ruimtestaat!D511</f>
        <v>2e</v>
      </c>
      <c r="D507" s="77">
        <f>Ruimtestaat!E511</f>
        <v>201</v>
      </c>
      <c r="E507" s="52" t="str">
        <f>Ruimtestaat!F511</f>
        <v>Lifthal</v>
      </c>
      <c r="F507" s="9">
        <v>3</v>
      </c>
      <c r="G507" s="18" t="str">
        <f t="shared" si="160"/>
        <v>Verkeersruimte / Garderobe / Wachtruimte</v>
      </c>
      <c r="H507" s="52" t="str">
        <f>Ruimtestaat!G511</f>
        <v>pvc</v>
      </c>
      <c r="I507" s="19">
        <v>3</v>
      </c>
      <c r="J507" s="18" t="str">
        <f t="shared" si="170"/>
        <v>Harde vloer zonder polymeer beschermlaag, met behandeling</v>
      </c>
      <c r="K507" s="21">
        <f>Ruimtestaat!H511</f>
        <v>28</v>
      </c>
      <c r="L507" s="20">
        <f t="shared" si="174"/>
        <v>28</v>
      </c>
      <c r="M507" s="42">
        <f>Ruimtestaat!J511</f>
        <v>0</v>
      </c>
      <c r="N507" s="22"/>
      <c r="O507" s="9" t="str">
        <f>Ruimtestaat!L511</f>
        <v>5w</v>
      </c>
      <c r="P507" s="9"/>
      <c r="Q507" s="9"/>
      <c r="R507" s="9"/>
      <c r="S507" s="22"/>
      <c r="T507" s="17" t="str">
        <f t="shared" si="161"/>
        <v>Verkeer</v>
      </c>
      <c r="U507" s="17" t="str">
        <f t="shared" si="162"/>
        <v>AQL 7%</v>
      </c>
      <c r="V507" s="22"/>
      <c r="W507" s="184">
        <v>100</v>
      </c>
      <c r="X507" s="22"/>
      <c r="Y507" s="20">
        <f t="shared" si="163"/>
        <v>56.000000000000007</v>
      </c>
      <c r="Z507" s="23">
        <f t="shared" si="164"/>
        <v>0</v>
      </c>
      <c r="AA507" s="22"/>
      <c r="AB507" s="20" t="str">
        <f t="shared" si="165"/>
        <v>_</v>
      </c>
      <c r="AC507" s="23" t="str">
        <f t="shared" si="171"/>
        <v>_</v>
      </c>
      <c r="AD507" s="22"/>
      <c r="AE507" s="20" t="str">
        <f t="shared" si="166"/>
        <v>_</v>
      </c>
      <c r="AF507" s="23" t="str">
        <f t="shared" si="172"/>
        <v>_</v>
      </c>
      <c r="AG507" s="22"/>
      <c r="AH507" s="20" t="str">
        <f t="shared" si="167"/>
        <v>_</v>
      </c>
      <c r="AI507" s="23" t="str">
        <f t="shared" si="173"/>
        <v>_</v>
      </c>
      <c r="AJ507" s="22"/>
      <c r="AK507" s="20">
        <f t="shared" si="168"/>
        <v>56.000000000000007</v>
      </c>
      <c r="AL507" s="23">
        <f t="shared" si="169"/>
        <v>0</v>
      </c>
      <c r="AM507" s="22"/>
    </row>
    <row r="508" spans="1:39" ht="12.75">
      <c r="A508" s="6">
        <f>Ruimtestaat!A512</f>
        <v>7</v>
      </c>
      <c r="B508" s="17" t="str">
        <f>Ruimtestaat!B512</f>
        <v>College de Trappenberg</v>
      </c>
      <c r="C508" s="52" t="str">
        <f>Ruimtestaat!D512</f>
        <v>2e</v>
      </c>
      <c r="D508" s="77">
        <f>Ruimtestaat!E512</f>
        <v>202</v>
      </c>
      <c r="E508" s="52" t="str">
        <f>Ruimtestaat!F512</f>
        <v>Rustruimte</v>
      </c>
      <c r="F508" s="9">
        <v>6</v>
      </c>
      <c r="G508" s="18" t="str">
        <f t="shared" si="160"/>
        <v>Leslokalen theorie</v>
      </c>
      <c r="H508" s="52" t="str">
        <f>Ruimtestaat!G512</f>
        <v>pvc</v>
      </c>
      <c r="I508" s="19">
        <v>3</v>
      </c>
      <c r="J508" s="18" t="str">
        <f t="shared" si="170"/>
        <v>Harde vloer zonder polymeer beschermlaag, met behandeling</v>
      </c>
      <c r="K508" s="21">
        <f>Ruimtestaat!H512</f>
        <v>17</v>
      </c>
      <c r="L508" s="20">
        <f t="shared" si="174"/>
        <v>17</v>
      </c>
      <c r="M508" s="42">
        <f>Ruimtestaat!J512</f>
        <v>0</v>
      </c>
      <c r="N508" s="22"/>
      <c r="O508" s="9" t="str">
        <f>Ruimtestaat!L512</f>
        <v>5w</v>
      </c>
      <c r="P508" s="9"/>
      <c r="Q508" s="9"/>
      <c r="R508" s="9"/>
      <c r="S508" s="22"/>
      <c r="T508" s="17" t="str">
        <f t="shared" si="161"/>
        <v>Les</v>
      </c>
      <c r="U508" s="17" t="str">
        <f t="shared" si="162"/>
        <v>AQL 7%</v>
      </c>
      <c r="V508" s="22"/>
      <c r="W508" s="184">
        <v>100</v>
      </c>
      <c r="X508" s="22"/>
      <c r="Y508" s="20">
        <f t="shared" si="163"/>
        <v>34</v>
      </c>
      <c r="Z508" s="23">
        <f t="shared" si="164"/>
        <v>0</v>
      </c>
      <c r="AA508" s="22"/>
      <c r="AB508" s="20" t="str">
        <f t="shared" si="165"/>
        <v>_</v>
      </c>
      <c r="AC508" s="23" t="str">
        <f t="shared" si="171"/>
        <v>_</v>
      </c>
      <c r="AD508" s="22"/>
      <c r="AE508" s="20" t="str">
        <f t="shared" si="166"/>
        <v>_</v>
      </c>
      <c r="AF508" s="23" t="str">
        <f t="shared" si="172"/>
        <v>_</v>
      </c>
      <c r="AG508" s="22"/>
      <c r="AH508" s="20" t="str">
        <f t="shared" si="167"/>
        <v>_</v>
      </c>
      <c r="AI508" s="23" t="str">
        <f t="shared" si="173"/>
        <v>_</v>
      </c>
      <c r="AJ508" s="22"/>
      <c r="AK508" s="20">
        <f t="shared" si="168"/>
        <v>34</v>
      </c>
      <c r="AL508" s="23">
        <f t="shared" si="169"/>
        <v>0</v>
      </c>
      <c r="AM508" s="22"/>
    </row>
    <row r="509" spans="1:39" ht="12.75">
      <c r="A509" s="6">
        <f>Ruimtestaat!A513</f>
        <v>7</v>
      </c>
      <c r="B509" s="17" t="str">
        <f>Ruimtestaat!B513</f>
        <v>College de Trappenberg</v>
      </c>
      <c r="C509" s="52" t="str">
        <f>Ruimtestaat!D513</f>
        <v>2e</v>
      </c>
      <c r="D509" s="77">
        <f>Ruimtestaat!E513</f>
        <v>203</v>
      </c>
      <c r="E509" s="52" t="str">
        <f>Ruimtestaat!F513</f>
        <v>Toilet docenten</v>
      </c>
      <c r="F509" s="9">
        <v>2</v>
      </c>
      <c r="G509" s="18" t="str">
        <f t="shared" si="160"/>
        <v>Sanitaire ruimte</v>
      </c>
      <c r="H509" s="52" t="str">
        <f>Ruimtestaat!G513</f>
        <v>gietvloer</v>
      </c>
      <c r="I509" s="19">
        <v>3</v>
      </c>
      <c r="J509" s="18" t="str">
        <f t="shared" si="170"/>
        <v>Harde vloer zonder polymeer beschermlaag, met behandeling</v>
      </c>
      <c r="K509" s="21">
        <f>Ruimtestaat!H513</f>
        <v>8</v>
      </c>
      <c r="L509" s="20">
        <f t="shared" si="174"/>
        <v>8</v>
      </c>
      <c r="M509" s="42">
        <f>Ruimtestaat!J513</f>
        <v>0</v>
      </c>
      <c r="N509" s="22"/>
      <c r="O509" s="9" t="str">
        <f>Ruimtestaat!L513</f>
        <v>5w</v>
      </c>
      <c r="P509" s="9"/>
      <c r="Q509" s="9"/>
      <c r="R509" s="9"/>
      <c r="S509" s="22"/>
      <c r="T509" s="17" t="str">
        <f t="shared" si="161"/>
        <v>Sanitair</v>
      </c>
      <c r="U509" s="17" t="str">
        <f t="shared" si="162"/>
        <v>AQL 4%</v>
      </c>
      <c r="V509" s="22"/>
      <c r="W509" s="184">
        <v>100</v>
      </c>
      <c r="X509" s="22"/>
      <c r="Y509" s="20">
        <f t="shared" si="163"/>
        <v>16</v>
      </c>
      <c r="Z509" s="23">
        <f t="shared" si="164"/>
        <v>0</v>
      </c>
      <c r="AA509" s="22"/>
      <c r="AB509" s="20" t="str">
        <f t="shared" si="165"/>
        <v>_</v>
      </c>
      <c r="AC509" s="23" t="str">
        <f t="shared" si="171"/>
        <v>_</v>
      </c>
      <c r="AD509" s="22"/>
      <c r="AE509" s="20" t="str">
        <f t="shared" si="166"/>
        <v>_</v>
      </c>
      <c r="AF509" s="23" t="str">
        <f t="shared" si="172"/>
        <v>_</v>
      </c>
      <c r="AG509" s="22"/>
      <c r="AH509" s="20" t="str">
        <f t="shared" si="167"/>
        <v>_</v>
      </c>
      <c r="AI509" s="23" t="str">
        <f t="shared" si="173"/>
        <v>_</v>
      </c>
      <c r="AJ509" s="22"/>
      <c r="AK509" s="20">
        <f t="shared" si="168"/>
        <v>16</v>
      </c>
      <c r="AL509" s="23">
        <f t="shared" si="169"/>
        <v>0</v>
      </c>
      <c r="AM509" s="22"/>
    </row>
    <row r="510" spans="1:39" ht="12.75">
      <c r="A510" s="6">
        <f>Ruimtestaat!A514</f>
        <v>7</v>
      </c>
      <c r="B510" s="17" t="str">
        <f>Ruimtestaat!B514</f>
        <v>College de Trappenberg</v>
      </c>
      <c r="C510" s="52" t="str">
        <f>Ruimtestaat!D514</f>
        <v>2e</v>
      </c>
      <c r="D510" s="77">
        <f>Ruimtestaat!E514</f>
        <v>204</v>
      </c>
      <c r="E510" s="52" t="str">
        <f>Ruimtestaat!F514</f>
        <v>Toilet docenten</v>
      </c>
      <c r="F510" s="9">
        <v>2</v>
      </c>
      <c r="G510" s="18" t="str">
        <f t="shared" si="160"/>
        <v>Sanitaire ruimte</v>
      </c>
      <c r="H510" s="52" t="str">
        <f>Ruimtestaat!G514</f>
        <v>gietvloer</v>
      </c>
      <c r="I510" s="19">
        <v>3</v>
      </c>
      <c r="J510" s="18" t="str">
        <f t="shared" si="170"/>
        <v>Harde vloer zonder polymeer beschermlaag, met behandeling</v>
      </c>
      <c r="K510" s="21">
        <f>Ruimtestaat!H514</f>
        <v>8</v>
      </c>
      <c r="L510" s="20">
        <f t="shared" si="174"/>
        <v>8</v>
      </c>
      <c r="M510" s="42">
        <f>Ruimtestaat!J514</f>
        <v>0</v>
      </c>
      <c r="N510" s="22"/>
      <c r="O510" s="9" t="str">
        <f>Ruimtestaat!L514</f>
        <v>5w</v>
      </c>
      <c r="P510" s="9"/>
      <c r="Q510" s="9"/>
      <c r="R510" s="9"/>
      <c r="S510" s="22"/>
      <c r="T510" s="17" t="str">
        <f t="shared" si="161"/>
        <v>Sanitair</v>
      </c>
      <c r="U510" s="17" t="str">
        <f t="shared" si="162"/>
        <v>AQL 4%</v>
      </c>
      <c r="V510" s="22"/>
      <c r="W510" s="184">
        <v>100</v>
      </c>
      <c r="X510" s="22"/>
      <c r="Y510" s="20">
        <f t="shared" si="163"/>
        <v>16</v>
      </c>
      <c r="Z510" s="23">
        <f t="shared" si="164"/>
        <v>0</v>
      </c>
      <c r="AA510" s="22"/>
      <c r="AB510" s="20" t="str">
        <f t="shared" si="165"/>
        <v>_</v>
      </c>
      <c r="AC510" s="23" t="str">
        <f t="shared" si="171"/>
        <v>_</v>
      </c>
      <c r="AD510" s="22"/>
      <c r="AE510" s="20" t="str">
        <f t="shared" si="166"/>
        <v>_</v>
      </c>
      <c r="AF510" s="23" t="str">
        <f t="shared" si="172"/>
        <v>_</v>
      </c>
      <c r="AG510" s="22"/>
      <c r="AH510" s="20" t="str">
        <f t="shared" si="167"/>
        <v>_</v>
      </c>
      <c r="AI510" s="23" t="str">
        <f t="shared" si="173"/>
        <v>_</v>
      </c>
      <c r="AJ510" s="22"/>
      <c r="AK510" s="20">
        <f t="shared" si="168"/>
        <v>16</v>
      </c>
      <c r="AL510" s="23">
        <f t="shared" si="169"/>
        <v>0</v>
      </c>
      <c r="AM510" s="22"/>
    </row>
    <row r="511" spans="1:39" ht="12.75">
      <c r="A511" s="6">
        <f>Ruimtestaat!A515</f>
        <v>7</v>
      </c>
      <c r="B511" s="17" t="str">
        <f>Ruimtestaat!B515</f>
        <v>College de Trappenberg</v>
      </c>
      <c r="C511" s="52" t="str">
        <f>Ruimtestaat!D515</f>
        <v>2e</v>
      </c>
      <c r="D511" s="77">
        <f>Ruimtestaat!E515</f>
        <v>205</v>
      </c>
      <c r="E511" s="52" t="str">
        <f>Ruimtestaat!F515</f>
        <v>Leerplein lokaal</v>
      </c>
      <c r="F511" s="9">
        <v>6</v>
      </c>
      <c r="G511" s="18" t="str">
        <f t="shared" si="160"/>
        <v>Leslokalen theorie</v>
      </c>
      <c r="H511" s="52" t="str">
        <f>Ruimtestaat!G515</f>
        <v>pvc</v>
      </c>
      <c r="I511" s="19">
        <v>3</v>
      </c>
      <c r="J511" s="18" t="str">
        <f t="shared" si="170"/>
        <v>Harde vloer zonder polymeer beschermlaag, met behandeling</v>
      </c>
      <c r="K511" s="21">
        <f>Ruimtestaat!H515</f>
        <v>225</v>
      </c>
      <c r="L511" s="20">
        <f t="shared" si="174"/>
        <v>225</v>
      </c>
      <c r="M511" s="42">
        <f>Ruimtestaat!J515</f>
        <v>0</v>
      </c>
      <c r="N511" s="22"/>
      <c r="O511" s="9" t="str">
        <f>Ruimtestaat!L515</f>
        <v>1w</v>
      </c>
      <c r="P511" s="9"/>
      <c r="Q511" s="9"/>
      <c r="R511" s="9"/>
      <c r="S511" s="22"/>
      <c r="T511" s="17" t="str">
        <f t="shared" si="161"/>
        <v>Les</v>
      </c>
      <c r="U511" s="17" t="str">
        <f t="shared" si="162"/>
        <v>AQL 7%</v>
      </c>
      <c r="V511" s="22"/>
      <c r="W511" s="184">
        <v>100</v>
      </c>
      <c r="X511" s="22"/>
      <c r="Y511" s="20">
        <f t="shared" si="163"/>
        <v>90</v>
      </c>
      <c r="Z511" s="23">
        <f t="shared" si="164"/>
        <v>0</v>
      </c>
      <c r="AA511" s="22"/>
      <c r="AB511" s="20" t="str">
        <f t="shared" si="165"/>
        <v>_</v>
      </c>
      <c r="AC511" s="23" t="str">
        <f t="shared" si="171"/>
        <v>_</v>
      </c>
      <c r="AD511" s="22"/>
      <c r="AE511" s="20" t="str">
        <f t="shared" si="166"/>
        <v>_</v>
      </c>
      <c r="AF511" s="23" t="str">
        <f t="shared" si="172"/>
        <v>_</v>
      </c>
      <c r="AG511" s="22"/>
      <c r="AH511" s="20" t="str">
        <f t="shared" si="167"/>
        <v>_</v>
      </c>
      <c r="AI511" s="23" t="str">
        <f t="shared" si="173"/>
        <v>_</v>
      </c>
      <c r="AJ511" s="22"/>
      <c r="AK511" s="20">
        <f t="shared" si="168"/>
        <v>90</v>
      </c>
      <c r="AL511" s="23">
        <f t="shared" si="169"/>
        <v>0</v>
      </c>
      <c r="AM511" s="22"/>
    </row>
    <row r="512" spans="1:39" ht="12.75">
      <c r="A512" s="6">
        <f>Ruimtestaat!A516</f>
        <v>7</v>
      </c>
      <c r="B512" s="17" t="str">
        <f>Ruimtestaat!B516</f>
        <v>College de Trappenberg</v>
      </c>
      <c r="C512" s="52" t="str">
        <f>Ruimtestaat!D516</f>
        <v>2e</v>
      </c>
      <c r="D512" s="77">
        <f>Ruimtestaat!E516</f>
        <v>206</v>
      </c>
      <c r="E512" s="52" t="str">
        <f>Ruimtestaat!F516</f>
        <v>Lokaal examen</v>
      </c>
      <c r="F512" s="9">
        <v>6</v>
      </c>
      <c r="G512" s="18" t="str">
        <f t="shared" si="160"/>
        <v>Leslokalen theorie</v>
      </c>
      <c r="H512" s="52" t="str">
        <f>Ruimtestaat!G516</f>
        <v>pvc</v>
      </c>
      <c r="I512" s="19">
        <v>3</v>
      </c>
      <c r="J512" s="18" t="str">
        <f t="shared" si="170"/>
        <v>Harde vloer zonder polymeer beschermlaag, met behandeling</v>
      </c>
      <c r="K512" s="21">
        <f>Ruimtestaat!H516</f>
        <v>45</v>
      </c>
      <c r="L512" s="20">
        <f t="shared" si="174"/>
        <v>45</v>
      </c>
      <c r="M512" s="42">
        <f>Ruimtestaat!J516</f>
        <v>0</v>
      </c>
      <c r="N512" s="22"/>
      <c r="O512" s="9" t="str">
        <f>Ruimtestaat!L516</f>
        <v>1w</v>
      </c>
      <c r="P512" s="9"/>
      <c r="Q512" s="9"/>
      <c r="R512" s="9"/>
      <c r="S512" s="22"/>
      <c r="T512" s="17" t="str">
        <f t="shared" si="161"/>
        <v>Les</v>
      </c>
      <c r="U512" s="17" t="str">
        <f t="shared" si="162"/>
        <v>AQL 7%</v>
      </c>
      <c r="V512" s="22"/>
      <c r="W512" s="184">
        <v>100</v>
      </c>
      <c r="X512" s="22"/>
      <c r="Y512" s="20">
        <f t="shared" si="163"/>
        <v>18</v>
      </c>
      <c r="Z512" s="23">
        <f t="shared" si="164"/>
        <v>0</v>
      </c>
      <c r="AA512" s="22"/>
      <c r="AB512" s="20" t="str">
        <f t="shared" si="165"/>
        <v>_</v>
      </c>
      <c r="AC512" s="23" t="str">
        <f t="shared" si="171"/>
        <v>_</v>
      </c>
      <c r="AD512" s="22"/>
      <c r="AE512" s="20" t="str">
        <f t="shared" si="166"/>
        <v>_</v>
      </c>
      <c r="AF512" s="23" t="str">
        <f t="shared" si="172"/>
        <v>_</v>
      </c>
      <c r="AG512" s="22"/>
      <c r="AH512" s="20" t="str">
        <f t="shared" si="167"/>
        <v>_</v>
      </c>
      <c r="AI512" s="23" t="str">
        <f t="shared" si="173"/>
        <v>_</v>
      </c>
      <c r="AJ512" s="22"/>
      <c r="AK512" s="20">
        <f t="shared" si="168"/>
        <v>18</v>
      </c>
      <c r="AL512" s="23">
        <f t="shared" si="169"/>
        <v>0</v>
      </c>
      <c r="AM512" s="22"/>
    </row>
    <row r="513" spans="1:39" ht="12.75">
      <c r="A513" s="6">
        <f>Ruimtestaat!A517</f>
        <v>7</v>
      </c>
      <c r="B513" s="17" t="str">
        <f>Ruimtestaat!B517</f>
        <v>College de Trappenberg</v>
      </c>
      <c r="C513" s="52" t="str">
        <f>Ruimtestaat!D517</f>
        <v>2e</v>
      </c>
      <c r="D513" s="77">
        <f>Ruimtestaat!E517</f>
        <v>207</v>
      </c>
      <c r="E513" s="52" t="str">
        <f>Ruimtestaat!F517</f>
        <v>Kantoor</v>
      </c>
      <c r="F513" s="9">
        <v>1</v>
      </c>
      <c r="G513" s="18" t="str">
        <f t="shared" si="160"/>
        <v xml:space="preserve">Kantoorruimte / vergaderruimte </v>
      </c>
      <c r="H513" s="52" t="str">
        <f>Ruimtestaat!G517</f>
        <v>pvc</v>
      </c>
      <c r="I513" s="19">
        <v>3</v>
      </c>
      <c r="J513" s="18" t="str">
        <f t="shared" si="170"/>
        <v>Harde vloer zonder polymeer beschermlaag, met behandeling</v>
      </c>
      <c r="K513" s="21">
        <f>Ruimtestaat!H517</f>
        <v>18</v>
      </c>
      <c r="L513" s="20">
        <f t="shared" si="174"/>
        <v>18</v>
      </c>
      <c r="M513" s="42">
        <f>Ruimtestaat!J517</f>
        <v>0</v>
      </c>
      <c r="N513" s="22"/>
      <c r="O513" s="9" t="str">
        <f>Ruimtestaat!L517</f>
        <v>1w</v>
      </c>
      <c r="P513" s="9"/>
      <c r="Q513" s="9"/>
      <c r="R513" s="9"/>
      <c r="S513" s="22"/>
      <c r="T513" s="17" t="str">
        <f t="shared" si="161"/>
        <v>Bureau</v>
      </c>
      <c r="U513" s="17" t="str">
        <f t="shared" si="162"/>
        <v>AQL 7%</v>
      </c>
      <c r="V513" s="22"/>
      <c r="W513" s="184">
        <v>100</v>
      </c>
      <c r="X513" s="22"/>
      <c r="Y513" s="20">
        <f t="shared" si="163"/>
        <v>7.1999999999999993</v>
      </c>
      <c r="Z513" s="23">
        <f t="shared" si="164"/>
        <v>0</v>
      </c>
      <c r="AA513" s="22"/>
      <c r="AB513" s="20" t="str">
        <f t="shared" si="165"/>
        <v>_</v>
      </c>
      <c r="AC513" s="23" t="str">
        <f t="shared" si="171"/>
        <v>_</v>
      </c>
      <c r="AD513" s="22"/>
      <c r="AE513" s="20" t="str">
        <f t="shared" si="166"/>
        <v>_</v>
      </c>
      <c r="AF513" s="23" t="str">
        <f t="shared" si="172"/>
        <v>_</v>
      </c>
      <c r="AG513" s="22"/>
      <c r="AH513" s="20" t="str">
        <f t="shared" si="167"/>
        <v>_</v>
      </c>
      <c r="AI513" s="23" t="str">
        <f t="shared" si="173"/>
        <v>_</v>
      </c>
      <c r="AJ513" s="22"/>
      <c r="AK513" s="20">
        <f t="shared" si="168"/>
        <v>7.1999999999999993</v>
      </c>
      <c r="AL513" s="23">
        <f t="shared" si="169"/>
        <v>0</v>
      </c>
      <c r="AM513" s="22"/>
    </row>
    <row r="514" spans="1:39" ht="12.75">
      <c r="A514" s="6">
        <f>Ruimtestaat!A518</f>
        <v>7</v>
      </c>
      <c r="B514" s="17" t="str">
        <f>Ruimtestaat!B518</f>
        <v>College de Trappenberg</v>
      </c>
      <c r="C514" s="52" t="str">
        <f>Ruimtestaat!D518</f>
        <v>2e</v>
      </c>
      <c r="D514" s="77">
        <f>Ruimtestaat!E518</f>
        <v>208</v>
      </c>
      <c r="E514" s="52" t="str">
        <f>Ruimtestaat!F518</f>
        <v>Toilet</v>
      </c>
      <c r="F514" s="9">
        <v>2</v>
      </c>
      <c r="G514" s="18" t="str">
        <f t="shared" si="160"/>
        <v>Sanitaire ruimte</v>
      </c>
      <c r="H514" s="52" t="str">
        <f>Ruimtestaat!G518</f>
        <v>gietvloer</v>
      </c>
      <c r="I514" s="19">
        <v>3</v>
      </c>
      <c r="J514" s="18" t="str">
        <f t="shared" si="170"/>
        <v>Harde vloer zonder polymeer beschermlaag, met behandeling</v>
      </c>
      <c r="K514" s="21">
        <f>Ruimtestaat!H518</f>
        <v>8</v>
      </c>
      <c r="L514" s="20">
        <f t="shared" si="174"/>
        <v>8</v>
      </c>
      <c r="M514" s="42">
        <f>Ruimtestaat!J518</f>
        <v>0</v>
      </c>
      <c r="N514" s="22"/>
      <c r="O514" s="9" t="str">
        <f>Ruimtestaat!L518</f>
        <v>5w</v>
      </c>
      <c r="P514" s="9"/>
      <c r="Q514" s="9"/>
      <c r="R514" s="9"/>
      <c r="S514" s="22"/>
      <c r="T514" s="17" t="str">
        <f t="shared" si="161"/>
        <v>Sanitair</v>
      </c>
      <c r="U514" s="17" t="str">
        <f t="shared" si="162"/>
        <v>AQL 4%</v>
      </c>
      <c r="V514" s="22"/>
      <c r="W514" s="184">
        <v>100</v>
      </c>
      <c r="X514" s="22"/>
      <c r="Y514" s="20">
        <f t="shared" si="163"/>
        <v>16</v>
      </c>
      <c r="Z514" s="23">
        <f t="shared" si="164"/>
        <v>0</v>
      </c>
      <c r="AA514" s="22"/>
      <c r="AB514" s="20" t="str">
        <f t="shared" si="165"/>
        <v>_</v>
      </c>
      <c r="AC514" s="23" t="str">
        <f t="shared" si="171"/>
        <v>_</v>
      </c>
      <c r="AD514" s="22"/>
      <c r="AE514" s="20" t="str">
        <f t="shared" si="166"/>
        <v>_</v>
      </c>
      <c r="AF514" s="23" t="str">
        <f t="shared" si="172"/>
        <v>_</v>
      </c>
      <c r="AG514" s="22"/>
      <c r="AH514" s="20" t="str">
        <f t="shared" si="167"/>
        <v>_</v>
      </c>
      <c r="AI514" s="23" t="str">
        <f t="shared" si="173"/>
        <v>_</v>
      </c>
      <c r="AJ514" s="22"/>
      <c r="AK514" s="20">
        <f t="shared" si="168"/>
        <v>16</v>
      </c>
      <c r="AL514" s="23">
        <f t="shared" si="169"/>
        <v>0</v>
      </c>
      <c r="AM514" s="22"/>
    </row>
    <row r="515" spans="1:39" ht="12.75">
      <c r="A515" s="6">
        <f>Ruimtestaat!A519</f>
        <v>7</v>
      </c>
      <c r="B515" s="17" t="str">
        <f>Ruimtestaat!B519</f>
        <v>College de Trappenberg</v>
      </c>
      <c r="C515" s="52" t="str">
        <f>Ruimtestaat!D519</f>
        <v>2e</v>
      </c>
      <c r="D515" s="77">
        <f>Ruimtestaat!E519</f>
        <v>209</v>
      </c>
      <c r="E515" s="52" t="str">
        <f>Ruimtestaat!F519</f>
        <v>Toilet</v>
      </c>
      <c r="F515" s="9">
        <v>2</v>
      </c>
      <c r="G515" s="18" t="str">
        <f t="shared" si="160"/>
        <v>Sanitaire ruimte</v>
      </c>
      <c r="H515" s="52" t="str">
        <f>Ruimtestaat!G519</f>
        <v>gietvloer</v>
      </c>
      <c r="I515" s="19">
        <v>3</v>
      </c>
      <c r="J515" s="18" t="str">
        <f t="shared" si="170"/>
        <v>Harde vloer zonder polymeer beschermlaag, met behandeling</v>
      </c>
      <c r="K515" s="21">
        <f>Ruimtestaat!H519</f>
        <v>8</v>
      </c>
      <c r="L515" s="20">
        <f t="shared" si="174"/>
        <v>8</v>
      </c>
      <c r="M515" s="42">
        <f>Ruimtestaat!J519</f>
        <v>0</v>
      </c>
      <c r="N515" s="22"/>
      <c r="O515" s="9" t="str">
        <f>Ruimtestaat!L519</f>
        <v>5w</v>
      </c>
      <c r="P515" s="9"/>
      <c r="Q515" s="9"/>
      <c r="R515" s="9"/>
      <c r="S515" s="22"/>
      <c r="T515" s="17" t="str">
        <f t="shared" si="161"/>
        <v>Sanitair</v>
      </c>
      <c r="U515" s="17" t="str">
        <f t="shared" si="162"/>
        <v>AQL 4%</v>
      </c>
      <c r="V515" s="22"/>
      <c r="W515" s="184">
        <v>100</v>
      </c>
      <c r="X515" s="22"/>
      <c r="Y515" s="20">
        <f t="shared" si="163"/>
        <v>16</v>
      </c>
      <c r="Z515" s="23">
        <f t="shared" si="164"/>
        <v>0</v>
      </c>
      <c r="AA515" s="22"/>
      <c r="AB515" s="20" t="str">
        <f t="shared" si="165"/>
        <v>_</v>
      </c>
      <c r="AC515" s="23" t="str">
        <f t="shared" si="171"/>
        <v>_</v>
      </c>
      <c r="AD515" s="22"/>
      <c r="AE515" s="20" t="str">
        <f t="shared" si="166"/>
        <v>_</v>
      </c>
      <c r="AF515" s="23" t="str">
        <f t="shared" si="172"/>
        <v>_</v>
      </c>
      <c r="AG515" s="22"/>
      <c r="AH515" s="20" t="str">
        <f t="shared" si="167"/>
        <v>_</v>
      </c>
      <c r="AI515" s="23" t="str">
        <f t="shared" si="173"/>
        <v>_</v>
      </c>
      <c r="AJ515" s="22"/>
      <c r="AK515" s="20">
        <f t="shared" si="168"/>
        <v>16</v>
      </c>
      <c r="AL515" s="23">
        <f t="shared" si="169"/>
        <v>0</v>
      </c>
      <c r="AM515" s="22"/>
    </row>
    <row r="516" spans="1:39" ht="12.75">
      <c r="A516" s="6">
        <f>Ruimtestaat!A520</f>
        <v>7</v>
      </c>
      <c r="B516" s="17" t="str">
        <f>Ruimtestaat!B520</f>
        <v>College de Trappenberg</v>
      </c>
      <c r="C516" s="52" t="str">
        <f>Ruimtestaat!D520</f>
        <v>2e</v>
      </c>
      <c r="D516" s="77">
        <f>Ruimtestaat!E520</f>
        <v>210</v>
      </c>
      <c r="E516" s="52" t="str">
        <f>Ruimtestaat!F520</f>
        <v>Verzorgingsruimte</v>
      </c>
      <c r="F516" s="9">
        <v>2</v>
      </c>
      <c r="G516" s="18" t="str">
        <f t="shared" si="160"/>
        <v>Sanitaire ruimte</v>
      </c>
      <c r="H516" s="52" t="str">
        <f>Ruimtestaat!G520</f>
        <v>pvc</v>
      </c>
      <c r="I516" s="19">
        <v>3</v>
      </c>
      <c r="J516" s="18" t="str">
        <f t="shared" si="170"/>
        <v>Harde vloer zonder polymeer beschermlaag, met behandeling</v>
      </c>
      <c r="K516" s="21">
        <f>Ruimtestaat!H520</f>
        <v>16</v>
      </c>
      <c r="L516" s="20">
        <f t="shared" si="174"/>
        <v>16</v>
      </c>
      <c r="M516" s="42">
        <f>Ruimtestaat!J520</f>
        <v>0</v>
      </c>
      <c r="N516" s="22"/>
      <c r="O516" s="9" t="str">
        <f>Ruimtestaat!L520</f>
        <v>5w</v>
      </c>
      <c r="P516" s="9"/>
      <c r="Q516" s="9"/>
      <c r="R516" s="9"/>
      <c r="S516" s="22"/>
      <c r="T516" s="17" t="str">
        <f t="shared" si="161"/>
        <v>Sanitair</v>
      </c>
      <c r="U516" s="17" t="str">
        <f t="shared" si="162"/>
        <v>AQL 4%</v>
      </c>
      <c r="V516" s="22"/>
      <c r="W516" s="184">
        <v>100</v>
      </c>
      <c r="X516" s="22"/>
      <c r="Y516" s="20">
        <f t="shared" si="163"/>
        <v>32</v>
      </c>
      <c r="Z516" s="23">
        <f t="shared" si="164"/>
        <v>0</v>
      </c>
      <c r="AA516" s="22"/>
      <c r="AB516" s="20" t="str">
        <f t="shared" si="165"/>
        <v>_</v>
      </c>
      <c r="AC516" s="23" t="str">
        <f t="shared" si="171"/>
        <v>_</v>
      </c>
      <c r="AD516" s="22"/>
      <c r="AE516" s="20" t="str">
        <f t="shared" si="166"/>
        <v>_</v>
      </c>
      <c r="AF516" s="23" t="str">
        <f t="shared" si="172"/>
        <v>_</v>
      </c>
      <c r="AG516" s="22"/>
      <c r="AH516" s="20" t="str">
        <f t="shared" si="167"/>
        <v>_</v>
      </c>
      <c r="AI516" s="23" t="str">
        <f t="shared" si="173"/>
        <v>_</v>
      </c>
      <c r="AJ516" s="22"/>
      <c r="AK516" s="20">
        <f t="shared" si="168"/>
        <v>32</v>
      </c>
      <c r="AL516" s="23">
        <f t="shared" si="169"/>
        <v>0</v>
      </c>
      <c r="AM516" s="22"/>
    </row>
    <row r="517" spans="1:39" ht="12.75">
      <c r="A517" s="6">
        <f>Ruimtestaat!A521</f>
        <v>7</v>
      </c>
      <c r="B517" s="17" t="str">
        <f>Ruimtestaat!B521</f>
        <v>College de Trappenberg</v>
      </c>
      <c r="C517" s="52" t="str">
        <f>Ruimtestaat!D521</f>
        <v>2e</v>
      </c>
      <c r="D517" s="77">
        <f>Ruimtestaat!E521</f>
        <v>211</v>
      </c>
      <c r="E517" s="52" t="str">
        <f>Ruimtestaat!F521</f>
        <v>Gang</v>
      </c>
      <c r="F517" s="9">
        <v>3</v>
      </c>
      <c r="G517" s="18" t="str">
        <f t="shared" ref="G517:G518" si="175">VLOOKUP(F517,cat_omschrijving,2,0)</f>
        <v>Verkeersruimte / Garderobe / Wachtruimte</v>
      </c>
      <c r="H517" s="52" t="str">
        <f>Ruimtestaat!G521</f>
        <v>pvc</v>
      </c>
      <c r="I517" s="19">
        <v>3</v>
      </c>
      <c r="J517" s="18" t="str">
        <f t="shared" si="170"/>
        <v>Harde vloer zonder polymeer beschermlaag, met behandeling</v>
      </c>
      <c r="K517" s="21">
        <f>Ruimtestaat!H521</f>
        <v>12</v>
      </c>
      <c r="L517" s="20">
        <f t="shared" si="174"/>
        <v>12</v>
      </c>
      <c r="M517" s="42">
        <f>Ruimtestaat!J521</f>
        <v>0</v>
      </c>
      <c r="N517" s="22"/>
      <c r="O517" s="9" t="str">
        <f>Ruimtestaat!L521</f>
        <v>5w</v>
      </c>
      <c r="P517" s="9"/>
      <c r="Q517" s="9"/>
      <c r="R517" s="9"/>
      <c r="S517" s="22"/>
      <c r="T517" s="17" t="str">
        <f t="shared" si="161"/>
        <v>Verkeer</v>
      </c>
      <c r="U517" s="17" t="str">
        <f t="shared" si="162"/>
        <v>AQL 7%</v>
      </c>
      <c r="V517" s="22"/>
      <c r="W517" s="184">
        <v>100</v>
      </c>
      <c r="X517" s="22"/>
      <c r="Y517" s="20">
        <f t="shared" si="163"/>
        <v>24</v>
      </c>
      <c r="Z517" s="23">
        <f t="shared" ref="Z517:Z518" si="176">IF(F517="nio","_",Y517*Rekentarief)</f>
        <v>0</v>
      </c>
      <c r="AA517" s="22"/>
      <c r="AB517" s="20" t="str">
        <f t="shared" si="165"/>
        <v>_</v>
      </c>
      <c r="AC517" s="23" t="str">
        <f t="shared" si="171"/>
        <v>_</v>
      </c>
      <c r="AD517" s="22"/>
      <c r="AE517" s="20" t="str">
        <f t="shared" si="166"/>
        <v>_</v>
      </c>
      <c r="AF517" s="23" t="str">
        <f t="shared" si="172"/>
        <v>_</v>
      </c>
      <c r="AG517" s="22"/>
      <c r="AH517" s="20" t="str">
        <f t="shared" si="167"/>
        <v>_</v>
      </c>
      <c r="AI517" s="23" t="str">
        <f t="shared" si="173"/>
        <v>_</v>
      </c>
      <c r="AJ517" s="22"/>
      <c r="AK517" s="20">
        <f t="shared" si="168"/>
        <v>24</v>
      </c>
      <c r="AL517" s="23">
        <f t="shared" si="169"/>
        <v>0</v>
      </c>
      <c r="AM517" s="22"/>
    </row>
    <row r="518" spans="1:39" ht="12.75">
      <c r="A518" s="6">
        <f>Ruimtestaat!A522</f>
        <v>7</v>
      </c>
      <c r="B518" s="17" t="str">
        <f>Ruimtestaat!B522</f>
        <v>College de Trappenberg</v>
      </c>
      <c r="C518" s="52" t="str">
        <f>Ruimtestaat!D522</f>
        <v>2e</v>
      </c>
      <c r="D518" s="77">
        <f>Ruimtestaat!E522</f>
        <v>212</v>
      </c>
      <c r="E518" s="52" t="str">
        <f>Ruimtestaat!F522</f>
        <v>Leerplein lokaal</v>
      </c>
      <c r="F518" s="9">
        <v>6</v>
      </c>
      <c r="G518" s="18" t="str">
        <f t="shared" si="175"/>
        <v>Leslokalen theorie</v>
      </c>
      <c r="H518" s="52" t="str">
        <f>Ruimtestaat!G522</f>
        <v>pvc</v>
      </c>
      <c r="I518" s="19">
        <v>3</v>
      </c>
      <c r="J518" s="18" t="str">
        <f t="shared" si="170"/>
        <v>Harde vloer zonder polymeer beschermlaag, met behandeling</v>
      </c>
      <c r="K518" s="21">
        <f>Ruimtestaat!H522</f>
        <v>125</v>
      </c>
      <c r="L518" s="20">
        <f t="shared" si="174"/>
        <v>125</v>
      </c>
      <c r="M518" s="42">
        <f>Ruimtestaat!J522</f>
        <v>0</v>
      </c>
      <c r="N518" s="22"/>
      <c r="O518" s="9" t="str">
        <f>Ruimtestaat!L522</f>
        <v>1w</v>
      </c>
      <c r="P518" s="9"/>
      <c r="Q518" s="9"/>
      <c r="R518" s="9"/>
      <c r="S518" s="22"/>
      <c r="T518" s="17" t="str">
        <f t="shared" si="161"/>
        <v>Les</v>
      </c>
      <c r="U518" s="17" t="str">
        <f t="shared" si="162"/>
        <v>AQL 7%</v>
      </c>
      <c r="V518" s="22"/>
      <c r="W518" s="184">
        <v>100</v>
      </c>
      <c r="X518" s="22"/>
      <c r="Y518" s="20">
        <f t="shared" si="163"/>
        <v>50</v>
      </c>
      <c r="Z518" s="23">
        <f t="shared" si="176"/>
        <v>0</v>
      </c>
      <c r="AA518" s="22"/>
      <c r="AB518" s="20" t="str">
        <f t="shared" si="165"/>
        <v>_</v>
      </c>
      <c r="AC518" s="23" t="str">
        <f t="shared" si="171"/>
        <v>_</v>
      </c>
      <c r="AD518" s="22"/>
      <c r="AE518" s="20" t="str">
        <f t="shared" si="166"/>
        <v>_</v>
      </c>
      <c r="AF518" s="23" t="str">
        <f t="shared" si="172"/>
        <v>_</v>
      </c>
      <c r="AG518" s="22"/>
      <c r="AH518" s="20" t="str">
        <f t="shared" si="167"/>
        <v>_</v>
      </c>
      <c r="AI518" s="23" t="str">
        <f t="shared" si="173"/>
        <v>_</v>
      </c>
      <c r="AJ518" s="22"/>
      <c r="AK518" s="20">
        <f t="shared" si="168"/>
        <v>50</v>
      </c>
      <c r="AL518" s="23">
        <f t="shared" si="169"/>
        <v>0</v>
      </c>
      <c r="AM518" s="22"/>
    </row>
  </sheetData>
  <sheetProtection algorithmName="SHA-512" hashValue="Oe8ILxrWgkYSgfsXBFTT4shtKe7CF1J4/5JZXB30bZhvUCqAvzV3+BUVDXic0/oOvn7f0rTMQMYzGU0sr7QDSA==" saltValue="b9Z/CQ/UNaYjEOUt+fLrlg==" spinCount="100000" sheet="1" sort="0" autoFilter="0"/>
  <autoFilter ref="A4:AP518" xr:uid="{00000000-0001-0000-0600-000000000000}"/>
  <mergeCells count="8">
    <mergeCell ref="B1:D1"/>
    <mergeCell ref="AH3:AI3"/>
    <mergeCell ref="AK3:AL3"/>
    <mergeCell ref="T3:U3"/>
    <mergeCell ref="O3:R3"/>
    <mergeCell ref="Y3:Z3"/>
    <mergeCell ref="AB3:AC3"/>
    <mergeCell ref="AE3:AF3"/>
  </mergeCells>
  <phoneticPr fontId="48" type="noConversion"/>
  <dataValidations count="3">
    <dataValidation type="list" allowBlank="1" showInputMessage="1" showErrorMessage="1" sqref="F144:F150 F177:F178 F335:F344 F181:F185 F226:F231 F256 F299:F300 F284:F293 F367:F371 F428:F434 F436:F441 F477:F479 F491:F494 F498:F502 F141 F115:F139 F92:F112 F152:F168 F233:F234 F236:F237 F258 F347:F350 F276:F282 F363:F365 F373:F381 F263:F274 F396:F397 F385:F394 F424:F425 F443:F444 F458:F468 F496 F406:F422 F402:F404 F504:F518 F5:F90 F481:F484 F170:F173 F187:F223 F260 F295 F302:F307 F310:F312 F315:F317 F324:F332 F319:F321 F353:F359 F486:F489 F446:F453 F455 F470:F475 F239:F253" xr:uid="{00000000-0002-0000-0600-000001000000}">
      <formula1 xml:space="preserve"> Ruimte_code</formula1>
    </dataValidation>
    <dataValidation type="list" allowBlank="1" showInputMessage="1" showErrorMessage="1" sqref="P5:R518" xr:uid="{00000000-0002-0000-0600-000000000000}">
      <formula1>Frequenties</formula1>
    </dataValidation>
    <dataValidation type="list" allowBlank="1" showInputMessage="1" showErrorMessage="1" sqref="I5:I518" xr:uid="{00000000-0002-0000-0600-000002000000}">
      <formula1>Vloer_code</formula1>
    </dataValidation>
  </dataValidation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1049-C040-4087-B4F7-EA087850CE33}">
  <dimension ref="A1:N10"/>
  <sheetViews>
    <sheetView topLeftCell="B1" zoomScaleNormal="100" workbookViewId="0">
      <selection activeCell="D1" sqref="D1:D1048576"/>
    </sheetView>
  </sheetViews>
  <sheetFormatPr defaultRowHeight="14.25"/>
  <cols>
    <col min="1" max="1" width="11.625" style="7" bestFit="1" customWidth="1"/>
    <col min="2" max="2" width="24.5" style="7" customWidth="1"/>
    <col min="3" max="3" width="40" style="7" bestFit="1" customWidth="1"/>
    <col min="4" max="4" width="8.5" style="7" bestFit="1" customWidth="1"/>
    <col min="5" max="5" width="80.75" style="7" bestFit="1" customWidth="1"/>
    <col min="6" max="6" width="14.5" style="39" bestFit="1" customWidth="1"/>
    <col min="7" max="8" width="10.625" style="26" customWidth="1"/>
    <col min="9" max="9" width="13" style="7" bestFit="1" customWidth="1"/>
    <col min="10" max="10" width="12.625" style="7" bestFit="1" customWidth="1"/>
    <col min="11" max="11" width="42.125" style="7" bestFit="1" customWidth="1"/>
  </cols>
  <sheetData>
    <row r="1" spans="1:14">
      <c r="B1" s="49" t="s">
        <v>566</v>
      </c>
      <c r="C1" s="49"/>
      <c r="D1" s="49"/>
      <c r="E1" s="50"/>
      <c r="F1" s="50"/>
    </row>
    <row r="3" spans="1:14">
      <c r="A3" s="8" t="s">
        <v>718</v>
      </c>
      <c r="B3" s="8"/>
      <c r="C3" s="8"/>
      <c r="D3" s="8"/>
      <c r="E3" s="8"/>
      <c r="F3" s="47"/>
      <c r="G3" s="44"/>
      <c r="H3" s="44"/>
      <c r="I3" s="8"/>
      <c r="J3" s="8"/>
      <c r="K3" s="8"/>
    </row>
    <row r="5" spans="1:14" ht="23.25">
      <c r="A5" s="16" t="s">
        <v>560</v>
      </c>
      <c r="B5" s="16" t="s">
        <v>1</v>
      </c>
      <c r="C5" s="16"/>
      <c r="D5" s="1" t="s">
        <v>743</v>
      </c>
      <c r="E5" s="16"/>
      <c r="F5" s="48" t="s">
        <v>719</v>
      </c>
      <c r="G5" s="45" t="s">
        <v>720</v>
      </c>
      <c r="H5" s="45" t="s">
        <v>618</v>
      </c>
      <c r="I5" s="16" t="s">
        <v>721</v>
      </c>
      <c r="J5" s="16" t="s">
        <v>722</v>
      </c>
      <c r="K5" s="16" t="s">
        <v>723</v>
      </c>
    </row>
    <row r="6" spans="1:14">
      <c r="A6" s="25">
        <v>1</v>
      </c>
      <c r="B6" s="4" t="str">
        <f>VLOOKUP(A6,'Overzicht locaties'!$B$5:$E$18,2,0)</f>
        <v>Ariane de Ranitz</v>
      </c>
      <c r="C6" s="4" t="str">
        <f>'Overzicht locaties'!E5</f>
        <v>Blauwe Vogelweg 11, 3585 LK UTRECHT</v>
      </c>
      <c r="D6" s="3" t="s">
        <v>744</v>
      </c>
      <c r="E6" s="9" t="s">
        <v>739</v>
      </c>
      <c r="F6" s="5">
        <v>1</v>
      </c>
      <c r="G6" s="35">
        <f>'Ruimtestaat locaties'!L11</f>
        <v>93</v>
      </c>
      <c r="H6" s="35" t="s">
        <v>14</v>
      </c>
      <c r="I6" s="185">
        <v>0</v>
      </c>
      <c r="J6" s="24">
        <f>F6*G6*I6</f>
        <v>0</v>
      </c>
      <c r="K6" s="34"/>
      <c r="N6" s="7"/>
    </row>
    <row r="7" spans="1:14">
      <c r="A7" s="25">
        <v>2</v>
      </c>
      <c r="B7" s="4" t="str">
        <f>VLOOKUP(A7,'Overzicht locaties'!$B$5:$E$18,2,0)</f>
        <v>De Schans</v>
      </c>
      <c r="C7" s="4" t="str">
        <f>'Overzicht locaties'!E6</f>
        <v>Orinocodreef 15, 3563 ST UTRECHT</v>
      </c>
      <c r="D7" s="3" t="s">
        <v>744</v>
      </c>
      <c r="E7" s="9" t="s">
        <v>740</v>
      </c>
      <c r="F7" s="5">
        <v>1</v>
      </c>
      <c r="G7" s="35">
        <f>'Ruimtestaat locaties'!K262</f>
        <v>25.8</v>
      </c>
      <c r="H7" s="35" t="s">
        <v>14</v>
      </c>
      <c r="I7" s="185">
        <v>0</v>
      </c>
      <c r="J7" s="24">
        <f t="shared" ref="J7:J9" si="0">F7*G7*I7</f>
        <v>0</v>
      </c>
      <c r="K7" s="34"/>
      <c r="N7" s="7"/>
    </row>
    <row r="8" spans="1:14">
      <c r="A8" s="25">
        <v>4</v>
      </c>
      <c r="B8" s="4" t="str">
        <f>VLOOKUP(A8,'Overzicht locaties'!$B$5:$E$18,2,0)</f>
        <v>Mensura College Utrecht</v>
      </c>
      <c r="C8" s="4" t="str">
        <f>'Overzicht locaties'!E8</f>
        <v>Noteboomlaan 400, 3582 CN UTRECHT</v>
      </c>
      <c r="D8" s="4" t="s">
        <v>744</v>
      </c>
      <c r="E8" s="9" t="s">
        <v>741</v>
      </c>
      <c r="F8" s="5">
        <v>1</v>
      </c>
      <c r="G8" s="35">
        <f>'Ruimtestaat locaties'!K321</f>
        <v>14.72</v>
      </c>
      <c r="H8" s="35" t="s">
        <v>14</v>
      </c>
      <c r="I8" s="185">
        <v>0</v>
      </c>
      <c r="J8" s="24">
        <f t="shared" si="0"/>
        <v>0</v>
      </c>
      <c r="K8" s="34"/>
      <c r="N8" s="7"/>
    </row>
    <row r="9" spans="1:14">
      <c r="A9" s="25">
        <v>6</v>
      </c>
      <c r="B9" s="4" t="str">
        <f>VLOOKUP(A9,'Overzicht locaties'!$B$5:$E$18,2,0)</f>
        <v>VSO Mozarthof (nr. 29)</v>
      </c>
      <c r="C9" s="4" t="str">
        <f>'Overzicht locaties'!E10</f>
        <v>Mozartlaan 29, 1217 CM HILVERSUM</v>
      </c>
      <c r="D9" s="4" t="s">
        <v>745</v>
      </c>
      <c r="E9" s="9" t="s">
        <v>742</v>
      </c>
      <c r="F9" s="5">
        <v>1</v>
      </c>
      <c r="G9" s="35">
        <f>'Ruimtestaat locaties'!K366</f>
        <v>47</v>
      </c>
      <c r="H9" s="35" t="s">
        <v>14</v>
      </c>
      <c r="I9" s="185">
        <v>0</v>
      </c>
      <c r="J9" s="24">
        <f t="shared" si="0"/>
        <v>0</v>
      </c>
      <c r="K9" s="34"/>
      <c r="N9" s="7"/>
    </row>
    <row r="10" spans="1:14">
      <c r="A10" s="16" t="s">
        <v>724</v>
      </c>
      <c r="B10" s="16"/>
      <c r="C10" s="16"/>
      <c r="D10" s="16"/>
      <c r="E10" s="16"/>
      <c r="F10" s="48"/>
      <c r="G10" s="45"/>
      <c r="H10" s="45"/>
      <c r="I10" s="16"/>
      <c r="J10" s="51">
        <f>SUM(J6:J9)</f>
        <v>0</v>
      </c>
      <c r="K10" s="16"/>
    </row>
  </sheetData>
  <sheetProtection algorithmName="SHA-512" hashValue="BxMMWH55QqPLyxad9vgZWHBPDo1cwPMG/Nhjnai00OL8GaHEuG+t2VxhqM5zKwWo9t6fgwkS00YJQRLA/Sy+eg==" saltValue="YZP9ROFOn2oHzm4PHO6Yn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>
    <pageSetUpPr fitToPage="1"/>
  </sheetPr>
  <dimension ref="A1:M21"/>
  <sheetViews>
    <sheetView zoomScaleNormal="100" workbookViewId="0">
      <pane xSplit="2" ySplit="5" topLeftCell="F6" activePane="bottomRight" state="frozen"/>
      <selection pane="topRight" activeCell="D1" sqref="D1"/>
      <selection pane="bottomLeft" activeCell="A6" sqref="A6"/>
      <selection pane="bottomRight" activeCell="M16" sqref="M16"/>
    </sheetView>
  </sheetViews>
  <sheetFormatPr defaultColWidth="9" defaultRowHeight="11.25"/>
  <cols>
    <col min="1" max="1" width="9" style="7"/>
    <col min="2" max="2" width="22.5" style="7" bestFit="1" customWidth="1"/>
    <col min="3" max="3" width="40" style="7" bestFit="1" customWidth="1"/>
    <col min="4" max="4" width="8.5" style="7" bestFit="1" customWidth="1"/>
    <col min="5" max="6" width="15.625" style="11" customWidth="1"/>
    <col min="7" max="7" width="15.625" style="11" hidden="1" customWidth="1"/>
    <col min="8" max="10" width="15.625" style="11" customWidth="1"/>
    <col min="11" max="13" width="19.5" style="11" customWidth="1"/>
    <col min="14" max="16384" width="9" style="7"/>
  </cols>
  <sheetData>
    <row r="1" spans="1:13">
      <c r="B1" s="195" t="s">
        <v>566</v>
      </c>
      <c r="C1" s="195"/>
      <c r="D1" s="195"/>
      <c r="E1" s="195"/>
      <c r="F1" s="195"/>
      <c r="G1" s="75"/>
    </row>
    <row r="3" spans="1:13" ht="14.25">
      <c r="A3" s="37" t="s">
        <v>725</v>
      </c>
    </row>
    <row r="5" spans="1:13" ht="33.75">
      <c r="A5" s="1" t="s">
        <v>560</v>
      </c>
      <c r="B5" s="1" t="s">
        <v>1</v>
      </c>
      <c r="C5" s="1"/>
      <c r="D5" s="1" t="s">
        <v>743</v>
      </c>
      <c r="E5" s="27" t="s">
        <v>726</v>
      </c>
      <c r="F5" s="27" t="s">
        <v>727</v>
      </c>
      <c r="G5" s="27"/>
      <c r="H5" s="27" t="s">
        <v>728</v>
      </c>
      <c r="I5" s="27" t="s">
        <v>729</v>
      </c>
      <c r="J5" s="27" t="s">
        <v>730</v>
      </c>
      <c r="K5" s="27" t="s">
        <v>731</v>
      </c>
      <c r="L5" s="27" t="s">
        <v>732</v>
      </c>
      <c r="M5" s="27" t="s">
        <v>733</v>
      </c>
    </row>
    <row r="6" spans="1:13">
      <c r="A6" s="2">
        <f>'Overzicht locaties'!B5</f>
        <v>1</v>
      </c>
      <c r="B6" s="3" t="str">
        <f>'Overzicht locaties'!C5</f>
        <v>Ariane de Ranitz</v>
      </c>
      <c r="C6" s="3" t="str">
        <f>'Overzicht locaties'!E5</f>
        <v>Blauwe Vogelweg 11, 3585 LK UTRECHT</v>
      </c>
      <c r="D6" s="3" t="s">
        <v>744</v>
      </c>
      <c r="E6" s="29">
        <f>SUMIF('Ruimtestaat locaties'!A:A,A6,'Ruimtestaat locaties'!L:L)</f>
        <v>6280</v>
      </c>
      <c r="F6" s="29" t="s">
        <v>23</v>
      </c>
      <c r="G6" s="29">
        <v>2</v>
      </c>
      <c r="H6" s="29">
        <f>SUMIF('Ruimtestaat locaties'!A:A,A6,'Ruimtestaat locaties'!AK:AK)</f>
        <v>7629.7600000000029</v>
      </c>
      <c r="I6" s="186">
        <v>0</v>
      </c>
      <c r="J6" s="30">
        <f>H6+I6</f>
        <v>7629.7600000000029</v>
      </c>
      <c r="K6" s="46">
        <f>J6/VLOOKUP(F6,Productienormen!$A$25:$C$40,3,0)</f>
        <v>38.148800000000016</v>
      </c>
      <c r="L6" s="31">
        <f t="shared" ref="L6" si="0">J6*Rekentarief</f>
        <v>0</v>
      </c>
      <c r="M6" s="31">
        <f>SUMIF('Additionele werkzaamheden'!A6:A9,A6,'Additionele werkzaamheden'!J6:J9)</f>
        <v>0</v>
      </c>
    </row>
    <row r="7" spans="1:13">
      <c r="A7" s="2">
        <f>'Overzicht locaties'!B6</f>
        <v>2</v>
      </c>
      <c r="B7" s="3" t="str">
        <f>'Overzicht locaties'!C6</f>
        <v>De Schans</v>
      </c>
      <c r="C7" s="3" t="str">
        <f>'Overzicht locaties'!E6</f>
        <v>Orinocodreef 15, 3563 ST UTRECHT</v>
      </c>
      <c r="D7" s="3" t="s">
        <v>744</v>
      </c>
      <c r="E7" s="29">
        <f>SUMIF('Ruimtestaat locaties'!A:A,A7,'Ruimtestaat locaties'!L:L)</f>
        <v>1741.09</v>
      </c>
      <c r="F7" s="29" t="s">
        <v>23</v>
      </c>
      <c r="G7" s="29">
        <v>3</v>
      </c>
      <c r="H7" s="29">
        <f>SUMIF('Ruimtestaat locaties'!A:A,A7,'Ruimtestaat locaties'!AK:AK)</f>
        <v>2172.1640000000002</v>
      </c>
      <c r="I7" s="186">
        <v>0</v>
      </c>
      <c r="J7" s="30">
        <f t="shared" ref="J7:J12" si="1">H7+I7</f>
        <v>2172.1640000000002</v>
      </c>
      <c r="K7" s="46">
        <f>J7/VLOOKUP(F7,Productienormen!$A$25:$C$40,3,0)</f>
        <v>10.86082</v>
      </c>
      <c r="L7" s="31">
        <f t="shared" ref="L7:L12" si="2">J7*Rekentarief</f>
        <v>0</v>
      </c>
      <c r="M7" s="31">
        <f>SUMIF('Additionele werkzaamheden'!A7:A10,A7,'Additionele werkzaamheden'!J7:J10)</f>
        <v>0</v>
      </c>
    </row>
    <row r="8" spans="1:13">
      <c r="A8" s="2">
        <f>'Overzicht locaties'!B7</f>
        <v>3</v>
      </c>
      <c r="B8" s="3" t="str">
        <f>'Overzicht locaties'!C7</f>
        <v>Mensura College Hilversum</v>
      </c>
      <c r="C8" s="3" t="str">
        <f>'Overzicht locaties'!E7</f>
        <v>Achterom 152, 1211 PD HILVERSUM</v>
      </c>
      <c r="D8" s="3" t="s">
        <v>745</v>
      </c>
      <c r="E8" s="29">
        <f>SUMIF('Ruimtestaat locaties'!A:A,A8,'Ruimtestaat locaties'!L:L)</f>
        <v>381.45000000000005</v>
      </c>
      <c r="F8" s="29" t="s">
        <v>23</v>
      </c>
      <c r="G8" s="29">
        <v>3</v>
      </c>
      <c r="H8" s="29">
        <f>SUMIF('Ruimtestaat locaties'!A:A,A8,'Ruimtestaat locaties'!AK:AK)</f>
        <v>335.94000000000005</v>
      </c>
      <c r="I8" s="186">
        <v>0</v>
      </c>
      <c r="J8" s="30">
        <f t="shared" si="1"/>
        <v>335.94000000000005</v>
      </c>
      <c r="K8" s="46">
        <f>J8/VLOOKUP(F8,Productienormen!$A$25:$C$40,3,0)</f>
        <v>1.6797000000000002</v>
      </c>
      <c r="L8" s="31">
        <f t="shared" si="2"/>
        <v>0</v>
      </c>
      <c r="M8" s="31">
        <f>SUMIF('Additionele werkzaamheden'!A:A,A8,'Additionele werkzaamheden'!J:J)</f>
        <v>0</v>
      </c>
    </row>
    <row r="9" spans="1:13">
      <c r="A9" s="2">
        <f>'Overzicht locaties'!B8</f>
        <v>4</v>
      </c>
      <c r="B9" s="3" t="str">
        <f>'Overzicht locaties'!C8</f>
        <v>Mensura College Utrecht</v>
      </c>
      <c r="C9" s="3" t="str">
        <f>'Overzicht locaties'!E8</f>
        <v>Noteboomlaan 400, 3582 CN UTRECHT</v>
      </c>
      <c r="D9" s="3" t="s">
        <v>744</v>
      </c>
      <c r="E9" s="29">
        <f>SUMIF('Ruimtestaat locaties'!A:A,A9,'Ruimtestaat locaties'!L:L)</f>
        <v>849.49000000000024</v>
      </c>
      <c r="F9" s="29" t="s">
        <v>23</v>
      </c>
      <c r="G9" s="29">
        <v>2</v>
      </c>
      <c r="H9" s="29">
        <f>SUMIF('Ruimtestaat locaties'!A:A,A9,'Ruimtestaat locaties'!AK:AK)</f>
        <v>958.33480000000009</v>
      </c>
      <c r="I9" s="186">
        <v>0</v>
      </c>
      <c r="J9" s="30">
        <f t="shared" si="1"/>
        <v>958.33480000000009</v>
      </c>
      <c r="K9" s="46">
        <f>J9/VLOOKUP(F9,Productienormen!$A$25:$C$40,3,0)</f>
        <v>4.7916740000000004</v>
      </c>
      <c r="L9" s="31">
        <f t="shared" si="2"/>
        <v>0</v>
      </c>
      <c r="M9" s="31">
        <f>SUMIF('Additionele werkzaamheden'!A:A,A9,'Additionele werkzaamheden'!J:J)</f>
        <v>0</v>
      </c>
    </row>
    <row r="10" spans="1:13">
      <c r="A10" s="2">
        <f>'Overzicht locaties'!B9</f>
        <v>5</v>
      </c>
      <c r="B10" s="3" t="str">
        <f>'Overzicht locaties'!C9</f>
        <v>VSO Mozarthof (nr. 31)</v>
      </c>
      <c r="C10" s="3" t="str">
        <f>'Overzicht locaties'!E9</f>
        <v>Mozartlaan 31, 1217 CM HILVERSUM</v>
      </c>
      <c r="D10" s="3" t="s">
        <v>745</v>
      </c>
      <c r="E10" s="29">
        <f>SUMIF('Ruimtestaat locaties'!A:A,A10,'Ruimtestaat locaties'!L:L)</f>
        <v>774.48000000000025</v>
      </c>
      <c r="F10" s="29" t="s">
        <v>23</v>
      </c>
      <c r="G10" s="29">
        <v>2</v>
      </c>
      <c r="H10" s="29">
        <f>SUMIF('Ruimtestaat locaties'!A:A,A10,'Ruimtestaat locaties'!AK:AK)</f>
        <v>1217.7600000000004</v>
      </c>
      <c r="I10" s="186">
        <v>0</v>
      </c>
      <c r="J10" s="30">
        <f t="shared" si="1"/>
        <v>1217.7600000000004</v>
      </c>
      <c r="K10" s="46">
        <f>J10/VLOOKUP(F10,Productienormen!$A$25:$C$40,3,0)</f>
        <v>6.0888000000000027</v>
      </c>
      <c r="L10" s="31">
        <f t="shared" si="2"/>
        <v>0</v>
      </c>
      <c r="M10" s="31">
        <f>SUMIF('Additionele werkzaamheden'!A:A,A10,'Additionele werkzaamheden'!J:J)</f>
        <v>0</v>
      </c>
    </row>
    <row r="11" spans="1:13">
      <c r="A11" s="2">
        <f>'Overzicht locaties'!B10</f>
        <v>6</v>
      </c>
      <c r="B11" s="3" t="str">
        <f>'Overzicht locaties'!C10</f>
        <v>VSO Mozarthof (nr. 29)</v>
      </c>
      <c r="C11" s="3" t="str">
        <f>'Overzicht locaties'!E10</f>
        <v>Mozartlaan 29, 1217 CM HILVERSUM</v>
      </c>
      <c r="D11" s="3" t="s">
        <v>745</v>
      </c>
      <c r="E11" s="29">
        <f>SUMIF('Ruimtestaat locaties'!A:A,A11,'Ruimtestaat locaties'!L:L)</f>
        <v>1738</v>
      </c>
      <c r="F11" s="29" t="s">
        <v>23</v>
      </c>
      <c r="G11" s="29">
        <v>2</v>
      </c>
      <c r="H11" s="29">
        <f>SUMIF('Ruimtestaat locaties'!A:A,A11,'Ruimtestaat locaties'!AK:AK)</f>
        <v>2551.8000000000006</v>
      </c>
      <c r="I11" s="186">
        <v>0</v>
      </c>
      <c r="J11" s="30">
        <f t="shared" si="1"/>
        <v>2551.8000000000006</v>
      </c>
      <c r="K11" s="46">
        <f>J11/VLOOKUP(F11,Productienormen!$A$25:$C$40,3,0)</f>
        <v>12.759000000000004</v>
      </c>
      <c r="L11" s="31">
        <f t="shared" si="2"/>
        <v>0</v>
      </c>
      <c r="M11" s="31">
        <f>SUMIF('Additionele werkzaamheden'!A:A,A11,'Additionele werkzaamheden'!J:J)</f>
        <v>0</v>
      </c>
    </row>
    <row r="12" spans="1:13">
      <c r="A12" s="2">
        <f>'Overzicht locaties'!B11</f>
        <v>7</v>
      </c>
      <c r="B12" s="3" t="str">
        <f>'Overzicht locaties'!C11</f>
        <v>College de Trappenberg</v>
      </c>
      <c r="C12" s="3" t="str">
        <f>'Overzicht locaties'!E11</f>
        <v>Soestdijkerstraatweg 129c, 1213 VX HILVERSUM</v>
      </c>
      <c r="D12" s="3" t="s">
        <v>745</v>
      </c>
      <c r="E12" s="29">
        <f>SUMIF('Ruimtestaat locaties'!A:A,A12,'Ruimtestaat locaties'!L:L)</f>
        <v>3532.1</v>
      </c>
      <c r="F12" s="29" t="s">
        <v>23</v>
      </c>
      <c r="G12" s="29">
        <v>5</v>
      </c>
      <c r="H12" s="29">
        <f>SUMIF('Ruimtestaat locaties'!A:A,A12,'Ruimtestaat locaties'!AK:AK)</f>
        <v>3855.5199999999991</v>
      </c>
      <c r="I12" s="186">
        <v>0</v>
      </c>
      <c r="J12" s="30">
        <f t="shared" si="1"/>
        <v>3855.5199999999991</v>
      </c>
      <c r="K12" s="46">
        <f>J12/VLOOKUP(F12,Productienormen!$A$25:$C$40,3,0)</f>
        <v>19.277599999999996</v>
      </c>
      <c r="L12" s="31">
        <f t="shared" si="2"/>
        <v>0</v>
      </c>
      <c r="M12" s="31">
        <f>SUMIF('Additionele werkzaamheden'!A:A,A12,'Additionele werkzaamheden'!J:J)</f>
        <v>0</v>
      </c>
    </row>
    <row r="13" spans="1:13">
      <c r="A13" s="1" t="s">
        <v>734</v>
      </c>
      <c r="B13" s="1"/>
      <c r="C13" s="1"/>
      <c r="D13" s="1"/>
      <c r="E13" s="27"/>
      <c r="F13" s="27"/>
      <c r="G13" s="27"/>
      <c r="H13" s="27"/>
      <c r="I13" s="27"/>
      <c r="J13" s="27"/>
      <c r="K13" s="27"/>
      <c r="L13" s="33">
        <f>SUM(L6:L12)</f>
        <v>0</v>
      </c>
      <c r="M13" s="33">
        <f>SUM(M6:M12)</f>
        <v>0</v>
      </c>
    </row>
    <row r="14" spans="1:13">
      <c r="H14" s="32"/>
      <c r="L14" s="28"/>
      <c r="M14" s="28"/>
    </row>
    <row r="15" spans="1:13" ht="14.25" customHeight="1">
      <c r="F15" s="200" t="s">
        <v>746</v>
      </c>
      <c r="G15" s="200"/>
      <c r="H15" s="200"/>
      <c r="I15" s="200"/>
      <c r="J15" s="200"/>
      <c r="K15" s="200"/>
      <c r="L15" s="200"/>
      <c r="M15" s="76">
        <f>L6+M6+L7+M7+L9+M9</f>
        <v>0</v>
      </c>
    </row>
    <row r="16" spans="1:13">
      <c r="F16" s="200" t="s">
        <v>747</v>
      </c>
      <c r="G16" s="200"/>
      <c r="H16" s="200"/>
      <c r="I16" s="200"/>
      <c r="J16" s="200"/>
      <c r="K16" s="200"/>
      <c r="L16" s="200"/>
      <c r="M16" s="76">
        <f>L8+M8+L10+M10+L11+M11+L12+M12</f>
        <v>0</v>
      </c>
    </row>
    <row r="20" spans="12:12">
      <c r="L20" s="28"/>
    </row>
    <row r="21" spans="12:12">
      <c r="L21" s="28"/>
    </row>
  </sheetData>
  <sheetProtection algorithmName="SHA-512" hashValue="LUK/mUTFnz7tU5U7PosmGUwLfk7QUJQ7L1r8X3jbojXJ5g3bHjdEskmXfwERoboJk8oc/padMz/zM0ehNOhELw==" saltValue="TecSPTEukk4RbAeQItwhVA==" spinCount="100000" sheet="1" objects="1" scenarios="1"/>
  <mergeCells count="3">
    <mergeCell ref="B1:F1"/>
    <mergeCell ref="F15:L15"/>
    <mergeCell ref="F16:L16"/>
  </mergeCells>
  <dataValidations count="1">
    <dataValidation type="list" allowBlank="1" showInputMessage="1" showErrorMessage="1" sqref="F6:F12" xr:uid="{9F3AA427-8D24-46FE-8A65-930E014A0FB9}">
      <formula1>Frequenties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36c482-1c69-48d4-ba74-bf4a09575eec">
      <Terms xmlns="http://schemas.microsoft.com/office/infopath/2007/PartnerControls"/>
    </lcf76f155ced4ddcb4097134ff3c332f>
    <TaxCatchAll xmlns="0304926d-e2a1-471e-a7f6-dc2e8b6ed5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9C54F1DF69943BD32EA8EBCF60BDF" ma:contentTypeVersion="11" ma:contentTypeDescription="Een nieuw document maken." ma:contentTypeScope="" ma:versionID="2a92c787b50644f4445ada626241df6f">
  <xsd:schema xmlns:xsd="http://www.w3.org/2001/XMLSchema" xmlns:xs="http://www.w3.org/2001/XMLSchema" xmlns:p="http://schemas.microsoft.com/office/2006/metadata/properties" xmlns:ns2="c036c482-1c69-48d4-ba74-bf4a09575eec" xmlns:ns3="0304926d-e2a1-471e-a7f6-dc2e8b6ed511" targetNamespace="http://schemas.microsoft.com/office/2006/metadata/properties" ma:root="true" ma:fieldsID="eb8e26b8f0f79c762cfad13d46808730" ns2:_="" ns3:_="">
    <xsd:import namespace="c036c482-1c69-48d4-ba74-bf4a09575eec"/>
    <xsd:import namespace="0304926d-e2a1-471e-a7f6-dc2e8b6ed5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6c482-1c69-48d4-ba74-bf4a09575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dc906c8-9ca3-4e3d-b134-34be439a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4926d-e2a1-471e-a7f6-dc2e8b6ed5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990122-501b-4e7f-8020-0bf465aae669}" ma:internalName="TaxCatchAll" ma:showField="CatchAllData" ma:web="0304926d-e2a1-471e-a7f6-dc2e8b6ed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A30E6-8A9D-4784-B8E8-A21126C5575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304926d-e2a1-471e-a7f6-dc2e8b6ed511"/>
    <ds:schemaRef ds:uri="c036c482-1c69-48d4-ba74-bf4a09575eec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4D33BD-AB1C-4C9F-A7BA-109EA482F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3C2964-D8E6-4176-811E-076CE4905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6c482-1c69-48d4-ba74-bf4a09575eec"/>
    <ds:schemaRef ds:uri="0304926d-e2a1-471e-a7f6-dc2e8b6ed5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18</vt:i4>
      </vt:variant>
    </vt:vector>
  </HeadingPairs>
  <TitlesOfParts>
    <vt:vector size="25" baseType="lpstr">
      <vt:lpstr>Ruimtestaat</vt:lpstr>
      <vt:lpstr>Overzicht locaties</vt:lpstr>
      <vt:lpstr>Tarieven</vt:lpstr>
      <vt:lpstr>Productienormen</vt:lpstr>
      <vt:lpstr>Ruimtestaat locaties</vt:lpstr>
      <vt:lpstr>Additionele werkzaamheden</vt:lpstr>
      <vt:lpstr>Kostenoverzicht per locatie</vt:lpstr>
      <vt:lpstr>Aanpassing_frequenties</vt:lpstr>
      <vt:lpstr>'Overzicht locaties'!Afdrukbereik</vt:lpstr>
      <vt:lpstr>Ruimtestaat!Afdrukbereik</vt:lpstr>
      <vt:lpstr>'Ruimtestaat locaties'!Afdrukbereik</vt:lpstr>
      <vt:lpstr>'Kostenoverzicht per locatie'!Afdruktitels</vt:lpstr>
      <vt:lpstr>'Ruimtestaat locaties'!Afdruktitels</vt:lpstr>
      <vt:lpstr>cat_omschrijving</vt:lpstr>
      <vt:lpstr>Frequentie_omschrijving</vt:lpstr>
      <vt:lpstr>Frequenties</vt:lpstr>
      <vt:lpstr>Glas</vt:lpstr>
      <vt:lpstr>Legenda_vloerafwerking</vt:lpstr>
      <vt:lpstr>Rekentarief</vt:lpstr>
      <vt:lpstr>rekentarief150</vt:lpstr>
      <vt:lpstr>Rekentarief30</vt:lpstr>
      <vt:lpstr>Rekentarief50</vt:lpstr>
      <vt:lpstr>Ruimte_code</vt:lpstr>
      <vt:lpstr>Vloer_code</vt:lpstr>
      <vt:lpstr>Vloeronderhoud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Freriks</dc:creator>
  <cp:keywords/>
  <dc:description/>
  <cp:lastModifiedBy>Tim Aberson | Bijzaak</cp:lastModifiedBy>
  <cp:revision/>
  <dcterms:created xsi:type="dcterms:W3CDTF">2017-10-18T10:59:49Z</dcterms:created>
  <dcterms:modified xsi:type="dcterms:W3CDTF">2025-07-08T12:54:30Z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0x01010094A9C54F1DF69943BD32EA8EBCF60BDF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