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defaultThemeVersion="124226"/>
  <mc:AlternateContent xmlns:mc="http://schemas.openxmlformats.org/markup-compatibility/2006">
    <mc:Choice Requires="x15">
      <x15ac:absPath xmlns:x15ac="http://schemas.microsoft.com/office/spreadsheetml/2010/11/ac" url="https://pro10bv.sharepoint.com/sites/Pro10BV/Gedeelde documenten/1.Procurement/Waterschappen/AQUON/2024 Wagenpark/5. Nota's van inlichtingen/NvI 1/Gepubliceerd/"/>
    </mc:Choice>
  </mc:AlternateContent>
  <xr:revisionPtr revIDLastSave="5" documentId="8_{AFB89933-1BE7-47F7-BD53-2E8BABEA8E8A}" xr6:coauthVersionLast="47" xr6:coauthVersionMax="47" xr10:uidLastSave="{45AB626B-AA14-404E-BAB2-187FE35E3532}"/>
  <bookViews>
    <workbookView xWindow="-15900" yWindow="-16320" windowWidth="29040" windowHeight="15720" tabRatio="921" activeTab="3" xr2:uid="{00000000-000D-0000-FFFF-FFFF00000000}"/>
  </bookViews>
  <sheets>
    <sheet name="Toelichting" sheetId="38" r:id="rId1"/>
    <sheet name="Overzichtsblad prijzen" sheetId="37" r:id="rId2"/>
    <sheet name="Segment 1 Bestelbussen" sheetId="15" r:id="rId3"/>
    <sheet name="Segment 2 Personenautos" sheetId="36" r:id="rId4"/>
    <sheet name="Hercalculatiematrix B-1" sheetId="39" r:id="rId5"/>
    <sheet name="Hercalculatiematrix B-2" sheetId="40" r:id="rId6"/>
    <sheet name="Hercalculatiematrix P-1" sheetId="41" r:id="rId7"/>
    <sheet name="Hercalculatiematrix P-2" sheetId="42" r:id="rId8"/>
    <sheet name="Hercalculatiematrix P-3" sheetId="4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5" l="1"/>
  <c r="B25" i="15"/>
  <c r="D29" i="36"/>
  <c r="C29" i="36"/>
  <c r="B29" i="36"/>
  <c r="C31" i="15"/>
  <c r="B31" i="15"/>
  <c r="D27" i="36"/>
  <c r="C27" i="36"/>
  <c r="B27" i="36"/>
  <c r="D22" i="36"/>
  <c r="C22" i="36"/>
  <c r="D38" i="36"/>
  <c r="C38" i="36"/>
  <c r="B38" i="36"/>
  <c r="C40" i="15"/>
  <c r="D41" i="36" l="1"/>
  <c r="D43" i="36" s="1"/>
  <c r="C41" i="36"/>
  <c r="C43" i="36" s="1"/>
  <c r="D23" i="36"/>
  <c r="C23" i="36"/>
  <c r="B23" i="36"/>
  <c r="B22" i="36"/>
  <c r="B41" i="36" s="1"/>
  <c r="C21" i="15"/>
  <c r="B21" i="15"/>
  <c r="D12" i="36"/>
  <c r="C12" i="36"/>
  <c r="B12" i="36"/>
  <c r="B43" i="36" l="1"/>
  <c r="B45" i="36"/>
  <c r="C4" i="37" s="1"/>
  <c r="C22" i="15"/>
  <c r="C43" i="15"/>
  <c r="B22" i="15"/>
  <c r="C17" i="15"/>
  <c r="B17" i="15"/>
  <c r="C14" i="15"/>
  <c r="B14" i="15"/>
  <c r="C11" i="15"/>
  <c r="B11" i="15"/>
  <c r="B40" i="15"/>
  <c r="B41" i="15" s="1"/>
  <c r="C29" i="15"/>
  <c r="B29" i="15"/>
  <c r="B43" i="15" l="1"/>
  <c r="B46" i="15" s="1"/>
  <c r="C3" i="37" s="1"/>
  <c r="C44" i="15"/>
  <c r="C41" i="15"/>
  <c r="B15" i="36"/>
  <c r="D39" i="36"/>
  <c r="D18" i="36"/>
  <c r="D15" i="36"/>
  <c r="B44" i="15" l="1"/>
  <c r="D42" i="36"/>
  <c r="C39" i="36"/>
  <c r="C18" i="36"/>
  <c r="C15" i="36"/>
  <c r="C42" i="36" l="1"/>
  <c r="A4" i="37" l="1"/>
  <c r="A3" i="37"/>
  <c r="B39" i="36"/>
  <c r="B18" i="36"/>
  <c r="B42" i="36" l="1"/>
  <c r="D4" i="37"/>
  <c r="D3" i="37" l="1"/>
  <c r="D5" i="37" s="1"/>
</calcChain>
</file>

<file path=xl/sharedStrings.xml><?xml version="1.0" encoding="utf-8"?>
<sst xmlns="http://schemas.openxmlformats.org/spreadsheetml/2006/main" count="127" uniqueCount="81">
  <si>
    <t>Toelichting invullen Prijzenblad</t>
  </si>
  <si>
    <r>
      <t xml:space="preserve">Inschrijver dient de </t>
    </r>
    <r>
      <rPr>
        <u/>
        <sz val="10"/>
        <rFont val="Arial"/>
        <family val="2"/>
      </rPr>
      <t>gele cellen</t>
    </r>
    <r>
      <rPr>
        <sz val="10"/>
        <rFont val="Arial"/>
      </rPr>
      <t xml:space="preserve"> in te vullen. Het is enkel toegestaan positieve bedragen/percentages in te vullen. </t>
    </r>
  </si>
  <si>
    <t xml:space="preserve">Tarieven per maand exclusief btw. </t>
  </si>
  <si>
    <t>In de tabbladen Hercalculatiematrix heeft Inschrijver de ruimte om de hercalculatiematrix toe te voegen conform de specificaties zoals beschreven in de Bijlage Leasecomponenten. Indien dit niet in Excel mogelijk is dient Inschrijver de hercalcalatiematrices als losse pdf-bijlages bij te voegen.</t>
  </si>
  <si>
    <t>Overzichtsblad</t>
  </si>
  <si>
    <t>Weging</t>
  </si>
  <si>
    <t>Gemiddeld leasetarief per segment</t>
  </si>
  <si>
    <t>Gemiddeld gewogen leasetarief per segment</t>
  </si>
  <si>
    <t>Totaal gemiddeld gewogen leasetarief over alle segmenten (wordt beoordeeld)</t>
  </si>
  <si>
    <r>
      <t xml:space="preserve">Segment 1: Bestelbussen (Inschrijver dient uitsluitend de </t>
    </r>
    <r>
      <rPr>
        <b/>
        <sz val="14"/>
        <color rgb="FFFFFF00"/>
        <rFont val="Arial"/>
        <family val="2"/>
      </rPr>
      <t>gele velden</t>
    </r>
    <r>
      <rPr>
        <b/>
        <sz val="14"/>
        <color theme="0"/>
        <rFont val="Arial"/>
        <family val="2"/>
      </rPr>
      <t xml:space="preserve"> in te vullen)</t>
    </r>
  </si>
  <si>
    <t>Volkswagen Transporter GB 2.0TDI 125kw PanAmericana L2H1 AT8 4-motion</t>
  </si>
  <si>
    <t>Netto catalogusprijs (exclusief BPM en btw)</t>
  </si>
  <si>
    <t>BPM</t>
  </si>
  <si>
    <t>Brandstof</t>
  </si>
  <si>
    <t>Diesel</t>
  </si>
  <si>
    <t>Elektrisch</t>
  </si>
  <si>
    <t>Maximum looptijd (in maanden)</t>
  </si>
  <si>
    <t>Kilometrage per jaar</t>
  </si>
  <si>
    <t xml:space="preserve">Gegarandeerde restwaarde </t>
  </si>
  <si>
    <t xml:space="preserve"> </t>
  </si>
  <si>
    <t>Afschrijving</t>
  </si>
  <si>
    <t>Reparaties, onderhoud en banden</t>
  </si>
  <si>
    <t>Vervangend vervoer en 24/7 hulpverlening</t>
  </si>
  <si>
    <t>Vaste prijs vervangend vervoer</t>
  </si>
  <si>
    <t>Vaste prijs 24/7 hulpverlening</t>
  </si>
  <si>
    <t>Totaal vervangend vervoer en 24/7 hulpverlening</t>
  </si>
  <si>
    <t>Extra uitrusting voertuigen</t>
  </si>
  <si>
    <t>Rente</t>
  </si>
  <si>
    <t>Klantspecifieke rente-opslag boven het basisrentetarief</t>
  </si>
  <si>
    <t>Totale rentepercentage</t>
  </si>
  <si>
    <t>Totale rentebedrag</t>
  </si>
  <si>
    <t>Overige kosten</t>
  </si>
  <si>
    <t>Beheerkosten</t>
  </si>
  <si>
    <t>Kosten brandstofpas en/of laadpas</t>
  </si>
  <si>
    <t>Thuislaadpakket</t>
  </si>
  <si>
    <t>Administratiekosten</t>
  </si>
  <si>
    <t>WA/Casco verzekering </t>
  </si>
  <si>
    <t>Houderschapsbelasting</t>
  </si>
  <si>
    <t>Totaal overige kosten</t>
  </si>
  <si>
    <t>GEMIDDELD LEASETARIEF SEGMENT 1</t>
  </si>
  <si>
    <r>
      <t xml:space="preserve">Segment 2: Personenauto's (Inschrijver dient uitsluitend de </t>
    </r>
    <r>
      <rPr>
        <b/>
        <sz val="14"/>
        <color rgb="FFFFFF00"/>
        <rFont val="Arial"/>
        <family val="2"/>
      </rPr>
      <t>gele velden</t>
    </r>
    <r>
      <rPr>
        <b/>
        <sz val="14"/>
        <color theme="0"/>
        <rFont val="Arial"/>
        <family val="2"/>
      </rPr>
      <t xml:space="preserve"> in te vullen)</t>
    </r>
  </si>
  <si>
    <t>ŠKODA Octavia Combi benzine 1.0 TSI Greentech 85kW/115pk DSG-7 Style</t>
  </si>
  <si>
    <t>ŠKODA SUPERB Business combi Benzine -1.5 TSI Greentech ACT 110kW / 150pk DSG-7</t>
  </si>
  <si>
    <t>Volkswagen Passat Variant Comfortline 2.0 TDI 110 kW/150 pk 7-DSG</t>
  </si>
  <si>
    <t>Volvo EX 40 Core Business Edition 70kWh</t>
  </si>
  <si>
    <t xml:space="preserve">Reparaties, onderhoud en banden </t>
  </si>
  <si>
    <t>Kosten laadpas</t>
  </si>
  <si>
    <t>Leasetarief per jaar (excl. brandstof en belasting) als % van netto catalogusprijs</t>
  </si>
  <si>
    <t>GEMIDDELD LEASETARIEF SEGMENT 2</t>
  </si>
  <si>
    <t>Hercalculatiematrix bedrijfsbus 1 conform format Bijlage Leasecomponenten</t>
  </si>
  <si>
    <t>Hercalculatiematrix personenvoertuig 1 conform format Bijlage Leasecomponenten</t>
  </si>
  <si>
    <t>Hercalculatiematrix personenvoertuig 2 conform format Bijlage Leasecomponenten</t>
  </si>
  <si>
    <t>Hercalculatiematrix personenvoertuig 3 conform format Bijlage Leasecomponenten</t>
  </si>
  <si>
    <t>Volkswagen e-Transporter BEV 64kWh 210kW PanAmericana L2H1 32AT 4-motion</t>
  </si>
  <si>
    <t>Geïnvesteerde waarde compleet voertuig (inclusief BPM en exclusief btw)</t>
  </si>
  <si>
    <t>Restwaarde als % van de geïnvesteerde waarde</t>
  </si>
  <si>
    <t>Afschrijving in % van de geïnvesteerde waarde</t>
  </si>
  <si>
    <t>Reparaties en onderhoud in % van de geïnvesteerde waarde</t>
  </si>
  <si>
    <t>Vaste prijs in % van de geïnvesteerde waarde</t>
  </si>
  <si>
    <t>Uitrusting in % van de geïnvesteerde waarde</t>
  </si>
  <si>
    <t>Rentekosten in % van geïnvesteerde waarde</t>
  </si>
  <si>
    <t>Overige kosten in % van geïnvesteerde waarde</t>
  </si>
  <si>
    <t>Leasetarief per maand (excl. brandstof) als % van de geïnvesteerde waarde</t>
  </si>
  <si>
    <t>Geïnvesteerde waarde (inclusief BPM en exclusief btw)</t>
  </si>
  <si>
    <t>Vaste prijs in % van geïnvesteerde waarde</t>
  </si>
  <si>
    <t xml:space="preserve">Rente kosten in % van geïnvesteerde waarde </t>
  </si>
  <si>
    <t xml:space="preserve">Overige kosten in % van geïnvesteerde waarde </t>
  </si>
  <si>
    <t xml:space="preserve">Leasetarief (excl. brandstof) als % van de geïnvesteerde waarde </t>
  </si>
  <si>
    <t>Restwaarde aan het einde looptijd van de Nadere overeenkomst</t>
  </si>
  <si>
    <t>Inkoopkorting: decentrale inkoop (standaard) fleetownerkorting welke moet worden verwerkt in de geinvesteerde waarde. Let wel,  aanbestedende dienst bepaalt zelf de leverende dealer.</t>
  </si>
  <si>
    <t>Compleet thuislaadpakket inclusief service abonnement,</t>
  </si>
  <si>
    <t>De aangeboden leasetarieven dienen gebaseerd te zijn op de uitgangspunten van de Aanbestedingsleidraad en alle bijlagen.</t>
  </si>
  <si>
    <t>De levering van het ritregistratiesysteem houdt ook in dat Inschrijver zorgt voor de eventuele software updates. U dient hier rekening mee te houden in de bepaling van de leaseprijs per maand. Alle kosten verband houdende met het ritregistratiesysteem dienen enkel te zijn opgenomen in de regel die ziet op het Ritregistratieststeem. Deze kosten mogen niet deel uitmaken van de geinvesteerde waarde. Het Ritregsitratiesysteem moet voldoen aan de eisen als gesteld in de Conformiteitenlijst Ritregistratiesysteem.</t>
  </si>
  <si>
    <t>Geinvesteerde waarde: dit is de investering in het voertuig inclusief, de afleveringskosten, een rubberen mattenset bij bedrijfsbussen, een velours mattenset bij personenauto's, een gevarendriehoek. Op het moment dat de trekhaak, de belettering en de in- en opbouw wordt afgenomen gelden daar de overeengekomen prijzen voor welke in het uiteindelijke leasetarief worden verrekend en dus nu niet in het Prijzenblad worden meegenomen.</t>
  </si>
  <si>
    <t>Fictief basisrentetarief (%)</t>
  </si>
  <si>
    <t>Fictief basisrente tarief (%)</t>
  </si>
  <si>
    <t>Ritregistratiesysteem (conform bijgevoegde eisen)</t>
  </si>
  <si>
    <r>
      <t xml:space="preserve">Leasetarief exclusief btw (excl. brandstof). </t>
    </r>
    <r>
      <rPr>
        <sz val="10"/>
        <color rgb="FFFFFF00"/>
        <rFont val="Arial"/>
        <family val="2"/>
      </rPr>
      <t xml:space="preserve">Range tussen </t>
    </r>
    <r>
      <rPr>
        <sz val="10"/>
        <color rgb="FFFFFF00"/>
        <rFont val="Aptos Narrow"/>
        <family val="2"/>
      </rPr>
      <t>€</t>
    </r>
    <r>
      <rPr>
        <sz val="10"/>
        <color rgb="FFFFFF00"/>
        <rFont val="Arial"/>
        <family val="2"/>
      </rPr>
      <t xml:space="preserve">700,- en </t>
    </r>
    <r>
      <rPr>
        <sz val="10"/>
        <color rgb="FFFFFF00"/>
        <rFont val="Aptos Narrow"/>
        <family val="2"/>
      </rPr>
      <t>€</t>
    </r>
    <r>
      <rPr>
        <sz val="10"/>
        <color rgb="FFFFFF00"/>
        <rFont val="Arial"/>
        <family val="2"/>
      </rPr>
      <t>950,-</t>
    </r>
  </si>
  <si>
    <r>
      <t xml:space="preserve">Leasetarief per maand (excl. brandstof). </t>
    </r>
    <r>
      <rPr>
        <sz val="10"/>
        <color rgb="FFFFFF00"/>
        <rFont val="Arial"/>
        <family val="2"/>
      </rPr>
      <t xml:space="preserve">Range tussen </t>
    </r>
    <r>
      <rPr>
        <sz val="10"/>
        <color rgb="FFFFFF00"/>
        <rFont val="Aptos Narrow"/>
        <family val="2"/>
      </rPr>
      <t xml:space="preserve">€ </t>
    </r>
    <r>
      <rPr>
        <sz val="10"/>
        <color rgb="FFFFFF00"/>
        <rFont val="Arial"/>
        <family val="2"/>
      </rPr>
      <t xml:space="preserve">925,- en </t>
    </r>
    <r>
      <rPr>
        <sz val="10"/>
        <color rgb="FFFFFF00"/>
        <rFont val="Aptos Narrow"/>
        <family val="2"/>
      </rPr>
      <t>€</t>
    </r>
    <r>
      <rPr>
        <sz val="10"/>
        <color rgb="FFFFFF00"/>
        <rFont val="Arial"/>
        <family val="2"/>
      </rPr>
      <t>1.225,-</t>
    </r>
  </si>
  <si>
    <t>Volkswagen ID.4 Pro Limited Edition 77kWh</t>
  </si>
  <si>
    <t>Hyundai Kona Electric Premium 64,8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</si>
</sst>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1" formatCode="_ * #,##0_ ;_ * \-#,##0_ ;_ * &quot;-&quot;_ ;_ @_ "/>
    <numFmt numFmtId="44" formatCode="_ &quot;€&quot;\ * #,##0.00_ ;_ &quot;€&quot;\ * \-#,##0.00_ ;_ &quot;€&quot;\ * &quot;-&quot;??_ ;_ @_ "/>
    <numFmt numFmtId="43" formatCode="_ * #,##0.00_ ;_ * \-#,##0.00_ ;_ * &quot;-&quot;??_ ;_ @_ "/>
    <numFmt numFmtId="164" formatCode="_-&quot;€&quot;\ * #,##0.00_-;_-&quot;€&quot;\ * #,##0.00\-;_-&quot;€&quot;\ * &quot;-&quot;??_-;_-@_-"/>
    <numFmt numFmtId="165" formatCode="&quot;€&quot;\ #,##0.00"/>
  </numFmts>
  <fonts count="20" x14ac:knownFonts="1">
    <font>
      <sz val="10"/>
      <name val="Arial"/>
    </font>
    <font>
      <sz val="11"/>
      <color theme="1"/>
      <name val="Calibri"/>
      <family val="2"/>
      <scheme val="minor"/>
    </font>
    <font>
      <sz val="10"/>
      <name val="Arial"/>
      <family val="2"/>
    </font>
    <font>
      <b/>
      <sz val="10"/>
      <name val="Arial"/>
      <family val="2"/>
    </font>
    <font>
      <sz val="8"/>
      <name val="Arial"/>
      <family val="2"/>
    </font>
    <font>
      <b/>
      <sz val="14"/>
      <name val="Arial"/>
      <family val="2"/>
    </font>
    <font>
      <sz val="10"/>
      <color theme="0"/>
      <name val="Arial"/>
      <family val="2"/>
    </font>
    <font>
      <b/>
      <sz val="10"/>
      <color theme="0"/>
      <name val="Arial"/>
      <family val="2"/>
    </font>
    <font>
      <sz val="10"/>
      <color rgb="FFFF0000"/>
      <name val="Arial"/>
      <family val="2"/>
    </font>
    <font>
      <b/>
      <sz val="14"/>
      <color theme="0"/>
      <name val="Arial"/>
      <family val="2"/>
    </font>
    <font>
      <b/>
      <sz val="10"/>
      <color rgb="FFFF0000"/>
      <name val="Arial"/>
      <family val="2"/>
    </font>
    <font>
      <sz val="10"/>
      <name val="Arial"/>
      <family val="2"/>
    </font>
    <font>
      <sz val="11"/>
      <color rgb="FF9C5700"/>
      <name val="Calibri"/>
      <family val="2"/>
      <scheme val="minor"/>
    </font>
    <font>
      <sz val="14"/>
      <color rgb="FFFF0000"/>
      <name val="Arial"/>
      <family val="2"/>
    </font>
    <font>
      <sz val="10"/>
      <color rgb="FF00B050"/>
      <name val="Arial"/>
      <family val="2"/>
    </font>
    <font>
      <u/>
      <sz val="10"/>
      <name val="Arial"/>
      <family val="2"/>
    </font>
    <font>
      <b/>
      <sz val="14"/>
      <color rgb="FFFFFF00"/>
      <name val="Arial"/>
      <family val="2"/>
    </font>
    <font>
      <b/>
      <sz val="16"/>
      <color theme="0"/>
      <name val="Arial"/>
      <family val="2"/>
    </font>
    <font>
      <sz val="10"/>
      <color rgb="FFFFFF00"/>
      <name val="Arial"/>
      <family val="2"/>
    </font>
    <font>
      <sz val="10"/>
      <color rgb="FFFFFF00"/>
      <name val="Aptos Narrow"/>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
      <patternFill patternType="solid">
        <fgColor rgb="FF0072B9"/>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79995117038483843"/>
        <bgColor indexed="64"/>
      </patternFill>
    </fill>
    <fill>
      <patternFill patternType="solid">
        <fgColor rgb="FF0070C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22"/>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164" fontId="2" fillId="0" borderId="0" applyFont="0" applyFill="0" applyBorder="0" applyAlignment="0" applyProtection="0"/>
    <xf numFmtId="9" fontId="11"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0" fontId="12" fillId="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5">
    <xf numFmtId="0" fontId="0" fillId="0" borderId="0" xfId="0"/>
    <xf numFmtId="10" fontId="2" fillId="6" borderId="1" xfId="1" applyNumberFormat="1" applyFont="1" applyFill="1" applyBorder="1" applyAlignment="1" applyProtection="1">
      <alignment vertical="center"/>
      <protection locked="0"/>
    </xf>
    <xf numFmtId="10" fontId="2" fillId="6" borderId="1" xfId="2" applyNumberFormat="1" applyFont="1" applyFill="1" applyBorder="1" applyAlignment="1" applyProtection="1">
      <alignment vertical="center"/>
      <protection locked="0"/>
    </xf>
    <xf numFmtId="0" fontId="0" fillId="0" borderId="0" xfId="0" applyAlignment="1">
      <alignment vertical="center"/>
    </xf>
    <xf numFmtId="10" fontId="2" fillId="7" borderId="1" xfId="1" applyNumberFormat="1" applyFont="1" applyFill="1" applyBorder="1" applyAlignment="1" applyProtection="1">
      <alignment vertical="center"/>
    </xf>
    <xf numFmtId="0" fontId="7" fillId="5" borderId="19" xfId="0" applyFont="1" applyFill="1" applyBorder="1" applyAlignment="1">
      <alignment horizontal="center" vertical="center"/>
    </xf>
    <xf numFmtId="4" fontId="2" fillId="0" borderId="1" xfId="1" applyNumberFormat="1" applyFont="1" applyFill="1" applyBorder="1" applyAlignment="1" applyProtection="1">
      <alignment vertical="center"/>
    </xf>
    <xf numFmtId="7" fontId="2" fillId="6" borderId="1" xfId="1" applyNumberFormat="1" applyFont="1" applyFill="1" applyBorder="1" applyAlignment="1" applyProtection="1">
      <alignment vertical="center"/>
      <protection locked="0"/>
    </xf>
    <xf numFmtId="7" fontId="2" fillId="6" borderId="12" xfId="1" applyNumberFormat="1" applyFont="1" applyFill="1" applyBorder="1" applyAlignment="1" applyProtection="1">
      <alignment vertical="center"/>
      <protection locked="0"/>
    </xf>
    <xf numFmtId="10" fontId="2" fillId="6" borderId="12" xfId="2" applyNumberFormat="1" applyFont="1" applyFill="1" applyBorder="1" applyAlignment="1" applyProtection="1">
      <alignment vertical="center"/>
      <protection locked="0"/>
    </xf>
    <xf numFmtId="10" fontId="2" fillId="6" borderId="12" xfId="1" applyNumberFormat="1" applyFont="1" applyFill="1" applyBorder="1" applyAlignment="1" applyProtection="1">
      <alignment vertical="center"/>
      <protection locked="0"/>
    </xf>
    <xf numFmtId="4" fontId="2" fillId="0" borderId="12" xfId="1" applyNumberFormat="1" applyFont="1" applyFill="1" applyBorder="1" applyAlignment="1" applyProtection="1">
      <alignment vertical="center"/>
    </xf>
    <xf numFmtId="10" fontId="2" fillId="7" borderId="1" xfId="2" applyNumberFormat="1" applyFont="1" applyFill="1" applyBorder="1" applyAlignment="1" applyProtection="1">
      <alignment vertical="center"/>
    </xf>
    <xf numFmtId="10" fontId="2" fillId="7" borderId="12" xfId="1" applyNumberFormat="1" applyFont="1" applyFill="1" applyBorder="1" applyAlignment="1" applyProtection="1">
      <alignment vertical="center"/>
    </xf>
    <xf numFmtId="10" fontId="2" fillId="7" borderId="12" xfId="2" applyNumberFormat="1" applyFont="1" applyFill="1" applyBorder="1" applyAlignment="1" applyProtection="1">
      <alignment vertical="center"/>
    </xf>
    <xf numFmtId="7" fontId="2" fillId="7" borderId="12" xfId="1" applyNumberFormat="1" applyFont="1" applyFill="1" applyBorder="1" applyAlignment="1" applyProtection="1">
      <alignment horizontal="right" vertical="center"/>
    </xf>
    <xf numFmtId="165" fontId="2" fillId="7" borderId="1" xfId="1" applyNumberFormat="1" applyFont="1" applyFill="1" applyBorder="1" applyAlignment="1" applyProtection="1">
      <alignment horizontal="right" vertical="center"/>
    </xf>
    <xf numFmtId="165" fontId="2" fillId="6" borderId="1" xfId="1" applyNumberFormat="1" applyFont="1" applyFill="1" applyBorder="1" applyAlignment="1" applyProtection="1">
      <alignment vertical="center"/>
      <protection locked="0"/>
    </xf>
    <xf numFmtId="165" fontId="2" fillId="6" borderId="12" xfId="1" applyNumberFormat="1" applyFont="1" applyFill="1" applyBorder="1" applyAlignment="1" applyProtection="1">
      <alignment vertical="center"/>
      <protection locked="0"/>
    </xf>
    <xf numFmtId="165" fontId="2" fillId="6" borderId="1" xfId="1" applyNumberFormat="1" applyFont="1" applyFill="1" applyBorder="1" applyAlignment="1" applyProtection="1">
      <alignment horizontal="right" vertical="center"/>
      <protection locked="0"/>
    </xf>
    <xf numFmtId="7" fontId="2" fillId="8" borderId="1" xfId="1" applyNumberFormat="1" applyFont="1" applyFill="1" applyBorder="1" applyAlignment="1" applyProtection="1">
      <alignment horizontal="right" vertical="center"/>
    </xf>
    <xf numFmtId="7" fontId="2" fillId="8" borderId="12" xfId="1" applyNumberFormat="1" applyFont="1" applyFill="1" applyBorder="1" applyAlignment="1" applyProtection="1">
      <alignment horizontal="right" vertical="center"/>
    </xf>
    <xf numFmtId="165" fontId="2" fillId="6" borderId="5" xfId="1" applyNumberFormat="1" applyFont="1" applyFill="1" applyBorder="1" applyAlignment="1" applyProtection="1">
      <alignment vertical="center"/>
      <protection locked="0"/>
    </xf>
    <xf numFmtId="0" fontId="0" fillId="7" borderId="20" xfId="0" applyFill="1" applyBorder="1"/>
    <xf numFmtId="0" fontId="2" fillId="2" borderId="20" xfId="0" applyFont="1" applyFill="1" applyBorder="1" applyAlignment="1">
      <alignment vertical="center" wrapText="1"/>
    </xf>
    <xf numFmtId="0" fontId="0" fillId="2" borderId="20" xfId="0" applyFill="1" applyBorder="1" applyAlignment="1">
      <alignment vertical="center" wrapText="1"/>
    </xf>
    <xf numFmtId="0" fontId="2" fillId="2" borderId="20" xfId="0" applyFont="1" applyFill="1" applyBorder="1" applyAlignment="1">
      <alignment vertical="center"/>
    </xf>
    <xf numFmtId="0" fontId="2" fillId="2" borderId="21" xfId="0" applyFont="1" applyFill="1" applyBorder="1" applyAlignment="1">
      <alignment vertical="center" wrapText="1"/>
    </xf>
    <xf numFmtId="10" fontId="3" fillId="7" borderId="1" xfId="1" applyNumberFormat="1" applyFont="1" applyFill="1" applyBorder="1" applyAlignment="1" applyProtection="1">
      <alignment vertical="center"/>
    </xf>
    <xf numFmtId="10" fontId="3" fillId="7" borderId="12" xfId="1" applyNumberFormat="1" applyFont="1" applyFill="1" applyBorder="1" applyAlignment="1" applyProtection="1">
      <alignment vertical="center"/>
    </xf>
    <xf numFmtId="10" fontId="2" fillId="7" borderId="5" xfId="2" applyNumberFormat="1" applyFont="1" applyFill="1" applyBorder="1" applyAlignment="1" applyProtection="1">
      <alignment vertical="center"/>
    </xf>
    <xf numFmtId="0" fontId="3" fillId="2" borderId="0" xfId="0" applyFont="1" applyFill="1" applyAlignment="1">
      <alignment horizontal="left" vertical="center"/>
    </xf>
    <xf numFmtId="164" fontId="2" fillId="2" borderId="4" xfId="0" applyNumberFormat="1" applyFont="1" applyFill="1" applyBorder="1" applyAlignment="1">
      <alignment vertical="center"/>
    </xf>
    <xf numFmtId="164" fontId="2" fillId="2" borderId="0" xfId="0" applyNumberFormat="1"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6" fillId="2" borderId="0" xfId="0" applyFont="1" applyFill="1" applyAlignment="1">
      <alignment vertical="center"/>
    </xf>
    <xf numFmtId="0" fontId="2" fillId="2" borderId="0" xfId="0" applyFont="1" applyFill="1"/>
    <xf numFmtId="0" fontId="2" fillId="2" borderId="0" xfId="0" applyFont="1" applyFill="1" applyAlignment="1">
      <alignment horizontal="center" vertical="center"/>
    </xf>
    <xf numFmtId="0" fontId="6" fillId="5" borderId="11" xfId="0" applyFont="1" applyFill="1" applyBorder="1" applyAlignment="1">
      <alignment horizontal="right" vertical="center" wrapText="1"/>
    </xf>
    <xf numFmtId="0" fontId="2" fillId="2" borderId="0" xfId="0" applyFont="1" applyFill="1" applyAlignment="1">
      <alignment horizontal="left" vertical="center"/>
    </xf>
    <xf numFmtId="0" fontId="0" fillId="2" borderId="0" xfId="0" applyFill="1"/>
    <xf numFmtId="0" fontId="10" fillId="2" borderId="0" xfId="0" applyFont="1" applyFill="1"/>
    <xf numFmtId="0" fontId="9" fillId="5" borderId="22" xfId="0" applyFont="1" applyFill="1" applyBorder="1" applyAlignment="1">
      <alignment vertical="center"/>
    </xf>
    <xf numFmtId="0" fontId="7" fillId="5" borderId="1" xfId="4" applyFont="1" applyFill="1" applyBorder="1" applyAlignment="1">
      <alignment vertical="top" wrapText="1"/>
    </xf>
    <xf numFmtId="0" fontId="7" fillId="5" borderId="12" xfId="4" applyFont="1" applyFill="1" applyBorder="1" applyAlignment="1">
      <alignment vertical="top" wrapText="1"/>
    </xf>
    <xf numFmtId="0" fontId="9" fillId="5" borderId="23" xfId="0" applyFont="1" applyFill="1" applyBorder="1" applyAlignment="1">
      <alignment vertical="center"/>
    </xf>
    <xf numFmtId="0" fontId="6" fillId="5" borderId="11" xfId="0" applyFont="1" applyFill="1" applyBorder="1" applyAlignment="1">
      <alignment horizontal="right" vertical="center"/>
    </xf>
    <xf numFmtId="165" fontId="2" fillId="7" borderId="3" xfId="1" applyNumberFormat="1" applyFont="1" applyFill="1" applyBorder="1" applyAlignment="1" applyProtection="1">
      <alignment vertical="center"/>
    </xf>
    <xf numFmtId="0" fontId="6" fillId="5" borderId="17" xfId="0" applyFont="1" applyFill="1" applyBorder="1" applyAlignment="1">
      <alignment horizontal="right" vertical="center" wrapText="1"/>
    </xf>
    <xf numFmtId="0" fontId="6" fillId="5" borderId="23" xfId="0" applyFont="1" applyFill="1" applyBorder="1" applyAlignment="1">
      <alignment horizontal="right" vertical="center"/>
    </xf>
    <xf numFmtId="165" fontId="2" fillId="7" borderId="24" xfId="1" applyNumberFormat="1" applyFont="1" applyFill="1" applyBorder="1" applyAlignment="1" applyProtection="1">
      <alignment vertical="center"/>
    </xf>
    <xf numFmtId="0" fontId="3" fillId="3" borderId="11" xfId="0" applyFont="1" applyFill="1" applyBorder="1" applyAlignment="1">
      <alignment horizontal="center" vertical="center"/>
    </xf>
    <xf numFmtId="165" fontId="2" fillId="7" borderId="2" xfId="0" applyNumberFormat="1" applyFont="1" applyFill="1" applyBorder="1" applyAlignment="1">
      <alignment vertical="center"/>
    </xf>
    <xf numFmtId="0" fontId="2" fillId="2" borderId="6" xfId="0" applyFont="1" applyFill="1" applyBorder="1"/>
    <xf numFmtId="0" fontId="2" fillId="2" borderId="7" xfId="0" applyFont="1" applyFill="1" applyBorder="1"/>
    <xf numFmtId="0" fontId="2" fillId="2" borderId="3" xfId="0" applyFont="1" applyFill="1" applyBorder="1"/>
    <xf numFmtId="0" fontId="7" fillId="5" borderId="30" xfId="0" applyFont="1" applyFill="1" applyBorder="1" applyAlignment="1">
      <alignment horizontal="center" vertical="center"/>
    </xf>
    <xf numFmtId="0" fontId="6" fillId="5" borderId="28" xfId="0" applyFont="1" applyFill="1" applyBorder="1" applyAlignment="1">
      <alignment horizontal="right" vertical="center"/>
    </xf>
    <xf numFmtId="10" fontId="2" fillId="7" borderId="25" xfId="1" applyNumberFormat="1" applyFont="1" applyFill="1" applyBorder="1" applyAlignment="1" applyProtection="1">
      <alignment vertical="center"/>
    </xf>
    <xf numFmtId="0" fontId="7" fillId="5" borderId="11" xfId="0" applyFont="1" applyFill="1" applyBorder="1" applyAlignment="1">
      <alignment horizontal="right" vertical="center"/>
    </xf>
    <xf numFmtId="7" fontId="2" fillId="7" borderId="1" xfId="1" applyNumberFormat="1" applyFont="1" applyFill="1" applyBorder="1" applyAlignment="1" applyProtection="1">
      <alignment vertical="center"/>
    </xf>
    <xf numFmtId="7" fontId="2" fillId="7" borderId="12" xfId="1" applyNumberFormat="1" applyFont="1" applyFill="1" applyBorder="1" applyAlignment="1" applyProtection="1">
      <alignment vertical="center"/>
    </xf>
    <xf numFmtId="41" fontId="3" fillId="7" borderId="1" xfId="0" applyNumberFormat="1" applyFont="1" applyFill="1" applyBorder="1" applyAlignment="1">
      <alignment horizontal="right" vertical="center"/>
    </xf>
    <xf numFmtId="41" fontId="3" fillId="7" borderId="12" xfId="0" applyNumberFormat="1" applyFont="1" applyFill="1" applyBorder="1" applyAlignment="1">
      <alignment horizontal="right" vertical="center"/>
    </xf>
    <xf numFmtId="0" fontId="3" fillId="7" borderId="1" xfId="0" applyFont="1" applyFill="1" applyBorder="1" applyAlignment="1">
      <alignment horizontal="right" vertical="center"/>
    </xf>
    <xf numFmtId="0" fontId="3" fillId="7" borderId="12" xfId="0" applyFont="1" applyFill="1" applyBorder="1" applyAlignment="1">
      <alignment horizontal="right" vertical="center"/>
    </xf>
    <xf numFmtId="0" fontId="7" fillId="5" borderId="1" xfId="4" applyFont="1" applyFill="1" applyBorder="1" applyAlignment="1">
      <alignment horizontal="center" vertical="center" wrapText="1"/>
    </xf>
    <xf numFmtId="0" fontId="7" fillId="5" borderId="12" xfId="4" applyFont="1" applyFill="1" applyBorder="1" applyAlignment="1">
      <alignment horizontal="center" vertical="center" wrapText="1"/>
    </xf>
    <xf numFmtId="165" fontId="2" fillId="7" borderId="12" xfId="1" applyNumberFormat="1" applyFont="1" applyFill="1" applyBorder="1" applyAlignment="1" applyProtection="1">
      <alignment horizontal="right" vertical="center"/>
    </xf>
    <xf numFmtId="165" fontId="2" fillId="7" borderId="1" xfId="1" applyNumberFormat="1" applyFont="1" applyFill="1" applyBorder="1" applyAlignment="1" applyProtection="1">
      <alignment vertical="center"/>
    </xf>
    <xf numFmtId="165" fontId="2" fillId="7" borderId="12" xfId="1" applyNumberFormat="1" applyFont="1" applyFill="1" applyBorder="1" applyAlignment="1" applyProtection="1">
      <alignment vertical="center"/>
    </xf>
    <xf numFmtId="165" fontId="3" fillId="7" borderId="1" xfId="0" applyNumberFormat="1" applyFont="1" applyFill="1" applyBorder="1" applyAlignment="1">
      <alignment vertical="center"/>
    </xf>
    <xf numFmtId="0" fontId="2" fillId="2" borderId="23" xfId="0" applyFont="1" applyFill="1" applyBorder="1"/>
    <xf numFmtId="0" fontId="2" fillId="2" borderId="26" xfId="0" applyFont="1" applyFill="1" applyBorder="1"/>
    <xf numFmtId="0" fontId="7" fillId="5" borderId="18" xfId="0" applyFont="1" applyFill="1" applyBorder="1" applyAlignment="1">
      <alignment horizontal="center" vertical="center"/>
    </xf>
    <xf numFmtId="10" fontId="2" fillId="7" borderId="6" xfId="1" applyNumberFormat="1" applyFont="1" applyFill="1" applyBorder="1" applyAlignment="1" applyProtection="1">
      <alignment vertical="center"/>
    </xf>
    <xf numFmtId="44" fontId="14" fillId="2" borderId="0" xfId="0" applyNumberFormat="1" applyFont="1" applyFill="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9" fillId="5" borderId="11" xfId="0" applyFont="1" applyFill="1" applyBorder="1" applyAlignment="1">
      <alignment vertical="center"/>
    </xf>
    <xf numFmtId="0" fontId="7" fillId="5" borderId="1" xfId="0" applyFont="1" applyFill="1" applyBorder="1" applyAlignment="1">
      <alignment horizontal="left" vertical="top" wrapText="1"/>
    </xf>
    <xf numFmtId="0" fontId="7" fillId="5" borderId="12" xfId="0" applyFont="1" applyFill="1" applyBorder="1" applyAlignment="1">
      <alignment horizontal="left" vertical="top" wrapText="1"/>
    </xf>
    <xf numFmtId="0" fontId="13" fillId="2" borderId="0" xfId="0" applyFont="1" applyFill="1"/>
    <xf numFmtId="0" fontId="5" fillId="2" borderId="0" xfId="0" applyFont="1" applyFill="1" applyAlignment="1">
      <alignment vertical="center"/>
    </xf>
    <xf numFmtId="0" fontId="7" fillId="5" borderId="1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2" xfId="0" applyFont="1" applyFill="1" applyBorder="1" applyAlignment="1">
      <alignment horizontal="center" vertical="center" wrapText="1" shrinkToFit="1"/>
    </xf>
    <xf numFmtId="0" fontId="0" fillId="2" borderId="0" xfId="0" applyFill="1" applyAlignment="1">
      <alignment vertical="top" wrapText="1"/>
    </xf>
    <xf numFmtId="0" fontId="2" fillId="7" borderId="11" xfId="0" applyFont="1" applyFill="1" applyBorder="1" applyAlignment="1">
      <alignment horizontal="left" vertical="center"/>
    </xf>
    <xf numFmtId="9" fontId="0" fillId="7" borderId="1" xfId="2" applyFont="1" applyFill="1" applyBorder="1" applyAlignment="1" applyProtection="1">
      <alignment horizontal="center" vertical="center"/>
    </xf>
    <xf numFmtId="44" fontId="0" fillId="7" borderId="1" xfId="0" applyNumberFormat="1" applyFill="1" applyBorder="1" applyAlignment="1">
      <alignment horizontal="center" vertical="center"/>
    </xf>
    <xf numFmtId="44" fontId="0" fillId="7" borderId="12" xfId="0" applyNumberFormat="1" applyFill="1" applyBorder="1" applyAlignment="1">
      <alignment horizontal="center" vertical="center"/>
    </xf>
    <xf numFmtId="44" fontId="0" fillId="2" borderId="0" xfId="0" applyNumberFormat="1" applyFill="1"/>
    <xf numFmtId="44" fontId="17" fillId="9" borderId="16" xfId="0" applyNumberFormat="1" applyFont="1" applyFill="1" applyBorder="1" applyAlignment="1">
      <alignmen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165" fontId="7" fillId="5" borderId="27" xfId="0" applyNumberFormat="1" applyFont="1" applyFill="1" applyBorder="1" applyAlignment="1">
      <alignment horizontal="center" vertical="center"/>
    </xf>
    <xf numFmtId="165" fontId="7" fillId="5" borderId="16" xfId="0" applyNumberFormat="1" applyFont="1" applyFill="1" applyBorder="1" applyAlignment="1">
      <alignment horizontal="center" vertical="center"/>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7" xfId="0" applyFont="1" applyFill="1" applyBorder="1" applyAlignment="1">
      <alignment horizontal="center" vertical="center"/>
    </xf>
    <xf numFmtId="165" fontId="7" fillId="5" borderId="31" xfId="0" applyNumberFormat="1" applyFont="1" applyFill="1" applyBorder="1" applyAlignment="1">
      <alignment horizontal="center" vertical="center"/>
    </xf>
    <xf numFmtId="165" fontId="7" fillId="5" borderId="14" xfId="0" applyNumberFormat="1" applyFont="1" applyFill="1" applyBorder="1" applyAlignment="1">
      <alignment horizontal="center" vertical="center"/>
    </xf>
    <xf numFmtId="165" fontId="7" fillId="5" borderId="32" xfId="0" applyNumberFormat="1" applyFont="1" applyFill="1" applyBorder="1" applyAlignment="1">
      <alignment horizontal="center" vertical="center"/>
    </xf>
    <xf numFmtId="0" fontId="3" fillId="3" borderId="29" xfId="0" applyFont="1" applyFill="1" applyBorder="1" applyAlignment="1">
      <alignment horizontal="center" vertical="center"/>
    </xf>
    <xf numFmtId="0" fontId="3" fillId="3" borderId="28" xfId="0" applyFont="1" applyFill="1" applyBorder="1" applyAlignment="1">
      <alignment horizontal="center" vertical="center"/>
    </xf>
    <xf numFmtId="0" fontId="7" fillId="5" borderId="0" xfId="0" applyFont="1" applyFill="1" applyAlignment="1">
      <alignment horizontal="center" vertical="center"/>
    </xf>
  </cellXfs>
  <cellStyles count="9">
    <cellStyle name="Euro" xfId="1" xr:uid="{00000000-0005-0000-0000-000000000000}"/>
    <cellStyle name="Komma 2" xfId="7" xr:uid="{00000000-0005-0000-0000-000001000000}"/>
    <cellStyle name="Neutraal 2" xfId="6" xr:uid="{00000000-0005-0000-0000-000002000000}"/>
    <cellStyle name="Procent" xfId="2" builtinId="5"/>
    <cellStyle name="Procent 2" xfId="5" xr:uid="{00000000-0005-0000-0000-000004000000}"/>
    <cellStyle name="Procent 3" xfId="8" xr:uid="{00000000-0005-0000-0000-000005000000}"/>
    <cellStyle name="Standaard" xfId="0" builtinId="0"/>
    <cellStyle name="Standaard 2" xfId="4" xr:uid="{00000000-0005-0000-0000-000007000000}"/>
    <cellStyle name="Standaard 3" xfId="3" xr:uid="{00000000-0005-0000-0000-000008000000}"/>
  </cellStyles>
  <dxfs count="3">
    <dxf>
      <fill>
        <patternFill>
          <bgColor rgb="FF92D050"/>
        </patternFill>
      </fill>
    </dxf>
    <dxf>
      <fill>
        <patternFill>
          <bgColor rgb="FFFF0000"/>
        </patternFill>
      </fill>
    </dxf>
    <dxf>
      <fill>
        <patternFill>
          <bgColor rgb="FF0070C0"/>
        </patternFill>
      </fill>
    </dxf>
  </dxfs>
  <tableStyles count="0" defaultTableStyle="TableStyleMedium9" defaultPivotStyle="PivotStyleLight16"/>
  <colors>
    <mruColors>
      <color rgb="FF0072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F386-271D-4453-98CE-735C2143B8B1}">
  <dimension ref="A1:B27"/>
  <sheetViews>
    <sheetView showGridLines="0" workbookViewId="0">
      <selection activeCell="A15" sqref="A15"/>
    </sheetView>
  </sheetViews>
  <sheetFormatPr defaultColWidth="0" defaultRowHeight="12.5" zeroHeight="1" x14ac:dyDescent="0.25"/>
  <cols>
    <col min="1" max="1" width="103.453125" customWidth="1"/>
    <col min="2" max="2" width="8.54296875" customWidth="1"/>
    <col min="3" max="16384" width="8.7265625" hidden="1"/>
  </cols>
  <sheetData>
    <row r="1" spans="1:1" s="3" customFormat="1" ht="19.5" customHeight="1" x14ac:dyDescent="0.25">
      <c r="A1" s="5" t="s">
        <v>0</v>
      </c>
    </row>
    <row r="2" spans="1:1" x14ac:dyDescent="0.25">
      <c r="A2" s="23"/>
    </row>
    <row r="3" spans="1:1" ht="19.5" customHeight="1" x14ac:dyDescent="0.25">
      <c r="A3" s="24" t="s">
        <v>71</v>
      </c>
    </row>
    <row r="4" spans="1:1" x14ac:dyDescent="0.25">
      <c r="A4" s="23"/>
    </row>
    <row r="5" spans="1:1" ht="18" customHeight="1" x14ac:dyDescent="0.25">
      <c r="A5" s="24" t="s">
        <v>2</v>
      </c>
    </row>
    <row r="6" spans="1:1" x14ac:dyDescent="0.25">
      <c r="A6" s="23"/>
    </row>
    <row r="7" spans="1:1" ht="18" customHeight="1" x14ac:dyDescent="0.25">
      <c r="A7" s="26" t="s">
        <v>1</v>
      </c>
    </row>
    <row r="8" spans="1:1" x14ac:dyDescent="0.25">
      <c r="A8" s="23"/>
    </row>
    <row r="9" spans="1:1" ht="32.5" customHeight="1" x14ac:dyDescent="0.25">
      <c r="A9" s="25" t="s">
        <v>69</v>
      </c>
    </row>
    <row r="10" spans="1:1" x14ac:dyDescent="0.25">
      <c r="A10" s="23"/>
    </row>
    <row r="11" spans="1:1" ht="57" customHeight="1" x14ac:dyDescent="0.25">
      <c r="A11" s="24" t="s">
        <v>73</v>
      </c>
    </row>
    <row r="12" spans="1:1" x14ac:dyDescent="0.25">
      <c r="A12" s="23"/>
    </row>
    <row r="13" spans="1:1" ht="67.5" customHeight="1" x14ac:dyDescent="0.25">
      <c r="A13" s="24" t="s">
        <v>72</v>
      </c>
    </row>
    <row r="14" spans="1:1" ht="14" customHeight="1" x14ac:dyDescent="0.25">
      <c r="A14" s="23" t="s">
        <v>19</v>
      </c>
    </row>
    <row r="15" spans="1:1" ht="22.5" customHeight="1" thickBot="1" x14ac:dyDescent="0.3">
      <c r="A15" s="27" t="s">
        <v>70</v>
      </c>
    </row>
    <row r="16" spans="1:1" x14ac:dyDescent="0.25">
      <c r="A16" s="23"/>
    </row>
    <row r="17" spans="1:1" ht="46.5" customHeight="1" thickBot="1" x14ac:dyDescent="0.3">
      <c r="A17" s="27" t="s">
        <v>3</v>
      </c>
    </row>
    <row r="18" spans="1:1" x14ac:dyDescent="0.25"/>
    <row r="19" spans="1:1" x14ac:dyDescent="0.25"/>
    <row r="20" spans="1:1" x14ac:dyDescent="0.25"/>
    <row r="21" spans="1:1" x14ac:dyDescent="0.25"/>
    <row r="22" spans="1:1" x14ac:dyDescent="0.25"/>
    <row r="23" spans="1:1" x14ac:dyDescent="0.25"/>
    <row r="24" spans="1:1" x14ac:dyDescent="0.25"/>
    <row r="25" spans="1:1" x14ac:dyDescent="0.25"/>
    <row r="26" spans="1:1" x14ac:dyDescent="0.25"/>
    <row r="27" spans="1:1" x14ac:dyDescent="0.25"/>
  </sheetData>
  <sheetProtection algorithmName="SHA-512" hashValue="6wbGyfWqtw9r5VXSPHKgO7sMUPcnH/CWhBikh9gbqY1hpEWjnHtXN0p11XLdQ6WodsirJtZlkdUW8bAH758f2g==" saltValue="lYFiry3l8XikKPgMSnywwg==" spinCount="100000" sheet="1" objects="1" scenarios="1"/>
  <pageMargins left="0.11811023622047245" right="0.11811023622047245" top="0.15748031496062992" bottom="0.19685039370078741"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zoomScale="115" zoomScaleNormal="115" workbookViewId="0">
      <selection activeCell="A5" sqref="A5:C5"/>
    </sheetView>
  </sheetViews>
  <sheetFormatPr defaultColWidth="0" defaultRowHeight="12.5" zeroHeight="1" x14ac:dyDescent="0.25"/>
  <cols>
    <col min="1" max="1" width="72.54296875" style="41" customWidth="1"/>
    <col min="2" max="2" width="9.1796875" style="41" customWidth="1"/>
    <col min="3" max="3" width="26.1796875" style="41" customWidth="1"/>
    <col min="4" max="4" width="22.7265625" style="41" customWidth="1"/>
    <col min="5" max="5" width="4.453125" style="41" customWidth="1"/>
    <col min="6" max="6" width="12.453125" style="41" hidden="1" customWidth="1"/>
    <col min="7" max="7" width="0" style="41" hidden="1" customWidth="1"/>
    <col min="8" max="16384" width="9.1796875" style="41" hidden="1"/>
  </cols>
  <sheetData>
    <row r="1" spans="1:6" ht="40.5" customHeight="1" x14ac:dyDescent="0.25">
      <c r="A1" s="98" t="s">
        <v>4</v>
      </c>
      <c r="B1" s="99"/>
      <c r="C1" s="99"/>
      <c r="D1" s="100"/>
      <c r="E1" s="84"/>
      <c r="F1" s="84"/>
    </row>
    <row r="2" spans="1:6" ht="42.75" customHeight="1" x14ac:dyDescent="0.25">
      <c r="A2" s="85"/>
      <c r="B2" s="86" t="s">
        <v>5</v>
      </c>
      <c r="C2" s="86" t="s">
        <v>6</v>
      </c>
      <c r="D2" s="87" t="s">
        <v>7</v>
      </c>
      <c r="E2" s="88"/>
      <c r="F2" s="88"/>
    </row>
    <row r="3" spans="1:6" ht="20.149999999999999" customHeight="1" x14ac:dyDescent="0.25">
      <c r="A3" s="89" t="str">
        <f>'Segment 1 Bestelbussen'!A1</f>
        <v>Segment 1: Bestelbussen (Inschrijver dient uitsluitend de gele velden in te vullen)</v>
      </c>
      <c r="B3" s="90">
        <v>0.9</v>
      </c>
      <c r="C3" s="91">
        <f>'Segment 1 Bestelbussen'!B46</f>
        <v>0</v>
      </c>
      <c r="D3" s="92">
        <f>B3*C3</f>
        <v>0</v>
      </c>
      <c r="F3" s="93"/>
    </row>
    <row r="4" spans="1:6" ht="20.149999999999999" customHeight="1" x14ac:dyDescent="0.25">
      <c r="A4" s="89" t="str">
        <f>'Segment 2 Personenautos'!A1</f>
        <v>Segment 2: Personenauto's (Inschrijver dient uitsluitend de gele velden in te vullen)</v>
      </c>
      <c r="B4" s="90">
        <v>0.1</v>
      </c>
      <c r="C4" s="91">
        <f>'Segment 2 Personenautos'!B45</f>
        <v>0</v>
      </c>
      <c r="D4" s="92">
        <f>B4*C4</f>
        <v>0</v>
      </c>
      <c r="F4" s="93"/>
    </row>
    <row r="5" spans="1:6" ht="41" customHeight="1" thickBot="1" x14ac:dyDescent="0.35">
      <c r="A5" s="95" t="s">
        <v>8</v>
      </c>
      <c r="B5" s="96"/>
      <c r="C5" s="97"/>
      <c r="D5" s="94">
        <f>D3+D4</f>
        <v>0</v>
      </c>
      <c r="E5" s="42"/>
    </row>
    <row r="6" spans="1:6" ht="13" x14ac:dyDescent="0.3">
      <c r="E6" s="42"/>
    </row>
    <row r="7" spans="1:6" ht="13" hidden="1" x14ac:dyDescent="0.3">
      <c r="E7" s="42"/>
    </row>
    <row r="8" spans="1:6" x14ac:dyDescent="0.25"/>
    <row r="17" s="41" customFormat="1" hidden="1" x14ac:dyDescent="0.25"/>
    <row r="18" s="41" customFormat="1" hidden="1" x14ac:dyDescent="0.25"/>
    <row r="19" s="41" customFormat="1" hidden="1" x14ac:dyDescent="0.25"/>
    <row r="20" s="41" customFormat="1" hidden="1" x14ac:dyDescent="0.25"/>
    <row r="21" s="41" customFormat="1" hidden="1" x14ac:dyDescent="0.25"/>
    <row r="22" s="41" customFormat="1" hidden="1" x14ac:dyDescent="0.25"/>
    <row r="23" s="41" customFormat="1" hidden="1" x14ac:dyDescent="0.25"/>
    <row r="24" s="41" customFormat="1" hidden="1" x14ac:dyDescent="0.25"/>
    <row r="25" s="41" customFormat="1" hidden="1" x14ac:dyDescent="0.25"/>
    <row r="26" s="41" customFormat="1" hidden="1" x14ac:dyDescent="0.25"/>
    <row r="27" s="41" customFormat="1" hidden="1" x14ac:dyDescent="0.25"/>
    <row r="28" s="41" customFormat="1" hidden="1" x14ac:dyDescent="0.25"/>
    <row r="29" s="41" customFormat="1" hidden="1" x14ac:dyDescent="0.25"/>
    <row r="30" s="41" customFormat="1" hidden="1" x14ac:dyDescent="0.25"/>
    <row r="31" s="41" customFormat="1" hidden="1" x14ac:dyDescent="0.25"/>
    <row r="32" s="41" customFormat="1" hidden="1" x14ac:dyDescent="0.25"/>
  </sheetData>
  <sheetProtection algorithmName="SHA-512" hashValue="NtNDH8foTAGQy6a2VQVtTSTGcsiECxUVCGGHTD+3DVj4dUdLMfic7kLdbaJDv8RkXkDW1P8SJUNaFX+vXOLWiw==" saltValue="+YJG7dXOPO3eRAK3eEA3Ww==" spinCount="100000" sheet="1" objects="1" scenarios="1"/>
  <mergeCells count="2">
    <mergeCell ref="A5:C5"/>
    <mergeCell ref="A1:D1"/>
  </mergeCells>
  <conditionalFormatting sqref="D5">
    <cfRule type="containsBlanks" dxfId="2" priority="4">
      <formula>LEN(TRIM(D5))=0</formula>
    </cfRule>
    <cfRule type="cellIs" dxfId="1" priority="5" operator="notBetween">
      <formula>903</formula>
      <formula>1198</formula>
    </cfRule>
    <cfRule type="cellIs" dxfId="0" priority="6" operator="between">
      <formula>903</formula>
      <formula>1198</formula>
    </cfRule>
    <cfRule type="cellIs" priority="7" operator="lessThanOrEqual">
      <formula>1850</formula>
    </cfRule>
    <cfRule type="cellIs" priority="8" operator="greaterThanOrEqual">
      <formula>1555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9"/>
  <sheetViews>
    <sheetView topLeftCell="A13" zoomScale="85" zoomScaleNormal="85" zoomScaleSheetLayoutView="100" workbookViewId="0">
      <selection activeCell="C13" sqref="C13"/>
    </sheetView>
  </sheetViews>
  <sheetFormatPr defaultColWidth="0" defaultRowHeight="12.5" zeroHeight="1" x14ac:dyDescent="0.25"/>
  <cols>
    <col min="1" max="1" width="62.453125" style="37" customWidth="1"/>
    <col min="2" max="3" width="50.7265625" style="37" customWidth="1"/>
    <col min="4" max="4" width="9.1796875" style="37" customWidth="1"/>
    <col min="5" max="5" width="9.1796875" style="37" hidden="1" customWidth="1"/>
    <col min="6" max="6" width="13.54296875" style="37" hidden="1" customWidth="1"/>
    <col min="7" max="16384" width="9.1796875" style="37" hidden="1"/>
  </cols>
  <sheetData>
    <row r="1" spans="1:6" s="41" customFormat="1" ht="40.5" customHeight="1" x14ac:dyDescent="0.25">
      <c r="A1" s="98" t="s">
        <v>9</v>
      </c>
      <c r="B1" s="99"/>
      <c r="C1" s="100"/>
    </row>
    <row r="2" spans="1:6" ht="26" x14ac:dyDescent="0.35">
      <c r="A2" s="80"/>
      <c r="B2" s="81" t="s">
        <v>10</v>
      </c>
      <c r="C2" s="82" t="s">
        <v>53</v>
      </c>
      <c r="E2" s="83"/>
    </row>
    <row r="3" spans="1:6" s="34" customFormat="1" ht="19.5" customHeight="1" x14ac:dyDescent="0.25">
      <c r="A3" s="47" t="s">
        <v>11</v>
      </c>
      <c r="B3" s="16">
        <v>46821</v>
      </c>
      <c r="C3" s="71">
        <v>62940</v>
      </c>
      <c r="E3" s="79"/>
    </row>
    <row r="4" spans="1:6" s="34" customFormat="1" ht="19.5" customHeight="1" x14ac:dyDescent="0.25">
      <c r="A4" s="47" t="s">
        <v>54</v>
      </c>
      <c r="B4" s="19">
        <v>0</v>
      </c>
      <c r="C4" s="18">
        <v>0</v>
      </c>
      <c r="E4" s="79"/>
    </row>
    <row r="5" spans="1:6" s="34" customFormat="1" ht="15" customHeight="1" x14ac:dyDescent="0.25">
      <c r="A5" s="47" t="s">
        <v>12</v>
      </c>
      <c r="B5" s="16">
        <v>16519</v>
      </c>
      <c r="C5" s="15">
        <v>0</v>
      </c>
    </row>
    <row r="6" spans="1:6" s="34" customFormat="1" ht="20.149999999999999" customHeight="1" x14ac:dyDescent="0.25">
      <c r="A6" s="47" t="s">
        <v>13</v>
      </c>
      <c r="B6" s="65" t="s">
        <v>14</v>
      </c>
      <c r="C6" s="66" t="s">
        <v>15</v>
      </c>
    </row>
    <row r="7" spans="1:6" s="34" customFormat="1" ht="20.149999999999999" customHeight="1" x14ac:dyDescent="0.25">
      <c r="A7" s="47" t="s">
        <v>16</v>
      </c>
      <c r="B7" s="65">
        <v>72</v>
      </c>
      <c r="C7" s="66">
        <v>72</v>
      </c>
    </row>
    <row r="8" spans="1:6" s="34" customFormat="1" ht="18.75" customHeight="1" x14ac:dyDescent="0.25">
      <c r="A8" s="47" t="s">
        <v>17</v>
      </c>
      <c r="B8" s="63">
        <v>30000</v>
      </c>
      <c r="C8" s="64">
        <v>30000</v>
      </c>
    </row>
    <row r="9" spans="1:6" s="34" customFormat="1" ht="20.25" customHeight="1" x14ac:dyDescent="0.25">
      <c r="A9" s="52"/>
      <c r="B9" s="106" t="s">
        <v>68</v>
      </c>
      <c r="C9" s="107"/>
    </row>
    <row r="10" spans="1:6" s="34" customFormat="1" ht="19.5" customHeight="1" x14ac:dyDescent="0.25">
      <c r="A10" s="47" t="s">
        <v>18</v>
      </c>
      <c r="B10" s="7">
        <v>0</v>
      </c>
      <c r="C10" s="8">
        <v>0</v>
      </c>
      <c r="F10" s="78"/>
    </row>
    <row r="11" spans="1:6" s="34" customFormat="1" ht="19.5" customHeight="1" x14ac:dyDescent="0.25">
      <c r="A11" s="47" t="s">
        <v>55</v>
      </c>
      <c r="B11" s="4" t="e">
        <f>B10/B4</f>
        <v>#DIV/0!</v>
      </c>
      <c r="C11" s="13" t="e">
        <f>C10/C4</f>
        <v>#DIV/0!</v>
      </c>
    </row>
    <row r="12" spans="1:6" s="34" customFormat="1" ht="20.149999999999999" customHeight="1" x14ac:dyDescent="0.25">
      <c r="A12" s="52" t="s">
        <v>19</v>
      </c>
      <c r="B12" s="106" t="s">
        <v>20</v>
      </c>
      <c r="C12" s="107"/>
    </row>
    <row r="13" spans="1:6" s="34" customFormat="1" ht="20.149999999999999" customHeight="1" x14ac:dyDescent="0.25">
      <c r="A13" s="47" t="s">
        <v>20</v>
      </c>
      <c r="B13" s="7">
        <v>0</v>
      </c>
      <c r="C13" s="8">
        <v>0</v>
      </c>
    </row>
    <row r="14" spans="1:6" s="34" customFormat="1" ht="20.149999999999999" customHeight="1" x14ac:dyDescent="0.25">
      <c r="A14" s="47" t="s">
        <v>56</v>
      </c>
      <c r="B14" s="4" t="e">
        <f>B13/B4</f>
        <v>#DIV/0!</v>
      </c>
      <c r="C14" s="13" t="e">
        <f>C13/C4</f>
        <v>#DIV/0!</v>
      </c>
    </row>
    <row r="15" spans="1:6" s="34" customFormat="1" ht="20.149999999999999" customHeight="1" x14ac:dyDescent="0.25">
      <c r="A15" s="52" t="s">
        <v>19</v>
      </c>
      <c r="B15" s="106" t="s">
        <v>21</v>
      </c>
      <c r="C15" s="107"/>
      <c r="F15" s="77"/>
    </row>
    <row r="16" spans="1:6" s="34" customFormat="1" ht="20.149999999999999" customHeight="1" x14ac:dyDescent="0.25">
      <c r="A16" s="47" t="s">
        <v>21</v>
      </c>
      <c r="B16" s="7">
        <v>0</v>
      </c>
      <c r="C16" s="8">
        <v>0</v>
      </c>
    </row>
    <row r="17" spans="1:4" s="34" customFormat="1" ht="19.5" customHeight="1" x14ac:dyDescent="0.25">
      <c r="A17" s="47" t="s">
        <v>57</v>
      </c>
      <c r="B17" s="4" t="e">
        <f>B16/B4</f>
        <v>#DIV/0!</v>
      </c>
      <c r="C17" s="13" t="e">
        <f>C16/C4</f>
        <v>#DIV/0!</v>
      </c>
    </row>
    <row r="18" spans="1:4" s="34" customFormat="1" ht="18.75" customHeight="1" x14ac:dyDescent="0.25">
      <c r="A18" s="52" t="s">
        <v>19</v>
      </c>
      <c r="B18" s="106" t="s">
        <v>22</v>
      </c>
      <c r="C18" s="107"/>
    </row>
    <row r="19" spans="1:4" s="34" customFormat="1" ht="20.149999999999999" customHeight="1" x14ac:dyDescent="0.25">
      <c r="A19" s="47" t="s">
        <v>23</v>
      </c>
      <c r="B19" s="7">
        <v>0</v>
      </c>
      <c r="C19" s="8">
        <v>0</v>
      </c>
    </row>
    <row r="20" spans="1:4" s="34" customFormat="1" ht="20.149999999999999" customHeight="1" x14ac:dyDescent="0.25">
      <c r="A20" s="47" t="s">
        <v>24</v>
      </c>
      <c r="B20" s="7">
        <v>0</v>
      </c>
      <c r="C20" s="8">
        <v>0</v>
      </c>
    </row>
    <row r="21" spans="1:4" s="34" customFormat="1" ht="20.149999999999999" customHeight="1" x14ac:dyDescent="0.25">
      <c r="A21" s="47" t="s">
        <v>25</v>
      </c>
      <c r="B21" s="61">
        <f>B19+B20</f>
        <v>0</v>
      </c>
      <c r="C21" s="62">
        <f>C19+C20</f>
        <v>0</v>
      </c>
      <c r="D21" s="34" t="s">
        <v>19</v>
      </c>
    </row>
    <row r="22" spans="1:4" s="34" customFormat="1" ht="18.75" customHeight="1" x14ac:dyDescent="0.25">
      <c r="A22" s="47" t="s">
        <v>58</v>
      </c>
      <c r="B22" s="4" t="e">
        <f>B21/B4</f>
        <v>#DIV/0!</v>
      </c>
      <c r="C22" s="13" t="e">
        <f>C21/C4</f>
        <v>#DIV/0!</v>
      </c>
    </row>
    <row r="23" spans="1:4" s="34" customFormat="1" ht="18.75" customHeight="1" x14ac:dyDescent="0.25">
      <c r="A23" s="52"/>
      <c r="B23" s="106" t="s">
        <v>26</v>
      </c>
      <c r="C23" s="107"/>
    </row>
    <row r="24" spans="1:4" s="34" customFormat="1" ht="20.149999999999999" customHeight="1" x14ac:dyDescent="0.25">
      <c r="A24" s="47" t="s">
        <v>76</v>
      </c>
      <c r="B24" s="7">
        <v>0</v>
      </c>
      <c r="C24" s="8">
        <v>0</v>
      </c>
    </row>
    <row r="25" spans="1:4" s="34" customFormat="1" ht="21" customHeight="1" x14ac:dyDescent="0.25">
      <c r="A25" s="39" t="s">
        <v>59</v>
      </c>
      <c r="B25" s="12" t="e">
        <f>B24/B4</f>
        <v>#DIV/0!</v>
      </c>
      <c r="C25" s="14" t="e">
        <f>C24/C4</f>
        <v>#DIV/0!</v>
      </c>
    </row>
    <row r="26" spans="1:4" s="34" customFormat="1" ht="18.75" customHeight="1" x14ac:dyDescent="0.25">
      <c r="A26" s="52" t="s">
        <v>19</v>
      </c>
      <c r="B26" s="106" t="s">
        <v>27</v>
      </c>
      <c r="C26" s="107"/>
    </row>
    <row r="27" spans="1:4" s="34" customFormat="1" ht="20.149999999999999" customHeight="1" x14ac:dyDescent="0.25">
      <c r="A27" s="47" t="s">
        <v>74</v>
      </c>
      <c r="B27" s="4">
        <v>0.02</v>
      </c>
      <c r="C27" s="13">
        <v>0.02</v>
      </c>
      <c r="D27" s="34" t="s">
        <v>19</v>
      </c>
    </row>
    <row r="28" spans="1:4" s="34" customFormat="1" ht="20.149999999999999" customHeight="1" x14ac:dyDescent="0.25">
      <c r="A28" s="47" t="s">
        <v>28</v>
      </c>
      <c r="B28" s="1">
        <v>0</v>
      </c>
      <c r="C28" s="10">
        <v>0</v>
      </c>
    </row>
    <row r="29" spans="1:4" s="34" customFormat="1" ht="18.75" customHeight="1" x14ac:dyDescent="0.25">
      <c r="A29" s="47" t="s">
        <v>29</v>
      </c>
      <c r="B29" s="4">
        <f>SUM(B27:B28)</f>
        <v>0.02</v>
      </c>
      <c r="C29" s="13">
        <f>SUM(C27:C28)</f>
        <v>0.02</v>
      </c>
    </row>
    <row r="30" spans="1:4" s="34" customFormat="1" ht="20.149999999999999" customHeight="1" x14ac:dyDescent="0.25">
      <c r="A30" s="60" t="s">
        <v>30</v>
      </c>
      <c r="B30" s="17">
        <v>0</v>
      </c>
      <c r="C30" s="18">
        <v>0</v>
      </c>
    </row>
    <row r="31" spans="1:4" s="34" customFormat="1" ht="20.149999999999999" customHeight="1" x14ac:dyDescent="0.25">
      <c r="A31" s="47" t="s">
        <v>60</v>
      </c>
      <c r="B31" s="76" t="e">
        <f>B30/B4</f>
        <v>#DIV/0!</v>
      </c>
      <c r="C31" s="13" t="e">
        <f>C30/C4</f>
        <v>#DIV/0!</v>
      </c>
    </row>
    <row r="32" spans="1:4" s="40" customFormat="1" ht="18.75" customHeight="1" x14ac:dyDescent="0.25">
      <c r="A32" s="52" t="s">
        <v>19</v>
      </c>
      <c r="B32" s="106" t="s">
        <v>31</v>
      </c>
      <c r="C32" s="107"/>
    </row>
    <row r="33" spans="1:3" s="34" customFormat="1" ht="20.149999999999999" customHeight="1" x14ac:dyDescent="0.25">
      <c r="A33" s="47" t="s">
        <v>32</v>
      </c>
      <c r="B33" s="17">
        <v>0</v>
      </c>
      <c r="C33" s="18">
        <v>0</v>
      </c>
    </row>
    <row r="34" spans="1:3" s="34" customFormat="1" ht="20.149999999999999" customHeight="1" x14ac:dyDescent="0.25">
      <c r="A34" s="47" t="s">
        <v>33</v>
      </c>
      <c r="B34" s="17">
        <v>0</v>
      </c>
      <c r="C34" s="18">
        <v>0</v>
      </c>
    </row>
    <row r="35" spans="1:3" s="34" customFormat="1" ht="20.149999999999999" customHeight="1" x14ac:dyDescent="0.25">
      <c r="A35" s="47" t="s">
        <v>34</v>
      </c>
      <c r="B35" s="70"/>
      <c r="C35" s="18">
        <v>0</v>
      </c>
    </row>
    <row r="36" spans="1:3" s="34" customFormat="1" ht="20.149999999999999" customHeight="1" x14ac:dyDescent="0.25">
      <c r="A36" s="47" t="s">
        <v>35</v>
      </c>
      <c r="B36" s="17">
        <v>0</v>
      </c>
      <c r="C36" s="18">
        <v>0</v>
      </c>
    </row>
    <row r="37" spans="1:3" s="34" customFormat="1" ht="18.75" customHeight="1" x14ac:dyDescent="0.25">
      <c r="A37" s="47" t="s">
        <v>36</v>
      </c>
      <c r="B37" s="17">
        <v>0</v>
      </c>
      <c r="C37" s="18">
        <v>0</v>
      </c>
    </row>
    <row r="38" spans="1:3" s="34" customFormat="1" ht="18.75" customHeight="1" x14ac:dyDescent="0.25">
      <c r="A38" s="47" t="s">
        <v>37</v>
      </c>
      <c r="B38" s="17">
        <v>0</v>
      </c>
      <c r="C38" s="18">
        <v>0</v>
      </c>
    </row>
    <row r="39" spans="1:3" s="34" customFormat="1" ht="18.75" customHeight="1" x14ac:dyDescent="0.25">
      <c r="A39" s="47" t="s">
        <v>31</v>
      </c>
      <c r="B39" s="17">
        <v>0</v>
      </c>
      <c r="C39" s="18">
        <v>0</v>
      </c>
    </row>
    <row r="40" spans="1:3" s="34" customFormat="1" ht="18.75" customHeight="1" x14ac:dyDescent="0.25">
      <c r="A40" s="47" t="s">
        <v>38</v>
      </c>
      <c r="B40" s="70">
        <f>SUM(B33:B39)</f>
        <v>0</v>
      </c>
      <c r="C40" s="71">
        <f>SUM(C33:C39)</f>
        <v>0</v>
      </c>
    </row>
    <row r="41" spans="1:3" s="34" customFormat="1" ht="18.75" customHeight="1" x14ac:dyDescent="0.25">
      <c r="A41" s="47" t="s">
        <v>61</v>
      </c>
      <c r="B41" s="4" t="e">
        <f>B40/B4</f>
        <v>#DIV/0!</v>
      </c>
      <c r="C41" s="13" t="e">
        <f>C40/C4</f>
        <v>#DIV/0!</v>
      </c>
    </row>
    <row r="42" spans="1:3" s="34" customFormat="1" ht="18.75" customHeight="1" x14ac:dyDescent="0.25">
      <c r="A42" s="103"/>
      <c r="B42" s="104"/>
      <c r="C42" s="105"/>
    </row>
    <row r="43" spans="1:3" s="34" customFormat="1" ht="20.149999999999999" customHeight="1" x14ac:dyDescent="0.25">
      <c r="A43" s="39" t="s">
        <v>78</v>
      </c>
      <c r="B43" s="72">
        <f>B13+B16+B21+B24+B30+B40</f>
        <v>0</v>
      </c>
      <c r="C43" s="72">
        <f>C13+C16+C21+C24+C30+C40</f>
        <v>0</v>
      </c>
    </row>
    <row r="44" spans="1:3" s="34" customFormat="1" ht="25" x14ac:dyDescent="0.25">
      <c r="A44" s="39" t="s">
        <v>62</v>
      </c>
      <c r="B44" s="28" t="e">
        <f>B43/B4</f>
        <v>#DIV/0!</v>
      </c>
      <c r="C44" s="29" t="e">
        <f>C43/C4</f>
        <v>#DIV/0!</v>
      </c>
    </row>
    <row r="45" spans="1:3" x14ac:dyDescent="0.25">
      <c r="A45" s="73"/>
      <c r="C45" s="74"/>
    </row>
    <row r="46" spans="1:3" s="34" customFormat="1" ht="41.25" customHeight="1" thickBot="1" x14ac:dyDescent="0.3">
      <c r="A46" s="75" t="s">
        <v>39</v>
      </c>
      <c r="B46" s="101">
        <f>AVERAGE(B43:C43)</f>
        <v>0</v>
      </c>
      <c r="C46" s="102"/>
    </row>
    <row r="47" spans="1:3" ht="13" hidden="1" x14ac:dyDescent="0.25">
      <c r="A47" s="35"/>
      <c r="B47" s="36"/>
      <c r="C47" s="34"/>
    </row>
    <row r="48" spans="1:3" s="34" customFormat="1" hidden="1" x14ac:dyDescent="0.25">
      <c r="B48" s="38"/>
      <c r="C48" s="38"/>
    </row>
    <row r="49" s="37" customFormat="1" x14ac:dyDescent="0.25"/>
    <row r="51" s="37" customFormat="1" x14ac:dyDescent="0.25"/>
    <row r="52" s="37" customFormat="1" x14ac:dyDescent="0.25"/>
    <row r="53" s="37" customFormat="1" x14ac:dyDescent="0.25"/>
    <row r="54" s="37" customFormat="1" x14ac:dyDescent="0.25"/>
    <row r="55" s="37" customFormat="1" x14ac:dyDescent="0.25"/>
    <row r="56" s="37" customFormat="1" x14ac:dyDescent="0.25"/>
    <row r="57" s="37" customFormat="1" x14ac:dyDescent="0.25"/>
    <row r="58" s="37" customFormat="1" x14ac:dyDescent="0.25"/>
    <row r="59" s="37" customFormat="1" x14ac:dyDescent="0.25"/>
  </sheetData>
  <sheetProtection algorithmName="SHA-512" hashValue="1fmSsKCIDSV5D0sds/GEhi8+34FXr33fxO7HRAzWJmujz/TZ2Wg+IAIMO/uVYhkZ3pJAeKGNYpajxJDiXdqvEw==" saltValue="ufnHzSpayi7HttlAIleMsg==" spinCount="100000" sheet="1" objects="1" scenarios="1"/>
  <mergeCells count="10">
    <mergeCell ref="B46:C46"/>
    <mergeCell ref="A42:C42"/>
    <mergeCell ref="B26:C26"/>
    <mergeCell ref="B32:C32"/>
    <mergeCell ref="A1:C1"/>
    <mergeCell ref="B9:C9"/>
    <mergeCell ref="B12:C12"/>
    <mergeCell ref="B15:C15"/>
    <mergeCell ref="B18:C18"/>
    <mergeCell ref="B23:C23"/>
  </mergeCells>
  <phoneticPr fontId="4" type="noConversion"/>
  <pageMargins left="0.19685039370078741" right="0.15748031496062992" top="0.19685039370078741" bottom="0.19685039370078741" header="0.51181102362204722" footer="0.51181102362204722"/>
  <pageSetup paperSize="9" scale="5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1"/>
  <sheetViews>
    <sheetView tabSelected="1" zoomScale="70" zoomScaleNormal="70" zoomScaleSheetLayoutView="100" workbookViewId="0">
      <selection activeCell="C4" sqref="C4"/>
    </sheetView>
  </sheetViews>
  <sheetFormatPr defaultColWidth="0" defaultRowHeight="12.5" zeroHeight="1" x14ac:dyDescent="0.25"/>
  <cols>
    <col min="1" max="1" width="62.453125" style="37" customWidth="1"/>
    <col min="2" max="4" width="50.7265625" style="37" customWidth="1"/>
    <col min="5" max="5" width="9.1796875" style="37" customWidth="1"/>
    <col min="6" max="6" width="9.1796875" style="37" hidden="1" customWidth="1"/>
    <col min="7" max="7" width="13.54296875" style="37" hidden="1" customWidth="1"/>
    <col min="8" max="13" width="0" style="37" hidden="1" customWidth="1"/>
    <col min="14" max="16384" width="9.1796875" style="37" hidden="1"/>
  </cols>
  <sheetData>
    <row r="1" spans="1:12" s="41" customFormat="1" ht="40.5" customHeight="1" x14ac:dyDescent="0.25">
      <c r="A1" s="98" t="s">
        <v>40</v>
      </c>
      <c r="B1" s="99"/>
      <c r="C1" s="99"/>
      <c r="D1" s="100"/>
    </row>
    <row r="2" spans="1:12" ht="26" hidden="1" x14ac:dyDescent="0.3">
      <c r="A2" s="43"/>
      <c r="B2" s="44" t="s">
        <v>41</v>
      </c>
      <c r="C2" s="44" t="s">
        <v>42</v>
      </c>
      <c r="D2" s="45" t="s">
        <v>43</v>
      </c>
      <c r="F2" s="42"/>
      <c r="G2" s="41"/>
      <c r="H2" s="41"/>
      <c r="I2" s="41"/>
      <c r="J2" s="41"/>
      <c r="K2" s="41"/>
      <c r="L2" s="41"/>
    </row>
    <row r="3" spans="1:12" ht="32.15" customHeight="1" x14ac:dyDescent="0.3">
      <c r="A3" s="46" t="s">
        <v>19</v>
      </c>
      <c r="B3" s="67" t="s">
        <v>79</v>
      </c>
      <c r="C3" s="67" t="s">
        <v>44</v>
      </c>
      <c r="D3" s="68" t="s">
        <v>80</v>
      </c>
      <c r="F3" s="42"/>
      <c r="G3" s="41"/>
      <c r="H3" s="41"/>
      <c r="I3" s="41"/>
      <c r="J3" s="41"/>
      <c r="K3" s="41"/>
      <c r="L3" s="41"/>
    </row>
    <row r="4" spans="1:12" s="34" customFormat="1" ht="19.5" customHeight="1" x14ac:dyDescent="0.25">
      <c r="A4" s="50" t="s">
        <v>11</v>
      </c>
      <c r="B4" s="16">
        <v>35622</v>
      </c>
      <c r="C4" s="16">
        <v>37320.660000000003</v>
      </c>
      <c r="D4" s="69">
        <v>36639</v>
      </c>
      <c r="F4" s="37"/>
      <c r="G4" s="41"/>
      <c r="H4" s="41"/>
      <c r="I4" s="41"/>
      <c r="J4" s="41"/>
      <c r="K4" s="41"/>
      <c r="L4" s="41"/>
    </row>
    <row r="5" spans="1:12" s="34" customFormat="1" ht="19.5" customHeight="1" x14ac:dyDescent="0.25">
      <c r="A5" s="50" t="s">
        <v>63</v>
      </c>
      <c r="B5" s="7">
        <v>0</v>
      </c>
      <c r="C5" s="7">
        <v>0</v>
      </c>
      <c r="D5" s="8">
        <v>0</v>
      </c>
      <c r="F5" s="37"/>
      <c r="G5" s="41"/>
      <c r="H5" s="41"/>
      <c r="I5" s="41"/>
      <c r="J5" s="41"/>
      <c r="K5" s="41"/>
      <c r="L5" s="41"/>
    </row>
    <row r="6" spans="1:12" s="34" customFormat="1" ht="15" customHeight="1" x14ac:dyDescent="0.25">
      <c r="A6" s="50" t="s">
        <v>12</v>
      </c>
      <c r="B6" s="20">
        <v>667</v>
      </c>
      <c r="C6" s="20">
        <v>667</v>
      </c>
      <c r="D6" s="21">
        <v>667</v>
      </c>
      <c r="F6" s="37"/>
      <c r="G6" s="41"/>
      <c r="H6" s="41"/>
      <c r="I6" s="41"/>
      <c r="J6" s="41"/>
      <c r="K6" s="41"/>
      <c r="L6" s="41"/>
    </row>
    <row r="7" spans="1:12" s="34" customFormat="1" ht="20.149999999999999" customHeight="1" x14ac:dyDescent="0.25">
      <c r="A7" s="50" t="s">
        <v>13</v>
      </c>
      <c r="B7" s="63" t="s">
        <v>15</v>
      </c>
      <c r="C7" s="63" t="s">
        <v>15</v>
      </c>
      <c r="D7" s="64" t="s">
        <v>15</v>
      </c>
      <c r="F7" s="41"/>
      <c r="G7" s="41"/>
      <c r="H7" s="41"/>
      <c r="I7" s="41"/>
      <c r="J7" s="41"/>
      <c r="K7" s="41"/>
      <c r="L7" s="41"/>
    </row>
    <row r="8" spans="1:12" s="34" customFormat="1" ht="20.149999999999999" customHeight="1" x14ac:dyDescent="0.25">
      <c r="A8" s="50" t="s">
        <v>16</v>
      </c>
      <c r="B8" s="65">
        <v>60</v>
      </c>
      <c r="C8" s="65">
        <v>60</v>
      </c>
      <c r="D8" s="66">
        <v>60</v>
      </c>
      <c r="F8" s="41"/>
      <c r="G8" s="41"/>
      <c r="H8" s="41"/>
      <c r="I8" s="41"/>
      <c r="J8" s="41"/>
      <c r="K8" s="41"/>
      <c r="L8" s="41"/>
    </row>
    <row r="9" spans="1:12" s="34" customFormat="1" ht="18.75" customHeight="1" x14ac:dyDescent="0.25">
      <c r="A9" s="50" t="s">
        <v>17</v>
      </c>
      <c r="B9" s="63">
        <v>30000</v>
      </c>
      <c r="C9" s="63">
        <v>30000</v>
      </c>
      <c r="D9" s="64">
        <v>30000</v>
      </c>
      <c r="F9" s="41"/>
      <c r="G9" s="41"/>
      <c r="H9" s="41"/>
      <c r="I9" s="41"/>
      <c r="J9" s="41"/>
      <c r="K9" s="41"/>
      <c r="L9" s="41"/>
    </row>
    <row r="10" spans="1:12" s="34" customFormat="1" ht="20.25" customHeight="1" x14ac:dyDescent="0.25">
      <c r="A10" s="52"/>
      <c r="B10" s="106" t="s">
        <v>68</v>
      </c>
      <c r="C10" s="108"/>
      <c r="D10" s="107"/>
      <c r="F10" s="41"/>
      <c r="G10" s="41"/>
      <c r="H10" s="41"/>
      <c r="I10" s="41"/>
      <c r="J10" s="41"/>
      <c r="K10" s="41"/>
      <c r="L10" s="41"/>
    </row>
    <row r="11" spans="1:12" s="34" customFormat="1" ht="19.5" customHeight="1" x14ac:dyDescent="0.25">
      <c r="A11" s="47" t="s">
        <v>18</v>
      </c>
      <c r="B11" s="7">
        <v>0</v>
      </c>
      <c r="C11" s="7">
        <v>0</v>
      </c>
      <c r="D11" s="8">
        <v>0</v>
      </c>
      <c r="F11" s="41"/>
      <c r="G11" s="41"/>
      <c r="H11" s="41"/>
      <c r="I11" s="41"/>
      <c r="J11" s="41"/>
      <c r="K11" s="41"/>
      <c r="L11" s="41"/>
    </row>
    <row r="12" spans="1:12" s="34" customFormat="1" ht="19.5" customHeight="1" x14ac:dyDescent="0.25">
      <c r="A12" s="47" t="s">
        <v>55</v>
      </c>
      <c r="B12" s="4" t="e">
        <f>B11/B5</f>
        <v>#DIV/0!</v>
      </c>
      <c r="C12" s="4" t="e">
        <f>C11/C5</f>
        <v>#DIV/0!</v>
      </c>
      <c r="D12" s="13" t="e">
        <f>D11/D5</f>
        <v>#DIV/0!</v>
      </c>
      <c r="F12" s="41"/>
      <c r="G12" s="41"/>
      <c r="H12" s="41"/>
      <c r="I12" s="41"/>
      <c r="J12" s="41"/>
      <c r="K12" s="41"/>
      <c r="L12" s="41"/>
    </row>
    <row r="13" spans="1:12" s="34" customFormat="1" ht="20.149999999999999" customHeight="1" x14ac:dyDescent="0.25">
      <c r="A13" s="52"/>
      <c r="B13" s="106" t="s">
        <v>20</v>
      </c>
      <c r="C13" s="108"/>
      <c r="D13" s="107"/>
      <c r="F13" s="41"/>
      <c r="G13" s="41"/>
      <c r="H13" s="41"/>
      <c r="I13" s="41"/>
      <c r="J13" s="41"/>
      <c r="K13" s="41"/>
      <c r="L13" s="41"/>
    </row>
    <row r="14" spans="1:12" s="34" customFormat="1" ht="20.149999999999999" customHeight="1" x14ac:dyDescent="0.25">
      <c r="A14" s="47" t="s">
        <v>20</v>
      </c>
      <c r="B14" s="7">
        <v>0</v>
      </c>
      <c r="C14" s="7">
        <v>0</v>
      </c>
      <c r="D14" s="8">
        <v>0</v>
      </c>
      <c r="F14" s="41"/>
      <c r="G14" s="41"/>
      <c r="H14" s="41"/>
      <c r="I14" s="41"/>
      <c r="J14" s="41"/>
      <c r="K14" s="41"/>
      <c r="L14" s="41"/>
    </row>
    <row r="15" spans="1:12" s="34" customFormat="1" ht="20.149999999999999" customHeight="1" x14ac:dyDescent="0.25">
      <c r="A15" s="47" t="s">
        <v>56</v>
      </c>
      <c r="B15" s="4" t="e">
        <f>B14/B5</f>
        <v>#DIV/0!</v>
      </c>
      <c r="C15" s="4" t="e">
        <f>C14/C5</f>
        <v>#DIV/0!</v>
      </c>
      <c r="D15" s="13" t="e">
        <f>D14/D5</f>
        <v>#DIV/0!</v>
      </c>
      <c r="F15" s="41"/>
      <c r="G15" s="41"/>
      <c r="H15" s="41"/>
      <c r="I15" s="41"/>
      <c r="J15" s="41"/>
      <c r="K15" s="41"/>
      <c r="L15" s="41"/>
    </row>
    <row r="16" spans="1:12" s="34" customFormat="1" ht="20.149999999999999" customHeight="1" x14ac:dyDescent="0.25">
      <c r="A16" s="52" t="s">
        <v>19</v>
      </c>
      <c r="B16" s="106" t="s">
        <v>45</v>
      </c>
      <c r="C16" s="108"/>
      <c r="D16" s="107"/>
      <c r="F16" s="41"/>
      <c r="G16" s="41"/>
      <c r="H16" s="41"/>
      <c r="I16" s="41"/>
      <c r="J16" s="41"/>
      <c r="K16" s="41"/>
      <c r="L16" s="41"/>
    </row>
    <row r="17" spans="1:4" s="34" customFormat="1" ht="20.149999999999999" customHeight="1" x14ac:dyDescent="0.25">
      <c r="A17" s="47" t="s">
        <v>21</v>
      </c>
      <c r="B17" s="7">
        <v>0</v>
      </c>
      <c r="C17" s="7">
        <v>0</v>
      </c>
      <c r="D17" s="8">
        <v>0</v>
      </c>
    </row>
    <row r="18" spans="1:4" s="34" customFormat="1" ht="19.5" customHeight="1" x14ac:dyDescent="0.25">
      <c r="A18" s="47" t="s">
        <v>57</v>
      </c>
      <c r="B18" s="4">
        <f>B17/B4</f>
        <v>0</v>
      </c>
      <c r="C18" s="4">
        <f>C17/C4</f>
        <v>0</v>
      </c>
      <c r="D18" s="13">
        <f>D17/D4</f>
        <v>0</v>
      </c>
    </row>
    <row r="19" spans="1:4" s="34" customFormat="1" ht="18.75" customHeight="1" x14ac:dyDescent="0.25">
      <c r="A19" s="52"/>
      <c r="B19" s="106" t="s">
        <v>22</v>
      </c>
      <c r="C19" s="108"/>
      <c r="D19" s="107"/>
    </row>
    <row r="20" spans="1:4" s="34" customFormat="1" ht="20.149999999999999" customHeight="1" x14ac:dyDescent="0.25">
      <c r="A20" s="47" t="s">
        <v>23</v>
      </c>
      <c r="B20" s="7">
        <v>0</v>
      </c>
      <c r="C20" s="7">
        <v>0</v>
      </c>
      <c r="D20" s="8">
        <v>0</v>
      </c>
    </row>
    <row r="21" spans="1:4" s="34" customFormat="1" ht="20.149999999999999" customHeight="1" x14ac:dyDescent="0.25">
      <c r="A21" s="47" t="s">
        <v>24</v>
      </c>
      <c r="B21" s="7">
        <v>0</v>
      </c>
      <c r="C21" s="7">
        <v>0</v>
      </c>
      <c r="D21" s="8">
        <v>0</v>
      </c>
    </row>
    <row r="22" spans="1:4" s="34" customFormat="1" ht="20.149999999999999" customHeight="1" x14ac:dyDescent="0.25">
      <c r="A22" s="47" t="s">
        <v>25</v>
      </c>
      <c r="B22" s="61">
        <f>B20+B21</f>
        <v>0</v>
      </c>
      <c r="C22" s="61">
        <f>C20+C21</f>
        <v>0</v>
      </c>
      <c r="D22" s="62">
        <f>D20+D21</f>
        <v>0</v>
      </c>
    </row>
    <row r="23" spans="1:4" s="34" customFormat="1" ht="18.75" customHeight="1" x14ac:dyDescent="0.25">
      <c r="A23" s="47" t="s">
        <v>64</v>
      </c>
      <c r="B23" s="4" t="e">
        <f>SUM(B20:B21)/B5</f>
        <v>#DIV/0!</v>
      </c>
      <c r="C23" s="4" t="e">
        <f>SUM(C20:C21)/C5</f>
        <v>#DIV/0!</v>
      </c>
      <c r="D23" s="13" t="e">
        <f>SUM(D20:D21)/D5</f>
        <v>#DIV/0!</v>
      </c>
    </row>
    <row r="24" spans="1:4" s="34" customFormat="1" ht="18.75" customHeight="1" x14ac:dyDescent="0.25">
      <c r="A24" s="52"/>
      <c r="B24" s="113" t="s">
        <v>27</v>
      </c>
      <c r="C24" s="108"/>
      <c r="D24" s="107"/>
    </row>
    <row r="25" spans="1:4" s="34" customFormat="1" ht="20.149999999999999" customHeight="1" x14ac:dyDescent="0.25">
      <c r="A25" s="47" t="s">
        <v>75</v>
      </c>
      <c r="B25" s="4">
        <v>0.02</v>
      </c>
      <c r="C25" s="4">
        <v>0.02</v>
      </c>
      <c r="D25" s="13">
        <v>0.02</v>
      </c>
    </row>
    <row r="26" spans="1:4" s="34" customFormat="1" ht="20.149999999999999" customHeight="1" x14ac:dyDescent="0.25">
      <c r="A26" s="47" t="s">
        <v>28</v>
      </c>
      <c r="B26" s="2">
        <v>0</v>
      </c>
      <c r="C26" s="2">
        <v>0</v>
      </c>
      <c r="D26" s="9">
        <v>0</v>
      </c>
    </row>
    <row r="27" spans="1:4" s="34" customFormat="1" ht="18.75" customHeight="1" x14ac:dyDescent="0.25">
      <c r="A27" s="47" t="s">
        <v>29</v>
      </c>
      <c r="B27" s="4">
        <f>B25+B26</f>
        <v>0.02</v>
      </c>
      <c r="C27" s="4">
        <f>C25+C26</f>
        <v>0.02</v>
      </c>
      <c r="D27" s="13">
        <f>D25+D26</f>
        <v>0.02</v>
      </c>
    </row>
    <row r="28" spans="1:4" s="34" customFormat="1" ht="20.149999999999999" customHeight="1" thickBot="1" x14ac:dyDescent="0.3">
      <c r="A28" s="60" t="s">
        <v>30</v>
      </c>
      <c r="B28" s="22">
        <v>0</v>
      </c>
      <c r="C28" s="17">
        <v>0</v>
      </c>
      <c r="D28" s="18">
        <v>0</v>
      </c>
    </row>
    <row r="29" spans="1:4" s="34" customFormat="1" ht="20.149999999999999" customHeight="1" thickBot="1" x14ac:dyDescent="0.3">
      <c r="A29" s="58" t="s">
        <v>65</v>
      </c>
      <c r="B29" s="59">
        <f>B28/B4</f>
        <v>0</v>
      </c>
      <c r="C29" s="59">
        <f>C28/C4</f>
        <v>0</v>
      </c>
      <c r="D29" s="59">
        <f>D28/D4</f>
        <v>0</v>
      </c>
    </row>
    <row r="30" spans="1:4" s="40" customFormat="1" ht="18.75" customHeight="1" x14ac:dyDescent="0.25">
      <c r="A30" s="52" t="s">
        <v>19</v>
      </c>
      <c r="B30" s="112" t="s">
        <v>31</v>
      </c>
      <c r="C30" s="108"/>
      <c r="D30" s="107"/>
    </row>
    <row r="31" spans="1:4" s="34" customFormat="1" ht="20.149999999999999" customHeight="1" x14ac:dyDescent="0.25">
      <c r="A31" s="47" t="s">
        <v>32</v>
      </c>
      <c r="B31" s="17">
        <v>0</v>
      </c>
      <c r="C31" s="17">
        <v>0</v>
      </c>
      <c r="D31" s="18">
        <v>0</v>
      </c>
    </row>
    <row r="32" spans="1:4" s="34" customFormat="1" ht="20.149999999999999" customHeight="1" x14ac:dyDescent="0.25">
      <c r="A32" s="47" t="s">
        <v>46</v>
      </c>
      <c r="B32" s="17">
        <v>0</v>
      </c>
      <c r="C32" s="17">
        <v>0</v>
      </c>
      <c r="D32" s="18">
        <v>0</v>
      </c>
    </row>
    <row r="33" spans="1:4" s="34" customFormat="1" ht="20.149999999999999" customHeight="1" x14ac:dyDescent="0.25">
      <c r="A33" s="47" t="s">
        <v>34</v>
      </c>
      <c r="B33" s="17">
        <v>0</v>
      </c>
      <c r="C33" s="17">
        <v>0</v>
      </c>
      <c r="D33" s="18">
        <v>0</v>
      </c>
    </row>
    <row r="34" spans="1:4" s="34" customFormat="1" ht="20.149999999999999" customHeight="1" x14ac:dyDescent="0.25">
      <c r="A34" s="47" t="s">
        <v>35</v>
      </c>
      <c r="B34" s="17">
        <v>0</v>
      </c>
      <c r="C34" s="17">
        <v>0</v>
      </c>
      <c r="D34" s="18">
        <v>0</v>
      </c>
    </row>
    <row r="35" spans="1:4" s="34" customFormat="1" ht="18.75" customHeight="1" x14ac:dyDescent="0.25">
      <c r="A35" s="47" t="s">
        <v>36</v>
      </c>
      <c r="B35" s="17">
        <v>0</v>
      </c>
      <c r="C35" s="17">
        <v>0</v>
      </c>
      <c r="D35" s="18">
        <v>0</v>
      </c>
    </row>
    <row r="36" spans="1:4" s="34" customFormat="1" ht="18.75" customHeight="1" x14ac:dyDescent="0.25">
      <c r="A36" s="47" t="s">
        <v>37</v>
      </c>
      <c r="B36" s="17">
        <v>0</v>
      </c>
      <c r="C36" s="17">
        <v>0</v>
      </c>
      <c r="D36" s="18">
        <v>0</v>
      </c>
    </row>
    <row r="37" spans="1:4" s="34" customFormat="1" ht="18.75" customHeight="1" x14ac:dyDescent="0.25">
      <c r="A37" s="47" t="s">
        <v>31</v>
      </c>
      <c r="B37" s="17">
        <v>0</v>
      </c>
      <c r="C37" s="17">
        <v>0</v>
      </c>
      <c r="D37" s="18">
        <v>0</v>
      </c>
    </row>
    <row r="38" spans="1:4" s="34" customFormat="1" ht="18.75" customHeight="1" x14ac:dyDescent="0.25">
      <c r="A38" s="50" t="s">
        <v>38</v>
      </c>
      <c r="B38" s="48">
        <f>B31+B32+B34+B35+B36+B37</f>
        <v>0</v>
      </c>
      <c r="C38" s="48">
        <f>C31+C32+C34+C35+C36+C37</f>
        <v>0</v>
      </c>
      <c r="D38" s="51">
        <f>D31+D32+D34+D35+D36+D37</f>
        <v>0</v>
      </c>
    </row>
    <row r="39" spans="1:4" s="34" customFormat="1" ht="18.75" customHeight="1" x14ac:dyDescent="0.25">
      <c r="A39" s="47" t="s">
        <v>66</v>
      </c>
      <c r="B39" s="4">
        <f>B38/B4</f>
        <v>0</v>
      </c>
      <c r="C39" s="4">
        <f>C38/C4</f>
        <v>0</v>
      </c>
      <c r="D39" s="13">
        <f>D38/D4</f>
        <v>0</v>
      </c>
    </row>
    <row r="40" spans="1:4" s="34" customFormat="1" ht="18.75" customHeight="1" x14ac:dyDescent="0.25">
      <c r="A40" s="103"/>
      <c r="B40" s="104"/>
      <c r="C40" s="104"/>
      <c r="D40" s="105"/>
    </row>
    <row r="41" spans="1:4" s="34" customFormat="1" ht="20.149999999999999" customHeight="1" x14ac:dyDescent="0.25">
      <c r="A41" s="49" t="s">
        <v>77</v>
      </c>
      <c r="B41" s="53">
        <f>B14+B17+B22+B28+B38</f>
        <v>0</v>
      </c>
      <c r="C41" s="53">
        <f>C14+C17+C22+C28+C38</f>
        <v>0</v>
      </c>
      <c r="D41" s="53">
        <f>D14+D17+D22+D28+D38</f>
        <v>0</v>
      </c>
    </row>
    <row r="42" spans="1:4" s="34" customFormat="1" ht="25" hidden="1" x14ac:dyDescent="0.25">
      <c r="A42" s="39" t="s">
        <v>47</v>
      </c>
      <c r="B42" s="6">
        <f>B41/B4</f>
        <v>0</v>
      </c>
      <c r="C42" s="6">
        <f>C41/C4</f>
        <v>0</v>
      </c>
      <c r="D42" s="11">
        <f>D41/D4</f>
        <v>0</v>
      </c>
    </row>
    <row r="43" spans="1:4" s="34" customFormat="1" ht="20.149999999999999" customHeight="1" x14ac:dyDescent="0.25">
      <c r="A43" s="49" t="s">
        <v>67</v>
      </c>
      <c r="B43" s="30">
        <f>B41/B4</f>
        <v>0</v>
      </c>
      <c r="C43" s="30">
        <f>C41/C4</f>
        <v>0</v>
      </c>
      <c r="D43" s="30">
        <f>D41/D4</f>
        <v>0</v>
      </c>
    </row>
    <row r="44" spans="1:4" x14ac:dyDescent="0.25">
      <c r="A44" s="54"/>
      <c r="B44" s="55"/>
      <c r="C44" s="55"/>
      <c r="D44" s="56"/>
    </row>
    <row r="45" spans="1:4" s="34" customFormat="1" ht="41.25" customHeight="1" thickBot="1" x14ac:dyDescent="0.3">
      <c r="A45" s="57" t="s">
        <v>48</v>
      </c>
      <c r="B45" s="109">
        <f>AVERAGE(B41:D41)</f>
        <v>0</v>
      </c>
      <c r="C45" s="110"/>
      <c r="D45" s="111"/>
    </row>
    <row r="46" spans="1:4" s="34" customFormat="1" ht="21" customHeight="1" x14ac:dyDescent="0.25">
      <c r="A46" s="31"/>
      <c r="B46" s="32"/>
      <c r="C46" s="33"/>
      <c r="D46" s="33"/>
    </row>
    <row r="47" spans="1:4" ht="13" hidden="1" x14ac:dyDescent="0.25">
      <c r="A47" s="35"/>
      <c r="B47" s="36"/>
      <c r="C47" s="34"/>
      <c r="D47" s="34"/>
    </row>
    <row r="48" spans="1:4" s="34" customFormat="1" hidden="1" x14ac:dyDescent="0.25">
      <c r="B48" s="38"/>
      <c r="C48" s="38"/>
      <c r="D48" s="38"/>
    </row>
    <row r="50" s="37" customFormat="1" x14ac:dyDescent="0.25"/>
    <row r="51" s="37" customFormat="1" x14ac:dyDescent="0.25"/>
  </sheetData>
  <sheetProtection algorithmName="SHA-512" hashValue="Lpzjin1+hmi4JU/Jq08vnPnispXmMuom8AViL2FIy8xSoPx03JB2jTXyvG3Ug3l/bQIaKRx9BxTdKYqTnXRM/g==" saltValue="pM1bF3q0MhBgoZ9YpzflcA==" spinCount="100000" sheet="1" objects="1" scenarios="1"/>
  <protectedRanges>
    <protectedRange algorithmName="SHA-512" hashValue="venyM21ud/6bOx20F+iq4dubx5S6rKraRl1421jk5YKs9UM+a+MonD4XJZc9naG6d28K0rx3p3B1fGmIpYXIVw==" saltValue="qqFBqQEdB7DcVc/y8wtyCA==" spinCount="100000" sqref="H10" name="Bereik1"/>
  </protectedRanges>
  <mergeCells count="9">
    <mergeCell ref="A1:D1"/>
    <mergeCell ref="B10:D10"/>
    <mergeCell ref="B13:D13"/>
    <mergeCell ref="B16:D16"/>
    <mergeCell ref="B45:D45"/>
    <mergeCell ref="A40:D40"/>
    <mergeCell ref="B30:D30"/>
    <mergeCell ref="B19:D19"/>
    <mergeCell ref="B24:D24"/>
  </mergeCells>
  <pageMargins left="0.74803149606299213" right="0.74803149606299213" top="0.98425196850393704" bottom="0.98425196850393704" header="0.51181102362204722" footer="0.51181102362204722"/>
  <pageSetup paperSize="9" scale="3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4C76-52FA-493F-BE1F-4867000B6726}">
  <dimension ref="A1:Q1"/>
  <sheetViews>
    <sheetView workbookViewId="0">
      <selection activeCell="J16" sqref="J16"/>
    </sheetView>
  </sheetViews>
  <sheetFormatPr defaultRowHeight="12.5" x14ac:dyDescent="0.25"/>
  <sheetData>
    <row r="1" spans="1:17" s="3" customFormat="1" ht="25" customHeight="1" x14ac:dyDescent="0.25">
      <c r="A1" s="114" t="s">
        <v>49</v>
      </c>
      <c r="B1" s="114"/>
      <c r="C1" s="114"/>
      <c r="D1" s="114"/>
      <c r="E1" s="114"/>
      <c r="F1" s="114"/>
      <c r="G1" s="114"/>
      <c r="H1" s="114"/>
      <c r="I1" s="114"/>
      <c r="J1" s="114"/>
      <c r="K1" s="114"/>
      <c r="L1" s="114"/>
      <c r="M1" s="114"/>
      <c r="N1" s="114"/>
      <c r="O1" s="114"/>
      <c r="P1" s="114"/>
      <c r="Q1" s="114"/>
    </row>
  </sheetData>
  <mergeCells count="1">
    <mergeCell ref="A1:Q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79089-7FE1-4ED8-8546-DC93D2F2B2C5}">
  <dimension ref="A1:Q1"/>
  <sheetViews>
    <sheetView workbookViewId="0">
      <selection sqref="A1:Q1"/>
    </sheetView>
  </sheetViews>
  <sheetFormatPr defaultRowHeight="12.5" x14ac:dyDescent="0.25"/>
  <sheetData>
    <row r="1" spans="1:17" ht="24.65" customHeight="1" x14ac:dyDescent="0.25">
      <c r="A1" s="114" t="s">
        <v>49</v>
      </c>
      <c r="B1" s="114"/>
      <c r="C1" s="114"/>
      <c r="D1" s="114"/>
      <c r="E1" s="114"/>
      <c r="F1" s="114"/>
      <c r="G1" s="114"/>
      <c r="H1" s="114"/>
      <c r="I1" s="114"/>
      <c r="J1" s="114"/>
      <c r="K1" s="114"/>
      <c r="L1" s="114"/>
      <c r="M1" s="114"/>
      <c r="N1" s="114"/>
      <c r="O1" s="114"/>
      <c r="P1" s="114"/>
      <c r="Q1" s="114"/>
    </row>
  </sheetData>
  <mergeCells count="1">
    <mergeCell ref="A1:Q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BDFF9-83EE-4121-9E1E-201CBB703E4D}">
  <dimension ref="A1:Q1"/>
  <sheetViews>
    <sheetView workbookViewId="0">
      <selection sqref="A1:Q1"/>
    </sheetView>
  </sheetViews>
  <sheetFormatPr defaultRowHeight="12.5" x14ac:dyDescent="0.25"/>
  <sheetData>
    <row r="1" spans="1:17" ht="25" customHeight="1" x14ac:dyDescent="0.25">
      <c r="A1" s="114" t="s">
        <v>50</v>
      </c>
      <c r="B1" s="114"/>
      <c r="C1" s="114"/>
      <c r="D1" s="114"/>
      <c r="E1" s="114"/>
      <c r="F1" s="114"/>
      <c r="G1" s="114"/>
      <c r="H1" s="114"/>
      <c r="I1" s="114"/>
      <c r="J1" s="114"/>
      <c r="K1" s="114"/>
      <c r="L1" s="114"/>
      <c r="M1" s="114"/>
      <c r="N1" s="114"/>
      <c r="O1" s="114"/>
      <c r="P1" s="114"/>
      <c r="Q1" s="114"/>
    </row>
  </sheetData>
  <mergeCells count="1">
    <mergeCell ref="A1:Q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4D7E7-983D-468A-A219-3B862FE99ABB}">
  <dimension ref="A1:Q1"/>
  <sheetViews>
    <sheetView workbookViewId="0">
      <selection sqref="A1:Q1"/>
    </sheetView>
  </sheetViews>
  <sheetFormatPr defaultRowHeight="12.5" x14ac:dyDescent="0.25"/>
  <sheetData>
    <row r="1" spans="1:17" ht="27.65" customHeight="1" x14ac:dyDescent="0.25">
      <c r="A1" s="114" t="s">
        <v>51</v>
      </c>
      <c r="B1" s="114"/>
      <c r="C1" s="114"/>
      <c r="D1" s="114"/>
      <c r="E1" s="114"/>
      <c r="F1" s="114"/>
      <c r="G1" s="114"/>
      <c r="H1" s="114"/>
      <c r="I1" s="114"/>
      <c r="J1" s="114"/>
      <c r="K1" s="114"/>
      <c r="L1" s="114"/>
      <c r="M1" s="114"/>
      <c r="N1" s="114"/>
      <c r="O1" s="114"/>
      <c r="P1" s="114"/>
      <c r="Q1" s="114"/>
    </row>
  </sheetData>
  <mergeCells count="1">
    <mergeCell ref="A1:Q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3AEC-9766-40CE-A460-48C574003088}">
  <dimension ref="A1:Q1"/>
  <sheetViews>
    <sheetView workbookViewId="0">
      <selection activeCell="I10" sqref="I10"/>
    </sheetView>
  </sheetViews>
  <sheetFormatPr defaultRowHeight="12.5" x14ac:dyDescent="0.25"/>
  <sheetData>
    <row r="1" spans="1:17" ht="26.5" customHeight="1" x14ac:dyDescent="0.25">
      <c r="A1" s="114" t="s">
        <v>52</v>
      </c>
      <c r="B1" s="114"/>
      <c r="C1" s="114"/>
      <c r="D1" s="114"/>
      <c r="E1" s="114"/>
      <c r="F1" s="114"/>
      <c r="G1" s="114"/>
      <c r="H1" s="114"/>
      <c r="I1" s="114"/>
      <c r="J1" s="114"/>
      <c r="K1" s="114"/>
      <c r="L1" s="114"/>
      <c r="M1" s="114"/>
      <c r="N1" s="114"/>
      <c r="O1" s="114"/>
      <c r="P1" s="114"/>
      <c r="Q1" s="114"/>
    </row>
  </sheetData>
  <mergeCells count="1">
    <mergeCell ref="A1:Q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8" ma:contentTypeDescription="Een nieuw document maken." ma:contentTypeScope="" ma:versionID="21727c49b5a3a988d82619d4b80b2d3e">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5eaf324144a8dcb0e7766acae17d3185"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42688F-847B-4CD4-B98B-B8B973B8A5BF}">
  <ds:schemaRefs>
    <ds:schemaRef ds:uri="http://schemas.microsoft.com/office/2006/metadata/properties"/>
    <ds:schemaRef ds:uri="http://schemas.microsoft.com/office/infopath/2007/PartnerControls"/>
    <ds:schemaRef ds:uri="e9ba909c-40ff-43d2-8650-c1cb9609952f"/>
    <ds:schemaRef ds:uri="7b51f98f-61e6-42f4-bae9-9a6129e68d68"/>
  </ds:schemaRefs>
</ds:datastoreItem>
</file>

<file path=customXml/itemProps2.xml><?xml version="1.0" encoding="utf-8"?>
<ds:datastoreItem xmlns:ds="http://schemas.openxmlformats.org/officeDocument/2006/customXml" ds:itemID="{1C30EB2A-3E10-4B00-946B-A6317E3784B3}">
  <ds:schemaRefs>
    <ds:schemaRef ds:uri="http://schemas.microsoft.com/sharepoint/v3/contenttype/forms"/>
  </ds:schemaRefs>
</ds:datastoreItem>
</file>

<file path=customXml/itemProps3.xml><?xml version="1.0" encoding="utf-8"?>
<ds:datastoreItem xmlns:ds="http://schemas.openxmlformats.org/officeDocument/2006/customXml" ds:itemID="{8FA44EA1-D5F4-4691-94D2-1B894356B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Toelichting</vt:lpstr>
      <vt:lpstr>Overzichtsblad prijzen</vt:lpstr>
      <vt:lpstr>Segment 1 Bestelbussen</vt:lpstr>
      <vt:lpstr>Segment 2 Personenautos</vt:lpstr>
      <vt:lpstr>Hercalculatiematrix B-1</vt:lpstr>
      <vt:lpstr>Hercalculatiematrix B-2</vt:lpstr>
      <vt:lpstr>Hercalculatiematrix P-1</vt:lpstr>
      <vt:lpstr>Hercalculatiematrix P-2</vt:lpstr>
      <vt:lpstr>Hercalculatiematrix P-3</vt:lpstr>
    </vt:vector>
  </TitlesOfParts>
  <Manager/>
  <Company>Provincie Flevoland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Loek</dc:creator>
  <cp:keywords/>
  <dc:description/>
  <cp:lastModifiedBy>Erik van Wermeskerken</cp:lastModifiedBy>
  <cp:revision/>
  <cp:lastPrinted>2025-04-14T10:30:53Z</cp:lastPrinted>
  <dcterms:created xsi:type="dcterms:W3CDTF">2007-07-16T13:16:43Z</dcterms:created>
  <dcterms:modified xsi:type="dcterms:W3CDTF">2025-05-28T11:33:46Z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y fmtid="{D5CDD505-2E9C-101B-9397-08002B2CF9AE}" pid="3" name="Order">
    <vt:r8>5310000</vt:r8>
  </property>
  <property fmtid="{D5CDD505-2E9C-101B-9397-08002B2CF9AE}" pid="4" name="MediaServiceImageTags">
    <vt:lpwstr/>
  </property>
</Properties>
</file>