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studentalbeda.sharepoint.com/sites/afvalmanagement/Gedeelde documenten/General/Aanbesteding 2024/Gepubliceerde stukken/"/>
    </mc:Choice>
  </mc:AlternateContent>
  <xr:revisionPtr revIDLastSave="3" documentId="8_{B3F87636-1B0C-40DA-9A57-160FDC24A243}" xr6:coauthVersionLast="47" xr6:coauthVersionMax="47" xr10:uidLastSave="{B38D882B-DD43-4C7F-91BC-3876BEBF1481}"/>
  <bookViews>
    <workbookView xWindow="28680" yWindow="-120" windowWidth="29040" windowHeight="15840" xr2:uid="{3D9A7C0F-E349-4240-8DD7-8CC23180337C}"/>
  </bookViews>
  <sheets>
    <sheet name="Instructie" sheetId="6" r:id="rId1"/>
    <sheet name="1. Inzameling Afvalstoffen" sheetId="8" r:id="rId2"/>
    <sheet name="2. Optie Afvalscheidingsbakken" sheetId="2" r:id="rId3"/>
    <sheet name="Totaalprijs" sheetId="5" r:id="rId4"/>
  </sheets>
  <definedNames>
    <definedName name="_xlnm._FilterDatabase" localSheetId="1" hidden="1">'1. Inzameling Afvalstoffen'!$A$5:$R$49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2" l="1"/>
  <c r="H12" i="2"/>
  <c r="K47" i="8"/>
  <c r="K46" i="8"/>
  <c r="K45" i="8"/>
  <c r="K44" i="8"/>
  <c r="K42" i="8"/>
  <c r="K41" i="8"/>
  <c r="K40" i="8"/>
  <c r="K38" i="8"/>
  <c r="K33" i="8"/>
  <c r="K31" i="8"/>
  <c r="K29" i="8"/>
  <c r="K28" i="8"/>
  <c r="K27" i="8"/>
  <c r="K22" i="8"/>
  <c r="K21" i="8"/>
  <c r="K18" i="8"/>
  <c r="K17" i="8"/>
  <c r="K16" i="8"/>
  <c r="K14" i="8"/>
  <c r="K13" i="8"/>
  <c r="K11" i="8"/>
  <c r="K10" i="8"/>
  <c r="K9" i="8"/>
  <c r="K8" i="8"/>
  <c r="K7" i="8"/>
  <c r="K43" i="8"/>
  <c r="K39" i="8"/>
  <c r="K37" i="8"/>
  <c r="K36" i="8"/>
  <c r="K35" i="8"/>
  <c r="K34" i="8"/>
  <c r="K32" i="8"/>
  <c r="K30" i="8"/>
  <c r="K26" i="8"/>
  <c r="K25" i="8"/>
  <c r="K24" i="8"/>
  <c r="K23" i="8"/>
  <c r="K20" i="8"/>
  <c r="K19" i="8"/>
  <c r="K15" i="8"/>
  <c r="Q28" i="8"/>
  <c r="Q29" i="8"/>
  <c r="Q30" i="8"/>
  <c r="Q31" i="8"/>
  <c r="Q32" i="8"/>
  <c r="N28" i="8"/>
  <c r="N29" i="8"/>
  <c r="N30" i="8"/>
  <c r="N31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6" i="8"/>
  <c r="K12" i="8"/>
  <c r="K6" i="8"/>
  <c r="Q6" i="8"/>
  <c r="L12" i="2" l="1"/>
  <c r="M12" i="2" s="1"/>
  <c r="B4" i="5" s="1"/>
  <c r="R40" i="8"/>
  <c r="R46" i="8"/>
  <c r="R30" i="8"/>
  <c r="R31" i="8"/>
  <c r="R28" i="8"/>
  <c r="R45" i="8"/>
  <c r="R29" i="8"/>
  <c r="R15" i="8"/>
  <c r="R36" i="8"/>
  <c r="R19" i="8"/>
  <c r="R35" i="8"/>
  <c r="R27" i="8"/>
  <c r="R23" i="8"/>
  <c r="R21" i="8"/>
  <c r="R42" i="8"/>
  <c r="R12" i="8"/>
  <c r="R26" i="8"/>
  <c r="R7" i="8"/>
  <c r="R17" i="8"/>
  <c r="R25" i="8"/>
  <c r="R22" i="8"/>
  <c r="R8" i="8"/>
  <c r="R9" i="8"/>
  <c r="R32" i="8"/>
  <c r="R44" i="8"/>
  <c r="R34" i="8"/>
  <c r="R47" i="8"/>
  <c r="R14" i="8"/>
  <c r="R39" i="8"/>
  <c r="R10" i="8"/>
  <c r="R43" i="8"/>
  <c r="R18" i="8"/>
  <c r="R37" i="8"/>
  <c r="R38" i="8"/>
  <c r="R13" i="8"/>
  <c r="R41" i="8"/>
  <c r="R11" i="8"/>
  <c r="R33" i="8"/>
  <c r="R24" i="8"/>
  <c r="R20" i="8"/>
  <c r="R16" i="8"/>
  <c r="R6" i="8"/>
  <c r="R49" i="8" l="1"/>
  <c r="B3" i="5" s="1"/>
  <c r="B6" i="5" s="1"/>
</calcChain>
</file>

<file path=xl/sharedStrings.xml><?xml version="1.0" encoding="utf-8"?>
<sst xmlns="http://schemas.openxmlformats.org/spreadsheetml/2006/main" count="347" uniqueCount="135">
  <si>
    <t>Vul Kolom I in, Huurprijs per container / inzamelmiddel (vaste plaatsing) per maand</t>
  </si>
  <si>
    <t>Vul Kolom J in, Huurprijs per container / inzamelmiddel (tijdelijke plaatsing) per dag</t>
  </si>
  <si>
    <t>Vul Kolom M  in, Verwerking brandbaar bedrijfsafval per kilo</t>
  </si>
  <si>
    <t>Prijzen worden incl. BTW uitgevraagd en ook incl. BTW beoordeeld</t>
  </si>
  <si>
    <t>Totaal</t>
  </si>
  <si>
    <t>* Aantal ledigingen op jaarbasis is de ledigingfrequentie (kolom F) vermenigvuldigd met 40 schoolweken waarin de school geopend is.
  Bij vaste containers / inzamelmiddelen die op afroep geledigd worden, is het aantal ledigingen per jaar een inschatting</t>
  </si>
  <si>
    <t>** huurprijs per jaar voor inzamelmiddel op afroep is gebaseerd op 15 dagen</t>
  </si>
  <si>
    <t>Naam</t>
  </si>
  <si>
    <t>Adres</t>
  </si>
  <si>
    <t>Postcode</t>
  </si>
  <si>
    <t>Plaats</t>
  </si>
  <si>
    <t>Afvalsoort</t>
  </si>
  <si>
    <t>Container</t>
  </si>
  <si>
    <t>Lediging frequentie*</t>
  </si>
  <si>
    <t>Aantal  containers / inzamelmiddelen</t>
  </si>
  <si>
    <t>Huurprijs per container / inzamelmiddel (vaste plaatsing) per maand</t>
  </si>
  <si>
    <t>Huurprijs per container / inzamelmiddel (tijdelijke plaatsing) per dag</t>
  </si>
  <si>
    <t>Subtotaal huurprijs per jaar**</t>
  </si>
  <si>
    <t>Gewicht (kg) p/jaar</t>
  </si>
  <si>
    <t>Subtotaal verwerking</t>
  </si>
  <si>
    <t>Subtotaal ledigingen</t>
  </si>
  <si>
    <t>Totaal kosten per jaar</t>
  </si>
  <si>
    <t>Albeda</t>
  </si>
  <si>
    <t>Baljuwstraat 2</t>
  </si>
  <si>
    <t>3039 AK</t>
  </si>
  <si>
    <t>ROTTERDAM</t>
  </si>
  <si>
    <t>Swill</t>
  </si>
  <si>
    <t>120 ltr rolcont. swill</t>
  </si>
  <si>
    <t>2 x per week</t>
  </si>
  <si>
    <t>Restafval</t>
  </si>
  <si>
    <t>660 din kunststof / 660 din k-vg/grijs deksel</t>
  </si>
  <si>
    <t>5 x per week</t>
  </si>
  <si>
    <t>Glas</t>
  </si>
  <si>
    <t>240 mini k-vg/geel deksel</t>
  </si>
  <si>
    <t>Afroep</t>
  </si>
  <si>
    <t>3 m3 Eco Cassette Pers ROOD B</t>
  </si>
  <si>
    <t>Buys-Ballotlaan 25</t>
  </si>
  <si>
    <t>3132 SC</t>
  </si>
  <si>
    <t>VLAARDINGEN</t>
  </si>
  <si>
    <t>10 m3 gesloten portaalcontainer</t>
  </si>
  <si>
    <t>Forel 9</t>
  </si>
  <si>
    <t>3225 PA</t>
  </si>
  <si>
    <t>HELLEVOETSLUIS</t>
  </si>
  <si>
    <t>1100 din k-vg/grijs dks pl</t>
  </si>
  <si>
    <t>1 x per 2 weken</t>
  </si>
  <si>
    <t>Haastrechtstraat 3</t>
  </si>
  <si>
    <t>3079 DC</t>
  </si>
  <si>
    <t>Vertrouwelijke vernietiging kleding</t>
  </si>
  <si>
    <t>VX14TEXVERT-TON</t>
  </si>
  <si>
    <t>CCD</t>
  </si>
  <si>
    <t>Boxpallet hout (standaard)</t>
  </si>
  <si>
    <t>Vast</t>
  </si>
  <si>
    <t>22 m3 afzet perscontainer</t>
  </si>
  <si>
    <t>6 m3 open portaalcontainer</t>
  </si>
  <si>
    <t>9 m3 open portaalcontainer</t>
  </si>
  <si>
    <t>Lutonbaan 9</t>
  </si>
  <si>
    <t>3045 AZ</t>
  </si>
  <si>
    <t xml:space="preserve">Restafval 1100 liter </t>
  </si>
  <si>
    <t xml:space="preserve">Bouw- en sloopafval </t>
  </si>
  <si>
    <t>6m3 portaalcontainer</t>
  </si>
  <si>
    <t>60 ltr. kunststof dekselvat UN gekeurd</t>
  </si>
  <si>
    <t>Prins Alexanderlaan 41</t>
  </si>
  <si>
    <t>3068 PN</t>
  </si>
  <si>
    <t xml:space="preserve">Restafval 770 liter </t>
  </si>
  <si>
    <t>Grof bedrijfsafval</t>
  </si>
  <si>
    <t>Specifiek ziekenhuisafval</t>
  </si>
  <si>
    <t>Rosestraat 1101</t>
  </si>
  <si>
    <t>3071 AL</t>
  </si>
  <si>
    <t xml:space="preserve">Medicijnen en cosmetica </t>
  </si>
  <si>
    <t>3m3 Eco Cassette Pers</t>
  </si>
  <si>
    <t>1 x per week</t>
  </si>
  <si>
    <t>20m3 afzetcontainer</t>
  </si>
  <si>
    <t>Scheepsbouwweg 1</t>
  </si>
  <si>
    <t>3089 JW</t>
  </si>
  <si>
    <t>Bouw- en sloopafval</t>
  </si>
  <si>
    <t>Schiedamseweg 245</t>
  </si>
  <si>
    <t>3118 JB</t>
  </si>
  <si>
    <t>SCHIEDAM</t>
  </si>
  <si>
    <t xml:space="preserve">9m3 portaalcontainer </t>
  </si>
  <si>
    <t>Spinozaweg 400</t>
  </si>
  <si>
    <t>3076 ET</t>
  </si>
  <si>
    <r>
      <t>10m3 portaalcontainer gesloten</t>
    </r>
    <r>
      <rPr>
        <sz val="8"/>
        <color rgb="FFFF0000"/>
        <rFont val="Arial"/>
        <family val="2"/>
      </rPr>
      <t xml:space="preserve"> </t>
    </r>
  </si>
  <si>
    <t>22 ltr. kunststof dekselvat (tbv batterijen)</t>
  </si>
  <si>
    <t xml:space="preserve">10m3 portaalcontainer gesloten </t>
  </si>
  <si>
    <t>Sportlaan 90</t>
  </si>
  <si>
    <t>3078 WR</t>
  </si>
  <si>
    <t>TL-buizen</t>
  </si>
  <si>
    <t>10 m3 portaal perscontainer</t>
  </si>
  <si>
    <t>Thorbeckelaan 63</t>
  </si>
  <si>
    <t>3201 WJ</t>
  </si>
  <si>
    <t>SPIJKENISSE</t>
  </si>
  <si>
    <t>240 mini k-vg/grijs deksel</t>
  </si>
  <si>
    <t>770 din k-vg/grijs deksel</t>
  </si>
  <si>
    <t>Van Zandvlietplein 20</t>
  </si>
  <si>
    <t>3077 AA</t>
  </si>
  <si>
    <t xml:space="preserve">Grof bedrijfsafval </t>
  </si>
  <si>
    <t>Grof bedrijfsafval 40m3 afzet open</t>
  </si>
  <si>
    <t>Weena 743</t>
  </si>
  <si>
    <t>3013 AL</t>
  </si>
  <si>
    <t>Westzeedijk 487</t>
  </si>
  <si>
    <t>3024 EL </t>
  </si>
  <si>
    <t>1101 din k-vg/grijs dks pl</t>
  </si>
  <si>
    <t>Papier/karton</t>
  </si>
  <si>
    <t>1100 liter rolcontainer</t>
  </si>
  <si>
    <t>Zuster Hennekeplein 80</t>
  </si>
  <si>
    <t>3033 BW</t>
  </si>
  <si>
    <t>Totaalprijs</t>
  </si>
  <si>
    <t>Aantal Routes per jaar*</t>
  </si>
  <si>
    <t>Transportkosten per route</t>
  </si>
  <si>
    <t>Samenstelling per set van drie afvalscheidingsbakken: PD, Etensresten (swill), Restafval</t>
  </si>
  <si>
    <t>Gewogen prijs voor opname in totaalprijs</t>
  </si>
  <si>
    <t>Transportkosten per levering</t>
  </si>
  <si>
    <t>Vul Kolom P in, Transportkosten per route</t>
  </si>
  <si>
    <t>Montage / plaatsing kosten per uur</t>
  </si>
  <si>
    <t>Het totaalbedrag voor de optie: Afvalscheidingsbakken wordt voor 10% meegewogen in de inschrijfprijs omdat de aanbestedende dienst zich niet verplicht tot het afnemen van deze diensten bij de inschrijver.</t>
  </si>
  <si>
    <t>Subkosten transport, montage en plaatsing op 10 locaties</t>
  </si>
  <si>
    <t>Naar verwachting 175 stuks</t>
  </si>
  <si>
    <t>Prijs per set / opstelling van drie</t>
  </si>
  <si>
    <t>Vul Kolom G in, Prijs per set / opstelling van drie</t>
  </si>
  <si>
    <t>Vul kolom I in, Transportkosten per levering</t>
  </si>
  <si>
    <t>Vul kolom J in, Montage / plaatsing kosten per uur</t>
  </si>
  <si>
    <t>De foto hieronder is een weergave van de afvalscheidingsbakken zoals al geplaatst op vier locaties van Albeda.</t>
  </si>
  <si>
    <t>Verwerking ingezameld afval per kilo</t>
  </si>
  <si>
    <t>Totaal Inschrijfprijs</t>
  </si>
  <si>
    <r>
      <t xml:space="preserve">Totaalprijs wordt </t>
    </r>
    <r>
      <rPr>
        <sz val="11"/>
        <rFont val="Calibri"/>
        <family val="2"/>
      </rPr>
      <t xml:space="preserve">voor 10% </t>
    </r>
    <r>
      <rPr>
        <sz val="11"/>
        <color rgb="FF000000"/>
        <rFont val="Calibri"/>
        <family val="2"/>
      </rPr>
      <t>meegenomen in de totaalprijs ter beoordeling</t>
    </r>
  </si>
  <si>
    <t>Niets invullen, totalen worden bij elkaar opgeteld en de totaalprijs wordt gebruikt voor de beoordeling zoals benoemd in 6.5 van het aanbestedingsdocument</t>
  </si>
  <si>
    <t>Tabblad 2. Optie Afvalscheidingsbakken</t>
  </si>
  <si>
    <t xml:space="preserve">Tabblad 1. Inzameling en verwerking Afvalstoffen </t>
  </si>
  <si>
    <t>Overzicht totaalprijs</t>
  </si>
  <si>
    <t>1. Totaal Inzameling en verwerking Afvalstoffen</t>
  </si>
  <si>
    <t xml:space="preserve">2. Gewogen prijs Afvalscheidingsbakken </t>
  </si>
  <si>
    <t>Tabblad 1: Inzameling en verwerking afvalstoffen</t>
  </si>
  <si>
    <t xml:space="preserve">Tabblad 2: Optie Afvalscheidingsbakken </t>
  </si>
  <si>
    <t>Bijlage 7. Prijzenblad E.A. Afvalinzameling en -verwerking Albeda mbo 2024</t>
  </si>
  <si>
    <t>Totaalprijs (ter 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</si>
</sst>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vertical="top" wrapText="1"/>
    </xf>
    <xf numFmtId="0" fontId="5" fillId="4" borderId="1" xfId="0" applyFont="1" applyFill="1" applyBorder="1"/>
    <xf numFmtId="0" fontId="5" fillId="0" borderId="0" xfId="0" applyFont="1"/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5" borderId="1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10" fillId="0" borderId="1" xfId="0" applyFont="1" applyBorder="1"/>
    <xf numFmtId="0" fontId="9" fillId="6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4" fontId="0" fillId="0" borderId="0" xfId="1" applyFont="1" applyBorder="1"/>
    <xf numFmtId="0" fontId="9" fillId="9" borderId="1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6" borderId="2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6" fillId="11" borderId="1" xfId="0" applyFont="1" applyFill="1" applyBorder="1" applyAlignment="1">
      <alignment vertical="top" wrapText="1"/>
    </xf>
    <xf numFmtId="0" fontId="10" fillId="6" borderId="0" xfId="0" applyFont="1" applyFill="1" applyAlignment="1">
      <alignment horizontal="center"/>
    </xf>
    <xf numFmtId="0" fontId="6" fillId="11" borderId="3" xfId="0" applyFont="1" applyFill="1" applyBorder="1" applyAlignment="1">
      <alignment vertical="top" wrapText="1"/>
    </xf>
    <xf numFmtId="44" fontId="10" fillId="10" borderId="1" xfId="1" applyFont="1" applyFill="1" applyBorder="1"/>
    <xf numFmtId="44" fontId="10" fillId="12" borderId="1" xfId="1" applyFont="1" applyFill="1" applyBorder="1"/>
    <xf numFmtId="44" fontId="10" fillId="12" borderId="1" xfId="1" applyFont="1" applyFill="1" applyBorder="1" applyAlignment="1">
      <alignment horizontal="center"/>
    </xf>
    <xf numFmtId="0" fontId="10" fillId="0" borderId="2" xfId="0" applyFont="1" applyBorder="1" applyAlignment="1">
      <alignment horizontal="left" vertical="top"/>
    </xf>
    <xf numFmtId="0" fontId="9" fillId="6" borderId="3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top"/>
    </xf>
    <xf numFmtId="0" fontId="11" fillId="6" borderId="6" xfId="0" applyFont="1" applyFill="1" applyBorder="1"/>
    <xf numFmtId="0" fontId="10" fillId="0" borderId="6" xfId="0" applyFont="1" applyBorder="1" applyAlignment="1">
      <alignment horizontal="left" vertical="top"/>
    </xf>
    <xf numFmtId="0" fontId="11" fillId="5" borderId="5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top"/>
    </xf>
    <xf numFmtId="0" fontId="10" fillId="8" borderId="5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left" vertical="top"/>
    </xf>
    <xf numFmtId="0" fontId="13" fillId="0" borderId="0" xfId="0" applyFont="1" applyAlignment="1">
      <alignment wrapText="1"/>
    </xf>
    <xf numFmtId="0" fontId="13" fillId="0" borderId="0" xfId="0" applyFont="1"/>
    <xf numFmtId="44" fontId="10" fillId="14" borderId="1" xfId="1" applyFont="1" applyFill="1" applyBorder="1" applyAlignment="1">
      <alignment horizontal="center"/>
    </xf>
    <xf numFmtId="44" fontId="10" fillId="14" borderId="1" xfId="1" applyFont="1" applyFill="1" applyBorder="1"/>
    <xf numFmtId="0" fontId="6" fillId="15" borderId="1" xfId="0" applyFont="1" applyFill="1" applyBorder="1" applyAlignment="1">
      <alignment vertical="top" wrapText="1"/>
    </xf>
    <xf numFmtId="0" fontId="7" fillId="15" borderId="1" xfId="0" applyFont="1" applyFill="1" applyBorder="1" applyAlignment="1">
      <alignment horizontal="left" vertical="top" wrapText="1"/>
    </xf>
    <xf numFmtId="44" fontId="10" fillId="12" borderId="3" xfId="1" applyFont="1" applyFill="1" applyBorder="1" applyAlignment="1">
      <alignment horizontal="center"/>
    </xf>
    <xf numFmtId="0" fontId="6" fillId="16" borderId="1" xfId="0" applyFont="1" applyFill="1" applyBorder="1" applyAlignment="1">
      <alignment vertical="top" wrapText="1"/>
    </xf>
    <xf numFmtId="44" fontId="7" fillId="10" borderId="10" xfId="0" applyNumberFormat="1" applyFont="1" applyFill="1" applyBorder="1"/>
    <xf numFmtId="44" fontId="13" fillId="14" borderId="9" xfId="1" applyFont="1" applyFill="1" applyBorder="1" applyAlignment="1">
      <alignment horizontal="center"/>
    </xf>
    <xf numFmtId="44" fontId="13" fillId="11" borderId="13" xfId="0" applyNumberFormat="1" applyFont="1" applyFill="1" applyBorder="1"/>
    <xf numFmtId="44" fontId="13" fillId="14" borderId="8" xfId="1" applyFont="1" applyFill="1" applyBorder="1" applyAlignment="1">
      <alignment horizontal="center"/>
    </xf>
    <xf numFmtId="44" fontId="13" fillId="18" borderId="13" xfId="0" applyNumberFormat="1" applyFont="1" applyFill="1" applyBorder="1"/>
    <xf numFmtId="44" fontId="14" fillId="19" borderId="13" xfId="0" applyNumberFormat="1" applyFont="1" applyFill="1" applyBorder="1"/>
    <xf numFmtId="0" fontId="13" fillId="0" borderId="1" xfId="0" applyFont="1" applyBorder="1"/>
    <xf numFmtId="0" fontId="14" fillId="2" borderId="1" xfId="0" applyFont="1" applyFill="1" applyBorder="1" applyAlignment="1">
      <alignment wrapText="1"/>
    </xf>
    <xf numFmtId="0" fontId="14" fillId="20" borderId="1" xfId="0" applyFont="1" applyFill="1" applyBorder="1" applyAlignment="1">
      <alignment wrapText="1"/>
    </xf>
    <xf numFmtId="0" fontId="14" fillId="17" borderId="1" xfId="0" applyFont="1" applyFill="1" applyBorder="1" applyAlignment="1">
      <alignment wrapText="1"/>
    </xf>
    <xf numFmtId="0" fontId="14" fillId="17" borderId="1" xfId="0" applyFont="1" applyFill="1" applyBorder="1"/>
    <xf numFmtId="44" fontId="10" fillId="0" borderId="11" xfId="1" applyFont="1" applyFill="1" applyBorder="1"/>
    <xf numFmtId="44" fontId="10" fillId="0" borderId="11" xfId="1" applyFont="1" applyFill="1" applyBorder="1" applyAlignment="1">
      <alignment horizontal="center"/>
    </xf>
    <xf numFmtId="44" fontId="10" fillId="0" borderId="12" xfId="1" applyFont="1" applyFill="1" applyBorder="1" applyAlignment="1">
      <alignment horizontal="center"/>
    </xf>
    <xf numFmtId="0" fontId="16" fillId="0" borderId="0" xfId="0" applyFont="1"/>
    <xf numFmtId="44" fontId="7" fillId="0" borderId="0" xfId="0" applyNumberFormat="1" applyFont="1"/>
    <xf numFmtId="44" fontId="7" fillId="0" borderId="0" xfId="1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5" borderId="15" xfId="0" applyFont="1" applyFill="1" applyBorder="1" applyAlignment="1">
      <alignment horizontal="left" vertical="top"/>
    </xf>
    <xf numFmtId="0" fontId="10" fillId="8" borderId="15" xfId="0" applyFont="1" applyFill="1" applyBorder="1" applyAlignment="1">
      <alignment horizontal="left" vertical="top"/>
    </xf>
    <xf numFmtId="0" fontId="9" fillId="5" borderId="15" xfId="0" applyFont="1" applyFill="1" applyBorder="1" applyAlignment="1">
      <alignment horizontal="center" vertical="top"/>
    </xf>
    <xf numFmtId="44" fontId="10" fillId="14" borderId="15" xfId="1" applyFont="1" applyFill="1" applyBorder="1" applyAlignment="1">
      <alignment horizontal="center"/>
    </xf>
    <xf numFmtId="44" fontId="10" fillId="12" borderId="15" xfId="1" applyFont="1" applyFill="1" applyBorder="1"/>
    <xf numFmtId="0" fontId="10" fillId="0" borderId="15" xfId="0" applyFont="1" applyBorder="1" applyAlignment="1">
      <alignment horizontal="center"/>
    </xf>
    <xf numFmtId="44" fontId="10" fillId="12" borderId="15" xfId="1" applyFont="1" applyFill="1" applyBorder="1" applyAlignment="1">
      <alignment horizontal="center"/>
    </xf>
    <xf numFmtId="0" fontId="9" fillId="0" borderId="16" xfId="0" applyFont="1" applyBorder="1" applyAlignment="1">
      <alignment horizontal="left" vertical="top"/>
    </xf>
    <xf numFmtId="0" fontId="9" fillId="0" borderId="16" xfId="0" applyFont="1" applyBorder="1" applyAlignment="1">
      <alignment horizontal="center" vertical="top"/>
    </xf>
    <xf numFmtId="44" fontId="10" fillId="0" borderId="16" xfId="1" applyFont="1" applyFill="1" applyBorder="1" applyAlignment="1">
      <alignment horizontal="center"/>
    </xf>
    <xf numFmtId="44" fontId="10" fillId="0" borderId="16" xfId="1" applyFont="1" applyFill="1" applyBorder="1"/>
    <xf numFmtId="0" fontId="10" fillId="0" borderId="16" xfId="0" applyFont="1" applyBorder="1" applyAlignment="1">
      <alignment horizontal="center"/>
    </xf>
    <xf numFmtId="0" fontId="14" fillId="0" borderId="0" xfId="0" applyFont="1"/>
    <xf numFmtId="0" fontId="7" fillId="0" borderId="0" xfId="0" applyFont="1"/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10" fillId="0" borderId="0" xfId="0" applyFont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3" xfId="0" applyFont="1" applyBorder="1"/>
    <xf numFmtId="44" fontId="13" fillId="0" borderId="1" xfId="1" applyFont="1" applyBorder="1"/>
    <xf numFmtId="44" fontId="13" fillId="0" borderId="15" xfId="1" applyFont="1" applyBorder="1"/>
    <xf numFmtId="44" fontId="13" fillId="19" borderId="10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6</xdr:row>
      <xdr:rowOff>15240</xdr:rowOff>
    </xdr:from>
    <xdr:to>
      <xdr:col>4</xdr:col>
      <xdr:colOff>148591</xdr:colOff>
      <xdr:row>18</xdr:row>
      <xdr:rowOff>38902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B4B8CB-D6DC-420D-ACE0-E737685DA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853440"/>
          <a:ext cx="2533650" cy="27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C27E-BC0B-4C64-BAA5-79106C5A0AAD}">
  <dimension ref="A1:A20"/>
  <sheetViews>
    <sheetView tabSelected="1" workbookViewId="0"/>
  </sheetViews>
  <sheetFormatPr defaultRowHeight="14.4" x14ac:dyDescent="0.3"/>
  <cols>
    <col min="1" max="1" width="140.33203125" bestFit="1" customWidth="1"/>
  </cols>
  <sheetData>
    <row r="1" spans="1:1" ht="18" x14ac:dyDescent="0.35">
      <c r="A1" s="1" t="s">
        <v>133</v>
      </c>
    </row>
    <row r="2" spans="1:1" x14ac:dyDescent="0.3">
      <c r="A2" s="2"/>
    </row>
    <row r="3" spans="1:1" x14ac:dyDescent="0.3">
      <c r="A3" s="3" t="s">
        <v>131</v>
      </c>
    </row>
    <row r="4" spans="1:1" x14ac:dyDescent="0.3">
      <c r="A4" s="4" t="s">
        <v>0</v>
      </c>
    </row>
    <row r="5" spans="1:1" x14ac:dyDescent="0.3">
      <c r="A5" s="4" t="s">
        <v>1</v>
      </c>
    </row>
    <row r="6" spans="1:1" x14ac:dyDescent="0.3">
      <c r="A6" s="4" t="s">
        <v>2</v>
      </c>
    </row>
    <row r="7" spans="1:1" x14ac:dyDescent="0.3">
      <c r="A7" s="4" t="s">
        <v>112</v>
      </c>
    </row>
    <row r="8" spans="1:1" x14ac:dyDescent="0.3">
      <c r="A8" s="4" t="s">
        <v>3</v>
      </c>
    </row>
    <row r="9" spans="1:1" x14ac:dyDescent="0.3">
      <c r="A9" s="5"/>
    </row>
    <row r="10" spans="1:1" x14ac:dyDescent="0.3">
      <c r="A10" s="5"/>
    </row>
    <row r="11" spans="1:1" x14ac:dyDescent="0.3">
      <c r="A11" s="3" t="s">
        <v>132</v>
      </c>
    </row>
    <row r="12" spans="1:1" x14ac:dyDescent="0.3">
      <c r="A12" s="4" t="s">
        <v>118</v>
      </c>
    </row>
    <row r="13" spans="1:1" x14ac:dyDescent="0.3">
      <c r="A13" s="4" t="s">
        <v>119</v>
      </c>
    </row>
    <row r="14" spans="1:1" x14ac:dyDescent="0.3">
      <c r="A14" s="4" t="s">
        <v>120</v>
      </c>
    </row>
    <row r="15" spans="1:1" x14ac:dyDescent="0.3">
      <c r="A15" s="4" t="s">
        <v>124</v>
      </c>
    </row>
    <row r="16" spans="1:1" x14ac:dyDescent="0.3">
      <c r="A16" s="4" t="s">
        <v>3</v>
      </c>
    </row>
    <row r="17" spans="1:1" x14ac:dyDescent="0.3">
      <c r="A17" s="5"/>
    </row>
    <row r="18" spans="1:1" x14ac:dyDescent="0.3">
      <c r="A18" s="3" t="s">
        <v>106</v>
      </c>
    </row>
    <row r="19" spans="1:1" x14ac:dyDescent="0.3">
      <c r="A19" s="4" t="s">
        <v>125</v>
      </c>
    </row>
    <row r="20" spans="1:1" x14ac:dyDescent="0.3">
      <c r="A20" s="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2B5B-6CE9-45E9-855F-02022583657E}">
  <dimension ref="A1:R50"/>
  <sheetViews>
    <sheetView workbookViewId="0"/>
  </sheetViews>
  <sheetFormatPr defaultColWidth="20" defaultRowHeight="11.25" customHeight="1" x14ac:dyDescent="0.2"/>
  <cols>
    <col min="1" max="1" width="10" style="12" customWidth="1"/>
    <col min="2" max="2" width="17.88671875" style="12" customWidth="1"/>
    <col min="3" max="3" width="8.6640625" style="12" customWidth="1"/>
    <col min="4" max="4" width="15.109375" style="12" customWidth="1"/>
    <col min="5" max="5" width="24.5546875" style="12" customWidth="1"/>
    <col min="6" max="6" width="31.6640625" style="12" customWidth="1"/>
    <col min="7" max="9" width="13.33203125" style="12" customWidth="1"/>
    <col min="10" max="11" width="11.88671875" style="12" customWidth="1"/>
    <col min="12" max="12" width="10.33203125" style="13" customWidth="1"/>
    <col min="13" max="17" width="12.6640625" style="13" customWidth="1"/>
    <col min="18" max="18" width="12.6640625" style="12" customWidth="1"/>
    <col min="19" max="16384" width="20" style="12"/>
  </cols>
  <sheetData>
    <row r="1" spans="1:18" ht="22.2" customHeight="1" x14ac:dyDescent="0.2">
      <c r="A1" s="101" t="s">
        <v>127</v>
      </c>
    </row>
    <row r="2" spans="1:18" ht="21" customHeight="1" x14ac:dyDescent="0.2">
      <c r="A2" s="102" t="s">
        <v>5</v>
      </c>
      <c r="B2" s="102"/>
      <c r="C2" s="102"/>
      <c r="D2" s="102"/>
      <c r="E2" s="102"/>
      <c r="F2" s="102"/>
      <c r="G2" s="102"/>
      <c r="L2" s="31"/>
      <c r="M2" s="31"/>
      <c r="N2" s="31"/>
      <c r="O2" s="31"/>
      <c r="P2" s="31"/>
      <c r="Q2" s="31"/>
    </row>
    <row r="3" spans="1:18" ht="10.199999999999999" x14ac:dyDescent="0.2">
      <c r="A3" s="12" t="s">
        <v>6</v>
      </c>
      <c r="D3" s="13"/>
      <c r="E3" s="13"/>
      <c r="F3" s="13"/>
    </row>
    <row r="5" spans="1:18" s="8" customFormat="1" ht="61.2" x14ac:dyDescent="0.3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3" t="s">
        <v>15</v>
      </c>
      <c r="J5" s="63" t="s">
        <v>16</v>
      </c>
      <c r="K5" s="30" t="s">
        <v>17</v>
      </c>
      <c r="L5" s="14" t="s">
        <v>18</v>
      </c>
      <c r="M5" s="64" t="s">
        <v>122</v>
      </c>
      <c r="N5" s="30" t="s">
        <v>19</v>
      </c>
      <c r="O5" s="7" t="s">
        <v>107</v>
      </c>
      <c r="P5" s="63" t="s">
        <v>108</v>
      </c>
      <c r="Q5" s="32" t="s">
        <v>20</v>
      </c>
      <c r="R5" s="66" t="s">
        <v>21</v>
      </c>
    </row>
    <row r="6" spans="1:18" ht="10.199999999999999" x14ac:dyDescent="0.2">
      <c r="A6" s="9" t="s">
        <v>22</v>
      </c>
      <c r="B6" s="10" t="s">
        <v>23</v>
      </c>
      <c r="C6" s="10" t="s">
        <v>24</v>
      </c>
      <c r="D6" s="37" t="s">
        <v>25</v>
      </c>
      <c r="E6" s="10" t="s">
        <v>26</v>
      </c>
      <c r="F6" s="41" t="s">
        <v>27</v>
      </c>
      <c r="G6" s="16" t="s">
        <v>28</v>
      </c>
      <c r="H6" s="16">
        <v>3</v>
      </c>
      <c r="I6" s="61">
        <v>0</v>
      </c>
      <c r="J6" s="34"/>
      <c r="K6" s="34">
        <f t="shared" ref="K6:K18" si="0">H6*I6*12</f>
        <v>0</v>
      </c>
      <c r="L6" s="11">
        <v>21936</v>
      </c>
      <c r="M6" s="61">
        <v>0</v>
      </c>
      <c r="N6" s="35">
        <f t="shared" ref="N6:N47" si="1">L6*M6</f>
        <v>0</v>
      </c>
      <c r="O6" s="11">
        <v>80</v>
      </c>
      <c r="P6" s="62">
        <v>0</v>
      </c>
      <c r="Q6" s="65">
        <f t="shared" ref="Q6:Q47" si="2">O6*P6</f>
        <v>0</v>
      </c>
      <c r="R6" s="33">
        <f t="shared" ref="R6:R47" si="3">K6+N6+Q6</f>
        <v>0</v>
      </c>
    </row>
    <row r="7" spans="1:18" ht="10.199999999999999" x14ac:dyDescent="0.2">
      <c r="A7" s="9" t="s">
        <v>22</v>
      </c>
      <c r="B7" s="10" t="s">
        <v>23</v>
      </c>
      <c r="C7" s="9" t="s">
        <v>24</v>
      </c>
      <c r="D7" s="38" t="s">
        <v>25</v>
      </c>
      <c r="E7" s="9" t="s">
        <v>29</v>
      </c>
      <c r="F7" s="42" t="s">
        <v>30</v>
      </c>
      <c r="G7" s="17" t="s">
        <v>31</v>
      </c>
      <c r="H7" s="17">
        <v>1</v>
      </c>
      <c r="I7" s="61">
        <v>0</v>
      </c>
      <c r="J7" s="34"/>
      <c r="K7" s="34">
        <f t="shared" si="0"/>
        <v>0</v>
      </c>
      <c r="L7" s="11">
        <v>3411</v>
      </c>
      <c r="M7" s="61">
        <v>0</v>
      </c>
      <c r="N7" s="35">
        <f t="shared" si="1"/>
        <v>0</v>
      </c>
      <c r="O7" s="11">
        <v>200</v>
      </c>
      <c r="P7" s="61">
        <v>0</v>
      </c>
      <c r="Q7" s="65">
        <f t="shared" si="2"/>
        <v>0</v>
      </c>
      <c r="R7" s="33">
        <f t="shared" si="3"/>
        <v>0</v>
      </c>
    </row>
    <row r="8" spans="1:18" ht="10.199999999999999" x14ac:dyDescent="0.2">
      <c r="A8" s="18" t="s">
        <v>22</v>
      </c>
      <c r="B8" s="18" t="s">
        <v>23</v>
      </c>
      <c r="C8" s="18" t="s">
        <v>24</v>
      </c>
      <c r="D8" s="39" t="s">
        <v>25</v>
      </c>
      <c r="E8" s="18" t="s">
        <v>32</v>
      </c>
      <c r="F8" s="43" t="s">
        <v>33</v>
      </c>
      <c r="G8" s="11" t="s">
        <v>34</v>
      </c>
      <c r="H8" s="19">
        <v>1</v>
      </c>
      <c r="I8" s="61">
        <v>0</v>
      </c>
      <c r="J8" s="34"/>
      <c r="K8" s="34">
        <f t="shared" si="0"/>
        <v>0</v>
      </c>
      <c r="L8" s="19">
        <v>222</v>
      </c>
      <c r="M8" s="61">
        <v>0</v>
      </c>
      <c r="N8" s="35">
        <f t="shared" si="1"/>
        <v>0</v>
      </c>
      <c r="O8" s="24">
        <v>12</v>
      </c>
      <c r="P8" s="61">
        <v>0</v>
      </c>
      <c r="Q8" s="65">
        <f t="shared" si="2"/>
        <v>0</v>
      </c>
      <c r="R8" s="33">
        <f t="shared" si="3"/>
        <v>0</v>
      </c>
    </row>
    <row r="9" spans="1:18" ht="10.199999999999999" x14ac:dyDescent="0.2">
      <c r="A9" s="18" t="s">
        <v>22</v>
      </c>
      <c r="B9" s="18" t="s">
        <v>23</v>
      </c>
      <c r="C9" s="18" t="s">
        <v>24</v>
      </c>
      <c r="D9" s="39" t="s">
        <v>25</v>
      </c>
      <c r="E9" s="18" t="s">
        <v>29</v>
      </c>
      <c r="F9" s="44" t="s">
        <v>35</v>
      </c>
      <c r="G9" s="11" t="s">
        <v>34</v>
      </c>
      <c r="H9" s="22">
        <v>1</v>
      </c>
      <c r="I9" s="61">
        <v>0</v>
      </c>
      <c r="J9" s="34"/>
      <c r="K9" s="34">
        <f t="shared" si="0"/>
        <v>0</v>
      </c>
      <c r="L9" s="19">
        <v>3820</v>
      </c>
      <c r="M9" s="61">
        <v>0</v>
      </c>
      <c r="N9" s="35">
        <f t="shared" si="1"/>
        <v>0</v>
      </c>
      <c r="O9" s="29">
        <v>12</v>
      </c>
      <c r="P9" s="61">
        <v>0</v>
      </c>
      <c r="Q9" s="65">
        <f t="shared" si="2"/>
        <v>0</v>
      </c>
      <c r="R9" s="33">
        <f t="shared" si="3"/>
        <v>0</v>
      </c>
    </row>
    <row r="10" spans="1:18" ht="10.199999999999999" x14ac:dyDescent="0.2">
      <c r="A10" s="18" t="s">
        <v>22</v>
      </c>
      <c r="B10" s="20" t="s">
        <v>36</v>
      </c>
      <c r="C10" s="20" t="s">
        <v>37</v>
      </c>
      <c r="D10" s="40" t="s">
        <v>38</v>
      </c>
      <c r="E10" s="20" t="s">
        <v>29</v>
      </c>
      <c r="F10" s="45" t="s">
        <v>39</v>
      </c>
      <c r="G10" s="11" t="s">
        <v>34</v>
      </c>
      <c r="H10" s="21">
        <v>1</v>
      </c>
      <c r="I10" s="61">
        <v>0</v>
      </c>
      <c r="J10" s="34"/>
      <c r="K10" s="34">
        <f t="shared" si="0"/>
        <v>0</v>
      </c>
      <c r="L10" s="19">
        <v>8020</v>
      </c>
      <c r="M10" s="61">
        <v>0</v>
      </c>
      <c r="N10" s="35">
        <f t="shared" si="1"/>
        <v>0</v>
      </c>
      <c r="O10" s="29">
        <v>10</v>
      </c>
      <c r="P10" s="61">
        <v>0</v>
      </c>
      <c r="Q10" s="65">
        <f t="shared" si="2"/>
        <v>0</v>
      </c>
      <c r="R10" s="33">
        <f t="shared" si="3"/>
        <v>0</v>
      </c>
    </row>
    <row r="11" spans="1:18" ht="10.199999999999999" x14ac:dyDescent="0.2">
      <c r="A11" s="9" t="s">
        <v>22</v>
      </c>
      <c r="B11" s="10" t="s">
        <v>40</v>
      </c>
      <c r="C11" s="10" t="s">
        <v>41</v>
      </c>
      <c r="D11" s="37" t="s">
        <v>42</v>
      </c>
      <c r="E11" s="10" t="s">
        <v>29</v>
      </c>
      <c r="F11" s="36" t="s">
        <v>43</v>
      </c>
      <c r="G11" s="16" t="s">
        <v>44</v>
      </c>
      <c r="H11" s="16">
        <v>1</v>
      </c>
      <c r="I11" s="61">
        <v>0</v>
      </c>
      <c r="J11" s="34"/>
      <c r="K11" s="34">
        <f t="shared" si="0"/>
        <v>0</v>
      </c>
      <c r="L11" s="11">
        <v>1061</v>
      </c>
      <c r="M11" s="61">
        <v>0</v>
      </c>
      <c r="N11" s="35">
        <f t="shared" si="1"/>
        <v>0</v>
      </c>
      <c r="O11" s="11">
        <v>20</v>
      </c>
      <c r="P11" s="61">
        <v>0</v>
      </c>
      <c r="Q11" s="65">
        <f t="shared" si="2"/>
        <v>0</v>
      </c>
      <c r="R11" s="33">
        <f t="shared" si="3"/>
        <v>0</v>
      </c>
    </row>
    <row r="12" spans="1:18" ht="10.199999999999999" x14ac:dyDescent="0.2">
      <c r="A12" s="18" t="s">
        <v>22</v>
      </c>
      <c r="B12" s="20" t="s">
        <v>45</v>
      </c>
      <c r="C12" s="20" t="s">
        <v>46</v>
      </c>
      <c r="D12" s="40" t="s">
        <v>25</v>
      </c>
      <c r="E12" s="55" t="s">
        <v>47</v>
      </c>
      <c r="F12" s="45" t="s">
        <v>48</v>
      </c>
      <c r="G12" s="11" t="s">
        <v>34</v>
      </c>
      <c r="H12" s="21">
        <v>1</v>
      </c>
      <c r="I12" s="35"/>
      <c r="J12" s="62">
        <v>0</v>
      </c>
      <c r="K12" s="35">
        <f>H12*J12*15</f>
        <v>0</v>
      </c>
      <c r="L12" s="19">
        <v>560</v>
      </c>
      <c r="M12" s="61">
        <v>0</v>
      </c>
      <c r="N12" s="35">
        <f t="shared" si="1"/>
        <v>0</v>
      </c>
      <c r="O12" s="29">
        <v>3</v>
      </c>
      <c r="P12" s="61">
        <v>0</v>
      </c>
      <c r="Q12" s="65">
        <f t="shared" si="2"/>
        <v>0</v>
      </c>
      <c r="R12" s="33">
        <f t="shared" si="3"/>
        <v>0</v>
      </c>
    </row>
    <row r="13" spans="1:18" ht="10.199999999999999" x14ac:dyDescent="0.2">
      <c r="A13" s="18" t="s">
        <v>22</v>
      </c>
      <c r="B13" s="18" t="s">
        <v>45</v>
      </c>
      <c r="C13" s="18" t="s">
        <v>46</v>
      </c>
      <c r="D13" s="39" t="s">
        <v>25</v>
      </c>
      <c r="E13" s="18" t="s">
        <v>49</v>
      </c>
      <c r="F13" s="46" t="s">
        <v>50</v>
      </c>
      <c r="G13" s="11" t="s">
        <v>51</v>
      </c>
      <c r="H13" s="22">
        <v>2</v>
      </c>
      <c r="I13" s="61">
        <v>0</v>
      </c>
      <c r="J13" s="34"/>
      <c r="K13" s="34">
        <f t="shared" si="0"/>
        <v>0</v>
      </c>
      <c r="L13" s="19">
        <v>212</v>
      </c>
      <c r="M13" s="61">
        <v>0</v>
      </c>
      <c r="N13" s="35">
        <f t="shared" si="1"/>
        <v>0</v>
      </c>
      <c r="O13" s="29">
        <v>12</v>
      </c>
      <c r="P13" s="61">
        <v>0</v>
      </c>
      <c r="Q13" s="65">
        <f t="shared" si="2"/>
        <v>0</v>
      </c>
      <c r="R13" s="33">
        <f t="shared" si="3"/>
        <v>0</v>
      </c>
    </row>
    <row r="14" spans="1:18" ht="10.199999999999999" x14ac:dyDescent="0.2">
      <c r="A14" s="18" t="s">
        <v>22</v>
      </c>
      <c r="B14" s="18" t="s">
        <v>45</v>
      </c>
      <c r="C14" s="18" t="s">
        <v>46</v>
      </c>
      <c r="D14" s="39" t="s">
        <v>25</v>
      </c>
      <c r="E14" s="18" t="s">
        <v>29</v>
      </c>
      <c r="F14" s="46" t="s">
        <v>52</v>
      </c>
      <c r="G14" s="11" t="s">
        <v>34</v>
      </c>
      <c r="H14" s="22">
        <v>1</v>
      </c>
      <c r="I14" s="61">
        <v>0</v>
      </c>
      <c r="J14" s="34"/>
      <c r="K14" s="34">
        <f t="shared" si="0"/>
        <v>0</v>
      </c>
      <c r="L14" s="19">
        <v>20340</v>
      </c>
      <c r="M14" s="61">
        <v>0</v>
      </c>
      <c r="N14" s="35">
        <f t="shared" si="1"/>
        <v>0</v>
      </c>
      <c r="O14" s="29">
        <v>3</v>
      </c>
      <c r="P14" s="61">
        <v>0</v>
      </c>
      <c r="Q14" s="65">
        <f t="shared" si="2"/>
        <v>0</v>
      </c>
      <c r="R14" s="33">
        <f t="shared" si="3"/>
        <v>0</v>
      </c>
    </row>
    <row r="15" spans="1:18" ht="10.199999999999999" x14ac:dyDescent="0.2">
      <c r="A15" s="18" t="s">
        <v>22</v>
      </c>
      <c r="B15" s="20" t="s">
        <v>45</v>
      </c>
      <c r="C15" s="20" t="s">
        <v>46</v>
      </c>
      <c r="D15" s="40" t="s">
        <v>25</v>
      </c>
      <c r="E15" s="20" t="s">
        <v>29</v>
      </c>
      <c r="F15" s="45" t="s">
        <v>53</v>
      </c>
      <c r="G15" s="11" t="s">
        <v>34</v>
      </c>
      <c r="H15" s="21">
        <v>1</v>
      </c>
      <c r="I15" s="35"/>
      <c r="J15" s="62">
        <v>0</v>
      </c>
      <c r="K15" s="35">
        <f>H15*J15*15</f>
        <v>0</v>
      </c>
      <c r="L15" s="19">
        <v>1920</v>
      </c>
      <c r="M15" s="61">
        <v>0</v>
      </c>
      <c r="N15" s="35">
        <f t="shared" si="1"/>
        <v>0</v>
      </c>
      <c r="O15" s="50">
        <v>2</v>
      </c>
      <c r="P15" s="61">
        <v>0</v>
      </c>
      <c r="Q15" s="65">
        <f t="shared" si="2"/>
        <v>0</v>
      </c>
      <c r="R15" s="33">
        <f t="shared" si="3"/>
        <v>0</v>
      </c>
    </row>
    <row r="16" spans="1:18" ht="10.199999999999999" x14ac:dyDescent="0.2">
      <c r="A16" s="18" t="s">
        <v>22</v>
      </c>
      <c r="B16" s="20" t="s">
        <v>45</v>
      </c>
      <c r="C16" s="20" t="s">
        <v>46</v>
      </c>
      <c r="D16" s="40" t="s">
        <v>25</v>
      </c>
      <c r="E16" s="20" t="s">
        <v>29</v>
      </c>
      <c r="F16" s="45" t="s">
        <v>54</v>
      </c>
      <c r="G16" s="11" t="s">
        <v>51</v>
      </c>
      <c r="H16" s="21">
        <v>1</v>
      </c>
      <c r="I16" s="61">
        <v>0</v>
      </c>
      <c r="J16" s="34"/>
      <c r="K16" s="34">
        <f t="shared" si="0"/>
        <v>0</v>
      </c>
      <c r="L16" s="19">
        <v>1900</v>
      </c>
      <c r="M16" s="61">
        <v>0</v>
      </c>
      <c r="N16" s="35">
        <f t="shared" si="1"/>
        <v>0</v>
      </c>
      <c r="O16" s="50">
        <v>4</v>
      </c>
      <c r="P16" s="61">
        <v>0</v>
      </c>
      <c r="Q16" s="65">
        <f t="shared" si="2"/>
        <v>0</v>
      </c>
      <c r="R16" s="33">
        <f t="shared" si="3"/>
        <v>0</v>
      </c>
    </row>
    <row r="17" spans="1:18" ht="10.199999999999999" x14ac:dyDescent="0.2">
      <c r="A17" s="18" t="s">
        <v>22</v>
      </c>
      <c r="B17" s="20" t="s">
        <v>45</v>
      </c>
      <c r="C17" s="20" t="s">
        <v>46</v>
      </c>
      <c r="D17" s="40" t="s">
        <v>25</v>
      </c>
      <c r="E17" s="18" t="s">
        <v>32</v>
      </c>
      <c r="F17" s="43" t="s">
        <v>33</v>
      </c>
      <c r="G17" s="11" t="s">
        <v>34</v>
      </c>
      <c r="H17" s="21">
        <v>1</v>
      </c>
      <c r="I17" s="61">
        <v>0</v>
      </c>
      <c r="J17" s="34"/>
      <c r="K17" s="34">
        <f t="shared" si="0"/>
        <v>0</v>
      </c>
      <c r="L17" s="19">
        <v>111</v>
      </c>
      <c r="M17" s="61">
        <v>0</v>
      </c>
      <c r="N17" s="35">
        <f t="shared" si="1"/>
        <v>0</v>
      </c>
      <c r="O17" s="50">
        <v>1</v>
      </c>
      <c r="P17" s="61">
        <v>0</v>
      </c>
      <c r="Q17" s="65">
        <f t="shared" si="2"/>
        <v>0</v>
      </c>
      <c r="R17" s="33">
        <f t="shared" si="3"/>
        <v>0</v>
      </c>
    </row>
    <row r="18" spans="1:18" ht="10.199999999999999" x14ac:dyDescent="0.2">
      <c r="A18" s="9" t="s">
        <v>22</v>
      </c>
      <c r="B18" s="28" t="s">
        <v>55</v>
      </c>
      <c r="C18" s="28" t="s">
        <v>56</v>
      </c>
      <c r="D18" s="28" t="s">
        <v>25</v>
      </c>
      <c r="E18" s="10" t="s">
        <v>29</v>
      </c>
      <c r="F18" s="41" t="s">
        <v>57</v>
      </c>
      <c r="G18" s="16" t="s">
        <v>28</v>
      </c>
      <c r="H18" s="16">
        <v>1</v>
      </c>
      <c r="I18" s="61">
        <v>0</v>
      </c>
      <c r="J18" s="34"/>
      <c r="K18" s="34">
        <f t="shared" si="0"/>
        <v>0</v>
      </c>
      <c r="L18" s="11">
        <v>9140</v>
      </c>
      <c r="M18" s="61">
        <v>0</v>
      </c>
      <c r="N18" s="35">
        <f t="shared" si="1"/>
        <v>0</v>
      </c>
      <c r="O18" s="11">
        <v>80</v>
      </c>
      <c r="P18" s="61">
        <v>0</v>
      </c>
      <c r="Q18" s="65">
        <f t="shared" si="2"/>
        <v>0</v>
      </c>
      <c r="R18" s="33">
        <f t="shared" si="3"/>
        <v>0</v>
      </c>
    </row>
    <row r="19" spans="1:18" ht="10.199999999999999" x14ac:dyDescent="0.2">
      <c r="A19" s="18" t="s">
        <v>22</v>
      </c>
      <c r="B19" s="18" t="s">
        <v>55</v>
      </c>
      <c r="C19" s="18" t="s">
        <v>56</v>
      </c>
      <c r="D19" s="39" t="s">
        <v>25</v>
      </c>
      <c r="E19" s="18" t="s">
        <v>58</v>
      </c>
      <c r="F19" s="46" t="s">
        <v>59</v>
      </c>
      <c r="G19" s="11" t="s">
        <v>34</v>
      </c>
      <c r="H19" s="22">
        <v>1</v>
      </c>
      <c r="I19" s="35"/>
      <c r="J19" s="62">
        <v>0</v>
      </c>
      <c r="K19" s="35">
        <f t="shared" ref="K19:K20" si="4">H19*J19*15</f>
        <v>0</v>
      </c>
      <c r="L19" s="19">
        <v>580</v>
      </c>
      <c r="M19" s="61">
        <v>0</v>
      </c>
      <c r="N19" s="35">
        <f t="shared" si="1"/>
        <v>0</v>
      </c>
      <c r="O19" s="25">
        <v>2</v>
      </c>
      <c r="P19" s="61">
        <v>0</v>
      </c>
      <c r="Q19" s="65">
        <f t="shared" si="2"/>
        <v>0</v>
      </c>
      <c r="R19" s="33">
        <f t="shared" si="3"/>
        <v>0</v>
      </c>
    </row>
    <row r="20" spans="1:18" ht="10.199999999999999" x14ac:dyDescent="0.2">
      <c r="A20" s="18" t="s">
        <v>22</v>
      </c>
      <c r="B20" s="18" t="s">
        <v>55</v>
      </c>
      <c r="C20" s="18" t="s">
        <v>56</v>
      </c>
      <c r="D20" s="39" t="s">
        <v>25</v>
      </c>
      <c r="E20" s="18" t="s">
        <v>49</v>
      </c>
      <c r="F20" s="36" t="s">
        <v>60</v>
      </c>
      <c r="G20" s="11" t="s">
        <v>34</v>
      </c>
      <c r="H20" s="22">
        <v>1</v>
      </c>
      <c r="I20" s="35"/>
      <c r="J20" s="62">
        <v>0</v>
      </c>
      <c r="K20" s="35">
        <f t="shared" si="4"/>
        <v>0</v>
      </c>
      <c r="L20" s="19">
        <v>16</v>
      </c>
      <c r="M20" s="61">
        <v>0</v>
      </c>
      <c r="N20" s="35">
        <f t="shared" si="1"/>
        <v>0</v>
      </c>
      <c r="O20" s="25">
        <v>1</v>
      </c>
      <c r="P20" s="61">
        <v>0</v>
      </c>
      <c r="Q20" s="65">
        <f t="shared" si="2"/>
        <v>0</v>
      </c>
      <c r="R20" s="33">
        <f t="shared" si="3"/>
        <v>0</v>
      </c>
    </row>
    <row r="21" spans="1:18" ht="10.199999999999999" x14ac:dyDescent="0.2">
      <c r="A21" s="9" t="s">
        <v>22</v>
      </c>
      <c r="B21" s="10" t="s">
        <v>61</v>
      </c>
      <c r="C21" s="10" t="s">
        <v>62</v>
      </c>
      <c r="D21" s="37" t="s">
        <v>25</v>
      </c>
      <c r="E21" s="10" t="s">
        <v>29</v>
      </c>
      <c r="F21" s="41" t="s">
        <v>63</v>
      </c>
      <c r="G21" s="16" t="s">
        <v>28</v>
      </c>
      <c r="H21" s="16">
        <v>2</v>
      </c>
      <c r="I21" s="61">
        <v>0</v>
      </c>
      <c r="J21" s="34"/>
      <c r="K21" s="34">
        <f t="shared" ref="K21:K22" si="5">H21*I21*12</f>
        <v>0</v>
      </c>
      <c r="L21" s="11">
        <v>5481</v>
      </c>
      <c r="M21" s="61">
        <v>0</v>
      </c>
      <c r="N21" s="35">
        <f t="shared" si="1"/>
        <v>0</v>
      </c>
      <c r="O21" s="27">
        <v>80</v>
      </c>
      <c r="P21" s="61">
        <v>0</v>
      </c>
      <c r="Q21" s="65">
        <f t="shared" si="2"/>
        <v>0</v>
      </c>
      <c r="R21" s="33">
        <f t="shared" si="3"/>
        <v>0</v>
      </c>
    </row>
    <row r="22" spans="1:18" ht="10.199999999999999" x14ac:dyDescent="0.2">
      <c r="A22" s="9" t="s">
        <v>22</v>
      </c>
      <c r="B22" s="9" t="s">
        <v>61</v>
      </c>
      <c r="C22" s="9" t="s">
        <v>62</v>
      </c>
      <c r="D22" s="38" t="s">
        <v>25</v>
      </c>
      <c r="E22" s="9" t="s">
        <v>29</v>
      </c>
      <c r="F22" s="47" t="s">
        <v>57</v>
      </c>
      <c r="G22" s="17" t="s">
        <v>28</v>
      </c>
      <c r="H22" s="17">
        <v>4</v>
      </c>
      <c r="I22" s="61">
        <v>0</v>
      </c>
      <c r="J22" s="34"/>
      <c r="K22" s="34">
        <f t="shared" si="5"/>
        <v>0</v>
      </c>
      <c r="L22" s="11">
        <v>15057</v>
      </c>
      <c r="M22" s="61">
        <v>0</v>
      </c>
      <c r="N22" s="35">
        <f t="shared" si="1"/>
        <v>0</v>
      </c>
      <c r="O22" s="27">
        <v>80</v>
      </c>
      <c r="P22" s="61">
        <v>0</v>
      </c>
      <c r="Q22" s="65">
        <f t="shared" si="2"/>
        <v>0</v>
      </c>
      <c r="R22" s="33">
        <f t="shared" si="3"/>
        <v>0</v>
      </c>
    </row>
    <row r="23" spans="1:18" ht="10.199999999999999" x14ac:dyDescent="0.2">
      <c r="A23" s="18" t="s">
        <v>22</v>
      </c>
      <c r="B23" s="20" t="s">
        <v>61</v>
      </c>
      <c r="C23" s="20" t="s">
        <v>62</v>
      </c>
      <c r="D23" s="40" t="s">
        <v>25</v>
      </c>
      <c r="E23" s="20" t="s">
        <v>64</v>
      </c>
      <c r="F23" s="45" t="s">
        <v>59</v>
      </c>
      <c r="G23" s="11" t="s">
        <v>34</v>
      </c>
      <c r="H23" s="21">
        <v>1</v>
      </c>
      <c r="I23" s="35"/>
      <c r="J23" s="62">
        <v>0</v>
      </c>
      <c r="K23" s="35">
        <f t="shared" ref="K23:K26" si="6">H23*J23*15</f>
        <v>0</v>
      </c>
      <c r="L23" s="19">
        <v>1480</v>
      </c>
      <c r="M23" s="61">
        <v>0</v>
      </c>
      <c r="N23" s="35">
        <f t="shared" si="1"/>
        <v>0</v>
      </c>
      <c r="O23" s="25">
        <v>1</v>
      </c>
      <c r="P23" s="61">
        <v>0</v>
      </c>
      <c r="Q23" s="65">
        <f t="shared" si="2"/>
        <v>0</v>
      </c>
      <c r="R23" s="33">
        <f t="shared" si="3"/>
        <v>0</v>
      </c>
    </row>
    <row r="24" spans="1:18" ht="10.199999999999999" x14ac:dyDescent="0.2">
      <c r="A24" s="18" t="s">
        <v>22</v>
      </c>
      <c r="B24" s="20" t="s">
        <v>61</v>
      </c>
      <c r="C24" s="20" t="s">
        <v>62</v>
      </c>
      <c r="D24" s="40" t="s">
        <v>25</v>
      </c>
      <c r="E24" s="20" t="s">
        <v>49</v>
      </c>
      <c r="F24" s="45" t="s">
        <v>65</v>
      </c>
      <c r="G24" s="11" t="s">
        <v>34</v>
      </c>
      <c r="H24" s="21">
        <v>2</v>
      </c>
      <c r="I24" s="35"/>
      <c r="J24" s="62">
        <v>0</v>
      </c>
      <c r="K24" s="35">
        <f t="shared" si="6"/>
        <v>0</v>
      </c>
      <c r="L24" s="19">
        <v>46</v>
      </c>
      <c r="M24" s="61">
        <v>0</v>
      </c>
      <c r="N24" s="35">
        <f t="shared" si="1"/>
        <v>0</v>
      </c>
      <c r="O24" s="25">
        <v>3</v>
      </c>
      <c r="P24" s="61">
        <v>0</v>
      </c>
      <c r="Q24" s="65">
        <f t="shared" si="2"/>
        <v>0</v>
      </c>
      <c r="R24" s="33">
        <f t="shared" si="3"/>
        <v>0</v>
      </c>
    </row>
    <row r="25" spans="1:18" ht="10.199999999999999" x14ac:dyDescent="0.2">
      <c r="A25" s="18" t="s">
        <v>22</v>
      </c>
      <c r="B25" s="18" t="s">
        <v>66</v>
      </c>
      <c r="C25" s="18" t="s">
        <v>67</v>
      </c>
      <c r="D25" s="39" t="s">
        <v>25</v>
      </c>
      <c r="E25" s="18" t="s">
        <v>49</v>
      </c>
      <c r="F25" s="48" t="s">
        <v>68</v>
      </c>
      <c r="G25" s="11" t="s">
        <v>34</v>
      </c>
      <c r="H25" s="19">
        <v>1</v>
      </c>
      <c r="I25" s="35"/>
      <c r="J25" s="62">
        <v>0</v>
      </c>
      <c r="K25" s="35">
        <f t="shared" si="6"/>
        <v>0</v>
      </c>
      <c r="L25" s="19">
        <v>38</v>
      </c>
      <c r="M25" s="61">
        <v>0</v>
      </c>
      <c r="N25" s="35">
        <f t="shared" si="1"/>
        <v>0</v>
      </c>
      <c r="O25" s="26">
        <v>1</v>
      </c>
      <c r="P25" s="61">
        <v>0</v>
      </c>
      <c r="Q25" s="65">
        <f t="shared" si="2"/>
        <v>0</v>
      </c>
      <c r="R25" s="33">
        <f t="shared" si="3"/>
        <v>0</v>
      </c>
    </row>
    <row r="26" spans="1:18" ht="10.199999999999999" x14ac:dyDescent="0.2">
      <c r="A26" s="18" t="s">
        <v>22</v>
      </c>
      <c r="B26" s="18" t="s">
        <v>66</v>
      </c>
      <c r="C26" s="18" t="s">
        <v>67</v>
      </c>
      <c r="D26" s="39" t="s">
        <v>25</v>
      </c>
      <c r="E26" s="18" t="s">
        <v>49</v>
      </c>
      <c r="F26" s="49" t="s">
        <v>65</v>
      </c>
      <c r="G26" s="11" t="s">
        <v>34</v>
      </c>
      <c r="H26" s="53">
        <v>1</v>
      </c>
      <c r="I26" s="35"/>
      <c r="J26" s="62">
        <v>0</v>
      </c>
      <c r="K26" s="35">
        <f t="shared" si="6"/>
        <v>0</v>
      </c>
      <c r="L26" s="19">
        <v>96</v>
      </c>
      <c r="M26" s="61">
        <v>0</v>
      </c>
      <c r="N26" s="35">
        <f t="shared" si="1"/>
        <v>0</v>
      </c>
      <c r="O26" s="54">
        <v>1</v>
      </c>
      <c r="P26" s="61">
        <v>0</v>
      </c>
      <c r="Q26" s="65">
        <f t="shared" si="2"/>
        <v>0</v>
      </c>
      <c r="R26" s="33">
        <f t="shared" si="3"/>
        <v>0</v>
      </c>
    </row>
    <row r="27" spans="1:18" ht="10.199999999999999" x14ac:dyDescent="0.2">
      <c r="A27" s="18" t="s">
        <v>22</v>
      </c>
      <c r="B27" s="18" t="s">
        <v>66</v>
      </c>
      <c r="C27" s="18" t="s">
        <v>67</v>
      </c>
      <c r="D27" s="39" t="s">
        <v>25</v>
      </c>
      <c r="E27" s="18" t="s">
        <v>29</v>
      </c>
      <c r="F27" s="46" t="s">
        <v>69</v>
      </c>
      <c r="G27" s="16" t="s">
        <v>28</v>
      </c>
      <c r="H27" s="22">
        <v>1</v>
      </c>
      <c r="I27" s="61">
        <v>0</v>
      </c>
      <c r="J27" s="34"/>
      <c r="K27" s="34">
        <f t="shared" ref="K27:K29" si="7">H27*I27*12</f>
        <v>0</v>
      </c>
      <c r="L27" s="19">
        <v>39860</v>
      </c>
      <c r="M27" s="61">
        <v>0</v>
      </c>
      <c r="N27" s="35">
        <f t="shared" si="1"/>
        <v>0</v>
      </c>
      <c r="O27" s="52">
        <v>80</v>
      </c>
      <c r="P27" s="61">
        <v>0</v>
      </c>
      <c r="Q27" s="65">
        <f t="shared" si="2"/>
        <v>0</v>
      </c>
      <c r="R27" s="33">
        <f t="shared" si="3"/>
        <v>0</v>
      </c>
    </row>
    <row r="28" spans="1:18" ht="10.199999999999999" x14ac:dyDescent="0.2">
      <c r="A28" s="18" t="s">
        <v>22</v>
      </c>
      <c r="B28" s="18" t="s">
        <v>66</v>
      </c>
      <c r="C28" s="18" t="s">
        <v>67</v>
      </c>
      <c r="D28" s="39" t="s">
        <v>25</v>
      </c>
      <c r="E28" s="18" t="s">
        <v>26</v>
      </c>
      <c r="F28" s="41" t="s">
        <v>27</v>
      </c>
      <c r="G28" s="16" t="s">
        <v>70</v>
      </c>
      <c r="H28" s="22">
        <v>1</v>
      </c>
      <c r="I28" s="61">
        <v>0</v>
      </c>
      <c r="J28" s="34"/>
      <c r="K28" s="34">
        <f t="shared" si="7"/>
        <v>0</v>
      </c>
      <c r="L28" s="19">
        <v>8414</v>
      </c>
      <c r="M28" s="61">
        <v>0</v>
      </c>
      <c r="N28" s="35">
        <f t="shared" si="1"/>
        <v>0</v>
      </c>
      <c r="O28" s="52">
        <v>40</v>
      </c>
      <c r="P28" s="61">
        <v>0</v>
      </c>
      <c r="Q28" s="65">
        <f t="shared" si="2"/>
        <v>0</v>
      </c>
      <c r="R28" s="33">
        <f t="shared" si="3"/>
        <v>0</v>
      </c>
    </row>
    <row r="29" spans="1:18" ht="10.199999999999999" x14ac:dyDescent="0.2">
      <c r="A29" s="20" t="s">
        <v>22</v>
      </c>
      <c r="B29" s="20" t="s">
        <v>66</v>
      </c>
      <c r="C29" s="20" t="s">
        <v>67</v>
      </c>
      <c r="D29" s="40" t="s">
        <v>25</v>
      </c>
      <c r="E29" s="20" t="s">
        <v>32</v>
      </c>
      <c r="F29" s="58" t="s">
        <v>33</v>
      </c>
      <c r="G29" s="16" t="s">
        <v>70</v>
      </c>
      <c r="H29" s="21">
        <v>1</v>
      </c>
      <c r="I29" s="61">
        <v>0</v>
      </c>
      <c r="J29" s="34"/>
      <c r="K29" s="34">
        <f t="shared" si="7"/>
        <v>0</v>
      </c>
      <c r="L29" s="19">
        <v>3701</v>
      </c>
      <c r="M29" s="61">
        <v>0</v>
      </c>
      <c r="N29" s="35">
        <f t="shared" si="1"/>
        <v>0</v>
      </c>
      <c r="O29" s="52">
        <v>40</v>
      </c>
      <c r="P29" s="61">
        <v>0</v>
      </c>
      <c r="Q29" s="65">
        <f t="shared" si="2"/>
        <v>0</v>
      </c>
      <c r="R29" s="33">
        <f t="shared" si="3"/>
        <v>0</v>
      </c>
    </row>
    <row r="30" spans="1:18" ht="10.199999999999999" x14ac:dyDescent="0.2">
      <c r="A30" s="18" t="s">
        <v>22</v>
      </c>
      <c r="B30" s="20" t="s">
        <v>66</v>
      </c>
      <c r="C30" s="20" t="s">
        <v>67</v>
      </c>
      <c r="D30" s="40" t="s">
        <v>25</v>
      </c>
      <c r="E30" s="20" t="s">
        <v>64</v>
      </c>
      <c r="F30" s="45" t="s">
        <v>71</v>
      </c>
      <c r="G30" s="11" t="s">
        <v>34</v>
      </c>
      <c r="H30" s="21">
        <v>1</v>
      </c>
      <c r="I30" s="35"/>
      <c r="J30" s="62">
        <v>0</v>
      </c>
      <c r="K30" s="35">
        <f>H30*J30*15</f>
        <v>0</v>
      </c>
      <c r="L30" s="19">
        <v>2500</v>
      </c>
      <c r="M30" s="61">
        <v>0</v>
      </c>
      <c r="N30" s="35">
        <f t="shared" si="1"/>
        <v>0</v>
      </c>
      <c r="O30" s="52">
        <v>1</v>
      </c>
      <c r="P30" s="61">
        <v>0</v>
      </c>
      <c r="Q30" s="65">
        <f t="shared" si="2"/>
        <v>0</v>
      </c>
      <c r="R30" s="33">
        <f t="shared" si="3"/>
        <v>0</v>
      </c>
    </row>
    <row r="31" spans="1:18" ht="10.199999999999999" x14ac:dyDescent="0.2">
      <c r="A31" s="9" t="s">
        <v>22</v>
      </c>
      <c r="B31" s="9" t="s">
        <v>72</v>
      </c>
      <c r="C31" s="9" t="s">
        <v>73</v>
      </c>
      <c r="D31" s="38" t="s">
        <v>25</v>
      </c>
      <c r="E31" s="9" t="s">
        <v>29</v>
      </c>
      <c r="F31" s="51" t="s">
        <v>43</v>
      </c>
      <c r="G31" s="17" t="s">
        <v>70</v>
      </c>
      <c r="H31" s="17">
        <v>6</v>
      </c>
      <c r="I31" s="61">
        <v>0</v>
      </c>
      <c r="J31" s="34"/>
      <c r="K31" s="34">
        <f t="shared" ref="K31" si="8">H31*I31*12</f>
        <v>0</v>
      </c>
      <c r="L31" s="11">
        <v>14026</v>
      </c>
      <c r="M31" s="61">
        <v>0</v>
      </c>
      <c r="N31" s="35">
        <f t="shared" si="1"/>
        <v>0</v>
      </c>
      <c r="O31" s="27">
        <v>40</v>
      </c>
      <c r="P31" s="61">
        <v>0</v>
      </c>
      <c r="Q31" s="65">
        <f t="shared" si="2"/>
        <v>0</v>
      </c>
      <c r="R31" s="33">
        <f t="shared" si="3"/>
        <v>0</v>
      </c>
    </row>
    <row r="32" spans="1:18" ht="10.199999999999999" x14ac:dyDescent="0.2">
      <c r="A32" s="18" t="s">
        <v>22</v>
      </c>
      <c r="B32" s="18" t="s">
        <v>72</v>
      </c>
      <c r="C32" s="18" t="s">
        <v>73</v>
      </c>
      <c r="D32" s="39" t="s">
        <v>25</v>
      </c>
      <c r="E32" s="18" t="s">
        <v>74</v>
      </c>
      <c r="F32" s="51" t="s">
        <v>53</v>
      </c>
      <c r="G32" s="11" t="s">
        <v>34</v>
      </c>
      <c r="H32" s="22">
        <v>1</v>
      </c>
      <c r="I32" s="35"/>
      <c r="J32" s="62">
        <v>0</v>
      </c>
      <c r="K32" s="35">
        <f>H32*J32*15</f>
        <v>0</v>
      </c>
      <c r="L32" s="19">
        <v>920</v>
      </c>
      <c r="M32" s="61">
        <v>0</v>
      </c>
      <c r="N32" s="35">
        <f t="shared" si="1"/>
        <v>0</v>
      </c>
      <c r="O32" s="25">
        <v>1</v>
      </c>
      <c r="P32" s="61">
        <v>0</v>
      </c>
      <c r="Q32" s="65">
        <f t="shared" si="2"/>
        <v>0</v>
      </c>
      <c r="R32" s="33">
        <f t="shared" si="3"/>
        <v>0</v>
      </c>
    </row>
    <row r="33" spans="1:18" ht="10.199999999999999" x14ac:dyDescent="0.2">
      <c r="A33" s="9" t="s">
        <v>22</v>
      </c>
      <c r="B33" s="10" t="s">
        <v>75</v>
      </c>
      <c r="C33" s="10" t="s">
        <v>76</v>
      </c>
      <c r="D33" s="37" t="s">
        <v>77</v>
      </c>
      <c r="E33" s="10" t="s">
        <v>29</v>
      </c>
      <c r="F33" s="36" t="s">
        <v>43</v>
      </c>
      <c r="G33" s="16" t="s">
        <v>28</v>
      </c>
      <c r="H33" s="16">
        <v>2</v>
      </c>
      <c r="I33" s="61">
        <v>0</v>
      </c>
      <c r="J33" s="34"/>
      <c r="K33" s="34">
        <f t="shared" ref="K33" si="9">H33*I33*12</f>
        <v>0</v>
      </c>
      <c r="L33" s="11">
        <v>10122</v>
      </c>
      <c r="M33" s="61">
        <v>0</v>
      </c>
      <c r="N33" s="35">
        <f t="shared" si="1"/>
        <v>0</v>
      </c>
      <c r="O33" s="27">
        <v>80</v>
      </c>
      <c r="P33" s="61">
        <v>0</v>
      </c>
      <c r="Q33" s="65">
        <f t="shared" si="2"/>
        <v>0</v>
      </c>
      <c r="R33" s="33">
        <f t="shared" si="3"/>
        <v>0</v>
      </c>
    </row>
    <row r="34" spans="1:18" ht="10.199999999999999" x14ac:dyDescent="0.2">
      <c r="A34" s="18" t="s">
        <v>22</v>
      </c>
      <c r="B34" s="20" t="s">
        <v>75</v>
      </c>
      <c r="C34" s="20" t="s">
        <v>76</v>
      </c>
      <c r="D34" s="40" t="s">
        <v>77</v>
      </c>
      <c r="E34" s="20" t="s">
        <v>64</v>
      </c>
      <c r="F34" s="45" t="s">
        <v>59</v>
      </c>
      <c r="G34" s="11" t="s">
        <v>34</v>
      </c>
      <c r="H34" s="21">
        <v>1</v>
      </c>
      <c r="I34" s="35"/>
      <c r="J34" s="62">
        <v>0</v>
      </c>
      <c r="K34" s="35">
        <f t="shared" ref="K34:K37" si="10">H34*J34*15</f>
        <v>0</v>
      </c>
      <c r="L34" s="19">
        <v>1260</v>
      </c>
      <c r="M34" s="61">
        <v>0</v>
      </c>
      <c r="N34" s="35">
        <f t="shared" si="1"/>
        <v>0</v>
      </c>
      <c r="O34" s="25">
        <v>1</v>
      </c>
      <c r="P34" s="61">
        <v>0</v>
      </c>
      <c r="Q34" s="65">
        <f t="shared" si="2"/>
        <v>0</v>
      </c>
      <c r="R34" s="33">
        <f t="shared" si="3"/>
        <v>0</v>
      </c>
    </row>
    <row r="35" spans="1:18" ht="10.199999999999999" x14ac:dyDescent="0.2">
      <c r="A35" s="18" t="s">
        <v>22</v>
      </c>
      <c r="B35" s="18" t="s">
        <v>75</v>
      </c>
      <c r="C35" s="18" t="s">
        <v>76</v>
      </c>
      <c r="D35" s="39" t="s">
        <v>77</v>
      </c>
      <c r="E35" s="18" t="s">
        <v>64</v>
      </c>
      <c r="F35" s="46" t="s">
        <v>78</v>
      </c>
      <c r="G35" s="11" t="s">
        <v>34</v>
      </c>
      <c r="H35" s="22">
        <v>1</v>
      </c>
      <c r="I35" s="35"/>
      <c r="J35" s="62">
        <v>0</v>
      </c>
      <c r="K35" s="35">
        <f t="shared" si="10"/>
        <v>0</v>
      </c>
      <c r="L35" s="19">
        <v>8300</v>
      </c>
      <c r="M35" s="61">
        <v>0</v>
      </c>
      <c r="N35" s="35">
        <f t="shared" si="1"/>
        <v>0</v>
      </c>
      <c r="O35" s="25">
        <v>11</v>
      </c>
      <c r="P35" s="61">
        <v>0</v>
      </c>
      <c r="Q35" s="65">
        <f t="shared" si="2"/>
        <v>0</v>
      </c>
      <c r="R35" s="33">
        <f t="shared" si="3"/>
        <v>0</v>
      </c>
    </row>
    <row r="36" spans="1:18" ht="10.199999999999999" x14ac:dyDescent="0.2">
      <c r="A36" s="18" t="s">
        <v>22</v>
      </c>
      <c r="B36" s="18" t="s">
        <v>79</v>
      </c>
      <c r="C36" s="18" t="s">
        <v>80</v>
      </c>
      <c r="D36" s="39" t="s">
        <v>25</v>
      </c>
      <c r="E36" s="18" t="s">
        <v>74</v>
      </c>
      <c r="F36" s="46" t="s">
        <v>81</v>
      </c>
      <c r="G36" s="11" t="s">
        <v>34</v>
      </c>
      <c r="H36" s="22">
        <v>1</v>
      </c>
      <c r="I36" s="35"/>
      <c r="J36" s="62">
        <v>0</v>
      </c>
      <c r="K36" s="35">
        <f t="shared" si="10"/>
        <v>0</v>
      </c>
      <c r="L36" s="19">
        <v>3120</v>
      </c>
      <c r="M36" s="61">
        <v>0</v>
      </c>
      <c r="N36" s="35">
        <f t="shared" si="1"/>
        <v>0</v>
      </c>
      <c r="O36" s="25">
        <v>6</v>
      </c>
      <c r="P36" s="61">
        <v>0</v>
      </c>
      <c r="Q36" s="65">
        <f t="shared" si="2"/>
        <v>0</v>
      </c>
      <c r="R36" s="33">
        <f t="shared" si="3"/>
        <v>0</v>
      </c>
    </row>
    <row r="37" spans="1:18" ht="10.199999999999999" x14ac:dyDescent="0.2">
      <c r="A37" s="18" t="s">
        <v>22</v>
      </c>
      <c r="B37" s="20" t="s">
        <v>79</v>
      </c>
      <c r="C37" s="20" t="s">
        <v>80</v>
      </c>
      <c r="D37" s="40" t="s">
        <v>25</v>
      </c>
      <c r="E37" s="20" t="s">
        <v>49</v>
      </c>
      <c r="F37" s="51" t="s">
        <v>82</v>
      </c>
      <c r="G37" s="11" t="s">
        <v>34</v>
      </c>
      <c r="H37" s="21">
        <v>1</v>
      </c>
      <c r="I37" s="35"/>
      <c r="J37" s="62">
        <v>0</v>
      </c>
      <c r="K37" s="35">
        <f t="shared" si="10"/>
        <v>0</v>
      </c>
      <c r="L37" s="19">
        <v>31</v>
      </c>
      <c r="M37" s="61">
        <v>0</v>
      </c>
      <c r="N37" s="35">
        <f t="shared" si="1"/>
        <v>0</v>
      </c>
      <c r="O37" s="25">
        <v>1</v>
      </c>
      <c r="P37" s="61">
        <v>0</v>
      </c>
      <c r="Q37" s="65">
        <f t="shared" si="2"/>
        <v>0</v>
      </c>
      <c r="R37" s="33">
        <f t="shared" si="3"/>
        <v>0</v>
      </c>
    </row>
    <row r="38" spans="1:18" ht="10.199999999999999" x14ac:dyDescent="0.2">
      <c r="A38" s="18" t="s">
        <v>22</v>
      </c>
      <c r="B38" s="18" t="s">
        <v>79</v>
      </c>
      <c r="C38" s="18" t="s">
        <v>80</v>
      </c>
      <c r="D38" s="39" t="s">
        <v>25</v>
      </c>
      <c r="E38" s="18" t="s">
        <v>29</v>
      </c>
      <c r="F38" s="46" t="s">
        <v>83</v>
      </c>
      <c r="G38" s="11" t="s">
        <v>34</v>
      </c>
      <c r="H38" s="22">
        <v>1</v>
      </c>
      <c r="I38" s="61">
        <v>0</v>
      </c>
      <c r="J38" s="34"/>
      <c r="K38" s="34">
        <f t="shared" ref="K38" si="11">H38*I38*12</f>
        <v>0</v>
      </c>
      <c r="L38" s="19">
        <v>2340</v>
      </c>
      <c r="M38" s="61">
        <v>0</v>
      </c>
      <c r="N38" s="35">
        <f t="shared" si="1"/>
        <v>0</v>
      </c>
      <c r="O38" s="25">
        <v>4</v>
      </c>
      <c r="P38" s="61">
        <v>0</v>
      </c>
      <c r="Q38" s="65">
        <f t="shared" si="2"/>
        <v>0</v>
      </c>
      <c r="R38" s="33">
        <f t="shared" si="3"/>
        <v>0</v>
      </c>
    </row>
    <row r="39" spans="1:18" ht="10.199999999999999" x14ac:dyDescent="0.2">
      <c r="A39" s="18" t="s">
        <v>22</v>
      </c>
      <c r="B39" s="20" t="s">
        <v>84</v>
      </c>
      <c r="C39" s="20" t="s">
        <v>85</v>
      </c>
      <c r="D39" s="40" t="s">
        <v>25</v>
      </c>
      <c r="E39" s="20" t="s">
        <v>49</v>
      </c>
      <c r="F39" s="48" t="s">
        <v>86</v>
      </c>
      <c r="G39" s="11" t="s">
        <v>34</v>
      </c>
      <c r="H39" s="19">
        <v>1</v>
      </c>
      <c r="I39" s="35"/>
      <c r="J39" s="62">
        <v>0</v>
      </c>
      <c r="K39" s="35">
        <f>H39*J39*15</f>
        <v>0</v>
      </c>
      <c r="L39" s="19">
        <v>68</v>
      </c>
      <c r="M39" s="61">
        <v>0</v>
      </c>
      <c r="N39" s="35">
        <f t="shared" si="1"/>
        <v>0</v>
      </c>
      <c r="O39" s="26">
        <v>1</v>
      </c>
      <c r="P39" s="61">
        <v>0</v>
      </c>
      <c r="Q39" s="65">
        <f t="shared" si="2"/>
        <v>0</v>
      </c>
      <c r="R39" s="33">
        <f t="shared" si="3"/>
        <v>0</v>
      </c>
    </row>
    <row r="40" spans="1:18" ht="10.199999999999999" x14ac:dyDescent="0.2">
      <c r="A40" s="18" t="s">
        <v>22</v>
      </c>
      <c r="B40" s="18" t="s">
        <v>84</v>
      </c>
      <c r="C40" s="18" t="s">
        <v>85</v>
      </c>
      <c r="D40" s="39" t="s">
        <v>25</v>
      </c>
      <c r="E40" s="18" t="s">
        <v>29</v>
      </c>
      <c r="F40" s="46" t="s">
        <v>87</v>
      </c>
      <c r="G40" s="11" t="s">
        <v>34</v>
      </c>
      <c r="H40" s="22">
        <v>1</v>
      </c>
      <c r="I40" s="61">
        <v>0</v>
      </c>
      <c r="J40" s="34"/>
      <c r="K40" s="34">
        <f t="shared" ref="K40:K42" si="12">H40*I40*12</f>
        <v>0</v>
      </c>
      <c r="L40" s="19">
        <v>4500</v>
      </c>
      <c r="M40" s="61">
        <v>0</v>
      </c>
      <c r="N40" s="35">
        <f t="shared" si="1"/>
        <v>0</v>
      </c>
      <c r="O40" s="25">
        <v>1</v>
      </c>
      <c r="P40" s="61">
        <v>0</v>
      </c>
      <c r="Q40" s="65">
        <f t="shared" si="2"/>
        <v>0</v>
      </c>
      <c r="R40" s="33">
        <f t="shared" si="3"/>
        <v>0</v>
      </c>
    </row>
    <row r="41" spans="1:18" ht="10.199999999999999" x14ac:dyDescent="0.2">
      <c r="A41" s="9" t="s">
        <v>22</v>
      </c>
      <c r="B41" s="10" t="s">
        <v>88</v>
      </c>
      <c r="C41" s="10" t="s">
        <v>89</v>
      </c>
      <c r="D41" s="37" t="s">
        <v>90</v>
      </c>
      <c r="E41" s="10" t="s">
        <v>29</v>
      </c>
      <c r="F41" s="41" t="s">
        <v>91</v>
      </c>
      <c r="G41" s="16" t="s">
        <v>70</v>
      </c>
      <c r="H41" s="16">
        <v>1</v>
      </c>
      <c r="I41" s="61">
        <v>0</v>
      </c>
      <c r="J41" s="34"/>
      <c r="K41" s="34">
        <f t="shared" si="12"/>
        <v>0</v>
      </c>
      <c r="L41" s="11">
        <v>515</v>
      </c>
      <c r="M41" s="61">
        <v>0</v>
      </c>
      <c r="N41" s="35">
        <f t="shared" si="1"/>
        <v>0</v>
      </c>
      <c r="O41" s="27">
        <v>40</v>
      </c>
      <c r="P41" s="61">
        <v>0</v>
      </c>
      <c r="Q41" s="65">
        <f t="shared" si="2"/>
        <v>0</v>
      </c>
      <c r="R41" s="33">
        <f t="shared" si="3"/>
        <v>0</v>
      </c>
    </row>
    <row r="42" spans="1:18" ht="10.199999999999999" x14ac:dyDescent="0.2">
      <c r="A42" s="9" t="s">
        <v>22</v>
      </c>
      <c r="B42" s="9" t="s">
        <v>88</v>
      </c>
      <c r="C42" s="9" t="s">
        <v>89</v>
      </c>
      <c r="D42" s="38" t="s">
        <v>90</v>
      </c>
      <c r="E42" s="9" t="s">
        <v>29</v>
      </c>
      <c r="F42" s="51" t="s">
        <v>92</v>
      </c>
      <c r="G42" s="16" t="s">
        <v>70</v>
      </c>
      <c r="H42" s="17">
        <v>3</v>
      </c>
      <c r="I42" s="61">
        <v>0</v>
      </c>
      <c r="J42" s="34"/>
      <c r="K42" s="34">
        <f t="shared" si="12"/>
        <v>0</v>
      </c>
      <c r="L42" s="11">
        <v>5153</v>
      </c>
      <c r="M42" s="61">
        <v>0</v>
      </c>
      <c r="N42" s="35">
        <f t="shared" si="1"/>
        <v>0</v>
      </c>
      <c r="O42" s="27">
        <v>40</v>
      </c>
      <c r="P42" s="61">
        <v>0</v>
      </c>
      <c r="Q42" s="65">
        <f t="shared" si="2"/>
        <v>0</v>
      </c>
      <c r="R42" s="33">
        <f t="shared" si="3"/>
        <v>0</v>
      </c>
    </row>
    <row r="43" spans="1:18" ht="10.199999999999999" x14ac:dyDescent="0.2">
      <c r="A43" s="18" t="s">
        <v>22</v>
      </c>
      <c r="B43" s="18" t="s">
        <v>93</v>
      </c>
      <c r="C43" s="18" t="s">
        <v>94</v>
      </c>
      <c r="D43" s="39" t="s">
        <v>25</v>
      </c>
      <c r="E43" s="18" t="s">
        <v>95</v>
      </c>
      <c r="F43" s="46" t="s">
        <v>96</v>
      </c>
      <c r="G43" s="11" t="s">
        <v>34</v>
      </c>
      <c r="H43" s="22">
        <v>1</v>
      </c>
      <c r="I43" s="35"/>
      <c r="J43" s="62">
        <v>0</v>
      </c>
      <c r="K43" s="35">
        <f>H43*J43*15</f>
        <v>0</v>
      </c>
      <c r="L43" s="19">
        <v>2120</v>
      </c>
      <c r="M43" s="61">
        <v>0</v>
      </c>
      <c r="N43" s="35">
        <f t="shared" si="1"/>
        <v>0</v>
      </c>
      <c r="O43" s="25">
        <v>1</v>
      </c>
      <c r="P43" s="61">
        <v>0</v>
      </c>
      <c r="Q43" s="65">
        <f t="shared" si="2"/>
        <v>0</v>
      </c>
      <c r="R43" s="33">
        <f t="shared" si="3"/>
        <v>0</v>
      </c>
    </row>
    <row r="44" spans="1:18" ht="10.199999999999999" x14ac:dyDescent="0.2">
      <c r="A44" s="9" t="s">
        <v>22</v>
      </c>
      <c r="B44" s="9" t="s">
        <v>97</v>
      </c>
      <c r="C44" s="9" t="s">
        <v>98</v>
      </c>
      <c r="D44" s="9" t="s">
        <v>25</v>
      </c>
      <c r="E44" s="9" t="s">
        <v>29</v>
      </c>
      <c r="F44" s="56" t="s">
        <v>43</v>
      </c>
      <c r="G44" s="17" t="s">
        <v>28</v>
      </c>
      <c r="H44" s="17">
        <v>2</v>
      </c>
      <c r="I44" s="61">
        <v>0</v>
      </c>
      <c r="J44" s="34"/>
      <c r="K44" s="34">
        <f t="shared" ref="K44:K47" si="13">H44*I44*12</f>
        <v>0</v>
      </c>
      <c r="L44" s="11">
        <v>13358</v>
      </c>
      <c r="M44" s="61">
        <v>0</v>
      </c>
      <c r="N44" s="35">
        <f t="shared" si="1"/>
        <v>0</v>
      </c>
      <c r="O44" s="11">
        <v>80</v>
      </c>
      <c r="P44" s="61">
        <v>0</v>
      </c>
      <c r="Q44" s="65">
        <f t="shared" si="2"/>
        <v>0</v>
      </c>
      <c r="R44" s="33">
        <f t="shared" si="3"/>
        <v>0</v>
      </c>
    </row>
    <row r="45" spans="1:18" ht="10.199999999999999" x14ac:dyDescent="0.2">
      <c r="A45" s="9" t="s">
        <v>22</v>
      </c>
      <c r="B45" s="18" t="s">
        <v>99</v>
      </c>
      <c r="C45" s="15" t="s">
        <v>100</v>
      </c>
      <c r="D45" s="18" t="s">
        <v>25</v>
      </c>
      <c r="E45" s="9" t="s">
        <v>29</v>
      </c>
      <c r="F45" s="56" t="s">
        <v>101</v>
      </c>
      <c r="G45" s="16" t="s">
        <v>70</v>
      </c>
      <c r="H45" s="22">
        <v>3</v>
      </c>
      <c r="I45" s="61">
        <v>0</v>
      </c>
      <c r="J45" s="35"/>
      <c r="K45" s="34">
        <f t="shared" si="13"/>
        <v>0</v>
      </c>
      <c r="L45" s="53">
        <v>11276</v>
      </c>
      <c r="M45" s="61">
        <v>0</v>
      </c>
      <c r="N45" s="35">
        <f t="shared" si="1"/>
        <v>0</v>
      </c>
      <c r="O45" s="57">
        <v>40</v>
      </c>
      <c r="P45" s="61">
        <v>0</v>
      </c>
      <c r="Q45" s="65">
        <f t="shared" si="2"/>
        <v>0</v>
      </c>
      <c r="R45" s="33">
        <f t="shared" si="3"/>
        <v>0</v>
      </c>
    </row>
    <row r="46" spans="1:18" ht="10.199999999999999" x14ac:dyDescent="0.2">
      <c r="A46" s="9" t="s">
        <v>22</v>
      </c>
      <c r="B46" s="18" t="s">
        <v>99</v>
      </c>
      <c r="C46" s="15" t="s">
        <v>100</v>
      </c>
      <c r="D46" s="18" t="s">
        <v>25</v>
      </c>
      <c r="E46" s="15" t="s">
        <v>102</v>
      </c>
      <c r="F46" s="15" t="s">
        <v>103</v>
      </c>
      <c r="G46" s="16" t="s">
        <v>70</v>
      </c>
      <c r="H46" s="22">
        <v>1</v>
      </c>
      <c r="I46" s="61">
        <v>0</v>
      </c>
      <c r="J46" s="35"/>
      <c r="K46" s="34">
        <f t="shared" si="13"/>
        <v>0</v>
      </c>
      <c r="L46" s="53">
        <v>3078</v>
      </c>
      <c r="M46" s="61">
        <v>0</v>
      </c>
      <c r="N46" s="35">
        <f t="shared" si="1"/>
        <v>0</v>
      </c>
      <c r="O46" s="57">
        <v>40</v>
      </c>
      <c r="P46" s="61">
        <v>0</v>
      </c>
      <c r="Q46" s="65">
        <f t="shared" si="2"/>
        <v>0</v>
      </c>
      <c r="R46" s="33">
        <f t="shared" si="3"/>
        <v>0</v>
      </c>
    </row>
    <row r="47" spans="1:18" ht="10.199999999999999" x14ac:dyDescent="0.2">
      <c r="A47" s="85" t="s">
        <v>22</v>
      </c>
      <c r="B47" s="85" t="s">
        <v>104</v>
      </c>
      <c r="C47" s="85" t="s">
        <v>105</v>
      </c>
      <c r="D47" s="85" t="s">
        <v>25</v>
      </c>
      <c r="E47" s="85" t="s">
        <v>29</v>
      </c>
      <c r="F47" s="86" t="s">
        <v>43</v>
      </c>
      <c r="G47" s="87" t="s">
        <v>28</v>
      </c>
      <c r="H47" s="87">
        <v>2</v>
      </c>
      <c r="I47" s="88">
        <v>0</v>
      </c>
      <c r="J47" s="89"/>
      <c r="K47" s="89">
        <f t="shared" si="13"/>
        <v>0</v>
      </c>
      <c r="L47" s="90">
        <v>14864</v>
      </c>
      <c r="M47" s="88">
        <v>0</v>
      </c>
      <c r="N47" s="91">
        <f t="shared" si="1"/>
        <v>0</v>
      </c>
      <c r="O47" s="11">
        <v>80</v>
      </c>
      <c r="P47" s="61">
        <v>0</v>
      </c>
      <c r="Q47" s="65">
        <f t="shared" si="2"/>
        <v>0</v>
      </c>
      <c r="R47" s="33">
        <f t="shared" si="3"/>
        <v>0</v>
      </c>
    </row>
    <row r="48" spans="1:18" ht="10.8" thickBot="1" x14ac:dyDescent="0.25">
      <c r="A48" s="92"/>
      <c r="B48" s="92"/>
      <c r="C48" s="92"/>
      <c r="D48" s="92"/>
      <c r="E48" s="92"/>
      <c r="F48" s="92"/>
      <c r="G48" s="93"/>
      <c r="H48" s="93"/>
      <c r="I48" s="94"/>
      <c r="J48" s="95"/>
      <c r="K48" s="95"/>
      <c r="L48" s="96"/>
      <c r="M48" s="94"/>
      <c r="N48" s="94"/>
      <c r="O48" s="84"/>
      <c r="P48" s="79"/>
      <c r="Q48" s="80"/>
      <c r="R48" s="78"/>
    </row>
    <row r="49" spans="1:18" ht="13.8" thickBot="1" x14ac:dyDescent="0.3">
      <c r="A49" s="98"/>
      <c r="K49" s="82"/>
      <c r="N49" s="83"/>
      <c r="P49" s="97" t="s">
        <v>123</v>
      </c>
      <c r="Q49" s="83"/>
      <c r="R49" s="67">
        <f>SUM(R6:R48)</f>
        <v>0</v>
      </c>
    </row>
    <row r="50" spans="1:18" ht="10.199999999999999" x14ac:dyDescent="0.2"/>
  </sheetData>
  <autoFilter ref="A5:R49" xr:uid="{AFBA2B5B-6CE9-45E9-855F-02022583657E}"/>
  <sortState xmlns:xlrd2="http://schemas.microsoft.com/office/spreadsheetml/2017/richdata2" ref="A6:R49">
    <sortCondition ref="B6:B49"/>
  </sortState>
  <mergeCells count="1">
    <mergeCell ref="A2:G2"/>
  </mergeCells>
  <phoneticPr fontId="2" type="noConversion"/>
  <pageMargins left="0.7" right="0.7" top="0.75" bottom="0.75" header="0.3" footer="0.3"/>
  <ignoredErrors>
    <ignoredError sqref="K12 K15 K30:K33 K38:K39 K4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968-20DB-4981-936D-3B842A86F9F8}">
  <dimension ref="A1:Q12"/>
  <sheetViews>
    <sheetView workbookViewId="0"/>
  </sheetViews>
  <sheetFormatPr defaultRowHeight="13.2" x14ac:dyDescent="0.25"/>
  <cols>
    <col min="1" max="6" width="8.88671875" style="60"/>
    <col min="7" max="7" width="9.21875" style="60" bestFit="1" customWidth="1"/>
    <col min="8" max="8" width="12" style="60" bestFit="1" customWidth="1"/>
    <col min="9" max="9" width="15.6640625" style="60" customWidth="1"/>
    <col min="10" max="10" width="12.6640625" style="60" customWidth="1"/>
    <col min="11" max="11" width="13.77734375" style="60" customWidth="1"/>
    <col min="12" max="12" width="11.88671875" style="60" bestFit="1" customWidth="1"/>
    <col min="13" max="13" width="17.5546875" style="60" customWidth="1"/>
    <col min="14" max="16384" width="8.88671875" style="60"/>
  </cols>
  <sheetData>
    <row r="1" spans="1:17" ht="18.600000000000001" customHeight="1" x14ac:dyDescent="0.25">
      <c r="A1" s="100" t="s">
        <v>126</v>
      </c>
    </row>
    <row r="3" spans="1:17" x14ac:dyDescent="0.25">
      <c r="A3" s="103" t="s">
        <v>114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x14ac:dyDescent="0.25">
      <c r="A4" s="104" t="s">
        <v>109</v>
      </c>
      <c r="B4" s="104"/>
      <c r="C4" s="104"/>
      <c r="D4" s="104"/>
      <c r="E4" s="104"/>
      <c r="F4" s="104"/>
      <c r="G4" s="104"/>
      <c r="H4" s="104"/>
    </row>
    <row r="5" spans="1:17" x14ac:dyDescent="0.25">
      <c r="A5" s="60" t="s">
        <v>121</v>
      </c>
    </row>
    <row r="10" spans="1:17" s="59" customFormat="1" ht="66" x14ac:dyDescent="0.25">
      <c r="G10" s="74" t="s">
        <v>117</v>
      </c>
      <c r="H10" s="76" t="s">
        <v>116</v>
      </c>
      <c r="I10" s="74" t="s">
        <v>111</v>
      </c>
      <c r="J10" s="74" t="s">
        <v>113</v>
      </c>
      <c r="K10" s="76" t="s">
        <v>115</v>
      </c>
      <c r="L10" s="77" t="s">
        <v>4</v>
      </c>
      <c r="M10" s="75" t="s">
        <v>110</v>
      </c>
    </row>
    <row r="11" spans="1:17" x14ac:dyDescent="0.25">
      <c r="G11" s="73"/>
      <c r="H11" s="73"/>
      <c r="I11" s="73"/>
      <c r="J11" s="73"/>
      <c r="K11" s="73"/>
      <c r="L11" s="73"/>
      <c r="M11" s="73"/>
    </row>
    <row r="12" spans="1:17" ht="13.8" thickBot="1" x14ac:dyDescent="0.3">
      <c r="G12" s="68">
        <v>0</v>
      </c>
      <c r="H12" s="69">
        <f>G12*175</f>
        <v>0</v>
      </c>
      <c r="I12" s="70">
        <v>0</v>
      </c>
      <c r="J12" s="68">
        <v>0</v>
      </c>
      <c r="K12" s="69">
        <f>(I12+J12)*10</f>
        <v>0</v>
      </c>
      <c r="L12" s="71">
        <f>H12+K12</f>
        <v>0</v>
      </c>
      <c r="M12" s="72">
        <f>L12*0.1</f>
        <v>0</v>
      </c>
    </row>
  </sheetData>
  <mergeCells count="2">
    <mergeCell ref="A3:Q3"/>
    <mergeCell ref="A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CA12-B697-484F-BCB5-E156802350E6}">
  <dimension ref="A1:C7"/>
  <sheetViews>
    <sheetView workbookViewId="0"/>
  </sheetViews>
  <sheetFormatPr defaultRowHeight="14.4" x14ac:dyDescent="0.3"/>
  <cols>
    <col min="1" max="1" width="52.77734375" customWidth="1"/>
    <col min="2" max="2" width="28.6640625" customWidth="1"/>
    <col min="3" max="3" width="23.33203125" customWidth="1"/>
  </cols>
  <sheetData>
    <row r="1" spans="1:3" ht="15.6" x14ac:dyDescent="0.3">
      <c r="A1" s="99" t="s">
        <v>128</v>
      </c>
      <c r="B1" s="81"/>
    </row>
    <row r="2" spans="1:3" x14ac:dyDescent="0.3">
      <c r="A2" s="81"/>
      <c r="B2" s="81"/>
    </row>
    <row r="3" spans="1:3" x14ac:dyDescent="0.3">
      <c r="A3" s="105" t="s">
        <v>129</v>
      </c>
      <c r="B3" s="106">
        <f>'1. Inzameling Afvalstoffen'!R49</f>
        <v>0</v>
      </c>
      <c r="C3" s="23"/>
    </row>
    <row r="4" spans="1:3" x14ac:dyDescent="0.3">
      <c r="A4" s="105" t="s">
        <v>130</v>
      </c>
      <c r="B4" s="106">
        <f>'2. Optie Afvalscheidingsbakken'!M12</f>
        <v>0</v>
      </c>
      <c r="C4" s="23"/>
    </row>
    <row r="5" spans="1:3" ht="15" thickBot="1" x14ac:dyDescent="0.35">
      <c r="A5" s="105"/>
      <c r="B5" s="107"/>
      <c r="C5" s="23"/>
    </row>
    <row r="6" spans="1:3" ht="15" thickBot="1" x14ac:dyDescent="0.35">
      <c r="A6" s="105" t="s">
        <v>134</v>
      </c>
      <c r="B6" s="108">
        <f>SUM(B3:B5)</f>
        <v>0</v>
      </c>
      <c r="C6" s="23"/>
    </row>
    <row r="7" spans="1:3" x14ac:dyDescent="0.3">
      <c r="A7" s="81"/>
      <c r="B7" s="8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0d6065-8303-496b-b74f-2440af0aa2b2">
      <Terms xmlns="http://schemas.microsoft.com/office/infopath/2007/PartnerControls"/>
    </lcf76f155ced4ddcb4097134ff3c332f>
    <TaxCatchAll xmlns="164ff8e1-e0ad-41c6-a535-caeda6236c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98E32D380414B9E3DB5BD1E4930DA" ma:contentTypeVersion="13" ma:contentTypeDescription="Een nieuw document maken." ma:contentTypeScope="" ma:versionID="072d6aaf729285ce5ee8c5920b19a16a">
  <xsd:schema xmlns:xsd="http://www.w3.org/2001/XMLSchema" xmlns:xs="http://www.w3.org/2001/XMLSchema" xmlns:p="http://schemas.microsoft.com/office/2006/metadata/properties" xmlns:ns2="5f0d6065-8303-496b-b74f-2440af0aa2b2" xmlns:ns3="164ff8e1-e0ad-41c6-a535-caeda6236cc9" targetNamespace="http://schemas.microsoft.com/office/2006/metadata/properties" ma:root="true" ma:fieldsID="2707a3e2866145c97c778873ff2e5e8a" ns2:_="" ns3:_="">
    <xsd:import namespace="5f0d6065-8303-496b-b74f-2440af0aa2b2"/>
    <xsd:import namespace="164ff8e1-e0ad-41c6-a535-caeda6236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d6065-8303-496b-b74f-2440af0aa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ea2769e-4739-46db-8cba-cc26f6f83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ff8e1-e0ad-41c6-a535-caeda6236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52e084-b312-42c7-9b04-7a45e3b26fb4}" ma:internalName="TaxCatchAll" ma:showField="CatchAllData" ma:web="164ff8e1-e0ad-41c6-a535-caeda6236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34024-C7A7-464F-97EC-B7FCC7B10784}">
  <ds:schemaRefs>
    <ds:schemaRef ds:uri="http://schemas.microsoft.com/office/2006/metadata/properties"/>
    <ds:schemaRef ds:uri="http://schemas.microsoft.com/office/infopath/2007/PartnerControls"/>
    <ds:schemaRef ds:uri="5f0d6065-8303-496b-b74f-2440af0aa2b2"/>
    <ds:schemaRef ds:uri="164ff8e1-e0ad-41c6-a535-caeda6236cc9"/>
  </ds:schemaRefs>
</ds:datastoreItem>
</file>

<file path=customXml/itemProps2.xml><?xml version="1.0" encoding="utf-8"?>
<ds:datastoreItem xmlns:ds="http://schemas.openxmlformats.org/officeDocument/2006/customXml" ds:itemID="{3F0AA597-FEFD-4CDD-8F23-9CCCB1F39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d6065-8303-496b-b74f-2440af0aa2b2"/>
    <ds:schemaRef ds:uri="164ff8e1-e0ad-41c6-a535-caeda6236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2746CD-A328-4E77-A4C6-29885F2E1D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1. Inzameling Afvalstoffen</vt:lpstr>
      <vt:lpstr>2. Optie Afvalscheidingsbakken</vt:lpstr>
      <vt:lpstr>Totaalprijs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de Bakker</dc:creator>
  <cp:keywords/>
  <dc:description/>
  <cp:lastModifiedBy>Gidion Ambaum</cp:lastModifiedBy>
  <cp:revision/>
  <dcterms:created xsi:type="dcterms:W3CDTF">2024-05-24T09:41:12Z</dcterms:created>
  <dcterms:modified xsi:type="dcterms:W3CDTF">2024-06-03T15:17:28Z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0x010100D4798E32D380414B9E3DB5BD1E4930DA</vt:lpwstr>
  </property>
  <property fmtid="{D5CDD505-2E9C-101B-9397-08002B2CF9AE}" pid="3" name="MediaServiceImageTags">
    <vt:lpwstr/>
  </property>
</Properties>
</file>