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filterPrivacy="1" showInkAnnotation="0" codeName="ThisWorkbook" defaultThemeVersion="124226"/>
  <xr:revisionPtr revIDLastSave="0" documentId="8_{A6883526-4F61-46D8-ADDE-3BEF03E48D1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Toelichting" sheetId="2" r:id="rId1"/>
    <sheet name="Beoordeling op NZV" sheetId="1" r:id="rId2"/>
  </sheets>
  <definedNames>
    <definedName name="_ftn1" localSheetId="1">'Beoordeling op NZV'!$B$48</definedName>
    <definedName name="_ftn2" localSheetId="1">'Beoordeling op NZV'!$B$49</definedName>
    <definedName name="_ftnref1" localSheetId="1">'Beoordeling op NZV'!$B$9</definedName>
    <definedName name="_ftnref2" localSheetId="1">'Beoordeling op NZV'!#REF!</definedName>
    <definedName name="_xlnm.Print_Area" localSheetId="1">'Beoordeling op NZV'!$A$1:$L$67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K16" i="1" s="1"/>
  <c r="J20" i="1"/>
  <c r="J35" i="1"/>
  <c r="K35" i="1" s="1"/>
  <c r="J27" i="1"/>
  <c r="J28" i="1"/>
  <c r="J23" i="1" l="1"/>
  <c r="J21" i="1"/>
  <c r="J15" i="1"/>
  <c r="J32" i="1"/>
  <c r="J34" i="1"/>
  <c r="J22" i="1"/>
  <c r="J33" i="1"/>
  <c r="K33" i="1" s="1"/>
  <c r="K34" i="1" l="1"/>
  <c r="K28" i="1"/>
  <c r="K27" i="1"/>
  <c r="K23" i="1"/>
  <c r="K22" i="1"/>
  <c r="K21" i="1"/>
  <c r="I29" i="1" l="1"/>
  <c r="B25" i="1" s="1"/>
  <c r="I28" i="1" l="1"/>
  <c r="L28" i="1" s="1"/>
  <c r="I27" i="1"/>
  <c r="L27" i="1" s="1"/>
  <c r="L29" i="1" l="1"/>
  <c r="C41" i="1" s="1"/>
  <c r="K36" i="1" l="1"/>
  <c r="K15" i="1" l="1"/>
  <c r="K17" i="1"/>
  <c r="I17" i="1" l="1"/>
  <c r="B13" i="1" s="1"/>
  <c r="I16" i="1" l="1"/>
  <c r="L16" i="1" s="1"/>
  <c r="I15" i="1"/>
  <c r="L15" i="1" s="1"/>
  <c r="K24" i="1"/>
  <c r="K20" i="1"/>
  <c r="I24" i="1" s="1"/>
  <c r="B18" i="1" s="1"/>
  <c r="L17" i="1" l="1"/>
  <c r="C39" i="1" s="1"/>
  <c r="I21" i="1"/>
  <c r="L21" i="1" s="1"/>
  <c r="I23" i="1"/>
  <c r="L23" i="1" s="1"/>
  <c r="I20" i="1"/>
  <c r="L20" i="1" s="1"/>
  <c r="I22" i="1"/>
  <c r="L22" i="1" s="1"/>
  <c r="L24" i="1" l="1"/>
  <c r="C40" i="1" s="1"/>
  <c r="K29" i="1"/>
  <c r="K32" i="1" l="1"/>
  <c r="I36" i="1" s="1"/>
  <c r="B30" i="1" s="1"/>
  <c r="I33" i="1" l="1"/>
  <c r="I35" i="1"/>
  <c r="L35" i="1" s="1"/>
  <c r="L33" i="1"/>
  <c r="I34" i="1"/>
  <c r="L34" i="1" s="1"/>
  <c r="I32" i="1"/>
  <c r="L32" i="1" s="1"/>
  <c r="L36" i="1" l="1"/>
  <c r="C42" i="1" s="1"/>
  <c r="D3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C9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Vermeld hier:
- Omschrijving van de levering/ dienst 
- Eenmalig of continu
- Contract of geen contract
- Andere belangrijke zaken die invloed hebben op de beoordeling
</t>
        </r>
      </text>
    </comment>
    <comment ref="B32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Vul hierin specifieke onderwerpen waar op NZV beoordeeld kan
worden.
</t>
        </r>
      </text>
    </comment>
  </commentList>
</comments>
</file>

<file path=xl/sharedStrings.xml><?xml version="1.0" encoding="utf-8"?>
<sst xmlns="http://schemas.openxmlformats.org/spreadsheetml/2006/main" count="84" uniqueCount="57">
  <si>
    <t>Naam leverancier:</t>
  </si>
  <si>
    <t>Ingevuld door:</t>
  </si>
  <si>
    <t>Plaats:</t>
  </si>
  <si>
    <t xml:space="preserve">Unit / afdeling: </t>
  </si>
  <si>
    <t>Betreft:</t>
  </si>
  <si>
    <t>Deel B – Kwaliteit, service &amp; proces</t>
  </si>
  <si>
    <t>Beoordeling van:</t>
  </si>
  <si>
    <t>Zeer Goed</t>
  </si>
  <si>
    <t>Goed</t>
  </si>
  <si>
    <t>Matig</t>
  </si>
  <si>
    <t>Slecht</t>
  </si>
  <si>
    <t>N.v.t.</t>
  </si>
  <si>
    <t>Toelichting</t>
  </si>
  <si>
    <t>Korte omschrijving opdracht/ overeenkomst</t>
  </si>
  <si>
    <t>Startdatum:</t>
  </si>
  <si>
    <t>Einddatum:</t>
  </si>
  <si>
    <t>Deel C – Verbeterplan</t>
  </si>
  <si>
    <t>Subscore</t>
  </si>
  <si>
    <t>Eindscore</t>
  </si>
  <si>
    <t>Score</t>
  </si>
  <si>
    <t xml:space="preserve"> </t>
  </si>
  <si>
    <t>2.1</t>
  </si>
  <si>
    <t>2.2</t>
  </si>
  <si>
    <t>2.3</t>
  </si>
  <si>
    <t>2.4</t>
  </si>
  <si>
    <t>4.1</t>
  </si>
  <si>
    <t>4.2</t>
  </si>
  <si>
    <t>4.3</t>
  </si>
  <si>
    <t>4.4</t>
  </si>
  <si>
    <t>1.1</t>
  </si>
  <si>
    <t>1.2</t>
  </si>
  <si>
    <t>3.1</t>
  </si>
  <si>
    <t>3.2</t>
  </si>
  <si>
    <t>Wegingsfactor</t>
  </si>
  <si>
    <t>Maximaal te behalen punten</t>
  </si>
  <si>
    <t>SCORE</t>
  </si>
  <si>
    <t>Wegingsfactor basis</t>
  </si>
  <si>
    <t>Proces</t>
  </si>
  <si>
    <t>Opdracht specifiek</t>
  </si>
  <si>
    <t>Datum beoordeling:</t>
  </si>
  <si>
    <t>Oplossingsgerichtheid</t>
  </si>
  <si>
    <t>Samenwerking</t>
  </si>
  <si>
    <t>Algemene communicatie van de contactpersoon</t>
  </si>
  <si>
    <t>Snelheid van reageren op melding/verzoek</t>
  </si>
  <si>
    <t>Wijzigingen tijdig gecommuniceerd</t>
  </si>
  <si>
    <t>Bereikbaarheid</t>
  </si>
  <si>
    <t>Nakoming afspraken</t>
  </si>
  <si>
    <t>Snelheid betalingen</t>
  </si>
  <si>
    <t>Communicatie</t>
  </si>
  <si>
    <t>Overige</t>
  </si>
  <si>
    <t>Beoordelen opdrachtgever Noorderzijlvest</t>
  </si>
  <si>
    <t>Dit document dient ingevuld te worden door de opdrachtnemer. Het wordt gebruikelijk geacht om voor de beoordeling de cijfers 2, 6, 8 en 10 te gebruiken. Wanneer een beoordelingselement niet van toepassing is kan er 'n.v.t.' of 'nvt' of '*' worden ingevuld. Bij opdracht specifieke zaken kan de opdrachtnemer kiezen voor specifieke onderdelen waar de leverancier op beoordeeld kan worden.</t>
  </si>
  <si>
    <t>Toezicht</t>
  </si>
  <si>
    <t>Directievoering</t>
  </si>
  <si>
    <t>Depotbeheer/Handhaving</t>
  </si>
  <si>
    <t>Peilingen</t>
  </si>
  <si>
    <r>
      <t>Het verbeterplan dient te worden opgesteld in overleg met de leverancier naar aanleiding van het evaluatiesgesprek en dient 
zoveel mogelijk ‘SMART’ gemaakt te worden. (</t>
    </r>
    <r>
      <rPr>
        <b/>
        <i/>
        <sz val="10"/>
        <color theme="0"/>
        <rFont val="Calibri"/>
        <family val="2"/>
        <scheme val="minor"/>
      </rPr>
      <t>S</t>
    </r>
    <r>
      <rPr>
        <i/>
        <sz val="10"/>
        <color theme="0"/>
        <rFont val="Calibri"/>
        <family val="2"/>
        <scheme val="minor"/>
      </rPr>
      <t xml:space="preserve">pecifiek, </t>
    </r>
    <r>
      <rPr>
        <b/>
        <i/>
        <sz val="10"/>
        <color theme="0"/>
        <rFont val="Calibri"/>
        <family val="2"/>
        <scheme val="minor"/>
      </rPr>
      <t>M</t>
    </r>
    <r>
      <rPr>
        <i/>
        <sz val="10"/>
        <color theme="0"/>
        <rFont val="Calibri"/>
        <family val="2"/>
        <scheme val="minor"/>
      </rPr>
      <t xml:space="preserve">eetbaar, </t>
    </r>
    <r>
      <rPr>
        <b/>
        <i/>
        <sz val="10"/>
        <color theme="0"/>
        <rFont val="Calibri"/>
        <family val="2"/>
        <scheme val="minor"/>
      </rPr>
      <t>A</t>
    </r>
    <r>
      <rPr>
        <i/>
        <sz val="10"/>
        <color theme="0"/>
        <rFont val="Calibri"/>
        <family val="2"/>
        <scheme val="minor"/>
      </rPr>
      <t xml:space="preserve">cceptabel, </t>
    </r>
    <r>
      <rPr>
        <b/>
        <i/>
        <sz val="10"/>
        <color theme="0"/>
        <rFont val="Calibri"/>
        <family val="2"/>
        <scheme val="minor"/>
      </rPr>
      <t>R</t>
    </r>
    <r>
      <rPr>
        <i/>
        <sz val="10"/>
        <color theme="0"/>
        <rFont val="Calibri"/>
        <family val="2"/>
        <scheme val="minor"/>
      </rPr>
      <t>ealistisch en</t>
    </r>
    <r>
      <rPr>
        <b/>
        <i/>
        <sz val="10"/>
        <color theme="0"/>
        <rFont val="Calibri"/>
        <family val="2"/>
        <scheme val="minor"/>
      </rPr>
      <t xml:space="preserve"> T</t>
    </r>
    <r>
      <rPr>
        <i/>
        <sz val="10"/>
        <color theme="0"/>
        <rFont val="Calibri"/>
        <family val="2"/>
        <scheme val="minor"/>
      </rPr>
      <t xml:space="preserve">ijdgebonden).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</si>
</sst>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Arial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20"/>
      <color rgb="FFFFFFFF"/>
      <name val="Calibri"/>
      <family val="2"/>
      <scheme val="minor"/>
    </font>
    <font>
      <i/>
      <sz val="14"/>
      <color rgb="FFFFFFFF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17365D"/>
        <bgColor indexed="64"/>
      </patternFill>
    </fill>
    <fill>
      <patternFill patternType="solid">
        <fgColor rgb="FF31849B"/>
        <bgColor indexed="64"/>
      </patternFill>
    </fill>
    <fill>
      <patternFill patternType="solid">
        <fgColor rgb="FF00682F"/>
        <bgColor indexed="64"/>
      </patternFill>
    </fill>
    <fill>
      <patternFill patternType="solid">
        <fgColor rgb="FF25FB2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6" fillId="9" borderId="28" applyNumberFormat="0" applyAlignment="0" applyProtection="0"/>
  </cellStyleXfs>
  <cellXfs count="107">
    <xf numFmtId="0" fontId="0" fillId="0" borderId="0" xfId="0"/>
    <xf numFmtId="0" fontId="5" fillId="0" borderId="0" xfId="0" applyFont="1"/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1" fillId="0" borderId="0" xfId="1" applyFont="1" applyAlignment="1">
      <alignment vertical="center"/>
    </xf>
    <xf numFmtId="0" fontId="6" fillId="2" borderId="7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5" fillId="0" borderId="9" xfId="0" applyFont="1" applyBorder="1"/>
    <xf numFmtId="0" fontId="16" fillId="0" borderId="6" xfId="0" applyFont="1" applyBorder="1" applyAlignment="1">
      <alignment vertical="center" wrapText="1"/>
    </xf>
    <xf numFmtId="0" fontId="16" fillId="0" borderId="6" xfId="0" applyFont="1" applyBorder="1" applyAlignment="1">
      <alignment horizontal="center" vertical="center" wrapText="1"/>
    </xf>
    <xf numFmtId="0" fontId="17" fillId="0" borderId="0" xfId="0" applyFont="1"/>
    <xf numFmtId="0" fontId="19" fillId="3" borderId="6" xfId="0" applyFont="1" applyFill="1" applyBorder="1" applyAlignment="1">
      <alignment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9" fillId="6" borderId="6" xfId="0" applyFont="1" applyFill="1" applyBorder="1" applyAlignment="1">
      <alignment horizontal="center" vertical="center" wrapText="1"/>
    </xf>
    <xf numFmtId="0" fontId="19" fillId="7" borderId="6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23" fillId="8" borderId="6" xfId="0" applyFont="1" applyFill="1" applyBorder="1" applyAlignment="1">
      <alignment vertical="center" wrapText="1"/>
    </xf>
    <xf numFmtId="0" fontId="23" fillId="8" borderId="14" xfId="0" applyFont="1" applyFill="1" applyBorder="1" applyAlignment="1">
      <alignment vertical="center" wrapText="1"/>
    </xf>
    <xf numFmtId="0" fontId="23" fillId="8" borderId="18" xfId="0" applyFont="1" applyFill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0" fontId="5" fillId="0" borderId="6" xfId="0" applyFont="1" applyBorder="1"/>
    <xf numFmtId="0" fontId="17" fillId="0" borderId="6" xfId="0" applyFont="1" applyBorder="1"/>
    <xf numFmtId="0" fontId="19" fillId="3" borderId="8" xfId="0" applyFont="1" applyFill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6" fillId="0" borderId="8" xfId="0" applyFont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20" fillId="8" borderId="19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16" fillId="0" borderId="8" xfId="0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9" fontId="9" fillId="0" borderId="6" xfId="0" applyNumberFormat="1" applyFont="1" applyBorder="1" applyAlignment="1">
      <alignment horizontal="center"/>
    </xf>
    <xf numFmtId="0" fontId="10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0" fontId="5" fillId="8" borderId="0" xfId="0" applyFont="1" applyFill="1" applyAlignment="1">
      <alignment horizontal="center"/>
    </xf>
    <xf numFmtId="0" fontId="18" fillId="3" borderId="26" xfId="0" applyFont="1" applyFill="1" applyBorder="1" applyAlignment="1">
      <alignment vertical="center" wrapText="1"/>
    </xf>
    <xf numFmtId="0" fontId="18" fillId="3" borderId="12" xfId="0" applyFont="1" applyFill="1" applyBorder="1" applyAlignment="1">
      <alignment vertical="center" wrapText="1"/>
    </xf>
    <xf numFmtId="0" fontId="18" fillId="3" borderId="27" xfId="0" applyFont="1" applyFill="1" applyBorder="1" applyAlignment="1">
      <alignment vertical="center" wrapText="1"/>
    </xf>
    <xf numFmtId="0" fontId="20" fillId="8" borderId="13" xfId="0" applyFont="1" applyFill="1" applyBorder="1" applyAlignment="1">
      <alignment vertical="center" wrapText="1"/>
    </xf>
    <xf numFmtId="9" fontId="5" fillId="0" borderId="0" xfId="0" applyNumberFormat="1" applyFont="1"/>
    <xf numFmtId="2" fontId="9" fillId="0" borderId="6" xfId="0" applyNumberFormat="1" applyFont="1" applyBorder="1" applyAlignment="1">
      <alignment horizontal="center"/>
    </xf>
    <xf numFmtId="1" fontId="9" fillId="0" borderId="14" xfId="0" applyNumberFormat="1" applyFont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vertical="center" wrapText="1"/>
    </xf>
    <xf numFmtId="9" fontId="15" fillId="0" borderId="8" xfId="0" applyNumberFormat="1" applyFont="1" applyBorder="1" applyAlignment="1">
      <alignment vertical="center" wrapText="1"/>
    </xf>
    <xf numFmtId="0" fontId="2" fillId="0" borderId="6" xfId="0" applyFont="1" applyBorder="1"/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0" fontId="19" fillId="3" borderId="14" xfId="0" applyFont="1" applyFill="1" applyBorder="1" applyAlignment="1">
      <alignment vertical="center" wrapText="1"/>
    </xf>
    <xf numFmtId="0" fontId="19" fillId="4" borderId="14" xfId="0" applyFont="1" applyFill="1" applyBorder="1" applyAlignment="1">
      <alignment horizontal="center" vertical="center" wrapText="1"/>
    </xf>
    <xf numFmtId="0" fontId="19" fillId="5" borderId="14" xfId="0" applyFont="1" applyFill="1" applyBorder="1" applyAlignment="1">
      <alignment horizontal="center" vertical="center" wrapText="1"/>
    </xf>
    <xf numFmtId="0" fontId="19" fillId="6" borderId="14" xfId="0" applyFont="1" applyFill="1" applyBorder="1" applyAlignment="1">
      <alignment horizontal="center" vertical="center" wrapText="1"/>
    </xf>
    <xf numFmtId="0" fontId="19" fillId="7" borderId="14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19" fillId="3" borderId="18" xfId="0" applyFont="1" applyFill="1" applyBorder="1" applyAlignment="1">
      <alignment vertical="center" wrapText="1"/>
    </xf>
    <xf numFmtId="0" fontId="20" fillId="3" borderId="18" xfId="0" applyFont="1" applyFill="1" applyBorder="1" applyAlignment="1">
      <alignment horizontal="center" textRotation="90"/>
    </xf>
    <xf numFmtId="0" fontId="19" fillId="3" borderId="18" xfId="0" applyFont="1" applyFill="1" applyBorder="1" applyAlignment="1">
      <alignment horizontal="center" textRotation="90"/>
    </xf>
    <xf numFmtId="0" fontId="5" fillId="0" borderId="8" xfId="0" applyFont="1" applyBorder="1"/>
    <xf numFmtId="0" fontId="5" fillId="8" borderId="10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27" fillId="0" borderId="0" xfId="0" applyFont="1" applyAlignment="1">
      <alignment horizontal="left"/>
    </xf>
    <xf numFmtId="0" fontId="18" fillId="3" borderId="8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26" fillId="10" borderId="28" xfId="2" applyNumberFormat="1" applyFill="1" applyAlignment="1">
      <alignment horizontal="center"/>
    </xf>
    <xf numFmtId="0" fontId="18" fillId="3" borderId="19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left" vertical="top"/>
    </xf>
    <xf numFmtId="0" fontId="24" fillId="0" borderId="5" xfId="0" applyFont="1" applyBorder="1" applyAlignment="1">
      <alignment horizontal="left" vertical="top"/>
    </xf>
    <xf numFmtId="0" fontId="24" fillId="0" borderId="1" xfId="0" applyFont="1" applyBorder="1" applyAlignment="1">
      <alignment horizontal="left" vertical="top"/>
    </xf>
    <xf numFmtId="164" fontId="25" fillId="0" borderId="20" xfId="0" applyNumberFormat="1" applyFont="1" applyBorder="1" applyAlignment="1">
      <alignment horizontal="center" vertical="center" wrapText="1"/>
    </xf>
    <xf numFmtId="164" fontId="25" fillId="0" borderId="14" xfId="0" applyNumberFormat="1" applyFont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26" fillId="10" borderId="28" xfId="2" applyNumberFormat="1" applyFill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23" xfId="0" applyFont="1" applyFill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center" vertical="center" wrapText="1"/>
    </xf>
    <xf numFmtId="0" fontId="21" fillId="3" borderId="17" xfId="0" applyFont="1" applyFill="1" applyBorder="1" applyAlignment="1">
      <alignment horizontal="center" vertical="center" wrapText="1"/>
    </xf>
    <xf numFmtId="0" fontId="21" fillId="3" borderId="25" xfId="0" applyFont="1" applyFill="1" applyBorder="1" applyAlignment="1">
      <alignment horizontal="center" vertical="center" wrapText="1"/>
    </xf>
    <xf numFmtId="0" fontId="18" fillId="3" borderId="18" xfId="0" applyFont="1" applyFill="1" applyBorder="1" applyAlignment="1">
      <alignment horizontal="center" vertical="center" wrapText="1"/>
    </xf>
  </cellXfs>
  <cellStyles count="3">
    <cellStyle name="Hyperlink" xfId="1" builtinId="8"/>
    <cellStyle name="Standaard" xfId="0" builtinId="0"/>
    <cellStyle name="Uitvoer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46</xdr:row>
          <xdr:rowOff>142875</xdr:rowOff>
        </xdr:from>
        <xdr:to>
          <xdr:col>8</xdr:col>
          <xdr:colOff>9525</xdr:colOff>
          <xdr:row>66</xdr:row>
          <xdr:rowOff>85725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0</xdr:col>
      <xdr:colOff>253999</xdr:colOff>
      <xdr:row>45</xdr:row>
      <xdr:rowOff>31750</xdr:rowOff>
    </xdr:from>
    <xdr:ext cx="8064501" cy="1814599"/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53999" y="15259844"/>
          <a:ext cx="8064501" cy="18145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nl-NL" sz="1100"/>
            <a:t>Dit is een tekst vak,</a:t>
          </a:r>
          <a:r>
            <a:rPr lang="nl-NL" sz="1100" baseline="0"/>
            <a:t> hierin het verbeterplan opmaken.</a:t>
          </a:r>
        </a:p>
        <a:p>
          <a:endParaRPr lang="nl-NL" sz="1100" baseline="0"/>
        </a:p>
        <a:p>
          <a:endParaRPr lang="nl-NL" sz="1100" baseline="0"/>
        </a:p>
        <a:p>
          <a:endParaRPr lang="nl-NL" sz="1100" baseline="0"/>
        </a:p>
        <a:p>
          <a:endParaRPr lang="nl-NL" sz="1100" baseline="0"/>
        </a:p>
        <a:p>
          <a:endParaRPr lang="nl-NL" sz="1100" baseline="0"/>
        </a:p>
        <a:p>
          <a:endParaRPr lang="nl-NL" sz="1100" baseline="0"/>
        </a:p>
        <a:p>
          <a:endParaRPr lang="nl-NL" sz="1100" baseline="0"/>
        </a:p>
        <a:p>
          <a:endParaRPr lang="nl-NL" sz="1100" baseline="0"/>
        </a:p>
        <a:p>
          <a:endParaRPr lang="nl-NL" sz="1100" baseline="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workbookViewId="0">
      <selection activeCell="G6" sqref="G6"/>
    </sheetView>
  </sheetViews>
  <sheetFormatPr defaultRowHeight="14.25" x14ac:dyDescent="0.2"/>
  <sheetData>
    <row r="1" spans="1:6" ht="15" x14ac:dyDescent="0.25">
      <c r="A1" s="76" t="s">
        <v>12</v>
      </c>
      <c r="B1" s="76"/>
      <c r="C1" s="76"/>
      <c r="D1" s="76"/>
      <c r="E1" s="76"/>
    </row>
    <row r="2" spans="1:6" ht="14.25" customHeight="1" x14ac:dyDescent="0.2">
      <c r="A2" s="75" t="s">
        <v>51</v>
      </c>
      <c r="B2" s="75"/>
      <c r="C2" s="75"/>
      <c r="D2" s="75"/>
      <c r="E2" s="75"/>
      <c r="F2" s="61"/>
    </row>
    <row r="3" spans="1:6" x14ac:dyDescent="0.2">
      <c r="A3" s="75"/>
      <c r="B3" s="75"/>
      <c r="C3" s="75"/>
      <c r="D3" s="75"/>
      <c r="E3" s="75"/>
      <c r="F3" s="61"/>
    </row>
    <row r="4" spans="1:6" x14ac:dyDescent="0.2">
      <c r="A4" s="75"/>
      <c r="B4" s="75"/>
      <c r="C4" s="75"/>
      <c r="D4" s="75"/>
      <c r="E4" s="75"/>
      <c r="F4" s="61"/>
    </row>
    <row r="5" spans="1:6" x14ac:dyDescent="0.2">
      <c r="A5" s="75"/>
      <c r="B5" s="75"/>
      <c r="C5" s="75"/>
      <c r="D5" s="75"/>
      <c r="E5" s="75"/>
      <c r="F5" s="61"/>
    </row>
    <row r="6" spans="1:6" x14ac:dyDescent="0.2">
      <c r="A6" s="75"/>
      <c r="B6" s="75"/>
      <c r="C6" s="75"/>
      <c r="D6" s="75"/>
      <c r="E6" s="75"/>
      <c r="F6" s="61"/>
    </row>
    <row r="7" spans="1:6" x14ac:dyDescent="0.2">
      <c r="A7" s="75"/>
      <c r="B7" s="75"/>
      <c r="C7" s="75"/>
      <c r="D7" s="75"/>
      <c r="E7" s="75"/>
      <c r="F7" s="61"/>
    </row>
    <row r="8" spans="1:6" x14ac:dyDescent="0.2">
      <c r="A8" s="75"/>
      <c r="B8" s="75"/>
      <c r="C8" s="75"/>
      <c r="D8" s="75"/>
      <c r="E8" s="75"/>
      <c r="F8" s="61"/>
    </row>
    <row r="9" spans="1:6" x14ac:dyDescent="0.2">
      <c r="A9" s="75"/>
      <c r="B9" s="75"/>
      <c r="C9" s="75"/>
      <c r="D9" s="75"/>
      <c r="E9" s="75"/>
      <c r="F9" s="61"/>
    </row>
    <row r="10" spans="1:6" x14ac:dyDescent="0.2">
      <c r="A10" s="75"/>
      <c r="B10" s="75"/>
      <c r="C10" s="75"/>
      <c r="D10" s="75"/>
      <c r="E10" s="75"/>
      <c r="F10" s="61"/>
    </row>
    <row r="11" spans="1:6" x14ac:dyDescent="0.2">
      <c r="A11" s="75"/>
      <c r="B11" s="75"/>
      <c r="C11" s="75"/>
      <c r="D11" s="75"/>
      <c r="E11" s="75"/>
      <c r="F11" s="61"/>
    </row>
    <row r="12" spans="1:6" x14ac:dyDescent="0.2">
      <c r="A12" s="75"/>
      <c r="B12" s="75"/>
      <c r="C12" s="75"/>
      <c r="D12" s="75"/>
      <c r="E12" s="75"/>
    </row>
    <row r="13" spans="1:6" x14ac:dyDescent="0.2">
      <c r="A13" s="75"/>
      <c r="B13" s="75"/>
      <c r="C13" s="75"/>
      <c r="D13" s="75"/>
      <c r="E13" s="75"/>
    </row>
    <row r="14" spans="1:6" x14ac:dyDescent="0.2">
      <c r="A14" s="75"/>
      <c r="B14" s="75"/>
      <c r="C14" s="75"/>
      <c r="D14" s="75"/>
      <c r="E14" s="75"/>
    </row>
  </sheetData>
  <mergeCells count="2">
    <mergeCell ref="A2:E14"/>
    <mergeCell ref="A1:E1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/>
  <dimension ref="A1:AD49"/>
  <sheetViews>
    <sheetView tabSelected="1" view="pageBreakPreview" topLeftCell="A6" zoomScale="70" zoomScaleNormal="100" zoomScaleSheetLayoutView="70" workbookViewId="0">
      <selection activeCell="H7" sqref="H7"/>
    </sheetView>
  </sheetViews>
  <sheetFormatPr defaultRowHeight="15" x14ac:dyDescent="0.25"/>
  <cols>
    <col min="1" max="1" width="3.625" style="1" customWidth="1"/>
    <col min="2" max="2" width="24.625" style="1" customWidth="1"/>
    <col min="3" max="7" width="10.625" style="46" customWidth="1"/>
    <col min="8" max="8" width="28.375" style="1" customWidth="1"/>
    <col min="9" max="9" width="4.375" style="31" customWidth="1"/>
    <col min="10" max="10" width="6" style="31" customWidth="1"/>
    <col min="11" max="11" width="4.75" style="31" customWidth="1"/>
    <col min="12" max="12" width="4.375" style="31" customWidth="1"/>
    <col min="13" max="27" width="9" style="1"/>
    <col min="28" max="28" width="27.5" style="1" customWidth="1"/>
    <col min="29" max="16384" width="9" style="1"/>
  </cols>
  <sheetData>
    <row r="1" spans="1:30" ht="15.75" thickBot="1" x14ac:dyDescent="0.3">
      <c r="I1" s="59"/>
      <c r="J1" s="59"/>
      <c r="K1" s="59"/>
      <c r="L1" s="59"/>
    </row>
    <row r="2" spans="1:30" ht="26.25" x14ac:dyDescent="0.25">
      <c r="B2" s="87" t="s">
        <v>50</v>
      </c>
      <c r="C2" s="88"/>
      <c r="D2" s="88"/>
      <c r="E2" s="88"/>
      <c r="F2" s="88"/>
      <c r="G2" s="88"/>
      <c r="H2" s="89"/>
      <c r="I2" s="32"/>
      <c r="J2" s="59"/>
      <c r="K2" s="59"/>
      <c r="L2" s="59"/>
    </row>
    <row r="3" spans="1:30" ht="19.5" thickBot="1" x14ac:dyDescent="0.3">
      <c r="B3" s="90"/>
      <c r="C3" s="91"/>
      <c r="D3" s="91"/>
      <c r="E3" s="91"/>
      <c r="F3" s="91"/>
      <c r="G3" s="91"/>
      <c r="H3" s="92"/>
      <c r="I3" s="32"/>
      <c r="J3" s="59"/>
      <c r="K3" s="59"/>
      <c r="L3" s="59"/>
    </row>
    <row r="4" spans="1:30" ht="15.75" thickBot="1" x14ac:dyDescent="0.3">
      <c r="G4" s="93"/>
      <c r="H4" s="93"/>
      <c r="I4" s="60"/>
      <c r="J4" s="59"/>
      <c r="K4" s="59"/>
      <c r="L4" s="59"/>
    </row>
    <row r="5" spans="1:30" ht="28.5" customHeight="1" thickBot="1" x14ac:dyDescent="0.3">
      <c r="B5" s="5" t="s">
        <v>0</v>
      </c>
      <c r="C5" s="95"/>
      <c r="D5" s="96"/>
      <c r="E5" s="97"/>
      <c r="F5" s="98" t="s">
        <v>39</v>
      </c>
      <c r="G5" s="98"/>
      <c r="H5" s="8"/>
      <c r="I5" s="59"/>
      <c r="J5" s="59"/>
      <c r="K5" s="59"/>
      <c r="L5" s="59"/>
      <c r="Z5"/>
      <c r="AA5"/>
      <c r="AB5"/>
      <c r="AC5"/>
      <c r="AD5"/>
    </row>
    <row r="6" spans="1:30" ht="28.5" customHeight="1" thickBot="1" x14ac:dyDescent="0.3">
      <c r="B6" s="5" t="s">
        <v>1</v>
      </c>
      <c r="C6" s="94"/>
      <c r="D6" s="94"/>
      <c r="E6" s="94"/>
      <c r="F6" s="98" t="s">
        <v>2</v>
      </c>
      <c r="G6" s="98"/>
      <c r="H6" s="8"/>
      <c r="I6" s="59"/>
      <c r="J6" s="59"/>
      <c r="K6" s="59"/>
      <c r="L6" s="59"/>
      <c r="Z6"/>
      <c r="AA6"/>
      <c r="AB6"/>
      <c r="AC6"/>
      <c r="AD6"/>
    </row>
    <row r="7" spans="1:30" ht="28.5" customHeight="1" x14ac:dyDescent="0.25">
      <c r="B7" s="5" t="s">
        <v>3</v>
      </c>
      <c r="C7" s="94"/>
      <c r="D7" s="94"/>
      <c r="E7" s="94"/>
      <c r="F7" s="98" t="s">
        <v>4</v>
      </c>
      <c r="G7" s="98"/>
      <c r="H7" s="62"/>
      <c r="I7" s="20"/>
      <c r="J7" s="59"/>
      <c r="K7" s="59"/>
      <c r="L7" s="59"/>
      <c r="Z7"/>
      <c r="AA7"/>
      <c r="AB7"/>
      <c r="AC7"/>
      <c r="AD7"/>
    </row>
    <row r="8" spans="1:30" x14ac:dyDescent="0.25">
      <c r="B8" s="3"/>
      <c r="I8" s="59"/>
      <c r="J8" s="59"/>
      <c r="K8" s="59"/>
      <c r="L8" s="59"/>
      <c r="Z8"/>
      <c r="AA8"/>
      <c r="AB8"/>
      <c r="AC8"/>
      <c r="AD8"/>
    </row>
    <row r="9" spans="1:30" ht="28.5" customHeight="1" thickBot="1" x14ac:dyDescent="0.3">
      <c r="B9" s="6" t="s">
        <v>13</v>
      </c>
      <c r="C9" s="99"/>
      <c r="D9" s="99"/>
      <c r="E9" s="99"/>
      <c r="F9" s="99"/>
      <c r="G9" s="99"/>
      <c r="H9" s="99"/>
      <c r="I9" s="20"/>
      <c r="J9" s="59"/>
      <c r="K9" s="59"/>
      <c r="L9" s="59"/>
      <c r="Z9"/>
      <c r="AA9"/>
      <c r="AB9"/>
      <c r="AC9"/>
      <c r="AD9"/>
    </row>
    <row r="10" spans="1:30" ht="29.25" customHeight="1" thickBot="1" x14ac:dyDescent="0.3">
      <c r="B10" s="7" t="s">
        <v>14</v>
      </c>
      <c r="C10" s="80"/>
      <c r="D10" s="80"/>
      <c r="E10" s="80"/>
      <c r="F10" s="80"/>
      <c r="G10" s="80"/>
      <c r="H10" s="80"/>
      <c r="I10" s="59"/>
      <c r="J10" s="59"/>
      <c r="K10" s="59"/>
      <c r="L10" s="59"/>
      <c r="Z10"/>
      <c r="AA10"/>
      <c r="AB10"/>
      <c r="AC10"/>
      <c r="AD10"/>
    </row>
    <row r="11" spans="1:30" ht="29.25" customHeight="1" thickBot="1" x14ac:dyDescent="0.3">
      <c r="B11" s="7" t="s">
        <v>15</v>
      </c>
      <c r="C11" s="80"/>
      <c r="D11" s="80"/>
      <c r="E11" s="80"/>
      <c r="F11" s="80"/>
      <c r="G11" s="80"/>
      <c r="H11" s="80"/>
      <c r="I11" s="59"/>
      <c r="J11" s="59"/>
      <c r="K11" s="59"/>
      <c r="L11" s="59"/>
      <c r="Z11"/>
      <c r="AA11"/>
      <c r="AB11"/>
      <c r="AC11"/>
      <c r="AD11"/>
    </row>
    <row r="12" spans="1:30" x14ac:dyDescent="0.25">
      <c r="B12" s="2" t="s">
        <v>5</v>
      </c>
      <c r="I12" s="59"/>
      <c r="J12" s="59"/>
      <c r="K12" s="59"/>
      <c r="L12" s="59"/>
      <c r="Z12"/>
      <c r="AA12"/>
      <c r="AB12"/>
      <c r="AC12"/>
      <c r="AD12"/>
    </row>
    <row r="13" spans="1:30" ht="19.5" customHeight="1" x14ac:dyDescent="0.25">
      <c r="A13" s="72"/>
      <c r="B13" s="77" t="str">
        <f>"1. Proces" &amp;TEXT(J17," (0%) = ")&amp;( I17)&amp; " punten"</f>
        <v>1. Proces (25%) = 250 punten</v>
      </c>
      <c r="C13" s="78"/>
      <c r="D13" s="78"/>
      <c r="E13" s="78"/>
      <c r="F13" s="78"/>
      <c r="G13" s="78"/>
      <c r="H13" s="79"/>
      <c r="I13" s="73"/>
      <c r="J13" s="73"/>
      <c r="K13" s="73"/>
      <c r="L13" s="74"/>
    </row>
    <row r="14" spans="1:30" ht="123.75" x14ac:dyDescent="0.25">
      <c r="B14" s="63" t="s">
        <v>6</v>
      </c>
      <c r="C14" s="64" t="s">
        <v>7</v>
      </c>
      <c r="D14" s="65" t="s">
        <v>8</v>
      </c>
      <c r="E14" s="66" t="s">
        <v>9</v>
      </c>
      <c r="F14" s="67" t="s">
        <v>10</v>
      </c>
      <c r="G14" s="68" t="s">
        <v>11</v>
      </c>
      <c r="H14" s="69" t="s">
        <v>12</v>
      </c>
      <c r="I14" s="70" t="s">
        <v>34</v>
      </c>
      <c r="J14" s="70" t="s">
        <v>36</v>
      </c>
      <c r="K14" s="70" t="s">
        <v>33</v>
      </c>
      <c r="L14" s="71" t="s">
        <v>35</v>
      </c>
    </row>
    <row r="15" spans="1:30" ht="30" customHeight="1" x14ac:dyDescent="0.25">
      <c r="A15" s="25" t="s">
        <v>29</v>
      </c>
      <c r="B15" s="9" t="s">
        <v>40</v>
      </c>
      <c r="C15" s="10">
        <v>10</v>
      </c>
      <c r="D15" s="10" t="s">
        <v>20</v>
      </c>
      <c r="E15" s="10"/>
      <c r="F15" s="10"/>
      <c r="G15" s="10"/>
      <c r="H15" s="57"/>
      <c r="I15" s="41">
        <f>IFERROR($I$17/SUM($K$15:$K$16)*K15,0)</f>
        <v>125</v>
      </c>
      <c r="J15" s="53">
        <f>J17/3*100</f>
        <v>8.3333333333333321</v>
      </c>
      <c r="K15" s="42">
        <f>IF(G15="",J15,0)</f>
        <v>8.3333333333333321</v>
      </c>
      <c r="L15" s="40">
        <f>SUM(C15:G15)/10*I15</f>
        <v>125</v>
      </c>
    </row>
    <row r="16" spans="1:30" ht="30" customHeight="1" x14ac:dyDescent="0.25">
      <c r="A16" s="25" t="s">
        <v>30</v>
      </c>
      <c r="B16" s="9" t="s">
        <v>41</v>
      </c>
      <c r="C16" s="10">
        <v>10</v>
      </c>
      <c r="D16" s="10"/>
      <c r="E16" s="10"/>
      <c r="F16" s="10"/>
      <c r="G16" s="10"/>
      <c r="H16" s="28"/>
      <c r="I16" s="41">
        <f>IFERROR($I$17/SUM($K$15:$K$16)*K16,0)</f>
        <v>125</v>
      </c>
      <c r="J16" s="53">
        <f>J17/3*100</f>
        <v>8.3333333333333321</v>
      </c>
      <c r="K16" s="42">
        <f>IF(G16="",J16,0)</f>
        <v>8.3333333333333321</v>
      </c>
      <c r="L16" s="40">
        <f t="shared" ref="L16" si="0">SUM(C16:G16)/10*I16</f>
        <v>125</v>
      </c>
    </row>
    <row r="17" spans="1:13" ht="30" customHeight="1" x14ac:dyDescent="0.25">
      <c r="B17" s="36"/>
      <c r="C17" s="18"/>
      <c r="D17" s="35"/>
      <c r="E17" s="35"/>
      <c r="F17" s="35"/>
      <c r="G17" s="35"/>
      <c r="H17" s="37"/>
      <c r="I17" s="42">
        <f>IF(SUM(K15:K16)=0,0,(J17*1000))</f>
        <v>250</v>
      </c>
      <c r="J17" s="44">
        <v>0.25</v>
      </c>
      <c r="K17" s="44">
        <f>J17</f>
        <v>0.25</v>
      </c>
      <c r="L17" s="40">
        <f>SUM(L15:L16)</f>
        <v>250</v>
      </c>
      <c r="M17" s="52"/>
    </row>
    <row r="18" spans="1:13" ht="19.5" customHeight="1" x14ac:dyDescent="0.25">
      <c r="B18" s="77" t="str">
        <f>"2. Communicatie" &amp;TEXT(J24," (0%) = ")&amp;( I24)&amp; " punten"</f>
        <v>2. Communicatie (25%) = 250 punten</v>
      </c>
      <c r="C18" s="81"/>
      <c r="D18" s="78"/>
      <c r="E18" s="78"/>
      <c r="F18" s="78"/>
      <c r="G18" s="78"/>
      <c r="H18" s="78"/>
      <c r="I18" s="47"/>
      <c r="J18" s="47"/>
      <c r="K18" s="47"/>
      <c r="L18" s="47"/>
    </row>
    <row r="19" spans="1:13" x14ac:dyDescent="0.25">
      <c r="B19" s="12" t="s">
        <v>6</v>
      </c>
      <c r="C19" s="13" t="s">
        <v>7</v>
      </c>
      <c r="D19" s="14" t="s">
        <v>8</v>
      </c>
      <c r="E19" s="15" t="s">
        <v>9</v>
      </c>
      <c r="F19" s="16" t="s">
        <v>10</v>
      </c>
      <c r="G19" s="17" t="s">
        <v>11</v>
      </c>
      <c r="H19" s="27" t="s">
        <v>12</v>
      </c>
      <c r="I19" s="30"/>
      <c r="J19" s="30"/>
      <c r="K19" s="30"/>
      <c r="L19" s="30"/>
    </row>
    <row r="20" spans="1:13" ht="30" customHeight="1" x14ac:dyDescent="0.25">
      <c r="A20" s="25" t="s">
        <v>21</v>
      </c>
      <c r="B20" s="9" t="s">
        <v>42</v>
      </c>
      <c r="C20" s="10">
        <v>10</v>
      </c>
      <c r="D20" s="10" t="s">
        <v>20</v>
      </c>
      <c r="E20" s="10"/>
      <c r="F20" s="10"/>
      <c r="G20" s="10"/>
      <c r="H20" s="29"/>
      <c r="I20" s="41">
        <f>IFERROR($I$24/SUM($K$20:$K$23)*K20,0)</f>
        <v>62.5</v>
      </c>
      <c r="J20" s="53">
        <f>J24/4*100</f>
        <v>6.25</v>
      </c>
      <c r="K20" s="42">
        <f>IF(G20="",J20,0)</f>
        <v>6.25</v>
      </c>
      <c r="L20" s="40">
        <f t="shared" ref="L20:L23" si="1">SUM(C20:G20)/10*I20</f>
        <v>62.5</v>
      </c>
    </row>
    <row r="21" spans="1:13" ht="30" customHeight="1" x14ac:dyDescent="0.25">
      <c r="A21" s="25" t="s">
        <v>22</v>
      </c>
      <c r="B21" s="9" t="s">
        <v>43</v>
      </c>
      <c r="C21" s="10">
        <v>10</v>
      </c>
      <c r="D21" s="10"/>
      <c r="E21" s="10"/>
      <c r="F21" s="10"/>
      <c r="G21" s="10"/>
      <c r="H21" s="29"/>
      <c r="I21" s="41">
        <f>IFERROR($I$24/SUM($K$20:$K$23)*K21,0)</f>
        <v>62.5</v>
      </c>
      <c r="J21" s="53">
        <f>J24/4*100</f>
        <v>6.25</v>
      </c>
      <c r="K21" s="42">
        <f t="shared" ref="K21:K23" si="2">IF(G21="",J21,0)</f>
        <v>6.25</v>
      </c>
      <c r="L21" s="40">
        <f t="shared" si="1"/>
        <v>62.5</v>
      </c>
    </row>
    <row r="22" spans="1:13" ht="30" customHeight="1" x14ac:dyDescent="0.25">
      <c r="A22" s="25" t="s">
        <v>23</v>
      </c>
      <c r="B22" s="9" t="s">
        <v>44</v>
      </c>
      <c r="C22" s="10">
        <v>10</v>
      </c>
      <c r="D22" s="10"/>
      <c r="E22" s="10"/>
      <c r="F22" s="10" t="s">
        <v>20</v>
      </c>
      <c r="G22" s="10"/>
      <c r="H22" s="29"/>
      <c r="I22" s="41">
        <f>IFERROR($I$24/SUM($K$20:$K$23)*K22,0)</f>
        <v>62.5</v>
      </c>
      <c r="J22" s="53">
        <f>J24/4*100</f>
        <v>6.25</v>
      </c>
      <c r="K22" s="42">
        <f t="shared" si="2"/>
        <v>6.25</v>
      </c>
      <c r="L22" s="40">
        <f t="shared" si="1"/>
        <v>62.5</v>
      </c>
    </row>
    <row r="23" spans="1:13" ht="30" customHeight="1" x14ac:dyDescent="0.25">
      <c r="A23" s="25" t="s">
        <v>24</v>
      </c>
      <c r="B23" s="9" t="s">
        <v>45</v>
      </c>
      <c r="C23" s="10">
        <v>10</v>
      </c>
      <c r="D23" s="10"/>
      <c r="E23" s="10"/>
      <c r="F23" s="10"/>
      <c r="G23" s="10"/>
      <c r="H23" s="29"/>
      <c r="I23" s="41">
        <f>IFERROR($I$24/SUM($K$20:$K$23)*K23,0)</f>
        <v>62.5</v>
      </c>
      <c r="J23" s="53">
        <f>J24/4*100</f>
        <v>6.25</v>
      </c>
      <c r="K23" s="42">
        <f t="shared" si="2"/>
        <v>6.25</v>
      </c>
      <c r="L23" s="40">
        <f t="shared" si="1"/>
        <v>62.5</v>
      </c>
    </row>
    <row r="24" spans="1:13" ht="30" customHeight="1" x14ac:dyDescent="0.25">
      <c r="B24" s="36"/>
      <c r="C24" s="35"/>
      <c r="D24" s="35"/>
      <c r="E24" s="35"/>
      <c r="F24" s="35"/>
      <c r="G24" s="35"/>
      <c r="H24" s="35"/>
      <c r="I24" s="42">
        <f>IF(SUM(K20:K23)=0,0,(J24*1000))</f>
        <v>250</v>
      </c>
      <c r="J24" s="44">
        <v>0.25</v>
      </c>
      <c r="K24" s="44">
        <f>J24</f>
        <v>0.25</v>
      </c>
      <c r="L24" s="40">
        <f>SUM(L20:L23)</f>
        <v>250</v>
      </c>
    </row>
    <row r="25" spans="1:13" ht="19.5" customHeight="1" x14ac:dyDescent="0.25">
      <c r="B25" s="77" t="str">
        <f>"3. Overige" &amp;TEXT(J29," (0%) = ")&amp;( I29)&amp; " punten"</f>
        <v>3. Overige (25%) = 250 punten</v>
      </c>
      <c r="C25" s="78"/>
      <c r="D25" s="78"/>
      <c r="E25" s="78"/>
      <c r="F25" s="78"/>
      <c r="G25" s="78"/>
      <c r="H25" s="78"/>
      <c r="I25" s="47"/>
      <c r="J25" s="47"/>
      <c r="K25" s="47"/>
      <c r="L25" s="47"/>
    </row>
    <row r="26" spans="1:13" s="11" customFormat="1" x14ac:dyDescent="0.25">
      <c r="B26" s="12" t="s">
        <v>6</v>
      </c>
      <c r="C26" s="13" t="s">
        <v>7</v>
      </c>
      <c r="D26" s="14" t="s">
        <v>8</v>
      </c>
      <c r="E26" s="15" t="s">
        <v>9</v>
      </c>
      <c r="F26" s="16" t="s">
        <v>10</v>
      </c>
      <c r="G26" s="17" t="s">
        <v>11</v>
      </c>
      <c r="H26" s="27" t="s">
        <v>12</v>
      </c>
      <c r="I26" s="30"/>
      <c r="J26" s="30"/>
      <c r="K26" s="30"/>
      <c r="L26" s="30"/>
    </row>
    <row r="27" spans="1:13" s="11" customFormat="1" ht="30" customHeight="1" x14ac:dyDescent="0.25">
      <c r="A27" s="26" t="s">
        <v>31</v>
      </c>
      <c r="B27" s="9" t="s">
        <v>46</v>
      </c>
      <c r="C27" s="10">
        <v>10</v>
      </c>
      <c r="D27" s="10" t="s">
        <v>20</v>
      </c>
      <c r="E27" s="10"/>
      <c r="F27" s="10"/>
      <c r="G27" s="10"/>
      <c r="H27" s="29"/>
      <c r="I27" s="41">
        <f>IFERROR($I$29/SUM($K$27:$K$28)*K27,0)</f>
        <v>125</v>
      </c>
      <c r="J27" s="53">
        <f>J29/2*100</f>
        <v>12.5</v>
      </c>
      <c r="K27" s="42">
        <f t="shared" ref="K27:K28" si="3">IF(G27="",J27,0)</f>
        <v>12.5</v>
      </c>
      <c r="L27" s="40">
        <f t="shared" ref="L27:L28" si="4">SUM(C27:G27)/10*I27</f>
        <v>125</v>
      </c>
    </row>
    <row r="28" spans="1:13" s="11" customFormat="1" ht="30" customHeight="1" x14ac:dyDescent="0.25">
      <c r="A28" s="26" t="s">
        <v>32</v>
      </c>
      <c r="B28" s="9" t="s">
        <v>47</v>
      </c>
      <c r="C28" s="10">
        <v>10</v>
      </c>
      <c r="D28" s="10" t="s">
        <v>20</v>
      </c>
      <c r="E28" s="10"/>
      <c r="F28" s="10"/>
      <c r="G28" s="10"/>
      <c r="H28" s="29"/>
      <c r="I28" s="41">
        <f>IFERROR($I$29/SUM($K$27:$K$28)*K28,0)</f>
        <v>125</v>
      </c>
      <c r="J28" s="53">
        <f>J29/2*100</f>
        <v>12.5</v>
      </c>
      <c r="K28" s="42">
        <f t="shared" si="3"/>
        <v>12.5</v>
      </c>
      <c r="L28" s="40">
        <f t="shared" si="4"/>
        <v>125</v>
      </c>
    </row>
    <row r="29" spans="1:13" s="11" customFormat="1" ht="30" customHeight="1" x14ac:dyDescent="0.25">
      <c r="B29" s="36"/>
      <c r="C29" s="35"/>
      <c r="D29" s="35"/>
      <c r="E29" s="35"/>
      <c r="F29" s="35"/>
      <c r="G29" s="35"/>
      <c r="H29" s="35"/>
      <c r="I29" s="42">
        <f>IF(SUM(K27:K28)=0,0,(J29*1000))</f>
        <v>250</v>
      </c>
      <c r="J29" s="44">
        <v>0.25</v>
      </c>
      <c r="K29" s="44">
        <f>J29</f>
        <v>0.25</v>
      </c>
      <c r="L29" s="40">
        <f>SUM(L27:L28)</f>
        <v>250</v>
      </c>
    </row>
    <row r="30" spans="1:13" ht="30" customHeight="1" x14ac:dyDescent="0.25">
      <c r="B30" s="106" t="str">
        <f>"4. Opdracht specifiek" &amp;TEXT(J36," (0%) = ")&amp;( I36)&amp; " punten"</f>
        <v>4. Opdracht specifiek (25%) = 250 punten</v>
      </c>
      <c r="C30" s="81"/>
      <c r="D30" s="81"/>
      <c r="E30" s="81"/>
      <c r="F30" s="81"/>
      <c r="G30" s="81"/>
      <c r="H30" s="81"/>
      <c r="I30" s="47"/>
      <c r="J30" s="47"/>
      <c r="K30" s="47"/>
      <c r="L30" s="47"/>
    </row>
    <row r="31" spans="1:13" x14ac:dyDescent="0.25">
      <c r="B31" s="12" t="s">
        <v>6</v>
      </c>
      <c r="C31" s="13" t="s">
        <v>7</v>
      </c>
      <c r="D31" s="14" t="s">
        <v>8</v>
      </c>
      <c r="E31" s="15" t="s">
        <v>9</v>
      </c>
      <c r="F31" s="16" t="s">
        <v>10</v>
      </c>
      <c r="G31" s="17" t="s">
        <v>11</v>
      </c>
      <c r="H31" s="27" t="s">
        <v>12</v>
      </c>
      <c r="I31" s="30"/>
      <c r="J31" s="30"/>
      <c r="K31" s="30"/>
      <c r="L31" s="30"/>
    </row>
    <row r="32" spans="1:13" ht="29.25" customHeight="1" x14ac:dyDescent="0.25">
      <c r="A32" s="58" t="s">
        <v>25</v>
      </c>
      <c r="B32" s="56" t="s">
        <v>53</v>
      </c>
      <c r="C32" s="38">
        <v>10</v>
      </c>
      <c r="D32" s="38"/>
      <c r="E32" s="38"/>
      <c r="F32" s="38"/>
      <c r="G32" s="38"/>
      <c r="H32" s="24"/>
      <c r="I32" s="41">
        <f>IFERROR($I$36/SUM($K$32:$K$35)*K32,0)</f>
        <v>62.5</v>
      </c>
      <c r="J32" s="53">
        <f>J36/4*100</f>
        <v>6.25</v>
      </c>
      <c r="K32" s="42">
        <f>IF(G32="",J32,0)</f>
        <v>6.25</v>
      </c>
      <c r="L32" s="40">
        <f t="shared" ref="L32:L35" si="5">SUM(C32:G32)/10*I32</f>
        <v>62.5</v>
      </c>
    </row>
    <row r="33" spans="1:12" ht="30" customHeight="1" x14ac:dyDescent="0.25">
      <c r="A33" s="58" t="s">
        <v>26</v>
      </c>
      <c r="B33" s="56" t="s">
        <v>52</v>
      </c>
      <c r="C33" s="38">
        <v>10</v>
      </c>
      <c r="D33" s="38"/>
      <c r="E33" s="38"/>
      <c r="F33" s="38"/>
      <c r="G33" s="38"/>
      <c r="H33" s="24"/>
      <c r="I33" s="41">
        <f>IFERROR($I$36/SUM($K$32:$K$35)*K33,0)</f>
        <v>62.5</v>
      </c>
      <c r="J33" s="53">
        <f>J36/4*100</f>
        <v>6.25</v>
      </c>
      <c r="K33" s="42">
        <f>IF(G33="",J33,0)</f>
        <v>6.25</v>
      </c>
      <c r="L33" s="40">
        <f t="shared" si="5"/>
        <v>62.5</v>
      </c>
    </row>
    <row r="34" spans="1:12" ht="30" customHeight="1" x14ac:dyDescent="0.25">
      <c r="A34" s="58" t="s">
        <v>27</v>
      </c>
      <c r="B34" s="56" t="s">
        <v>54</v>
      </c>
      <c r="C34" s="38">
        <v>10</v>
      </c>
      <c r="D34" s="38"/>
      <c r="E34" s="38"/>
      <c r="F34" s="38"/>
      <c r="G34" s="38"/>
      <c r="H34" s="24"/>
      <c r="I34" s="41">
        <f>IFERROR($I$36/SUM($K$32:$K$35)*K34,0)</f>
        <v>62.5</v>
      </c>
      <c r="J34" s="53">
        <f>J36/4*100</f>
        <v>6.25</v>
      </c>
      <c r="K34" s="42">
        <f t="shared" ref="K34" si="6">IF(G34="",J34,0)</f>
        <v>6.25</v>
      </c>
      <c r="L34" s="40">
        <f t="shared" si="5"/>
        <v>62.5</v>
      </c>
    </row>
    <row r="35" spans="1:12" ht="30" customHeight="1" x14ac:dyDescent="0.25">
      <c r="A35" s="58" t="s">
        <v>28</v>
      </c>
      <c r="B35" s="56" t="s">
        <v>55</v>
      </c>
      <c r="C35" s="38">
        <v>10</v>
      </c>
      <c r="D35" s="38" t="s">
        <v>20</v>
      </c>
      <c r="E35" s="38"/>
      <c r="F35" s="38"/>
      <c r="G35" s="38"/>
      <c r="H35" s="24"/>
      <c r="I35" s="41">
        <f>IFERROR($I$36/SUM($K$32:$K$35)*K35,0)</f>
        <v>62.5</v>
      </c>
      <c r="J35" s="53">
        <f>J36/4*100</f>
        <v>6.25</v>
      </c>
      <c r="K35" s="42">
        <f>IF(G35="",J35,0)</f>
        <v>6.25</v>
      </c>
      <c r="L35" s="40">
        <f t="shared" si="5"/>
        <v>62.5</v>
      </c>
    </row>
    <row r="36" spans="1:12" ht="30" customHeight="1" x14ac:dyDescent="0.25">
      <c r="B36" s="19"/>
      <c r="C36" s="20"/>
      <c r="D36" s="20"/>
      <c r="E36" s="20"/>
      <c r="F36" s="20"/>
      <c r="G36" s="20"/>
      <c r="H36" s="20"/>
      <c r="I36" s="43">
        <f>IF(SUM(K32:K35)=0,0,(J36*1000))</f>
        <v>250</v>
      </c>
      <c r="J36" s="44">
        <v>0.25</v>
      </c>
      <c r="K36" s="44">
        <f>J36</f>
        <v>0.25</v>
      </c>
      <c r="L36" s="40">
        <f>SUM(L32:L35)</f>
        <v>250</v>
      </c>
    </row>
    <row r="37" spans="1:12" ht="17.25" customHeight="1" x14ac:dyDescent="0.25">
      <c r="B37" s="48" t="s">
        <v>19</v>
      </c>
      <c r="C37" s="49"/>
      <c r="D37" s="50"/>
      <c r="E37"/>
      <c r="F37"/>
      <c r="G37"/>
      <c r="H37"/>
      <c r="I37"/>
      <c r="J37"/>
    </row>
    <row r="38" spans="1:12" ht="17.25" customHeight="1" x14ac:dyDescent="0.25">
      <c r="B38" s="23"/>
      <c r="C38" s="39" t="s">
        <v>17</v>
      </c>
      <c r="D38" s="51" t="s">
        <v>18</v>
      </c>
      <c r="E38"/>
      <c r="F38"/>
      <c r="G38"/>
      <c r="H38"/>
      <c r="I38"/>
      <c r="J38"/>
    </row>
    <row r="39" spans="1:12" ht="15" customHeight="1" x14ac:dyDescent="0.25">
      <c r="B39" s="22" t="s">
        <v>37</v>
      </c>
      <c r="C39" s="54">
        <f>L17</f>
        <v>250</v>
      </c>
      <c r="D39" s="85">
        <f>10*SUM($C$39:$C$42)/SUM(I36,I29,I24,I17)</f>
        <v>10</v>
      </c>
      <c r="E39"/>
      <c r="F39"/>
      <c r="G39"/>
      <c r="H39"/>
      <c r="I39"/>
      <c r="J39"/>
    </row>
    <row r="40" spans="1:12" ht="15" customHeight="1" x14ac:dyDescent="0.25">
      <c r="B40" s="21" t="s">
        <v>48</v>
      </c>
      <c r="C40" s="55">
        <f>L24</f>
        <v>250</v>
      </c>
      <c r="D40" s="85"/>
      <c r="E40"/>
      <c r="F40"/>
      <c r="G40"/>
      <c r="H40"/>
      <c r="I40"/>
      <c r="J40"/>
    </row>
    <row r="41" spans="1:12" ht="15" customHeight="1" x14ac:dyDescent="0.25">
      <c r="B41" s="21" t="s">
        <v>49</v>
      </c>
      <c r="C41" s="55">
        <f>L29</f>
        <v>250</v>
      </c>
      <c r="D41" s="85"/>
      <c r="E41"/>
      <c r="F41"/>
      <c r="G41"/>
      <c r="H41"/>
      <c r="I41"/>
      <c r="J41"/>
    </row>
    <row r="42" spans="1:12" ht="31.5" customHeight="1" x14ac:dyDescent="0.25">
      <c r="B42" s="21" t="s">
        <v>38</v>
      </c>
      <c r="C42" s="55">
        <f>L36</f>
        <v>250</v>
      </c>
      <c r="D42" s="86"/>
      <c r="E42"/>
      <c r="F42"/>
      <c r="G42"/>
      <c r="H42"/>
      <c r="I42"/>
      <c r="J42"/>
    </row>
    <row r="43" spans="1:12" ht="15.75" thickBot="1" x14ac:dyDescent="0.3">
      <c r="B43" s="19"/>
      <c r="C43" s="20"/>
      <c r="D43" s="20"/>
      <c r="E43" s="20"/>
      <c r="F43" s="20"/>
      <c r="G43" s="20"/>
      <c r="H43" s="20"/>
      <c r="I43" s="20"/>
    </row>
    <row r="44" spans="1:12" ht="30" customHeight="1" x14ac:dyDescent="0.25">
      <c r="B44" s="100" t="s">
        <v>16</v>
      </c>
      <c r="C44" s="101"/>
      <c r="D44" s="101"/>
      <c r="E44" s="101"/>
      <c r="F44" s="101"/>
      <c r="G44" s="101"/>
      <c r="H44" s="102"/>
      <c r="I44" s="33"/>
    </row>
    <row r="45" spans="1:12" ht="25.5" customHeight="1" thickBot="1" x14ac:dyDescent="0.3">
      <c r="B45" s="103" t="s">
        <v>56</v>
      </c>
      <c r="C45" s="104"/>
      <c r="D45" s="104"/>
      <c r="E45" s="104"/>
      <c r="F45" s="104"/>
      <c r="G45" s="104"/>
      <c r="H45" s="105"/>
      <c r="I45" s="34"/>
    </row>
    <row r="46" spans="1:12" ht="159.75" customHeight="1" thickBot="1" x14ac:dyDescent="0.3">
      <c r="B46" s="82"/>
      <c r="C46" s="83"/>
      <c r="D46" s="83"/>
      <c r="E46" s="83"/>
      <c r="F46" s="83"/>
      <c r="G46" s="83"/>
      <c r="H46" s="84"/>
      <c r="I46" s="45"/>
    </row>
    <row r="48" spans="1:12" x14ac:dyDescent="0.25">
      <c r="B48" s="4"/>
    </row>
    <row r="49" spans="2:2" x14ac:dyDescent="0.25">
      <c r="B49" s="4"/>
    </row>
  </sheetData>
  <mergeCells count="20">
    <mergeCell ref="C9:H9"/>
    <mergeCell ref="B44:H44"/>
    <mergeCell ref="B45:H45"/>
    <mergeCell ref="B30:H30"/>
    <mergeCell ref="B25:H25"/>
    <mergeCell ref="B2:H2"/>
    <mergeCell ref="B3:H3"/>
    <mergeCell ref="G4:H4"/>
    <mergeCell ref="C7:E7"/>
    <mergeCell ref="C6:E6"/>
    <mergeCell ref="C5:E5"/>
    <mergeCell ref="F7:G7"/>
    <mergeCell ref="F6:G6"/>
    <mergeCell ref="F5:G5"/>
    <mergeCell ref="B13:H13"/>
    <mergeCell ref="C11:H11"/>
    <mergeCell ref="C10:H10"/>
    <mergeCell ref="B18:H18"/>
    <mergeCell ref="B46:H46"/>
    <mergeCell ref="D39:D42"/>
  </mergeCells>
  <dataValidations count="1">
    <dataValidation type="list" allowBlank="1" showInputMessage="1" showErrorMessage="1" promptTitle="Maak uw keuze..." prompt="middels dit pull-down menu_x000a_" sqref="I7" xr:uid="{00000000-0002-0000-0100-000000000000}">
      <formula1>$AB$7:$AB$8</formula1>
    </dataValidation>
  </dataValidations>
  <pageMargins left="0.70866141732283472" right="0.70866141732283472" top="0.74803149606299213" bottom="0.74803149606299213" header="0.31496062992125984" footer="0.31496062992125984"/>
  <pageSetup paperSize="9" scale="62" fitToHeight="2" orientation="portrait" r:id="rId1"/>
  <rowBreaks count="1" manualBreakCount="1">
    <brk id="29" max="10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1042" r:id="rId4">
          <objectPr defaultSize="0" autoPict="0" r:id="rId5">
            <anchor moveWithCells="1">
              <from>
                <xdr:col>1</xdr:col>
                <xdr:colOff>66675</xdr:colOff>
                <xdr:row>46</xdr:row>
                <xdr:rowOff>142875</xdr:rowOff>
              </from>
              <to>
                <xdr:col>8</xdr:col>
                <xdr:colOff>9525</xdr:colOff>
                <xdr:row>66</xdr:row>
                <xdr:rowOff>85725</xdr:rowOff>
              </to>
            </anchor>
          </objectPr>
        </oleObject>
      </mc:Choice>
      <mc:Fallback>
        <oleObject progId="Word.Document.12" shapeId="1042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DC48FCFAF053499939197A2A5F6C9B" ma:contentTypeVersion="6" ma:contentTypeDescription="Een nieuw document maken." ma:contentTypeScope="" ma:versionID="9d7341eb111cbd7fef8ade2e5caba41a">
  <xsd:schema xmlns:xsd="http://www.w3.org/2001/XMLSchema" xmlns:xs="http://www.w3.org/2001/XMLSchema" xmlns:p="http://schemas.microsoft.com/office/2006/metadata/properties" xmlns:ns2="bc2b5fa0-3866-4b0b-ae83-8b39e8492e14" xmlns:ns3="8664503d-c7e7-4d78-8f6a-fcd608532db0" targetNamespace="http://schemas.microsoft.com/office/2006/metadata/properties" ma:root="true" ma:fieldsID="241316567da3f82acc85666909ce5a19" ns2:_="" ns3:_="">
    <xsd:import namespace="bc2b5fa0-3866-4b0b-ae83-8b39e8492e14"/>
    <xsd:import namespace="8664503d-c7e7-4d78-8f6a-fcd608532d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b5fa0-3866-4b0b-ae83-8b39e8492e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64503d-c7e7-4d78-8f6a-fcd608532db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E5FED0-63F6-4BB2-B98A-CC13E31A5E80}"/>
</file>

<file path=customXml/itemProps2.xml><?xml version="1.0" encoding="utf-8"?>
<ds:datastoreItem xmlns:ds="http://schemas.openxmlformats.org/officeDocument/2006/customXml" ds:itemID="{8D349818-7627-4D0B-B0D0-D49EF790CF6D}"/>
</file>

<file path=customXml/itemProps3.xml><?xml version="1.0" encoding="utf-8"?>
<ds:datastoreItem xmlns:ds="http://schemas.openxmlformats.org/officeDocument/2006/customXml" ds:itemID="{B4737F19-CD2F-494C-92A2-B2A569DF43E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4</vt:i4>
      </vt:variant>
    </vt:vector>
  </HeadingPairs>
  <TitlesOfParts>
    <vt:vector size="6" baseType="lpstr">
      <vt:lpstr>Toelichting</vt:lpstr>
      <vt:lpstr>Beoordeling op NZV</vt:lpstr>
      <vt:lpstr>'Beoordeling op NZV'!_ftn1</vt:lpstr>
      <vt:lpstr>'Beoordeling op NZV'!_ftn2</vt:lpstr>
      <vt:lpstr>'Beoordeling op NZV'!_ftnref1</vt:lpstr>
      <vt:lpstr>'Beoordeling op NZV'!Afdrukbereik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2014-07-31T10:21:45Z</dcterms:created>
  <dcterms:modified xsi:type="dcterms:W3CDTF">2023-11-30T10:45:05Z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0x010100C1DC48FCFAF053499939197A2A5F6C9B</vt:lpwstr>
  </property>
</Properties>
</file>