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Signing/Aanbestedingsdocument en bijlagen/Concept/"/>
    </mc:Choice>
  </mc:AlternateContent>
  <xr:revisionPtr revIDLastSave="240" documentId="13_ncr:1_{76501B04-8470-E643-A0AB-2DA10C33B17F}" xr6:coauthVersionLast="47" xr6:coauthVersionMax="47" xr10:uidLastSave="{AC2D52B1-7C30-7948-A8DE-97782F0E6FFC}"/>
  <bookViews>
    <workbookView xWindow="28800" yWindow="500" windowWidth="51200" windowHeight="21100" xr2:uid="{26A0E56A-9CA4-EB40-BF12-5B4691CBE874}"/>
  </bookViews>
  <sheets>
    <sheet name="Waard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3" l="1"/>
  <c r="L3" i="3"/>
  <c r="I4" i="3"/>
  <c r="G4" i="3"/>
  <c r="F4" i="3"/>
  <c r="F5" i="3" s="1"/>
  <c r="F7" i="3" s="1"/>
  <c r="C39" i="3"/>
  <c r="B39" i="3"/>
  <c r="C32" i="3"/>
  <c r="C33" i="3" s="1"/>
  <c r="E22" i="3"/>
  <c r="E15" i="3"/>
  <c r="B31" i="3" s="1"/>
  <c r="B33" i="3" s="1"/>
  <c r="J4" i="3"/>
  <c r="J5" i="3" s="1"/>
  <c r="J7" i="3" s="1"/>
  <c r="H4" i="3"/>
  <c r="H5" i="3" s="1"/>
  <c r="H7" i="3" s="1"/>
  <c r="E4" i="3"/>
  <c r="E8" i="3" s="1"/>
  <c r="B4" i="3"/>
  <c r="B8" i="3" s="1"/>
  <c r="C4" i="3"/>
  <c r="C8" i="3" s="1"/>
  <c r="E21" i="3" s="1"/>
  <c r="D4" i="3"/>
  <c r="D8" i="3" s="1"/>
  <c r="C5" i="3" l="1"/>
  <c r="E23" i="3"/>
  <c r="K5" i="3"/>
  <c r="K7" i="3" s="1"/>
  <c r="I5" i="3"/>
  <c r="I7" i="3" s="1"/>
  <c r="E5" i="3"/>
  <c r="E7" i="3" s="1"/>
  <c r="E19" i="3"/>
  <c r="G5" i="3"/>
  <c r="G7" i="3" s="1"/>
  <c r="B5" i="3"/>
  <c r="L8" i="3"/>
  <c r="D5" i="3"/>
  <c r="D7" i="3" s="1"/>
  <c r="C7" i="3"/>
  <c r="L5" i="3" l="1"/>
  <c r="B7" i="3"/>
  <c r="L7" i="3" s="1"/>
</calcChain>
</file>

<file path=xl/sharedStrings.xml><?xml version="1.0" encoding="utf-8"?>
<sst xmlns="http://schemas.openxmlformats.org/spreadsheetml/2006/main" count="50" uniqueCount="39">
  <si>
    <t>SCORE</t>
  </si>
  <si>
    <t>Vraag 1: Duurzaamheid en circulaire economie</t>
  </si>
  <si>
    <t xml:space="preserve">Vraag 3: Bestelproces </t>
  </si>
  <si>
    <t xml:space="preserve">Vraag 4: Waarborging veiligheid </t>
  </si>
  <si>
    <t>Vraag 5: Casus 
a. Inventarisatie
Volledigheid en leesbaarheid inventarisatie</t>
  </si>
  <si>
    <t>Vraag 5: Casus 
a. Inventarisatie
Advieskwaliteit</t>
  </si>
  <si>
    <t>Vraag 5: Casus 
b. Werktekening
Mate van duidelijkheid en specificatie werktekening</t>
  </si>
  <si>
    <t>Vraag 5: Casus 
b. Werktekening
Plaatsing logo, maximaal gebruik gemaakt van de ruimte</t>
  </si>
  <si>
    <t>Vraag 5: Casus 
c. Tijdspad
Volledigheid tijdspad en mate van realistisch tijdspad</t>
  </si>
  <si>
    <t>Vraag 5: Casus 
c. Tijdspad
Informatievoorziening en overige aandachtspunten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</si>
  <si>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</si>
  <si>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</si>
  <si>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</si>
  <si>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</si>
  <si>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</si>
  <si>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</si>
  <si>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</si>
  <si>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t>KNOCK OUT</t>
  </si>
  <si>
    <t>raming opdracht 1e jaar</t>
  </si>
  <si>
    <t>eenmalig</t>
  </si>
  <si>
    <t>jaarlijks</t>
  </si>
  <si>
    <t xml:space="preserve">verwacht prijsverschil </t>
  </si>
  <si>
    <t>verwacht prijsverschil tussen inschrijvingen</t>
  </si>
  <si>
    <t>maximale waardeverschil</t>
  </si>
  <si>
    <t>kwaliteit weegt zwaarder dan prijs.</t>
  </si>
  <si>
    <t>rekenvoorbeelden</t>
  </si>
  <si>
    <t>Inschrijver A</t>
  </si>
  <si>
    <t>Inschrijver B</t>
  </si>
  <si>
    <t>ingediende prijs</t>
  </si>
  <si>
    <t>verkregen kwaliteit</t>
  </si>
  <si>
    <t>fictieve prijsscore</t>
  </si>
  <si>
    <t>Inschrijver A wint de aanbesteding</t>
  </si>
  <si>
    <t>Beantwoording en toelichting open vraag uit bijlage 8 na consensus</t>
  </si>
  <si>
    <t xml:space="preserve"> </t>
  </si>
  <si>
    <t>Vraag 2: Borging kwaliteit permanente signing</t>
  </si>
  <si>
    <t>Als een Inschrijver viermaal of meer matig scoort volgt uitsluiting van verdere deelname.</t>
  </si>
  <si>
    <t>Als een Inschrijver tweemaal of meer onvoldoende scooort volgt uitsluiting van verdere deelname.</t>
  </si>
  <si>
    <t>Als Inschrijver viermaal of meer (een combinatie van matig en onvoldoende) een negatieve score verkrijgt volgt uitsluiting van verdere deelname.</t>
  </si>
  <si>
    <t>Daar waar "knock out" staat zal bij een onvoldoende inschrijver worden uitgesloten van verdere deelname.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</si>
</sst>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9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sz val="8"/>
      <name val="Calibri"/>
      <family val="2"/>
      <scheme val="minor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i/>
      <sz val="8"/>
      <color theme="1"/>
      <name val="Verdana"/>
      <family val="2"/>
    </font>
    <font>
      <i/>
      <sz val="8"/>
      <color rgb="FFFF0000"/>
      <name val="Verdana"/>
      <family val="2"/>
    </font>
    <font>
      <sz val="10"/>
      <color rgb="FFFF0000"/>
      <name val="Verdana"/>
      <family val="2"/>
    </font>
    <font>
      <b/>
      <sz val="12"/>
      <color rgb="FFFF0000"/>
      <name val="Verdana"/>
      <family val="2"/>
    </font>
    <font>
      <b/>
      <sz val="16"/>
      <color theme="0"/>
      <name val="Verdana"/>
      <family val="2"/>
    </font>
    <font>
      <sz val="12"/>
      <color rgb="FF000000"/>
      <name val="Verdana"/>
      <family val="2"/>
    </font>
    <font>
      <b/>
      <sz val="12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3">
    <xf numFmtId="0" fontId="0" fillId="0" borderId="0" xfId="0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0" xfId="0" applyFont="1"/>
    <xf numFmtId="0" fontId="6" fillId="4" borderId="0" xfId="0" applyFont="1" applyFill="1" applyAlignment="1">
      <alignment horizontal="center" vertical="center"/>
    </xf>
    <xf numFmtId="0" fontId="9" fillId="6" borderId="9" xfId="0" applyFont="1" applyFill="1" applyBorder="1"/>
    <xf numFmtId="44" fontId="9" fillId="6" borderId="10" xfId="2" applyFont="1" applyFill="1" applyBorder="1"/>
    <xf numFmtId="0" fontId="9" fillId="6" borderId="11" xfId="0" applyFont="1" applyFill="1" applyBorder="1"/>
    <xf numFmtId="0" fontId="9" fillId="6" borderId="0" xfId="0" applyFont="1" applyFill="1"/>
    <xf numFmtId="44" fontId="9" fillId="6" borderId="12" xfId="2" applyFont="1" applyFill="1" applyBorder="1"/>
    <xf numFmtId="44" fontId="9" fillId="6" borderId="7" xfId="2" applyFont="1" applyFill="1" applyBorder="1"/>
    <xf numFmtId="0" fontId="9" fillId="6" borderId="7" xfId="0" applyFont="1" applyFill="1" applyBorder="1"/>
    <xf numFmtId="9" fontId="9" fillId="6" borderId="7" xfId="0" applyNumberFormat="1" applyFont="1" applyFill="1" applyBorder="1"/>
    <xf numFmtId="164" fontId="9" fillId="6" borderId="7" xfId="2" applyNumberFormat="1" applyFont="1" applyFill="1" applyBorder="1"/>
    <xf numFmtId="164" fontId="9" fillId="6" borderId="12" xfId="0" applyNumberFormat="1" applyFont="1" applyFill="1" applyBorder="1"/>
    <xf numFmtId="0" fontId="9" fillId="6" borderId="2" xfId="0" applyFont="1" applyFill="1" applyBorder="1"/>
    <xf numFmtId="0" fontId="9" fillId="6" borderId="3" xfId="0" applyFont="1" applyFill="1" applyBorder="1"/>
    <xf numFmtId="0" fontId="9" fillId="6" borderId="1" xfId="0" applyFont="1" applyFill="1" applyBorder="1"/>
    <xf numFmtId="0" fontId="9" fillId="7" borderId="8" xfId="0" applyFont="1" applyFill="1" applyBorder="1"/>
    <xf numFmtId="0" fontId="9" fillId="7" borderId="9" xfId="0" applyFont="1" applyFill="1" applyBorder="1"/>
    <xf numFmtId="0" fontId="9" fillId="7" borderId="10" xfId="0" applyFont="1" applyFill="1" applyBorder="1"/>
    <xf numFmtId="0" fontId="9" fillId="7" borderId="11" xfId="0" applyFont="1" applyFill="1" applyBorder="1"/>
    <xf numFmtId="0" fontId="9" fillId="7" borderId="0" xfId="0" applyFont="1" applyFill="1"/>
    <xf numFmtId="0" fontId="9" fillId="7" borderId="0" xfId="0" applyFont="1" applyFill="1" applyAlignment="1">
      <alignment horizontal="center" vertical="center"/>
    </xf>
    <xf numFmtId="0" fontId="9" fillId="7" borderId="7" xfId="0" applyFont="1" applyFill="1" applyBorder="1"/>
    <xf numFmtId="0" fontId="9" fillId="7" borderId="4" xfId="0" applyFont="1" applyFill="1" applyBorder="1"/>
    <xf numFmtId="44" fontId="9" fillId="7" borderId="5" xfId="0" applyNumberFormat="1" applyFont="1" applyFill="1" applyBorder="1"/>
    <xf numFmtId="164" fontId="9" fillId="7" borderId="13" xfId="0" applyNumberFormat="1" applyFont="1" applyFill="1" applyBorder="1"/>
    <xf numFmtId="44" fontId="9" fillId="7" borderId="6" xfId="0" applyNumberFormat="1" applyFont="1" applyFill="1" applyBorder="1"/>
    <xf numFmtId="0" fontId="17" fillId="7" borderId="0" xfId="0" applyFont="1" applyFill="1"/>
    <xf numFmtId="0" fontId="9" fillId="7" borderId="2" xfId="0" applyFont="1" applyFill="1" applyBorder="1"/>
    <xf numFmtId="0" fontId="9" fillId="7" borderId="3" xfId="0" applyFont="1" applyFill="1" applyBorder="1"/>
    <xf numFmtId="0" fontId="9" fillId="7" borderId="1" xfId="0" applyFont="1" applyFill="1" applyBorder="1"/>
    <xf numFmtId="0" fontId="11" fillId="7" borderId="0" xfId="0" applyFont="1" applyFill="1"/>
    <xf numFmtId="0" fontId="9" fillId="6" borderId="8" xfId="0" applyFont="1" applyFill="1" applyBorder="1" applyAlignment="1">
      <alignment horizontal="left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3" borderId="14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justify" vertical="center" wrapText="1"/>
    </xf>
    <xf numFmtId="9" fontId="7" fillId="6" borderId="14" xfId="1" applyFont="1" applyFill="1" applyBorder="1" applyAlignment="1">
      <alignment horizontal="center" wrapText="1"/>
    </xf>
    <xf numFmtId="164" fontId="3" fillId="2" borderId="14" xfId="0" applyNumberFormat="1" applyFont="1" applyFill="1" applyBorder="1" applyAlignment="1">
      <alignment horizontal="center" wrapText="1"/>
    </xf>
    <xf numFmtId="164" fontId="14" fillId="2" borderId="14" xfId="0" applyNumberFormat="1" applyFont="1" applyFill="1" applyBorder="1" applyAlignment="1">
      <alignment horizontal="center" wrapText="1"/>
    </xf>
    <xf numFmtId="164" fontId="4" fillId="2" borderId="14" xfId="0" applyNumberFormat="1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vertical="center" wrapText="1"/>
    </xf>
    <xf numFmtId="9" fontId="7" fillId="6" borderId="15" xfId="1" applyFont="1" applyFill="1" applyBorder="1" applyAlignment="1">
      <alignment horizontal="center" wrapText="1"/>
    </xf>
    <xf numFmtId="164" fontId="3" fillId="2" borderId="15" xfId="0" applyNumberFormat="1" applyFont="1" applyFill="1" applyBorder="1" applyAlignment="1">
      <alignment horizontal="center" wrapText="1"/>
    </xf>
    <xf numFmtId="164" fontId="14" fillId="2" borderId="15" xfId="0" applyNumberFormat="1" applyFont="1" applyFill="1" applyBorder="1" applyAlignment="1">
      <alignment horizontal="center" wrapText="1"/>
    </xf>
    <xf numFmtId="164" fontId="4" fillId="2" borderId="15" xfId="0" applyNumberFormat="1" applyFont="1" applyFill="1" applyBorder="1" applyAlignment="1">
      <alignment horizontal="center" wrapText="1"/>
    </xf>
    <xf numFmtId="164" fontId="4" fillId="2" borderId="16" xfId="0" applyNumberFormat="1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9" fontId="7" fillId="6" borderId="19" xfId="1" applyFont="1" applyFill="1" applyBorder="1" applyAlignment="1">
      <alignment horizontal="center" wrapText="1"/>
    </xf>
    <xf numFmtId="9" fontId="7" fillId="6" borderId="20" xfId="1" applyFont="1" applyFill="1" applyBorder="1" applyAlignment="1">
      <alignment horizontal="center" wrapText="1"/>
    </xf>
    <xf numFmtId="164" fontId="3" fillId="2" borderId="19" xfId="0" applyNumberFormat="1" applyFont="1" applyFill="1" applyBorder="1" applyAlignment="1">
      <alignment horizontal="center" wrapText="1"/>
    </xf>
    <xf numFmtId="164" fontId="3" fillId="2" borderId="20" xfId="0" applyNumberFormat="1" applyFont="1" applyFill="1" applyBorder="1" applyAlignment="1">
      <alignment horizontal="center" wrapText="1"/>
    </xf>
    <xf numFmtId="164" fontId="14" fillId="2" borderId="19" xfId="0" applyNumberFormat="1" applyFont="1" applyFill="1" applyBorder="1" applyAlignment="1">
      <alignment horizontal="center" wrapText="1"/>
    </xf>
    <xf numFmtId="164" fontId="4" fillId="2" borderId="21" xfId="0" applyNumberFormat="1" applyFont="1" applyFill="1" applyBorder="1" applyAlignment="1">
      <alignment horizontal="center" wrapText="1"/>
    </xf>
    <xf numFmtId="0" fontId="10" fillId="0" borderId="16" xfId="0" applyFont="1" applyBorder="1" applyAlignment="1">
      <alignment horizontal="center" vertical="center"/>
    </xf>
    <xf numFmtId="9" fontId="10" fillId="0" borderId="16" xfId="1" applyFont="1" applyBorder="1" applyAlignment="1">
      <alignment horizontal="center" vertical="center"/>
    </xf>
    <xf numFmtId="164" fontId="1" fillId="6" borderId="16" xfId="0" applyNumberFormat="1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" fillId="0" borderId="0" xfId="0" applyFont="1"/>
    <xf numFmtId="164" fontId="1" fillId="0" borderId="16" xfId="0" applyNumberFormat="1" applyFont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 wrapText="1"/>
    </xf>
    <xf numFmtId="9" fontId="9" fillId="0" borderId="0" xfId="0" applyNumberFormat="1" applyFont="1" applyAlignment="1">
      <alignment vertical="center"/>
    </xf>
    <xf numFmtId="44" fontId="11" fillId="8" borderId="7" xfId="0" applyNumberFormat="1" applyFont="1" applyFill="1" applyBorder="1"/>
    <xf numFmtId="164" fontId="11" fillId="8" borderId="7" xfId="0" applyNumberFormat="1" applyFont="1" applyFill="1" applyBorder="1"/>
    <xf numFmtId="0" fontId="16" fillId="4" borderId="11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1595361</xdr:colOff>
      <xdr:row>0</xdr:row>
      <xdr:rowOff>73177</xdr:rowOff>
    </xdr:from>
    <xdr:to>
      <xdr:col>11</xdr:col>
      <xdr:colOff>1607426</xdr:colOff>
      <xdr:row>0</xdr:row>
      <xdr:rowOff>686587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E8D20E6-DA84-91B1-FA9C-2FE33E23E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8290" y="73177"/>
          <a:ext cx="1844493" cy="613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9E82-D04E-0244-993E-4B95E800DE38}">
  <dimension ref="A1:O41"/>
  <sheetViews>
    <sheetView showGridLines="0" tabSelected="1" topLeftCell="A3" zoomScale="170" zoomScaleNormal="170" workbookViewId="0">
      <selection activeCell="F10" sqref="F10"/>
    </sheetView>
  </sheetViews>
  <sheetFormatPr baseColWidth="10" defaultColWidth="10.83203125" defaultRowHeight="16" x14ac:dyDescent="0.2"/>
  <cols>
    <col min="1" max="1" width="26.83203125" style="1" customWidth="1"/>
    <col min="2" max="9" width="24" style="1" customWidth="1"/>
    <col min="10" max="10" width="24" style="5" customWidth="1"/>
    <col min="11" max="12" width="24" style="1" customWidth="1"/>
    <col min="13" max="13" width="17.33203125" style="1" customWidth="1"/>
    <col min="14" max="14" width="20.33203125" style="1" customWidth="1"/>
    <col min="15" max="15" width="30.83203125" style="1" customWidth="1"/>
    <col min="16" max="16384" width="10.83203125" style="1"/>
  </cols>
  <sheetData>
    <row r="1" spans="1:15" ht="99" customHeight="1" thickBot="1" x14ac:dyDescent="0.25">
      <c r="A1" s="71" t="s">
        <v>32</v>
      </c>
      <c r="B1" s="72"/>
      <c r="C1" s="72"/>
      <c r="D1" s="72"/>
      <c r="E1" s="72"/>
      <c r="F1" s="7"/>
      <c r="G1" s="7"/>
      <c r="H1" s="7"/>
      <c r="I1" s="7"/>
      <c r="J1" s="7"/>
      <c r="K1" s="7"/>
      <c r="L1" s="7"/>
      <c r="M1" s="65"/>
      <c r="N1" s="65"/>
      <c r="O1" s="65"/>
    </row>
    <row r="2" spans="1:15" s="2" customFormat="1" ht="86" customHeight="1" x14ac:dyDescent="0.2">
      <c r="A2" s="67" t="s">
        <v>0</v>
      </c>
      <c r="B2" s="41" t="s">
        <v>1</v>
      </c>
      <c r="C2" s="41" t="s">
        <v>34</v>
      </c>
      <c r="D2" s="41" t="s">
        <v>2</v>
      </c>
      <c r="E2" s="47" t="s">
        <v>3</v>
      </c>
      <c r="F2" s="53" t="s">
        <v>4</v>
      </c>
      <c r="G2" s="54" t="s">
        <v>5</v>
      </c>
      <c r="H2" s="53" t="s">
        <v>6</v>
      </c>
      <c r="I2" s="54" t="s">
        <v>7</v>
      </c>
      <c r="J2" s="53" t="s">
        <v>8</v>
      </c>
      <c r="K2" s="54" t="s">
        <v>9</v>
      </c>
      <c r="L2" s="61" t="s">
        <v>10</v>
      </c>
      <c r="M2" s="6"/>
    </row>
    <row r="3" spans="1:15" ht="22" customHeight="1" x14ac:dyDescent="0.2">
      <c r="A3" s="42" t="s">
        <v>11</v>
      </c>
      <c r="B3" s="43">
        <v>0.15</v>
      </c>
      <c r="C3" s="43">
        <v>0.25</v>
      </c>
      <c r="D3" s="43">
        <v>0.1</v>
      </c>
      <c r="E3" s="48">
        <v>0.1</v>
      </c>
      <c r="F3" s="55">
        <v>7.4999999999999997E-2</v>
      </c>
      <c r="G3" s="56">
        <v>7.4999999999999997E-2</v>
      </c>
      <c r="H3" s="55">
        <v>0.05</v>
      </c>
      <c r="I3" s="56">
        <v>0.05</v>
      </c>
      <c r="J3" s="55">
        <v>7.4999999999999997E-2</v>
      </c>
      <c r="K3" s="56">
        <v>7.4999999999999997E-2</v>
      </c>
      <c r="L3" s="62">
        <f>SUM(B3:K3)</f>
        <v>0.99999999999999989</v>
      </c>
    </row>
    <row r="4" spans="1:15" ht="22" customHeight="1" x14ac:dyDescent="0.2">
      <c r="A4" s="40" t="s">
        <v>12</v>
      </c>
      <c r="B4" s="44">
        <f>L4*B3</f>
        <v>11250</v>
      </c>
      <c r="C4" s="44">
        <f>L4*C3</f>
        <v>18750</v>
      </c>
      <c r="D4" s="44">
        <f>L4*D3</f>
        <v>7500</v>
      </c>
      <c r="E4" s="49">
        <f>L4*E3</f>
        <v>7500</v>
      </c>
      <c r="F4" s="57">
        <f>L4*F3</f>
        <v>5625</v>
      </c>
      <c r="G4" s="58">
        <f>L4*G3</f>
        <v>5625</v>
      </c>
      <c r="H4" s="57">
        <f>L4*H3</f>
        <v>3750</v>
      </c>
      <c r="I4" s="58">
        <f>L4*I3</f>
        <v>3750</v>
      </c>
      <c r="J4" s="57">
        <f>L4*J3</f>
        <v>5625</v>
      </c>
      <c r="K4" s="58">
        <f>L4*K3</f>
        <v>5625</v>
      </c>
      <c r="L4" s="63">
        <v>75000</v>
      </c>
    </row>
    <row r="5" spans="1:15" ht="22" customHeight="1" x14ac:dyDescent="0.2">
      <c r="A5" s="40" t="s">
        <v>13</v>
      </c>
      <c r="B5" s="44">
        <f>B4*0.8</f>
        <v>9000</v>
      </c>
      <c r="C5" s="44">
        <f t="shared" ref="C5:J5" si="0">C4*0.8</f>
        <v>15000</v>
      </c>
      <c r="D5" s="44">
        <f t="shared" si="0"/>
        <v>6000</v>
      </c>
      <c r="E5" s="49">
        <f t="shared" si="0"/>
        <v>6000</v>
      </c>
      <c r="F5" s="57">
        <f t="shared" si="0"/>
        <v>4500</v>
      </c>
      <c r="G5" s="58">
        <f t="shared" ref="G5" si="1">G4*0.8</f>
        <v>4500</v>
      </c>
      <c r="H5" s="57">
        <f t="shared" si="0"/>
        <v>3000</v>
      </c>
      <c r="I5" s="58">
        <f t="shared" ref="I5" si="2">I4*0.8</f>
        <v>3000</v>
      </c>
      <c r="J5" s="57">
        <f t="shared" si="0"/>
        <v>4500</v>
      </c>
      <c r="K5" s="58">
        <f t="shared" ref="K5" si="3">K4*0.8</f>
        <v>4500</v>
      </c>
      <c r="L5" s="66">
        <f>SUM(B5:K5)</f>
        <v>60000</v>
      </c>
    </row>
    <row r="6" spans="1:15" ht="22" customHeight="1" x14ac:dyDescent="0.2">
      <c r="A6" s="40" t="s">
        <v>14</v>
      </c>
      <c r="B6" s="44">
        <v>0</v>
      </c>
      <c r="C6" s="44">
        <v>0</v>
      </c>
      <c r="D6" s="44">
        <v>0</v>
      </c>
      <c r="E6" s="49">
        <v>0</v>
      </c>
      <c r="F6" s="57">
        <v>0</v>
      </c>
      <c r="G6" s="58">
        <v>0</v>
      </c>
      <c r="H6" s="57">
        <v>0</v>
      </c>
      <c r="I6" s="58">
        <v>0</v>
      </c>
      <c r="J6" s="57">
        <v>0</v>
      </c>
      <c r="K6" s="58">
        <v>0</v>
      </c>
      <c r="L6" s="64"/>
    </row>
    <row r="7" spans="1:15" ht="22" customHeight="1" x14ac:dyDescent="0.2">
      <c r="A7" s="40" t="s">
        <v>15</v>
      </c>
      <c r="B7" s="45">
        <f t="shared" ref="B7:E7" si="4">B6-B5</f>
        <v>-9000</v>
      </c>
      <c r="C7" s="45">
        <f t="shared" si="4"/>
        <v>-15000</v>
      </c>
      <c r="D7" s="45">
        <f t="shared" si="4"/>
        <v>-6000</v>
      </c>
      <c r="E7" s="50">
        <f t="shared" si="4"/>
        <v>-6000</v>
      </c>
      <c r="F7" s="59">
        <f>(F6-F5)*2</f>
        <v>-9000</v>
      </c>
      <c r="G7" s="59">
        <f t="shared" ref="G7:K7" si="5">(G6-G5)*2</f>
        <v>-9000</v>
      </c>
      <c r="H7" s="59">
        <f t="shared" si="5"/>
        <v>-6000</v>
      </c>
      <c r="I7" s="59">
        <f t="shared" si="5"/>
        <v>-6000</v>
      </c>
      <c r="J7" s="59">
        <f t="shared" si="5"/>
        <v>-9000</v>
      </c>
      <c r="K7" s="59">
        <f t="shared" si="5"/>
        <v>-9000</v>
      </c>
      <c r="L7" s="52">
        <f>SUM(B7:K7)</f>
        <v>-84000</v>
      </c>
    </row>
    <row r="8" spans="1:15" ht="22" customHeight="1" thickBot="1" x14ac:dyDescent="0.25">
      <c r="A8" s="40" t="s">
        <v>16</v>
      </c>
      <c r="B8" s="46">
        <f t="shared" ref="B8:E8" si="6">(B6-B4)*3</f>
        <v>-33750</v>
      </c>
      <c r="C8" s="46">
        <f t="shared" si="6"/>
        <v>-56250</v>
      </c>
      <c r="D8" s="46">
        <f t="shared" si="6"/>
        <v>-22500</v>
      </c>
      <c r="E8" s="51">
        <f t="shared" si="6"/>
        <v>-22500</v>
      </c>
      <c r="F8" s="60" t="s">
        <v>17</v>
      </c>
      <c r="G8" s="60" t="s">
        <v>17</v>
      </c>
      <c r="H8" s="60" t="s">
        <v>17</v>
      </c>
      <c r="I8" s="60" t="s">
        <v>17</v>
      </c>
      <c r="J8" s="60" t="s">
        <v>17</v>
      </c>
      <c r="K8" s="60" t="s">
        <v>17</v>
      </c>
      <c r="L8" s="52">
        <f>SUM(B8:K8)</f>
        <v>-135000</v>
      </c>
      <c r="N8" s="4"/>
    </row>
    <row r="9" spans="1:15" s="3" customFormat="1" ht="22" customHeight="1" x14ac:dyDescent="0.2">
      <c r="F9" s="38" t="s">
        <v>35</v>
      </c>
      <c r="L9" s="1"/>
    </row>
    <row r="10" spans="1:15" s="39" customFormat="1" ht="22" customHeight="1" x14ac:dyDescent="0.2">
      <c r="F10" s="38" t="s">
        <v>36</v>
      </c>
      <c r="H10" s="5"/>
    </row>
    <row r="11" spans="1:15" s="39" customFormat="1" ht="22" customHeight="1" x14ac:dyDescent="0.2">
      <c r="F11" s="38" t="s">
        <v>37</v>
      </c>
      <c r="H11" s="5"/>
    </row>
    <row r="12" spans="1:15" s="39" customFormat="1" ht="22" customHeight="1" thickBot="1" x14ac:dyDescent="0.25">
      <c r="F12" s="38" t="s">
        <v>38</v>
      </c>
      <c r="H12" s="5"/>
      <c r="L12" s="68" t="s">
        <v>33</v>
      </c>
    </row>
    <row r="13" spans="1:15" x14ac:dyDescent="0.2">
      <c r="A13" s="37" t="s">
        <v>18</v>
      </c>
      <c r="B13" s="8"/>
      <c r="C13" s="8" t="s">
        <v>19</v>
      </c>
      <c r="D13" s="8"/>
      <c r="E13" s="9">
        <v>550000</v>
      </c>
      <c r="H13" s="5"/>
      <c r="J13" s="1"/>
    </row>
    <row r="14" spans="1:15" x14ac:dyDescent="0.2">
      <c r="A14" s="10"/>
      <c r="B14" s="11"/>
      <c r="C14" s="11" t="s">
        <v>20</v>
      </c>
      <c r="D14" s="11"/>
      <c r="E14" s="12">
        <v>40000</v>
      </c>
    </row>
    <row r="15" spans="1:15" x14ac:dyDescent="0.2">
      <c r="A15" s="10"/>
      <c r="B15" s="11"/>
      <c r="C15" s="11"/>
      <c r="D15" s="11"/>
      <c r="E15" s="13">
        <f>SUM(E13:E14)</f>
        <v>590000</v>
      </c>
    </row>
    <row r="16" spans="1:15" x14ac:dyDescent="0.2">
      <c r="A16" s="10"/>
      <c r="B16" s="11"/>
      <c r="C16" s="11"/>
      <c r="D16" s="11"/>
      <c r="E16" s="14"/>
    </row>
    <row r="17" spans="1:6" x14ac:dyDescent="0.2">
      <c r="A17" s="10"/>
      <c r="B17" s="11"/>
      <c r="C17" s="11" t="s">
        <v>21</v>
      </c>
      <c r="D17" s="11"/>
      <c r="E17" s="15">
        <v>0.2</v>
      </c>
    </row>
    <row r="18" spans="1:6" x14ac:dyDescent="0.2">
      <c r="A18" s="10"/>
      <c r="B18" s="11"/>
      <c r="C18" s="11"/>
      <c r="D18" s="11"/>
      <c r="E18" s="14"/>
    </row>
    <row r="19" spans="1:6" x14ac:dyDescent="0.2">
      <c r="A19" s="10"/>
      <c r="B19" s="11"/>
      <c r="C19" s="11" t="s">
        <v>22</v>
      </c>
      <c r="D19" s="11"/>
      <c r="E19" s="69">
        <f>E15*E17</f>
        <v>118000</v>
      </c>
    </row>
    <row r="20" spans="1:6" x14ac:dyDescent="0.2">
      <c r="A20" s="10"/>
      <c r="B20" s="11"/>
      <c r="C20" s="11"/>
      <c r="D20" s="11"/>
      <c r="E20" s="14"/>
    </row>
    <row r="21" spans="1:6" x14ac:dyDescent="0.2">
      <c r="A21" s="10"/>
      <c r="B21" s="11"/>
      <c r="C21" s="11" t="s">
        <v>23</v>
      </c>
      <c r="D21" s="11"/>
      <c r="E21" s="16">
        <f>C8</f>
        <v>-56250</v>
      </c>
    </row>
    <row r="22" spans="1:6" x14ac:dyDescent="0.2">
      <c r="A22" s="10"/>
      <c r="B22" s="11"/>
      <c r="C22" s="11"/>
      <c r="D22" s="11"/>
      <c r="E22" s="17">
        <f>L4</f>
        <v>75000</v>
      </c>
    </row>
    <row r="23" spans="1:6" x14ac:dyDescent="0.2">
      <c r="A23" s="10"/>
      <c r="B23" s="11"/>
      <c r="C23" s="11"/>
      <c r="D23" s="11"/>
      <c r="E23" s="70">
        <f>E22-E21</f>
        <v>131250</v>
      </c>
    </row>
    <row r="24" spans="1:6" x14ac:dyDescent="0.2">
      <c r="A24" s="10"/>
      <c r="B24" s="11"/>
      <c r="C24" s="11"/>
      <c r="D24" s="11"/>
      <c r="E24" s="14"/>
    </row>
    <row r="25" spans="1:6" ht="17" thickBot="1" x14ac:dyDescent="0.25">
      <c r="A25" s="18"/>
      <c r="B25" s="19"/>
      <c r="C25" s="19" t="s">
        <v>24</v>
      </c>
      <c r="D25" s="19"/>
      <c r="E25" s="20"/>
    </row>
    <row r="26" spans="1:6" ht="17" thickBot="1" x14ac:dyDescent="0.25"/>
    <row r="27" spans="1:6" x14ac:dyDescent="0.2">
      <c r="A27" s="21"/>
      <c r="B27" s="22"/>
      <c r="C27" s="22"/>
      <c r="D27" s="22"/>
      <c r="E27" s="22"/>
      <c r="F27" s="23"/>
    </row>
    <row r="28" spans="1:6" x14ac:dyDescent="0.2">
      <c r="A28" s="24"/>
      <c r="B28" s="36" t="s">
        <v>25</v>
      </c>
      <c r="C28" s="25"/>
      <c r="D28" s="25"/>
      <c r="E28" s="26"/>
      <c r="F28" s="27"/>
    </row>
    <row r="29" spans="1:6" ht="17" thickBot="1" x14ac:dyDescent="0.25">
      <c r="A29" s="24"/>
      <c r="B29" s="25"/>
      <c r="C29" s="25"/>
      <c r="D29" s="25"/>
      <c r="E29" s="26"/>
      <c r="F29" s="27"/>
    </row>
    <row r="30" spans="1:6" x14ac:dyDescent="0.2">
      <c r="A30" s="24"/>
      <c r="B30" s="28" t="s">
        <v>26</v>
      </c>
      <c r="C30" s="28" t="s">
        <v>27</v>
      </c>
      <c r="D30" s="25"/>
      <c r="E30" s="25"/>
      <c r="F30" s="27"/>
    </row>
    <row r="31" spans="1:6" x14ac:dyDescent="0.2">
      <c r="A31" s="24" t="s">
        <v>28</v>
      </c>
      <c r="B31" s="29">
        <f>E15</f>
        <v>590000</v>
      </c>
      <c r="C31" s="29">
        <v>500000</v>
      </c>
      <c r="D31" s="25"/>
      <c r="E31" s="25"/>
      <c r="F31" s="27"/>
    </row>
    <row r="32" spans="1:6" ht="17" thickBot="1" x14ac:dyDescent="0.25">
      <c r="A32" s="24" t="s">
        <v>29</v>
      </c>
      <c r="B32" s="30">
        <v>125000</v>
      </c>
      <c r="C32" s="30">
        <f>H23</f>
        <v>0</v>
      </c>
      <c r="D32" s="25"/>
      <c r="E32" s="25"/>
      <c r="F32" s="27"/>
    </row>
    <row r="33" spans="1:6" ht="18" thickTop="1" thickBot="1" x14ac:dyDescent="0.25">
      <c r="A33" s="24" t="s">
        <v>30</v>
      </c>
      <c r="B33" s="31">
        <f>B31-B32</f>
        <v>465000</v>
      </c>
      <c r="C33" s="31">
        <f>C31-C32</f>
        <v>500000</v>
      </c>
      <c r="D33" s="25"/>
      <c r="E33" s="25" t="s">
        <v>31</v>
      </c>
      <c r="F33" s="27"/>
    </row>
    <row r="34" spans="1:6" x14ac:dyDescent="0.2">
      <c r="A34" s="24"/>
      <c r="B34" s="25"/>
      <c r="C34" s="25"/>
      <c r="D34" s="25"/>
      <c r="E34" s="26"/>
      <c r="F34" s="27"/>
    </row>
    <row r="35" spans="1:6" ht="17" thickBot="1" x14ac:dyDescent="0.25">
      <c r="A35" s="24"/>
      <c r="B35" s="25"/>
      <c r="C35" s="25"/>
      <c r="D35" s="25"/>
      <c r="E35" s="25"/>
      <c r="F35" s="27"/>
    </row>
    <row r="36" spans="1:6" x14ac:dyDescent="0.2">
      <c r="A36" s="24"/>
      <c r="B36" s="28" t="s">
        <v>26</v>
      </c>
      <c r="C36" s="28" t="s">
        <v>27</v>
      </c>
      <c r="D36" s="25"/>
      <c r="E36" s="25"/>
      <c r="F36" s="27"/>
    </row>
    <row r="37" spans="1:6" x14ac:dyDescent="0.2">
      <c r="A37" s="24" t="s">
        <v>28</v>
      </c>
      <c r="B37" s="29">
        <v>650000</v>
      </c>
      <c r="C37" s="29">
        <v>525000</v>
      </c>
      <c r="D37" s="25"/>
      <c r="E37" s="32" t="s">
        <v>31</v>
      </c>
      <c r="F37" s="27"/>
    </row>
    <row r="38" spans="1:6" ht="17" thickBot="1" x14ac:dyDescent="0.25">
      <c r="A38" s="24" t="s">
        <v>29</v>
      </c>
      <c r="B38" s="30">
        <v>100000</v>
      </c>
      <c r="C38" s="30">
        <v>-45000</v>
      </c>
      <c r="D38" s="25"/>
      <c r="E38" s="25"/>
      <c r="F38" s="27"/>
    </row>
    <row r="39" spans="1:6" ht="18" thickTop="1" thickBot="1" x14ac:dyDescent="0.25">
      <c r="A39" s="24" t="s">
        <v>30</v>
      </c>
      <c r="B39" s="31">
        <f>B37-B38</f>
        <v>550000</v>
      </c>
      <c r="C39" s="31">
        <f>C37-C38</f>
        <v>570000</v>
      </c>
      <c r="D39" s="25"/>
      <c r="E39" s="25"/>
      <c r="F39" s="27"/>
    </row>
    <row r="40" spans="1:6" x14ac:dyDescent="0.2">
      <c r="A40" s="24"/>
      <c r="B40" s="25"/>
      <c r="C40" s="25"/>
      <c r="D40" s="25"/>
      <c r="E40" s="25"/>
      <c r="F40" s="27"/>
    </row>
    <row r="41" spans="1:6" ht="17" thickBot="1" x14ac:dyDescent="0.25">
      <c r="A41" s="33"/>
      <c r="B41" s="34"/>
      <c r="C41" s="34"/>
      <c r="D41" s="34"/>
      <c r="E41" s="34"/>
      <c r="F41" s="35"/>
    </row>
  </sheetData>
  <sheetProtection algorithmName="SHA-512" hashValue="gcMwWY/PSQ3D5ugMnBAT+bo3CBGf3MfR7QSJfvmOwH/eummO6OxZ3VAE7el8JAaHJ+TILBxef2Hmb4f3Y1A7+A==" saltValue="fIA4QZjiixzFiv+cXFgMFQ==" spinCount="100000" sheet="1" objects="1" scenarios="1"/>
  <mergeCells count="1">
    <mergeCell ref="A1:E1"/>
  </mergeCells>
  <phoneticPr fontId="8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F2EFE7-CE15-4591-A5CC-5C0D396FD4A7}">
  <ds:schemaRefs>
    <ds:schemaRef ds:uri="http://purl.org/dc/dcmitype/"/>
    <ds:schemaRef ds:uri="http://purl.org/dc/terms/"/>
    <ds:schemaRef ds:uri="http://schemas.microsoft.com/office/2006/metadata/properties"/>
    <ds:schemaRef ds:uri="cdfd6af9-2027-427e-aee7-f2f3dc2ea940"/>
    <ds:schemaRef ds:uri="04d4ff2e-cf62-40b0-a5cf-f8c6524922a9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407DEA3-F5E0-4D8D-8144-94C72951B5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E177A-0AE9-4FEF-B192-F904F924B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BiC
</dc:description>
  <cp:lastModifiedBy>Saskia Roos</cp:lastModifiedBy>
  <cp:revision/>
  <dcterms:created xsi:type="dcterms:W3CDTF">2020-03-23T12:24:07Z</dcterms:created>
  <dcterms:modified xsi:type="dcterms:W3CDTF">2024-11-04T12:54:13Z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