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connect.sp02.rws.nl/sites/M231020203/Gedeelde  documenten/4. Aanbesteding en contract ROK DOOR/Aanbestedingsdossier/04. Aanbestedingsleidraad incl Bijlagen/"/>
    </mc:Choice>
  </mc:AlternateContent>
  <xr:revisionPtr revIDLastSave="0" documentId="13_ncr:1_{D918C4BC-0D3D-4AAA-8CDF-6E4DB954BC8B}" xr6:coauthVersionLast="47" xr6:coauthVersionMax="47" xr10:uidLastSave="{00000000-0000-0000-0000-000000000000}"/>
  <bookViews>
    <workbookView xWindow="-120" yWindow="-120" windowWidth="23280" windowHeight="12600" tabRatio="595" activeTab="4" xr2:uid="{00000000-000D-0000-FFFF-FFFF00000000}"/>
  </bookViews>
  <sheets>
    <sheet name=" Toelichting EHP" sheetId="6" r:id="rId1"/>
    <sheet name="EHP Objecttype" sheetId="13" r:id="rId2"/>
    <sheet name=" EHP Activiteiten" sheetId="1" r:id="rId3"/>
    <sheet name="Tarieven" sheetId="17" r:id="rId4"/>
    <sheet name="Inschrijfsom" sheetId="9" r:id="rId5"/>
  </sheets>
  <definedNames>
    <definedName name="_xlnm.Print_Area" localSheetId="2">' EHP Activiteiten'!$A$1:$U$60</definedName>
    <definedName name="_xlnm.Print_Area" localSheetId="1">'EHP Objecttype'!$A$1:$AC$272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64" i="13" l="1"/>
  <c r="AB165" i="13"/>
  <c r="AB166" i="13"/>
  <c r="M9" i="17"/>
  <c r="M22" i="17"/>
  <c r="M69" i="17"/>
  <c r="M81" i="17"/>
  <c r="M10" i="17"/>
  <c r="M11" i="17"/>
  <c r="M12" i="17"/>
  <c r="M13" i="17"/>
  <c r="O14" i="17"/>
  <c r="M23" i="17"/>
  <c r="M24" i="17"/>
  <c r="M25" i="17"/>
  <c r="M26" i="17"/>
  <c r="M27" i="17"/>
  <c r="M28" i="17"/>
  <c r="M29" i="17"/>
  <c r="M30" i="17"/>
  <c r="M31" i="17"/>
  <c r="M32" i="17"/>
  <c r="M33" i="17"/>
  <c r="M34" i="17"/>
  <c r="M35" i="17"/>
  <c r="M36" i="17"/>
  <c r="M37" i="17"/>
  <c r="M38" i="17"/>
  <c r="M39" i="17"/>
  <c r="M40" i="17"/>
  <c r="M41" i="17"/>
  <c r="M42" i="17"/>
  <c r="M43" i="17"/>
  <c r="M44" i="17"/>
  <c r="M45" i="17"/>
  <c r="M46" i="17"/>
  <c r="M47" i="17"/>
  <c r="M48" i="17"/>
  <c r="M49" i="17"/>
  <c r="M50" i="17"/>
  <c r="M51" i="17"/>
  <c r="M52" i="17"/>
  <c r="M53" i="17"/>
  <c r="M54" i="17"/>
  <c r="M55" i="17"/>
  <c r="M56" i="17"/>
  <c r="M57" i="17"/>
  <c r="M58" i="17"/>
  <c r="M59" i="17"/>
  <c r="M60" i="17"/>
  <c r="M61" i="17"/>
  <c r="O62" i="17"/>
  <c r="AB153" i="13"/>
  <c r="B30" i="9"/>
  <c r="AB152" i="13"/>
  <c r="AB151" i="13"/>
  <c r="AD154" i="13"/>
  <c r="E30" i="9"/>
  <c r="B26" i="9"/>
  <c r="B66" i="9"/>
  <c r="B62" i="9"/>
  <c r="B58" i="9"/>
  <c r="E82" i="9"/>
  <c r="E54" i="9"/>
  <c r="B18" i="9"/>
  <c r="B14" i="9"/>
  <c r="AB125" i="13"/>
  <c r="AB68" i="13"/>
  <c r="T30" i="1"/>
  <c r="T35" i="1"/>
  <c r="AB285" i="13"/>
  <c r="T56" i="1"/>
  <c r="T55" i="1"/>
  <c r="AB23" i="13"/>
  <c r="O32" i="13"/>
  <c r="P32" i="13"/>
  <c r="R32" i="13"/>
  <c r="S32" i="13"/>
  <c r="T36" i="1"/>
  <c r="T34" i="1"/>
  <c r="AB21" i="13"/>
  <c r="AB24" i="13"/>
  <c r="AB25" i="13"/>
  <c r="AB26" i="13"/>
  <c r="T11" i="1"/>
  <c r="T29" i="1"/>
  <c r="T68" i="1"/>
  <c r="T65" i="1"/>
  <c r="T66" i="1"/>
  <c r="T67" i="1"/>
  <c r="T26" i="1"/>
  <c r="AB278" i="13"/>
  <c r="T18" i="1"/>
  <c r="AB80" i="13"/>
  <c r="V274" i="13"/>
  <c r="W274" i="13"/>
  <c r="Y274" i="13"/>
  <c r="Z274" i="13"/>
  <c r="V211" i="13"/>
  <c r="W211" i="13"/>
  <c r="Y211" i="13"/>
  <c r="Z211" i="13"/>
  <c r="V183" i="13"/>
  <c r="W183" i="13"/>
  <c r="Y183" i="13"/>
  <c r="Z183" i="13"/>
  <c r="V160" i="13"/>
  <c r="W160" i="13"/>
  <c r="Y160" i="13"/>
  <c r="Z160" i="13"/>
  <c r="V88" i="13"/>
  <c r="W88" i="13"/>
  <c r="Y88" i="13"/>
  <c r="Z88" i="13"/>
  <c r="X105" i="13"/>
  <c r="V106" i="13"/>
  <c r="W106" i="13"/>
  <c r="X106" i="13"/>
  <c r="Y106" i="13"/>
  <c r="Z106" i="13"/>
  <c r="V9" i="13"/>
  <c r="W9" i="13"/>
  <c r="Y9" i="13"/>
  <c r="Z9" i="13"/>
  <c r="V32" i="13"/>
  <c r="W32" i="13"/>
  <c r="Y32" i="13"/>
  <c r="Z32" i="13"/>
  <c r="V49" i="13"/>
  <c r="W49" i="13"/>
  <c r="Y49" i="13"/>
  <c r="Z49" i="13"/>
  <c r="O9" i="13"/>
  <c r="P9" i="13"/>
  <c r="R9" i="13"/>
  <c r="S9" i="13"/>
  <c r="O49" i="13"/>
  <c r="P49" i="13"/>
  <c r="R49" i="13"/>
  <c r="S49" i="13"/>
  <c r="O66" i="13"/>
  <c r="P66" i="13"/>
  <c r="R66" i="13"/>
  <c r="S66" i="13"/>
  <c r="O88" i="13"/>
  <c r="P88" i="13"/>
  <c r="R88" i="13"/>
  <c r="S88" i="13"/>
  <c r="Q105" i="13"/>
  <c r="O106" i="13"/>
  <c r="P106" i="13"/>
  <c r="Q106" i="13"/>
  <c r="R106" i="13"/>
  <c r="S106" i="13"/>
  <c r="Q159" i="13"/>
  <c r="O160" i="13"/>
  <c r="P160" i="13"/>
  <c r="Q160" i="13"/>
  <c r="R160" i="13"/>
  <c r="S160" i="13"/>
  <c r="AB269" i="13"/>
  <c r="R182" i="13"/>
  <c r="R31" i="13"/>
  <c r="S182" i="13"/>
  <c r="S31" i="13"/>
  <c r="O182" i="13"/>
  <c r="O31" i="13"/>
  <c r="P182" i="13"/>
  <c r="P31" i="13"/>
  <c r="AB189" i="13"/>
  <c r="AB188" i="13"/>
  <c r="AB187" i="13"/>
  <c r="P159" i="13"/>
  <c r="P48" i="13"/>
  <c r="P65" i="13"/>
  <c r="W65" i="13"/>
  <c r="P8" i="13"/>
  <c r="P87" i="13"/>
  <c r="P105" i="13"/>
  <c r="O159" i="13"/>
  <c r="O48" i="13"/>
  <c r="O105" i="13"/>
  <c r="O8" i="13"/>
  <c r="O65" i="13"/>
  <c r="V65" i="13"/>
  <c r="O87" i="13"/>
  <c r="S87" i="13"/>
  <c r="S105" i="13"/>
  <c r="S65" i="13"/>
  <c r="Z65" i="13"/>
  <c r="S159" i="13"/>
  <c r="S8" i="13"/>
  <c r="S48" i="13"/>
  <c r="R8" i="13"/>
  <c r="R48" i="13"/>
  <c r="R105" i="13"/>
  <c r="R159" i="13"/>
  <c r="R65" i="13"/>
  <c r="Y65" i="13"/>
  <c r="R87" i="13"/>
  <c r="AB279" i="13"/>
  <c r="W105" i="13"/>
  <c r="W273" i="13"/>
  <c r="W210" i="13"/>
  <c r="W182" i="13"/>
  <c r="W159" i="13"/>
  <c r="W87" i="13"/>
  <c r="V273" i="13"/>
  <c r="V210" i="13"/>
  <c r="V182" i="13"/>
  <c r="V159" i="13"/>
  <c r="V87" i="13"/>
  <c r="V105" i="13"/>
  <c r="Y105" i="13"/>
  <c r="Y273" i="13"/>
  <c r="Y210" i="13"/>
  <c r="Y182" i="13"/>
  <c r="Y159" i="13"/>
  <c r="Y87" i="13"/>
  <c r="Z210" i="13"/>
  <c r="Z159" i="13"/>
  <c r="Z87" i="13"/>
  <c r="Z182" i="13"/>
  <c r="Z105" i="13"/>
  <c r="Z273" i="13"/>
  <c r="W8" i="13"/>
  <c r="W31" i="13"/>
  <c r="W48" i="13"/>
  <c r="V8" i="13"/>
  <c r="V31" i="13"/>
  <c r="V48" i="13"/>
  <c r="Y48" i="13"/>
  <c r="Y8" i="13"/>
  <c r="Y31" i="13"/>
  <c r="Z31" i="13"/>
  <c r="Z48" i="13"/>
  <c r="Z8" i="13"/>
  <c r="T13" i="1"/>
  <c r="T12" i="1"/>
  <c r="T10" i="1"/>
  <c r="B78" i="9"/>
  <c r="B42" i="9"/>
  <c r="B74" i="9"/>
  <c r="M98" i="17"/>
  <c r="M97" i="17"/>
  <c r="M96" i="17"/>
  <c r="M95" i="17"/>
  <c r="M94" i="17"/>
  <c r="M93" i="17"/>
  <c r="M86" i="17"/>
  <c r="M85" i="17"/>
  <c r="M84" i="17"/>
  <c r="M83" i="17"/>
  <c r="M82" i="17"/>
  <c r="M74" i="17"/>
  <c r="M73" i="17"/>
  <c r="M72" i="17"/>
  <c r="M71" i="17"/>
  <c r="M70" i="17"/>
  <c r="O99" i="17"/>
  <c r="O87" i="17"/>
  <c r="O75" i="17"/>
  <c r="T20" i="1"/>
  <c r="T19" i="1"/>
  <c r="T33" i="1"/>
  <c r="T28" i="1"/>
  <c r="T27" i="1"/>
  <c r="T25" i="1"/>
  <c r="T31" i="1"/>
  <c r="T64" i="1"/>
  <c r="T63" i="1"/>
  <c r="AB270" i="13"/>
  <c r="AB111" i="13"/>
  <c r="AB112" i="13"/>
  <c r="AB113" i="13"/>
  <c r="AB114" i="13"/>
  <c r="AB115" i="13"/>
  <c r="AB116" i="13"/>
  <c r="AB117" i="13"/>
  <c r="AB118" i="13"/>
  <c r="AB119" i="13"/>
  <c r="AB120" i="13"/>
  <c r="AB121" i="13"/>
  <c r="AB122" i="13"/>
  <c r="AB123" i="13"/>
  <c r="AB124" i="13"/>
  <c r="AB126" i="13"/>
  <c r="AB127" i="13"/>
  <c r="AB128" i="13"/>
  <c r="AB129" i="13"/>
  <c r="AB130" i="13"/>
  <c r="AB132" i="13"/>
  <c r="B70" i="9"/>
  <c r="T32" i="1"/>
  <c r="T45" i="1"/>
  <c r="T42" i="1"/>
  <c r="AB192" i="13"/>
  <c r="AB186" i="13"/>
  <c r="AB54" i="13"/>
  <c r="AB37" i="13"/>
  <c r="AB69" i="13"/>
  <c r="AB70" i="13"/>
  <c r="AB71" i="13"/>
  <c r="AB72" i="13"/>
  <c r="AB73" i="13"/>
  <c r="AB74" i="13"/>
  <c r="AB75" i="13"/>
  <c r="AB76" i="13"/>
  <c r="AB77" i="13"/>
  <c r="AB78" i="13"/>
  <c r="AB79" i="13"/>
  <c r="AB81" i="13"/>
  <c r="AB82" i="13"/>
  <c r="AB184" i="13"/>
  <c r="AB185" i="13"/>
  <c r="AB191" i="13"/>
  <c r="AB193" i="13"/>
  <c r="AB256" i="13"/>
  <c r="AB257" i="13"/>
  <c r="AB258" i="13"/>
  <c r="AB259" i="13"/>
  <c r="AB260" i="13"/>
  <c r="AB261" i="13"/>
  <c r="B38" i="9"/>
  <c r="B34" i="9"/>
  <c r="B22" i="9"/>
  <c r="B6" i="9"/>
  <c r="B10" i="9"/>
  <c r="AB207" i="13"/>
  <c r="AB204" i="13"/>
  <c r="AB11" i="13"/>
  <c r="AB12" i="13"/>
  <c r="AB13" i="13"/>
  <c r="AB14" i="13"/>
  <c r="AB15" i="13"/>
  <c r="AB16" i="13"/>
  <c r="AB17" i="13"/>
  <c r="AB18" i="13"/>
  <c r="AB19" i="13"/>
  <c r="AB20" i="13"/>
  <c r="AB22" i="13"/>
  <c r="AB34" i="13"/>
  <c r="AB40" i="13"/>
  <c r="AB41" i="13"/>
  <c r="AB51" i="13"/>
  <c r="AB52" i="13"/>
  <c r="AB53" i="13"/>
  <c r="AB55" i="13"/>
  <c r="AB56" i="13"/>
  <c r="AB57" i="13"/>
  <c r="AB58" i="13"/>
  <c r="AB50" i="13"/>
  <c r="AD59" i="13"/>
  <c r="E14" i="9"/>
  <c r="T54" i="1"/>
  <c r="T57" i="1"/>
  <c r="T53" i="1"/>
  <c r="AB163" i="13"/>
  <c r="AB167" i="13"/>
  <c r="AB168" i="13"/>
  <c r="AB169" i="13"/>
  <c r="AB170" i="13"/>
  <c r="AB171" i="13"/>
  <c r="AB172" i="13"/>
  <c r="AB173" i="13"/>
  <c r="AB161" i="13"/>
  <c r="AB162" i="13"/>
  <c r="AB247" i="13"/>
  <c r="AB248" i="13"/>
  <c r="AB249" i="13"/>
  <c r="AB250" i="13"/>
  <c r="AB252" i="13"/>
  <c r="AB253" i="13"/>
  <c r="AB254" i="13"/>
  <c r="AB38" i="13"/>
  <c r="AB39" i="13"/>
  <c r="AB194" i="13"/>
  <c r="AB195" i="13"/>
  <c r="AB196" i="13"/>
  <c r="AB197" i="13"/>
  <c r="AB198" i="13"/>
  <c r="AB199" i="13"/>
  <c r="AB200" i="13"/>
  <c r="AB201" i="13"/>
  <c r="AB202" i="13"/>
  <c r="AB203" i="13"/>
  <c r="AB205" i="13"/>
  <c r="AB206" i="13"/>
  <c r="AB190" i="13"/>
  <c r="AD208" i="13"/>
  <c r="E38" i="9"/>
  <c r="AB67" i="13"/>
  <c r="AD83" i="13"/>
  <c r="E18" i="9"/>
  <c r="AB284" i="13"/>
  <c r="AD286" i="13"/>
  <c r="E50" i="9"/>
  <c r="AB277" i="13"/>
  <c r="AB276" i="13"/>
  <c r="AB275" i="13"/>
  <c r="AD280" i="13"/>
  <c r="E46" i="9"/>
  <c r="AB268" i="13"/>
  <c r="AB267" i="13"/>
  <c r="AB266" i="13"/>
  <c r="AB265" i="13"/>
  <c r="AB245" i="13"/>
  <c r="AB244" i="13"/>
  <c r="AB243" i="13"/>
  <c r="AB242" i="13"/>
  <c r="AB241" i="13"/>
  <c r="AB240" i="13"/>
  <c r="AB238" i="13"/>
  <c r="AB237" i="13"/>
  <c r="AB236" i="13"/>
  <c r="AB235" i="13"/>
  <c r="AB234" i="13"/>
  <c r="AB233" i="13"/>
  <c r="AB231" i="13"/>
  <c r="AB230" i="13"/>
  <c r="AB229" i="13"/>
  <c r="AB228" i="13"/>
  <c r="AB227" i="13"/>
  <c r="AB226" i="13"/>
  <c r="AB224" i="13"/>
  <c r="AB223" i="13"/>
  <c r="AB222" i="13"/>
  <c r="AB221" i="13"/>
  <c r="AB220" i="13"/>
  <c r="AB219" i="13"/>
  <c r="AB217" i="13"/>
  <c r="AB216" i="13"/>
  <c r="AB215" i="13"/>
  <c r="AB214" i="13"/>
  <c r="AB213" i="13"/>
  <c r="AB212" i="13"/>
  <c r="AB142" i="13"/>
  <c r="AB141" i="13"/>
  <c r="AB140" i="13"/>
  <c r="AB139" i="13"/>
  <c r="AB138" i="13"/>
  <c r="AB137" i="13"/>
  <c r="AB136" i="13"/>
  <c r="AB135" i="13"/>
  <c r="AB134" i="13"/>
  <c r="AB133" i="13"/>
  <c r="AB110" i="13"/>
  <c r="AB109" i="13"/>
  <c r="AB108" i="13"/>
  <c r="AB107" i="13"/>
  <c r="AB99" i="13"/>
  <c r="AB98" i="13"/>
  <c r="AB97" i="13"/>
  <c r="AB96" i="13"/>
  <c r="AB95" i="13"/>
  <c r="AB94" i="13"/>
  <c r="AB93" i="13"/>
  <c r="AB90" i="13"/>
  <c r="AB89" i="13"/>
  <c r="AB36" i="13"/>
  <c r="AB35" i="13"/>
  <c r="AB33" i="13"/>
  <c r="AB10" i="13"/>
  <c r="AD180" i="13"/>
  <c r="E34" i="9"/>
  <c r="AD100" i="13"/>
  <c r="E22" i="9"/>
  <c r="AD143" i="13"/>
  <c r="E26" i="9"/>
  <c r="AD271" i="13"/>
  <c r="E42" i="9"/>
  <c r="AD42" i="13"/>
  <c r="E10" i="9"/>
  <c r="AD27" i="13"/>
  <c r="E6" i="9"/>
  <c r="AD288" i="13"/>
  <c r="V37" i="1"/>
  <c r="E66" i="9"/>
  <c r="V15" i="1"/>
  <c r="E58" i="9"/>
  <c r="V69" i="1"/>
  <c r="E78" i="9"/>
  <c r="V21" i="1"/>
  <c r="E62" i="9"/>
  <c r="V48" i="1"/>
  <c r="E70" i="9"/>
  <c r="V58" i="1"/>
  <c r="E74" i="9"/>
  <c r="H52" i="9"/>
  <c r="H80" i="9"/>
  <c r="O101" i="17"/>
  <c r="E86" i="9"/>
  <c r="V71" i="1"/>
  <c r="H88" i="9"/>
  <c r="H90" i="9"/>
  <c r="E9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Fijan, Ad (RWS CIV)</author>
  </authors>
  <commentList>
    <comment ref="G110" authorId="0" shapeId="0" xr:uid="{39347637-567F-4FE2-9027-56CA7AF3BC67}">
      <text>
        <r>
          <rPr>
            <sz val="10"/>
            <rFont val="Arial"/>
            <family val="2"/>
          </rPr>
          <t xml:space="preserve">Detectielussen van VRI kunnen extreem lang zijn. Mogelijk onderscheid maken tussen "korte" en "lange" lussen; dwars op de rijrichting, en in de lengterichting van de rijstrook. </t>
        </r>
      </text>
    </comment>
  </commentList>
</comments>
</file>

<file path=xl/sharedStrings.xml><?xml version="1.0" encoding="utf-8"?>
<sst xmlns="http://schemas.openxmlformats.org/spreadsheetml/2006/main" count="1115" uniqueCount="600">
  <si>
    <t>Bijlage F bij Aanbestedingsleidraad ROK DOOR: Eenheidsprijzen en Tarievenlijst ROK DOOR | versie 1.0 | 31-01-2025 | zaaknummer 31198527</t>
  </si>
  <si>
    <t>Nr.</t>
  </si>
  <si>
    <t>Toelichting op spreadsheet voor Eenheidsprijzen en Tarievenlijst ROK DOOR</t>
  </si>
  <si>
    <r>
      <t xml:space="preserve">Dit spreadsheet bevat de invulvelden voor eenheidsprijzen van het referentiewerkpakket voor de inschrijving op de aanbesteding van de opdracht met zaaknummer 31198527 voor de raamovereenkomst van DVM- en OV-systemen, Ontwerp &amp; Realisatie (DOOR).
De gevraagde eenheidsprijzen op de tabbladen </t>
    </r>
    <r>
      <rPr>
        <b/>
        <sz val="10"/>
        <rFont val="Verdana"/>
        <family val="2"/>
      </rPr>
      <t>EHP Objecttype</t>
    </r>
    <r>
      <rPr>
        <sz val="10"/>
        <rFont val="Verdana"/>
        <family val="2"/>
      </rPr>
      <t xml:space="preserve">, </t>
    </r>
    <r>
      <rPr>
        <b/>
        <sz val="10"/>
        <rFont val="Verdana"/>
        <family val="2"/>
      </rPr>
      <t>EHP Activiteiten</t>
    </r>
    <r>
      <rPr>
        <sz val="10"/>
        <rFont val="Verdana"/>
        <family val="2"/>
      </rPr>
      <t xml:space="preserve"> en </t>
    </r>
    <r>
      <rPr>
        <b/>
        <sz val="10"/>
        <rFont val="Verdana"/>
        <family val="2"/>
      </rPr>
      <t>Tarieven</t>
    </r>
    <r>
      <rPr>
        <sz val="10"/>
        <rFont val="Verdana"/>
        <family val="2"/>
      </rPr>
      <t xml:space="preserve"> dienen door de Inschrijver te worden ingevuld door het invullen van de witte cellen in de kolommen N [Plaatsen], O [Vervangen], Q [Handhaven] en R [Saneren] op het tabblad EHP Objecttype, kolom M op het tabblad EHP Activiteiten en kolom G op tabblad Tarieven en dient als hulpmiddel voor het berekenen van de Inschrijfsom van dit perceel. De grijze velden zijn van te voren door de aanbesteder ingevuld en vormen een referentiewerkpakket waarvan de hoeveelheden en aantallen indicatief zijn. De lichtgroene velden bevatten door het spreadsheet berekende waarden. Op tabblad Inschrijfsom is een optelling gemaakt (per objecttype, per activiteit en van de tarieven) van de aantallen x eenheidsprijzen waarbij het totaal daarvan de Inschrijfsom is.
Als een grijs veld niet is ingevuld of getalswaarde 0 heeft dan wordt het veld van de eenheidsprijs automatisch rood. De aanbesteder dient deze rode velden niet in te vullen.
Er zijn enkele velden dondergroen gemarkeerd. Hierin staan vaste bedragen of vaste percentages aangegeven die gehanteerd moeten worden en mogen niet worden gewijzigd.
Het spreadsheet rekent automatisch aan de hand van de opgegeven prijzen de aanbieding van de inschrijver door per referentiewerkpakket. Dit is slechts een hulpmiddel en heeft geen formele waarde. Het is en blijft de verantwoordelijkheid van de Inschrijver zelf om de aanbieding per referentiewerkpakket door te rekenen en zijn Inschrijfsom te bepalen. De formele feitelijke inschrijving vindt plaats via het inschrijvingsbiljet waarop de inschrijver aangeeft op welk Perceel wordt ingeschreven. Per Perceel waarop wordt ingeschreven, dient een ondertekende afdruk van het spreadsheet ingediend te worden.</t>
    </r>
  </si>
  <si>
    <t xml:space="preserve">Het toepassen van afprijsbare elementen in de aanbesteding heeft ten doel om op transparante wijze eenheidstarieven voor de ROK DOOR in concurrentie tot stand te laten komen teneinde aan te tonen dat deze tarieven betrouwbaar en marktconform zijn. Het betreft generieke, voorspelbare, duidelijk identificeerbare eenheden in relatie tot de opgave van ROK DOOR.  Hiermee wordt een sobere en doelmatige financiële beheersing van de opgave nagestreefd. Over deze tarieven zijn gedurende de contractfase geen discussies of onduidelijkheden. </t>
  </si>
  <si>
    <t xml:space="preserve">De Opdrachtgever heeft er voor gekozen om niet voor alle objecttypen en/of componenten een eenheidsprijs uit te vragen t.b.v. de Raamovereenkomst DOOR. Na gunning van de Raamovereenkomst DOOR kunnen alsnog aanvullende eenheidsprijzen worden uitgevraagd indien de Opdrachtgever dat wenselijk acht. De decomposities van de objecttypen zijn vastgesteld en gedefinieerd als volledig m.u.v. het objecttype wegkantsysteem omdat het vervangen van wegkantstations door intelligente wegkantstations geen onderdeel is van de scope van deze raamovereenkomst. Als een volledig systeem wordt vervangen kunnen geen aanvullende onderdelen worden toegevoegd aan de decomposities om die vervolgens separaat af te prijzen.
Het referentiepakket en de daarin opgenomen aantallen en hoeveelheden is samengesteld op basis van een inschatting van een deel van de programmering voor ROK DOOR. Deze programmering is flexibel en kan er in de praktijk toe leiden dat hiervan wordt afgeweken. Ook kunnen de aangeboden eenheidsprijzen mede sturend kunnen zijn voor de definitieve programmering. De eenheidsprijzen en tarieven dienen niet gebaseerd te worden op de geprognosticeerde indicatie per perceel, omdat deze indicatie geen omzetgarantie weergeeft en aan deze indicatie geen rechten kunnen worden ontleend.  
Het aantal vermelde uren is indicatief en alleen t.b.v. het kunnen bepalen van het tarief van de betreffende functionaris. Ook hier kunnen de werkelijke aantallen sterk afwijken. 
"strategisch inschrijven" is, zoals beschreven in paragraaf 1.10 van de Aanbestedingsleidraad ROK DOOR niet toegestaan en wordt - indien toegepast - gezien als een risico voor de opdrachtnemer.
</t>
  </si>
  <si>
    <t>Inschrijver dient aan te geven op welke perceel hij aanbiedt door in de geel gemarkeerde cellen zijn perceelkeuze kenbaar te maken d.m.v. het aangeven van "Perceel Noord" of "Perceel Zuid".  De Inschrijver dient voor het perceel waarop wordt ingeschreven voor elk item op de eenheidsprijzenlijst een prijs op te geven (witte velden). De Inschrijver mag op perceel Noord en perceel Zuid aanbieden waarbij de eenheidsprijzen per perceel mogen verschillen. Het is niet toegestaan deels op een perceel aan te bieden. Als op een perceel wordt aangeboden, dienen alle witte velden ingevuld te worden (dient voor elk item een prijs c.q. waarde te worden opgegeven) anders is sprake van een ongeldige aanbieding.</t>
  </si>
  <si>
    <t>De kolom 'Indexering' geeft het percentage (en bij het item behorende 'GWW-index') aan waarmee de eenheidsprijs voor het betreffende item zal worden geïndexeerd (100% is een volledige indexering, een lager percentage is een beperkte indexering gebaseerd op dat lagere percentage). De GWW-index van tabblad "Tarieven" bedraagt 50% van Groep 00.
Groep 00 = Loon
Groep 19 = Staal</t>
  </si>
  <si>
    <t>Alle, door inschrijver in te vullen, bedragen/eenheidsprijzen/tarieven zijn inclusief de flatrate AK,W&amp;R conform eis NO090 in de VSP en zijn exclusief BTW, en zijn gebaseerd op het prijspeil 1 april 2025.</t>
  </si>
  <si>
    <r>
      <t xml:space="preserve">Er zijn invulvelden weergegeven op tabblad EHP Objecttype voor de kosten per eenheid voor </t>
    </r>
    <r>
      <rPr>
        <b/>
        <sz val="10"/>
        <rFont val="Verdana"/>
        <family val="2"/>
      </rPr>
      <t>"Plaatsen"</t>
    </r>
    <r>
      <rPr>
        <sz val="10"/>
        <rFont val="Verdana"/>
        <family val="2"/>
      </rPr>
      <t xml:space="preserve"> , </t>
    </r>
    <r>
      <rPr>
        <b/>
        <sz val="10"/>
        <rFont val="Verdana"/>
        <family val="2"/>
      </rPr>
      <t>"Vervangen"</t>
    </r>
    <r>
      <rPr>
        <sz val="10"/>
        <rFont val="Verdana"/>
        <family val="2"/>
      </rPr>
      <t xml:space="preserve"> , </t>
    </r>
    <r>
      <rPr>
        <b/>
        <sz val="10"/>
        <rFont val="Verdana"/>
        <family val="2"/>
      </rPr>
      <t>"Handhaven"</t>
    </r>
    <r>
      <rPr>
        <sz val="10"/>
        <rFont val="Verdana"/>
        <family val="2"/>
      </rPr>
      <t xml:space="preserve"> en </t>
    </r>
    <r>
      <rPr>
        <b/>
        <sz val="10"/>
        <rFont val="Verdana"/>
        <family val="2"/>
      </rPr>
      <t xml:space="preserve">"Saneren" </t>
    </r>
    <r>
      <rPr>
        <sz val="10"/>
        <rFont val="Verdana"/>
        <family val="2"/>
      </rPr>
      <t>van diverse componenten van een objecttype. (N.B. soms vormen meerdere componenten een eenheidsprijs).
Invulveld "Plaatsen" moet worden toegepast indien op een nieuwe locatie een nieuw component wordt gerealiseerd. Denk hierbij aan een nieuwe portaallocatie (x,y), een nieuwe locatie (x,y) voor een signaalgever, een nieuwe mastlocatie (x,y) voor een camera, een nieuwe locatie (x,y) voor een lichtmast etc. 
Invulveld "Vervangen" moet worden toegepast indien op de locatie een bestaand component vervangen moet worden door een nieuw (verbeterd) component. De werkzaamheden bestaan dan uit het al dan niet gefaseerd aanbrengen van het nieuwe component en het verwijderen van het oude component. Denk hierbij aan het vervangen van oude signaalgevers en achtergrondschilden door nieuwe signaalgevers en achtergrondschilden op hetzelfde portaal, het vervangen van een oude camera door een nieuwe camera op dezelfde mast of VDC, het vervangen van een oud armatuur door een nieuw armatuur waarbij de lichtmast blijft gehandhaafd. Het vervangen van oude kabels door nieuwe kabels in hetzelfde kabeltracé valt hier ook onder. 
Invulveld "Handhaven" moet worden toegepast als een bestaand component ook onderdeel blijft van het nieuwe systeem en daar ook expliciet eisen aan zijn gesteld. Denk hierbij aan lichtmasten die gehandhaafd blijven (restlevensduur bepalen en/of rechtzetten), kabels die gehandhaafd blijven (doormeten), bestaande ongebruikte glasvezelkabels (testen). De kosten bestaan voornamelijk uit testen en metingen om te bezien of het bestaande onderdeel correct functioneert en/of voldoende restlevensduur heeft zodat besloten kan worden of een component gehandhaafd kan blijven. Het kan ook zijn dat er geen eisen worden gesteld aan bestaande componenten. In dat geval kunnen geen kosten worden opgevoerd in dit invulveld. De kosten om een nieuwe component te verbinden met een te handhaven component dient onderdeel te zijn van de eenheidsprijs van het nieuwe component.
Invulveld "Saneren" moet worden toegepast indien op de locatie van een te verwijderen component geen nieuw component wordt aangebracht en de locatie (of database, software etc.) netjes en veilig wordt achtergelaten. Denk hierbij aan het verwijderen van een lichtmast waar geen nieuwe lichtmast op die locatie wordt teruggebracht. In dat geval dient het gat te worden gedicht zodat de berm weer netjes en veilig toegankelijk is. In de software, databases, applicaties en overige digitale systemen dienen verwijderde objecten/componenten niet meer aanwezig te zijn.</t>
    </r>
  </si>
  <si>
    <t xml:space="preserve">Er zijn invulvelden weergegeven op tabblad EHP Activiteiten voor de kosten per eenheid voor een aantal Activiteiten die geen onderdeel uitmaken van de decompositie van een objecttype. Het betreffen een aantal vaak voorkomende Activiteiten die nodig zijn om een objecttype te realiseren in zijn omgeving. </t>
  </si>
  <si>
    <t>Generieke toelichting op Eenheidsprijzen en Tarievenlijst ROK DOOR (EHP Objecttype en EHP Activiteiten)</t>
  </si>
  <si>
    <t>Componenten waarvan eenheidsprijzen zijn uitgevraagd, zijn gebaseerd op een door de Opdrachtgever vastgestelde decompositie van onderdelen of de verbinding/raakvlak met een contextobject.
De delen waaruit een component bestaat, zijn niet nader uitgewerkt maar behoren wel tot dat component. Ook de fysieke verbindingen, communicatie- en energie verbindingen tussen de componenten onderling behoren tot het component. Alle toegepaste (plaatsen, vervangen en handhaven) componenten dienen te leiden tot een werkend systeem conform de eisen van de Vraagspecificatie.
Nadere Overeenkomst: er zijn geen aanvullende kosten toegestaan op de EHP Objecttype en EHP Activiteiten als een compleet OV c.q. DVM systeem wordt vervangen of delen daarvan. Dat is de bedoeling van deze opzet en dient als zodanig geinterpreteerd te worden. Uitgezonderd de kosten zoals genoemd in punt 13.</t>
  </si>
  <si>
    <t>Voor enkele kosten vooruitlopend op de Aanvraag voor een Nadere Overeenkomst (met als resultaat een VO, zie VSP B-NO010, B-NO020 en B-NO030) mogen kosten separaat worden opgevoerd. Dat geldt voor:
1. Kosten voor schouwwerkzaamheden ("EHP Activiteiten - Schouw/Inspectie uitvoeren op locatie" toepassen indien dit wordt gevraagd) en eventueel de daarvoor benodigde verkeersmaatregelen indien de schouwlocatie niet bereikbaar is via onderliggend wegennet.
2. Overige onderzoeken of variantafwegingen.
3. De overige kosten t.g.v. overleggen met bijv. regionale afdelingen, met CIV, input leveren voor projectopdracht etc.
De kosten van een VO en opstellen offerte mogen alleen worden opgevoerd als er geen eenheidsprijzen zijn uitgevraagd voor het desbetreffende objecttype. Als er wel eenheidsprijzen zijn uitgevraagd dan zijn alle overige kosten onderdeel van de eenheidsprijzen m.u.v. het gestelde onder punt 13.</t>
  </si>
  <si>
    <t>Uitgangspunt voor alle eenheidsprijzen is dat de uitvoeringswerkzaamheden in de WBU, die jaarlijks opnieuw wordt vastgesteld, plaatsvinden. Indien het wordt toegestaan om werkzaamheden uit te voeren buiten de WBU (meer overdag of meer afsluitingen) dan heeft dat geen invloed op de eenheidsprijzen die zijn vastgesteld.
Dag (06:00 - 18:00)
Nacht (18:00 - 06:00)
Weekend (vrij 18:00 - ma 06:00)
Uitgangspunt voor alle eenheidsprijzen en tarieven is dat er geen onderscheid wordt gemaakt tussen dag, nacht en weekend tenzij dit expliciet is vermeld bij de eenheidsprijzen en tarieven, zoals bijvoorbeeld bij punt 17.
Alle eenheidsprijzen en tarieven zijn inclusief alle toeslagen. Aanvullende kosten bovenop de eenheidsprijzen en tarieven zijn niet toegestaan.</t>
  </si>
  <si>
    <t>De onderhavige opsomming van kostenposten/activiteiten zijn onderdeel van alle eenheidsprijzen (EHP) Objecttype en alle eenheidsprijzen (EHP) Activiteiten:
- kosten t.b.v. opstellen offerte van een Nadere Overeenkomst waaronder ook indien van toepassing voedingskabelberekeningen en voor OV ook lichtberekeningen (indien de kosten hiervan zijn opgevoerd in de scope en VO fase dan dienen deze kosten als negatieve post bij de offerte van een Nadere Overeenkomst te zijn opgenomen om te voorkomen dat deze dubbel worden gerekend) EIS VSP IS LEIDEND. SCHOUW IN EHP. 
- kosten t.b.v. overleggen, PSU, PFU, VGR e.d.
- kosten afstemming met interne stakeholders van RWS en met voorgeschreven ZHP en netbeheerders na opdrachtverlening van een Nadere Overeenkomst.
- kosten afstemming met derden: kabel- en leidingeigenaren, netbeheerder, vergunning verleners
- kosten van opslagen t.g.v. beperkingen van het areaal t.a.v. moeilijke bereikbaarheid, smalle bermen, aanwezige geleiderail, bermen met begroeiingen etc. 
- kosten t.b.v. onderzoeken t.b.v. bureauonderzoek archeologie, milieukundige bodemonderzoek (vooronderzoek en verkennend onderzoek op locatie buiten), bureauonderzoek CE indien nodig en bureauonderzoek Gedragscode flora&amp;fauna
- kosten t.g.v. voldoen aan aangeboden BPKV maatregelen, proces eisen en technische eisen en annexen conform contract en alle overige eisen van gerefereerde documenten en bijlagen. 
- kosten t.g.v. het volgen van het ontwerpproces en uitvoeren alle ontwerpactiviteiten waaronder o.a. inventarisatie, vergelijking van geleverde gegevens versus door ON uitgevoerde inventarisaties/schouw, analyse, berekeningen, tekeneningen, ontwerpdocumenten etc. e.e.a. conform SE methodiek)
- engineeringskosten zoals gedefinieerd binnen de systematiek van SSK (projectmanagement, ontwerp, omgeving)
- kosten van administratie en overige inkoopactiviteiten van objecten en componenten
- kosten van levering (aankoop) van benodigde objecten en componenten en kosten t.b.v. tijdelijke opslag hiervan
- alle bouwkosten - indirecte kosten zoals die worden gehanteerd binnen de systematiek van SSK t.b.v. ramingen en aanbiedingen. Denk hierbij (niet limitatief) aan: eenmalige kosten, aan- en afvoer materieel (inclusief brandstof, huur etc.), overige eenmalige kosten, financiele zaken, uitvoeringskosten, (gebruik) projectkantoor/keet, bouwplaatsvoorzieningen (o.a. tijdelijke sanitair voorzieningen, catering e.d.), veiligheidsvoorzieningen, overige uitvoeringskosten, algemene kosten, winst en risico en bijdragen. etc. 
- kosten inzet van materieel en tijdelijke verlichting t.b.v. het werk (machines, werkvoertuigen, werkvakverlichting (waaronder mobylights, cubes, bouwlampen etc.) inclusief aan- en afvoerkosten, brandstofkosten.
- kosten inzet tijdelijke voorzieningen en/of beschermingsmaatregelen om beschadigingen aan bestaande assets (denk o.a. een bestaande kabels en leidingen) te voorkomen
- kosten menskrachten inclusief kosten van reistijd woon-werk, transport en gereedschappen 
- kosten van alle uitvoeringsactiviteiten en klein materiaal (montage, aansluiten, koppelen en verbinden, lassen, blazen etc.)
- kosten van alle overige niet nader genoemde activiteiten om een werkend systeem/keten te realiseren zoals o.a. lokaliseren en identificeren systeemdelen waarop aangesloten moet worden.
- alle kosten met betrekking tot vrijkomende materialen (inclusief onderzoekskosten t.bv. verontreiningingen bodem, chroom-6 etc.) en alle afvoer- en verwerkingskosten
- alle kosten t.g.v. systeemintegratie-, overige integratie- configuratie- en verificatie producten, uitvoering testen en activiteiten. Tevens de bijbehorende rapportages/aanpassingen in databases.
- alle kosten t.g.v. oplever- en overdracht producten en activiteiten. Onder systeemintegratie wordt verstaan het koppelen van systeemonderdelen intern het systeem en extern met de contextobjecten zowel fysiek als functioneel zodanig dat een werkend systeem wordt opgeleverd binnen een keten.  
N.B. In het tabblad EHP Objecttype en EHP Activiteiten is per specifiek EHP soms ook een meer concrete aanvullende toelichting gegeven. Deze generieke toelichting op de eenheidsprijzen plus de aanvullende toelichting op de eenheidsprijzen zijn van toepassing voor iedere EHP.</t>
  </si>
  <si>
    <t xml:space="preserve">Uitzonderingen op toelichting punt 12 zijn:
- de eenheidsprijzen per Keten zijn exclusief de kosten voor werkzaamheden van ZHP. Die werkzaamheden worden per Nadere Overeenkomst bepaald en betaald conform hetgeen in de VSP daarover is opgenomen.
- de eenheidsprijzen per Keten/Object zijn exclusief de kosten aan de netbeheerder/energiemaatschappij voor een eventueel benodigd nieuw energie-inkooppunt of werkzaamheden in bestaand inkooppunt door de netbeheerder
- de eenheidsprijzen per Keten/Object zijn exclusief de kosten van leges zoals in de VSP is opgenomen.
- kosten t.g.v. aanvullend F&amp;F veldonderzoek (vereist vanuit de Gedragscode)
- kosten van overleggen t.b.v. voortraject voorafgaand aan Nadere Overeenkomst (zie bepaling B-NO010, B-NO020 en B-NO030)
- kosten t.g.v. herstellen van onjuiste areaalgegevens van te handhaven systeemonderdelen.
- kosten van verkeersmaatregelen voor niet rijkswegen (wegen die niet in het beheersgebied van het rijk zijn)
- kosten t.b.v. publiekscommunicatie en bouwcommunicatie
</t>
  </si>
  <si>
    <t xml:space="preserve">Voor alle EHP inzake Vervangen en Saneren geldt het volgende:
- alle componenten die geen functie meer hebben in het nieuwe/aangepaste systeem zijn verwijderd en afgevoerd
- inclusief kosten onderzoek van chroom-6 verdachte materialen 
- na het verwijderen van ondergrondse of deels in de bodem aangebrachte componenten dient het gat/gaten/sleuven aangevuld te zijn met grond en te zijn verdicht.
- na het verwijderen van componenten dienen de daardoor onderbroken verbindingen hersteld te zijn indien dat nodig is voor het functioneren van het systeem en aanpalende systemen.
- na het verwijderen van componenten dienen ook eventuele bijbehorende bevestigingsconstructies verwijderd te zijn indien deze functieloos zijn geworden.
- na het verwijderen van componenten dienen de opleverdocumenten, databases, applicaties, configuraties, software opgeschoond te worden van de componenten die zijn verwijderd. 
- functieloze voedingskabels worden afgedopt en gemarkeerd als functieloos indien op die locatie geen nieuwe kabel wordt aangebracht tenzij hierover andere afspraken worden gemaakt met de Opdrachtgever.
- inclusief alle stortingskosten, verwijderingsbijdragen en opzeggingen/beeindigingen van abonnementen.
</t>
  </si>
  <si>
    <t xml:space="preserve">Voor alle EHP van verkeersmaatregelen (voorbereiding en uitvoering) geldt dat deze zijn gebaseerd op:
- Eisen VSP en bijlage "Verkeersmanagement voor rijkswegen" m.u.v. beschrijving 
- CROW WIU 96a-2020 “Standaardmaatregelen op autosnelwegen”, 
- CROW WIU 96a-2020 “Werken op autosnelwegen”, 
- CROW WIU 96b-2020 "Standaard maatregelen op niet-autosnelwegen"
- CROW WIU 96b-2020 "Werken op niet-autosnelwegen
- CROW WIU 96b-2020 "CROW WIU 96a/96b "Specificaties voor materiaal en materieel" 
- CROW WIU 96a/96b – 2020 "Beleid en proces". 
- CROW-publicatie 976 “Omleidingen en tijdelijke bewegwijzering”
- aanvullende bepalingen uit de VSP en Governance Code in de Bouw/Beleid reductie aanrijdgevaar (o.a. creëren van afstand (extra ruimte ca. 3,0 - 3,5 meter) tussen rijdende voertuigen/machines en personen en voldoende werkvakverlichting in de afzetting.
Dag ma - di - wo -don - vrij (06:00 - 18:00)
Nacht ma/di - di/wo - wo/don - don/vrij - (18:00 - 6:00)
Weekend (vrij 18:00 - zon 06:00)
Uitgangspunt is de jaarlijkse vastgestelde WBU. Daar mag in de uitvoering van worden afgeweken mits Opdrachtgever daarmee akkoord gaat.
</t>
  </si>
  <si>
    <t xml:space="preserve">De uurtarieven van functionarissen en materieel zijn all-in en bevatten alle mogelijke opslagen en kosten voor overhead en/of stafkosten.
De uurtarieven van materieel is ook inclusief bediening.
De posten van de Tarievenlijst inzake functionarissen en materieel mogen alleen worden opgevoerd voor:
1. Objecttypen Filemeldsysteem en weight in motion waar geen eisen aan zijn gesteld en waarvan geen EHP zijn uitgevraagd.
2. Componenten waarvan geen EHP zijn uitgevraagd (de cellen van de eenheidsprijzen die rood zijn weergegeven)
3. Werkzaamheden die vallen onder punt 13.
</t>
  </si>
  <si>
    <t xml:space="preserve">De tarieven van functionarissen gelden van maandag tot en met vrijdag tussen 06.00 en 18.00 uur. Voor de overige uren van vrijdag (18.00 t/m 00.00) geldt over deze uurtarieven een toeslag van 35%. Voor zaterdagen geldt over deze uurtarieven een toeslag van 45% en voor zondagen en landelijke erkende feestdagen geldt een toeslag van 60%. </t>
  </si>
  <si>
    <t xml:space="preserve">Bij de functies waarvoor eenheidstarieven worden gevraagd, is door Aanbesteder geen onderscheid gemaakt tussen junior, medior, senior. Inschrijver wordt in de gelegenheid gesteld om naar eigen inzicht én in relatie tot de opgave binnen de ROK DOOR een samenstelling op maat te bepalen van in te zetten functionarissen voor de ROK DOOR. Deze functionarissen dienen ook daadwerkelijk ingezet te worden voor de opgave. Voor deze specifieke samenstelling op maat worden de eenheidstarieven opgegeven door Inschrijver. </t>
  </si>
  <si>
    <t>De bij aanbesteding ingediende eenheidstarieven worden onderdeel van het prijzenboek van de desbetreffende Inschrijver - na gunning thans Opdrachtnemer - en worden gebruikt voor de Aanbiedingen voor Nadere Overeenkomsten. Deze tarieven zijn niet voor wijziging vatbaar gedurende de contractfase - behoudens de indexatie conform Annex VI. De eenheidstarieven worden eveneens gebruikt ingeval van Wijzigingen. </t>
  </si>
  <si>
    <t xml:space="preserve">De uurtarieven van functionarissen betreffen eenheidstarieven voor functionarissen die generiek van toepassing zijn voor werkzaamheden onder de ROK DOOR en daarmee ook zonder de inhoud van het Nadere Overeenkomsten te kennen ingediend kunnen worden als onderdeel van de aanbesteding.   </t>
  </si>
  <si>
    <t>De op te geven eenheidstarieven mogen niet abnormaal laag of ireeël zijn. Bij twijfel zal Aanbesteder informatie inwinnen bij de betreffende Inschrijver voor een toelichting op deze lage of ireeële prijs. Indien Inschrijver niet in staat is de prijs te onderbouwen, behoudt Aanbesteder zich het recht voor de inschrijving gemotiveerd af te wijzen.</t>
  </si>
  <si>
    <t>Inschrijver</t>
  </si>
  <si>
    <t>…</t>
  </si>
  <si>
    <t>Perceel [….......]</t>
  </si>
  <si>
    <t>Items</t>
  </si>
  <si>
    <t>Indexering</t>
  </si>
  <si>
    <t>Eenheidsprijzen (EHP)</t>
  </si>
  <si>
    <t>Referentiewerkpakket (aantallen)</t>
  </si>
  <si>
    <t>Keten/Systeem</t>
  </si>
  <si>
    <t>Objecttype</t>
  </si>
  <si>
    <t>Decompositie van onderdelen</t>
  </si>
  <si>
    <t>Contextobjecten die geen onderdeel zijn van de keten</t>
  </si>
  <si>
    <t>Component</t>
  </si>
  <si>
    <t xml:space="preserve">In deze kolom is de rekeneenheid t.b.v. de eenheidsprijs weergegeven. Daarnaast staan hierin soms enkele aanvullingen op de generieke toelichting die behoren tot de EHP. Deze aanvullingen hebben betrekking op "Plaatsen" en "Vervangen" tenzij anders is weergegeven.  Deze aanvullingen zijn bedoeld als een specifiekere toelichting aanvullend op de generieke toelichting. Het is dus geen vervanging van de generieke toelichting.
 </t>
  </si>
  <si>
    <t>Deel van indexering</t>
  </si>
  <si>
    <t>GWW index</t>
  </si>
  <si>
    <t/>
  </si>
  <si>
    <t>Plaatsen</t>
  </si>
  <si>
    <t>Vervangen</t>
  </si>
  <si>
    <t>Handhaven</t>
  </si>
  <si>
    <t>Saneren</t>
  </si>
  <si>
    <t>Kosten totaal (euro)
(eenheidsprijs x aantal)</t>
  </si>
  <si>
    <t>Keten Informatiepaneel</t>
  </si>
  <si>
    <t>Dynamisch Route Informatie Paneel (DRIP)</t>
  </si>
  <si>
    <t>Informatiepaneel</t>
  </si>
  <si>
    <t>bermDRIP Type 1B (192x128)</t>
  </si>
  <si>
    <t xml:space="preserve">Per bermDRIP.
Inclusief montage, inclusief bevestigings(constructie) aan VDC, inclusief voedingskabels en communicatiekabels (= netwerkkabels) en aansluiting op apparatuurkast (dripkast) voor energievoorziening en VICnet, systeemintegratie en configuratie.
[Vervangen]: Inclusief controleberekening constructieve draagconstructie bij hoger gewicht nieuw paneel t.o.v. te verwijderen paneel
[Saneren]: Inclusief verwijderen constructie en fundatie.
</t>
  </si>
  <si>
    <t>00</t>
  </si>
  <si>
    <t>bermDRIP Type 2B (144x96)</t>
  </si>
  <si>
    <t>bermDRIP Type 3C (112x80)</t>
  </si>
  <si>
    <t>bermDRIP Type 3D (80x80)</t>
  </si>
  <si>
    <t>StadsDRIP</t>
  </si>
  <si>
    <t>Informatiepaneel (full color)</t>
  </si>
  <si>
    <t>Rijbaanbrede DRIP+  Type 1 (breed)</t>
  </si>
  <si>
    <t>Per rijbaanbrede DRIP+.
Inclusief montage, inclusief bevestigings(constructie) aan VDC, 
In geval van vervangen/verwijderen wordt uitgegaan van het fysiek vervangen/verwijderen van (klassieke) rijbaanbrede DRIPs. Tevens het softwarematig vervangen/verwijderen en de bediening en beeldplaatjes daarop aanpassen.</t>
  </si>
  <si>
    <t>Rijbaanbrede DRIP+  Type 2 (smal)</t>
  </si>
  <si>
    <t>Bordes</t>
  </si>
  <si>
    <t>Per bordes.
Inclusief berekening, montage, bordes in lengterichting paneel en naar beide toegansdeuren paneel. Breedte ca. 18 meter</t>
  </si>
  <si>
    <t>19</t>
  </si>
  <si>
    <t>Trap</t>
  </si>
  <si>
    <t>Per stuk. 
Inclusief berekening, montage, bevestings(constructie) aan bordes.</t>
  </si>
  <si>
    <t>Apparatuurkast (dripkast)</t>
  </si>
  <si>
    <t>Per stuk.
Inclusief behuizing, slot, fundatie en bestrating, inclusief besturingscomponenten in de kast, kastpakketten, energievoorziening in de kast, voedingskabels en aansluiting op voeding en netwerkkabels en aansluiting op VICnet
[Handhaven]: zorgen dat aan de eisen wordt voldaan (aarding, bestrating etc.)</t>
  </si>
  <si>
    <t>Additionele kosten draadloos t.o.v. glas</t>
  </si>
  <si>
    <t>Modem draadloos</t>
  </si>
  <si>
    <t>Per stuk.
Installeren en verbinden met draadloos netwerk. 
Exclusief kosten PDC en ZHP - CB</t>
  </si>
  <si>
    <t>Wegkantsysteem</t>
  </si>
  <si>
    <t>DRIP aansluiting in Wegkantstation t.b.v. voeding en communicatie</t>
  </si>
  <si>
    <t>Per wegkantstation waarop DRIP wordt aangesloten.
[Vervangen] : wegkantswitch waarop wordt aangesloten vervangen. Configuratie, netwerkadressen, CDMS/Dynac etc. aanpassen.</t>
  </si>
  <si>
    <t>VDC</t>
  </si>
  <si>
    <t>mast + fundatie (type 1B)</t>
  </si>
  <si>
    <t>Per VDC (mast).
[Plaatsen] en [Vervangen] Inclusief fundatie, ophangconstructie en bevestiging van DRIP.
[Handhaven] Inclusief coating, aarding etc.</t>
  </si>
  <si>
    <t>mast + fundatie (type 2B)</t>
  </si>
  <si>
    <t>mast + fundatie of dripframe of anders (type 3C en 3D)</t>
  </si>
  <si>
    <t>Per VDC.
[Plaatsen] en [Vervangen] Inclusief fundatie, ophangconstructie en bevestiging van DRIP.
[Handhaven] Inclusief coating, aarding etc.</t>
  </si>
  <si>
    <t>NNV/VICnet - Netwerk aansluitingen</t>
  </si>
  <si>
    <t>PDC items</t>
  </si>
  <si>
    <t>Diversen</t>
  </si>
  <si>
    <t>Aansluiting op het NNV/VICnet door gebruik te maken van
PDC items van de outsourcingspartner PDC netwerken. E.e.a. conform ZHP Gecoördineerde Levering PDC Netwerken door CIV/KPN</t>
  </si>
  <si>
    <t xml:space="preserve">Management VC </t>
  </si>
  <si>
    <t>Besturing en Bedienapplicatie</t>
  </si>
  <si>
    <t>Dynac</t>
  </si>
  <si>
    <t>ZHP - Inschakelen zelfstandige hulppersoon Verkeerskundig Configuratie Beheer (CB)
Aanpassen besturing en bediening en applicatie aan nieuwe situatie (oude vervallen onderdelen verwijderen, opschonen software etc.)</t>
  </si>
  <si>
    <t>Videoketen - Incident Management</t>
  </si>
  <si>
    <t>Video Inwin Systeem - IM</t>
  </si>
  <si>
    <t>Camera</t>
  </si>
  <si>
    <t>IP-Camera inclusief pan-tilt-zoom unit</t>
  </si>
  <si>
    <t>Per stuk. 
Inclusief alle componenten behalve de mast.
Levering, montage inclusief bevestigingsconstructie aan bestaande te handhaven of nieuwe mast, systeemintegratie, configuratie (+ aanleveren gegevens t.b.v. configuratie op HOM server door derde partij)  en testen (zichtmeting en blokkentest)
Bij [Vervangen] ook beeldenboek opstellen.</t>
  </si>
  <si>
    <t xml:space="preserve">Referentie:
- 6 nieuwe camera locaties, 34 camera locaties (10 aan vaste mast, 10 aan kantebare mast, 14 aan VDC) blijven gehandhaafd waarbij de camera wordt vervangen
- 2 nieuwe camera locaties aan een vaste mast, 2 nieuwe camera locaties aan een kantelbare mast, 2 nieuwe camera locatie aan een VDC
- 12 nieuwe apparatuurkasten nodig i.v.m. de afstand, 8 daarvan vervangen een bestaande apparatuurkast, 4 zijn nieuw i.v.m. de nieuwe camera locaties
</t>
  </si>
  <si>
    <t>Constructie op/aan VDC</t>
  </si>
  <si>
    <t>Per constructie voor een camera aan een VDC.
Alleen als een nieuwe camera niet kan worden bevestigd aan de bestaande constructie.</t>
  </si>
  <si>
    <t>Camaramast</t>
  </si>
  <si>
    <t>Vaste mast hoogte tot en met 6 meter</t>
  </si>
  <si>
    <t>Per mast.
Exclusief bevestigingsconstructie camera. Levering en plaatsing mast en bodem verdichten conform plaatsingsvoorschriften.</t>
  </si>
  <si>
    <t>Kantelbare mast hoogte tot en met 6 meter</t>
  </si>
  <si>
    <t>Per mast.
Exclusief bevestigingsconstructie camera. Levering en plaatsing masten bodem verdichten conform plaatsingsvoorschriften.</t>
  </si>
  <si>
    <t>Gecombineerde communicatie en voedingkabel</t>
  </si>
  <si>
    <t>Kabel UTP/POE</t>
  </si>
  <si>
    <t>Per meter kabel.
Inclusief connectoren, montage, bevestiging</t>
  </si>
  <si>
    <t>Apparatuurkast (= camera-overgangskast in SSS VIS)</t>
  </si>
  <si>
    <t>Kast</t>
  </si>
  <si>
    <t>Per apparatuurkast.
Behuizing, fundatie, slot, besturingsonderdelen, overig binnenwerk t.b.v. voeding en overige voorzieningen.</t>
  </si>
  <si>
    <t>Data communicatieapparatuur voor de VICnet aansluiting</t>
  </si>
  <si>
    <t>Mediaconverter + SFP</t>
  </si>
  <si>
    <t>Per combinatie van mediaconverter en SFP.</t>
  </si>
  <si>
    <t>VIS onderdelen in bestaand Wegkantstation</t>
  </si>
  <si>
    <t>Per wegkantstation waarin VIS onderdelen worden geplaatst.
Monteren en aansluiten VIS onderdeel in een bestaand wegkantstation 
[Vervangen] is oude VIS onderdelen verwijderen en nieuwe aanbrengen
[Plaatsen] is nieuwe VIS onderdelen plaatsen in wegkantstation]
Let op: het gaat hier dus om een nieuw camerasysteem dat in plaats komt van een oud systeem of helemaal nieuw is. Het wegkantstation blijft gehandhaafd.</t>
  </si>
  <si>
    <t>NNV/VICnet - Netwerkaansluitingen</t>
  </si>
  <si>
    <t>Videomanager (PTZ service)</t>
  </si>
  <si>
    <t>ZHP - Inschakelen zelfstandige hulppersoon Verkeerskundig Configuratie Beheer (CB) t.b.v. PTZ router en converter</t>
  </si>
  <si>
    <t>Dynac (camera besturingsapplicatie)</t>
  </si>
  <si>
    <t>ZHP - Inschakelen zelfstandige hulppersoon Verkeerskundig Configuratie Beheer (CB)</t>
  </si>
  <si>
    <t>UWW (Universele Werkplek Wegverkeersleider)</t>
  </si>
  <si>
    <t>Videoketen - Spitsstrook Schouwen</t>
  </si>
  <si>
    <t>Video Inwin Systeem - SPS</t>
  </si>
  <si>
    <t>Per stuk. 
Inclusief alle componenten behalve de mast.
Levering, montage inclusief montage aan bestaande of nieuwe mast, systeemintegratie, configuratie (+ aanleveren gegevens t.b.v. configuratie op HOM server door derde partij) en testen.</t>
  </si>
  <si>
    <t>Vaste mast hoogte 6 meter</t>
  </si>
  <si>
    <t>Per mast.
Inclusief bevestigingsconstructie camera. Levering en plaatsing mast en bodem verdichten conform plaatsingsvoorschriften.</t>
  </si>
  <si>
    <t>Kantelbare mast hoogte 6 meter</t>
  </si>
  <si>
    <t xml:space="preserve">Apparatuurkast (= camera-overgangskast in SSS VIS) </t>
  </si>
  <si>
    <t>Datacommunicatieapparatuur voor de VICnet aansluiting</t>
  </si>
  <si>
    <t>VIS onderdelen in Wegkantstation</t>
  </si>
  <si>
    <t>Per wegkantstation waarin VIS onderdelen worden geplaatst.
Monteren en aansluiten VIS onderdeel in een wegkantstation 
[Vervangen] is oude VIS onderdelen verwijderen en nieuwe aanbrengen
[Plaatsen] is nieuwe VIS onderdelen plaatsen in wegkantstation]
Let op: het gaat hier dus om een nieuw camerasysteem dat in plaats komt van een oud systeem of helemaal nieuw is. Het wegkantstation blijft gehandhaafd.</t>
  </si>
  <si>
    <t>aantal</t>
  </si>
  <si>
    <t>Keten Verkeerssignalering (en Monitoring)</t>
  </si>
  <si>
    <t>Matrixsignaalgever (MSI)</t>
  </si>
  <si>
    <t>Tunnel</t>
  </si>
  <si>
    <t>Tunnelsignaalgever</t>
  </si>
  <si>
    <t>Per stuk, levering, plaatsing inclusief configureren, addresseren en monteren</t>
  </si>
  <si>
    <t>Signaalgever hybride (geschikt voor iWKS en WKS bestaand)</t>
  </si>
  <si>
    <t>Per stuk, inclusief configureren, addresseren en monteren inclusief aansluiting op bestaande WKS. Exclusief bekabeling.</t>
  </si>
  <si>
    <t>Argumentatiebord aan mast</t>
  </si>
  <si>
    <t>Per stuk met mast en inclusief configureren, addresseren en monteren</t>
  </si>
  <si>
    <t>Signaalgever/argumentatiebord aan portaal/kunstwerk</t>
  </si>
  <si>
    <t>Per stuk met ophangconstructie op portaal of kunstwerk inclusief configureren, addresseren en monteren</t>
  </si>
  <si>
    <t>Achtergrondschild</t>
  </si>
  <si>
    <t>Per stuk, inclusief montage en opmeten doorrijhoogte. (als achtergrondschild wordt vervangen dan wordt ook de signaalgever vervangen)</t>
  </si>
  <si>
    <t>Signaalgever adapter</t>
  </si>
  <si>
    <t>Per stuk. Inclusief montage 
Hiermee wordt bedoeld een adapter voor montage in geval van afwijkende steekmaat, bij vervangen van oude signaalgevers door nieuwe signaalgevers op een te handhaven achtergrondschild.</t>
  </si>
  <si>
    <t>MUS aangestuurde borden (Rotatiepanelen)</t>
  </si>
  <si>
    <t>Rotatiepaneel klein</t>
  </si>
  <si>
    <t>Per stuk, inclusief besturing en mast, oppervlak tot 5 m2</t>
  </si>
  <si>
    <t>Rotatiepaneel middel</t>
  </si>
  <si>
    <t>Per stuk, inclusief besturing en mast, oppervlak van 5 tot 10 m2</t>
  </si>
  <si>
    <t>Rotatiepaneel groot</t>
  </si>
  <si>
    <t>Per stuk, inclusief besturing en mast, oppervlak van 10 tot 15 m2</t>
  </si>
  <si>
    <t>Koppeling met rotatiepaneel</t>
  </si>
  <si>
    <t>Per kast waarin koppelvlak wordt aangebracht.
Het koppelvlak met radardetectie wordt ingebouwd door de iWKS HW leverancier.</t>
  </si>
  <si>
    <t>Profibuskabel bijzondere borden</t>
  </si>
  <si>
    <t>Per meter. Inclusief connectoren.</t>
  </si>
  <si>
    <t>Profibusverbinding</t>
  </si>
  <si>
    <t>Profibuskabel MSI grondkabel</t>
  </si>
  <si>
    <t>Per meter. 
Inclusief connectoren</t>
  </si>
  <si>
    <t>Profibuskabel MSI flexibele kabel (portaal)</t>
  </si>
  <si>
    <t>Per meter.
Inclusief connenctoren</t>
  </si>
  <si>
    <t>Profibusovergangskast op kunstwerk</t>
  </si>
  <si>
    <t>Per stuk.
Inclusief montage werkzaamheden</t>
  </si>
  <si>
    <t>Profibusovergangskast op voet portaal</t>
  </si>
  <si>
    <t>Per stuk. 
Inclusief montage werkzaamheden</t>
  </si>
  <si>
    <t>Profibusovergangskast in berm</t>
  </si>
  <si>
    <t>Per stuk.
Inclusief fundatie, inclusief montage werkzaamheden</t>
  </si>
  <si>
    <t>Management VC</t>
  </si>
  <si>
    <t>Besturing en bedienapplicatie</t>
  </si>
  <si>
    <t xml:space="preserve">Centraal Signalering en Monitoring Systeem (CSMS) </t>
  </si>
  <si>
    <t>Keten Toeritdosering</t>
  </si>
  <si>
    <t>Toerit Doseer Installatie (TDI)</t>
  </si>
  <si>
    <t>Apparatuurkast met TDI hardware</t>
  </si>
  <si>
    <t>Verkeersregeltoetstel voor 1 rijstrook</t>
  </si>
  <si>
    <t>Per stuk inclusief detectie op toerit en stopstreep.</t>
  </si>
  <si>
    <t>Verkeersregeltoestel voor 2 rijstroken</t>
  </si>
  <si>
    <t>Detectoren</t>
  </si>
  <si>
    <t>Lusdetectie enkelstrooks</t>
  </si>
  <si>
    <t>Per lus.</t>
  </si>
  <si>
    <t>Lusdetectie dubbelstrooks</t>
  </si>
  <si>
    <t>Actuatoren</t>
  </si>
  <si>
    <t>Lantaarn standaard</t>
  </si>
  <si>
    <t>Per stuk.</t>
  </si>
  <si>
    <t>9 ogen</t>
  </si>
  <si>
    <t>Masten / Portaal</t>
  </si>
  <si>
    <t>Universeel mast</t>
  </si>
  <si>
    <t>Uitlegger 1 arm - 6m</t>
  </si>
  <si>
    <t>Per stuk. Liggerlengte tot 6 meter.</t>
  </si>
  <si>
    <t>Uitlegger 1 arm - 9m</t>
  </si>
  <si>
    <t>Per stuk. Liggerlengte tot 9 meter.</t>
  </si>
  <si>
    <t>Portaal 12 m</t>
  </si>
  <si>
    <t>Per stuk. Portaaloverspanning tot 12 meter.</t>
  </si>
  <si>
    <t>Portaal 15 m</t>
  </si>
  <si>
    <t>Per stuk. Portaaloverspanning tot 15 meter.</t>
  </si>
  <si>
    <t>PDC items levering</t>
  </si>
  <si>
    <t>Mobi Maestro</t>
  </si>
  <si>
    <t>Dynac / CVMS</t>
  </si>
  <si>
    <t>Keten Verkeersregeling</t>
  </si>
  <si>
    <t>Verkeersregelinstallatie (VRI)</t>
  </si>
  <si>
    <t>Apparatuurkast met iVRI hardware</t>
  </si>
  <si>
    <t xml:space="preserve">Verkeersregeltoetstel (TLC)
Verkeersregelprogramma
C-ITS applicatie
Vlog
RIS
Noodstroomvoorziening
KAR module
Politiepaneel
Aansluiting koppelkabel
Schakelapparatuur OV
</t>
  </si>
  <si>
    <t xml:space="preserve">Per apparatuurkast met binnenwerk, aangesloten op energievoorziening.
Kastinhoud geschikt voor maximaal 10 lantaarns en 40 detectoren.
Inclusief integratie en configuratie en alle overige verbindingen (detectoren en actuatoren, voeding, VC, overige VRI's) om een werkende iVRI te realiseren.
[Plaatsen] Inclusief fundatie, 
[Vervangen] Oude regeltoetsel verwijderen/saneren
</t>
  </si>
  <si>
    <t>Per apparatuurkast met binnenwerk, aangesloten op energievoorziening.
Kastinhoud geschikt voor 11-24 lantaarns en 41-75 detectoren
Inclusief integratie en configuratie en alle overige verbindingen (detectoren en actuatoren, voeding, VC, overige VRI's) om een werkende iVRI te realiseren.
[Plaatsen] Inclusief fundatie, 
[Vervangen] Oude regeltoetsel verwijderen/saneren</t>
  </si>
  <si>
    <t xml:space="preserve">Verkeersregeltoetstel (TLC)
Verkeersregelprogramma
C-ITS applicatie
Vlog
RIS
Noodstroomvoorziening
KAR module
Politiepaneel
aansluiting koppelkabel
Schakelapparatuur OV
Aansluitunit (interface) met andere VRI
</t>
  </si>
  <si>
    <t xml:space="preserve">Per apparatuurkast met binnenwerk, aangesloten op energievoorziening.
Kastinhoud geschikt voor meer dan 24 lantaarns en meer dan 75 detectoren.
Inclusief integratie en configuratie en alle overige verbindingen (detectoren en actuatoren, voeding, VC, overige VRI's) om een werkende iVRI te realiseren.
[Plaatsen] Inclusief fundatie, 
[Vervangen] Oude regeltoetsel verwijderen/saneren
</t>
  </si>
  <si>
    <t>Drukknop in mast</t>
  </si>
  <si>
    <t>Radardetectie</t>
  </si>
  <si>
    <t>Videodetectie</t>
  </si>
  <si>
    <t xml:space="preserve">Verkeersantaarn (voor gemotoriseerd verkeer) op mast </t>
  </si>
  <si>
    <t xml:space="preserve">Per lantaarn. </t>
  </si>
  <si>
    <t>Verkeerslantaarn (voor gemotoriseerd verkeer) aan mast</t>
  </si>
  <si>
    <t xml:space="preserve">Per lantaarn. 
</t>
  </si>
  <si>
    <t>Voetgangerslantaarn</t>
  </si>
  <si>
    <t>Fietslantaarn</t>
  </si>
  <si>
    <t>Fietsonderlicht</t>
  </si>
  <si>
    <t>Buslicht (9 oog)</t>
  </si>
  <si>
    <t>Matrixsignaalgever</t>
  </si>
  <si>
    <t>Per stuk inclusief bekabeling tot 250 meter</t>
  </si>
  <si>
    <t>Wachttijdvoorspeller</t>
  </si>
  <si>
    <t>Per stuk</t>
  </si>
  <si>
    <t>Akoestische signalering</t>
  </si>
  <si>
    <t>Waarschuwingssignaal</t>
  </si>
  <si>
    <t>Rateltikker</t>
  </si>
  <si>
    <t>Koppeling met VRI</t>
  </si>
  <si>
    <t>Per wegkantstation waarop VRI is aangesloten.
Realiseren c.q. aanpassen koppeling zodat nieuwe VRI functioneert
[Vervangen] is nieuwe VRI onderdelen t.b.v. verbinding plaatsen in wegkantstation en oude VRI onderdelen verwijderen
[Plaatsen] is nieuwe VRI onderdelen t.b.v. verbinding plaatsen</t>
  </si>
  <si>
    <t>Bekabeling</t>
  </si>
  <si>
    <t>koppelkabel VRI</t>
  </si>
  <si>
    <t>Per meter. Verbindingskabel (koper) tussen 2 VRI's</t>
  </si>
  <si>
    <t>VRI Grondkabel</t>
  </si>
  <si>
    <t>Per meter</t>
  </si>
  <si>
    <t>Detectiekabel</t>
  </si>
  <si>
    <t>signaalgeverkabel</t>
  </si>
  <si>
    <t>Masten</t>
  </si>
  <si>
    <t>Universeelmast</t>
  </si>
  <si>
    <t>Drukknopmast inclusief drukknop</t>
  </si>
  <si>
    <t>Zweepmast kort</t>
  </si>
  <si>
    <t>Per stuk tot 7 meter</t>
  </si>
  <si>
    <t>Zweepmast lang</t>
  </si>
  <si>
    <t>Per stuk tot 10 meter</t>
  </si>
  <si>
    <t>Kokerportaal klein</t>
  </si>
  <si>
    <t>Per stuk tot 15 meter</t>
  </si>
  <si>
    <t>Kokerportaal middel</t>
  </si>
  <si>
    <t>Per stuk tot 18 meter</t>
  </si>
  <si>
    <t>Kokerportaal lang</t>
  </si>
  <si>
    <t>Per stuk tot 25 meter</t>
  </si>
  <si>
    <t>Combinatiemast ANWB/OV/VRI</t>
  </si>
  <si>
    <t>Combi-zweepmast/ANWB kort</t>
  </si>
  <si>
    <t>Tot 7 meter</t>
  </si>
  <si>
    <t>Combi-zweepmast/ANWB lang</t>
  </si>
  <si>
    <t>Tot 10 meter</t>
  </si>
  <si>
    <t>Combi-portaal/ANWB klein</t>
  </si>
  <si>
    <t>Tot 15 meter</t>
  </si>
  <si>
    <t>Combi-portaal/ANWB middel</t>
  </si>
  <si>
    <t>Tot 18 meter</t>
  </si>
  <si>
    <t>Combi-portaal/ANWB lang</t>
  </si>
  <si>
    <t>Tot 25 meter</t>
  </si>
  <si>
    <t>UDAP koppeling</t>
  </si>
  <si>
    <t>ZHP - KPN (firewall) koppeling van de iVRI met UDAP (OG doet aanvraag via TOPDESK op verzoek van ON)</t>
  </si>
  <si>
    <t>Verkeer.nu en Datahub</t>
  </si>
  <si>
    <t>ZHP - Inschakelen zelfstandig hulppersoon Vialis (configuratie verkeer.nu)</t>
  </si>
  <si>
    <t>ITS applicatie - ITS server + back-up</t>
  </si>
  <si>
    <t>ZHP - Inschakelen zelfstandige hulppersoon (n.t.b.) ten behoeve van ITS applicatie in de ITS server (al dan niet in de cloud) en de bijbehorende ITS back-up regeling</t>
  </si>
  <si>
    <t>Keten voertuigdetectie vluchthaven</t>
  </si>
  <si>
    <t>Vluchthaven aanwezigheid detectie (VAD)</t>
  </si>
  <si>
    <t>Apparatuurkast met VAD hardware</t>
  </si>
  <si>
    <t>Apparatuurkast inclusief VAD besturing- en detectiemodule</t>
  </si>
  <si>
    <t>Per stuk, inclusief plaatsen kast op bestaande fundatie, inclusief montage en configuratie VAD module en aansluiting detectielussen.
Inclusief benodigde componenten van de Elektrische Installatie in de VAD kast om een werkend geheel op te leveren.</t>
  </si>
  <si>
    <t>VAD Hardware in WKS</t>
  </si>
  <si>
    <t>VAD besturing- en detectie-module t.b.v montage in Wegkantstation</t>
  </si>
  <si>
    <t>Per stuk.
Inclusief montage en configuratie VAD module.</t>
  </si>
  <si>
    <t>Detectielussen</t>
  </si>
  <si>
    <t>Per detectielus</t>
  </si>
  <si>
    <t>NNV/VICnet</t>
  </si>
  <si>
    <t>Glasvezel infrastructuur</t>
  </si>
  <si>
    <t>Glasvezelkabel 144v</t>
  </si>
  <si>
    <t>Per meter, inclusief blazen, lassen, aansluiten, coderen, overlengte, OTDR metingen</t>
  </si>
  <si>
    <t>Glasvezelkabel 96v</t>
  </si>
  <si>
    <t>Glasvezelkabel 144v mini</t>
  </si>
  <si>
    <t>Glasvezelkabel 96v mini</t>
  </si>
  <si>
    <t>Breakout-kabel 8v</t>
  </si>
  <si>
    <t>Breakout-kabel 12v</t>
  </si>
  <si>
    <t>Mantelbuis HDPE Microducts buis 40 mm inclusief 4 subducts</t>
  </si>
  <si>
    <t>Per meter, inclusief leggen, afdekband, koppelen, coderen</t>
  </si>
  <si>
    <t>Mantelbuis HDPE buis 50 mm</t>
  </si>
  <si>
    <t>Mantelbuis HDPE Mini-tubes</t>
  </si>
  <si>
    <t>GKP Type A (knoopppunt) + Glasvezelabonneebox</t>
  </si>
  <si>
    <t>Per GKP.
Inclusief graafwerkzaamheden, GAB type A en afmonteren glas
[Plaatsen] betreft nieuwe GKP
[Handhaven] betreft bestaande GKP, identificeren beschikbare glasvezels en nieuwe break-out realiseren</t>
  </si>
  <si>
    <t>GKP Type B + glasvezelabonneebox</t>
  </si>
  <si>
    <t>Per GKP
Inclusief graafwerkzaamheden, leveren GAB type B en afmonteren glas
[Plaatsen] betreft nieuwe GKP
[Handhaven] betreft bestaande GKP, identificeren beschikbare glasvezels en nieuwe break-out realiseren</t>
  </si>
  <si>
    <t>Technische kast</t>
  </si>
  <si>
    <t>CVR/VOR - Sterpuntkast</t>
  </si>
  <si>
    <t>Per Sterpuntkast
Inclusief GAB type C, afmonteren glas, pigtail voorzien van connectoren</t>
  </si>
  <si>
    <t>CVR/VOR - Rails t.b.v. bekabeling</t>
  </si>
  <si>
    <t>Per meter, inclusief aanbrengen</t>
  </si>
  <si>
    <t>Wegkant LAN aansluiting (PDC)</t>
  </si>
  <si>
    <t>LAN aansluiting in WKS</t>
  </si>
  <si>
    <t>PDC item levering</t>
  </si>
  <si>
    <t>LAN aansluiting in DS</t>
  </si>
  <si>
    <t>Wegkant remote aansluiting (PDC)</t>
  </si>
  <si>
    <t>Remote Wegkant aansluiting</t>
  </si>
  <si>
    <t>Camera aansluiting (PDC)</t>
  </si>
  <si>
    <t>Analoge camera aansluiting</t>
  </si>
  <si>
    <t>Digitale camera aansluiting</t>
  </si>
  <si>
    <t>VPN aansluiting</t>
  </si>
  <si>
    <t>(EHP)</t>
  </si>
  <si>
    <t>Elektrische Installatie - Laagspanningsinstallatie OV en DVM</t>
  </si>
  <si>
    <t>Buitenopstellingskast [Saneren]</t>
  </si>
  <si>
    <t>Behuizing kast met 1 of 2 compartimenten</t>
  </si>
  <si>
    <t>Per kast.
Verwijderen complete  kast met inhoud + fundatie en beeindigen energie inkooppunt (indien aanwezig) in overleg met netbeheerder. Inclusief bijkomende werkzaamheden, waaronder grondwerk, verdichten fundatiegat en aanpassen areaalinformatie.</t>
  </si>
  <si>
    <t>Behuizing kast met 3 of meer compartimenten</t>
  </si>
  <si>
    <t>Buitenopstellingskast - Kast behuizing [Handhaven]</t>
  </si>
  <si>
    <t>Kast compartiment DVM - binnenwerk [vervangen]</t>
  </si>
  <si>
    <t xml:space="preserve">Per DVM compartiment
Aansluiten op inkooppunt net. Inclusief al het benodigde materiaal t.b.v. het binnenwerk om te kunnen functioneren (o.a. hoofdschakelaar, kastverwarming, service wcd en verlichting, deurschakelaars inclusief 4x 3-fasen groepen in DVM compartiment.
Vier afgaande groepen met per groep automaat 3fase en groepschakelaar).
</t>
  </si>
  <si>
    <t>Buitenopstellingskast - Kast behuizing en OV of DVM binnenwerk [Handhaven]</t>
  </si>
  <si>
    <t>3-fase groep bijplaatsen [Plaatsen]</t>
  </si>
  <si>
    <t>Per groep. 
1 groep bijplaatsen (tot 3x25A) inclusief automaat + overige onderdelen</t>
  </si>
  <si>
    <t>1-fase groep bijplaatsen [Plaatsen]</t>
  </si>
  <si>
    <t>Per groep
Bijplaatsen (tot 25A)</t>
  </si>
  <si>
    <t>Protec [Plaatsen]</t>
  </si>
  <si>
    <t xml:space="preserve">Per 3-fasen groep. 
Leveren, aanbrengen en afregelen en configureren Protec groep, inclusief bijkomende onderdelen en materialen (toepassen Protec alleen bij handhaven van voedingskabels na toestemming Opdrachtgever)                 </t>
  </si>
  <si>
    <t xml:space="preserve">Kast compartiment OV - binnenwerk [vervangen]
</t>
  </si>
  <si>
    <t xml:space="preserve">Per OV compartiment
Inclusief al het benodigde binnenwerk (o.a. schakel- en verdeelinrichting, inclusief interfacemodule, noodvoeding en segmentcontroller, bed. op afstand apparatuur) om te kunnen functioneren. Plus kastverwarming, service wcd en verlichting, deurschakelaars
en maximaal 8 geschakelde 3-fasen groepen (per groep 3x automaat 1fase, relais en groepschakelaar).
</t>
  </si>
  <si>
    <t>Buitenopstellingskast + binnenwerk + aardpen + fundering [Vervangen]
(De Buitenopstellingskast bestaat uit ten minste 1 compartiment of een samenstel van meerdere compartimenten die zijn aangesloten op inkomende voeding)</t>
  </si>
  <si>
    <t>Kast compartiment Inkooppunt netaansluiting</t>
  </si>
  <si>
    <t xml:space="preserve">Per inkoopcompartiment.
Inclusief al het benodigde binnenwerk van het inkoop compartiment (o.a. hoofdschakelaar, overspanningsbeveiliging, aarding met meetpunt) om te kunnen functioneren. 
Coodinatie van netbeheerder
</t>
  </si>
  <si>
    <t>Kast compartiment OV</t>
  </si>
  <si>
    <t>Kast compartiment DVM</t>
  </si>
  <si>
    <t>Per DVM compartiment
Inclusief al het benodigde binnenwerk om te kunnen functioneren (o.a. hoofdschakelaar, 
kastverwarming, service wcd en verlichting, deurschakelaars
en 4x 3-fasen afgaande groepen (per groep automaat 3-fasen en groepschakelaar).</t>
  </si>
  <si>
    <t>Nieuwe buitenopstellingskast met binnenwerk inclusief fundering, meet-inspectieput met aarding en tegelbestrating rondom de kast. (1,20 m. breedte aan voorzijde, overige zijden 0,30 m. breedte omsloten door opsluitbanden [Plaatsen]
(De Buitenopstellingskast bestaat uit ten minste 1 compartiment of een samenstel van meerdere compartimenten die zijn aangesloten op inkomende voeding)</t>
  </si>
  <si>
    <t xml:space="preserve">Per inkoopcompartiment.
Inclusief al het benodigde binnenwerk van het inkoop compartiment (o.a. hoofdschakelaar, overspanningsbeveiliging, aarding met meetpunt) om te kunnen functioneren. 
Coordinatie van netbeheerder.
</t>
  </si>
  <si>
    <t>Per DVM compartiment
Inclusief al het benodigde binnenwerk om te kunnen functioneren (o.a. hoofdschakelaar, kastverwarming, service wcd en verlichting, deurschakelaars
en 4x 3-fasen afgaande groepen (per groep automaat 3-fasen en groepschakelaar).</t>
  </si>
  <si>
    <t>Kabelsysteem [Plaatsen en Vervangen]</t>
  </si>
  <si>
    <t>Voedingskabel 4x2,5 mm2</t>
  </si>
  <si>
    <t>Per meter kabeltrace. (bepalen meters in GIS of gelijksoortig systeem)
Inclusief aanbrengen nieuwe kabel + afdekband en verwijderen oude kabel, aansluiten en labelling, inclusief snijverlies en overlengte (dus opgave lengte conform GIS trace aangezien snijverlies en overlengte al in meterprijs zit.)
Inclusief noodzakelijke berekeningen, exclusief graafwerkzaamheden.
Let op: de kleur van de mantel is soms afhankelijk van het desbetreffende DVM of OV voorziening.
[Vervangen] Indien aanwezig oude kabel verwijderen</t>
  </si>
  <si>
    <t>Voedingskabel 4x4 mm2</t>
  </si>
  <si>
    <t>Voedingskabel 4x6 mm2</t>
  </si>
  <si>
    <t>Voedingskabel 4x10 mm2</t>
  </si>
  <si>
    <t>Voedingskabel 4x16 mm2</t>
  </si>
  <si>
    <t>Voedingskabel 4x25 mm2</t>
  </si>
  <si>
    <t>Voedingskabel 4x35 mm2</t>
  </si>
  <si>
    <t>Voedingskabel 4x50 mm2</t>
  </si>
  <si>
    <t>Voedingskabel 4x70 mm2</t>
  </si>
  <si>
    <t>Kabelsysteem [Handhaven]</t>
  </si>
  <si>
    <t>Alle typen en geleidersdoorsneden</t>
  </si>
  <si>
    <t xml:space="preserve">Per kabelsegment ongeacht de lengte. (tussen bijv. 2 lichtmasten of tussen kast en lichtmast etc.)
Controle isolatie weerstand: doormeten (meggeren) bestaande en beoogde te handhaven kabel incl. rapportage + overige NEN1010 controle (berekening kortsluitvastheid, spanningsval, overbelasting etc.)
</t>
  </si>
  <si>
    <t>Kabelsysteem [Saneren]</t>
  </si>
  <si>
    <t xml:space="preserve">Per meter kabeltrace. (bepalen meters in GIS of gelijksoortig systeem)
Alleen verwijderen bestaande overbodig geworden voedingskabel waarbij geen nieuwe kabel wordt aangebracht. </t>
  </si>
  <si>
    <t>Schakelbare Openbare Verlichting</t>
  </si>
  <si>
    <t>Openbare Verlichting</t>
  </si>
  <si>
    <t>Bediening op Afstand</t>
  </si>
  <si>
    <t>Beheeronline</t>
  </si>
  <si>
    <t>Per bediening op afstand applicatie in de Verkeerscentrale (dus 1 maal per Nadere Overeenkomst)
Aansluiting van alle bediening op afstand apparatuur van de buitenopstellingskasten behorend tot het project op de bedienapplicatie. Inclusief integratie in de bedienapplicatie en configuratie zodat een werkend systeem wordt opgeleverd. Inclusief abonnementskosten voor 1 jaar.
Het configureren van het Bediening op Afstand systeem wordt uitgevoerd door de leverancier van het systeem. De kosten hiervan zijn eveneens onderdeel van deze eenheidsprijs.</t>
  </si>
  <si>
    <t>Luminizor</t>
  </si>
  <si>
    <t>IBOR</t>
  </si>
  <si>
    <t>Telesignaal</t>
  </si>
  <si>
    <t>Mast nieuw [Plaatsen]</t>
  </si>
  <si>
    <t>Lichtpunt hoogte 6m</t>
  </si>
  <si>
    <t xml:space="preserve">Per stuk.
Standaard in de grond geplaatste stalen lichtmast met enkele uithouder inclusief montage- en installatiematerialen en evt. aanvullende componenten om de inschakelstroom te beperken indien deze niet in het armatuur zijn ingebouwd. Inclusief mastblok (= aansluitblok). Exclusief mastkabel.
Aanbrengen in bodem en overige uitvoeringswerkzaamheden. </t>
  </si>
  <si>
    <t>Toeslag Aluminium</t>
  </si>
  <si>
    <t>Lichtpunthoogte 10 meter</t>
  </si>
  <si>
    <t>Toeslag Voetplaat</t>
  </si>
  <si>
    <t>Toeslag Botsvriendelijk HE3</t>
  </si>
  <si>
    <t>Toeslag Botsvriendelijk NE3</t>
  </si>
  <si>
    <t>Toeslag dubbele uithouder</t>
  </si>
  <si>
    <t>Lichtpunthoogte 12 meter</t>
  </si>
  <si>
    <t>Lichtpunthoogte 15 meter</t>
  </si>
  <si>
    <t>Lichtpunthoogte 18 meter</t>
  </si>
  <si>
    <t>Toeslag / korting voetplaat</t>
  </si>
  <si>
    <t>Mast bestaand [Handhaven]</t>
  </si>
  <si>
    <t>Per mast
Bestaande masten worden hergebruikt. Kosten inclusief nieuwe mastkabel en nieuw mastblok (= aansluitblok), rechtzetten mast, aanbrengen maststickers, adapter aan mast t.b.v. armatuur</t>
  </si>
  <si>
    <t>Lichtpunthoogte 20 meter</t>
  </si>
  <si>
    <t>Mast bestaand [Saneren]</t>
  </si>
  <si>
    <t>Mast tot en met 12 meter + armatuur + voetplaat</t>
  </si>
  <si>
    <t xml:space="preserve">Per mast inclusief armatuur, voetplaat e.d.
Gat weer opvullen en netjes afwerken berm
</t>
  </si>
  <si>
    <t>Mast &gt;12 tot 15 meter + armatuur + voetplaat</t>
  </si>
  <si>
    <t>Mast tot 20 meter + armatuur + voetplaat</t>
  </si>
  <si>
    <t>Kabelsysteem OV grondkabels</t>
  </si>
  <si>
    <r>
      <t>Per meter kabeltrace (bepalen meters in GIS of gelijksoortig systeem
Inclusief aanbrengen nieuwe kabel + afdekband en verwijderen oude kabel, aansluiten en labelling, inclusief snijverlies en overlengte (dus opgave lengte conform GIS trace aangezien snijverlies en overlengte al in meterprijs zit.)
Inclusief noodzakelijke berekeningen, exclusief graafwerkzaamheden.
[Vervangen] Indien aanwezig oude kabel verwijderen
Kabeldiamers &gt; 4x25mm2 op basis van extrapolatie van  4x16 mm2 eenheidsprijs (ehp)     
ehp dikkere kabel = (diameter dikkere kabel/16) x eenheidsprijs kabel 4x16 mm2</t>
    </r>
    <r>
      <rPr>
        <sz val="10"/>
        <color rgb="FF0070C0"/>
        <rFont val="Arial"/>
        <family val="2"/>
      </rPr>
      <t xml:space="preserve">
</t>
    </r>
  </si>
  <si>
    <t>Ledarmatuur aan mast</t>
  </si>
  <si>
    <t>Armatuur lichtstroom   0 -   5000 lm</t>
  </si>
  <si>
    <t xml:space="preserve">Per stuk.
Inclusief behuizing armatuur, mastkabel, driver, lampmodule (lampcontroller) en lichtbron
</t>
  </si>
  <si>
    <t>Armatuur lichtstroom   5000 -   10000 lm</t>
  </si>
  <si>
    <t>Armatuur lichtstroom   10000 - 25000 lm</t>
  </si>
  <si>
    <t>Armatuur lichtstroom 25000 - 35000 lm</t>
  </si>
  <si>
    <t>Armatuur lichtstroom 35000 - 55000 lm</t>
  </si>
  <si>
    <t>Sektiekast (t.b.v. KW)</t>
  </si>
  <si>
    <t>Geleiderail</t>
  </si>
  <si>
    <t xml:space="preserve">Verstevigen geleiderails (van </t>
  </si>
  <si>
    <t>Per 5 meter
Inclusief bevestiging</t>
  </si>
  <si>
    <t>Verlengen geleiderails</t>
  </si>
  <si>
    <t>Per 10 meter
Inclusief bevestiging</t>
  </si>
  <si>
    <t>(Nieuwe) geleiderails</t>
  </si>
  <si>
    <t>Per 106 meter
Inclusief beeindiging van 24 meter en verankering en overige bevestiging</t>
  </si>
  <si>
    <t xml:space="preserve">Mantelbuis  </t>
  </si>
  <si>
    <t>RVS buis</t>
  </si>
  <si>
    <t>Per meter
Bovengronds, inclusief bevestingingsconstructie</t>
  </si>
  <si>
    <t>Overstapconstructie</t>
  </si>
  <si>
    <t>Aanbrengen overstapconstructie</t>
  </si>
  <si>
    <t>Per overstapconstructie
Inclusief bevestigingsconstructie</t>
  </si>
  <si>
    <t>Doorsteek voorziening in de geleiderail ROA (Veilige Inrichting Bermen) 2021
(Onderbreking t.b.v. beheer en onderhoud - figuur 3-15)</t>
  </si>
  <si>
    <t>Bestrating</t>
  </si>
  <si>
    <t xml:space="preserve">Per verharde serviceplaats.
24 m2 grasbetontegel (dikte min 12 cm)  ten behoeve van parkeerplaats onderhoudsvoertuig. Inclusief cunet graven (10 cm) en afvoeren grond incl. bodembedekker.  Daarna zand aanbrengen (10 cm). </t>
  </si>
  <si>
    <t>Aanpassing geleiderail t.b.v. doorsteekvoorziening</t>
  </si>
  <si>
    <t>Per doorsteekvoorziening.
Geleiderail onderbreken, verplaatsen en aanpassen inclusief bevestiging begin- en eindpunt onderbroken geleiderail etc. conform figuur 3-15 van ROA Veilige Inrichting van Bermen 2021</t>
  </si>
  <si>
    <t>Totaal Objecttype</t>
  </si>
  <si>
    <t>Inschrijver: …</t>
  </si>
  <si>
    <t>Eenheidsprijzen</t>
  </si>
  <si>
    <t>Referentiewerkpakket</t>
  </si>
  <si>
    <t>NR.</t>
  </si>
  <si>
    <t>Activiteit</t>
  </si>
  <si>
    <t>Locatie</t>
  </si>
  <si>
    <t>Specifiek</t>
  </si>
  <si>
    <t xml:space="preserve">Eenheid/Opmerking
</t>
  </si>
  <si>
    <t>Kosten (euro)</t>
  </si>
  <si>
    <t>Aantal</t>
  </si>
  <si>
    <t>Kosten totaal (euro) (aantal x eenheidsprijs)</t>
  </si>
  <si>
    <t xml:space="preserve">Voorbereiding verkeersmanagement
</t>
  </si>
  <si>
    <t>1A</t>
  </si>
  <si>
    <t>Hindercategorie A</t>
  </si>
  <si>
    <t>Per Nadere Overeenkomst
Alle werkzaamheden en producten zoals beschreven in VSP - Bijlage H Verkeersmanagement voor Rijkswegen voorafgaand aan de uitvoering en de CROW 96A en B WIU</t>
  </si>
  <si>
    <t>1B</t>
  </si>
  <si>
    <t>Hindercategorie B</t>
  </si>
  <si>
    <t>1C</t>
  </si>
  <si>
    <t>Hindercategorie C</t>
  </si>
  <si>
    <t>1D</t>
  </si>
  <si>
    <t xml:space="preserve">Voorbereiding Verkeersmanagement
</t>
  </si>
  <si>
    <t>Hindercategorie D</t>
  </si>
  <si>
    <t>Uitvoeren Omleidingen en Afsluitingen</t>
  </si>
  <si>
    <t>Uitvoeren omleidingen en afsluitingen met bebording op omleidingsroute</t>
  </si>
  <si>
    <t>Omleiding afrit en/of toerit (beginpunt waar afgeweken wordt van regulier traject totdat weer wordt gereden op het reguliere traject)</t>
  </si>
  <si>
    <t>Omleiding tot 7,5 km</t>
  </si>
  <si>
    <t xml:space="preserve">Per omleidingstraject (vanaf splitsingspunt vanaf oorspronkelijk trace tot samenvoegingspunt met oorspronkelijk trace).
Afstemming met Verkeersloket en overige wegbeheerders, opnemen omleiding in plannen conform VSP, aanvraag in SPIN en Melvin, plaatsen en verwijderen tijdelijke bewegwijzering/bebording omleiding en afschermen bestaande bewegwijzering en bebording indien nodig + overige verkeersmaatregelen t.b.v. de omleiding en afsluiting.
Indien dezelfde omleiding bijvoorbeeld vaker dan 1x nodig blijkt te zijn dan wordt de EHP vermenigvuldigd met een factor van 0,9 per herhaling.
</t>
  </si>
  <si>
    <t>Omleiding van 7,5 tot 15 km</t>
  </si>
  <si>
    <t>Omleiding langer dan 15 km</t>
  </si>
  <si>
    <t>Uitvoering Verkeersmaatregelen</t>
  </si>
  <si>
    <t>3A</t>
  </si>
  <si>
    <t xml:space="preserve">Plaatsen verkeersmaatregelen autosnelweg (afzetting vluchtstrook en indien nodig ook afrit/toerit)
</t>
  </si>
  <si>
    <r>
      <rPr>
        <b/>
        <sz val="10"/>
        <rFont val="Arial"/>
        <family val="2"/>
      </rPr>
      <t>Binnen invloedsfeer van de weg en/of een afrit/toerit afsluiting</t>
    </r>
    <r>
      <rPr>
        <sz val="10"/>
        <rFont val="Arial"/>
        <family val="2"/>
      </rPr>
      <t xml:space="preserve">
N.B. Voor Figuur 110 van de CROW 96A en voor werkzaamheden in de berm </t>
    </r>
    <r>
      <rPr>
        <u/>
        <sz val="10"/>
        <rFont val="Arial"/>
        <family val="2"/>
      </rPr>
      <t>buiten</t>
    </r>
    <r>
      <rPr>
        <sz val="10"/>
        <rFont val="Arial"/>
        <family val="2"/>
      </rPr>
      <t xml:space="preserve"> de invloedsfeer van de weg, zijn geen afzettingen nodig. Wel een melding bij het Verkeersloket. 
Deze figuren hebben op basis van de arbeidshygienische strategie de voorkeur en dienen zoveel mogelijk te worden toegepast daar waar het kan.</t>
    </r>
  </si>
  <si>
    <t>Voertuigen met chauffeurs + wegafzettingsploeg + alle benodigde materialen zoals o.a. verkeerskegels, geleidebakens, borden, waarschuwingshekken etc. conform CROW96</t>
  </si>
  <si>
    <t xml:space="preserve">Per doordeweekse dag. (nacht 25% toeslag, weekend 40% toeslag)
Afstemming met verkeersloket, opbouwen verkeersmaatregelen, verplaatsen verkeersmaatregelen gedurende de werkzaamheden  en afbreken verkeersmaatregelen. Actiewagens en verdrijfwagens zijn onderdeel van deze post. De informatiewagen en botsabsorber zijn geen onderdeel van deze post. </t>
  </si>
  <si>
    <t>3B</t>
  </si>
  <si>
    <t xml:space="preserve">Plaatsen verkeersmaatregelen autosnelweg (afzetting vluchtstrook, rechter rijstrook en indien nodig ook afrit/toerit)
</t>
  </si>
  <si>
    <t>Per doordeweekse dag. (nacht 25% toeslag, weekend 40% toeslag)
Afstemming met verkeersloket, opbouwen verkeersmaatregelen, verplaatsen verkeersmaatregelen gedurende de werkzaamheden  en afbreken verkeersmaatregelen. Actiewagens en verdrijfwagens zijn onderdeel van deze post. De informatiewagen en botsabsorber zijn geen onderdeel van deze post.</t>
  </si>
  <si>
    <t>3C</t>
  </si>
  <si>
    <t xml:space="preserve">Plaatsen verkeersmaatregelen autosnelweg (afzetting vluchtstrook, meerdere rijstroken en indien nodig ook afrit/toerit)
</t>
  </si>
  <si>
    <t xml:space="preserve">Per doordeweekse dag. (nacht 25% toeslag, weekend 40% toeslag)
Afstemming met verkeersloket, aanvraag in SPIN, opbouwen verkeersmaatregelen, verplaatsen verkeersmaatregelen gedurende de werkzaamheden  en afbreken verkeersmaatregelen. Actiewagens en verdrijfwagens zijn onderdeel van deze post. De informatiewagen en botsabsorber zijn geen onderdeel van deze post. </t>
  </si>
  <si>
    <t>3D</t>
  </si>
  <si>
    <t xml:space="preserve">Plaatsen verkeersmaatregelen autosnelweg (afzetting linkerrijstrook t.b.v. werkzaamheden middenberm + schaduwbaaan afzetting linkerrijstrook)
</t>
  </si>
  <si>
    <t>3E</t>
  </si>
  <si>
    <t>Plaatsen verkeersmaatregelen niet-autosnelweg</t>
  </si>
  <si>
    <t>3F</t>
  </si>
  <si>
    <t>Inzetten tijdelijke rijstrook signaalgever wagen (MRS - mobiele rijstrook signalering)</t>
  </si>
  <si>
    <t>Voertuig met bediening/chauffeur (minimaal uitgevoerd met 3 signaalgevers)</t>
  </si>
  <si>
    <t xml:space="preserve">Per voertuig per doordeweekse dag. (nacht 25% toeslag, weekend 40% toeslag)
Plaatsen voertuig, afstemming met verkeersloket, gedurende werkzaamheden verplaatsen indien nodig, verwijderen voertuig, bediening
</t>
  </si>
  <si>
    <t>3G</t>
  </si>
  <si>
    <t xml:space="preserve">Inzetten actiewagen
</t>
  </si>
  <si>
    <t>Inzetten actiewagen + bediening</t>
  </si>
  <si>
    <t xml:space="preserve">Per actiewagen per doordeweekse dag. (nacht 25% toeslag, weekend 40% toeslag)
Plaatsen en verplaatsen voertuig, afstemming met verkeersloket, gedurende werkzaamheden verplaatsen indien nodig, verwijderen voertuig.
</t>
  </si>
  <si>
    <t>3H</t>
  </si>
  <si>
    <t xml:space="preserve">Inzetten botsabsorber
</t>
  </si>
  <si>
    <t>Inzetten botsabsorber inclusief botskussen en frame (in totaal ten minste 10000 kg, met 4 puntsgordel in cabine)</t>
  </si>
  <si>
    <t xml:space="preserve">Per botsabsorber per doordeweekse dag. (nacht 25% toeslag, weekend 40% toeslag)
Plaatsen voertuig, afstemming met verkeersloket, gedurende werkzaamheden verplaatsen indien nodig, verwijderen voertuig
</t>
  </si>
  <si>
    <t>3I</t>
  </si>
  <si>
    <t>Inzetten informatiewagen (groot full color)</t>
  </si>
  <si>
    <t>Inzetten informatiewagen + bediening</t>
  </si>
  <si>
    <t>Per informatiewagen per doordeweekse dag. (nacht 25% toeslag, weekend 40% toeslag)
Afstemming met RWS, aanvragen in SPIN, aanvoeren en plaatsen voertuig en borden,  teksten (+ figuren moet ook kunnen). Inregelen/programmeren en gedurende werkzaamheden dit aanpassen indien nodig, verwijderen voertuig.</t>
  </si>
  <si>
    <t>3J</t>
  </si>
  <si>
    <t>Inzetten mobiele rijbaanverlichting (gem plaatsafstand h.o.h. 50 meter op wegvakken zonder lichtmasten)</t>
  </si>
  <si>
    <t>Rijbaan verlichting t.b.v. verkeer</t>
  </si>
  <si>
    <t>Stationaire lichtmast.</t>
  </si>
  <si>
    <t>Per stuk en per nacht
Stationaire lichtmast (ook wel LED-cubes, Ligth-cubes, Quick-cubes genoemd) inclusief aan- en afvoer, huur en brandstof.
Inclusief plaatsen, verplaatsen en verwijderen van deze lichtunits</t>
  </si>
  <si>
    <t>3K</t>
  </si>
  <si>
    <t>Inzetten mobiele rijbaanverlichting (plaatsafstand h.o.h. 50 meter op wegvakken zonder lichtmasten)</t>
  </si>
  <si>
    <t>Mobiele lichtmast (met wielen)</t>
  </si>
  <si>
    <t>Per stuk en per nacht
Mobiele lichtmast inclusief aan- en afvoer, huur en brandstof.
Inclusief plaatsen, verplaatsen en verwijderen van deze lichtunits.</t>
  </si>
  <si>
    <t>3L</t>
  </si>
  <si>
    <t>Verlichting op langsafzetting (baken)</t>
  </si>
  <si>
    <t>Per stuk op baken/kegel en per nacht
Baken met verlichting inclusief aan- en afvoer, huur en brandstof.
Inclusief plaatsen, verplaatsen en verwijderen.</t>
  </si>
  <si>
    <t>Graven en dichten sleuf</t>
  </si>
  <si>
    <t>Zijberm (achter voertuigkering indien aanwezig)</t>
  </si>
  <si>
    <t>Graven t.b.v. aanbrengen voedingskabels en/of communicatiekabels, mantelbuizen en overige.</t>
  </si>
  <si>
    <t>Per meter graafllengte.
In deze eenheidsprijs en in de overige eenheidsprijzen waarbij de bodem wordt geroerd, dienen ook de kosten te zijn opgenomen van inventarisatie van bestaande kabels en leidingen (proefsleuven of middels grondradar) en het verrichten van alle overige benodigde onderzoeken die nodig zijn voordat gegraven mag worden. Dit zijn: archeologisch onderzoek, flora en fauna onderzoek (Gedragscode), milieukundig bodemonderzoek (vooronderzoek (bureaustudie) en verkennend onderzoek (buiten op locatie) en indien nodig ook een nader onderzoek op locatie). Voor CE wordt protocol "Onverwachts aantreffen" gehanteerd.
Ook de kosten van het werken conform BRL 6000, 7000 en de CROW 400, indien dat op basis van milieukundig bodemonderzoek noodzakelijk is, dient de opdrachtnemer in de EHP van grondroerende werkzaamheden op te nemen. Ook het verkrijgen van toestemmingen, vergunningen, ontheffingen, meldingen aan Bevoegd Gezag dient onderdeel te zijn van de prijs inzake bodemonderzoeken. 
De opdrachtnemer bepaalt zelf op basis van zijn ervaring hoe groot die kans is en draagt daarvoor het risico en dient dit als risico-opslag te verwerken in de EHP.</t>
  </si>
  <si>
    <t>Middenberm (tussen voertuigkering indien aanwezig)</t>
  </si>
  <si>
    <t>Gestuurde boring uitvoeren + aanbrengen mantelbuis + kabels(s) inbrengen</t>
  </si>
  <si>
    <t>Onder wegen, watergangen en rivieren</t>
  </si>
  <si>
    <t>Mantelbuis diameter &lt;=110 mm
(boorgat is dus groter)</t>
  </si>
  <si>
    <t xml:space="preserve">Per meter.
Horizontaal gemeten, werkelijke lengte zal groter zijn i.v.m. kromming maar de EHP dient gebaseerd te zijn op de lengte in het horizontale vlak.
Inclusief voorbereiding (o.a. schouw) en opstellen (en laten toetsen) van boorplan. Inclusief ontgravingen t.b.v. intrede- en uittredepunt op max. 10 meter vanaf randverharding (bij een weg), maken boorgat en aanbrengen mantelbuis inclusief aanbrengen kabel(s) in mantelbuis. </t>
  </si>
  <si>
    <t>Mantelbuis diameter &gt; 111 - 200 mm
(boorgat is dus groter)</t>
  </si>
  <si>
    <t>Toeslag gestuurde boring</t>
  </si>
  <si>
    <t>Deze toeslag is een vast bedrag per gestuurde boring met een intrede- en uittredepunt inclusief voorbereiding en boorplan.</t>
  </si>
  <si>
    <t>Kabels inbrengen in bestaande mantelbuis</t>
  </si>
  <si>
    <t>Bestaande mantelbuis</t>
  </si>
  <si>
    <t>Per mantelbuis per kabel
Opzoeken mantelbuis, schoonmaken, kabel(s) doorvoeren en evt. oude kabel(s) verwijderen.</t>
  </si>
  <si>
    <t>Kabels inbrengen in bestaande doorvoeren (KW)</t>
  </si>
  <si>
    <t>Doorvoer in KW</t>
  </si>
  <si>
    <t>Per doorvoer in KW per kabel
Opzoeken mantelbuis, schoonmaken, kabel(s) doorvoeren en evt. oude kabel(s) verwijderen.</t>
  </si>
  <si>
    <t xml:space="preserve">Schouw/Inspectie uitvoeren </t>
  </si>
  <si>
    <t>Op locatie buiten conform Voorschrift</t>
  </si>
  <si>
    <t>Handhaven Buitenopstellingskast (NEN3140)</t>
  </si>
  <si>
    <t xml:space="preserve">Per Buitenopstellingskast.
NEN3140 inspectie t.b.v. te handhaven buitenopstellingskasten
Rapportage conform NEN3140
</t>
  </si>
  <si>
    <t>WKS, DS en NS</t>
  </si>
  <si>
    <t xml:space="preserve">Per Wegkantstation, Detectiestation, Noodstroomstation
Schouw en rapportage conform voorschrift
</t>
  </si>
  <si>
    <t>Voedingskast (buitenopstellingskast) OV kast/compartiment en inkooppunt kast/compartiment</t>
  </si>
  <si>
    <t xml:space="preserve">Per kast (dus niet per compartiment)
Schouw en rapportage conform voorschrift
</t>
  </si>
  <si>
    <t>VRI</t>
  </si>
  <si>
    <t>Per VRI
Schouw en rapportage conform voorschrift</t>
  </si>
  <si>
    <t>Bermdrip en DRIP kast</t>
  </si>
  <si>
    <t>Per DRIPkast inclusief aangesloten bermDRIP
Schouw en rapportage conform voorschrift</t>
  </si>
  <si>
    <t>Camera en camera-aansluitkast</t>
  </si>
  <si>
    <t>Per camera-aansluitkast en aangesloten camera
Schouw en rapportage conform voorschrift</t>
  </si>
  <si>
    <t>Totaal Activiteiten</t>
  </si>
  <si>
    <t>P1. Deel A Tarievenlijst ROK DOOR Procesdocumenten</t>
  </si>
  <si>
    <t>Volgnr.</t>
  </si>
  <si>
    <t>Omschrijving</t>
  </si>
  <si>
    <t xml:space="preserve">Kosten (euro) procesdocument </t>
  </si>
  <si>
    <t>Kosten totaal (euro)</t>
  </si>
  <si>
    <t xml:space="preserve">Generieke procesdocumenten voor ROK DOOR conform Annex III </t>
  </si>
  <si>
    <t>De opgevoerde kosten voor de procesdocumenten betreffen een vaste prijs, exclusief btw en inclusief de van toepassing zijnde flatrate voor AK, W&amp;R, voor het betreffende product inclusief  revisies aan de hand van de toetsreactie van Opdrachtgever op het ter ingediende acceptatiedocument</t>
  </si>
  <si>
    <t>P1</t>
  </si>
  <si>
    <t xml:space="preserve">Projectmanagementplan conform het kwaliteitsborgingssysteem van Inschrijver en met inachtneming van de specificaties in de VSP ROK DOOR, waarin eveneens wordt ingegaan op alle disciplines in het IPM-model, de wijze van samenwerking met inachtneming van het kwalitatieve plan Partnerschap&amp; productie (K2), financiële en risicobeheersing met inachtneming van de kwalitatieve plannen Financieel plan (K1) en Risico-aanpak (K3). </t>
  </si>
  <si>
    <t>P2</t>
  </si>
  <si>
    <t>Veiligheidsmanagementplan</t>
  </si>
  <si>
    <t>P3</t>
  </si>
  <si>
    <t xml:space="preserve">Verkeersmanagementplan </t>
  </si>
  <si>
    <t>P4</t>
  </si>
  <si>
    <t>Beschrijving V&amp;V strategie voor alle onder de ROK DOOR uit te voeren Nadere Overeenkomsten</t>
  </si>
  <si>
    <t>P5</t>
  </si>
  <si>
    <t>Cybersecurity plan</t>
  </si>
  <si>
    <t>P1. Deel B Tarievenlijst ROK DOOR Functionarissen</t>
  </si>
  <si>
    <t>Eenheid</t>
  </si>
  <si>
    <t>Tarief (euro)</t>
  </si>
  <si>
    <t>Aantal uren *</t>
  </si>
  <si>
    <t xml:space="preserve">Functionaris </t>
  </si>
  <si>
    <t>uur</t>
  </si>
  <si>
    <t>* het aantal vermelde uren is indicatief en alleen t.b.v. het kunnen bepalen van het tarief van de betreffende functionaris</t>
  </si>
  <si>
    <t>Contractbeheerder Raamovereenkomst (de persoon die zorgdraagt voor het beheer, uitvoerig en nakoming van de ROK, en de contacten met de klant onderhoudt)</t>
  </si>
  <si>
    <t>Projectmanager</t>
  </si>
  <si>
    <t>Administratief medewerker/Documentalist/projectsecretaris</t>
  </si>
  <si>
    <t>Contractmanager Nadere Overeenkomst</t>
  </si>
  <si>
    <t>Kwaliteitsmanager/procesmanager</t>
  </si>
  <si>
    <t>Manager Omgeving</t>
  </si>
  <si>
    <t>Omgevingsadviseur</t>
  </si>
  <si>
    <t>Adviseur onderzoeken (milieukundig, conditionering, K&amp;L en/of areaaldata)</t>
  </si>
  <si>
    <t>Ecoloog</t>
  </si>
  <si>
    <t>Manager Projectbeheersing</t>
  </si>
  <si>
    <t>Risicospecialist (t.b.v. risicomanagement)</t>
  </si>
  <si>
    <t>Planner</t>
  </si>
  <si>
    <t>Inkoper (t.b.v. inkoop leveringen, diensten en werk door c.q. namens Opdrachtnemer t.b.v. Nadere Overeenkomst (thans Inschrijver)</t>
  </si>
  <si>
    <t>Financieel specialist</t>
  </si>
  <si>
    <t xml:space="preserve">Calculator </t>
  </si>
  <si>
    <t xml:space="preserve">Dataspecialist </t>
  </si>
  <si>
    <t>Technisch Manager (ook wel Ontwerpmanager c. -leider)</t>
  </si>
  <si>
    <t>Technisch adviseur</t>
  </si>
  <si>
    <t>System Engineer</t>
  </si>
  <si>
    <t>Verificatie &amp; validatie-specialist</t>
  </si>
  <si>
    <t>Werkvoorbereider/Projectcoördinator</t>
  </si>
  <si>
    <t xml:space="preserve">Uitvoerder </t>
  </si>
  <si>
    <t>Engineer/Tester</t>
  </si>
  <si>
    <t>Tekenaar (oa Autocad)</t>
  </si>
  <si>
    <t xml:space="preserve">IA- Specialist </t>
  </si>
  <si>
    <t>Inspecteur NEN2767</t>
  </si>
  <si>
    <t>Inspecteur NEN3140</t>
  </si>
  <si>
    <t>Monteur OV</t>
  </si>
  <si>
    <t>Monteur DVM</t>
  </si>
  <si>
    <t xml:space="preserve">Grondwerker </t>
  </si>
  <si>
    <t xml:space="preserve">Veiligheidskundige </t>
  </si>
  <si>
    <t>Veiligheidsadviseur</t>
  </si>
  <si>
    <t>Milieudeskundige</t>
  </si>
  <si>
    <t>Vergunningencoördinator</t>
  </si>
  <si>
    <t>Vergunningenspecialist</t>
  </si>
  <si>
    <t>K&amp;L-coördinator</t>
  </si>
  <si>
    <t>K&amp;L-specialist</t>
  </si>
  <si>
    <t>Verkeersmanager/verkeerskundige</t>
  </si>
  <si>
    <t>Verkeersregelaar</t>
  </si>
  <si>
    <t>Stagair</t>
  </si>
  <si>
    <t>P1.</t>
  </si>
  <si>
    <t>Deel C Tarievenlijst ROK DOOR Materieel</t>
  </si>
  <si>
    <t>DAG</t>
  </si>
  <si>
    <t>Materieel inclusief bediening  (Dag 06.00 - 18.00, maandag tot en met vrijdag)</t>
  </si>
  <si>
    <t>Aantal uren</t>
  </si>
  <si>
    <t>Kosten</t>
  </si>
  <si>
    <t xml:space="preserve">Vrachtauto met kraan inclusief bediening </t>
  </si>
  <si>
    <t>Vrachtauto knijper incl bediening</t>
  </si>
  <si>
    <t>Hydraulische graafmachine incl bediening en hulpmiddelen 1000 ltr</t>
  </si>
  <si>
    <t>Minigraver 2,5 ton inclusief bediening</t>
  </si>
  <si>
    <t>Hoogwerker reikwijdte &gt;= 10 m en werkhoogte &gt;= 15 m inclusief bediening</t>
  </si>
  <si>
    <t xml:space="preserve">Hoogwerker reikwijdte tot 10 m en werkhoogte tot 15 m inclusief bediening </t>
  </si>
  <si>
    <t>NACHT</t>
  </si>
  <si>
    <t>Materieel inclusief bediening  (Nacht 18.00 - 06.00, maandag tot en met vrijdag)</t>
  </si>
  <si>
    <t>Hoogwerker reikwijdte &gt;= 13 m en werkhoogte &gt;= 20 m inclusief bediening</t>
  </si>
  <si>
    <t xml:space="preserve">Hoogwerker reikwijdte &gt;= 10 m en werkhoogte &gt;= 15 m inclusief bediening </t>
  </si>
  <si>
    <t>WEEKEND</t>
  </si>
  <si>
    <t>Materieel inclusief bediening  (vrijdag 18.00 tot maandag 06:00)</t>
  </si>
  <si>
    <t>Totaal Tarieven (onderdelen A, B en C in totaal)</t>
  </si>
  <si>
    <t>Geleiderail/Mantelbuis/Overstapconstructie</t>
  </si>
  <si>
    <t>Doorsteekvoorziening/Serviceplaats</t>
  </si>
  <si>
    <t>Activiteiten</t>
  </si>
  <si>
    <t>Tarieven</t>
  </si>
  <si>
    <t>Totaal aan Tarieven (onderdelen A, B en C van tabblad Tarieven)</t>
  </si>
  <si>
    <r>
      <t xml:space="preserve">Inschrijfsom </t>
    </r>
    <r>
      <rPr>
        <b/>
        <i/>
        <sz val="10"/>
        <rFont val="Arial"/>
        <family val="2"/>
      </rPr>
      <t>(alle, door inschrijver in te vullen, bedragen/eenheidsprijzen/tarieven zijn inclusief de flatrate       AK, W&amp;R conform eis NO090 in de VSP en zijn exclusief BTW, en zijn gebaseerd op het prijspeil 1 april 2025)</t>
    </r>
  </si>
  <si>
    <t>Ondertekenaar</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</si>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</sst>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0.00_);_(&quot;€&quot;* \(#,##0.00\);_(&quot;€&quot;* &quot;-&quot;??_);_(@_)"/>
    <numFmt numFmtId="165" formatCode="&quot;€&quot;\ #,##0.00"/>
    <numFmt numFmtId="166" formatCode="#,##0_ ;\-#,##0\ "/>
    <numFmt numFmtId="167" formatCode="0.0%"/>
  </numFmts>
  <fonts count="32" x14ac:knownFonts="1">
    <font>
      <sz val="10"/>
      <name val="Arial"/>
    </font>
    <font>
      <sz val="9"/>
      <color theme="1"/>
      <name val="Verdana"/>
      <family val="2"/>
    </font>
    <font>
      <sz val="10"/>
      <name val="Arial"/>
      <family val="2"/>
    </font>
    <font>
      <sz val="8"/>
      <name val="Arial"/>
      <family val="2"/>
    </font>
    <font>
      <i/>
      <sz val="10"/>
      <name val="Arial"/>
      <family val="2"/>
    </font>
    <font>
      <sz val="10"/>
      <name val="Arial"/>
      <family val="2"/>
    </font>
    <font>
      <b/>
      <sz val="10"/>
      <name val="Arial"/>
      <family val="2"/>
    </font>
    <font>
      <sz val="10"/>
      <color indexed="9"/>
      <name val="Arial"/>
      <family val="2"/>
    </font>
    <font>
      <i/>
      <sz val="10"/>
      <color indexed="9"/>
      <name val="Arial"/>
      <family val="2"/>
    </font>
    <font>
      <b/>
      <sz val="10"/>
      <color indexed="9"/>
      <name val="Arial"/>
      <family val="2"/>
    </font>
    <font>
      <sz val="10"/>
      <color indexed="10"/>
      <name val="Arial"/>
      <family val="2"/>
    </font>
    <font>
      <sz val="10"/>
      <color theme="4" tint="0.39997558519241921"/>
      <name val="Arial"/>
      <family val="2"/>
    </font>
    <font>
      <sz val="10"/>
      <color rgb="FFFF0000"/>
      <name val="Arial"/>
      <family val="2"/>
    </font>
    <font>
      <b/>
      <sz val="10"/>
      <color rgb="FFFF0000"/>
      <name val="Arial"/>
      <family val="2"/>
    </font>
    <font>
      <sz val="10"/>
      <name val="Verdana"/>
      <family val="2"/>
    </font>
    <font>
      <b/>
      <sz val="10"/>
      <name val="Verdana"/>
      <family val="2"/>
    </font>
    <font>
      <sz val="10"/>
      <color rgb="FF0070C0"/>
      <name val="Arial"/>
      <family val="2"/>
    </font>
    <font>
      <b/>
      <sz val="14"/>
      <name val="Arial"/>
      <family val="2"/>
    </font>
    <font>
      <b/>
      <sz val="11"/>
      <color theme="1"/>
      <name val="Calibri"/>
      <family val="2"/>
      <scheme val="minor"/>
    </font>
    <font>
      <b/>
      <sz val="12"/>
      <name val="Arial"/>
      <family val="2"/>
    </font>
    <font>
      <sz val="12"/>
      <name val="Arial"/>
      <family val="2"/>
    </font>
    <font>
      <b/>
      <sz val="10"/>
      <color theme="1"/>
      <name val="Arial"/>
      <family val="2"/>
    </font>
    <font>
      <sz val="10"/>
      <name val="Arial"/>
      <family val="2"/>
    </font>
    <font>
      <sz val="11"/>
      <color theme="1"/>
      <name val="Calibri"/>
      <family val="2"/>
      <scheme val="minor"/>
    </font>
    <font>
      <sz val="8"/>
      <name val="Arial"/>
      <family val="2"/>
    </font>
    <font>
      <u/>
      <sz val="10"/>
      <name val="Arial"/>
      <family val="2"/>
    </font>
    <font>
      <b/>
      <sz val="12"/>
      <name val="Verdana"/>
      <family val="2"/>
    </font>
    <font>
      <b/>
      <sz val="11"/>
      <color theme="1"/>
      <name val="Arial"/>
      <family val="2"/>
    </font>
    <font>
      <i/>
      <sz val="8"/>
      <name val="Arial"/>
      <family val="2"/>
    </font>
    <font>
      <sz val="10"/>
      <color theme="4"/>
      <name val="Arial"/>
      <family val="2"/>
    </font>
    <font>
      <sz val="10"/>
      <color rgb="FF92D050"/>
      <name val="Arial"/>
      <family val="2"/>
    </font>
    <font>
      <b/>
      <i/>
      <sz val="10"/>
      <name val="Arial"/>
      <family val="2"/>
    </font>
  </fonts>
  <fills count="26">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44"/>
        <bgColor indexed="64"/>
      </patternFill>
    </fill>
    <fill>
      <patternFill patternType="solid">
        <fgColor indexed="23"/>
        <bgColor indexed="64"/>
      </patternFill>
    </fill>
    <fill>
      <patternFill patternType="solid">
        <fgColor indexed="42"/>
        <bgColor indexed="64"/>
      </patternFill>
    </fill>
    <fill>
      <patternFill patternType="solid">
        <fgColor indexed="62"/>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7" tint="0.59999389629810485"/>
        <bgColor indexed="64"/>
      </patternFill>
    </fill>
    <fill>
      <patternFill patternType="solid">
        <fgColor theme="7"/>
        <bgColor indexed="64"/>
      </patternFill>
    </fill>
    <fill>
      <patternFill patternType="solid">
        <fgColor theme="7" tint="-0.249977111117893"/>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rgb="FF64BB45"/>
        <bgColor indexed="64"/>
      </patternFill>
    </fill>
    <fill>
      <patternFill patternType="solid">
        <fgColor theme="5"/>
        <bgColor indexed="64"/>
      </patternFill>
    </fill>
    <fill>
      <patternFill patternType="solid">
        <fgColor theme="6" tint="0.39997558519241921"/>
        <bgColor indexed="64"/>
      </patternFill>
    </fill>
    <fill>
      <patternFill patternType="solid">
        <fgColor theme="9"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4">
    <xf numFmtId="0" fontId="0" fillId="0" borderId="0"/>
    <xf numFmtId="0" fontId="1" fillId="0" borderId="0"/>
    <xf numFmtId="9" fontId="22" fillId="0" borderId="0" applyFont="0" applyFill="0" applyBorder="0" applyAlignment="0" applyProtection="0"/>
    <xf numFmtId="44" fontId="22" fillId="0" borderId="0" applyFont="0" applyFill="0" applyBorder="0" applyAlignment="0" applyProtection="0"/>
  </cellStyleXfs>
  <cellXfs count="310">
    <xf numFmtId="0" fontId="0" fillId="0" borderId="0" xfId="0"/>
    <xf numFmtId="0" fontId="4" fillId="0" borderId="0" xfId="0" applyFont="1"/>
    <xf numFmtId="0" fontId="2" fillId="2" borderId="0" xfId="0" applyFont="1" applyFill="1"/>
    <xf numFmtId="0" fontId="0" fillId="2" borderId="0" xfId="0" applyFill="1"/>
    <xf numFmtId="0" fontId="6" fillId="3" borderId="0" xfId="0" applyFont="1" applyFill="1"/>
    <xf numFmtId="0" fontId="0" fillId="4" borderId="0" xfId="0" applyFill="1"/>
    <xf numFmtId="0" fontId="0" fillId="5" borderId="0" xfId="0" applyFill="1"/>
    <xf numFmtId="0" fontId="6" fillId="5" borderId="0" xfId="0" applyFont="1" applyFill="1"/>
    <xf numFmtId="0" fontId="9" fillId="7" borderId="1" xfId="0" applyFont="1" applyFill="1" applyBorder="1" applyAlignment="1">
      <alignment vertical="top" wrapText="1"/>
    </xf>
    <xf numFmtId="0" fontId="5" fillId="0" borderId="0" xfId="0" applyFont="1" applyAlignment="1">
      <alignment vertical="top"/>
    </xf>
    <xf numFmtId="0" fontId="0" fillId="0" borderId="0" xfId="0" applyAlignment="1">
      <alignment vertical="top"/>
    </xf>
    <xf numFmtId="0" fontId="0" fillId="3" borderId="0" xfId="0" applyFill="1" applyAlignment="1">
      <alignment vertical="top"/>
    </xf>
    <xf numFmtId="0" fontId="6" fillId="3" borderId="0" xfId="0" applyFont="1" applyFill="1" applyAlignment="1">
      <alignment vertical="top"/>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7" xfId="0" applyFont="1" applyFill="1" applyBorder="1" applyAlignment="1">
      <alignment vertical="top"/>
    </xf>
    <xf numFmtId="0" fontId="6" fillId="3" borderId="8" xfId="0" applyFont="1" applyFill="1" applyBorder="1" applyAlignment="1">
      <alignment vertical="top"/>
    </xf>
    <xf numFmtId="0" fontId="6" fillId="3" borderId="0" xfId="0" quotePrefix="1" applyFont="1" applyFill="1" applyAlignment="1">
      <alignment vertical="top"/>
    </xf>
    <xf numFmtId="0" fontId="0" fillId="2" borderId="0" xfId="0" applyFill="1" applyAlignment="1">
      <alignment vertical="top"/>
    </xf>
    <xf numFmtId="0" fontId="2" fillId="2" borderId="0" xfId="0" applyFont="1" applyFill="1" applyAlignment="1">
      <alignment vertical="top"/>
    </xf>
    <xf numFmtId="0" fontId="7" fillId="2" borderId="0" xfId="0" applyFont="1" applyFill="1" applyAlignment="1">
      <alignment vertical="top"/>
    </xf>
    <xf numFmtId="0" fontId="4" fillId="0" borderId="0" xfId="0" applyFont="1" applyAlignment="1">
      <alignment vertical="top"/>
    </xf>
    <xf numFmtId="0" fontId="8" fillId="0" borderId="0" xfId="0" applyFont="1" applyAlignment="1">
      <alignment vertical="top"/>
    </xf>
    <xf numFmtId="0" fontId="2" fillId="0" borderId="0" xfId="0" applyFont="1" applyAlignment="1">
      <alignment vertical="top"/>
    </xf>
    <xf numFmtId="0" fontId="6" fillId="0" borderId="0" xfId="0" applyFont="1" applyAlignment="1">
      <alignment vertical="top"/>
    </xf>
    <xf numFmtId="164" fontId="10" fillId="0" borderId="1" xfId="0" applyNumberFormat="1" applyFont="1" applyBorder="1" applyAlignment="1" applyProtection="1">
      <alignment vertical="top"/>
      <protection locked="0"/>
    </xf>
    <xf numFmtId="164" fontId="2" fillId="6" borderId="1" xfId="0" applyNumberFormat="1" applyFont="1" applyFill="1" applyBorder="1" applyAlignment="1">
      <alignment vertical="top"/>
    </xf>
    <xf numFmtId="0" fontId="2" fillId="8" borderId="1" xfId="0" applyFont="1" applyFill="1" applyBorder="1" applyAlignment="1">
      <alignment vertical="top"/>
    </xf>
    <xf numFmtId="164" fontId="0" fillId="0" borderId="0" xfId="0" applyNumberFormat="1" applyAlignment="1">
      <alignment vertical="top"/>
    </xf>
    <xf numFmtId="0" fontId="7" fillId="0" borderId="0" xfId="0" applyFont="1" applyAlignment="1">
      <alignment vertical="top"/>
    </xf>
    <xf numFmtId="0" fontId="2" fillId="0" borderId="0" xfId="0" applyFont="1" applyAlignment="1">
      <alignment vertical="top" wrapText="1"/>
    </xf>
    <xf numFmtId="0" fontId="6" fillId="9" borderId="10" xfId="0" applyFont="1" applyFill="1" applyBorder="1" applyAlignment="1">
      <alignment vertical="top"/>
    </xf>
    <xf numFmtId="0" fontId="2" fillId="11" borderId="1" xfId="0" applyFont="1" applyFill="1" applyBorder="1" applyAlignment="1">
      <alignment vertical="top" wrapText="1"/>
    </xf>
    <xf numFmtId="0" fontId="2" fillId="11" borderId="1" xfId="0" applyFont="1" applyFill="1" applyBorder="1" applyAlignment="1">
      <alignment vertical="top"/>
    </xf>
    <xf numFmtId="0" fontId="2" fillId="2" borderId="0" xfId="0" applyFont="1" applyFill="1" applyAlignment="1">
      <alignment vertical="top" wrapText="1"/>
    </xf>
    <xf numFmtId="0" fontId="2" fillId="11" borderId="10" xfId="0" applyFont="1" applyFill="1" applyBorder="1" applyAlignment="1">
      <alignment vertical="top"/>
    </xf>
    <xf numFmtId="0" fontId="2" fillId="11" borderId="12" xfId="0" applyFont="1" applyFill="1" applyBorder="1" applyAlignment="1">
      <alignment horizontal="left" vertical="top"/>
    </xf>
    <xf numFmtId="0" fontId="2" fillId="11" borderId="13" xfId="0" applyFont="1" applyFill="1" applyBorder="1" applyAlignment="1">
      <alignment horizontal="left" vertical="top" wrapText="1"/>
    </xf>
    <xf numFmtId="0" fontId="6" fillId="11" borderId="10" xfId="0" applyFont="1" applyFill="1" applyBorder="1" applyAlignment="1">
      <alignment vertical="top" wrapText="1"/>
    </xf>
    <xf numFmtId="0" fontId="6" fillId="11" borderId="12" xfId="0" applyFont="1" applyFill="1" applyBorder="1" applyAlignment="1">
      <alignment vertical="top" wrapText="1"/>
    </xf>
    <xf numFmtId="0" fontId="6" fillId="11" borderId="13" xfId="0" applyFont="1" applyFill="1" applyBorder="1" applyAlignment="1">
      <alignment vertical="top" wrapText="1"/>
    </xf>
    <xf numFmtId="0" fontId="2" fillId="11" borderId="10" xfId="0" applyFont="1" applyFill="1" applyBorder="1" applyAlignment="1">
      <alignment vertical="top" wrapText="1"/>
    </xf>
    <xf numFmtId="0" fontId="2" fillId="11" borderId="10" xfId="0" applyFont="1" applyFill="1" applyBorder="1" applyAlignment="1">
      <alignment horizontal="left" vertical="top"/>
    </xf>
    <xf numFmtId="0" fontId="2" fillId="12" borderId="12" xfId="0" applyFont="1" applyFill="1" applyBorder="1" applyAlignment="1">
      <alignment vertical="top"/>
    </xf>
    <xf numFmtId="0" fontId="2" fillId="12" borderId="1" xfId="0" applyFont="1" applyFill="1" applyBorder="1" applyAlignment="1">
      <alignment vertical="top"/>
    </xf>
    <xf numFmtId="0" fontId="2" fillId="12" borderId="1" xfId="0" applyFont="1" applyFill="1" applyBorder="1" applyAlignment="1">
      <alignment vertical="top" wrapText="1"/>
    </xf>
    <xf numFmtId="0" fontId="2" fillId="8" borderId="1" xfId="0" applyFont="1" applyFill="1" applyBorder="1" applyAlignment="1">
      <alignment vertical="top" wrapText="1"/>
    </xf>
    <xf numFmtId="0" fontId="2" fillId="8" borderId="10" xfId="0" applyFont="1" applyFill="1" applyBorder="1" applyAlignment="1">
      <alignment vertical="top"/>
    </xf>
    <xf numFmtId="0" fontId="2" fillId="14" borderId="1" xfId="0" applyFont="1" applyFill="1" applyBorder="1" applyAlignment="1">
      <alignment vertical="top" wrapText="1"/>
    </xf>
    <xf numFmtId="0" fontId="2" fillId="8" borderId="12" xfId="0" applyFont="1" applyFill="1" applyBorder="1" applyAlignment="1">
      <alignment vertical="top" wrapText="1"/>
    </xf>
    <xf numFmtId="0" fontId="2" fillId="8" borderId="10" xfId="0" applyFont="1" applyFill="1" applyBorder="1" applyAlignment="1">
      <alignment vertical="top" wrapText="1"/>
    </xf>
    <xf numFmtId="0" fontId="6" fillId="8" borderId="10" xfId="0" applyFont="1" applyFill="1" applyBorder="1" applyAlignment="1">
      <alignment vertical="top" wrapText="1"/>
    </xf>
    <xf numFmtId="0" fontId="2" fillId="8" borderId="13" xfId="0" applyFont="1" applyFill="1" applyBorder="1" applyAlignment="1">
      <alignment vertical="top" wrapText="1"/>
    </xf>
    <xf numFmtId="0" fontId="2" fillId="8" borderId="12" xfId="0" applyFont="1" applyFill="1" applyBorder="1" applyAlignment="1">
      <alignment vertical="top"/>
    </xf>
    <xf numFmtId="0" fontId="2" fillId="8" borderId="13" xfId="0" applyFont="1" applyFill="1" applyBorder="1" applyAlignment="1">
      <alignment vertical="top"/>
    </xf>
    <xf numFmtId="0" fontId="2" fillId="11" borderId="1" xfId="0" applyFont="1" applyFill="1" applyBorder="1" applyAlignment="1">
      <alignment horizontal="left" vertical="top"/>
    </xf>
    <xf numFmtId="0" fontId="2" fillId="11" borderId="12" xfId="0" applyFont="1" applyFill="1" applyBorder="1" applyAlignment="1">
      <alignment horizontal="left" vertical="top" wrapText="1"/>
    </xf>
    <xf numFmtId="0" fontId="2" fillId="11" borderId="13" xfId="0" applyFont="1" applyFill="1" applyBorder="1" applyAlignment="1">
      <alignment horizontal="left" vertical="top"/>
    </xf>
    <xf numFmtId="0" fontId="2" fillId="11" borderId="1" xfId="0" applyFont="1" applyFill="1" applyBorder="1" applyAlignment="1">
      <alignment horizontal="left" vertical="top" indent="2"/>
    </xf>
    <xf numFmtId="0" fontId="2" fillId="11" borderId="1" xfId="0" applyFont="1" applyFill="1" applyBorder="1" applyAlignment="1">
      <alignment horizontal="right" vertical="top"/>
    </xf>
    <xf numFmtId="0" fontId="16" fillId="11" borderId="1" xfId="0" applyFont="1" applyFill="1" applyBorder="1" applyAlignment="1">
      <alignment vertical="top"/>
    </xf>
    <xf numFmtId="0" fontId="2" fillId="11" borderId="12" xfId="0" applyFont="1" applyFill="1" applyBorder="1" applyAlignment="1">
      <alignment vertical="top"/>
    </xf>
    <xf numFmtId="0" fontId="2" fillId="11" borderId="13" xfId="0" applyFont="1" applyFill="1" applyBorder="1" applyAlignment="1">
      <alignment vertical="top"/>
    </xf>
    <xf numFmtId="0" fontId="2" fillId="15" borderId="1" xfId="0" applyFont="1" applyFill="1" applyBorder="1" applyAlignment="1">
      <alignment vertical="top"/>
    </xf>
    <xf numFmtId="0" fontId="2" fillId="15" borderId="1" xfId="0" applyFont="1" applyFill="1" applyBorder="1" applyAlignment="1">
      <alignment vertical="top" wrapText="1"/>
    </xf>
    <xf numFmtId="0" fontId="2" fillId="14" borderId="1" xfId="0" applyFont="1" applyFill="1" applyBorder="1" applyAlignment="1">
      <alignment vertical="top"/>
    </xf>
    <xf numFmtId="0" fontId="0" fillId="8" borderId="0" xfId="0" applyFill="1" applyAlignment="1">
      <alignment vertical="top"/>
    </xf>
    <xf numFmtId="0" fontId="2" fillId="8" borderId="0" xfId="0" applyFont="1" applyFill="1" applyAlignment="1">
      <alignment vertical="top"/>
    </xf>
    <xf numFmtId="0" fontId="11" fillId="8" borderId="0" xfId="0" applyFont="1" applyFill="1" applyAlignment="1">
      <alignment vertical="top"/>
    </xf>
    <xf numFmtId="0" fontId="0" fillId="0" borderId="0" xfId="0" applyAlignment="1">
      <alignment horizontal="center" vertical="top"/>
    </xf>
    <xf numFmtId="0" fontId="15" fillId="17" borderId="1" xfId="0" applyFont="1" applyFill="1" applyBorder="1" applyAlignment="1">
      <alignment horizontal="center" vertical="top"/>
    </xf>
    <xf numFmtId="0" fontId="15" fillId="17" borderId="5" xfId="0" applyFont="1" applyFill="1" applyBorder="1" applyAlignment="1">
      <alignment horizontal="center" vertical="top"/>
    </xf>
    <xf numFmtId="0" fontId="14" fillId="13" borderId="1" xfId="0" applyFont="1" applyFill="1" applyBorder="1" applyAlignment="1">
      <alignment vertical="top" wrapText="1"/>
    </xf>
    <xf numFmtId="0" fontId="2" fillId="16" borderId="1" xfId="0" applyFont="1" applyFill="1" applyBorder="1" applyAlignment="1">
      <alignment vertical="top" wrapText="1"/>
    </xf>
    <xf numFmtId="0" fontId="2" fillId="16" borderId="1" xfId="0" applyFont="1" applyFill="1" applyBorder="1" applyAlignment="1">
      <alignment vertical="top"/>
    </xf>
    <xf numFmtId="0" fontId="2" fillId="16" borderId="1" xfId="0" quotePrefix="1" applyFont="1" applyFill="1" applyBorder="1" applyAlignment="1">
      <alignment horizontal="left" vertical="top" wrapText="1"/>
    </xf>
    <xf numFmtId="0" fontId="2" fillId="16" borderId="13" xfId="0" applyFont="1" applyFill="1" applyBorder="1" applyAlignment="1">
      <alignment vertical="top" wrapText="1"/>
    </xf>
    <xf numFmtId="0" fontId="2" fillId="16" borderId="1" xfId="0" applyFont="1" applyFill="1" applyBorder="1" applyAlignment="1">
      <alignment horizontal="left" vertical="top" wrapText="1"/>
    </xf>
    <xf numFmtId="0" fontId="2" fillId="16" borderId="10" xfId="0" applyFont="1" applyFill="1" applyBorder="1" applyAlignment="1">
      <alignment vertical="top" wrapText="1"/>
    </xf>
    <xf numFmtId="164" fontId="0" fillId="0" borderId="1" xfId="0" applyNumberFormat="1" applyBorder="1" applyAlignment="1">
      <alignment vertical="top"/>
    </xf>
    <xf numFmtId="164" fontId="0" fillId="0" borderId="1" xfId="0" applyNumberFormat="1" applyBorder="1" applyAlignment="1">
      <alignment vertical="top" wrapText="1"/>
    </xf>
    <xf numFmtId="0" fontId="2" fillId="16" borderId="12" xfId="0" applyFont="1" applyFill="1" applyBorder="1" applyAlignment="1">
      <alignment vertical="top" wrapText="1"/>
    </xf>
    <xf numFmtId="0" fontId="0" fillId="16" borderId="1" xfId="0" applyFill="1" applyBorder="1" applyAlignment="1">
      <alignment vertical="top"/>
    </xf>
    <xf numFmtId="0" fontId="6" fillId="6" borderId="1" xfId="0" applyFont="1" applyFill="1" applyBorder="1" applyAlignment="1">
      <alignment vertical="top" wrapText="1"/>
    </xf>
    <xf numFmtId="9" fontId="2" fillId="18" borderId="1" xfId="0" applyNumberFormat="1" applyFont="1" applyFill="1" applyBorder="1" applyAlignment="1">
      <alignment vertical="top"/>
    </xf>
    <xf numFmtId="49" fontId="2" fillId="18" borderId="1" xfId="0" applyNumberFormat="1" applyFont="1" applyFill="1" applyBorder="1" applyAlignment="1">
      <alignment horizontal="right" vertical="top"/>
    </xf>
    <xf numFmtId="0" fontId="17" fillId="19" borderId="10" xfId="0" applyFont="1" applyFill="1" applyBorder="1" applyAlignment="1">
      <alignment vertical="top"/>
    </xf>
    <xf numFmtId="0" fontId="6" fillId="19" borderId="10" xfId="0" applyFont="1" applyFill="1" applyBorder="1" applyAlignment="1">
      <alignment vertical="top"/>
    </xf>
    <xf numFmtId="0" fontId="6" fillId="19" borderId="10" xfId="0" applyFont="1" applyFill="1" applyBorder="1" applyAlignment="1">
      <alignment vertical="top" wrapText="1"/>
    </xf>
    <xf numFmtId="0" fontId="6" fillId="19" borderId="7" xfId="0" applyFont="1" applyFill="1" applyBorder="1" applyAlignment="1">
      <alignment vertical="top"/>
    </xf>
    <xf numFmtId="0" fontId="6" fillId="19" borderId="9" xfId="0" applyFont="1" applyFill="1" applyBorder="1" applyAlignment="1">
      <alignment vertical="top"/>
    </xf>
    <xf numFmtId="9" fontId="2" fillId="19" borderId="1" xfId="0" applyNumberFormat="1" applyFont="1" applyFill="1" applyBorder="1" applyAlignment="1">
      <alignment vertical="top"/>
    </xf>
    <xf numFmtId="49" fontId="2" fillId="19" borderId="1" xfId="0" applyNumberFormat="1" applyFont="1" applyFill="1" applyBorder="1" applyAlignment="1">
      <alignment horizontal="right" vertical="top"/>
    </xf>
    <xf numFmtId="0" fontId="6" fillId="19" borderId="2" xfId="0" applyFont="1" applyFill="1" applyBorder="1" applyAlignment="1">
      <alignment vertical="top"/>
    </xf>
    <xf numFmtId="0" fontId="6" fillId="19" borderId="4" xfId="0" applyFont="1" applyFill="1" applyBorder="1" applyAlignment="1">
      <alignment vertical="top"/>
    </xf>
    <xf numFmtId="0" fontId="6" fillId="19" borderId="1" xfId="0" applyFont="1" applyFill="1" applyBorder="1" applyAlignment="1">
      <alignment vertical="top"/>
    </xf>
    <xf numFmtId="0" fontId="19" fillId="19" borderId="1" xfId="0" applyFont="1" applyFill="1" applyBorder="1" applyAlignment="1">
      <alignment vertical="center"/>
    </xf>
    <xf numFmtId="0" fontId="19" fillId="10" borderId="1" xfId="0" applyFont="1" applyFill="1" applyBorder="1" applyAlignment="1">
      <alignment vertical="center"/>
    </xf>
    <xf numFmtId="164" fontId="0" fillId="6" borderId="1" xfId="0" applyNumberFormat="1" applyFill="1" applyBorder="1" applyAlignment="1">
      <alignment vertical="top"/>
    </xf>
    <xf numFmtId="166" fontId="0" fillId="19" borderId="1" xfId="0" applyNumberFormat="1" applyFill="1" applyBorder="1" applyAlignment="1">
      <alignment vertical="top"/>
    </xf>
    <xf numFmtId="0" fontId="6" fillId="6" borderId="1" xfId="0" applyFont="1" applyFill="1" applyBorder="1" applyAlignment="1">
      <alignment horizontal="center" vertical="top"/>
    </xf>
    <xf numFmtId="164" fontId="21" fillId="19" borderId="1" xfId="0" applyNumberFormat="1" applyFont="1" applyFill="1" applyBorder="1" applyAlignment="1">
      <alignment vertical="top"/>
    </xf>
    <xf numFmtId="164" fontId="21" fillId="0" borderId="1" xfId="0" applyNumberFormat="1" applyFont="1" applyBorder="1" applyAlignment="1">
      <alignment vertical="top"/>
    </xf>
    <xf numFmtId="164" fontId="0" fillId="0" borderId="0" xfId="0" applyNumberFormat="1"/>
    <xf numFmtId="0" fontId="21" fillId="18" borderId="1" xfId="0" applyFont="1" applyFill="1" applyBorder="1" applyAlignment="1">
      <alignment vertical="top"/>
    </xf>
    <xf numFmtId="0" fontId="6" fillId="19" borderId="10" xfId="0" applyFont="1" applyFill="1" applyBorder="1" applyAlignment="1">
      <alignment horizontal="left" vertical="top"/>
    </xf>
    <xf numFmtId="0" fontId="2" fillId="19" borderId="1" xfId="0" applyFont="1" applyFill="1" applyBorder="1" applyAlignment="1">
      <alignment vertical="top"/>
    </xf>
    <xf numFmtId="0" fontId="6" fillId="5" borderId="0" xfId="0" applyFont="1" applyFill="1" applyAlignment="1">
      <alignment vertical="center"/>
    </xf>
    <xf numFmtId="0" fontId="19" fillId="10" borderId="1" xfId="0" applyFont="1" applyFill="1" applyBorder="1" applyAlignment="1">
      <alignment vertical="center" wrapText="1"/>
    </xf>
    <xf numFmtId="164" fontId="17" fillId="10" borderId="1" xfId="0" applyNumberFormat="1" applyFont="1" applyFill="1" applyBorder="1" applyAlignment="1">
      <alignment vertical="center"/>
    </xf>
    <xf numFmtId="0" fontId="6" fillId="16" borderId="1" xfId="0" applyFont="1" applyFill="1" applyBorder="1" applyAlignment="1">
      <alignment horizontal="center" vertical="center"/>
    </xf>
    <xf numFmtId="0" fontId="21" fillId="16" borderId="1" xfId="0" applyFont="1" applyFill="1" applyBorder="1" applyAlignment="1">
      <alignment vertical="top" wrapText="1"/>
    </xf>
    <xf numFmtId="0" fontId="0" fillId="16" borderId="1" xfId="0" applyFill="1" applyBorder="1" applyAlignment="1">
      <alignment vertical="top" wrapText="1"/>
    </xf>
    <xf numFmtId="164" fontId="6" fillId="6" borderId="1" xfId="0" applyNumberFormat="1" applyFont="1" applyFill="1" applyBorder="1"/>
    <xf numFmtId="164" fontId="6" fillId="6" borderId="1" xfId="0" applyNumberFormat="1" applyFont="1" applyFill="1" applyBorder="1" applyAlignment="1">
      <alignment vertical="center"/>
    </xf>
    <xf numFmtId="0" fontId="6" fillId="15" borderId="1" xfId="0" applyFont="1" applyFill="1" applyBorder="1" applyAlignment="1">
      <alignment vertical="top" wrapText="1"/>
    </xf>
    <xf numFmtId="0" fontId="6" fillId="19" borderId="1" xfId="0" applyFont="1" applyFill="1" applyBorder="1" applyAlignment="1">
      <alignment vertical="top" wrapText="1"/>
    </xf>
    <xf numFmtId="0" fontId="2" fillId="21" borderId="12" xfId="0" applyFont="1" applyFill="1" applyBorder="1" applyAlignment="1">
      <alignment vertical="top" wrapText="1"/>
    </xf>
    <xf numFmtId="0" fontId="2" fillId="21" borderId="1" xfId="0" applyFont="1" applyFill="1" applyBorder="1" applyAlignment="1">
      <alignment vertical="top" wrapText="1"/>
    </xf>
    <xf numFmtId="0" fontId="6" fillId="8" borderId="13" xfId="0" applyFont="1" applyFill="1" applyBorder="1" applyAlignment="1">
      <alignment vertical="top" wrapText="1"/>
    </xf>
    <xf numFmtId="0" fontId="6" fillId="0" borderId="1" xfId="0" applyFont="1" applyBorder="1" applyAlignment="1">
      <alignment vertical="top" wrapText="1"/>
    </xf>
    <xf numFmtId="0" fontId="9" fillId="7" borderId="1" xfId="0" applyFont="1" applyFill="1" applyBorder="1" applyAlignment="1">
      <alignment vertical="center" wrapText="1"/>
    </xf>
    <xf numFmtId="9" fontId="0" fillId="0" borderId="0" xfId="2" applyFont="1"/>
    <xf numFmtId="167" fontId="0" fillId="0" borderId="0" xfId="2" applyNumberFormat="1" applyFont="1"/>
    <xf numFmtId="164" fontId="2" fillId="22" borderId="1" xfId="0" applyNumberFormat="1" applyFont="1" applyFill="1" applyBorder="1" applyAlignment="1" applyProtection="1">
      <alignment vertical="top"/>
      <protection locked="0"/>
    </xf>
    <xf numFmtId="0" fontId="18" fillId="22" borderId="1" xfId="0" applyFont="1" applyFill="1" applyBorder="1" applyAlignment="1">
      <alignment vertical="top" wrapText="1"/>
    </xf>
    <xf numFmtId="0" fontId="6" fillId="6" borderId="1" xfId="0" applyFont="1" applyFill="1" applyBorder="1" applyAlignment="1">
      <alignment vertical="top"/>
    </xf>
    <xf numFmtId="0" fontId="2" fillId="21" borderId="12" xfId="0" applyFont="1" applyFill="1" applyBorder="1" applyAlignment="1">
      <alignment vertical="top"/>
    </xf>
    <xf numFmtId="0" fontId="6" fillId="0" borderId="1" xfId="0" applyFont="1" applyBorder="1" applyAlignment="1">
      <alignment vertical="top"/>
    </xf>
    <xf numFmtId="165" fontId="23" fillId="22" borderId="1" xfId="0" applyNumberFormat="1" applyFont="1" applyFill="1" applyBorder="1" applyAlignment="1">
      <alignment vertical="top" wrapText="1"/>
    </xf>
    <xf numFmtId="44" fontId="23" fillId="22" borderId="1" xfId="3" applyFont="1" applyFill="1" applyBorder="1" applyAlignment="1">
      <alignment vertical="top" wrapText="1"/>
    </xf>
    <xf numFmtId="164" fontId="2" fillId="0" borderId="1" xfId="0" applyNumberFormat="1" applyFont="1" applyBorder="1" applyAlignment="1" applyProtection="1">
      <alignment vertical="top"/>
      <protection locked="0"/>
    </xf>
    <xf numFmtId="0" fontId="2" fillId="16" borderId="12" xfId="0" applyFont="1" applyFill="1" applyBorder="1" applyAlignment="1" applyProtection="1">
      <alignment horizontal="left" vertical="top" wrapText="1"/>
      <protection locked="0"/>
    </xf>
    <xf numFmtId="164" fontId="2" fillId="8" borderId="1" xfId="0" applyNumberFormat="1" applyFont="1" applyFill="1" applyBorder="1" applyAlignment="1" applyProtection="1">
      <alignment vertical="top"/>
      <protection locked="0"/>
    </xf>
    <xf numFmtId="0" fontId="0" fillId="3" borderId="12" xfId="0" applyFill="1" applyBorder="1" applyAlignment="1">
      <alignment vertical="top"/>
    </xf>
    <xf numFmtId="0" fontId="6" fillId="3" borderId="13" xfId="0" applyFont="1" applyFill="1" applyBorder="1" applyAlignment="1">
      <alignment vertical="top"/>
    </xf>
    <xf numFmtId="0" fontId="6" fillId="3" borderId="10" xfId="0" applyFont="1" applyFill="1" applyBorder="1" applyAlignment="1">
      <alignment vertical="top"/>
    </xf>
    <xf numFmtId="0" fontId="6" fillId="16" borderId="12" xfId="0" applyFont="1" applyFill="1" applyBorder="1" applyAlignment="1">
      <alignment horizontal="center" vertical="top" wrapText="1"/>
    </xf>
    <xf numFmtId="0" fontId="6" fillId="16" borderId="12" xfId="0" applyFont="1" applyFill="1" applyBorder="1" applyAlignment="1">
      <alignment horizontal="center" vertical="top"/>
    </xf>
    <xf numFmtId="0" fontId="6" fillId="16" borderId="13" xfId="0" applyFont="1" applyFill="1" applyBorder="1" applyAlignment="1">
      <alignment horizontal="center" vertical="top"/>
    </xf>
    <xf numFmtId="0" fontId="6" fillId="16" borderId="1" xfId="0" applyFont="1" applyFill="1" applyBorder="1" applyAlignment="1">
      <alignment horizontal="center" vertical="top"/>
    </xf>
    <xf numFmtId="0" fontId="16" fillId="8" borderId="1" xfId="0" applyFont="1" applyFill="1" applyBorder="1" applyAlignment="1">
      <alignment vertical="top" wrapText="1"/>
    </xf>
    <xf numFmtId="0" fontId="6" fillId="9" borderId="1" xfId="0" applyFont="1" applyFill="1" applyBorder="1" applyAlignment="1">
      <alignment vertical="top" wrapText="1"/>
    </xf>
    <xf numFmtId="0" fontId="19" fillId="23" borderId="1" xfId="0" applyFont="1" applyFill="1" applyBorder="1" applyAlignment="1">
      <alignment vertical="center"/>
    </xf>
    <xf numFmtId="0" fontId="26" fillId="17" borderId="1" xfId="0" applyFont="1" applyFill="1" applyBorder="1" applyAlignment="1">
      <alignment vertical="center"/>
    </xf>
    <xf numFmtId="0" fontId="19" fillId="10" borderId="1" xfId="0" applyFont="1" applyFill="1" applyBorder="1" applyAlignment="1">
      <alignment horizontal="center" vertical="center"/>
    </xf>
    <xf numFmtId="0" fontId="2" fillId="0" borderId="10" xfId="0" applyFont="1" applyBorder="1" applyAlignment="1">
      <alignment vertical="top" wrapText="1"/>
    </xf>
    <xf numFmtId="0" fontId="2" fillId="0" borderId="12" xfId="0" applyFont="1" applyBorder="1" applyAlignment="1">
      <alignment vertical="top" wrapText="1"/>
    </xf>
    <xf numFmtId="0" fontId="2" fillId="0" borderId="1" xfId="0" applyFont="1" applyBorder="1" applyAlignment="1">
      <alignment vertical="top" wrapText="1"/>
    </xf>
    <xf numFmtId="0" fontId="6" fillId="12" borderId="1" xfId="0" applyFont="1" applyFill="1" applyBorder="1" applyAlignment="1">
      <alignment vertical="top" wrapText="1"/>
    </xf>
    <xf numFmtId="0" fontId="2" fillId="0" borderId="1" xfId="0" applyFont="1" applyBorder="1" applyAlignment="1">
      <alignment vertical="top"/>
    </xf>
    <xf numFmtId="0" fontId="2" fillId="11" borderId="12" xfId="0" applyFont="1" applyFill="1" applyBorder="1" applyAlignment="1">
      <alignment vertical="top" wrapText="1"/>
    </xf>
    <xf numFmtId="164" fontId="4" fillId="0" borderId="0" xfId="0" applyNumberFormat="1" applyFont="1"/>
    <xf numFmtId="0" fontId="2" fillId="19" borderId="1" xfId="0" applyFont="1" applyFill="1" applyBorder="1" applyAlignment="1">
      <alignment horizontal="right" vertical="top"/>
    </xf>
    <xf numFmtId="0" fontId="2" fillId="12" borderId="10" xfId="0" applyFont="1" applyFill="1" applyBorder="1" applyAlignment="1">
      <alignment vertical="top"/>
    </xf>
    <xf numFmtId="0" fontId="6" fillId="12" borderId="1" xfId="0" applyFont="1" applyFill="1" applyBorder="1" applyAlignment="1">
      <alignment horizontal="left" vertical="top"/>
    </xf>
    <xf numFmtId="0" fontId="13" fillId="10" borderId="5" xfId="0" applyFont="1" applyFill="1" applyBorder="1" applyAlignment="1" applyProtection="1">
      <alignment vertical="center"/>
      <protection locked="0"/>
    </xf>
    <xf numFmtId="0" fontId="12" fillId="10" borderId="14" xfId="0" applyFont="1" applyFill="1" applyBorder="1" applyAlignment="1" applyProtection="1">
      <alignment vertical="center"/>
      <protection locked="0"/>
    </xf>
    <xf numFmtId="0" fontId="19" fillId="10" borderId="1" xfId="0" applyFont="1" applyFill="1" applyBorder="1" applyAlignment="1">
      <alignment horizontal="center" vertical="center" wrapText="1"/>
    </xf>
    <xf numFmtId="0" fontId="0" fillId="3" borderId="0" xfId="0" applyFill="1" applyAlignment="1">
      <alignment horizontal="center" vertical="top"/>
    </xf>
    <xf numFmtId="0" fontId="2" fillId="13" borderId="12" xfId="0" applyFont="1" applyFill="1" applyBorder="1" applyAlignment="1">
      <alignment vertical="top" wrapText="1"/>
    </xf>
    <xf numFmtId="0" fontId="2" fillId="13" borderId="1" xfId="0" applyFont="1" applyFill="1" applyBorder="1" applyAlignment="1">
      <alignment vertical="top" wrapText="1"/>
    </xf>
    <xf numFmtId="0" fontId="15" fillId="17" borderId="1" xfId="0" applyFont="1" applyFill="1" applyBorder="1" applyAlignment="1">
      <alignment horizontal="center" vertical="center"/>
    </xf>
    <xf numFmtId="0" fontId="27" fillId="0" borderId="0" xfId="0" applyFont="1" applyAlignment="1">
      <alignment horizontal="center" vertical="center"/>
    </xf>
    <xf numFmtId="0" fontId="27" fillId="18" borderId="1" xfId="0" applyFont="1" applyFill="1" applyBorder="1" applyAlignment="1">
      <alignment vertical="top"/>
    </xf>
    <xf numFmtId="0" fontId="6" fillId="6" borderId="1" xfId="0" applyFont="1" applyFill="1" applyBorder="1" applyAlignment="1">
      <alignment horizontal="center" vertical="center" wrapText="1"/>
    </xf>
    <xf numFmtId="0" fontId="27" fillId="24" borderId="1" xfId="0" applyFont="1" applyFill="1" applyBorder="1" applyAlignment="1">
      <alignment vertical="top" wrapText="1"/>
    </xf>
    <xf numFmtId="0" fontId="28" fillId="3" borderId="0" xfId="0" applyFont="1" applyFill="1" applyAlignment="1">
      <alignment vertical="top" wrapText="1"/>
    </xf>
    <xf numFmtId="0" fontId="27" fillId="22" borderId="1" xfId="0" applyFont="1" applyFill="1" applyBorder="1" applyAlignment="1">
      <alignment vertical="top" wrapText="1"/>
    </xf>
    <xf numFmtId="0" fontId="6" fillId="3" borderId="0" xfId="0" applyFont="1" applyFill="1" applyAlignment="1">
      <alignment vertical="top" wrapText="1"/>
    </xf>
    <xf numFmtId="0" fontId="6" fillId="25" borderId="1" xfId="0" applyFont="1" applyFill="1" applyBorder="1" applyAlignment="1">
      <alignment vertical="top" wrapText="1"/>
    </xf>
    <xf numFmtId="164" fontId="0" fillId="25" borderId="1" xfId="0" applyNumberFormat="1" applyFill="1" applyBorder="1" applyAlignment="1">
      <alignment vertical="top"/>
    </xf>
    <xf numFmtId="0" fontId="0" fillId="16" borderId="1" xfId="0" applyFill="1" applyBorder="1" applyAlignment="1">
      <alignment horizontal="left" vertical="top"/>
    </xf>
    <xf numFmtId="0" fontId="0" fillId="16" borderId="1" xfId="0" applyFill="1" applyBorder="1" applyAlignment="1">
      <alignment horizontal="left" vertical="top" wrapText="1"/>
    </xf>
    <xf numFmtId="164" fontId="21" fillId="0" borderId="1" xfId="0" applyNumberFormat="1" applyFont="1" applyBorder="1" applyAlignment="1">
      <alignment vertical="top" wrapText="1"/>
    </xf>
    <xf numFmtId="0" fontId="12" fillId="0" borderId="0" xfId="0" applyFont="1" applyAlignment="1">
      <alignment vertical="top" wrapText="1"/>
    </xf>
    <xf numFmtId="0" fontId="29" fillId="0" borderId="0" xfId="0" applyFont="1" applyAlignment="1">
      <alignment vertical="top" wrapText="1"/>
    </xf>
    <xf numFmtId="0" fontId="15" fillId="17" borderId="1" xfId="0" applyFont="1" applyFill="1" applyBorder="1" applyAlignment="1">
      <alignment horizontal="center" vertical="top" wrapText="1"/>
    </xf>
    <xf numFmtId="0" fontId="28" fillId="0" borderId="0" xfId="0" applyFont="1" applyAlignment="1">
      <alignment vertical="top" wrapText="1"/>
    </xf>
    <xf numFmtId="0" fontId="6" fillId="0" borderId="0" xfId="0" applyFont="1" applyAlignment="1">
      <alignment wrapText="1"/>
    </xf>
    <xf numFmtId="164" fontId="2" fillId="0" borderId="0" xfId="0" applyNumberFormat="1" applyFont="1" applyAlignment="1">
      <alignment vertical="top"/>
    </xf>
    <xf numFmtId="0" fontId="30" fillId="0" borderId="0" xfId="0" applyFont="1" applyAlignment="1">
      <alignment vertical="top"/>
    </xf>
    <xf numFmtId="0" fontId="17" fillId="0" borderId="0" xfId="0" applyFont="1" applyAlignment="1">
      <alignment horizontal="center" vertical="center" wrapText="1"/>
    </xf>
    <xf numFmtId="0" fontId="2" fillId="9" borderId="12" xfId="0" applyFont="1" applyFill="1" applyBorder="1" applyAlignment="1">
      <alignment vertical="top" wrapText="1"/>
    </xf>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6" fillId="9" borderId="12" xfId="0" applyFont="1" applyFill="1" applyBorder="1" applyAlignment="1">
      <alignment vertical="top" wrapText="1"/>
    </xf>
    <xf numFmtId="0" fontId="6" fillId="9" borderId="13" xfId="0" applyFont="1" applyFill="1" applyBorder="1" applyAlignment="1">
      <alignment vertical="top" wrapText="1"/>
    </xf>
    <xf numFmtId="0" fontId="6" fillId="9" borderId="10" xfId="0" applyFont="1" applyFill="1" applyBorder="1" applyAlignment="1">
      <alignment vertical="top" wrapText="1"/>
    </xf>
    <xf numFmtId="0" fontId="6" fillId="9" borderId="1" xfId="0" applyFont="1" applyFill="1" applyBorder="1" applyAlignment="1">
      <alignment vertical="top" wrapText="1"/>
    </xf>
    <xf numFmtId="0" fontId="6" fillId="11" borderId="1" xfId="0" applyFont="1" applyFill="1" applyBorder="1" applyAlignment="1">
      <alignment vertical="top" wrapText="1"/>
    </xf>
    <xf numFmtId="0" fontId="6" fillId="12" borderId="12" xfId="0" applyFont="1" applyFill="1" applyBorder="1" applyAlignment="1">
      <alignment vertical="top" wrapText="1"/>
    </xf>
    <xf numFmtId="0" fontId="6" fillId="12" borderId="10" xfId="0" applyFont="1" applyFill="1" applyBorder="1" applyAlignment="1">
      <alignment vertical="top" wrapText="1"/>
    </xf>
    <xf numFmtId="0" fontId="6" fillId="15" borderId="12" xfId="0" applyFont="1" applyFill="1" applyBorder="1" applyAlignment="1">
      <alignment vertical="top" wrapText="1"/>
    </xf>
    <xf numFmtId="0" fontId="6" fillId="15" borderId="13" xfId="0" applyFont="1" applyFill="1" applyBorder="1" applyAlignment="1">
      <alignment vertical="top" wrapText="1"/>
    </xf>
    <xf numFmtId="0" fontId="6" fillId="15" borderId="10" xfId="0" applyFont="1" applyFill="1" applyBorder="1" applyAlignment="1">
      <alignment vertical="top" wrapText="1"/>
    </xf>
    <xf numFmtId="0" fontId="2" fillId="11" borderId="12" xfId="0" applyFont="1" applyFill="1" applyBorder="1" applyAlignment="1">
      <alignment vertical="top" wrapText="1"/>
    </xf>
    <xf numFmtId="0" fontId="2" fillId="11" borderId="13" xfId="0" applyFont="1" applyFill="1" applyBorder="1" applyAlignment="1">
      <alignment vertical="top" wrapText="1"/>
    </xf>
    <xf numFmtId="0" fontId="2" fillId="11" borderId="10" xfId="0" applyFont="1" applyFill="1" applyBorder="1" applyAlignment="1">
      <alignment vertical="top" wrapText="1"/>
    </xf>
    <xf numFmtId="0" fontId="2" fillId="14" borderId="12" xfId="0" applyFont="1" applyFill="1" applyBorder="1" applyAlignment="1">
      <alignment vertical="top" wrapText="1"/>
    </xf>
    <xf numFmtId="0" fontId="2" fillId="14" borderId="13" xfId="0" applyFont="1" applyFill="1" applyBorder="1" applyAlignment="1">
      <alignment vertical="top" wrapText="1"/>
    </xf>
    <xf numFmtId="0" fontId="2" fillId="14" borderId="10" xfId="0" applyFont="1" applyFill="1" applyBorder="1" applyAlignment="1">
      <alignment vertical="top" wrapText="1"/>
    </xf>
    <xf numFmtId="0" fontId="2" fillId="11" borderId="1" xfId="0" applyFont="1" applyFill="1" applyBorder="1" applyAlignment="1">
      <alignment vertical="top" wrapText="1"/>
    </xf>
    <xf numFmtId="0" fontId="2" fillId="12" borderId="12" xfId="0" applyFont="1" applyFill="1" applyBorder="1" applyAlignment="1">
      <alignment vertical="top" wrapText="1"/>
    </xf>
    <xf numFmtId="0" fontId="2" fillId="12" borderId="13" xfId="0" applyFont="1" applyFill="1" applyBorder="1" applyAlignment="1">
      <alignment vertical="top" wrapText="1"/>
    </xf>
    <xf numFmtId="0" fontId="2" fillId="12" borderId="10" xfId="0" applyFont="1" applyFill="1" applyBorder="1" applyAlignment="1">
      <alignment vertical="top" wrapText="1"/>
    </xf>
    <xf numFmtId="0" fontId="6" fillId="11" borderId="12" xfId="0" applyFont="1" applyFill="1" applyBorder="1" applyAlignment="1">
      <alignment vertical="top" wrapText="1"/>
    </xf>
    <xf numFmtId="0" fontId="6" fillId="11" borderId="13" xfId="0" applyFont="1" applyFill="1" applyBorder="1" applyAlignment="1">
      <alignment vertical="top" wrapText="1"/>
    </xf>
    <xf numFmtId="0" fontId="6" fillId="11" borderId="10" xfId="0" applyFont="1" applyFill="1" applyBorder="1" applyAlignment="1">
      <alignment vertical="top" wrapText="1"/>
    </xf>
    <xf numFmtId="0" fontId="6" fillId="12" borderId="13" xfId="0" applyFont="1" applyFill="1" applyBorder="1" applyAlignment="1">
      <alignment vertical="top" wrapText="1"/>
    </xf>
    <xf numFmtId="0" fontId="2" fillId="11" borderId="12" xfId="0" applyFont="1" applyFill="1" applyBorder="1" applyAlignment="1">
      <alignment horizontal="left" vertical="top" wrapText="1"/>
    </xf>
    <xf numFmtId="0" fontId="2" fillId="11" borderId="10" xfId="0" applyFont="1" applyFill="1" applyBorder="1" applyAlignment="1">
      <alignment horizontal="left" vertical="top" wrapText="1"/>
    </xf>
    <xf numFmtId="0" fontId="2" fillId="0" borderId="12"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0" fontId="2" fillId="11" borderId="13" xfId="0" applyFont="1" applyFill="1" applyBorder="1" applyAlignment="1">
      <alignment horizontal="left" vertical="top" wrapText="1"/>
    </xf>
    <xf numFmtId="0" fontId="2" fillId="14" borderId="12" xfId="0" applyFont="1" applyFill="1" applyBorder="1" applyAlignment="1">
      <alignment horizontal="left" vertical="top" wrapText="1"/>
    </xf>
    <xf numFmtId="0" fontId="2" fillId="14" borderId="13" xfId="0" applyFont="1" applyFill="1" applyBorder="1" applyAlignment="1">
      <alignment horizontal="left" vertical="top" wrapText="1"/>
    </xf>
    <xf numFmtId="0" fontId="2" fillId="21" borderId="12" xfId="0" applyFont="1" applyFill="1" applyBorder="1" applyAlignment="1">
      <alignment horizontal="left" vertical="top" wrapText="1"/>
    </xf>
    <xf numFmtId="0" fontId="2" fillId="21" borderId="13" xfId="0" applyFont="1" applyFill="1" applyBorder="1" applyAlignment="1">
      <alignment horizontal="left" vertical="top" wrapText="1"/>
    </xf>
    <xf numFmtId="0" fontId="2" fillId="21" borderId="10" xfId="0" applyFont="1" applyFill="1" applyBorder="1" applyAlignment="1">
      <alignment horizontal="left" vertical="top" wrapText="1"/>
    </xf>
    <xf numFmtId="0" fontId="2" fillId="15" borderId="12" xfId="0" applyFont="1" applyFill="1" applyBorder="1" applyAlignment="1">
      <alignment vertical="top" wrapText="1"/>
    </xf>
    <xf numFmtId="0" fontId="2" fillId="15" borderId="10" xfId="0" applyFont="1" applyFill="1" applyBorder="1" applyAlignment="1">
      <alignment vertical="top" wrapText="1"/>
    </xf>
    <xf numFmtId="0" fontId="2" fillId="13" borderId="12" xfId="0" applyFont="1" applyFill="1" applyBorder="1" applyAlignment="1">
      <alignment vertical="top" wrapText="1"/>
    </xf>
    <xf numFmtId="0" fontId="2" fillId="13" borderId="13" xfId="0" applyFont="1" applyFill="1" applyBorder="1" applyAlignment="1">
      <alignment vertical="top" wrapText="1"/>
    </xf>
    <xf numFmtId="0" fontId="2" fillId="13" borderId="10" xfId="0" applyFont="1" applyFill="1" applyBorder="1" applyAlignment="1">
      <alignmen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0" xfId="0" applyFont="1" applyBorder="1" applyAlignment="1">
      <alignment horizontal="left" vertical="top" wrapText="1"/>
    </xf>
    <xf numFmtId="0" fontId="2" fillId="21" borderId="13" xfId="0" applyFont="1" applyFill="1" applyBorder="1" applyAlignment="1">
      <alignment vertical="top" wrapText="1"/>
    </xf>
    <xf numFmtId="0" fontId="2" fillId="21" borderId="10" xfId="0" applyFont="1" applyFill="1" applyBorder="1" applyAlignment="1">
      <alignment vertical="top" wrapText="1"/>
    </xf>
    <xf numFmtId="0" fontId="2" fillId="12" borderId="12" xfId="0" applyFont="1" applyFill="1" applyBorder="1" applyAlignment="1">
      <alignment vertical="top"/>
    </xf>
    <xf numFmtId="0" fontId="2" fillId="12" borderId="13" xfId="0" applyFont="1" applyFill="1" applyBorder="1" applyAlignment="1">
      <alignment vertical="top"/>
    </xf>
    <xf numFmtId="0" fontId="2" fillId="12" borderId="10" xfId="0" applyFont="1" applyFill="1" applyBorder="1" applyAlignment="1">
      <alignment vertical="top"/>
    </xf>
    <xf numFmtId="0" fontId="2" fillId="11" borderId="12" xfId="0" applyFont="1" applyFill="1" applyBorder="1" applyAlignment="1">
      <alignment horizontal="left" vertical="top"/>
    </xf>
    <xf numFmtId="0" fontId="2" fillId="11" borderId="13" xfId="0" applyFont="1" applyFill="1" applyBorder="1" applyAlignment="1">
      <alignment horizontal="left" vertical="top"/>
    </xf>
    <xf numFmtId="0" fontId="2" fillId="11" borderId="2" xfId="0" applyFont="1" applyFill="1" applyBorder="1" applyAlignment="1">
      <alignment vertical="top" wrapText="1"/>
    </xf>
    <xf numFmtId="0" fontId="2" fillId="11" borderId="11" xfId="0" applyFont="1" applyFill="1" applyBorder="1" applyAlignment="1">
      <alignment vertical="top" wrapText="1"/>
    </xf>
    <xf numFmtId="0" fontId="2" fillId="11" borderId="7" xfId="0" applyFont="1" applyFill="1" applyBorder="1" applyAlignment="1">
      <alignment vertical="top" wrapText="1"/>
    </xf>
    <xf numFmtId="0" fontId="2" fillId="8" borderId="12" xfId="0" applyFont="1" applyFill="1" applyBorder="1" applyAlignment="1">
      <alignment vertical="top" wrapText="1"/>
    </xf>
    <xf numFmtId="0" fontId="2" fillId="8" borderId="13" xfId="0" applyFont="1" applyFill="1" applyBorder="1" applyAlignment="1">
      <alignment vertical="top" wrapText="1"/>
    </xf>
    <xf numFmtId="0" fontId="6" fillId="0" borderId="12" xfId="0" applyFont="1" applyBorder="1" applyAlignment="1">
      <alignment vertical="top" wrapText="1"/>
    </xf>
    <xf numFmtId="0" fontId="6" fillId="0" borderId="13" xfId="0" applyFont="1" applyBorder="1" applyAlignment="1">
      <alignment vertical="top" wrapText="1"/>
    </xf>
    <xf numFmtId="0" fontId="6" fillId="0" borderId="10" xfId="0" applyFont="1" applyBorder="1" applyAlignment="1">
      <alignment vertical="top" wrapText="1"/>
    </xf>
    <xf numFmtId="0" fontId="2" fillId="0" borderId="12" xfId="0" applyFont="1" applyBorder="1" applyAlignment="1">
      <alignment horizontal="left" vertical="top"/>
    </xf>
    <xf numFmtId="0" fontId="2" fillId="0" borderId="10" xfId="0" applyFont="1" applyBorder="1" applyAlignment="1">
      <alignment horizontal="left" vertical="top"/>
    </xf>
    <xf numFmtId="0" fontId="19" fillId="10" borderId="5" xfId="0" applyFont="1" applyFill="1" applyBorder="1" applyAlignment="1">
      <alignment horizontal="center" vertical="center"/>
    </xf>
    <xf numFmtId="0" fontId="19" fillId="10" borderId="14" xfId="0" applyFont="1" applyFill="1" applyBorder="1" applyAlignment="1">
      <alignment horizontal="center" vertical="center"/>
    </xf>
    <xf numFmtId="0" fontId="19" fillId="10" borderId="6" xfId="0" applyFont="1" applyFill="1" applyBorder="1" applyAlignment="1">
      <alignment horizontal="center" vertical="center"/>
    </xf>
    <xf numFmtId="0" fontId="19" fillId="0" borderId="5" xfId="0" applyFont="1" applyBorder="1" applyAlignment="1">
      <alignment horizontal="center" vertical="center"/>
    </xf>
    <xf numFmtId="0" fontId="20" fillId="0" borderId="14" xfId="0" applyFont="1" applyBorder="1" applyAlignment="1">
      <alignment horizontal="center" vertical="center"/>
    </xf>
    <xf numFmtId="0" fontId="20" fillId="0" borderId="6" xfId="0" applyFont="1" applyBorder="1" applyAlignment="1">
      <alignment horizontal="center" vertical="center"/>
    </xf>
    <xf numFmtId="0" fontId="19" fillId="18" borderId="5" xfId="0" applyFont="1" applyFill="1" applyBorder="1" applyAlignment="1">
      <alignment horizontal="center" vertical="center"/>
    </xf>
    <xf numFmtId="0" fontId="20" fillId="18" borderId="14" xfId="0" applyFont="1" applyFill="1" applyBorder="1" applyAlignment="1">
      <alignment horizontal="center" vertical="center"/>
    </xf>
    <xf numFmtId="0" fontId="20" fillId="18" borderId="6" xfId="0" applyFont="1" applyFill="1" applyBorder="1" applyAlignment="1">
      <alignment horizontal="center" vertical="center"/>
    </xf>
    <xf numFmtId="0" fontId="20" fillId="10" borderId="14" xfId="0" applyFont="1" applyFill="1" applyBorder="1" applyAlignment="1">
      <alignment horizontal="center" vertical="center"/>
    </xf>
    <xf numFmtId="0" fontId="20" fillId="10" borderId="6" xfId="0" applyFont="1" applyFill="1" applyBorder="1" applyAlignment="1">
      <alignment horizontal="center" vertical="center"/>
    </xf>
    <xf numFmtId="0" fontId="2" fillId="8" borderId="10" xfId="0" applyFont="1" applyFill="1" applyBorder="1" applyAlignment="1">
      <alignment vertical="top" wrapText="1"/>
    </xf>
    <xf numFmtId="0" fontId="2" fillId="8" borderId="12" xfId="0" applyFont="1" applyFill="1" applyBorder="1" applyAlignment="1">
      <alignment vertical="top"/>
    </xf>
    <xf numFmtId="0" fontId="2" fillId="8" borderId="13" xfId="0" applyFont="1" applyFill="1" applyBorder="1" applyAlignment="1">
      <alignment vertical="top"/>
    </xf>
    <xf numFmtId="0" fontId="2" fillId="8" borderId="10" xfId="0" applyFont="1" applyFill="1" applyBorder="1" applyAlignment="1">
      <alignment vertical="top"/>
    </xf>
    <xf numFmtId="0" fontId="19" fillId="10" borderId="2" xfId="0" applyFont="1" applyFill="1" applyBorder="1" applyAlignment="1">
      <alignment vertical="center"/>
    </xf>
    <xf numFmtId="0" fontId="19" fillId="10" borderId="3" xfId="0" applyFont="1" applyFill="1" applyBorder="1" applyAlignment="1">
      <alignment vertical="center"/>
    </xf>
    <xf numFmtId="0" fontId="19" fillId="10" borderId="4" xfId="0" applyFont="1" applyFill="1" applyBorder="1" applyAlignment="1">
      <alignment vertical="center"/>
    </xf>
    <xf numFmtId="0" fontId="19" fillId="10" borderId="7" xfId="0" applyFont="1" applyFill="1" applyBorder="1" applyAlignment="1">
      <alignment vertical="center"/>
    </xf>
    <xf numFmtId="0" fontId="19" fillId="10" borderId="8" xfId="0" applyFont="1" applyFill="1" applyBorder="1" applyAlignment="1">
      <alignment vertical="center"/>
    </xf>
    <xf numFmtId="0" fontId="19" fillId="10" borderId="9" xfId="0" applyFont="1" applyFill="1" applyBorder="1" applyAlignment="1">
      <alignment vertical="center"/>
    </xf>
    <xf numFmtId="164" fontId="2" fillId="6" borderId="12" xfId="0" applyNumberFormat="1" applyFont="1" applyFill="1" applyBorder="1" applyAlignment="1">
      <alignment vertical="top"/>
    </xf>
    <xf numFmtId="164" fontId="2" fillId="6" borderId="13" xfId="0" applyNumberFormat="1" applyFont="1" applyFill="1" applyBorder="1" applyAlignment="1">
      <alignment vertical="top"/>
    </xf>
    <xf numFmtId="164" fontId="2" fillId="6" borderId="10" xfId="0" applyNumberFormat="1" applyFont="1" applyFill="1" applyBorder="1" applyAlignment="1">
      <alignment vertical="top"/>
    </xf>
    <xf numFmtId="0" fontId="2" fillId="19" borderId="12" xfId="0" applyFont="1" applyFill="1" applyBorder="1" applyAlignment="1">
      <alignment vertical="top"/>
    </xf>
    <xf numFmtId="0" fontId="2" fillId="19" borderId="13" xfId="0" applyFont="1" applyFill="1" applyBorder="1" applyAlignment="1">
      <alignment vertical="top"/>
    </xf>
    <xf numFmtId="0" fontId="2" fillId="19" borderId="10" xfId="0" applyFont="1" applyFill="1" applyBorder="1" applyAlignment="1">
      <alignment vertical="top"/>
    </xf>
    <xf numFmtId="0" fontId="2" fillId="16" borderId="12" xfId="0" applyFont="1" applyFill="1" applyBorder="1" applyAlignment="1" applyProtection="1">
      <alignment horizontal="left" vertical="top" wrapText="1"/>
      <protection locked="0"/>
    </xf>
    <xf numFmtId="0" fontId="2" fillId="16" borderId="13" xfId="0" applyFont="1" applyFill="1" applyBorder="1" applyAlignment="1" applyProtection="1">
      <alignment horizontal="left" vertical="top" wrapText="1"/>
      <protection locked="0"/>
    </xf>
    <xf numFmtId="0" fontId="2" fillId="16" borderId="10" xfId="0" applyFont="1" applyFill="1" applyBorder="1" applyAlignment="1" applyProtection="1">
      <alignment horizontal="left" vertical="top" wrapText="1"/>
      <protection locked="0"/>
    </xf>
    <xf numFmtId="0" fontId="2" fillId="16" borderId="12" xfId="0" applyFont="1" applyFill="1" applyBorder="1" applyAlignment="1">
      <alignment vertical="top" wrapText="1"/>
    </xf>
    <xf numFmtId="0" fontId="2" fillId="16" borderId="13" xfId="0" applyFont="1" applyFill="1" applyBorder="1" applyAlignment="1">
      <alignment vertical="top" wrapText="1"/>
    </xf>
    <xf numFmtId="49" fontId="2" fillId="18" borderId="12" xfId="0" applyNumberFormat="1" applyFont="1" applyFill="1" applyBorder="1" applyAlignment="1">
      <alignment horizontal="right" vertical="top"/>
    </xf>
    <xf numFmtId="49" fontId="2" fillId="18" borderId="13" xfId="0" applyNumberFormat="1" applyFont="1" applyFill="1" applyBorder="1" applyAlignment="1">
      <alignment horizontal="right" vertical="top"/>
    </xf>
    <xf numFmtId="49" fontId="2" fillId="18" borderId="10" xfId="0" applyNumberFormat="1" applyFont="1" applyFill="1" applyBorder="1" applyAlignment="1">
      <alignment horizontal="right" vertical="top"/>
    </xf>
    <xf numFmtId="9" fontId="2" fillId="18" borderId="12" xfId="0" applyNumberFormat="1" applyFont="1" applyFill="1" applyBorder="1" applyAlignment="1">
      <alignment vertical="top"/>
    </xf>
    <xf numFmtId="9" fontId="2" fillId="18" borderId="13" xfId="0" applyNumberFormat="1" applyFont="1" applyFill="1" applyBorder="1" applyAlignment="1">
      <alignment vertical="top"/>
    </xf>
    <xf numFmtId="9" fontId="2" fillId="18" borderId="10" xfId="0" applyNumberFormat="1" applyFont="1" applyFill="1" applyBorder="1" applyAlignment="1">
      <alignment vertical="top"/>
    </xf>
    <xf numFmtId="164" fontId="2" fillId="0" borderId="12" xfId="0" applyNumberFormat="1" applyFont="1" applyBorder="1" applyAlignment="1" applyProtection="1">
      <alignment vertical="top"/>
      <protection locked="0"/>
    </xf>
    <xf numFmtId="164" fontId="2" fillId="0" borderId="13" xfId="0" applyNumberFormat="1" applyFont="1" applyBorder="1" applyAlignment="1" applyProtection="1">
      <alignment vertical="top"/>
      <protection locked="0"/>
    </xf>
    <xf numFmtId="164" fontId="2" fillId="0" borderId="10" xfId="0" applyNumberFormat="1" applyFont="1" applyBorder="1" applyAlignment="1" applyProtection="1">
      <alignment vertical="top"/>
      <protection locked="0"/>
    </xf>
    <xf numFmtId="0" fontId="6" fillId="16" borderId="12" xfId="0" applyFont="1" applyFill="1" applyBorder="1" applyAlignment="1">
      <alignment horizontal="center" vertical="top"/>
    </xf>
    <xf numFmtId="0" fontId="6" fillId="16" borderId="13" xfId="0" applyFont="1" applyFill="1" applyBorder="1" applyAlignment="1">
      <alignment horizontal="center" vertical="top"/>
    </xf>
    <xf numFmtId="0" fontId="6" fillId="16" borderId="10" xfId="0" applyFont="1" applyFill="1" applyBorder="1" applyAlignment="1">
      <alignment horizontal="center" vertical="top"/>
    </xf>
    <xf numFmtId="0" fontId="2" fillId="16" borderId="10" xfId="0" applyFont="1" applyFill="1" applyBorder="1" applyAlignment="1">
      <alignment vertical="top" wrapText="1"/>
    </xf>
    <xf numFmtId="0" fontId="6" fillId="10" borderId="5" xfId="0" applyFont="1" applyFill="1" applyBorder="1" applyAlignment="1">
      <alignment horizontal="center" vertical="center"/>
    </xf>
    <xf numFmtId="0" fontId="6" fillId="10" borderId="14" xfId="0" applyFont="1" applyFill="1" applyBorder="1" applyAlignment="1">
      <alignment horizontal="center" vertical="center"/>
    </xf>
    <xf numFmtId="0" fontId="6" fillId="10" borderId="6" xfId="0" applyFont="1" applyFill="1" applyBorder="1" applyAlignment="1">
      <alignment horizontal="center" vertical="center"/>
    </xf>
    <xf numFmtId="0" fontId="6" fillId="20" borderId="5" xfId="0" applyFont="1" applyFill="1" applyBorder="1" applyAlignment="1">
      <alignment horizontal="center" vertical="top"/>
    </xf>
    <xf numFmtId="0" fontId="0" fillId="20" borderId="14" xfId="0" applyFill="1" applyBorder="1" applyAlignment="1">
      <alignment horizontal="center" vertical="top"/>
    </xf>
    <xf numFmtId="0" fontId="0" fillId="20" borderId="6" xfId="0" applyFill="1" applyBorder="1" applyAlignment="1">
      <alignment horizontal="center" vertical="top"/>
    </xf>
    <xf numFmtId="0" fontId="0" fillId="10" borderId="6" xfId="0" applyFill="1" applyBorder="1" applyAlignment="1">
      <alignment horizontal="center" vertical="center"/>
    </xf>
    <xf numFmtId="0" fontId="6" fillId="0" borderId="5" xfId="0" applyFont="1" applyBorder="1" applyAlignment="1">
      <alignment horizontal="center" vertical="top"/>
    </xf>
    <xf numFmtId="0" fontId="0" fillId="0" borderId="6" xfId="0" applyBorder="1" applyAlignment="1">
      <alignment horizontal="center" vertical="top"/>
    </xf>
    <xf numFmtId="0" fontId="19" fillId="10" borderId="12" xfId="0" applyFont="1" applyFill="1" applyBorder="1" applyAlignment="1">
      <alignment horizontal="center" vertical="center"/>
    </xf>
    <xf numFmtId="0" fontId="19" fillId="10" borderId="10" xfId="0" applyFont="1" applyFill="1" applyBorder="1" applyAlignment="1">
      <alignment horizontal="center" vertical="center"/>
    </xf>
    <xf numFmtId="0" fontId="6" fillId="16" borderId="12" xfId="0" applyFont="1" applyFill="1" applyBorder="1" applyAlignment="1">
      <alignment horizontal="center" vertical="top" wrapText="1"/>
    </xf>
    <xf numFmtId="0" fontId="6" fillId="16" borderId="13" xfId="0" applyFont="1" applyFill="1" applyBorder="1" applyAlignment="1">
      <alignment horizontal="center" vertical="top" wrapText="1"/>
    </xf>
    <xf numFmtId="0" fontId="6" fillId="16" borderId="10" xfId="0" applyFont="1" applyFill="1" applyBorder="1" applyAlignment="1">
      <alignment horizontal="center" vertical="top" wrapText="1"/>
    </xf>
    <xf numFmtId="0" fontId="2" fillId="16" borderId="12" xfId="0" applyFont="1" applyFill="1" applyBorder="1" applyAlignment="1">
      <alignment horizontal="left" vertical="top" wrapText="1"/>
    </xf>
    <xf numFmtId="0" fontId="2" fillId="16" borderId="13" xfId="0" applyFont="1" applyFill="1" applyBorder="1" applyAlignment="1">
      <alignment horizontal="left" vertical="top" wrapText="1"/>
    </xf>
    <xf numFmtId="0" fontId="2" fillId="16" borderId="10" xfId="0" applyFont="1" applyFill="1" applyBorder="1" applyAlignment="1">
      <alignment horizontal="left" vertical="top" wrapText="1"/>
    </xf>
    <xf numFmtId="0" fontId="2" fillId="16" borderId="1" xfId="0" applyFont="1" applyFill="1" applyBorder="1" applyAlignment="1">
      <alignment vertical="top" wrapText="1"/>
    </xf>
    <xf numFmtId="0" fontId="6" fillId="0" borderId="0" xfId="0" applyFont="1" applyAlignment="1">
      <alignment vertical="top"/>
    </xf>
  </cellXfs>
  <cellStyles count="4">
    <cellStyle name="Procent" xfId="2" builtinId="5"/>
    <cellStyle name="Standaard" xfId="0" builtinId="0"/>
    <cellStyle name="Standaard 2" xfId="1" xr:uid="{00000000-0005-0000-0000-000002000000}"/>
    <cellStyle name="Valuta" xfId="3" builtinId="4"/>
  </cellStyles>
  <dxfs count="3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64BB45"/>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103"/>
  <sheetViews>
    <sheetView zoomScale="85" zoomScaleNormal="85" workbookViewId="0">
      <selection activeCell="C16" sqref="C16"/>
    </sheetView>
  </sheetViews>
  <sheetFormatPr defaultColWidth="9.140625" defaultRowHeight="12.75" x14ac:dyDescent="0.2"/>
  <cols>
    <col min="1" max="1" width="3" style="30" customWidth="1"/>
    <col min="2" max="2" width="9.28515625" style="30" customWidth="1"/>
    <col min="3" max="3" width="205" style="30" customWidth="1"/>
    <col min="4" max="16384" width="9.140625" style="30"/>
  </cols>
  <sheetData>
    <row r="1" spans="2:3" ht="43.5" customHeight="1" x14ac:dyDescent="0.2">
      <c r="B1" s="182" t="s">
        <v>0</v>
      </c>
      <c r="C1" s="182"/>
    </row>
    <row r="3" spans="2:3" ht="24.75" customHeight="1" x14ac:dyDescent="0.2">
      <c r="B3" s="162" t="s">
        <v>1</v>
      </c>
      <c r="C3" s="144" t="s">
        <v>2</v>
      </c>
    </row>
    <row r="4" spans="2:3" ht="173.25" customHeight="1" x14ac:dyDescent="0.2">
      <c r="B4" s="70">
        <v>1</v>
      </c>
      <c r="C4" s="72" t="s">
        <v>3</v>
      </c>
    </row>
    <row r="5" spans="2:3" ht="45" customHeight="1" x14ac:dyDescent="0.2">
      <c r="B5" s="70">
        <v>2</v>
      </c>
      <c r="C5" s="72" t="s">
        <v>4</v>
      </c>
    </row>
    <row r="6" spans="2:3" ht="150.6" customHeight="1" x14ac:dyDescent="0.2">
      <c r="B6" s="70">
        <v>3</v>
      </c>
      <c r="C6" s="72" t="s">
        <v>5</v>
      </c>
    </row>
    <row r="7" spans="2:3" ht="64.5" customHeight="1" x14ac:dyDescent="0.2">
      <c r="B7" s="70">
        <v>4</v>
      </c>
      <c r="C7" s="72" t="s">
        <v>6</v>
      </c>
    </row>
    <row r="8" spans="2:3" ht="86.25" customHeight="1" x14ac:dyDescent="0.2">
      <c r="B8" s="70">
        <v>5</v>
      </c>
      <c r="C8" s="72" t="s">
        <v>7</v>
      </c>
    </row>
    <row r="9" spans="2:3" ht="24" customHeight="1" x14ac:dyDescent="0.2">
      <c r="B9" s="70">
        <v>6</v>
      </c>
      <c r="C9" s="72" t="s">
        <v>8</v>
      </c>
    </row>
    <row r="10" spans="2:3" ht="255" customHeight="1" x14ac:dyDescent="0.2">
      <c r="B10" s="70">
        <v>7</v>
      </c>
      <c r="C10" s="72" t="s">
        <v>9</v>
      </c>
    </row>
    <row r="11" spans="2:3" ht="45.75" customHeight="1" x14ac:dyDescent="0.2">
      <c r="B11" s="70">
        <v>8</v>
      </c>
      <c r="C11" s="72" t="s">
        <v>10</v>
      </c>
    </row>
    <row r="12" spans="2:3" ht="46.5" customHeight="1" x14ac:dyDescent="0.2"/>
    <row r="13" spans="2:3" ht="27.75" customHeight="1" x14ac:dyDescent="0.2">
      <c r="B13" s="162" t="s">
        <v>1</v>
      </c>
      <c r="C13" s="144" t="s">
        <v>11</v>
      </c>
    </row>
    <row r="14" spans="2:3" ht="84.75" customHeight="1" x14ac:dyDescent="0.2">
      <c r="B14" s="71">
        <v>9</v>
      </c>
      <c r="C14" s="72" t="s">
        <v>12</v>
      </c>
    </row>
    <row r="15" spans="2:3" ht="118.5" customHeight="1" x14ac:dyDescent="0.2">
      <c r="B15" s="71">
        <v>10</v>
      </c>
      <c r="C15" s="72" t="s">
        <v>13</v>
      </c>
    </row>
    <row r="16" spans="2:3" ht="95.25" customHeight="1" x14ac:dyDescent="0.2">
      <c r="B16" s="71">
        <v>11</v>
      </c>
      <c r="C16" s="72" t="s">
        <v>14</v>
      </c>
    </row>
    <row r="17" spans="2:3" ht="386.25" customHeight="1" x14ac:dyDescent="0.2">
      <c r="B17" s="71">
        <v>12</v>
      </c>
      <c r="C17" s="72" t="s">
        <v>15</v>
      </c>
    </row>
    <row r="18" spans="2:3" ht="138.75" customHeight="1" x14ac:dyDescent="0.2">
      <c r="B18" s="71">
        <v>13</v>
      </c>
      <c r="C18" s="72" t="s">
        <v>16</v>
      </c>
    </row>
    <row r="19" spans="2:3" ht="138.75" customHeight="1" x14ac:dyDescent="0.2">
      <c r="B19" s="71">
        <v>14</v>
      </c>
      <c r="C19" s="72" t="s">
        <v>17</v>
      </c>
    </row>
    <row r="20" spans="2:3" ht="228" customHeight="1" x14ac:dyDescent="0.2">
      <c r="B20" s="70">
        <v>15</v>
      </c>
      <c r="C20" s="72" t="s">
        <v>18</v>
      </c>
    </row>
    <row r="21" spans="2:3" ht="92.25" customHeight="1" x14ac:dyDescent="0.2">
      <c r="B21" s="70">
        <v>16</v>
      </c>
      <c r="C21" s="72" t="s">
        <v>19</v>
      </c>
    </row>
    <row r="22" spans="2:3" ht="33.6" customHeight="1" x14ac:dyDescent="0.2">
      <c r="B22" s="177">
        <v>17</v>
      </c>
      <c r="C22" s="72" t="s">
        <v>20</v>
      </c>
    </row>
    <row r="23" spans="2:3" ht="43.9" customHeight="1" x14ac:dyDescent="0.2">
      <c r="B23" s="177">
        <v>18</v>
      </c>
      <c r="C23" s="72" t="s">
        <v>21</v>
      </c>
    </row>
    <row r="24" spans="2:3" ht="33.75" customHeight="1" x14ac:dyDescent="0.2">
      <c r="B24" s="177">
        <v>19</v>
      </c>
      <c r="C24" s="72" t="s">
        <v>22</v>
      </c>
    </row>
    <row r="25" spans="2:3" ht="30" customHeight="1" x14ac:dyDescent="0.2">
      <c r="B25" s="177">
        <v>20</v>
      </c>
      <c r="C25" s="72" t="s">
        <v>23</v>
      </c>
    </row>
    <row r="26" spans="2:3" ht="36" customHeight="1" x14ac:dyDescent="0.2">
      <c r="B26" s="177">
        <v>21</v>
      </c>
      <c r="C26" s="72" t="s">
        <v>24</v>
      </c>
    </row>
    <row r="27" spans="2:3" ht="13.9" customHeight="1" x14ac:dyDescent="0.2">
      <c r="C27" s="175"/>
    </row>
    <row r="28" spans="2:3" ht="13.9" customHeight="1" x14ac:dyDescent="0.2">
      <c r="C28" s="175"/>
    </row>
    <row r="29" spans="2:3" ht="13.9" customHeight="1" x14ac:dyDescent="0.2">
      <c r="C29" s="175"/>
    </row>
    <row r="30" spans="2:3" ht="13.9" customHeight="1" x14ac:dyDescent="0.2">
      <c r="C30" s="175"/>
    </row>
    <row r="31" spans="2:3" ht="13.9" customHeight="1" x14ac:dyDescent="0.2">
      <c r="C31" s="175"/>
    </row>
    <row r="32" spans="2:3" ht="13.9" customHeight="1" x14ac:dyDescent="0.2">
      <c r="C32" s="175"/>
    </row>
    <row r="33" spans="3:3" ht="13.9" customHeight="1" x14ac:dyDescent="0.2">
      <c r="C33" s="175"/>
    </row>
    <row r="34" spans="3:3" ht="13.9" customHeight="1" x14ac:dyDescent="0.2">
      <c r="C34" s="175"/>
    </row>
    <row r="35" spans="3:3" ht="13.9" customHeight="1" x14ac:dyDescent="0.2">
      <c r="C35" s="175"/>
    </row>
    <row r="36" spans="3:3" ht="13.9" customHeight="1" x14ac:dyDescent="0.2">
      <c r="C36" s="175"/>
    </row>
    <row r="37" spans="3:3" ht="13.9" customHeight="1" x14ac:dyDescent="0.2">
      <c r="C37" s="175"/>
    </row>
    <row r="38" spans="3:3" ht="13.9" customHeight="1" x14ac:dyDescent="0.2">
      <c r="C38" s="175"/>
    </row>
    <row r="39" spans="3:3" ht="13.9" customHeight="1" x14ac:dyDescent="0.2">
      <c r="C39" s="175"/>
    </row>
    <row r="40" spans="3:3" ht="13.9" customHeight="1" x14ac:dyDescent="0.2">
      <c r="C40" s="175"/>
    </row>
    <row r="41" spans="3:3" ht="13.9" customHeight="1" x14ac:dyDescent="0.2"/>
    <row r="42" spans="3:3" ht="13.9" customHeight="1" x14ac:dyDescent="0.2">
      <c r="C42" s="176"/>
    </row>
    <row r="43" spans="3:3" ht="13.9" customHeight="1" x14ac:dyDescent="0.2"/>
    <row r="44" spans="3:3" ht="13.9" customHeight="1" x14ac:dyDescent="0.2"/>
    <row r="45" spans="3:3" ht="13.9" customHeight="1" x14ac:dyDescent="0.2"/>
    <row r="46" spans="3:3" ht="13.9" customHeight="1" x14ac:dyDescent="0.2"/>
    <row r="47" spans="3:3" ht="33" customHeight="1" x14ac:dyDescent="0.2"/>
    <row r="48" spans="3:3" ht="13.9" customHeight="1" x14ac:dyDescent="0.2"/>
    <row r="49" ht="13.9" customHeight="1" x14ac:dyDescent="0.2"/>
    <row r="50" ht="13.9" customHeight="1" x14ac:dyDescent="0.2"/>
    <row r="51" ht="13.9" customHeight="1" x14ac:dyDescent="0.2"/>
    <row r="52" ht="13.9" customHeight="1" x14ac:dyDescent="0.2"/>
    <row r="53" ht="13.9" customHeight="1" x14ac:dyDescent="0.2"/>
    <row r="54" ht="13.9" customHeight="1" x14ac:dyDescent="0.2"/>
    <row r="55" ht="13.9" customHeight="1" x14ac:dyDescent="0.2"/>
    <row r="56" ht="13.9" customHeight="1" x14ac:dyDescent="0.2"/>
    <row r="57" ht="13.9" customHeight="1" x14ac:dyDescent="0.2"/>
    <row r="58" ht="13.9" customHeight="1" x14ac:dyDescent="0.2"/>
    <row r="59" ht="13.9" customHeight="1" x14ac:dyDescent="0.2"/>
    <row r="60" ht="13.9" customHeight="1" x14ac:dyDescent="0.2"/>
    <row r="61" ht="13.9" customHeight="1" x14ac:dyDescent="0.2"/>
    <row r="62" ht="13.9" customHeight="1" x14ac:dyDescent="0.2"/>
    <row r="63" ht="13.9" customHeight="1" x14ac:dyDescent="0.2"/>
    <row r="64" ht="13.9" customHeight="1" x14ac:dyDescent="0.2"/>
    <row r="65" ht="13.9" customHeight="1" x14ac:dyDescent="0.2"/>
    <row r="66" ht="13.9" customHeight="1" x14ac:dyDescent="0.2"/>
    <row r="67" ht="13.9" customHeight="1" x14ac:dyDescent="0.2"/>
    <row r="68" ht="13.9" customHeight="1" x14ac:dyDescent="0.2"/>
    <row r="69" ht="13.9" customHeight="1" x14ac:dyDescent="0.2"/>
    <row r="70" ht="13.9" customHeight="1" x14ac:dyDescent="0.2"/>
    <row r="71" ht="13.9" customHeight="1" x14ac:dyDescent="0.2"/>
    <row r="72" ht="13.9" customHeight="1" x14ac:dyDescent="0.2"/>
    <row r="73" ht="13.9" customHeight="1" x14ac:dyDescent="0.2"/>
    <row r="74" ht="13.9" customHeight="1" x14ac:dyDescent="0.2"/>
    <row r="75" ht="13.9" customHeight="1" x14ac:dyDescent="0.2"/>
    <row r="76" ht="13.9" customHeight="1" x14ac:dyDescent="0.2"/>
    <row r="77" ht="13.9" customHeight="1" x14ac:dyDescent="0.2"/>
    <row r="78" ht="13.9" customHeight="1" x14ac:dyDescent="0.2"/>
    <row r="79" ht="13.9" customHeight="1" x14ac:dyDescent="0.2"/>
    <row r="80" ht="13.9" customHeight="1" x14ac:dyDescent="0.2"/>
    <row r="81" ht="13.9" customHeight="1" x14ac:dyDescent="0.2"/>
    <row r="82" ht="13.9" customHeight="1" x14ac:dyDescent="0.2"/>
    <row r="83" ht="13.9" customHeight="1" x14ac:dyDescent="0.2"/>
    <row r="84" ht="13.9" customHeight="1" x14ac:dyDescent="0.2"/>
    <row r="85" ht="13.9" customHeight="1" x14ac:dyDescent="0.2"/>
    <row r="86" ht="13.9" customHeight="1" x14ac:dyDescent="0.2"/>
    <row r="87" ht="13.9" customHeight="1" x14ac:dyDescent="0.2"/>
    <row r="88" ht="13.9" customHeight="1" x14ac:dyDescent="0.2"/>
    <row r="89" ht="13.9" customHeight="1" x14ac:dyDescent="0.2"/>
    <row r="90" ht="13.9" customHeight="1" x14ac:dyDescent="0.2"/>
    <row r="91" ht="13.9" customHeight="1" x14ac:dyDescent="0.2"/>
    <row r="92" ht="13.9" customHeight="1" x14ac:dyDescent="0.2"/>
    <row r="93" ht="13.9" customHeight="1" x14ac:dyDescent="0.2"/>
    <row r="94" ht="13.9" customHeight="1" x14ac:dyDescent="0.2"/>
    <row r="95" ht="13.9" customHeight="1" x14ac:dyDescent="0.2"/>
    <row r="96" ht="13.9" customHeight="1" x14ac:dyDescent="0.2"/>
    <row r="97" ht="13.9" customHeight="1" x14ac:dyDescent="0.2"/>
    <row r="98" ht="13.9" customHeight="1" x14ac:dyDescent="0.2"/>
    <row r="99" ht="13.9" customHeight="1" x14ac:dyDescent="0.2"/>
    <row r="100" ht="13.9" customHeight="1" x14ac:dyDescent="0.2"/>
    <row r="101" ht="13.9" customHeight="1" x14ac:dyDescent="0.2"/>
    <row r="102" ht="13.9" customHeight="1" x14ac:dyDescent="0.2"/>
    <row r="103" ht="13.9" customHeight="1" x14ac:dyDescent="0.2"/>
  </sheetData>
  <mergeCells count="1">
    <mergeCell ref="B1:C1"/>
  </mergeCells>
  <phoneticPr fontId="3" type="noConversion"/>
  <pageMargins left="0.7" right="0.7" top="0.75" bottom="0.75" header="0.3" footer="0.3"/>
  <pageSetup paperSize="8" scale="70" fitToHeight="0" orientation="portrait" r:id="rId1"/>
  <headerFooter alignWithMargins="0">
    <oddFooter xml:space="preserve">&amp;L&amp;P&amp;C&amp;F&amp;RDefinitief v1.3 20141016 </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97"/>
  <sheetViews>
    <sheetView topLeftCell="I1" zoomScale="90" zoomScaleNormal="90" workbookViewId="0">
      <pane ySplit="6" topLeftCell="A28" activePane="bottomLeft" state="frozen"/>
      <selection pane="bottomLeft" activeCell="AE33" sqref="AE33"/>
    </sheetView>
  </sheetViews>
  <sheetFormatPr defaultColWidth="9.140625" defaultRowHeight="12.75" x14ac:dyDescent="0.2"/>
  <cols>
    <col min="1" max="1" width="3" style="10" customWidth="1"/>
    <col min="2" max="2" width="4.28515625" style="10" customWidth="1"/>
    <col min="3" max="3" width="16" style="10" customWidth="1"/>
    <col min="4" max="4" width="18.85546875" style="10" customWidth="1"/>
    <col min="5" max="5" width="20.5703125" style="10" customWidth="1"/>
    <col min="6" max="6" width="16.5703125" style="10" customWidth="1"/>
    <col min="7" max="7" width="26.5703125" style="10" customWidth="1"/>
    <col min="8" max="8" width="79.7109375" style="10" customWidth="1"/>
    <col min="9" max="10" width="2.140625" style="10" customWidth="1"/>
    <col min="11" max="11" width="11.85546875" style="10" customWidth="1"/>
    <col min="12" max="12" width="7" style="10" customWidth="1"/>
    <col min="13" max="14" width="2.140625" style="10" customWidth="1"/>
    <col min="15" max="16" width="13.28515625" style="10" customWidth="1"/>
    <col min="17" max="17" width="2.140625" style="10" customWidth="1"/>
    <col min="18" max="19" width="13.28515625" style="10" customWidth="1"/>
    <col min="20" max="20" width="2.28515625" style="10" customWidth="1"/>
    <col min="21" max="21" width="2.140625" style="23" customWidth="1"/>
    <col min="22" max="22" width="10.7109375" style="10" customWidth="1"/>
    <col min="23" max="23" width="11.42578125" style="10" customWidth="1"/>
    <col min="24" max="24" width="2.140625" style="23" customWidth="1"/>
    <col min="25" max="25" width="11.42578125" style="10" customWidth="1"/>
    <col min="26" max="26" width="12" style="10" customWidth="1"/>
    <col min="27" max="27" width="2.140625" style="23" customWidth="1"/>
    <col min="28" max="28" width="16.7109375" style="10" customWidth="1"/>
    <col min="29" max="29" width="2.42578125" style="23" customWidth="1"/>
    <col min="30" max="30" width="19" style="10" customWidth="1"/>
    <col min="31" max="31" width="66.7109375" style="10" customWidth="1"/>
    <col min="32" max="16384" width="9.140625" style="10"/>
  </cols>
  <sheetData>
    <row r="1" spans="1:29" x14ac:dyDescent="0.2">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row>
    <row r="2" spans="1:29" ht="25.5" customHeight="1" x14ac:dyDescent="0.2">
      <c r="A2" s="11"/>
      <c r="B2" s="134" t="s">
        <v>1</v>
      </c>
      <c r="C2" s="97" t="s">
        <v>25</v>
      </c>
      <c r="D2" s="156" t="s">
        <v>26</v>
      </c>
      <c r="E2" s="157"/>
      <c r="F2" s="157"/>
      <c r="G2" s="157"/>
      <c r="H2" s="158"/>
      <c r="I2" s="11"/>
      <c r="J2" s="11"/>
      <c r="K2" s="11"/>
      <c r="L2" s="11"/>
      <c r="M2" s="11"/>
      <c r="N2" s="11"/>
      <c r="O2" s="246" t="s">
        <v>27</v>
      </c>
      <c r="P2" s="255"/>
      <c r="Q2" s="255"/>
      <c r="R2" s="255"/>
      <c r="S2" s="256"/>
      <c r="T2" s="159"/>
      <c r="U2" s="159"/>
      <c r="V2" s="246" t="s">
        <v>27</v>
      </c>
      <c r="W2" s="247"/>
      <c r="X2" s="247"/>
      <c r="Y2" s="247"/>
      <c r="Z2" s="247"/>
      <c r="AA2" s="247"/>
      <c r="AB2" s="248"/>
      <c r="AC2" s="11"/>
    </row>
    <row r="3" spans="1:29" ht="21.75" customHeight="1" x14ac:dyDescent="0.2">
      <c r="A3" s="12"/>
      <c r="B3" s="135"/>
      <c r="C3" s="13" t="s">
        <v>28</v>
      </c>
      <c r="D3" s="14"/>
      <c r="E3" s="14"/>
      <c r="F3" s="14"/>
      <c r="G3" s="14"/>
      <c r="H3" s="14"/>
      <c r="I3" s="12"/>
      <c r="J3" s="12"/>
      <c r="K3" s="93" t="s">
        <v>29</v>
      </c>
      <c r="L3" s="94"/>
      <c r="M3" s="12"/>
      <c r="N3" s="12"/>
      <c r="O3" s="249" t="s">
        <v>30</v>
      </c>
      <c r="P3" s="250"/>
      <c r="Q3" s="250"/>
      <c r="R3" s="250"/>
      <c r="S3" s="251"/>
      <c r="T3" s="159"/>
      <c r="U3" s="159"/>
      <c r="V3" s="252" t="s">
        <v>31</v>
      </c>
      <c r="W3" s="253"/>
      <c r="X3" s="253"/>
      <c r="Y3" s="253"/>
      <c r="Z3" s="253"/>
      <c r="AA3" s="253"/>
      <c r="AB3" s="254"/>
      <c r="AC3" s="11"/>
    </row>
    <row r="4" spans="1:29" x14ac:dyDescent="0.2">
      <c r="A4" s="12"/>
      <c r="B4" s="135"/>
      <c r="C4" s="15"/>
      <c r="D4" s="16"/>
      <c r="E4" s="16"/>
      <c r="F4" s="16"/>
      <c r="G4" s="16"/>
      <c r="H4" s="16"/>
      <c r="I4" s="12"/>
      <c r="J4" s="12"/>
      <c r="K4" s="89"/>
      <c r="L4" s="90"/>
      <c r="M4" s="12"/>
      <c r="N4" s="12"/>
      <c r="O4" s="12"/>
      <c r="P4" s="12"/>
      <c r="Q4" s="12"/>
      <c r="R4" s="12"/>
      <c r="S4" s="12"/>
      <c r="T4" s="11"/>
      <c r="U4" s="11"/>
      <c r="V4" s="12"/>
      <c r="W4" s="12"/>
      <c r="X4" s="12"/>
      <c r="Y4" s="12"/>
      <c r="Z4" s="12"/>
      <c r="AA4" s="12"/>
      <c r="AB4" s="12"/>
      <c r="AC4" s="12"/>
    </row>
    <row r="5" spans="1:29" ht="84" customHeight="1" x14ac:dyDescent="0.2">
      <c r="A5" s="12"/>
      <c r="B5" s="136"/>
      <c r="C5" s="31" t="s">
        <v>32</v>
      </c>
      <c r="D5" s="86" t="s">
        <v>33</v>
      </c>
      <c r="E5" s="88" t="s">
        <v>34</v>
      </c>
      <c r="F5" s="88" t="s">
        <v>35</v>
      </c>
      <c r="G5" s="87" t="s">
        <v>36</v>
      </c>
      <c r="H5" s="88" t="s">
        <v>37</v>
      </c>
      <c r="I5" s="12"/>
      <c r="J5" s="12"/>
      <c r="K5" s="88" t="s">
        <v>38</v>
      </c>
      <c r="L5" s="88" t="s">
        <v>39</v>
      </c>
      <c r="M5" s="17" t="s">
        <v>40</v>
      </c>
      <c r="N5" s="17" t="s">
        <v>40</v>
      </c>
      <c r="O5" s="120" t="s">
        <v>41</v>
      </c>
      <c r="P5" s="128" t="s">
        <v>42</v>
      </c>
      <c r="Q5" s="12"/>
      <c r="R5" s="120" t="s">
        <v>43</v>
      </c>
      <c r="S5" s="128" t="s">
        <v>44</v>
      </c>
      <c r="T5" s="11"/>
      <c r="U5" s="11"/>
      <c r="V5" s="116" t="s">
        <v>41</v>
      </c>
      <c r="W5" s="95" t="s">
        <v>42</v>
      </c>
      <c r="X5" s="12"/>
      <c r="Y5" s="95" t="s">
        <v>43</v>
      </c>
      <c r="Z5" s="95" t="s">
        <v>44</v>
      </c>
      <c r="AA5" s="12"/>
      <c r="AB5" s="83" t="s">
        <v>45</v>
      </c>
      <c r="AC5" s="12"/>
    </row>
    <row r="6" spans="1:29" ht="20.25" customHeight="1" x14ac:dyDescent="0.2">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12.75" customHeight="1" x14ac:dyDescent="0.2"/>
    <row r="8" spans="1:29" ht="12.75" customHeight="1" x14ac:dyDescent="0.2">
      <c r="A8" s="18"/>
      <c r="B8" s="18"/>
      <c r="C8" s="19"/>
      <c r="D8" s="19"/>
      <c r="E8" s="19"/>
      <c r="F8" s="19"/>
      <c r="G8" s="19"/>
      <c r="H8" s="19"/>
      <c r="I8" s="19"/>
      <c r="J8" s="19"/>
      <c r="K8" s="19"/>
      <c r="L8" s="19"/>
      <c r="M8" s="19"/>
      <c r="N8" s="19"/>
      <c r="O8" s="19" t="str">
        <f t="shared" ref="O8:S9" si="0">O182</f>
        <v>Plaatsen</v>
      </c>
      <c r="P8" s="19" t="str">
        <f t="shared" si="0"/>
        <v>Vervangen</v>
      </c>
      <c r="Q8" s="19"/>
      <c r="R8" s="19" t="str">
        <f t="shared" si="0"/>
        <v>Handhaven</v>
      </c>
      <c r="S8" s="19" t="str">
        <f t="shared" si="0"/>
        <v>Saneren</v>
      </c>
      <c r="T8" s="11"/>
      <c r="U8" s="11"/>
      <c r="V8" s="19" t="str">
        <f t="shared" ref="V8:Z9" si="1">V65</f>
        <v>Plaatsen</v>
      </c>
      <c r="W8" s="19" t="str">
        <f t="shared" si="1"/>
        <v>Vervangen</v>
      </c>
      <c r="X8" s="19"/>
      <c r="Y8" s="19" t="str">
        <f t="shared" si="1"/>
        <v>Handhaven</v>
      </c>
      <c r="Z8" s="19" t="str">
        <f t="shared" si="1"/>
        <v>Saneren</v>
      </c>
      <c r="AA8" s="19"/>
      <c r="AB8" s="19"/>
      <c r="AC8" s="19"/>
    </row>
    <row r="9" spans="1:29" ht="12.75" customHeight="1" x14ac:dyDescent="0.2">
      <c r="A9" s="18"/>
      <c r="B9" s="18"/>
      <c r="C9" s="19"/>
      <c r="D9" s="19"/>
      <c r="E9" s="19"/>
      <c r="F9" s="19"/>
      <c r="G9" s="19"/>
      <c r="H9" s="19"/>
      <c r="I9" s="19"/>
      <c r="J9" s="19"/>
      <c r="K9" s="19"/>
      <c r="L9" s="19"/>
      <c r="M9" s="19"/>
      <c r="N9" s="19"/>
      <c r="O9" s="19" t="str">
        <f t="shared" si="0"/>
        <v>(EHP)</v>
      </c>
      <c r="P9" s="19" t="str">
        <f t="shared" si="0"/>
        <v>(EHP)</v>
      </c>
      <c r="Q9" s="19"/>
      <c r="R9" s="19" t="str">
        <f t="shared" si="0"/>
        <v>(EHP)</v>
      </c>
      <c r="S9" s="19" t="str">
        <f t="shared" si="0"/>
        <v>(EHP)</v>
      </c>
      <c r="T9" s="11"/>
      <c r="U9" s="11"/>
      <c r="V9" s="19" t="str">
        <f t="shared" si="1"/>
        <v>aantal</v>
      </c>
      <c r="W9" s="19" t="str">
        <f t="shared" si="1"/>
        <v>aantal</v>
      </c>
      <c r="X9" s="19"/>
      <c r="Y9" s="19" t="str">
        <f t="shared" si="1"/>
        <v>aantal</v>
      </c>
      <c r="Z9" s="19" t="str">
        <f t="shared" si="1"/>
        <v>aantal</v>
      </c>
      <c r="AA9" s="19"/>
      <c r="AB9" s="19"/>
      <c r="AC9" s="19"/>
    </row>
    <row r="10" spans="1:29" ht="12.75" customHeight="1" x14ac:dyDescent="0.2">
      <c r="A10" s="18"/>
      <c r="B10" s="18"/>
      <c r="C10" s="186" t="s">
        <v>46</v>
      </c>
      <c r="D10" s="206" t="s">
        <v>47</v>
      </c>
      <c r="E10" s="196" t="s">
        <v>48</v>
      </c>
      <c r="F10" s="49"/>
      <c r="G10" s="33" t="s">
        <v>49</v>
      </c>
      <c r="H10" s="202" t="s">
        <v>50</v>
      </c>
      <c r="I10" s="19"/>
      <c r="J10" s="19"/>
      <c r="K10" s="91">
        <v>0.4</v>
      </c>
      <c r="L10" s="92" t="s">
        <v>51</v>
      </c>
      <c r="M10" s="19"/>
      <c r="N10" s="19"/>
      <c r="O10" s="131"/>
      <c r="P10" s="131"/>
      <c r="Q10" s="19"/>
      <c r="R10" s="19"/>
      <c r="S10" s="131"/>
      <c r="T10" s="11"/>
      <c r="U10" s="11"/>
      <c r="V10" s="106">
        <v>3</v>
      </c>
      <c r="W10" s="106">
        <v>22</v>
      </c>
      <c r="X10" s="19"/>
      <c r="Y10" s="19"/>
      <c r="Z10" s="106">
        <v>20</v>
      </c>
      <c r="AA10" s="19"/>
      <c r="AB10" s="26">
        <f>(V10*O10+W10*P10+Y10*R10+Z10*S10)</f>
        <v>0</v>
      </c>
      <c r="AC10" s="19"/>
    </row>
    <row r="11" spans="1:29" ht="12.75" customHeight="1" x14ac:dyDescent="0.2">
      <c r="A11" s="18"/>
      <c r="B11" s="18"/>
      <c r="C11" s="187"/>
      <c r="D11" s="207"/>
      <c r="E11" s="197"/>
      <c r="F11" s="52"/>
      <c r="G11" s="33" t="s">
        <v>52</v>
      </c>
      <c r="H11" s="202"/>
      <c r="I11" s="19"/>
      <c r="J11" s="19"/>
      <c r="K11" s="91">
        <v>0.4</v>
      </c>
      <c r="L11" s="92" t="s">
        <v>51</v>
      </c>
      <c r="M11" s="19"/>
      <c r="N11" s="19"/>
      <c r="O11" s="131"/>
      <c r="P11" s="131"/>
      <c r="Q11" s="19"/>
      <c r="R11" s="19"/>
      <c r="S11" s="131"/>
      <c r="T11" s="11"/>
      <c r="U11" s="11"/>
      <c r="V11" s="106">
        <v>3</v>
      </c>
      <c r="W11" s="106">
        <v>22</v>
      </c>
      <c r="X11" s="19"/>
      <c r="Y11" s="19"/>
      <c r="Z11" s="106">
        <v>15</v>
      </c>
      <c r="AA11" s="19"/>
      <c r="AB11" s="26">
        <f t="shared" ref="AB11:AB26" si="2">(V11*O11+W11*P11+Y11*R11+Z11*S11)</f>
        <v>0</v>
      </c>
      <c r="AC11" s="19"/>
    </row>
    <row r="12" spans="1:29" ht="12.75" customHeight="1" x14ac:dyDescent="0.2">
      <c r="A12" s="18"/>
      <c r="B12" s="18"/>
      <c r="C12" s="187"/>
      <c r="D12" s="207"/>
      <c r="E12" s="197"/>
      <c r="F12" s="52"/>
      <c r="G12" s="33" t="s">
        <v>53</v>
      </c>
      <c r="H12" s="202"/>
      <c r="I12" s="19"/>
      <c r="J12" s="19"/>
      <c r="K12" s="91">
        <v>0.4</v>
      </c>
      <c r="L12" s="92" t="s">
        <v>51</v>
      </c>
      <c r="M12" s="19"/>
      <c r="N12" s="19"/>
      <c r="O12" s="131"/>
      <c r="P12" s="131"/>
      <c r="Q12" s="19"/>
      <c r="R12" s="19"/>
      <c r="S12" s="131"/>
      <c r="T12" s="11"/>
      <c r="U12" s="11"/>
      <c r="V12" s="106">
        <v>3</v>
      </c>
      <c r="W12" s="106">
        <v>12</v>
      </c>
      <c r="X12" s="19"/>
      <c r="Y12" s="19"/>
      <c r="Z12" s="106">
        <v>10</v>
      </c>
      <c r="AA12" s="19"/>
      <c r="AB12" s="26">
        <f t="shared" si="2"/>
        <v>0</v>
      </c>
      <c r="AC12" s="19"/>
    </row>
    <row r="13" spans="1:29" ht="12.75" customHeight="1" x14ac:dyDescent="0.2">
      <c r="A13" s="18"/>
      <c r="B13" s="18"/>
      <c r="C13" s="187"/>
      <c r="D13" s="207"/>
      <c r="E13" s="197"/>
      <c r="F13" s="52"/>
      <c r="G13" s="33" t="s">
        <v>54</v>
      </c>
      <c r="H13" s="202"/>
      <c r="I13" s="19"/>
      <c r="J13" s="19"/>
      <c r="K13" s="91">
        <v>0.4</v>
      </c>
      <c r="L13" s="92" t="s">
        <v>51</v>
      </c>
      <c r="M13" s="19"/>
      <c r="N13" s="19"/>
      <c r="O13" s="131"/>
      <c r="P13" s="131"/>
      <c r="Q13" s="19"/>
      <c r="R13" s="19"/>
      <c r="S13" s="131"/>
      <c r="T13" s="11"/>
      <c r="U13" s="11"/>
      <c r="V13" s="106">
        <v>1</v>
      </c>
      <c r="W13" s="106">
        <v>2</v>
      </c>
      <c r="X13" s="19"/>
      <c r="Y13" s="19"/>
      <c r="Z13" s="106">
        <v>2</v>
      </c>
      <c r="AA13" s="19"/>
      <c r="AB13" s="26">
        <f t="shared" si="2"/>
        <v>0</v>
      </c>
      <c r="AC13" s="19"/>
    </row>
    <row r="14" spans="1:29" ht="12.75" customHeight="1" x14ac:dyDescent="0.2">
      <c r="A14" s="18"/>
      <c r="B14" s="18"/>
      <c r="C14" s="187"/>
      <c r="D14" s="207"/>
      <c r="E14" s="197"/>
      <c r="F14" s="52"/>
      <c r="G14" s="33"/>
      <c r="H14" s="202"/>
      <c r="I14" s="19"/>
      <c r="J14" s="19"/>
      <c r="K14" s="91">
        <v>0.4</v>
      </c>
      <c r="L14" s="92" t="s">
        <v>51</v>
      </c>
      <c r="M14" s="19"/>
      <c r="N14" s="19"/>
      <c r="O14" s="131"/>
      <c r="P14" s="131"/>
      <c r="Q14" s="19"/>
      <c r="R14" s="19"/>
      <c r="S14" s="131"/>
      <c r="T14" s="11"/>
      <c r="U14" s="11"/>
      <c r="V14" s="106"/>
      <c r="W14" s="106"/>
      <c r="X14" s="19"/>
      <c r="Y14" s="19"/>
      <c r="Z14" s="106"/>
      <c r="AA14" s="19"/>
      <c r="AB14" s="26">
        <f t="shared" si="2"/>
        <v>0</v>
      </c>
      <c r="AC14" s="19"/>
    </row>
    <row r="15" spans="1:29" ht="12.75" customHeight="1" x14ac:dyDescent="0.2">
      <c r="A15" s="18"/>
      <c r="B15" s="18"/>
      <c r="C15" s="187"/>
      <c r="D15" s="207"/>
      <c r="E15" s="198"/>
      <c r="F15" s="50"/>
      <c r="G15" s="33"/>
      <c r="H15" s="202"/>
      <c r="I15" s="19"/>
      <c r="J15" s="19"/>
      <c r="K15" s="91">
        <v>0.4</v>
      </c>
      <c r="L15" s="92" t="s">
        <v>51</v>
      </c>
      <c r="M15" s="19"/>
      <c r="N15" s="19"/>
      <c r="O15" s="131"/>
      <c r="P15" s="131"/>
      <c r="Q15" s="19"/>
      <c r="R15" s="19"/>
      <c r="S15" s="131"/>
      <c r="T15" s="11"/>
      <c r="U15" s="11"/>
      <c r="V15" s="106"/>
      <c r="W15" s="106"/>
      <c r="X15" s="19"/>
      <c r="Y15" s="19"/>
      <c r="Z15" s="106"/>
      <c r="AA15" s="19"/>
      <c r="AB15" s="26">
        <f t="shared" si="2"/>
        <v>0</v>
      </c>
      <c r="AC15" s="19"/>
    </row>
    <row r="16" spans="1:29" ht="51.75" customHeight="1" x14ac:dyDescent="0.2">
      <c r="A16" s="18"/>
      <c r="B16" s="18"/>
      <c r="C16" s="187"/>
      <c r="D16" s="207"/>
      <c r="E16" s="32" t="s">
        <v>48</v>
      </c>
      <c r="F16" s="46"/>
      <c r="G16" s="33" t="s">
        <v>55</v>
      </c>
      <c r="H16" s="202"/>
      <c r="I16" s="19"/>
      <c r="J16" s="19"/>
      <c r="K16" s="91">
        <v>0.4</v>
      </c>
      <c r="L16" s="92" t="s">
        <v>51</v>
      </c>
      <c r="M16" s="19"/>
      <c r="N16" s="19"/>
      <c r="O16" s="131"/>
      <c r="P16" s="131"/>
      <c r="Q16" s="19"/>
      <c r="R16" s="19"/>
      <c r="S16" s="131"/>
      <c r="T16" s="11"/>
      <c r="U16" s="11"/>
      <c r="V16" s="106"/>
      <c r="W16" s="106"/>
      <c r="X16" s="19"/>
      <c r="Y16" s="19"/>
      <c r="Z16" s="106"/>
      <c r="AA16" s="19"/>
      <c r="AB16" s="26">
        <f t="shared" si="2"/>
        <v>0</v>
      </c>
      <c r="AC16" s="19"/>
    </row>
    <row r="17" spans="1:30" ht="35.25" customHeight="1" x14ac:dyDescent="0.2">
      <c r="A17" s="18"/>
      <c r="B17" s="18"/>
      <c r="C17" s="187"/>
      <c r="D17" s="207"/>
      <c r="E17" s="196" t="s">
        <v>56</v>
      </c>
      <c r="F17" s="49"/>
      <c r="G17" s="32" t="s">
        <v>57</v>
      </c>
      <c r="H17" s="196" t="s">
        <v>58</v>
      </c>
      <c r="I17" s="19"/>
      <c r="J17" s="19"/>
      <c r="K17" s="91">
        <v>0.4</v>
      </c>
      <c r="L17" s="92" t="s">
        <v>51</v>
      </c>
      <c r="M17" s="19"/>
      <c r="N17" s="19"/>
      <c r="O17" s="131"/>
      <c r="P17" s="131"/>
      <c r="Q17" s="19"/>
      <c r="R17" s="19"/>
      <c r="S17" s="131"/>
      <c r="T17" s="11"/>
      <c r="U17" s="11"/>
      <c r="V17" s="106"/>
      <c r="W17" s="106">
        <v>3</v>
      </c>
      <c r="X17" s="19"/>
      <c r="Y17" s="19"/>
      <c r="Z17" s="106">
        <v>1</v>
      </c>
      <c r="AA17" s="19"/>
      <c r="AB17" s="26">
        <f t="shared" si="2"/>
        <v>0</v>
      </c>
      <c r="AC17" s="19"/>
    </row>
    <row r="18" spans="1:30" ht="44.25" customHeight="1" x14ac:dyDescent="0.2">
      <c r="A18" s="18"/>
      <c r="B18" s="18"/>
      <c r="C18" s="187"/>
      <c r="D18" s="207"/>
      <c r="E18" s="197"/>
      <c r="F18" s="52"/>
      <c r="G18" s="32" t="s">
        <v>59</v>
      </c>
      <c r="H18" s="198"/>
      <c r="I18" s="19"/>
      <c r="J18" s="19"/>
      <c r="K18" s="91">
        <v>0.4</v>
      </c>
      <c r="L18" s="92" t="s">
        <v>51</v>
      </c>
      <c r="M18" s="19"/>
      <c r="N18" s="19"/>
      <c r="O18" s="131"/>
      <c r="P18" s="131"/>
      <c r="Q18" s="19"/>
      <c r="R18" s="19"/>
      <c r="S18" s="131"/>
      <c r="T18" s="11"/>
      <c r="U18" s="11"/>
      <c r="V18" s="106"/>
      <c r="W18" s="106">
        <v>3</v>
      </c>
      <c r="X18" s="19"/>
      <c r="Y18" s="19"/>
      <c r="Z18" s="106">
        <v>1</v>
      </c>
      <c r="AA18" s="19"/>
      <c r="AB18" s="26">
        <f t="shared" si="2"/>
        <v>0</v>
      </c>
      <c r="AC18" s="19"/>
    </row>
    <row r="19" spans="1:30" ht="43.5" customHeight="1" x14ac:dyDescent="0.2">
      <c r="A19" s="18"/>
      <c r="B19" s="18"/>
      <c r="C19" s="187"/>
      <c r="D19" s="207"/>
      <c r="E19" s="197"/>
      <c r="F19" s="52"/>
      <c r="G19" s="33" t="s">
        <v>60</v>
      </c>
      <c r="H19" s="32" t="s">
        <v>61</v>
      </c>
      <c r="I19" s="19"/>
      <c r="J19" s="19"/>
      <c r="K19" s="91">
        <v>1</v>
      </c>
      <c r="L19" s="92" t="s">
        <v>62</v>
      </c>
      <c r="M19" s="19"/>
      <c r="N19" s="19"/>
      <c r="O19" s="131"/>
      <c r="P19" s="131"/>
      <c r="Q19" s="19"/>
      <c r="R19" s="19"/>
      <c r="S19" s="131"/>
      <c r="T19" s="11"/>
      <c r="U19" s="11"/>
      <c r="V19" s="106"/>
      <c r="W19" s="106">
        <v>3</v>
      </c>
      <c r="X19" s="19"/>
      <c r="Y19" s="19"/>
      <c r="Z19" s="106"/>
      <c r="AA19" s="19"/>
      <c r="AB19" s="26">
        <f t="shared" si="2"/>
        <v>0</v>
      </c>
      <c r="AC19" s="19"/>
    </row>
    <row r="20" spans="1:30" ht="30" customHeight="1" x14ac:dyDescent="0.2">
      <c r="A20" s="18"/>
      <c r="B20" s="18"/>
      <c r="C20" s="187"/>
      <c r="D20" s="207"/>
      <c r="E20" s="198"/>
      <c r="F20" s="50"/>
      <c r="G20" s="33" t="s">
        <v>63</v>
      </c>
      <c r="H20" s="32" t="s">
        <v>64</v>
      </c>
      <c r="I20" s="19"/>
      <c r="J20" s="19"/>
      <c r="K20" s="91">
        <v>1</v>
      </c>
      <c r="L20" s="92" t="s">
        <v>62</v>
      </c>
      <c r="M20" s="19"/>
      <c r="N20" s="19"/>
      <c r="O20" s="131"/>
      <c r="P20" s="131"/>
      <c r="Q20" s="19"/>
      <c r="R20" s="19"/>
      <c r="S20" s="131"/>
      <c r="T20" s="11"/>
      <c r="U20" s="11"/>
      <c r="V20" s="106">
        <v>3</v>
      </c>
      <c r="W20" s="106">
        <v>3</v>
      </c>
      <c r="X20" s="19"/>
      <c r="Y20" s="19"/>
      <c r="Z20" s="106"/>
      <c r="AA20" s="19"/>
      <c r="AB20" s="26">
        <f t="shared" si="2"/>
        <v>0</v>
      </c>
      <c r="AC20" s="19"/>
    </row>
    <row r="21" spans="1:30" ht="55.5" customHeight="1" x14ac:dyDescent="0.2">
      <c r="A21" s="18"/>
      <c r="B21" s="18"/>
      <c r="C21" s="187"/>
      <c r="D21" s="207"/>
      <c r="E21" s="41" t="s">
        <v>65</v>
      </c>
      <c r="F21" s="50"/>
      <c r="G21" s="33" t="s">
        <v>65</v>
      </c>
      <c r="H21" s="32" t="s">
        <v>66</v>
      </c>
      <c r="I21" s="19"/>
      <c r="J21" s="19"/>
      <c r="K21" s="91">
        <v>0.4</v>
      </c>
      <c r="L21" s="92" t="s">
        <v>51</v>
      </c>
      <c r="M21" s="19"/>
      <c r="N21" s="19"/>
      <c r="O21" s="131"/>
      <c r="P21" s="131"/>
      <c r="Q21" s="19"/>
      <c r="R21" s="131"/>
      <c r="S21" s="131"/>
      <c r="T21" s="11"/>
      <c r="U21" s="11"/>
      <c r="V21" s="106"/>
      <c r="W21" s="106">
        <v>30</v>
      </c>
      <c r="X21" s="19"/>
      <c r="Y21" s="106">
        <v>20</v>
      </c>
      <c r="Z21" s="106"/>
      <c r="AA21" s="19"/>
      <c r="AB21" s="26">
        <f t="shared" si="2"/>
        <v>0</v>
      </c>
      <c r="AC21" s="19"/>
    </row>
    <row r="22" spans="1:30" ht="45" customHeight="1" x14ac:dyDescent="0.2">
      <c r="A22" s="18"/>
      <c r="B22" s="18"/>
      <c r="C22" s="187"/>
      <c r="D22" s="208"/>
      <c r="E22" s="32" t="s">
        <v>67</v>
      </c>
      <c r="F22" s="27"/>
      <c r="G22" s="33" t="s">
        <v>68</v>
      </c>
      <c r="H22" s="32" t="s">
        <v>69</v>
      </c>
      <c r="I22" s="19"/>
      <c r="J22" s="19"/>
      <c r="K22" s="91">
        <v>0.4</v>
      </c>
      <c r="L22" s="92" t="s">
        <v>51</v>
      </c>
      <c r="M22" s="19"/>
      <c r="N22" s="19"/>
      <c r="O22" s="131"/>
      <c r="P22" s="131"/>
      <c r="Q22" s="19"/>
      <c r="R22" s="19"/>
      <c r="S22" s="131"/>
      <c r="T22" s="11"/>
      <c r="U22" s="11"/>
      <c r="V22" s="106"/>
      <c r="W22" s="106"/>
      <c r="X22" s="19"/>
      <c r="Y22" s="19"/>
      <c r="Z22" s="106"/>
      <c r="AA22" s="19"/>
      <c r="AB22" s="26">
        <f t="shared" si="2"/>
        <v>0</v>
      </c>
      <c r="AC22" s="19"/>
    </row>
    <row r="23" spans="1:30" ht="69.75" customHeight="1" x14ac:dyDescent="0.2">
      <c r="A23" s="18"/>
      <c r="B23" s="18"/>
      <c r="C23" s="187"/>
      <c r="D23" s="38"/>
      <c r="E23" s="32"/>
      <c r="F23" s="47" t="s">
        <v>70</v>
      </c>
      <c r="G23" s="41" t="s">
        <v>71</v>
      </c>
      <c r="H23" s="32" t="s">
        <v>72</v>
      </c>
      <c r="I23" s="18"/>
      <c r="J23" s="19"/>
      <c r="K23" s="91">
        <v>0.4</v>
      </c>
      <c r="L23" s="92" t="s">
        <v>51</v>
      </c>
      <c r="M23" s="19"/>
      <c r="N23" s="19"/>
      <c r="O23" s="131"/>
      <c r="P23" s="131"/>
      <c r="Q23" s="19"/>
      <c r="R23" s="19"/>
      <c r="S23" s="131"/>
      <c r="T23" s="11"/>
      <c r="U23" s="11"/>
      <c r="V23" s="106"/>
      <c r="W23" s="106">
        <v>20</v>
      </c>
      <c r="X23" s="19"/>
      <c r="Y23" s="19"/>
      <c r="Z23" s="106"/>
      <c r="AA23" s="19"/>
      <c r="AB23" s="26">
        <f t="shared" si="2"/>
        <v>0</v>
      </c>
      <c r="AC23" s="19"/>
    </row>
    <row r="24" spans="1:30" ht="51" customHeight="1" x14ac:dyDescent="0.2">
      <c r="A24" s="18"/>
      <c r="B24" s="18"/>
      <c r="C24" s="187"/>
      <c r="D24" s="38"/>
      <c r="E24" s="32"/>
      <c r="F24" s="27" t="s">
        <v>73</v>
      </c>
      <c r="G24" s="33" t="s">
        <v>74</v>
      </c>
      <c r="H24" s="32" t="s">
        <v>75</v>
      </c>
      <c r="I24" s="19"/>
      <c r="J24" s="19"/>
      <c r="K24" s="91">
        <v>1</v>
      </c>
      <c r="L24" s="92" t="s">
        <v>62</v>
      </c>
      <c r="M24" s="19"/>
      <c r="N24" s="19"/>
      <c r="O24" s="131"/>
      <c r="P24" s="131"/>
      <c r="Q24" s="19"/>
      <c r="R24" s="131"/>
      <c r="S24" s="131"/>
      <c r="T24" s="11"/>
      <c r="U24" s="11"/>
      <c r="V24" s="106"/>
      <c r="W24" s="106">
        <v>4</v>
      </c>
      <c r="X24" s="19"/>
      <c r="Y24" s="106">
        <v>25</v>
      </c>
      <c r="Z24" s="106"/>
      <c r="AA24" s="19"/>
      <c r="AB24" s="26">
        <f t="shared" si="2"/>
        <v>0</v>
      </c>
      <c r="AC24" s="19"/>
    </row>
    <row r="25" spans="1:30" ht="51" customHeight="1" x14ac:dyDescent="0.2">
      <c r="A25" s="18"/>
      <c r="B25" s="18"/>
      <c r="C25" s="187"/>
      <c r="D25" s="38"/>
      <c r="E25" s="32"/>
      <c r="F25" s="27" t="s">
        <v>73</v>
      </c>
      <c r="G25" s="33" t="s">
        <v>76</v>
      </c>
      <c r="H25" s="32" t="s">
        <v>75</v>
      </c>
      <c r="I25" s="19"/>
      <c r="J25" s="19"/>
      <c r="K25" s="91">
        <v>1</v>
      </c>
      <c r="L25" s="92" t="s">
        <v>62</v>
      </c>
      <c r="M25" s="19"/>
      <c r="N25" s="19"/>
      <c r="O25" s="131"/>
      <c r="P25" s="131"/>
      <c r="Q25" s="19"/>
      <c r="R25" s="131"/>
      <c r="S25" s="131"/>
      <c r="T25" s="11"/>
      <c r="U25" s="11"/>
      <c r="V25" s="106"/>
      <c r="W25" s="106">
        <v>4</v>
      </c>
      <c r="X25" s="19"/>
      <c r="Y25" s="106">
        <v>20</v>
      </c>
      <c r="Z25" s="106"/>
      <c r="AA25" s="19"/>
      <c r="AB25" s="26">
        <f t="shared" si="2"/>
        <v>0</v>
      </c>
      <c r="AC25" s="19"/>
    </row>
    <row r="26" spans="1:30" ht="51" customHeight="1" x14ac:dyDescent="0.2">
      <c r="A26" s="18"/>
      <c r="B26" s="18"/>
      <c r="C26" s="187"/>
      <c r="D26" s="38"/>
      <c r="E26" s="32"/>
      <c r="F26" s="27" t="s">
        <v>73</v>
      </c>
      <c r="G26" s="32" t="s">
        <v>77</v>
      </c>
      <c r="H26" s="32" t="s">
        <v>78</v>
      </c>
      <c r="I26" s="19"/>
      <c r="J26" s="19"/>
      <c r="K26" s="91">
        <v>1</v>
      </c>
      <c r="L26" s="92" t="s">
        <v>62</v>
      </c>
      <c r="M26" s="19"/>
      <c r="N26" s="19"/>
      <c r="O26" s="131"/>
      <c r="P26" s="131"/>
      <c r="Q26" s="19"/>
      <c r="R26" s="131"/>
      <c r="S26" s="131"/>
      <c r="T26" s="11"/>
      <c r="U26" s="11"/>
      <c r="V26" s="106"/>
      <c r="W26" s="106">
        <v>4</v>
      </c>
      <c r="X26" s="19"/>
      <c r="Y26" s="106">
        <v>12</v>
      </c>
      <c r="Z26" s="106"/>
      <c r="AA26" s="19"/>
      <c r="AB26" s="26">
        <f t="shared" si="2"/>
        <v>0</v>
      </c>
      <c r="AC26" s="19"/>
    </row>
    <row r="27" spans="1:30" ht="49.5" customHeight="1" x14ac:dyDescent="0.2">
      <c r="A27" s="18"/>
      <c r="B27" s="18"/>
      <c r="C27" s="187"/>
      <c r="D27" s="115" t="s">
        <v>79</v>
      </c>
      <c r="E27" s="63" t="s">
        <v>80</v>
      </c>
      <c r="F27" s="27"/>
      <c r="G27" s="63" t="s">
        <v>81</v>
      </c>
      <c r="H27" s="64" t="s">
        <v>82</v>
      </c>
      <c r="I27" s="19"/>
      <c r="J27" s="19"/>
      <c r="K27" s="19"/>
      <c r="L27" s="19"/>
      <c r="M27" s="19"/>
      <c r="N27" s="19"/>
      <c r="O27" s="19"/>
      <c r="P27" s="19"/>
      <c r="Q27" s="19"/>
      <c r="R27" s="19"/>
      <c r="S27" s="19"/>
      <c r="T27" s="11"/>
      <c r="U27" s="11"/>
      <c r="V27" s="19"/>
      <c r="W27" s="19"/>
      <c r="X27" s="19"/>
      <c r="Y27" s="19"/>
      <c r="Z27" s="19"/>
      <c r="AA27" s="19"/>
      <c r="AB27" s="19"/>
      <c r="AC27" s="19"/>
      <c r="AD27" s="26">
        <f>SUM(AB10:AB22)</f>
        <v>0</v>
      </c>
    </row>
    <row r="28" spans="1:30" ht="46.5" customHeight="1" x14ac:dyDescent="0.2">
      <c r="A28" s="18"/>
      <c r="B28" s="18"/>
      <c r="C28" s="188"/>
      <c r="D28" s="155" t="s">
        <v>83</v>
      </c>
      <c r="E28" s="45" t="s">
        <v>84</v>
      </c>
      <c r="F28" s="27"/>
      <c r="G28" s="44" t="s">
        <v>85</v>
      </c>
      <c r="H28" s="45" t="s">
        <v>86</v>
      </c>
      <c r="I28" s="19"/>
      <c r="J28" s="19"/>
      <c r="K28" s="19"/>
      <c r="L28" s="19"/>
      <c r="M28" s="19"/>
      <c r="N28" s="19"/>
      <c r="O28" s="19"/>
      <c r="P28" s="19"/>
      <c r="Q28" s="19"/>
      <c r="R28" s="19"/>
      <c r="S28" s="19"/>
      <c r="T28" s="11"/>
      <c r="U28" s="11"/>
      <c r="V28" s="19"/>
      <c r="W28" s="19"/>
      <c r="X28" s="19"/>
      <c r="Y28" s="19"/>
      <c r="Z28" s="19"/>
      <c r="AA28" s="19"/>
      <c r="AB28" s="19"/>
      <c r="AC28" s="19"/>
    </row>
    <row r="29" spans="1:30" ht="12.75" customHeight="1" x14ac:dyDescent="0.2">
      <c r="A29" s="18"/>
      <c r="B29" s="18"/>
      <c r="C29" s="20"/>
      <c r="D29" s="20"/>
      <c r="E29" s="20"/>
      <c r="F29" s="20"/>
      <c r="G29" s="20"/>
      <c r="H29" s="20"/>
      <c r="I29" s="19"/>
      <c r="J29" s="19"/>
      <c r="K29" s="19"/>
      <c r="L29" s="19"/>
      <c r="M29" s="19"/>
      <c r="N29" s="19"/>
      <c r="O29" s="19"/>
      <c r="P29" s="19"/>
      <c r="Q29" s="19"/>
      <c r="R29" s="19"/>
      <c r="S29" s="19"/>
      <c r="T29" s="11"/>
      <c r="U29" s="11"/>
      <c r="V29" s="19"/>
      <c r="W29" s="19"/>
      <c r="X29" s="19"/>
      <c r="Y29" s="19"/>
      <c r="Z29" s="19"/>
      <c r="AA29" s="19"/>
      <c r="AB29" s="19"/>
      <c r="AC29" s="19"/>
    </row>
    <row r="30" spans="1:30" s="21" customFormat="1" ht="12.75" customHeight="1" x14ac:dyDescent="0.2">
      <c r="C30" s="22"/>
      <c r="D30" s="22"/>
      <c r="E30" s="22"/>
      <c r="F30" s="22"/>
      <c r="G30" s="22"/>
      <c r="H30" s="22"/>
    </row>
    <row r="31" spans="1:30" ht="12.75" customHeight="1" x14ac:dyDescent="0.2">
      <c r="A31" s="18"/>
      <c r="B31" s="18"/>
      <c r="C31" s="20"/>
      <c r="D31" s="20"/>
      <c r="E31" s="20"/>
      <c r="F31" s="20"/>
      <c r="G31" s="20"/>
      <c r="H31" s="20"/>
      <c r="I31" s="19"/>
      <c r="J31" s="19"/>
      <c r="K31" s="19"/>
      <c r="L31" s="19"/>
      <c r="M31" s="19"/>
      <c r="N31" s="19"/>
      <c r="O31" s="19" t="str">
        <f t="shared" ref="O31:S32" si="3">O182</f>
        <v>Plaatsen</v>
      </c>
      <c r="P31" s="19" t="str">
        <f t="shared" si="3"/>
        <v>Vervangen</v>
      </c>
      <c r="Q31" s="19"/>
      <c r="R31" s="19" t="str">
        <f t="shared" si="3"/>
        <v>Handhaven</v>
      </c>
      <c r="S31" s="19" t="str">
        <f t="shared" si="3"/>
        <v>Saneren</v>
      </c>
      <c r="T31" s="11"/>
      <c r="U31" s="11"/>
      <c r="V31" s="19" t="str">
        <f t="shared" ref="V31:Z32" si="4">V65</f>
        <v>Plaatsen</v>
      </c>
      <c r="W31" s="19" t="str">
        <f t="shared" si="4"/>
        <v>Vervangen</v>
      </c>
      <c r="X31" s="19"/>
      <c r="Y31" s="19" t="str">
        <f t="shared" si="4"/>
        <v>Handhaven</v>
      </c>
      <c r="Z31" s="19" t="str">
        <f t="shared" si="4"/>
        <v>Saneren</v>
      </c>
      <c r="AA31" s="19"/>
      <c r="AB31" s="19"/>
      <c r="AC31" s="19"/>
    </row>
    <row r="32" spans="1:30" ht="12.75" customHeight="1" x14ac:dyDescent="0.2">
      <c r="A32" s="18"/>
      <c r="B32" s="18"/>
      <c r="C32" s="20"/>
      <c r="D32" s="20"/>
      <c r="E32" s="20"/>
      <c r="F32" s="20"/>
      <c r="G32" s="20"/>
      <c r="H32" s="20"/>
      <c r="I32" s="19"/>
      <c r="J32" s="19"/>
      <c r="K32" s="19"/>
      <c r="L32" s="19"/>
      <c r="M32" s="19"/>
      <c r="N32" s="19"/>
      <c r="O32" s="19" t="str">
        <f t="shared" si="3"/>
        <v>(EHP)</v>
      </c>
      <c r="P32" s="19" t="str">
        <f t="shared" si="3"/>
        <v>(EHP)</v>
      </c>
      <c r="Q32" s="19"/>
      <c r="R32" s="19" t="str">
        <f t="shared" si="3"/>
        <v>(EHP)</v>
      </c>
      <c r="S32" s="19" t="str">
        <f t="shared" si="3"/>
        <v>(EHP)</v>
      </c>
      <c r="T32" s="11"/>
      <c r="U32" s="11"/>
      <c r="V32" s="19" t="str">
        <f t="shared" si="4"/>
        <v>aantal</v>
      </c>
      <c r="W32" s="19" t="str">
        <f t="shared" si="4"/>
        <v>aantal</v>
      </c>
      <c r="X32" s="19"/>
      <c r="Y32" s="19" t="str">
        <f t="shared" si="4"/>
        <v>aantal</v>
      </c>
      <c r="Z32" s="19" t="str">
        <f t="shared" si="4"/>
        <v>aantal</v>
      </c>
      <c r="AA32" s="19"/>
      <c r="AB32" s="19"/>
      <c r="AC32" s="19"/>
    </row>
    <row r="33" spans="1:32" ht="103.5" customHeight="1" x14ac:dyDescent="0.2">
      <c r="A33" s="18"/>
      <c r="B33" s="18"/>
      <c r="C33" s="189" t="s">
        <v>87</v>
      </c>
      <c r="D33" s="206" t="s">
        <v>88</v>
      </c>
      <c r="E33" s="55" t="s">
        <v>89</v>
      </c>
      <c r="F33" s="27"/>
      <c r="G33" s="32" t="s">
        <v>90</v>
      </c>
      <c r="H33" s="32" t="s">
        <v>91</v>
      </c>
      <c r="I33" s="18"/>
      <c r="J33" s="19"/>
      <c r="K33" s="91">
        <v>0.4</v>
      </c>
      <c r="L33" s="92" t="s">
        <v>51</v>
      </c>
      <c r="M33" s="19"/>
      <c r="N33" s="19"/>
      <c r="O33" s="131"/>
      <c r="P33" s="131"/>
      <c r="Q33" s="19"/>
      <c r="R33" s="19"/>
      <c r="S33" s="131"/>
      <c r="T33" s="11"/>
      <c r="U33" s="11"/>
      <c r="V33" s="106">
        <v>6</v>
      </c>
      <c r="W33" s="106">
        <v>34</v>
      </c>
      <c r="X33" s="19"/>
      <c r="Y33" s="19"/>
      <c r="Z33" s="106">
        <v>4</v>
      </c>
      <c r="AA33" s="19"/>
      <c r="AB33" s="26">
        <f t="shared" ref="AB33:AB41" si="5">(V33*O33+W33*P33+Y33*R33+Z33*S33)</f>
        <v>0</v>
      </c>
      <c r="AC33" s="19"/>
      <c r="AE33" s="175" t="s">
        <v>92</v>
      </c>
    </row>
    <row r="34" spans="1:32" ht="28.5" customHeight="1" x14ac:dyDescent="0.2">
      <c r="A34" s="18"/>
      <c r="B34" s="18"/>
      <c r="C34" s="189"/>
      <c r="D34" s="207"/>
      <c r="E34" s="42"/>
      <c r="F34" s="46" t="s">
        <v>73</v>
      </c>
      <c r="G34" s="33" t="s">
        <v>93</v>
      </c>
      <c r="H34" s="32" t="s">
        <v>94</v>
      </c>
      <c r="I34" s="18"/>
      <c r="J34" s="19"/>
      <c r="K34" s="91">
        <v>0.4</v>
      </c>
      <c r="L34" s="92" t="s">
        <v>51</v>
      </c>
      <c r="M34" s="19"/>
      <c r="N34" s="19"/>
      <c r="O34" s="131"/>
      <c r="P34" s="131"/>
      <c r="Q34" s="19"/>
      <c r="R34" s="19"/>
      <c r="S34" s="131"/>
      <c r="T34" s="11"/>
      <c r="U34" s="11"/>
      <c r="V34" s="106">
        <v>2</v>
      </c>
      <c r="W34" s="106">
        <v>14</v>
      </c>
      <c r="X34" s="19"/>
      <c r="Y34" s="19"/>
      <c r="Z34" s="106">
        <v>2</v>
      </c>
      <c r="AA34" s="19"/>
      <c r="AB34" s="26">
        <f t="shared" si="5"/>
        <v>0</v>
      </c>
      <c r="AC34" s="19"/>
    </row>
    <row r="35" spans="1:32" ht="45.75" customHeight="1" x14ac:dyDescent="0.2">
      <c r="A35" s="18"/>
      <c r="B35" s="18"/>
      <c r="C35" s="189"/>
      <c r="D35" s="207"/>
      <c r="E35" s="196" t="s">
        <v>95</v>
      </c>
      <c r="F35" s="239"/>
      <c r="G35" s="32" t="s">
        <v>96</v>
      </c>
      <c r="H35" s="32" t="s">
        <v>97</v>
      </c>
      <c r="I35" s="18"/>
      <c r="J35" s="19"/>
      <c r="K35" s="91">
        <v>1</v>
      </c>
      <c r="L35" s="92">
        <v>19</v>
      </c>
      <c r="M35" s="19"/>
      <c r="N35" s="19"/>
      <c r="O35" s="131"/>
      <c r="P35" s="131"/>
      <c r="Q35" s="19"/>
      <c r="R35" s="19"/>
      <c r="S35" s="131"/>
      <c r="T35" s="11"/>
      <c r="U35" s="11"/>
      <c r="V35" s="106">
        <v>2</v>
      </c>
      <c r="W35" s="106">
        <v>10</v>
      </c>
      <c r="X35" s="19"/>
      <c r="Y35" s="19"/>
      <c r="Z35" s="106">
        <v>2</v>
      </c>
      <c r="AA35" s="19"/>
      <c r="AB35" s="26">
        <f t="shared" si="5"/>
        <v>0</v>
      </c>
      <c r="AC35" s="19"/>
      <c r="AF35" s="181"/>
    </row>
    <row r="36" spans="1:32" ht="43.5" customHeight="1" x14ac:dyDescent="0.2">
      <c r="A36" s="18"/>
      <c r="B36" s="18"/>
      <c r="C36" s="189"/>
      <c r="D36" s="207"/>
      <c r="E36" s="198"/>
      <c r="F36" s="257"/>
      <c r="G36" s="32" t="s">
        <v>98</v>
      </c>
      <c r="H36" s="32" t="s">
        <v>99</v>
      </c>
      <c r="I36" s="18"/>
      <c r="J36" s="19"/>
      <c r="K36" s="91">
        <v>1</v>
      </c>
      <c r="L36" s="92">
        <v>19</v>
      </c>
      <c r="M36" s="19"/>
      <c r="N36" s="19"/>
      <c r="O36" s="131"/>
      <c r="P36" s="131"/>
      <c r="Q36" s="19"/>
      <c r="R36" s="19"/>
      <c r="S36" s="131"/>
      <c r="T36" s="11"/>
      <c r="U36" s="11"/>
      <c r="V36" s="106">
        <v>2</v>
      </c>
      <c r="W36" s="106">
        <v>10</v>
      </c>
      <c r="X36" s="19"/>
      <c r="Y36" s="19"/>
      <c r="Z36" s="106">
        <v>2</v>
      </c>
      <c r="AA36" s="19"/>
      <c r="AB36" s="26">
        <f t="shared" si="5"/>
        <v>0</v>
      </c>
      <c r="AC36" s="19"/>
    </row>
    <row r="37" spans="1:32" ht="42" customHeight="1" x14ac:dyDescent="0.2">
      <c r="A37" s="18"/>
      <c r="B37" s="18"/>
      <c r="C37" s="189"/>
      <c r="D37" s="207"/>
      <c r="E37" s="37" t="s">
        <v>100</v>
      </c>
      <c r="F37" s="49"/>
      <c r="G37" s="33" t="s">
        <v>101</v>
      </c>
      <c r="H37" s="32" t="s">
        <v>102</v>
      </c>
      <c r="I37" s="18"/>
      <c r="J37" s="19"/>
      <c r="K37" s="91">
        <v>0.4</v>
      </c>
      <c r="L37" s="92" t="s">
        <v>51</v>
      </c>
      <c r="M37" s="19"/>
      <c r="N37" s="19"/>
      <c r="O37" s="131"/>
      <c r="P37" s="131"/>
      <c r="Q37" s="19"/>
      <c r="R37" s="19"/>
      <c r="S37" s="131"/>
      <c r="T37" s="11"/>
      <c r="U37" s="11"/>
      <c r="V37" s="106">
        <v>400</v>
      </c>
      <c r="W37" s="106">
        <v>3000</v>
      </c>
      <c r="X37" s="19"/>
      <c r="Y37" s="19"/>
      <c r="Z37" s="106">
        <v>400</v>
      </c>
      <c r="AA37" s="19"/>
      <c r="AB37" s="26">
        <f t="shared" ref="AB37" si="6">(V37*O37+W37*P37+Y37*R37+Z37*S37)</f>
        <v>0</v>
      </c>
      <c r="AC37" s="19"/>
    </row>
    <row r="38" spans="1:32" ht="45" customHeight="1" x14ac:dyDescent="0.2">
      <c r="A38" s="18"/>
      <c r="B38" s="18"/>
      <c r="C38" s="189"/>
      <c r="D38" s="207"/>
      <c r="E38" s="196" t="s">
        <v>103</v>
      </c>
      <c r="F38" s="258"/>
      <c r="G38" s="33" t="s">
        <v>104</v>
      </c>
      <c r="H38" s="32" t="s">
        <v>105</v>
      </c>
      <c r="I38" s="18"/>
      <c r="J38" s="19"/>
      <c r="K38" s="91">
        <v>0.4</v>
      </c>
      <c r="L38" s="92" t="s">
        <v>51</v>
      </c>
      <c r="M38" s="19"/>
      <c r="N38" s="19"/>
      <c r="O38" s="131"/>
      <c r="P38" s="131"/>
      <c r="Q38" s="19"/>
      <c r="R38" s="19"/>
      <c r="S38" s="131"/>
      <c r="T38" s="11"/>
      <c r="U38" s="11"/>
      <c r="V38" s="106">
        <v>4</v>
      </c>
      <c r="W38" s="106">
        <v>8</v>
      </c>
      <c r="X38" s="19"/>
      <c r="Y38" s="19"/>
      <c r="Z38" s="106">
        <v>2</v>
      </c>
      <c r="AA38" s="19"/>
      <c r="AB38" s="26">
        <f t="shared" si="5"/>
        <v>0</v>
      </c>
      <c r="AC38" s="19"/>
      <c r="AE38" s="23"/>
    </row>
    <row r="39" spans="1:32" ht="39" customHeight="1" x14ac:dyDescent="0.2">
      <c r="A39" s="18"/>
      <c r="B39" s="18"/>
      <c r="C39" s="189"/>
      <c r="D39" s="207"/>
      <c r="E39" s="197"/>
      <c r="F39" s="259"/>
      <c r="G39" s="32" t="s">
        <v>106</v>
      </c>
      <c r="H39" s="32" t="s">
        <v>105</v>
      </c>
      <c r="I39" s="18"/>
      <c r="J39" s="19"/>
      <c r="K39" s="91">
        <v>0.4</v>
      </c>
      <c r="L39" s="92" t="s">
        <v>51</v>
      </c>
      <c r="M39" s="19"/>
      <c r="N39" s="19"/>
      <c r="O39" s="131"/>
      <c r="P39" s="131"/>
      <c r="Q39" s="19"/>
      <c r="R39" s="19"/>
      <c r="S39" s="131"/>
      <c r="T39" s="11"/>
      <c r="U39" s="11"/>
      <c r="V39" s="106">
        <v>4</v>
      </c>
      <c r="W39" s="106">
        <v>8</v>
      </c>
      <c r="X39" s="19"/>
      <c r="Y39" s="19"/>
      <c r="Z39" s="106">
        <v>2</v>
      </c>
      <c r="AA39" s="19"/>
      <c r="AB39" s="26">
        <f t="shared" si="5"/>
        <v>0</v>
      </c>
      <c r="AC39" s="19"/>
    </row>
    <row r="40" spans="1:32" ht="29.25" customHeight="1" x14ac:dyDescent="0.2">
      <c r="A40" s="18"/>
      <c r="B40" s="18"/>
      <c r="C40" s="189"/>
      <c r="D40" s="207"/>
      <c r="E40" s="198"/>
      <c r="F40" s="260"/>
      <c r="G40" s="32" t="s">
        <v>107</v>
      </c>
      <c r="H40" s="33" t="s">
        <v>108</v>
      </c>
      <c r="I40" s="18"/>
      <c r="J40" s="19"/>
      <c r="K40" s="91">
        <v>0.4</v>
      </c>
      <c r="L40" s="92" t="s">
        <v>51</v>
      </c>
      <c r="M40" s="19"/>
      <c r="N40" s="19"/>
      <c r="O40" s="131"/>
      <c r="P40" s="131"/>
      <c r="Q40" s="19"/>
      <c r="R40" s="19"/>
      <c r="S40" s="131"/>
      <c r="T40" s="11"/>
      <c r="U40" s="11"/>
      <c r="V40" s="106">
        <v>4</v>
      </c>
      <c r="W40" s="106">
        <v>8</v>
      </c>
      <c r="X40" s="19"/>
      <c r="Y40" s="19"/>
      <c r="Z40" s="106">
        <v>2</v>
      </c>
      <c r="AA40" s="19"/>
      <c r="AB40" s="26">
        <f t="shared" si="5"/>
        <v>0</v>
      </c>
      <c r="AC40" s="19"/>
    </row>
    <row r="41" spans="1:32" ht="123.75" customHeight="1" x14ac:dyDescent="0.2">
      <c r="A41" s="18"/>
      <c r="B41" s="18"/>
      <c r="C41" s="189"/>
      <c r="D41" s="208"/>
      <c r="E41" s="35"/>
      <c r="F41" s="47" t="s">
        <v>70</v>
      </c>
      <c r="G41" s="41" t="s">
        <v>109</v>
      </c>
      <c r="H41" s="32" t="s">
        <v>110</v>
      </c>
      <c r="I41" s="18"/>
      <c r="J41" s="19"/>
      <c r="K41" s="91">
        <v>0.4</v>
      </c>
      <c r="L41" s="92" t="s">
        <v>51</v>
      </c>
      <c r="M41" s="19"/>
      <c r="N41" s="19"/>
      <c r="O41" s="131"/>
      <c r="P41" s="131"/>
      <c r="Q41" s="19"/>
      <c r="R41" s="19"/>
      <c r="S41" s="19"/>
      <c r="T41" s="11"/>
      <c r="U41" s="11"/>
      <c r="V41" s="106">
        <v>20</v>
      </c>
      <c r="W41" s="106">
        <v>20</v>
      </c>
      <c r="X41" s="19"/>
      <c r="Y41" s="19"/>
      <c r="Z41" s="19"/>
      <c r="AA41" s="19"/>
      <c r="AB41" s="26">
        <f t="shared" si="5"/>
        <v>0</v>
      </c>
      <c r="AC41" s="19"/>
    </row>
    <row r="42" spans="1:32" ht="59.25" customHeight="1" x14ac:dyDescent="0.2">
      <c r="A42" s="18"/>
      <c r="B42" s="18"/>
      <c r="C42" s="189"/>
      <c r="D42" s="115" t="s">
        <v>111</v>
      </c>
      <c r="E42" s="64" t="s">
        <v>80</v>
      </c>
      <c r="F42" s="27"/>
      <c r="G42" s="63" t="s">
        <v>81</v>
      </c>
      <c r="H42" s="64" t="s">
        <v>82</v>
      </c>
      <c r="I42" s="19"/>
      <c r="J42" s="19"/>
      <c r="K42" s="19"/>
      <c r="L42" s="19"/>
      <c r="M42" s="19"/>
      <c r="N42" s="19"/>
      <c r="O42" s="19"/>
      <c r="P42" s="19"/>
      <c r="Q42" s="19"/>
      <c r="R42" s="19"/>
      <c r="S42" s="19"/>
      <c r="T42" s="11"/>
      <c r="U42" s="11"/>
      <c r="V42" s="19"/>
      <c r="W42" s="19"/>
      <c r="X42" s="19"/>
      <c r="Y42" s="19"/>
      <c r="Z42" s="19"/>
      <c r="AA42" s="19"/>
      <c r="AB42" s="19"/>
      <c r="AC42" s="19"/>
      <c r="AD42" s="26">
        <f>SUM(AB33:AB41)</f>
        <v>0</v>
      </c>
    </row>
    <row r="43" spans="1:32" ht="47.25" customHeight="1" x14ac:dyDescent="0.2">
      <c r="A43" s="18"/>
      <c r="B43" s="18"/>
      <c r="C43" s="189"/>
      <c r="D43" s="191" t="s">
        <v>83</v>
      </c>
      <c r="E43" s="203" t="s">
        <v>84</v>
      </c>
      <c r="F43" s="53"/>
      <c r="G43" s="45" t="s">
        <v>112</v>
      </c>
      <c r="H43" s="45" t="s">
        <v>113</v>
      </c>
      <c r="I43" s="19"/>
      <c r="J43" s="19"/>
      <c r="K43" s="19"/>
      <c r="L43" s="19"/>
      <c r="M43" s="19"/>
      <c r="N43" s="19"/>
      <c r="O43" s="19"/>
      <c r="P43" s="19"/>
      <c r="Q43" s="19"/>
      <c r="R43" s="19"/>
      <c r="S43" s="19"/>
      <c r="T43" s="11"/>
      <c r="U43" s="11"/>
      <c r="V43" s="19"/>
      <c r="W43" s="19"/>
      <c r="X43" s="19"/>
      <c r="Y43" s="19"/>
      <c r="Z43" s="19"/>
      <c r="AA43" s="19"/>
      <c r="AB43" s="19"/>
      <c r="AC43" s="19"/>
    </row>
    <row r="44" spans="1:32" ht="30" customHeight="1" x14ac:dyDescent="0.2">
      <c r="A44" s="18"/>
      <c r="B44" s="18"/>
      <c r="C44" s="189"/>
      <c r="D44" s="209"/>
      <c r="E44" s="204"/>
      <c r="F44" s="54"/>
      <c r="G44" s="45" t="s">
        <v>114</v>
      </c>
      <c r="H44" s="44" t="s">
        <v>115</v>
      </c>
      <c r="I44" s="19"/>
      <c r="J44" s="19"/>
      <c r="K44" s="19"/>
      <c r="L44" s="19"/>
      <c r="M44" s="19"/>
      <c r="N44" s="19"/>
      <c r="O44" s="19"/>
      <c r="P44" s="19"/>
      <c r="Q44" s="19"/>
      <c r="R44" s="19"/>
      <c r="S44" s="19"/>
      <c r="T44" s="11"/>
      <c r="U44" s="11"/>
      <c r="V44" s="19"/>
      <c r="W44" s="19"/>
      <c r="X44" s="19"/>
      <c r="Y44" s="19"/>
      <c r="Z44" s="19"/>
      <c r="AA44" s="19"/>
      <c r="AB44" s="19"/>
      <c r="AC44" s="19"/>
    </row>
    <row r="45" spans="1:32" ht="32.25" customHeight="1" x14ac:dyDescent="0.2">
      <c r="A45" s="18"/>
      <c r="B45" s="18"/>
      <c r="C45" s="189"/>
      <c r="D45" s="192"/>
      <c r="E45" s="205"/>
      <c r="F45" s="47"/>
      <c r="G45" s="45" t="s">
        <v>116</v>
      </c>
      <c r="H45" s="44" t="s">
        <v>115</v>
      </c>
      <c r="I45" s="18"/>
      <c r="J45" s="18"/>
      <c r="K45" s="18"/>
      <c r="L45" s="18"/>
      <c r="M45" s="18"/>
      <c r="N45" s="18"/>
      <c r="O45" s="18"/>
      <c r="P45" s="18"/>
      <c r="Q45" s="18"/>
      <c r="R45" s="18"/>
      <c r="S45" s="18"/>
      <c r="T45" s="11"/>
      <c r="U45" s="11"/>
      <c r="V45" s="18"/>
      <c r="W45" s="18"/>
      <c r="X45" s="18"/>
      <c r="Y45" s="18"/>
      <c r="Z45" s="18"/>
      <c r="AA45" s="18"/>
      <c r="AB45" s="18"/>
      <c r="AC45" s="18"/>
    </row>
    <row r="46" spans="1:32" ht="12.75" customHeight="1" x14ac:dyDescent="0.2">
      <c r="A46" s="18"/>
      <c r="B46" s="18"/>
      <c r="C46" s="20"/>
      <c r="D46" s="20"/>
      <c r="E46" s="20"/>
      <c r="F46" s="20"/>
      <c r="G46" s="20"/>
      <c r="H46" s="20"/>
      <c r="I46" s="19"/>
      <c r="J46" s="19"/>
      <c r="K46" s="19"/>
      <c r="L46" s="19"/>
      <c r="M46" s="19"/>
      <c r="N46" s="19"/>
      <c r="O46" s="19"/>
      <c r="P46" s="19"/>
      <c r="Q46" s="19"/>
      <c r="R46" s="19"/>
      <c r="S46" s="19"/>
      <c r="T46" s="11"/>
      <c r="U46" s="11"/>
      <c r="V46" s="19"/>
      <c r="W46" s="19"/>
      <c r="X46" s="19"/>
      <c r="Y46" s="19"/>
      <c r="Z46" s="19"/>
      <c r="AA46" s="19"/>
      <c r="AB46" s="19"/>
      <c r="AC46" s="19"/>
    </row>
    <row r="47" spans="1:32" ht="12.75" customHeight="1" x14ac:dyDescent="0.2">
      <c r="C47" s="29"/>
      <c r="D47" s="29"/>
      <c r="E47" s="29"/>
      <c r="F47" s="29"/>
      <c r="G47" s="29"/>
      <c r="H47" s="29"/>
      <c r="I47" s="23"/>
      <c r="T47" s="24"/>
    </row>
    <row r="48" spans="1:32" ht="12.75" customHeight="1" x14ac:dyDescent="0.2">
      <c r="A48" s="18"/>
      <c r="B48" s="18"/>
      <c r="C48" s="20"/>
      <c r="D48" s="20"/>
      <c r="E48" s="20"/>
      <c r="F48" s="20"/>
      <c r="G48" s="20"/>
      <c r="H48" s="20"/>
      <c r="I48" s="19"/>
      <c r="J48" s="19"/>
      <c r="K48" s="19"/>
      <c r="L48" s="19"/>
      <c r="M48" s="19"/>
      <c r="N48" s="19"/>
      <c r="O48" s="19" t="str">
        <f t="shared" ref="O48:S49" si="7">O182</f>
        <v>Plaatsen</v>
      </c>
      <c r="P48" s="19" t="str">
        <f t="shared" si="7"/>
        <v>Vervangen</v>
      </c>
      <c r="Q48" s="19"/>
      <c r="R48" s="19" t="str">
        <f t="shared" si="7"/>
        <v>Handhaven</v>
      </c>
      <c r="S48" s="19" t="str">
        <f t="shared" si="7"/>
        <v>Saneren</v>
      </c>
      <c r="T48" s="11"/>
      <c r="U48" s="11"/>
      <c r="V48" s="19" t="str">
        <f t="shared" ref="V48:Z49" si="8">V65</f>
        <v>Plaatsen</v>
      </c>
      <c r="W48" s="19" t="str">
        <f t="shared" si="8"/>
        <v>Vervangen</v>
      </c>
      <c r="X48" s="19"/>
      <c r="Y48" s="19" t="str">
        <f t="shared" si="8"/>
        <v>Handhaven</v>
      </c>
      <c r="Z48" s="19" t="str">
        <f t="shared" si="8"/>
        <v>Saneren</v>
      </c>
      <c r="AA48" s="19"/>
      <c r="AB48" s="19"/>
      <c r="AC48" s="19"/>
    </row>
    <row r="49" spans="1:30" ht="12.75" customHeight="1" x14ac:dyDescent="0.2">
      <c r="A49" s="18"/>
      <c r="B49" s="18"/>
      <c r="C49" s="20"/>
      <c r="D49" s="20"/>
      <c r="E49" s="20"/>
      <c r="F49" s="20"/>
      <c r="G49" s="20"/>
      <c r="H49" s="20"/>
      <c r="I49" s="19"/>
      <c r="J49" s="19"/>
      <c r="K49" s="19"/>
      <c r="L49" s="19"/>
      <c r="M49" s="19"/>
      <c r="N49" s="19"/>
      <c r="O49" s="19" t="str">
        <f t="shared" si="7"/>
        <v>(EHP)</v>
      </c>
      <c r="P49" s="19" t="str">
        <f t="shared" si="7"/>
        <v>(EHP)</v>
      </c>
      <c r="Q49" s="19"/>
      <c r="R49" s="19" t="str">
        <f t="shared" si="7"/>
        <v>(EHP)</v>
      </c>
      <c r="S49" s="19" t="str">
        <f t="shared" si="7"/>
        <v>(EHP)</v>
      </c>
      <c r="T49" s="11"/>
      <c r="U49" s="11"/>
      <c r="V49" s="19" t="str">
        <f t="shared" si="8"/>
        <v>aantal</v>
      </c>
      <c r="W49" s="19" t="str">
        <f t="shared" si="8"/>
        <v>aantal</v>
      </c>
      <c r="X49" s="19"/>
      <c r="Y49" s="19" t="str">
        <f t="shared" si="8"/>
        <v>aantal</v>
      </c>
      <c r="Z49" s="19" t="str">
        <f t="shared" si="8"/>
        <v>aantal</v>
      </c>
      <c r="AA49" s="19"/>
      <c r="AB49" s="19"/>
      <c r="AC49" s="19"/>
    </row>
    <row r="50" spans="1:30" ht="70.5" customHeight="1" x14ac:dyDescent="0.2">
      <c r="A50" s="18"/>
      <c r="B50" s="18"/>
      <c r="C50" s="189" t="s">
        <v>117</v>
      </c>
      <c r="D50" s="206" t="s">
        <v>118</v>
      </c>
      <c r="E50" s="33" t="s">
        <v>89</v>
      </c>
      <c r="F50" s="27"/>
      <c r="G50" s="32" t="s">
        <v>90</v>
      </c>
      <c r="H50" s="32" t="s">
        <v>119</v>
      </c>
      <c r="I50" s="18"/>
      <c r="J50" s="19"/>
      <c r="K50" s="91">
        <v>0.4</v>
      </c>
      <c r="L50" s="92" t="s">
        <v>51</v>
      </c>
      <c r="M50" s="19"/>
      <c r="N50" s="19"/>
      <c r="O50" s="131"/>
      <c r="P50" s="131"/>
      <c r="Q50" s="19"/>
      <c r="R50" s="19"/>
      <c r="S50" s="131"/>
      <c r="T50" s="11"/>
      <c r="U50" s="11"/>
      <c r="V50" s="106">
        <v>6</v>
      </c>
      <c r="W50" s="106">
        <v>34</v>
      </c>
      <c r="X50" s="19"/>
      <c r="Y50" s="19"/>
      <c r="Z50" s="106">
        <v>4</v>
      </c>
      <c r="AA50" s="19"/>
      <c r="AB50" s="26">
        <f>(V50*O50+W50*P50+Y50*R50+Z50*S50)</f>
        <v>0</v>
      </c>
      <c r="AC50" s="19"/>
    </row>
    <row r="51" spans="1:30" ht="29.25" customHeight="1" x14ac:dyDescent="0.2">
      <c r="A51" s="18"/>
      <c r="B51" s="18"/>
      <c r="C51" s="189"/>
      <c r="D51" s="207"/>
      <c r="E51" s="35"/>
      <c r="F51" s="46" t="s">
        <v>73</v>
      </c>
      <c r="G51" s="33" t="s">
        <v>93</v>
      </c>
      <c r="H51" s="32" t="s">
        <v>94</v>
      </c>
      <c r="I51" s="18"/>
      <c r="J51" s="19"/>
      <c r="K51" s="91">
        <v>0.4</v>
      </c>
      <c r="L51" s="92">
        <v>19</v>
      </c>
      <c r="M51" s="19"/>
      <c r="N51" s="19"/>
      <c r="O51" s="131"/>
      <c r="P51" s="131"/>
      <c r="Q51" s="19"/>
      <c r="R51" s="19"/>
      <c r="S51" s="131"/>
      <c r="T51" s="11"/>
      <c r="U51" s="11"/>
      <c r="V51" s="106">
        <v>2</v>
      </c>
      <c r="W51" s="106">
        <v>14</v>
      </c>
      <c r="X51" s="19"/>
      <c r="Y51" s="19"/>
      <c r="Z51" s="106">
        <v>2</v>
      </c>
      <c r="AA51" s="19"/>
      <c r="AB51" s="26">
        <f t="shared" ref="AB51:AB58" si="9">(V51*O51+W51*P51+Y51*R51+Z51*S51)</f>
        <v>0</v>
      </c>
      <c r="AC51" s="19"/>
    </row>
    <row r="52" spans="1:30" ht="48" customHeight="1" x14ac:dyDescent="0.2">
      <c r="A52" s="18"/>
      <c r="B52" s="18"/>
      <c r="C52" s="189"/>
      <c r="D52" s="207"/>
      <c r="E52" s="210" t="s">
        <v>95</v>
      </c>
      <c r="F52" s="239"/>
      <c r="G52" s="33" t="s">
        <v>120</v>
      </c>
      <c r="H52" s="32" t="s">
        <v>121</v>
      </c>
      <c r="I52" s="18"/>
      <c r="J52" s="19"/>
      <c r="K52" s="91">
        <v>1</v>
      </c>
      <c r="L52" s="92">
        <v>19</v>
      </c>
      <c r="M52" s="19"/>
      <c r="N52" s="19"/>
      <c r="O52" s="131"/>
      <c r="P52" s="131"/>
      <c r="Q52" s="19"/>
      <c r="R52" s="19"/>
      <c r="S52" s="131"/>
      <c r="T52" s="11"/>
      <c r="U52" s="11"/>
      <c r="V52" s="106">
        <v>2</v>
      </c>
      <c r="W52" s="106">
        <v>10</v>
      </c>
      <c r="X52" s="19"/>
      <c r="Y52" s="19"/>
      <c r="Z52" s="106">
        <v>2</v>
      </c>
      <c r="AA52" s="19"/>
      <c r="AB52" s="26">
        <f t="shared" si="9"/>
        <v>0</v>
      </c>
      <c r="AC52" s="19"/>
    </row>
    <row r="53" spans="1:30" ht="47.25" customHeight="1" x14ac:dyDescent="0.2">
      <c r="A53" s="18"/>
      <c r="B53" s="18"/>
      <c r="C53" s="189"/>
      <c r="D53" s="207"/>
      <c r="E53" s="211"/>
      <c r="F53" s="257"/>
      <c r="G53" s="32" t="s">
        <v>122</v>
      </c>
      <c r="H53" s="32" t="s">
        <v>121</v>
      </c>
      <c r="I53" s="18"/>
      <c r="J53" s="19"/>
      <c r="K53" s="91">
        <v>1</v>
      </c>
      <c r="L53" s="92">
        <v>19</v>
      </c>
      <c r="M53" s="19"/>
      <c r="N53" s="19"/>
      <c r="O53" s="131"/>
      <c r="P53" s="131"/>
      <c r="Q53" s="19"/>
      <c r="R53" s="19"/>
      <c r="S53" s="131"/>
      <c r="T53" s="11"/>
      <c r="U53" s="11"/>
      <c r="V53" s="106">
        <v>2</v>
      </c>
      <c r="W53" s="106">
        <v>10</v>
      </c>
      <c r="X53" s="19"/>
      <c r="Y53" s="19"/>
      <c r="Z53" s="106">
        <v>2</v>
      </c>
      <c r="AA53" s="19"/>
      <c r="AB53" s="26">
        <f t="shared" si="9"/>
        <v>0</v>
      </c>
      <c r="AC53" s="19"/>
    </row>
    <row r="54" spans="1:30" ht="39" customHeight="1" x14ac:dyDescent="0.2">
      <c r="A54" s="18"/>
      <c r="B54" s="18"/>
      <c r="C54" s="189"/>
      <c r="D54" s="207"/>
      <c r="E54" s="37" t="s">
        <v>100</v>
      </c>
      <c r="F54" s="49"/>
      <c r="G54" s="33" t="s">
        <v>101</v>
      </c>
      <c r="H54" s="32" t="s">
        <v>102</v>
      </c>
      <c r="I54" s="18"/>
      <c r="J54" s="19"/>
      <c r="K54" s="91">
        <v>0.4</v>
      </c>
      <c r="L54" s="92" t="s">
        <v>51</v>
      </c>
      <c r="M54" s="19"/>
      <c r="N54" s="19"/>
      <c r="O54" s="131"/>
      <c r="P54" s="131"/>
      <c r="Q54" s="19"/>
      <c r="R54" s="19"/>
      <c r="S54" s="131"/>
      <c r="T54" s="11"/>
      <c r="U54" s="11"/>
      <c r="V54" s="106">
        <v>400</v>
      </c>
      <c r="W54" s="106">
        <v>3000</v>
      </c>
      <c r="X54" s="19"/>
      <c r="Y54" s="19"/>
      <c r="Z54" s="106">
        <v>400</v>
      </c>
      <c r="AA54" s="19"/>
      <c r="AB54" s="26">
        <f t="shared" si="9"/>
        <v>0</v>
      </c>
      <c r="AC54" s="19"/>
    </row>
    <row r="55" spans="1:30" ht="48.75" customHeight="1" x14ac:dyDescent="0.2">
      <c r="A55" s="18"/>
      <c r="B55" s="18"/>
      <c r="C55" s="189"/>
      <c r="D55" s="207"/>
      <c r="E55" s="196" t="s">
        <v>123</v>
      </c>
      <c r="F55" s="258"/>
      <c r="G55" s="33" t="s">
        <v>104</v>
      </c>
      <c r="H55" s="32" t="s">
        <v>105</v>
      </c>
      <c r="I55" s="19"/>
      <c r="J55" s="19"/>
      <c r="K55" s="91">
        <v>0.4</v>
      </c>
      <c r="L55" s="92" t="s">
        <v>51</v>
      </c>
      <c r="M55" s="19"/>
      <c r="N55" s="19"/>
      <c r="O55" s="131"/>
      <c r="P55" s="131"/>
      <c r="Q55" s="19"/>
      <c r="R55" s="19"/>
      <c r="S55" s="131"/>
      <c r="T55" s="11"/>
      <c r="U55" s="11"/>
      <c r="V55" s="106">
        <v>4</v>
      </c>
      <c r="W55" s="106">
        <v>8</v>
      </c>
      <c r="X55" s="19"/>
      <c r="Y55" s="19"/>
      <c r="Z55" s="106">
        <v>2</v>
      </c>
      <c r="AA55" s="19"/>
      <c r="AB55" s="26">
        <f t="shared" si="9"/>
        <v>0</v>
      </c>
      <c r="AC55" s="19"/>
    </row>
    <row r="56" spans="1:30" ht="27.75" customHeight="1" x14ac:dyDescent="0.2">
      <c r="A56" s="18"/>
      <c r="B56" s="18"/>
      <c r="C56" s="189"/>
      <c r="D56" s="207"/>
      <c r="E56" s="197"/>
      <c r="F56" s="259"/>
      <c r="G56" s="32" t="s">
        <v>124</v>
      </c>
      <c r="H56" s="32" t="s">
        <v>105</v>
      </c>
      <c r="I56" s="19"/>
      <c r="J56" s="19"/>
      <c r="K56" s="91">
        <v>0.4</v>
      </c>
      <c r="L56" s="92" t="s">
        <v>51</v>
      </c>
      <c r="M56" s="19"/>
      <c r="N56" s="19"/>
      <c r="O56" s="131"/>
      <c r="P56" s="131"/>
      <c r="Q56" s="19"/>
      <c r="R56" s="19"/>
      <c r="S56" s="131"/>
      <c r="T56" s="11"/>
      <c r="U56" s="11"/>
      <c r="V56" s="106">
        <v>4</v>
      </c>
      <c r="W56" s="106">
        <v>8</v>
      </c>
      <c r="X56" s="19"/>
      <c r="Y56" s="19"/>
      <c r="Z56" s="106">
        <v>2</v>
      </c>
      <c r="AA56" s="19"/>
      <c r="AB56" s="26">
        <f t="shared" si="9"/>
        <v>0</v>
      </c>
      <c r="AC56" s="19"/>
    </row>
    <row r="57" spans="1:30" ht="27.75" customHeight="1" x14ac:dyDescent="0.2">
      <c r="A57" s="18"/>
      <c r="B57" s="18"/>
      <c r="C57" s="189"/>
      <c r="D57" s="207"/>
      <c r="E57" s="198"/>
      <c r="F57" s="260"/>
      <c r="G57" s="32" t="s">
        <v>107</v>
      </c>
      <c r="H57" s="33" t="s">
        <v>108</v>
      </c>
      <c r="I57" s="19"/>
      <c r="J57" s="19"/>
      <c r="K57" s="91">
        <v>0.4</v>
      </c>
      <c r="L57" s="92" t="s">
        <v>51</v>
      </c>
      <c r="M57" s="19"/>
      <c r="N57" s="19"/>
      <c r="O57" s="131"/>
      <c r="P57" s="131"/>
      <c r="Q57" s="19"/>
      <c r="R57" s="19"/>
      <c r="S57" s="131"/>
      <c r="T57" s="11"/>
      <c r="U57" s="11"/>
      <c r="V57" s="106">
        <v>4</v>
      </c>
      <c r="W57" s="106">
        <v>8</v>
      </c>
      <c r="X57" s="19"/>
      <c r="Y57" s="19"/>
      <c r="Z57" s="106">
        <v>2</v>
      </c>
      <c r="AA57" s="19"/>
      <c r="AB57" s="26">
        <f t="shared" si="9"/>
        <v>0</v>
      </c>
      <c r="AC57" s="19"/>
    </row>
    <row r="58" spans="1:30" ht="135.75" customHeight="1" x14ac:dyDescent="0.2">
      <c r="A58" s="18"/>
      <c r="B58" s="18"/>
      <c r="C58" s="189"/>
      <c r="D58" s="208"/>
      <c r="E58" s="35"/>
      <c r="F58" s="47" t="s">
        <v>70</v>
      </c>
      <c r="G58" s="41" t="s">
        <v>125</v>
      </c>
      <c r="H58" s="32" t="s">
        <v>126</v>
      </c>
      <c r="I58" s="19"/>
      <c r="J58" s="19"/>
      <c r="K58" s="91">
        <v>0.4</v>
      </c>
      <c r="L58" s="92" t="s">
        <v>51</v>
      </c>
      <c r="M58" s="19"/>
      <c r="N58" s="19"/>
      <c r="O58" s="131"/>
      <c r="P58" s="131"/>
      <c r="Q58" s="19"/>
      <c r="R58" s="19"/>
      <c r="S58" s="19"/>
      <c r="T58" s="11"/>
      <c r="U58" s="11"/>
      <c r="V58" s="106">
        <v>20</v>
      </c>
      <c r="W58" s="106">
        <v>20</v>
      </c>
      <c r="X58" s="19"/>
      <c r="Y58" s="19"/>
      <c r="Z58" s="19"/>
      <c r="AA58" s="19"/>
      <c r="AB58" s="26">
        <f t="shared" si="9"/>
        <v>0</v>
      </c>
      <c r="AC58" s="19"/>
    </row>
    <row r="59" spans="1:30" ht="46.5" customHeight="1" x14ac:dyDescent="0.2">
      <c r="A59" s="18"/>
      <c r="B59" s="18"/>
      <c r="C59" s="189"/>
      <c r="D59" s="115" t="s">
        <v>79</v>
      </c>
      <c r="E59" s="63" t="s">
        <v>80</v>
      </c>
      <c r="F59" s="27"/>
      <c r="G59" s="63" t="s">
        <v>81</v>
      </c>
      <c r="H59" s="64" t="s">
        <v>82</v>
      </c>
      <c r="I59" s="19"/>
      <c r="J59" s="19"/>
      <c r="K59" s="19"/>
      <c r="L59" s="19"/>
      <c r="M59" s="19"/>
      <c r="N59" s="19"/>
      <c r="O59" s="19"/>
      <c r="P59" s="19"/>
      <c r="Q59" s="19"/>
      <c r="R59" s="19"/>
      <c r="S59" s="19"/>
      <c r="T59" s="11"/>
      <c r="U59" s="11"/>
      <c r="V59" s="19"/>
      <c r="W59" s="19"/>
      <c r="X59" s="19"/>
      <c r="Y59" s="19"/>
      <c r="Z59" s="19"/>
      <c r="AA59" s="19"/>
      <c r="AB59" s="19"/>
      <c r="AC59" s="19"/>
      <c r="AD59" s="26">
        <f>SUM(AB50:AB58)</f>
        <v>0</v>
      </c>
    </row>
    <row r="60" spans="1:30" ht="36.75" customHeight="1" x14ac:dyDescent="0.2">
      <c r="A60" s="18"/>
      <c r="B60" s="18"/>
      <c r="C60" s="189"/>
      <c r="D60" s="191" t="s">
        <v>83</v>
      </c>
      <c r="E60" s="203" t="s">
        <v>84</v>
      </c>
      <c r="F60" s="53"/>
      <c r="G60" s="44" t="s">
        <v>112</v>
      </c>
      <c r="H60" s="45" t="s">
        <v>113</v>
      </c>
      <c r="I60" s="19"/>
      <c r="J60" s="19"/>
      <c r="K60" s="19"/>
      <c r="L60" s="19"/>
      <c r="M60" s="19"/>
      <c r="N60" s="19"/>
      <c r="O60" s="19"/>
      <c r="P60" s="19"/>
      <c r="Q60" s="19"/>
      <c r="R60" s="19"/>
      <c r="S60" s="19"/>
      <c r="T60" s="11"/>
      <c r="U60" s="11"/>
      <c r="V60" s="19"/>
      <c r="W60" s="19"/>
      <c r="X60" s="19"/>
      <c r="Y60" s="19"/>
      <c r="Z60" s="19"/>
      <c r="AA60" s="19"/>
      <c r="AB60" s="19"/>
      <c r="AC60" s="19"/>
    </row>
    <row r="61" spans="1:30" ht="28.5" customHeight="1" x14ac:dyDescent="0.2">
      <c r="A61" s="18"/>
      <c r="B61" s="18"/>
      <c r="C61" s="189"/>
      <c r="D61" s="209"/>
      <c r="E61" s="204"/>
      <c r="F61" s="54"/>
      <c r="G61" s="45" t="s">
        <v>114</v>
      </c>
      <c r="H61" s="44" t="s">
        <v>115</v>
      </c>
      <c r="I61" s="19"/>
      <c r="J61" s="19"/>
      <c r="K61" s="19"/>
      <c r="L61" s="19"/>
      <c r="M61" s="19"/>
      <c r="N61" s="19"/>
      <c r="O61" s="19"/>
      <c r="P61" s="19"/>
      <c r="Q61" s="19"/>
      <c r="R61" s="19"/>
      <c r="S61" s="19"/>
      <c r="T61" s="11"/>
      <c r="U61" s="11"/>
      <c r="V61" s="19"/>
      <c r="W61" s="19"/>
      <c r="X61" s="19"/>
      <c r="Y61" s="19"/>
      <c r="Z61" s="19"/>
      <c r="AA61" s="19"/>
      <c r="AB61" s="19"/>
      <c r="AC61" s="19"/>
    </row>
    <row r="62" spans="1:30" ht="28.5" customHeight="1" x14ac:dyDescent="0.2">
      <c r="A62" s="18"/>
      <c r="B62" s="18"/>
      <c r="C62" s="189"/>
      <c r="D62" s="192"/>
      <c r="E62" s="205"/>
      <c r="F62" s="47"/>
      <c r="G62" s="45" t="s">
        <v>116</v>
      </c>
      <c r="H62" s="44" t="s">
        <v>115</v>
      </c>
      <c r="I62" s="18"/>
      <c r="J62" s="19"/>
      <c r="K62" s="19"/>
      <c r="L62" s="19"/>
      <c r="M62" s="19"/>
      <c r="N62" s="19"/>
      <c r="O62" s="19"/>
      <c r="P62" s="19"/>
      <c r="Q62" s="19"/>
      <c r="R62" s="19"/>
      <c r="S62" s="19"/>
      <c r="T62" s="11"/>
      <c r="U62" s="11"/>
      <c r="V62" s="19"/>
      <c r="W62" s="19"/>
      <c r="X62" s="19"/>
      <c r="Y62" s="19"/>
      <c r="Z62" s="19"/>
      <c r="AA62" s="19"/>
      <c r="AB62" s="19"/>
      <c r="AC62" s="19"/>
    </row>
    <row r="63" spans="1:30" ht="12.75" customHeight="1" x14ac:dyDescent="0.2">
      <c r="A63" s="18"/>
      <c r="B63" s="18"/>
      <c r="C63" s="20"/>
      <c r="D63" s="20"/>
      <c r="E63" s="20"/>
      <c r="F63" s="20"/>
      <c r="G63" s="20"/>
      <c r="H63" s="20"/>
      <c r="I63" s="19"/>
      <c r="J63" s="19"/>
      <c r="K63" s="19"/>
      <c r="L63" s="19"/>
      <c r="M63" s="19"/>
      <c r="N63" s="19"/>
      <c r="O63" s="19"/>
      <c r="P63" s="19"/>
      <c r="Q63" s="19"/>
      <c r="R63" s="19"/>
      <c r="S63" s="19"/>
      <c r="T63" s="11"/>
      <c r="U63" s="11"/>
      <c r="V63" s="19"/>
      <c r="W63" s="19"/>
      <c r="X63" s="19"/>
      <c r="Y63" s="19"/>
      <c r="Z63" s="19"/>
      <c r="AA63" s="19"/>
      <c r="AB63" s="19"/>
      <c r="AC63" s="19"/>
    </row>
    <row r="64" spans="1:30" ht="12.75" customHeight="1" x14ac:dyDescent="0.2">
      <c r="C64" s="29"/>
      <c r="D64" s="29"/>
      <c r="E64" s="29"/>
      <c r="F64" s="29"/>
      <c r="G64" s="29"/>
      <c r="H64" s="29"/>
      <c r="I64" s="23"/>
      <c r="U64" s="10"/>
    </row>
    <row r="65" spans="1:29" ht="12.75" customHeight="1" x14ac:dyDescent="0.2">
      <c r="A65" s="18"/>
      <c r="B65" s="18"/>
      <c r="C65" s="20"/>
      <c r="D65" s="20"/>
      <c r="E65" s="20"/>
      <c r="F65" s="20"/>
      <c r="G65" s="20"/>
      <c r="H65" s="20"/>
      <c r="I65" s="19"/>
      <c r="J65" s="19"/>
      <c r="K65" s="19"/>
      <c r="L65" s="19"/>
      <c r="M65" s="19"/>
      <c r="N65" s="19"/>
      <c r="O65" s="19" t="str">
        <f t="shared" ref="O65:S66" si="10">O182</f>
        <v>Plaatsen</v>
      </c>
      <c r="P65" s="19" t="str">
        <f t="shared" si="10"/>
        <v>Vervangen</v>
      </c>
      <c r="Q65" s="19"/>
      <c r="R65" s="19" t="str">
        <f t="shared" si="10"/>
        <v>Handhaven</v>
      </c>
      <c r="S65" s="19" t="str">
        <f t="shared" si="10"/>
        <v>Saneren</v>
      </c>
      <c r="T65" s="11"/>
      <c r="U65" s="11"/>
      <c r="V65" s="19" t="str">
        <f t="shared" ref="V65:Z65" si="11">O65</f>
        <v>Plaatsen</v>
      </c>
      <c r="W65" s="19" t="str">
        <f t="shared" si="11"/>
        <v>Vervangen</v>
      </c>
      <c r="X65" s="19"/>
      <c r="Y65" s="19" t="str">
        <f t="shared" si="11"/>
        <v>Handhaven</v>
      </c>
      <c r="Z65" s="19" t="str">
        <f t="shared" si="11"/>
        <v>Saneren</v>
      </c>
      <c r="AA65" s="19"/>
      <c r="AB65" s="19"/>
      <c r="AC65" s="19"/>
    </row>
    <row r="66" spans="1:29" ht="18" customHeight="1" x14ac:dyDescent="0.2">
      <c r="A66" s="18"/>
      <c r="B66" s="18"/>
      <c r="C66" s="20"/>
      <c r="D66" s="20"/>
      <c r="E66" s="20"/>
      <c r="F66" s="20"/>
      <c r="G66" s="20"/>
      <c r="H66" s="34"/>
      <c r="I66" s="19"/>
      <c r="J66" s="19"/>
      <c r="K66" s="19"/>
      <c r="L66" s="19"/>
      <c r="M66" s="19"/>
      <c r="N66" s="19"/>
      <c r="O66" s="19" t="str">
        <f t="shared" si="10"/>
        <v>(EHP)</v>
      </c>
      <c r="P66" s="19" t="str">
        <f t="shared" si="10"/>
        <v>(EHP)</v>
      </c>
      <c r="Q66" s="19"/>
      <c r="R66" s="19" t="str">
        <f t="shared" si="10"/>
        <v>(EHP)</v>
      </c>
      <c r="S66" s="19" t="str">
        <f t="shared" si="10"/>
        <v>(EHP)</v>
      </c>
      <c r="T66" s="11"/>
      <c r="U66" s="11"/>
      <c r="V66" s="19" t="s">
        <v>127</v>
      </c>
      <c r="W66" s="19" t="s">
        <v>127</v>
      </c>
      <c r="X66" s="19"/>
      <c r="Y66" s="19" t="s">
        <v>127</v>
      </c>
      <c r="Z66" s="19" t="s">
        <v>127</v>
      </c>
      <c r="AA66" s="19"/>
      <c r="AB66" s="19"/>
      <c r="AC66" s="19"/>
    </row>
    <row r="67" spans="1:29" ht="57" customHeight="1" x14ac:dyDescent="0.2">
      <c r="A67" s="18"/>
      <c r="B67" s="18"/>
      <c r="C67" s="142" t="s">
        <v>128</v>
      </c>
      <c r="D67" s="39" t="s">
        <v>70</v>
      </c>
      <c r="E67" s="196" t="s">
        <v>129</v>
      </c>
      <c r="F67" s="49" t="s">
        <v>130</v>
      </c>
      <c r="G67" s="27" t="s">
        <v>131</v>
      </c>
      <c r="H67" s="46" t="s">
        <v>132</v>
      </c>
      <c r="I67" s="18"/>
      <c r="J67" s="19"/>
      <c r="K67" s="91">
        <v>0.4</v>
      </c>
      <c r="L67" s="92" t="s">
        <v>51</v>
      </c>
      <c r="M67" s="19"/>
      <c r="N67" s="19"/>
      <c r="O67" s="19"/>
      <c r="P67" s="131"/>
      <c r="Q67" s="19"/>
      <c r="R67" s="19"/>
      <c r="S67" s="19"/>
      <c r="T67" s="11"/>
      <c r="U67" s="11"/>
      <c r="V67" s="19"/>
      <c r="W67" s="106"/>
      <c r="X67" s="19"/>
      <c r="Y67" s="19"/>
      <c r="Z67" s="19"/>
      <c r="AA67" s="19"/>
      <c r="AB67" s="26">
        <f t="shared" ref="AB67:AB82" si="12">(V67*O67+W67*P67+Y67*R67+Z67*S67)</f>
        <v>0</v>
      </c>
      <c r="AC67" s="19"/>
    </row>
    <row r="68" spans="1:29" ht="48" customHeight="1" x14ac:dyDescent="0.2">
      <c r="A68" s="18"/>
      <c r="B68" s="18"/>
      <c r="C68" s="142"/>
      <c r="D68" s="40"/>
      <c r="E68" s="197"/>
      <c r="F68" s="49" t="s">
        <v>73</v>
      </c>
      <c r="G68" s="141" t="s">
        <v>133</v>
      </c>
      <c r="H68" s="46" t="s">
        <v>134</v>
      </c>
      <c r="I68" s="18"/>
      <c r="J68" s="19"/>
      <c r="K68" s="91">
        <v>0.4</v>
      </c>
      <c r="L68" s="92" t="s">
        <v>51</v>
      </c>
      <c r="M68" s="19"/>
      <c r="N68" s="19"/>
      <c r="O68" s="19"/>
      <c r="P68" s="131"/>
      <c r="Q68" s="19"/>
      <c r="R68" s="19"/>
      <c r="S68" s="19"/>
      <c r="T68" s="11"/>
      <c r="U68" s="11"/>
      <c r="V68" s="19"/>
      <c r="W68" s="106">
        <v>200</v>
      </c>
      <c r="X68" s="19"/>
      <c r="Y68" s="19"/>
      <c r="Z68" s="19"/>
      <c r="AA68" s="19"/>
      <c r="AB68" s="26">
        <f t="shared" si="12"/>
        <v>0</v>
      </c>
      <c r="AC68" s="19"/>
    </row>
    <row r="69" spans="1:29" ht="19.5" customHeight="1" x14ac:dyDescent="0.2">
      <c r="A69" s="18"/>
      <c r="B69" s="18"/>
      <c r="C69" s="142"/>
      <c r="D69" s="40"/>
      <c r="E69" s="197"/>
      <c r="F69" s="239" t="s">
        <v>73</v>
      </c>
      <c r="G69" s="27" t="s">
        <v>135</v>
      </c>
      <c r="H69" s="27" t="s">
        <v>136</v>
      </c>
      <c r="I69" s="18"/>
      <c r="J69" s="19"/>
      <c r="K69" s="91">
        <v>0.4</v>
      </c>
      <c r="L69" s="92" t="s">
        <v>51</v>
      </c>
      <c r="M69" s="19"/>
      <c r="N69" s="19"/>
      <c r="O69" s="19"/>
      <c r="P69" s="19"/>
      <c r="Q69" s="19"/>
      <c r="R69" s="131"/>
      <c r="S69" s="19"/>
      <c r="T69" s="11"/>
      <c r="U69" s="11"/>
      <c r="V69" s="19"/>
      <c r="W69" s="19"/>
      <c r="X69" s="19"/>
      <c r="Y69" s="106"/>
      <c r="Z69" s="19"/>
      <c r="AA69" s="19"/>
      <c r="AB69" s="26">
        <f t="shared" si="12"/>
        <v>0</v>
      </c>
      <c r="AC69" s="19"/>
    </row>
    <row r="70" spans="1:29" ht="29.25" customHeight="1" x14ac:dyDescent="0.2">
      <c r="A70" s="18"/>
      <c r="B70" s="18"/>
      <c r="C70" s="142"/>
      <c r="D70" s="40"/>
      <c r="E70" s="197"/>
      <c r="F70" s="240"/>
      <c r="G70" s="46" t="s">
        <v>137</v>
      </c>
      <c r="H70" s="46" t="s">
        <v>138</v>
      </c>
      <c r="I70" s="18"/>
      <c r="J70" s="19"/>
      <c r="K70" s="91">
        <v>0.4</v>
      </c>
      <c r="L70" s="92" t="s">
        <v>51</v>
      </c>
      <c r="M70" s="19"/>
      <c r="N70" s="19"/>
      <c r="O70" s="131"/>
      <c r="P70" s="131"/>
      <c r="Q70" s="19"/>
      <c r="R70" s="19"/>
      <c r="S70" s="131"/>
      <c r="T70" s="11"/>
      <c r="U70" s="11"/>
      <c r="V70" s="106">
        <v>6</v>
      </c>
      <c r="W70" s="106">
        <v>6</v>
      </c>
      <c r="X70" s="19"/>
      <c r="Y70" s="19"/>
      <c r="Z70" s="106">
        <v>6</v>
      </c>
      <c r="AA70" s="19"/>
      <c r="AB70" s="26">
        <f t="shared" si="12"/>
        <v>0</v>
      </c>
      <c r="AC70" s="19"/>
    </row>
    <row r="71" spans="1:29" ht="30" customHeight="1" x14ac:dyDescent="0.2">
      <c r="A71" s="18"/>
      <c r="B71" s="18"/>
      <c r="C71" s="142"/>
      <c r="D71" s="40"/>
      <c r="E71" s="197"/>
      <c r="F71" s="119"/>
      <c r="G71" s="27" t="s">
        <v>139</v>
      </c>
      <c r="H71" s="46" t="s">
        <v>140</v>
      </c>
      <c r="I71" s="18"/>
      <c r="J71" s="19"/>
      <c r="K71" s="91">
        <v>0.4</v>
      </c>
      <c r="L71" s="92" t="s">
        <v>51</v>
      </c>
      <c r="M71" s="19"/>
      <c r="N71" s="19"/>
      <c r="O71" s="131"/>
      <c r="P71" s="131"/>
      <c r="Q71" s="19"/>
      <c r="R71" s="19"/>
      <c r="S71" s="131"/>
      <c r="T71" s="11"/>
      <c r="U71" s="11"/>
      <c r="V71" s="106">
        <v>12</v>
      </c>
      <c r="W71" s="106">
        <v>200</v>
      </c>
      <c r="X71" s="19"/>
      <c r="Y71" s="19"/>
      <c r="Z71" s="106">
        <v>12</v>
      </c>
      <c r="AA71" s="19"/>
      <c r="AB71" s="26">
        <f t="shared" si="12"/>
        <v>0</v>
      </c>
      <c r="AC71" s="19"/>
    </row>
    <row r="72" spans="1:29" ht="53.25" customHeight="1" x14ac:dyDescent="0.2">
      <c r="A72" s="18"/>
      <c r="B72" s="18"/>
      <c r="C72" s="142"/>
      <c r="D72" s="40"/>
      <c r="E72" s="198"/>
      <c r="F72" s="51"/>
      <c r="G72" s="27" t="s">
        <v>141</v>
      </c>
      <c r="H72" s="46" t="s">
        <v>142</v>
      </c>
      <c r="I72" s="18"/>
      <c r="J72" s="19"/>
      <c r="K72" s="91">
        <v>0.4</v>
      </c>
      <c r="L72" s="92" t="s">
        <v>51</v>
      </c>
      <c r="M72" s="19"/>
      <c r="N72" s="19"/>
      <c r="O72" s="131"/>
      <c r="P72" s="19"/>
      <c r="Q72" s="19"/>
      <c r="R72" s="19"/>
      <c r="S72" s="19"/>
      <c r="T72" s="11"/>
      <c r="U72" s="11"/>
      <c r="V72" s="106">
        <v>300</v>
      </c>
      <c r="W72" s="19"/>
      <c r="X72" s="19"/>
      <c r="Y72" s="19"/>
      <c r="Z72" s="19"/>
      <c r="AA72" s="19"/>
      <c r="AB72" s="26">
        <f t="shared" si="12"/>
        <v>0</v>
      </c>
      <c r="AC72" s="19"/>
    </row>
    <row r="73" spans="1:29" ht="12.75" customHeight="1" x14ac:dyDescent="0.2">
      <c r="A73" s="18"/>
      <c r="B73" s="18"/>
      <c r="C73" s="142"/>
      <c r="D73" s="40"/>
      <c r="E73" s="196" t="s">
        <v>143</v>
      </c>
      <c r="F73" s="241"/>
      <c r="G73" s="33" t="s">
        <v>144</v>
      </c>
      <c r="H73" s="33" t="s">
        <v>145</v>
      </c>
      <c r="I73" s="18"/>
      <c r="J73" s="19"/>
      <c r="K73" s="91">
        <v>0.4</v>
      </c>
      <c r="L73" s="92" t="s">
        <v>51</v>
      </c>
      <c r="M73" s="19"/>
      <c r="N73" s="19"/>
      <c r="O73" s="25"/>
      <c r="P73" s="25"/>
      <c r="Q73" s="19"/>
      <c r="R73" s="19"/>
      <c r="S73" s="25"/>
      <c r="T73" s="11"/>
      <c r="U73" s="11"/>
      <c r="V73" s="106"/>
      <c r="W73" s="106"/>
      <c r="X73" s="19"/>
      <c r="Y73" s="106"/>
      <c r="Z73" s="106"/>
      <c r="AA73" s="19"/>
      <c r="AB73" s="26">
        <f>(V73*O73+W73*P73+Y73*R73+Z73*S73)</f>
        <v>0</v>
      </c>
      <c r="AC73" s="19"/>
    </row>
    <row r="74" spans="1:29" ht="12.75" customHeight="1" x14ac:dyDescent="0.2">
      <c r="A74" s="18"/>
      <c r="B74" s="18"/>
      <c r="C74" s="142"/>
      <c r="D74" s="40"/>
      <c r="E74" s="197"/>
      <c r="F74" s="242"/>
      <c r="G74" s="33" t="s">
        <v>146</v>
      </c>
      <c r="H74" s="33" t="s">
        <v>147</v>
      </c>
      <c r="I74" s="18"/>
      <c r="J74" s="19"/>
      <c r="K74" s="91">
        <v>0.4</v>
      </c>
      <c r="L74" s="92" t="s">
        <v>51</v>
      </c>
      <c r="M74" s="19"/>
      <c r="N74" s="19"/>
      <c r="O74" s="25"/>
      <c r="P74" s="25"/>
      <c r="Q74" s="19"/>
      <c r="R74" s="19"/>
      <c r="S74" s="25"/>
      <c r="T74" s="11"/>
      <c r="U74" s="11"/>
      <c r="V74" s="106"/>
      <c r="W74" s="106"/>
      <c r="X74" s="19"/>
      <c r="Y74" s="106"/>
      <c r="Z74" s="106"/>
      <c r="AA74" s="19"/>
      <c r="AB74" s="26">
        <f>(V74*O74+W74*P74+Y74*R74+Z74*S74)</f>
        <v>0</v>
      </c>
      <c r="AC74" s="19"/>
    </row>
    <row r="75" spans="1:29" ht="12.75" customHeight="1" x14ac:dyDescent="0.2">
      <c r="A75" s="18"/>
      <c r="B75" s="18"/>
      <c r="C75" s="142"/>
      <c r="D75" s="40"/>
      <c r="E75" s="197"/>
      <c r="F75" s="242"/>
      <c r="G75" s="33" t="s">
        <v>148</v>
      </c>
      <c r="H75" s="33" t="s">
        <v>149</v>
      </c>
      <c r="I75" s="18"/>
      <c r="J75" s="19"/>
      <c r="K75" s="91">
        <v>0.4</v>
      </c>
      <c r="L75" s="92" t="s">
        <v>51</v>
      </c>
      <c r="M75" s="19"/>
      <c r="N75" s="19"/>
      <c r="O75" s="25"/>
      <c r="P75" s="25"/>
      <c r="Q75" s="19"/>
      <c r="R75" s="19"/>
      <c r="S75" s="25"/>
      <c r="T75" s="11"/>
      <c r="U75" s="11"/>
      <c r="V75" s="106"/>
      <c r="W75" s="106"/>
      <c r="X75" s="19"/>
      <c r="Y75" s="106"/>
      <c r="Z75" s="106"/>
      <c r="AA75" s="19"/>
      <c r="AB75" s="26">
        <f t="shared" si="12"/>
        <v>0</v>
      </c>
      <c r="AC75" s="19"/>
    </row>
    <row r="76" spans="1:29" ht="12.75" customHeight="1" x14ac:dyDescent="0.2">
      <c r="A76" s="18"/>
      <c r="B76" s="18"/>
      <c r="C76" s="142"/>
      <c r="D76" s="40"/>
      <c r="E76" s="197"/>
      <c r="F76" s="242"/>
      <c r="G76" s="33" t="s">
        <v>150</v>
      </c>
      <c r="H76" s="32" t="s">
        <v>151</v>
      </c>
      <c r="I76" s="18"/>
      <c r="J76" s="19"/>
      <c r="K76" s="91">
        <v>0.4</v>
      </c>
      <c r="L76" s="92" t="s">
        <v>51</v>
      </c>
      <c r="M76" s="19"/>
      <c r="N76" s="19"/>
      <c r="O76" s="25"/>
      <c r="P76" s="25"/>
      <c r="Q76" s="19"/>
      <c r="R76" s="19"/>
      <c r="S76" s="25"/>
      <c r="T76" s="11"/>
      <c r="U76" s="11"/>
      <c r="V76" s="106"/>
      <c r="W76" s="106"/>
      <c r="X76" s="19"/>
      <c r="Y76" s="106"/>
      <c r="Z76" s="106"/>
      <c r="AA76" s="19"/>
      <c r="AB76" s="26">
        <f t="shared" si="12"/>
        <v>0</v>
      </c>
      <c r="AC76" s="19"/>
    </row>
    <row r="77" spans="1:29" ht="30.75" customHeight="1" x14ac:dyDescent="0.2">
      <c r="A77" s="18"/>
      <c r="B77" s="18"/>
      <c r="C77" s="142"/>
      <c r="D77" s="40"/>
      <c r="E77" s="198"/>
      <c r="F77" s="243"/>
      <c r="G77" s="32" t="s">
        <v>152</v>
      </c>
      <c r="H77" s="33" t="s">
        <v>153</v>
      </c>
      <c r="I77" s="18"/>
      <c r="J77" s="19"/>
      <c r="K77" s="91">
        <v>0.4</v>
      </c>
      <c r="L77" s="92" t="s">
        <v>51</v>
      </c>
      <c r="M77" s="19"/>
      <c r="N77" s="19"/>
      <c r="O77" s="25"/>
      <c r="P77" s="25"/>
      <c r="Q77" s="19"/>
      <c r="R77" s="25"/>
      <c r="S77" s="25"/>
      <c r="T77" s="11"/>
      <c r="U77" s="11"/>
      <c r="V77" s="106"/>
      <c r="W77" s="106"/>
      <c r="X77" s="19"/>
      <c r="Y77" s="106"/>
      <c r="Z77" s="106"/>
      <c r="AA77" s="19"/>
      <c r="AB77" s="26">
        <f t="shared" si="12"/>
        <v>0</v>
      </c>
      <c r="AC77" s="19"/>
    </row>
    <row r="78" spans="1:29" ht="27" customHeight="1" x14ac:dyDescent="0.2">
      <c r="A78" s="18"/>
      <c r="B78" s="18"/>
      <c r="C78" s="142"/>
      <c r="D78" s="40"/>
      <c r="E78" s="196" t="s">
        <v>154</v>
      </c>
      <c r="F78" s="241"/>
      <c r="G78" s="32" t="s">
        <v>155</v>
      </c>
      <c r="H78" s="32" t="s">
        <v>156</v>
      </c>
      <c r="I78" s="18"/>
      <c r="J78" s="19"/>
      <c r="K78" s="91">
        <v>0.4</v>
      </c>
      <c r="L78" s="92" t="s">
        <v>51</v>
      </c>
      <c r="M78" s="19"/>
      <c r="N78" s="19"/>
      <c r="O78" s="131"/>
      <c r="P78" s="131"/>
      <c r="Q78" s="19"/>
      <c r="R78" s="19"/>
      <c r="S78" s="131"/>
      <c r="T78" s="11"/>
      <c r="U78" s="11"/>
      <c r="V78" s="106">
        <v>2000</v>
      </c>
      <c r="W78" s="106">
        <v>3000</v>
      </c>
      <c r="X78" s="19"/>
      <c r="Y78" s="19"/>
      <c r="Z78" s="106">
        <v>1500</v>
      </c>
      <c r="AA78" s="19"/>
      <c r="AB78" s="26">
        <f t="shared" si="12"/>
        <v>0</v>
      </c>
      <c r="AC78" s="19"/>
    </row>
    <row r="79" spans="1:29" ht="33" customHeight="1" x14ac:dyDescent="0.2">
      <c r="A79" s="18"/>
      <c r="B79" s="18"/>
      <c r="C79" s="142"/>
      <c r="D79" s="40"/>
      <c r="E79" s="197"/>
      <c r="F79" s="242"/>
      <c r="G79" s="32" t="s">
        <v>157</v>
      </c>
      <c r="H79" s="32" t="s">
        <v>158</v>
      </c>
      <c r="I79" s="18"/>
      <c r="J79" s="19"/>
      <c r="K79" s="91">
        <v>0.4</v>
      </c>
      <c r="L79" s="92" t="s">
        <v>51</v>
      </c>
      <c r="M79" s="19"/>
      <c r="N79" s="19"/>
      <c r="O79" s="131"/>
      <c r="P79" s="131"/>
      <c r="Q79" s="19"/>
      <c r="R79" s="19"/>
      <c r="S79" s="131"/>
      <c r="T79" s="11"/>
      <c r="U79" s="11"/>
      <c r="V79" s="106">
        <v>2000</v>
      </c>
      <c r="W79" s="106">
        <v>3000</v>
      </c>
      <c r="X79" s="19"/>
      <c r="Y79" s="19"/>
      <c r="Z79" s="106">
        <v>1500</v>
      </c>
      <c r="AA79" s="19"/>
      <c r="AB79" s="26">
        <f t="shared" si="12"/>
        <v>0</v>
      </c>
      <c r="AC79" s="19"/>
    </row>
    <row r="80" spans="1:29" ht="33" customHeight="1" x14ac:dyDescent="0.2">
      <c r="A80" s="18"/>
      <c r="B80" s="18"/>
      <c r="C80" s="142"/>
      <c r="D80" s="40"/>
      <c r="E80" s="197"/>
      <c r="F80" s="242"/>
      <c r="G80" s="32" t="s">
        <v>159</v>
      </c>
      <c r="H80" s="32" t="s">
        <v>160</v>
      </c>
      <c r="I80" s="18"/>
      <c r="J80" s="19"/>
      <c r="K80" s="91">
        <v>0.4</v>
      </c>
      <c r="L80" s="92" t="s">
        <v>51</v>
      </c>
      <c r="M80" s="19"/>
      <c r="N80" s="19"/>
      <c r="O80" s="131"/>
      <c r="P80" s="131"/>
      <c r="Q80" s="19"/>
      <c r="R80" s="19"/>
      <c r="S80" s="131"/>
      <c r="T80" s="11"/>
      <c r="U80" s="11"/>
      <c r="V80" s="106">
        <v>100</v>
      </c>
      <c r="W80" s="106">
        <v>100</v>
      </c>
      <c r="X80" s="19"/>
      <c r="Y80" s="19"/>
      <c r="Z80" s="106">
        <v>100</v>
      </c>
      <c r="AA80" s="19"/>
      <c r="AB80" s="26">
        <f t="shared" ref="AB80" si="13">(V80*O80+W80*P80+Y80*R80+Z80*S80)</f>
        <v>0</v>
      </c>
      <c r="AC80" s="19"/>
    </row>
    <row r="81" spans="1:30" ht="30.75" customHeight="1" x14ac:dyDescent="0.2">
      <c r="A81" s="18"/>
      <c r="B81" s="18"/>
      <c r="C81" s="142"/>
      <c r="D81" s="40"/>
      <c r="E81" s="197"/>
      <c r="F81" s="242"/>
      <c r="G81" s="32" t="s">
        <v>161</v>
      </c>
      <c r="H81" s="32" t="s">
        <v>162</v>
      </c>
      <c r="I81" s="18"/>
      <c r="J81" s="19"/>
      <c r="K81" s="91">
        <v>0.4</v>
      </c>
      <c r="L81" s="92" t="s">
        <v>51</v>
      </c>
      <c r="M81" s="19"/>
      <c r="N81" s="19"/>
      <c r="O81" s="131"/>
      <c r="P81" s="131"/>
      <c r="Q81" s="19"/>
      <c r="R81" s="19"/>
      <c r="S81" s="25"/>
      <c r="T81" s="11"/>
      <c r="U81" s="11"/>
      <c r="V81" s="106"/>
      <c r="W81" s="106">
        <v>100</v>
      </c>
      <c r="X81" s="19"/>
      <c r="Y81" s="19"/>
      <c r="Z81" s="106"/>
      <c r="AA81" s="19"/>
      <c r="AB81" s="26">
        <f t="shared" si="12"/>
        <v>0</v>
      </c>
      <c r="AC81" s="19"/>
    </row>
    <row r="82" spans="1:30" ht="28.5" customHeight="1" x14ac:dyDescent="0.2">
      <c r="A82" s="18"/>
      <c r="B82" s="18"/>
      <c r="C82" s="142"/>
      <c r="D82" s="40"/>
      <c r="E82" s="198"/>
      <c r="F82" s="243"/>
      <c r="G82" s="32" t="s">
        <v>163</v>
      </c>
      <c r="H82" s="32" t="s">
        <v>164</v>
      </c>
      <c r="I82" s="18"/>
      <c r="J82" s="19"/>
      <c r="K82" s="91">
        <v>0.4</v>
      </c>
      <c r="L82" s="92" t="s">
        <v>51</v>
      </c>
      <c r="M82" s="19"/>
      <c r="N82" s="19"/>
      <c r="O82" s="131"/>
      <c r="P82" s="131"/>
      <c r="Q82" s="19"/>
      <c r="R82" s="19"/>
      <c r="S82" s="25"/>
      <c r="T82" s="11"/>
      <c r="U82" s="11"/>
      <c r="V82" s="106"/>
      <c r="W82" s="106">
        <v>20</v>
      </c>
      <c r="X82" s="19"/>
      <c r="Y82" s="19"/>
      <c r="Z82" s="106"/>
      <c r="AA82" s="19"/>
      <c r="AB82" s="26">
        <f t="shared" si="12"/>
        <v>0</v>
      </c>
      <c r="AC82" s="19"/>
    </row>
    <row r="83" spans="1:30" ht="43.5" customHeight="1" x14ac:dyDescent="0.2">
      <c r="A83" s="18"/>
      <c r="B83" s="18"/>
      <c r="C83" s="142"/>
      <c r="D83" s="115" t="s">
        <v>79</v>
      </c>
      <c r="E83" s="63" t="s">
        <v>80</v>
      </c>
      <c r="F83" s="64"/>
      <c r="G83" s="63" t="s">
        <v>81</v>
      </c>
      <c r="H83" s="64" t="s">
        <v>82</v>
      </c>
      <c r="I83" s="19"/>
      <c r="J83" s="19"/>
      <c r="K83" s="19"/>
      <c r="L83" s="19"/>
      <c r="M83" s="19"/>
      <c r="N83" s="19"/>
      <c r="O83" s="19"/>
      <c r="P83" s="19"/>
      <c r="Q83" s="19"/>
      <c r="R83" s="19"/>
      <c r="S83" s="19"/>
      <c r="T83" s="11"/>
      <c r="U83" s="11"/>
      <c r="V83" s="19"/>
      <c r="W83" s="19"/>
      <c r="X83" s="19"/>
      <c r="Y83" s="19"/>
      <c r="Z83" s="19"/>
      <c r="AA83" s="19"/>
      <c r="AB83" s="19"/>
      <c r="AC83" s="19"/>
      <c r="AD83" s="26">
        <f>SUM(AB67:AB82)</f>
        <v>0</v>
      </c>
    </row>
    <row r="84" spans="1:30" ht="41.25" customHeight="1" x14ac:dyDescent="0.2">
      <c r="A84" s="18"/>
      <c r="B84" s="18"/>
      <c r="C84" s="142"/>
      <c r="D84" s="149" t="s">
        <v>165</v>
      </c>
      <c r="E84" s="45" t="s">
        <v>166</v>
      </c>
      <c r="F84" s="45"/>
      <c r="G84" s="45" t="s">
        <v>167</v>
      </c>
      <c r="H84" s="44" t="s">
        <v>115</v>
      </c>
      <c r="I84" s="19"/>
      <c r="J84" s="19"/>
      <c r="K84" s="19"/>
      <c r="L84" s="19"/>
      <c r="M84" s="19"/>
      <c r="N84" s="19"/>
      <c r="O84" s="19"/>
      <c r="P84" s="19"/>
      <c r="Q84" s="19"/>
      <c r="R84" s="19"/>
      <c r="S84" s="19"/>
      <c r="T84" s="11"/>
      <c r="U84" s="11"/>
      <c r="V84" s="19"/>
      <c r="W84" s="19"/>
      <c r="X84" s="19"/>
      <c r="Y84" s="19"/>
      <c r="Z84" s="19"/>
      <c r="AA84" s="19"/>
      <c r="AB84" s="19"/>
      <c r="AC84" s="19"/>
    </row>
    <row r="85" spans="1:30" ht="12.75" customHeight="1" x14ac:dyDescent="0.2">
      <c r="A85" s="18"/>
      <c r="B85" s="18"/>
      <c r="C85" s="20"/>
      <c r="D85" s="20"/>
      <c r="E85" s="20"/>
      <c r="F85" s="20"/>
      <c r="G85" s="20"/>
      <c r="H85" s="20"/>
      <c r="I85" s="19"/>
      <c r="J85" s="19"/>
      <c r="K85" s="19"/>
      <c r="L85" s="19"/>
      <c r="M85" s="19"/>
      <c r="N85" s="19"/>
      <c r="O85" s="19"/>
      <c r="P85" s="19"/>
      <c r="Q85" s="19"/>
      <c r="R85" s="19"/>
      <c r="S85" s="19"/>
      <c r="T85" s="11"/>
      <c r="U85" s="11"/>
      <c r="V85" s="19"/>
      <c r="W85" s="19"/>
      <c r="X85" s="19"/>
      <c r="Y85" s="19"/>
      <c r="Z85" s="19"/>
      <c r="AA85" s="19"/>
      <c r="AB85" s="19"/>
      <c r="AC85" s="19"/>
    </row>
    <row r="86" spans="1:30" s="21" customFormat="1" ht="12.75" customHeight="1" x14ac:dyDescent="0.2">
      <c r="C86" s="22"/>
      <c r="D86" s="22"/>
      <c r="E86" s="22"/>
      <c r="F86" s="22"/>
      <c r="G86" s="22"/>
      <c r="H86" s="22"/>
    </row>
    <row r="87" spans="1:30" ht="12.75" customHeight="1" x14ac:dyDescent="0.2">
      <c r="A87" s="18"/>
      <c r="B87" s="18"/>
      <c r="C87" s="20"/>
      <c r="D87" s="20"/>
      <c r="E87" s="20"/>
      <c r="F87" s="20"/>
      <c r="G87" s="20"/>
      <c r="H87" s="20"/>
      <c r="I87" s="19"/>
      <c r="J87" s="19"/>
      <c r="K87" s="19"/>
      <c r="L87" s="19"/>
      <c r="M87" s="19"/>
      <c r="N87" s="19"/>
      <c r="O87" s="19" t="str">
        <f t="shared" ref="O87:S88" si="14">O182</f>
        <v>Plaatsen</v>
      </c>
      <c r="P87" s="19" t="str">
        <f t="shared" si="14"/>
        <v>Vervangen</v>
      </c>
      <c r="Q87" s="19"/>
      <c r="R87" s="19" t="str">
        <f t="shared" si="14"/>
        <v>Handhaven</v>
      </c>
      <c r="S87" s="19" t="str">
        <f t="shared" si="14"/>
        <v>Saneren</v>
      </c>
      <c r="T87" s="11"/>
      <c r="U87" s="11"/>
      <c r="V87" s="19" t="str">
        <f t="shared" ref="V87:Z88" si="15">V65</f>
        <v>Plaatsen</v>
      </c>
      <c r="W87" s="19" t="str">
        <f t="shared" si="15"/>
        <v>Vervangen</v>
      </c>
      <c r="X87" s="19"/>
      <c r="Y87" s="19" t="str">
        <f t="shared" si="15"/>
        <v>Handhaven</v>
      </c>
      <c r="Z87" s="19" t="str">
        <f t="shared" si="15"/>
        <v>Saneren</v>
      </c>
      <c r="AA87" s="19"/>
      <c r="AB87" s="19"/>
      <c r="AC87" s="19"/>
    </row>
    <row r="88" spans="1:30" ht="12.75" customHeight="1" x14ac:dyDescent="0.2">
      <c r="A88" s="18"/>
      <c r="B88" s="18"/>
      <c r="C88" s="20"/>
      <c r="D88" s="20"/>
      <c r="E88" s="20"/>
      <c r="F88" s="20"/>
      <c r="G88" s="20"/>
      <c r="H88" s="20"/>
      <c r="I88" s="19"/>
      <c r="J88" s="19"/>
      <c r="K88" s="19"/>
      <c r="L88" s="19"/>
      <c r="M88" s="19"/>
      <c r="N88" s="19"/>
      <c r="O88" s="19" t="str">
        <f t="shared" si="14"/>
        <v>(EHP)</v>
      </c>
      <c r="P88" s="19" t="str">
        <f t="shared" si="14"/>
        <v>(EHP)</v>
      </c>
      <c r="Q88" s="19"/>
      <c r="R88" s="19" t="str">
        <f t="shared" si="14"/>
        <v>(EHP)</v>
      </c>
      <c r="S88" s="19" t="str">
        <f t="shared" si="14"/>
        <v>(EHP)</v>
      </c>
      <c r="T88" s="11"/>
      <c r="U88" s="11"/>
      <c r="V88" s="19" t="str">
        <f t="shared" si="15"/>
        <v>aantal</v>
      </c>
      <c r="W88" s="19" t="str">
        <f t="shared" si="15"/>
        <v>aantal</v>
      </c>
      <c r="X88" s="19"/>
      <c r="Y88" s="19" t="str">
        <f t="shared" si="15"/>
        <v>aantal</v>
      </c>
      <c r="Z88" s="19" t="str">
        <f t="shared" si="15"/>
        <v>aantal</v>
      </c>
      <c r="AA88" s="19"/>
      <c r="AB88" s="19"/>
      <c r="AC88" s="19"/>
    </row>
    <row r="89" spans="1:30" ht="24.75" customHeight="1" x14ac:dyDescent="0.2">
      <c r="A89" s="18"/>
      <c r="B89" s="18"/>
      <c r="C89" s="189" t="s">
        <v>168</v>
      </c>
      <c r="D89" s="190" t="s">
        <v>169</v>
      </c>
      <c r="E89" s="202" t="s">
        <v>170</v>
      </c>
      <c r="F89" s="212"/>
      <c r="G89" s="32" t="s">
        <v>171</v>
      </c>
      <c r="H89" s="32" t="s">
        <v>172</v>
      </c>
      <c r="I89" s="19"/>
      <c r="J89" s="19"/>
      <c r="K89" s="91">
        <v>0.4</v>
      </c>
      <c r="L89" s="153">
        <v>0</v>
      </c>
      <c r="M89" s="19"/>
      <c r="N89" s="19"/>
      <c r="O89" s="131"/>
      <c r="P89" s="131"/>
      <c r="Q89" s="19"/>
      <c r="R89" s="131"/>
      <c r="S89" s="131"/>
      <c r="T89" s="11"/>
      <c r="U89" s="11"/>
      <c r="V89" s="106">
        <v>1</v>
      </c>
      <c r="W89" s="106">
        <v>10</v>
      </c>
      <c r="X89" s="19"/>
      <c r="Y89" s="106"/>
      <c r="Z89" s="106">
        <v>1</v>
      </c>
      <c r="AA89" s="19"/>
      <c r="AB89" s="26">
        <f t="shared" ref="AB89:AB99" si="16">(V89*O89+W89*P89+Y89*R89+Z89*S89)</f>
        <v>0</v>
      </c>
      <c r="AC89" s="19"/>
    </row>
    <row r="90" spans="1:30" ht="24.75" customHeight="1" x14ac:dyDescent="0.2">
      <c r="A90" s="18"/>
      <c r="B90" s="18"/>
      <c r="C90" s="189"/>
      <c r="D90" s="190"/>
      <c r="E90" s="202"/>
      <c r="F90" s="213"/>
      <c r="G90" s="32" t="s">
        <v>173</v>
      </c>
      <c r="H90" s="32" t="s">
        <v>172</v>
      </c>
      <c r="I90" s="19"/>
      <c r="J90" s="19"/>
      <c r="K90" s="91">
        <v>0.4</v>
      </c>
      <c r="L90" s="153">
        <v>0</v>
      </c>
      <c r="M90" s="19"/>
      <c r="N90" s="19"/>
      <c r="O90" s="131"/>
      <c r="P90" s="131"/>
      <c r="Q90" s="19"/>
      <c r="R90" s="131"/>
      <c r="S90" s="131"/>
      <c r="T90" s="11"/>
      <c r="U90" s="11"/>
      <c r="V90" s="106">
        <v>1</v>
      </c>
      <c r="W90" s="106">
        <v>10</v>
      </c>
      <c r="X90" s="19"/>
      <c r="Y90" s="106"/>
      <c r="Z90" s="106">
        <v>1</v>
      </c>
      <c r="AA90" s="19"/>
      <c r="AB90" s="26">
        <f t="shared" si="16"/>
        <v>0</v>
      </c>
      <c r="AC90" s="19"/>
    </row>
    <row r="91" spans="1:30" ht="13.5" customHeight="1" x14ac:dyDescent="0.2">
      <c r="A91" s="18"/>
      <c r="B91" s="18"/>
      <c r="C91" s="189"/>
      <c r="D91" s="190"/>
      <c r="E91" s="196" t="s">
        <v>174</v>
      </c>
      <c r="F91" s="213"/>
      <c r="G91" s="33" t="s">
        <v>175</v>
      </c>
      <c r="H91" s="33" t="s">
        <v>176</v>
      </c>
      <c r="I91" s="19"/>
      <c r="J91" s="19"/>
      <c r="K91" s="91"/>
      <c r="L91" s="153"/>
      <c r="M91" s="19"/>
      <c r="N91" s="19"/>
      <c r="O91" s="131"/>
      <c r="P91" s="131"/>
      <c r="Q91" s="19"/>
      <c r="R91" s="131"/>
      <c r="S91" s="131"/>
      <c r="T91" s="11"/>
      <c r="U91" s="11"/>
      <c r="V91" s="106"/>
      <c r="W91" s="106"/>
      <c r="X91" s="19"/>
      <c r="Y91" s="106"/>
      <c r="Z91" s="106"/>
      <c r="AA91" s="19"/>
      <c r="AB91" s="26"/>
      <c r="AC91" s="19"/>
    </row>
    <row r="92" spans="1:30" ht="13.5" customHeight="1" x14ac:dyDescent="0.2">
      <c r="A92" s="18"/>
      <c r="B92" s="18"/>
      <c r="C92" s="189"/>
      <c r="D92" s="190"/>
      <c r="E92" s="198"/>
      <c r="F92" s="213"/>
      <c r="G92" s="33" t="s">
        <v>177</v>
      </c>
      <c r="H92" s="33" t="s">
        <v>176</v>
      </c>
      <c r="I92" s="19"/>
      <c r="J92" s="19"/>
      <c r="K92" s="91"/>
      <c r="L92" s="153"/>
      <c r="M92" s="19"/>
      <c r="N92" s="19"/>
      <c r="O92" s="131"/>
      <c r="P92" s="131"/>
      <c r="Q92" s="19"/>
      <c r="R92" s="131"/>
      <c r="S92" s="131"/>
      <c r="T92" s="11"/>
      <c r="U92" s="11"/>
      <c r="V92" s="106"/>
      <c r="W92" s="106"/>
      <c r="X92" s="19"/>
      <c r="Y92" s="106"/>
      <c r="Z92" s="106"/>
      <c r="AA92" s="19"/>
      <c r="AB92" s="26"/>
      <c r="AC92" s="19"/>
    </row>
    <row r="93" spans="1:30" ht="12.75" customHeight="1" x14ac:dyDescent="0.2">
      <c r="A93" s="18"/>
      <c r="B93" s="18"/>
      <c r="C93" s="189"/>
      <c r="D93" s="190"/>
      <c r="E93" s="202" t="s">
        <v>178</v>
      </c>
      <c r="F93" s="213"/>
      <c r="G93" s="33" t="s">
        <v>179</v>
      </c>
      <c r="H93" s="33" t="s">
        <v>180</v>
      </c>
      <c r="I93" s="19"/>
      <c r="J93" s="19"/>
      <c r="K93" s="91">
        <v>1</v>
      </c>
      <c r="L93" s="92">
        <v>19</v>
      </c>
      <c r="M93" s="19"/>
      <c r="N93" s="19"/>
      <c r="O93" s="131"/>
      <c r="P93" s="131"/>
      <c r="Q93" s="19"/>
      <c r="R93" s="19"/>
      <c r="S93" s="131"/>
      <c r="T93" s="11"/>
      <c r="U93" s="11"/>
      <c r="V93" s="106">
        <v>30</v>
      </c>
      <c r="W93" s="106">
        <v>30</v>
      </c>
      <c r="X93" s="19"/>
      <c r="Y93" s="19"/>
      <c r="Z93" s="106">
        <v>10</v>
      </c>
      <c r="AA93" s="19"/>
      <c r="AB93" s="26">
        <f t="shared" si="16"/>
        <v>0</v>
      </c>
      <c r="AC93" s="19"/>
    </row>
    <row r="94" spans="1:30" ht="12.75" customHeight="1" x14ac:dyDescent="0.2">
      <c r="A94" s="18"/>
      <c r="B94" s="18"/>
      <c r="C94" s="189"/>
      <c r="D94" s="190"/>
      <c r="E94" s="202"/>
      <c r="F94" s="213"/>
      <c r="G94" s="33" t="s">
        <v>181</v>
      </c>
      <c r="H94" s="33" t="s">
        <v>180</v>
      </c>
      <c r="I94" s="19"/>
      <c r="J94" s="19"/>
      <c r="K94" s="91">
        <v>0.4</v>
      </c>
      <c r="L94" s="153">
        <v>0</v>
      </c>
      <c r="M94" s="19"/>
      <c r="N94" s="19"/>
      <c r="O94" s="131"/>
      <c r="P94" s="131"/>
      <c r="Q94" s="19"/>
      <c r="R94" s="19"/>
      <c r="S94" s="131"/>
      <c r="T94" s="11"/>
      <c r="U94" s="11"/>
      <c r="V94" s="106"/>
      <c r="W94" s="106"/>
      <c r="X94" s="19"/>
      <c r="Y94" s="19"/>
      <c r="Z94" s="106"/>
      <c r="AA94" s="19"/>
      <c r="AB94" s="26">
        <f t="shared" si="16"/>
        <v>0</v>
      </c>
      <c r="AC94" s="19"/>
    </row>
    <row r="95" spans="1:30" ht="12.75" customHeight="1" x14ac:dyDescent="0.2">
      <c r="A95" s="18"/>
      <c r="B95" s="18"/>
      <c r="C95" s="189"/>
      <c r="D95" s="190"/>
      <c r="E95" s="202" t="s">
        <v>182</v>
      </c>
      <c r="F95" s="213"/>
      <c r="G95" s="33" t="s">
        <v>183</v>
      </c>
      <c r="H95" s="33" t="s">
        <v>180</v>
      </c>
      <c r="I95" s="19"/>
      <c r="J95" s="19"/>
      <c r="K95" s="91">
        <v>1</v>
      </c>
      <c r="L95" s="92">
        <v>19</v>
      </c>
      <c r="M95" s="19"/>
      <c r="N95" s="19"/>
      <c r="O95" s="131"/>
      <c r="P95" s="131"/>
      <c r="Q95" s="19"/>
      <c r="R95" s="19"/>
      <c r="S95" s="131"/>
      <c r="T95" s="11"/>
      <c r="U95" s="11"/>
      <c r="V95" s="106"/>
      <c r="W95" s="106"/>
      <c r="X95" s="19"/>
      <c r="Y95" s="19"/>
      <c r="Z95" s="106"/>
      <c r="AA95" s="19"/>
      <c r="AB95" s="26">
        <f t="shared" si="16"/>
        <v>0</v>
      </c>
      <c r="AC95" s="19"/>
    </row>
    <row r="96" spans="1:30" ht="12.75" customHeight="1" x14ac:dyDescent="0.2">
      <c r="A96" s="18"/>
      <c r="B96" s="18"/>
      <c r="C96" s="189"/>
      <c r="D96" s="190"/>
      <c r="E96" s="202"/>
      <c r="F96" s="213"/>
      <c r="G96" s="33" t="s">
        <v>184</v>
      </c>
      <c r="H96" s="33" t="s">
        <v>185</v>
      </c>
      <c r="I96" s="19"/>
      <c r="J96" s="19"/>
      <c r="K96" s="91">
        <v>1</v>
      </c>
      <c r="L96" s="92">
        <v>19</v>
      </c>
      <c r="M96" s="19"/>
      <c r="N96" s="19"/>
      <c r="O96" s="131"/>
      <c r="P96" s="131"/>
      <c r="Q96" s="19"/>
      <c r="R96" s="19"/>
      <c r="S96" s="131"/>
      <c r="T96" s="11"/>
      <c r="U96" s="11"/>
      <c r="V96" s="106"/>
      <c r="W96" s="106"/>
      <c r="X96" s="19"/>
      <c r="Y96" s="19"/>
      <c r="Z96" s="106"/>
      <c r="AA96" s="19"/>
      <c r="AB96" s="26">
        <f t="shared" si="16"/>
        <v>0</v>
      </c>
      <c r="AC96" s="19"/>
    </row>
    <row r="97" spans="1:30" ht="12.75" customHeight="1" x14ac:dyDescent="0.2">
      <c r="A97" s="18"/>
      <c r="B97" s="18"/>
      <c r="C97" s="189"/>
      <c r="D97" s="190"/>
      <c r="E97" s="202"/>
      <c r="F97" s="213"/>
      <c r="G97" s="33" t="s">
        <v>186</v>
      </c>
      <c r="H97" s="33" t="s">
        <v>187</v>
      </c>
      <c r="I97" s="19"/>
      <c r="J97" s="19"/>
      <c r="K97" s="91">
        <v>1</v>
      </c>
      <c r="L97" s="92">
        <v>19</v>
      </c>
      <c r="M97" s="19"/>
      <c r="N97" s="19"/>
      <c r="O97" s="131"/>
      <c r="P97" s="131"/>
      <c r="Q97" s="19"/>
      <c r="R97" s="19"/>
      <c r="S97" s="131"/>
      <c r="T97" s="11"/>
      <c r="U97" s="11"/>
      <c r="V97" s="106"/>
      <c r="W97" s="106"/>
      <c r="X97" s="19"/>
      <c r="Y97" s="19"/>
      <c r="Z97" s="106"/>
      <c r="AA97" s="19"/>
      <c r="AB97" s="26">
        <f t="shared" si="16"/>
        <v>0</v>
      </c>
      <c r="AC97" s="19"/>
    </row>
    <row r="98" spans="1:30" ht="12.75" customHeight="1" x14ac:dyDescent="0.2">
      <c r="A98" s="18"/>
      <c r="B98" s="18"/>
      <c r="C98" s="189"/>
      <c r="D98" s="190"/>
      <c r="E98" s="202"/>
      <c r="F98" s="213"/>
      <c r="G98" s="33" t="s">
        <v>188</v>
      </c>
      <c r="H98" s="33" t="s">
        <v>189</v>
      </c>
      <c r="I98" s="19"/>
      <c r="J98" s="19"/>
      <c r="K98" s="91">
        <v>1</v>
      </c>
      <c r="L98" s="92">
        <v>19</v>
      </c>
      <c r="M98" s="19"/>
      <c r="N98" s="19"/>
      <c r="O98" s="131"/>
      <c r="P98" s="131"/>
      <c r="Q98" s="19"/>
      <c r="R98" s="19"/>
      <c r="S98" s="131"/>
      <c r="T98" s="11"/>
      <c r="U98" s="11"/>
      <c r="V98" s="106"/>
      <c r="W98" s="106"/>
      <c r="X98" s="19"/>
      <c r="Y98" s="19"/>
      <c r="Z98" s="106"/>
      <c r="AA98" s="19"/>
      <c r="AB98" s="26">
        <f t="shared" si="16"/>
        <v>0</v>
      </c>
      <c r="AC98" s="19"/>
    </row>
    <row r="99" spans="1:30" ht="12.75" customHeight="1" x14ac:dyDescent="0.2">
      <c r="A99" s="18"/>
      <c r="B99" s="18"/>
      <c r="C99" s="189"/>
      <c r="D99" s="190"/>
      <c r="E99" s="202"/>
      <c r="F99" s="214"/>
      <c r="G99" s="33" t="s">
        <v>190</v>
      </c>
      <c r="H99" s="33" t="s">
        <v>191</v>
      </c>
      <c r="I99" s="19"/>
      <c r="J99" s="19"/>
      <c r="K99" s="91">
        <v>1</v>
      </c>
      <c r="L99" s="92">
        <v>19</v>
      </c>
      <c r="M99" s="19"/>
      <c r="N99" s="19"/>
      <c r="O99" s="131"/>
      <c r="P99" s="131"/>
      <c r="Q99" s="19"/>
      <c r="R99" s="19"/>
      <c r="S99" s="131"/>
      <c r="T99" s="11"/>
      <c r="U99" s="11"/>
      <c r="V99" s="106"/>
      <c r="W99" s="106"/>
      <c r="X99" s="19"/>
      <c r="Y99" s="19"/>
      <c r="Z99" s="106"/>
      <c r="AA99" s="19"/>
      <c r="AB99" s="26">
        <f t="shared" si="16"/>
        <v>0</v>
      </c>
      <c r="AC99" s="19"/>
    </row>
    <row r="100" spans="1:30" ht="44.25" customHeight="1" x14ac:dyDescent="0.2">
      <c r="A100" s="18"/>
      <c r="B100" s="18"/>
      <c r="C100" s="189"/>
      <c r="D100" s="115" t="s">
        <v>79</v>
      </c>
      <c r="E100" s="63" t="s">
        <v>192</v>
      </c>
      <c r="F100" s="63"/>
      <c r="G100" s="63" t="s">
        <v>81</v>
      </c>
      <c r="H100" s="64" t="s">
        <v>82</v>
      </c>
      <c r="I100" s="19"/>
      <c r="J100" s="19"/>
      <c r="K100" s="19"/>
      <c r="L100" s="19"/>
      <c r="M100" s="19"/>
      <c r="N100" s="19"/>
      <c r="O100" s="19"/>
      <c r="P100" s="19"/>
      <c r="Q100" s="19"/>
      <c r="R100" s="19"/>
      <c r="S100" s="19"/>
      <c r="T100" s="11"/>
      <c r="U100" s="11"/>
      <c r="V100" s="19"/>
      <c r="W100" s="19"/>
      <c r="X100" s="19"/>
      <c r="Y100" s="19"/>
      <c r="Z100" s="19"/>
      <c r="AA100" s="19"/>
      <c r="AB100" s="19"/>
      <c r="AC100" s="19"/>
      <c r="AD100" s="26">
        <f>SUM(AB89:AB99)</f>
        <v>0</v>
      </c>
    </row>
    <row r="101" spans="1:30" ht="21" customHeight="1" x14ac:dyDescent="0.2">
      <c r="A101" s="18"/>
      <c r="B101" s="18"/>
      <c r="C101" s="189"/>
      <c r="D101" s="191" t="s">
        <v>83</v>
      </c>
      <c r="E101" s="203" t="s">
        <v>84</v>
      </c>
      <c r="F101" s="43"/>
      <c r="G101" s="44" t="s">
        <v>193</v>
      </c>
      <c r="H101" s="44" t="s">
        <v>115</v>
      </c>
      <c r="I101" s="19"/>
      <c r="J101" s="19"/>
      <c r="K101" s="19"/>
      <c r="L101" s="19"/>
      <c r="M101" s="19"/>
      <c r="N101" s="19"/>
      <c r="O101" s="19"/>
      <c r="P101" s="19"/>
      <c r="Q101" s="19"/>
      <c r="R101" s="19"/>
      <c r="S101" s="19"/>
      <c r="T101" s="11"/>
      <c r="U101" s="11"/>
      <c r="V101" s="19"/>
      <c r="W101" s="19"/>
      <c r="X101" s="19"/>
      <c r="Y101" s="19"/>
      <c r="Z101" s="19"/>
      <c r="AA101" s="19"/>
      <c r="AB101" s="19"/>
      <c r="AC101" s="19"/>
    </row>
    <row r="102" spans="1:30" ht="17.25" customHeight="1" x14ac:dyDescent="0.2">
      <c r="A102" s="18"/>
      <c r="B102" s="18"/>
      <c r="C102" s="189"/>
      <c r="D102" s="192"/>
      <c r="E102" s="205"/>
      <c r="F102" s="154"/>
      <c r="G102" s="44" t="s">
        <v>194</v>
      </c>
      <c r="H102" s="44" t="s">
        <v>115</v>
      </c>
      <c r="I102" s="18"/>
      <c r="J102" s="18"/>
      <c r="K102" s="18"/>
      <c r="L102" s="18"/>
      <c r="M102" s="18"/>
      <c r="N102" s="18"/>
      <c r="O102" s="18"/>
      <c r="P102" s="18"/>
      <c r="Q102" s="18"/>
      <c r="R102" s="18"/>
      <c r="S102" s="18"/>
      <c r="T102" s="11"/>
      <c r="U102" s="11"/>
      <c r="V102" s="18"/>
      <c r="W102" s="18"/>
      <c r="X102" s="18"/>
      <c r="Y102" s="18"/>
      <c r="Z102" s="18"/>
      <c r="AA102" s="18"/>
      <c r="AB102" s="18"/>
      <c r="AC102" s="18"/>
    </row>
    <row r="103" spans="1:30" ht="12.75" customHeight="1" x14ac:dyDescent="0.2">
      <c r="A103" s="18"/>
      <c r="B103" s="18"/>
      <c r="C103" s="20"/>
      <c r="D103" s="20"/>
      <c r="E103" s="20"/>
      <c r="F103" s="20"/>
      <c r="G103" s="20"/>
      <c r="H103" s="20"/>
      <c r="I103" s="19"/>
      <c r="J103" s="19"/>
      <c r="K103" s="19"/>
      <c r="L103" s="19"/>
      <c r="M103" s="19"/>
      <c r="N103" s="19"/>
      <c r="O103" s="19"/>
      <c r="P103" s="19"/>
      <c r="Q103" s="19"/>
      <c r="R103" s="19"/>
      <c r="S103" s="19"/>
      <c r="T103" s="11"/>
      <c r="U103" s="11"/>
      <c r="V103" s="19"/>
      <c r="W103" s="19"/>
      <c r="X103" s="19"/>
      <c r="Y103" s="19"/>
      <c r="Z103" s="19"/>
      <c r="AA103" s="19"/>
      <c r="AB103" s="19"/>
      <c r="AC103" s="19"/>
    </row>
    <row r="104" spans="1:30" s="21" customFormat="1" ht="12.75" customHeight="1" x14ac:dyDescent="0.2">
      <c r="C104" s="22"/>
      <c r="D104" s="22"/>
      <c r="E104" s="22"/>
      <c r="F104" s="22"/>
      <c r="G104" s="22"/>
      <c r="H104" s="22"/>
    </row>
    <row r="105" spans="1:30" ht="12.75" customHeight="1" x14ac:dyDescent="0.2">
      <c r="A105" s="18"/>
      <c r="B105" s="18"/>
      <c r="C105" s="20"/>
      <c r="D105" s="20"/>
      <c r="E105" s="20"/>
      <c r="F105" s="20"/>
      <c r="G105" s="20"/>
      <c r="H105" s="20"/>
      <c r="I105" s="19"/>
      <c r="J105" s="19"/>
      <c r="K105" s="19"/>
      <c r="L105" s="19"/>
      <c r="M105" s="19"/>
      <c r="N105" s="19"/>
      <c r="O105" s="19" t="str">
        <f t="shared" ref="O105:S106" si="17">O182</f>
        <v>Plaatsen</v>
      </c>
      <c r="P105" s="19" t="str">
        <f t="shared" si="17"/>
        <v>Vervangen</v>
      </c>
      <c r="Q105" s="19">
        <f t="shared" si="17"/>
        <v>0</v>
      </c>
      <c r="R105" s="19" t="str">
        <f t="shared" si="17"/>
        <v>Handhaven</v>
      </c>
      <c r="S105" s="19" t="str">
        <f t="shared" si="17"/>
        <v>Saneren</v>
      </c>
      <c r="T105" s="11"/>
      <c r="U105" s="11"/>
      <c r="V105" s="19" t="str">
        <f t="shared" ref="V105:Z106" si="18">V65</f>
        <v>Plaatsen</v>
      </c>
      <c r="W105" s="19" t="str">
        <f t="shared" si="18"/>
        <v>Vervangen</v>
      </c>
      <c r="X105" s="19">
        <f t="shared" si="18"/>
        <v>0</v>
      </c>
      <c r="Y105" s="19" t="str">
        <f t="shared" si="18"/>
        <v>Handhaven</v>
      </c>
      <c r="Z105" s="19" t="str">
        <f t="shared" si="18"/>
        <v>Saneren</v>
      </c>
      <c r="AA105" s="19"/>
      <c r="AB105" s="19"/>
      <c r="AC105" s="19"/>
    </row>
    <row r="106" spans="1:30" ht="12.75" customHeight="1" x14ac:dyDescent="0.2">
      <c r="A106" s="18"/>
      <c r="B106" s="18"/>
      <c r="C106" s="20"/>
      <c r="D106" s="20"/>
      <c r="E106" s="20"/>
      <c r="F106" s="20"/>
      <c r="G106" s="20"/>
      <c r="H106" s="20"/>
      <c r="I106" s="19"/>
      <c r="J106" s="19"/>
      <c r="K106" s="19"/>
      <c r="L106" s="19"/>
      <c r="M106" s="19"/>
      <c r="N106" s="19"/>
      <c r="O106" s="19" t="str">
        <f t="shared" si="17"/>
        <v>(EHP)</v>
      </c>
      <c r="P106" s="19" t="str">
        <f t="shared" si="17"/>
        <v>(EHP)</v>
      </c>
      <c r="Q106" s="19">
        <f t="shared" si="17"/>
        <v>0</v>
      </c>
      <c r="R106" s="19" t="str">
        <f t="shared" si="17"/>
        <v>(EHP)</v>
      </c>
      <c r="S106" s="19" t="str">
        <f t="shared" si="17"/>
        <v>(EHP)</v>
      </c>
      <c r="T106" s="11"/>
      <c r="U106" s="11"/>
      <c r="V106" s="19" t="str">
        <f t="shared" si="18"/>
        <v>aantal</v>
      </c>
      <c r="W106" s="19" t="str">
        <f t="shared" si="18"/>
        <v>aantal</v>
      </c>
      <c r="X106" s="19">
        <f t="shared" si="18"/>
        <v>0</v>
      </c>
      <c r="Y106" s="19" t="str">
        <f t="shared" si="18"/>
        <v>aantal</v>
      </c>
      <c r="Z106" s="19" t="str">
        <f t="shared" si="18"/>
        <v>aantal</v>
      </c>
      <c r="AA106" s="19"/>
      <c r="AB106" s="19"/>
      <c r="AC106" s="19"/>
    </row>
    <row r="107" spans="1:30" ht="157.5" customHeight="1" x14ac:dyDescent="0.2">
      <c r="A107" s="18"/>
      <c r="B107" s="18"/>
      <c r="C107" s="189" t="s">
        <v>195</v>
      </c>
      <c r="D107" s="190" t="s">
        <v>196</v>
      </c>
      <c r="E107" s="196" t="s">
        <v>197</v>
      </c>
      <c r="F107" s="212"/>
      <c r="G107" s="32" t="s">
        <v>198</v>
      </c>
      <c r="H107" s="32" t="s">
        <v>199</v>
      </c>
      <c r="I107" s="18"/>
      <c r="J107" s="19"/>
      <c r="K107" s="91">
        <v>0.4</v>
      </c>
      <c r="L107" s="92" t="s">
        <v>51</v>
      </c>
      <c r="M107" s="19"/>
      <c r="N107" s="19"/>
      <c r="O107" s="131"/>
      <c r="P107" s="131"/>
      <c r="Q107" s="19"/>
      <c r="R107" s="19"/>
      <c r="S107" s="131"/>
      <c r="T107" s="11"/>
      <c r="U107" s="11"/>
      <c r="V107" s="106">
        <v>1</v>
      </c>
      <c r="W107" s="106">
        <v>5</v>
      </c>
      <c r="X107" s="19"/>
      <c r="Y107" s="106">
        <v>1</v>
      </c>
      <c r="Z107" s="106">
        <v>1</v>
      </c>
      <c r="AA107" s="19"/>
      <c r="AB107" s="26">
        <f t="shared" ref="AB107:AB142" si="19">(V107*O107+W107*P107+Y107*R107+Z107*S107)</f>
        <v>0</v>
      </c>
      <c r="AC107" s="19"/>
    </row>
    <row r="108" spans="1:30" ht="146.25" customHeight="1" x14ac:dyDescent="0.2">
      <c r="A108" s="18"/>
      <c r="B108" s="18"/>
      <c r="C108" s="189"/>
      <c r="D108" s="190"/>
      <c r="E108" s="197"/>
      <c r="F108" s="213"/>
      <c r="G108" s="32" t="s">
        <v>198</v>
      </c>
      <c r="H108" s="32" t="s">
        <v>200</v>
      </c>
      <c r="I108" s="18"/>
      <c r="J108" s="19"/>
      <c r="K108" s="91">
        <v>0.4</v>
      </c>
      <c r="L108" s="92" t="s">
        <v>51</v>
      </c>
      <c r="M108" s="19"/>
      <c r="N108" s="19"/>
      <c r="O108" s="131"/>
      <c r="P108" s="131"/>
      <c r="Q108" s="19"/>
      <c r="R108" s="19"/>
      <c r="S108" s="131"/>
      <c r="T108" s="11"/>
      <c r="U108" s="11"/>
      <c r="V108" s="106">
        <v>1</v>
      </c>
      <c r="W108" s="106">
        <v>5</v>
      </c>
      <c r="X108" s="19"/>
      <c r="Y108" s="106">
        <v>1</v>
      </c>
      <c r="Z108" s="106">
        <v>1</v>
      </c>
      <c r="AA108" s="19"/>
      <c r="AB108" s="26">
        <f t="shared" si="19"/>
        <v>0</v>
      </c>
      <c r="AC108" s="19"/>
    </row>
    <row r="109" spans="1:30" ht="172.5" customHeight="1" x14ac:dyDescent="0.2">
      <c r="A109" s="18"/>
      <c r="B109" s="18"/>
      <c r="C109" s="189"/>
      <c r="D109" s="190"/>
      <c r="E109" s="198"/>
      <c r="F109" s="214"/>
      <c r="G109" s="32" t="s">
        <v>201</v>
      </c>
      <c r="H109" s="32" t="s">
        <v>202</v>
      </c>
      <c r="I109" s="18"/>
      <c r="J109" s="19"/>
      <c r="K109" s="91">
        <v>0.4</v>
      </c>
      <c r="L109" s="92" t="s">
        <v>51</v>
      </c>
      <c r="M109" s="19"/>
      <c r="N109" s="19"/>
      <c r="O109" s="131"/>
      <c r="P109" s="131"/>
      <c r="Q109" s="19"/>
      <c r="R109" s="19"/>
      <c r="S109" s="131"/>
      <c r="T109" s="11"/>
      <c r="U109" s="11"/>
      <c r="V109" s="106">
        <v>1</v>
      </c>
      <c r="W109" s="106">
        <v>5</v>
      </c>
      <c r="X109" s="19"/>
      <c r="Y109" s="106">
        <v>1</v>
      </c>
      <c r="Z109" s="106">
        <v>1</v>
      </c>
      <c r="AA109" s="19"/>
      <c r="AB109" s="26">
        <f t="shared" si="19"/>
        <v>0</v>
      </c>
      <c r="AC109" s="19"/>
    </row>
    <row r="110" spans="1:30" ht="19.5" customHeight="1" x14ac:dyDescent="0.2">
      <c r="A110" s="18"/>
      <c r="B110" s="18"/>
      <c r="C110" s="189"/>
      <c r="D110" s="190"/>
      <c r="E110" s="196" t="s">
        <v>174</v>
      </c>
      <c r="F110" s="212"/>
      <c r="G110" s="33" t="s">
        <v>175</v>
      </c>
      <c r="H110" s="33" t="s">
        <v>176</v>
      </c>
      <c r="I110" s="18"/>
      <c r="J110" s="19"/>
      <c r="K110" s="91">
        <v>0.4</v>
      </c>
      <c r="L110" s="92" t="s">
        <v>51</v>
      </c>
      <c r="M110" s="19"/>
      <c r="N110" s="19"/>
      <c r="O110" s="131"/>
      <c r="P110" s="19"/>
      <c r="Q110" s="19"/>
      <c r="R110" s="25"/>
      <c r="S110" s="19"/>
      <c r="T110" s="11"/>
      <c r="U110" s="11"/>
      <c r="V110" s="106">
        <v>10</v>
      </c>
      <c r="W110" s="19"/>
      <c r="X110" s="19"/>
      <c r="Y110" s="106"/>
      <c r="Z110" s="19"/>
      <c r="AA110" s="19"/>
      <c r="AB110" s="26">
        <f t="shared" si="19"/>
        <v>0</v>
      </c>
      <c r="AC110" s="19"/>
    </row>
    <row r="111" spans="1:30" ht="12.75" customHeight="1" x14ac:dyDescent="0.2">
      <c r="A111" s="18"/>
      <c r="B111" s="18"/>
      <c r="C111" s="189"/>
      <c r="D111" s="190"/>
      <c r="E111" s="197"/>
      <c r="F111" s="213"/>
      <c r="G111" s="33" t="s">
        <v>177</v>
      </c>
      <c r="H111" s="33" t="s">
        <v>176</v>
      </c>
      <c r="I111" s="18"/>
      <c r="J111" s="19"/>
      <c r="K111" s="91">
        <v>0.4</v>
      </c>
      <c r="L111" s="92" t="s">
        <v>51</v>
      </c>
      <c r="M111" s="19"/>
      <c r="N111" s="19"/>
      <c r="O111" s="131"/>
      <c r="P111" s="19"/>
      <c r="Q111" s="19"/>
      <c r="R111" s="25"/>
      <c r="S111" s="19"/>
      <c r="T111" s="11"/>
      <c r="U111" s="11"/>
      <c r="V111" s="106">
        <v>10</v>
      </c>
      <c r="W111" s="19"/>
      <c r="X111" s="19"/>
      <c r="Y111" s="106"/>
      <c r="Z111" s="19"/>
      <c r="AA111" s="19"/>
      <c r="AB111" s="26">
        <f t="shared" si="19"/>
        <v>0</v>
      </c>
      <c r="AC111" s="19"/>
    </row>
    <row r="112" spans="1:30" ht="12.75" customHeight="1" x14ac:dyDescent="0.2">
      <c r="A112" s="18"/>
      <c r="B112" s="18"/>
      <c r="C112" s="189"/>
      <c r="D112" s="190"/>
      <c r="E112" s="197"/>
      <c r="F112" s="213"/>
      <c r="G112" s="33" t="s">
        <v>203</v>
      </c>
      <c r="H112" s="33" t="s">
        <v>180</v>
      </c>
      <c r="I112" s="18"/>
      <c r="J112" s="19"/>
      <c r="K112" s="91">
        <v>0.4</v>
      </c>
      <c r="L112" s="92" t="s">
        <v>51</v>
      </c>
      <c r="M112" s="19"/>
      <c r="N112" s="19"/>
      <c r="O112" s="131"/>
      <c r="P112" s="19"/>
      <c r="Q112" s="19"/>
      <c r="R112" s="25"/>
      <c r="S112" s="19"/>
      <c r="T112" s="11"/>
      <c r="U112" s="11"/>
      <c r="V112" s="106">
        <v>0</v>
      </c>
      <c r="W112" s="19"/>
      <c r="X112" s="19"/>
      <c r="Y112" s="106"/>
      <c r="Z112" s="19"/>
      <c r="AA112" s="19"/>
      <c r="AB112" s="26">
        <f t="shared" si="19"/>
        <v>0</v>
      </c>
      <c r="AC112" s="19"/>
    </row>
    <row r="113" spans="1:29" ht="12.75" customHeight="1" x14ac:dyDescent="0.2">
      <c r="A113" s="18"/>
      <c r="B113" s="18"/>
      <c r="C113" s="189"/>
      <c r="D113" s="190"/>
      <c r="E113" s="197"/>
      <c r="F113" s="213"/>
      <c r="G113" s="33" t="s">
        <v>204</v>
      </c>
      <c r="H113" s="33" t="s">
        <v>180</v>
      </c>
      <c r="I113" s="18"/>
      <c r="J113" s="19"/>
      <c r="K113" s="91">
        <v>0.4</v>
      </c>
      <c r="L113" s="92" t="s">
        <v>51</v>
      </c>
      <c r="M113" s="19"/>
      <c r="N113" s="19"/>
      <c r="O113" s="131"/>
      <c r="P113" s="19"/>
      <c r="Q113" s="19"/>
      <c r="R113" s="25"/>
      <c r="S113" s="19"/>
      <c r="T113" s="11"/>
      <c r="U113" s="11"/>
      <c r="V113" s="106">
        <v>0</v>
      </c>
      <c r="W113" s="19"/>
      <c r="X113" s="19"/>
      <c r="Y113" s="106"/>
      <c r="Z113" s="19"/>
      <c r="AA113" s="19"/>
      <c r="AB113" s="26">
        <f t="shared" si="19"/>
        <v>0</v>
      </c>
      <c r="AC113" s="19"/>
    </row>
    <row r="114" spans="1:29" ht="12.75" customHeight="1" x14ac:dyDescent="0.2">
      <c r="A114" s="18"/>
      <c r="B114" s="18"/>
      <c r="C114" s="189"/>
      <c r="D114" s="190"/>
      <c r="E114" s="197"/>
      <c r="F114" s="214"/>
      <c r="G114" s="33" t="s">
        <v>205</v>
      </c>
      <c r="H114" s="33" t="s">
        <v>180</v>
      </c>
      <c r="I114" s="18"/>
      <c r="J114" s="19"/>
      <c r="K114" s="91">
        <v>0.4</v>
      </c>
      <c r="L114" s="92" t="s">
        <v>51</v>
      </c>
      <c r="M114" s="19"/>
      <c r="N114" s="19"/>
      <c r="O114" s="131"/>
      <c r="P114" s="19"/>
      <c r="Q114" s="19"/>
      <c r="R114" s="25"/>
      <c r="S114" s="19"/>
      <c r="T114" s="11"/>
      <c r="U114" s="11"/>
      <c r="V114" s="106">
        <v>0</v>
      </c>
      <c r="W114" s="19"/>
      <c r="X114" s="19"/>
      <c r="Y114" s="106"/>
      <c r="Z114" s="19"/>
      <c r="AA114" s="19"/>
      <c r="AB114" s="26">
        <f t="shared" si="19"/>
        <v>0</v>
      </c>
      <c r="AC114" s="19"/>
    </row>
    <row r="115" spans="1:29" ht="47.25" customHeight="1" x14ac:dyDescent="0.2">
      <c r="A115" s="18"/>
      <c r="B115" s="18"/>
      <c r="C115" s="189"/>
      <c r="D115" s="190"/>
      <c r="E115" s="196" t="s">
        <v>178</v>
      </c>
      <c r="F115" s="212"/>
      <c r="G115" s="32" t="s">
        <v>206</v>
      </c>
      <c r="H115" s="32" t="s">
        <v>207</v>
      </c>
      <c r="I115" s="18"/>
      <c r="J115" s="19"/>
      <c r="K115" s="91">
        <v>1</v>
      </c>
      <c r="L115" s="92" t="s">
        <v>62</v>
      </c>
      <c r="M115" s="19"/>
      <c r="N115" s="19"/>
      <c r="O115" s="131"/>
      <c r="P115" s="131"/>
      <c r="Q115" s="19"/>
      <c r="R115" s="19"/>
      <c r="S115" s="131"/>
      <c r="T115" s="11"/>
      <c r="U115" s="11"/>
      <c r="V115" s="106">
        <v>10</v>
      </c>
      <c r="W115" s="106">
        <v>20</v>
      </c>
      <c r="X115" s="19"/>
      <c r="Y115" s="19"/>
      <c r="Z115" s="106">
        <v>10</v>
      </c>
      <c r="AA115" s="19"/>
      <c r="AB115" s="26">
        <f t="shared" si="19"/>
        <v>0</v>
      </c>
      <c r="AC115" s="19"/>
    </row>
    <row r="116" spans="1:29" ht="47.25" customHeight="1" x14ac:dyDescent="0.2">
      <c r="A116" s="18"/>
      <c r="B116" s="18"/>
      <c r="C116" s="189"/>
      <c r="D116" s="190"/>
      <c r="E116" s="197"/>
      <c r="F116" s="213"/>
      <c r="G116" s="32" t="s">
        <v>208</v>
      </c>
      <c r="H116" s="32" t="s">
        <v>209</v>
      </c>
      <c r="I116" s="18"/>
      <c r="J116" s="19"/>
      <c r="K116" s="91">
        <v>1</v>
      </c>
      <c r="L116" s="92" t="s">
        <v>62</v>
      </c>
      <c r="M116" s="19"/>
      <c r="N116" s="19"/>
      <c r="O116" s="131"/>
      <c r="P116" s="131"/>
      <c r="Q116" s="19"/>
      <c r="R116" s="19"/>
      <c r="S116" s="131"/>
      <c r="T116" s="11"/>
      <c r="U116" s="11"/>
      <c r="V116" s="106">
        <v>10</v>
      </c>
      <c r="W116" s="106">
        <v>20</v>
      </c>
      <c r="X116" s="19"/>
      <c r="Y116" s="19"/>
      <c r="Z116" s="106">
        <v>10</v>
      </c>
      <c r="AA116" s="19"/>
      <c r="AB116" s="26">
        <f t="shared" si="19"/>
        <v>0</v>
      </c>
      <c r="AC116" s="19"/>
    </row>
    <row r="117" spans="1:29" ht="12.75" customHeight="1" x14ac:dyDescent="0.2">
      <c r="A117" s="18"/>
      <c r="B117" s="18"/>
      <c r="C117" s="189"/>
      <c r="D117" s="190"/>
      <c r="E117" s="197"/>
      <c r="F117" s="213"/>
      <c r="G117" s="33" t="s">
        <v>210</v>
      </c>
      <c r="H117" s="32" t="s">
        <v>207</v>
      </c>
      <c r="I117" s="18"/>
      <c r="J117" s="19"/>
      <c r="K117" s="91">
        <v>1</v>
      </c>
      <c r="L117" s="92" t="s">
        <v>62</v>
      </c>
      <c r="M117" s="19"/>
      <c r="N117" s="19"/>
      <c r="O117" s="131"/>
      <c r="P117" s="19"/>
      <c r="Q117" s="19"/>
      <c r="R117" s="19"/>
      <c r="S117" s="25"/>
      <c r="T117" s="11"/>
      <c r="U117" s="11"/>
      <c r="V117" s="106"/>
      <c r="W117" s="19"/>
      <c r="X117" s="19"/>
      <c r="Y117" s="19"/>
      <c r="Z117" s="106"/>
      <c r="AA117" s="19"/>
      <c r="AB117" s="26">
        <f t="shared" si="19"/>
        <v>0</v>
      </c>
      <c r="AC117" s="19"/>
    </row>
    <row r="118" spans="1:29" ht="12.75" customHeight="1" x14ac:dyDescent="0.2">
      <c r="A118" s="18"/>
      <c r="B118" s="18"/>
      <c r="C118" s="189"/>
      <c r="D118" s="190"/>
      <c r="E118" s="197"/>
      <c r="F118" s="213"/>
      <c r="G118" s="33" t="s">
        <v>211</v>
      </c>
      <c r="H118" s="32" t="s">
        <v>207</v>
      </c>
      <c r="I118" s="18"/>
      <c r="J118" s="19"/>
      <c r="K118" s="91">
        <v>1</v>
      </c>
      <c r="L118" s="92" t="s">
        <v>62</v>
      </c>
      <c r="M118" s="19"/>
      <c r="N118" s="19"/>
      <c r="O118" s="131"/>
      <c r="P118" s="19"/>
      <c r="Q118" s="19"/>
      <c r="R118" s="19"/>
      <c r="S118" s="25"/>
      <c r="T118" s="11"/>
      <c r="U118" s="11"/>
      <c r="V118" s="106">
        <v>0</v>
      </c>
      <c r="W118" s="19"/>
      <c r="X118" s="19"/>
      <c r="Y118" s="19"/>
      <c r="Z118" s="106">
        <v>0</v>
      </c>
      <c r="AA118" s="19"/>
      <c r="AB118" s="26">
        <f t="shared" si="19"/>
        <v>0</v>
      </c>
      <c r="AC118" s="19"/>
    </row>
    <row r="119" spans="1:29" ht="12.75" customHeight="1" x14ac:dyDescent="0.2">
      <c r="A119" s="18"/>
      <c r="B119" s="18"/>
      <c r="C119" s="189"/>
      <c r="D119" s="190"/>
      <c r="E119" s="197"/>
      <c r="F119" s="213"/>
      <c r="G119" s="33" t="s">
        <v>212</v>
      </c>
      <c r="H119" s="33" t="s">
        <v>180</v>
      </c>
      <c r="I119" s="18"/>
      <c r="J119" s="19"/>
      <c r="K119" s="91">
        <v>0.4</v>
      </c>
      <c r="L119" s="92" t="s">
        <v>51</v>
      </c>
      <c r="M119" s="19"/>
      <c r="N119" s="19"/>
      <c r="O119" s="131"/>
      <c r="P119" s="19"/>
      <c r="Q119" s="19"/>
      <c r="R119" s="19"/>
      <c r="S119" s="25"/>
      <c r="T119" s="11"/>
      <c r="U119" s="11"/>
      <c r="V119" s="106">
        <v>0</v>
      </c>
      <c r="W119" s="19"/>
      <c r="X119" s="19"/>
      <c r="Y119" s="19"/>
      <c r="Z119" s="106">
        <v>0</v>
      </c>
      <c r="AA119" s="19"/>
      <c r="AB119" s="26">
        <f t="shared" si="19"/>
        <v>0</v>
      </c>
      <c r="AC119" s="19"/>
    </row>
    <row r="120" spans="1:29" ht="12.75" customHeight="1" x14ac:dyDescent="0.2">
      <c r="A120" s="18"/>
      <c r="B120" s="18"/>
      <c r="C120" s="189"/>
      <c r="D120" s="190"/>
      <c r="E120" s="197"/>
      <c r="F120" s="213"/>
      <c r="G120" s="33" t="s">
        <v>213</v>
      </c>
      <c r="H120" s="33" t="s">
        <v>180</v>
      </c>
      <c r="I120" s="18"/>
      <c r="J120" s="19"/>
      <c r="K120" s="91">
        <v>0.4</v>
      </c>
      <c r="L120" s="92" t="s">
        <v>51</v>
      </c>
      <c r="M120" s="19"/>
      <c r="N120" s="19"/>
      <c r="O120" s="131"/>
      <c r="P120" s="19"/>
      <c r="Q120" s="19"/>
      <c r="R120" s="19"/>
      <c r="S120" s="25"/>
      <c r="T120" s="11"/>
      <c r="U120" s="11"/>
      <c r="V120" s="106"/>
      <c r="W120" s="19"/>
      <c r="X120" s="19"/>
      <c r="Y120" s="19"/>
      <c r="Z120" s="106"/>
      <c r="AA120" s="19"/>
      <c r="AB120" s="26">
        <f t="shared" si="19"/>
        <v>0</v>
      </c>
      <c r="AC120" s="19"/>
    </row>
    <row r="121" spans="1:29" ht="12.75" customHeight="1" x14ac:dyDescent="0.2">
      <c r="A121" s="18"/>
      <c r="B121" s="18"/>
      <c r="C121" s="189"/>
      <c r="D121" s="190"/>
      <c r="E121" s="197"/>
      <c r="F121" s="213"/>
      <c r="G121" s="33" t="s">
        <v>214</v>
      </c>
      <c r="H121" s="33" t="s">
        <v>215</v>
      </c>
      <c r="I121" s="18"/>
      <c r="J121" s="19"/>
      <c r="K121" s="91">
        <v>1</v>
      </c>
      <c r="L121" s="92" t="s">
        <v>62</v>
      </c>
      <c r="M121" s="19"/>
      <c r="N121" s="19"/>
      <c r="O121" s="131"/>
      <c r="P121" s="19"/>
      <c r="Q121" s="19"/>
      <c r="R121" s="19"/>
      <c r="S121" s="25"/>
      <c r="T121" s="11"/>
      <c r="U121" s="11"/>
      <c r="V121" s="106">
        <v>0</v>
      </c>
      <c r="W121" s="19"/>
      <c r="X121" s="19"/>
      <c r="Y121" s="19"/>
      <c r="Z121" s="106">
        <v>0</v>
      </c>
      <c r="AA121" s="19"/>
      <c r="AB121" s="26">
        <f t="shared" si="19"/>
        <v>0</v>
      </c>
      <c r="AC121" s="19"/>
    </row>
    <row r="122" spans="1:29" ht="12.75" customHeight="1" x14ac:dyDescent="0.2">
      <c r="A122" s="18"/>
      <c r="B122" s="18"/>
      <c r="C122" s="189"/>
      <c r="D122" s="190"/>
      <c r="E122" s="197"/>
      <c r="F122" s="214"/>
      <c r="G122" s="33" t="s">
        <v>216</v>
      </c>
      <c r="H122" s="33" t="s">
        <v>217</v>
      </c>
      <c r="I122" s="18"/>
      <c r="J122" s="19"/>
      <c r="K122" s="91">
        <v>1</v>
      </c>
      <c r="L122" s="92" t="s">
        <v>62</v>
      </c>
      <c r="M122" s="19"/>
      <c r="N122" s="19"/>
      <c r="O122" s="131"/>
      <c r="P122" s="19"/>
      <c r="Q122" s="19"/>
      <c r="R122" s="19"/>
      <c r="S122" s="25"/>
      <c r="T122" s="11"/>
      <c r="U122" s="11"/>
      <c r="V122" s="106">
        <v>0</v>
      </c>
      <c r="W122" s="19"/>
      <c r="X122" s="19"/>
      <c r="Y122" s="19"/>
      <c r="Z122" s="106">
        <v>0</v>
      </c>
      <c r="AA122" s="19"/>
      <c r="AB122" s="26">
        <f t="shared" si="19"/>
        <v>0</v>
      </c>
      <c r="AC122" s="19"/>
    </row>
    <row r="123" spans="1:29" ht="12.75" customHeight="1" x14ac:dyDescent="0.2">
      <c r="A123" s="18"/>
      <c r="B123" s="18"/>
      <c r="C123" s="189"/>
      <c r="D123" s="190"/>
      <c r="E123" s="196" t="s">
        <v>218</v>
      </c>
      <c r="F123" s="212"/>
      <c r="G123" s="33" t="s">
        <v>219</v>
      </c>
      <c r="H123" s="33" t="s">
        <v>217</v>
      </c>
      <c r="I123" s="18"/>
      <c r="J123" s="19"/>
      <c r="K123" s="91">
        <v>0.4</v>
      </c>
      <c r="L123" s="92" t="s">
        <v>51</v>
      </c>
      <c r="M123" s="19"/>
      <c r="N123" s="19"/>
      <c r="O123" s="131"/>
      <c r="P123" s="19"/>
      <c r="Q123" s="19"/>
      <c r="R123" s="19"/>
      <c r="S123" s="25"/>
      <c r="T123" s="11"/>
      <c r="U123" s="11"/>
      <c r="V123" s="106"/>
      <c r="W123" s="19"/>
      <c r="X123" s="19"/>
      <c r="Y123" s="19"/>
      <c r="Z123" s="106"/>
      <c r="AA123" s="19"/>
      <c r="AB123" s="26">
        <f t="shared" si="19"/>
        <v>0</v>
      </c>
      <c r="AC123" s="19"/>
    </row>
    <row r="124" spans="1:29" ht="15.75" customHeight="1" x14ac:dyDescent="0.2">
      <c r="A124" s="18"/>
      <c r="B124" s="18"/>
      <c r="C124" s="189"/>
      <c r="D124" s="190"/>
      <c r="E124" s="198"/>
      <c r="F124" s="214"/>
      <c r="G124" s="33" t="s">
        <v>220</v>
      </c>
      <c r="H124" s="33" t="s">
        <v>217</v>
      </c>
      <c r="I124" s="18"/>
      <c r="J124" s="19"/>
      <c r="K124" s="91">
        <v>0.4</v>
      </c>
      <c r="L124" s="92" t="s">
        <v>51</v>
      </c>
      <c r="M124" s="19"/>
      <c r="N124" s="19"/>
      <c r="O124" s="131"/>
      <c r="P124" s="19"/>
      <c r="Q124" s="19"/>
      <c r="R124" s="19"/>
      <c r="S124" s="25"/>
      <c r="T124" s="11"/>
      <c r="U124" s="11"/>
      <c r="V124" s="106"/>
      <c r="W124" s="19"/>
      <c r="X124" s="19"/>
      <c r="Y124" s="19"/>
      <c r="Z124" s="106"/>
      <c r="AA124" s="19"/>
      <c r="AB124" s="26">
        <f t="shared" si="19"/>
        <v>0</v>
      </c>
      <c r="AC124" s="19"/>
    </row>
    <row r="125" spans="1:29" ht="77.25" customHeight="1" x14ac:dyDescent="0.2">
      <c r="A125" s="18"/>
      <c r="B125" s="18"/>
      <c r="C125" s="189"/>
      <c r="D125" s="190"/>
      <c r="E125" s="32"/>
      <c r="F125" s="46" t="s">
        <v>70</v>
      </c>
      <c r="G125" s="46" t="s">
        <v>221</v>
      </c>
      <c r="H125" s="46" t="s">
        <v>222</v>
      </c>
      <c r="I125" s="18"/>
      <c r="J125" s="19"/>
      <c r="K125" s="91">
        <v>0.4</v>
      </c>
      <c r="L125" s="92" t="s">
        <v>51</v>
      </c>
      <c r="M125" s="19"/>
      <c r="N125" s="19"/>
      <c r="O125" s="131"/>
      <c r="P125" s="131"/>
      <c r="Q125" s="19"/>
      <c r="R125" s="19"/>
      <c r="S125" s="131"/>
      <c r="T125" s="11"/>
      <c r="U125" s="11"/>
      <c r="V125" s="106">
        <v>8</v>
      </c>
      <c r="W125" s="106">
        <v>12</v>
      </c>
      <c r="X125" s="19"/>
      <c r="Y125" s="19"/>
      <c r="Z125" s="106">
        <v>8</v>
      </c>
      <c r="AA125" s="19"/>
      <c r="AB125" s="26">
        <f t="shared" si="19"/>
        <v>0</v>
      </c>
      <c r="AC125" s="19"/>
    </row>
    <row r="126" spans="1:29" ht="12.75" customHeight="1" x14ac:dyDescent="0.2">
      <c r="A126" s="18"/>
      <c r="B126" s="18"/>
      <c r="C126" s="189"/>
      <c r="D126" s="190"/>
      <c r="E126" s="196" t="s">
        <v>223</v>
      </c>
      <c r="F126" s="212"/>
      <c r="G126" s="33" t="s">
        <v>224</v>
      </c>
      <c r="H126" s="33" t="s">
        <v>225</v>
      </c>
      <c r="I126" s="18"/>
      <c r="J126" s="19"/>
      <c r="K126" s="91">
        <v>0.4</v>
      </c>
      <c r="L126" s="92" t="s">
        <v>51</v>
      </c>
      <c r="M126" s="19"/>
      <c r="N126" s="19"/>
      <c r="O126" s="131"/>
      <c r="P126" s="19"/>
      <c r="Q126" s="19"/>
      <c r="R126" s="19"/>
      <c r="S126" s="131"/>
      <c r="T126" s="11"/>
      <c r="U126" s="11"/>
      <c r="V126" s="106"/>
      <c r="W126" s="19"/>
      <c r="X126" s="19"/>
      <c r="Y126" s="19"/>
      <c r="Z126" s="106"/>
      <c r="AA126" s="19"/>
      <c r="AB126" s="26">
        <f t="shared" si="19"/>
        <v>0</v>
      </c>
      <c r="AC126" s="19"/>
    </row>
    <row r="127" spans="1:29" ht="12.75" customHeight="1" x14ac:dyDescent="0.2">
      <c r="A127" s="18"/>
      <c r="B127" s="18"/>
      <c r="C127" s="189"/>
      <c r="D127" s="190"/>
      <c r="E127" s="197"/>
      <c r="F127" s="213"/>
      <c r="G127" s="33" t="s">
        <v>226</v>
      </c>
      <c r="H127" s="33" t="s">
        <v>227</v>
      </c>
      <c r="I127" s="18"/>
      <c r="J127" s="19"/>
      <c r="K127" s="91">
        <v>0.4</v>
      </c>
      <c r="L127" s="92" t="s">
        <v>51</v>
      </c>
      <c r="M127" s="19"/>
      <c r="N127" s="19"/>
      <c r="O127" s="131"/>
      <c r="P127" s="19"/>
      <c r="Q127" s="19"/>
      <c r="R127" s="19"/>
      <c r="S127" s="131"/>
      <c r="T127" s="11"/>
      <c r="U127" s="11"/>
      <c r="V127" s="106">
        <v>2000</v>
      </c>
      <c r="W127" s="19"/>
      <c r="X127" s="19"/>
      <c r="Y127" s="19"/>
      <c r="Z127" s="106"/>
      <c r="AA127" s="19"/>
      <c r="AB127" s="26">
        <f t="shared" si="19"/>
        <v>0</v>
      </c>
      <c r="AC127" s="19"/>
    </row>
    <row r="128" spans="1:29" ht="12.75" customHeight="1" x14ac:dyDescent="0.2">
      <c r="A128" s="18"/>
      <c r="B128" s="18"/>
      <c r="C128" s="189"/>
      <c r="D128" s="190"/>
      <c r="E128" s="197"/>
      <c r="F128" s="213"/>
      <c r="G128" s="33" t="s">
        <v>228</v>
      </c>
      <c r="H128" s="33" t="s">
        <v>227</v>
      </c>
      <c r="I128" s="18"/>
      <c r="J128" s="19"/>
      <c r="K128" s="91">
        <v>0.4</v>
      </c>
      <c r="L128" s="92" t="s">
        <v>51</v>
      </c>
      <c r="M128" s="19"/>
      <c r="N128" s="19"/>
      <c r="O128" s="131"/>
      <c r="P128" s="19"/>
      <c r="Q128" s="19"/>
      <c r="R128" s="19"/>
      <c r="S128" s="131"/>
      <c r="T128" s="11"/>
      <c r="U128" s="11"/>
      <c r="V128" s="106">
        <v>1000</v>
      </c>
      <c r="W128" s="19"/>
      <c r="X128" s="19"/>
      <c r="Y128" s="19"/>
      <c r="Z128" s="106"/>
      <c r="AA128" s="19"/>
      <c r="AB128" s="26">
        <f t="shared" si="19"/>
        <v>0</v>
      </c>
      <c r="AC128" s="19"/>
    </row>
    <row r="129" spans="1:30" ht="12.75" customHeight="1" x14ac:dyDescent="0.2">
      <c r="A129" s="18"/>
      <c r="B129" s="18"/>
      <c r="C129" s="189"/>
      <c r="D129" s="190"/>
      <c r="E129" s="197"/>
      <c r="F129" s="213"/>
      <c r="G129" s="33" t="s">
        <v>229</v>
      </c>
      <c r="H129" s="33" t="s">
        <v>227</v>
      </c>
      <c r="I129" s="18"/>
      <c r="J129" s="19"/>
      <c r="K129" s="91">
        <v>0.4</v>
      </c>
      <c r="L129" s="92" t="s">
        <v>51</v>
      </c>
      <c r="M129" s="19"/>
      <c r="N129" s="19"/>
      <c r="O129" s="131"/>
      <c r="P129" s="19"/>
      <c r="Q129" s="19"/>
      <c r="R129" s="19"/>
      <c r="S129" s="131"/>
      <c r="T129" s="11"/>
      <c r="U129" s="11"/>
      <c r="V129" s="106">
        <v>1000</v>
      </c>
      <c r="W129" s="19"/>
      <c r="X129" s="19"/>
      <c r="Y129" s="19"/>
      <c r="Z129" s="106"/>
      <c r="AA129" s="19"/>
      <c r="AB129" s="26">
        <f t="shared" si="19"/>
        <v>0</v>
      </c>
      <c r="AC129" s="19"/>
    </row>
    <row r="130" spans="1:30" ht="12.75" customHeight="1" x14ac:dyDescent="0.2">
      <c r="A130" s="18"/>
      <c r="B130" s="18"/>
      <c r="C130" s="189"/>
      <c r="D130" s="190"/>
      <c r="E130" s="202" t="s">
        <v>230</v>
      </c>
      <c r="F130" s="212"/>
      <c r="G130" s="33" t="s">
        <v>231</v>
      </c>
      <c r="H130" s="33" t="s">
        <v>217</v>
      </c>
      <c r="I130" s="18"/>
      <c r="J130" s="19"/>
      <c r="K130" s="91">
        <v>1</v>
      </c>
      <c r="L130" s="92" t="s">
        <v>62</v>
      </c>
      <c r="M130" s="19"/>
      <c r="N130" s="19"/>
      <c r="O130" s="131"/>
      <c r="P130" s="19"/>
      <c r="Q130" s="19"/>
      <c r="R130" s="19"/>
      <c r="S130" s="131"/>
      <c r="T130" s="11"/>
      <c r="U130" s="11"/>
      <c r="V130" s="106"/>
      <c r="W130" s="19"/>
      <c r="X130" s="19"/>
      <c r="Y130" s="19"/>
      <c r="Z130" s="106"/>
      <c r="AA130" s="19"/>
      <c r="AB130" s="26">
        <f t="shared" si="19"/>
        <v>0</v>
      </c>
      <c r="AC130" s="19"/>
    </row>
    <row r="131" spans="1:30" ht="12.75" customHeight="1" x14ac:dyDescent="0.2">
      <c r="A131" s="18"/>
      <c r="B131" s="18"/>
      <c r="C131" s="189"/>
      <c r="D131" s="190"/>
      <c r="E131" s="202"/>
      <c r="F131" s="213"/>
      <c r="G131" s="33" t="s">
        <v>232</v>
      </c>
      <c r="H131" s="33" t="s">
        <v>217</v>
      </c>
      <c r="I131" s="18"/>
      <c r="J131" s="19"/>
      <c r="K131" s="91">
        <v>1</v>
      </c>
      <c r="L131" s="92" t="s">
        <v>62</v>
      </c>
      <c r="M131" s="19"/>
      <c r="N131" s="19"/>
      <c r="O131" s="131"/>
      <c r="P131" s="19"/>
      <c r="Q131" s="19"/>
      <c r="R131" s="19"/>
      <c r="S131" s="131"/>
      <c r="T131" s="11"/>
      <c r="U131" s="11"/>
      <c r="V131" s="106"/>
      <c r="W131" s="19"/>
      <c r="X131" s="19"/>
      <c r="Y131" s="19"/>
      <c r="Z131" s="106"/>
      <c r="AA131" s="19"/>
      <c r="AB131" s="26"/>
      <c r="AC131" s="19"/>
    </row>
    <row r="132" spans="1:30" ht="12.75" customHeight="1" x14ac:dyDescent="0.2">
      <c r="A132" s="18"/>
      <c r="B132" s="18"/>
      <c r="C132" s="189"/>
      <c r="D132" s="190"/>
      <c r="E132" s="202"/>
      <c r="F132" s="213"/>
      <c r="G132" s="33" t="s">
        <v>233</v>
      </c>
      <c r="H132" s="33" t="s">
        <v>234</v>
      </c>
      <c r="I132" s="18"/>
      <c r="J132" s="19"/>
      <c r="K132" s="91">
        <v>1</v>
      </c>
      <c r="L132" s="92" t="s">
        <v>62</v>
      </c>
      <c r="M132" s="19"/>
      <c r="N132" s="19"/>
      <c r="O132" s="131"/>
      <c r="P132" s="19"/>
      <c r="Q132" s="19"/>
      <c r="R132" s="19"/>
      <c r="S132" s="131"/>
      <c r="T132" s="11"/>
      <c r="U132" s="11"/>
      <c r="V132" s="106"/>
      <c r="W132" s="19"/>
      <c r="X132" s="19"/>
      <c r="Y132" s="19"/>
      <c r="Z132" s="106"/>
      <c r="AA132" s="19"/>
      <c r="AB132" s="26">
        <f t="shared" si="19"/>
        <v>0</v>
      </c>
      <c r="AC132" s="19"/>
    </row>
    <row r="133" spans="1:30" ht="12.75" customHeight="1" x14ac:dyDescent="0.2">
      <c r="A133" s="18"/>
      <c r="B133" s="18"/>
      <c r="C133" s="189"/>
      <c r="D133" s="190"/>
      <c r="E133" s="202"/>
      <c r="F133" s="213"/>
      <c r="G133" s="33" t="s">
        <v>235</v>
      </c>
      <c r="H133" s="33" t="s">
        <v>236</v>
      </c>
      <c r="I133" s="18"/>
      <c r="J133" s="19"/>
      <c r="K133" s="91">
        <v>1</v>
      </c>
      <c r="L133" s="92" t="s">
        <v>62</v>
      </c>
      <c r="M133" s="19"/>
      <c r="N133" s="19"/>
      <c r="O133" s="131"/>
      <c r="P133" s="19"/>
      <c r="Q133" s="19"/>
      <c r="R133" s="19"/>
      <c r="S133" s="131"/>
      <c r="T133" s="11"/>
      <c r="U133" s="11"/>
      <c r="V133" s="106"/>
      <c r="W133" s="19"/>
      <c r="X133" s="19"/>
      <c r="Y133" s="19"/>
      <c r="Z133" s="106"/>
      <c r="AA133" s="19"/>
      <c r="AB133" s="26">
        <f t="shared" si="19"/>
        <v>0</v>
      </c>
      <c r="AC133" s="19"/>
    </row>
    <row r="134" spans="1:30" ht="12.75" customHeight="1" x14ac:dyDescent="0.2">
      <c r="A134" s="18"/>
      <c r="B134" s="18"/>
      <c r="C134" s="189"/>
      <c r="D134" s="190"/>
      <c r="E134" s="202"/>
      <c r="F134" s="213"/>
      <c r="G134" s="33" t="s">
        <v>237</v>
      </c>
      <c r="H134" s="33" t="s">
        <v>238</v>
      </c>
      <c r="I134" s="18"/>
      <c r="J134" s="19"/>
      <c r="K134" s="91">
        <v>1</v>
      </c>
      <c r="L134" s="92" t="s">
        <v>62</v>
      </c>
      <c r="M134" s="19"/>
      <c r="N134" s="19"/>
      <c r="O134" s="131"/>
      <c r="P134" s="19"/>
      <c r="Q134" s="19"/>
      <c r="R134" s="19"/>
      <c r="S134" s="131"/>
      <c r="T134" s="11"/>
      <c r="U134" s="11"/>
      <c r="V134" s="106"/>
      <c r="W134" s="19"/>
      <c r="X134" s="19"/>
      <c r="Y134" s="19"/>
      <c r="Z134" s="106"/>
      <c r="AA134" s="19"/>
      <c r="AB134" s="26">
        <f t="shared" si="19"/>
        <v>0</v>
      </c>
      <c r="AC134" s="19"/>
    </row>
    <row r="135" spans="1:30" ht="12.75" customHeight="1" x14ac:dyDescent="0.2">
      <c r="A135" s="18"/>
      <c r="B135" s="18"/>
      <c r="C135" s="189"/>
      <c r="D135" s="190"/>
      <c r="E135" s="202"/>
      <c r="F135" s="213"/>
      <c r="G135" s="33" t="s">
        <v>239</v>
      </c>
      <c r="H135" s="33" t="s">
        <v>240</v>
      </c>
      <c r="I135" s="18"/>
      <c r="J135" s="19"/>
      <c r="K135" s="91">
        <v>1</v>
      </c>
      <c r="L135" s="92" t="s">
        <v>62</v>
      </c>
      <c r="M135" s="19"/>
      <c r="N135" s="19"/>
      <c r="O135" s="131"/>
      <c r="P135" s="19"/>
      <c r="Q135" s="19"/>
      <c r="R135" s="19"/>
      <c r="S135" s="131"/>
      <c r="T135" s="11"/>
      <c r="U135" s="11"/>
      <c r="V135" s="106"/>
      <c r="W135" s="19"/>
      <c r="X135" s="19"/>
      <c r="Y135" s="19"/>
      <c r="Z135" s="106"/>
      <c r="AA135" s="19"/>
      <c r="AB135" s="26">
        <f t="shared" si="19"/>
        <v>0</v>
      </c>
      <c r="AC135" s="19"/>
    </row>
    <row r="136" spans="1:30" ht="12.75" customHeight="1" x14ac:dyDescent="0.2">
      <c r="A136" s="18"/>
      <c r="B136" s="18"/>
      <c r="C136" s="189"/>
      <c r="D136" s="190"/>
      <c r="E136" s="202"/>
      <c r="F136" s="213"/>
      <c r="G136" s="33" t="s">
        <v>241</v>
      </c>
      <c r="H136" s="33" t="s">
        <v>242</v>
      </c>
      <c r="I136" s="18"/>
      <c r="J136" s="19"/>
      <c r="K136" s="91">
        <v>1</v>
      </c>
      <c r="L136" s="92" t="s">
        <v>62</v>
      </c>
      <c r="M136" s="19"/>
      <c r="N136" s="19"/>
      <c r="O136" s="131"/>
      <c r="P136" s="19"/>
      <c r="Q136" s="19"/>
      <c r="R136" s="19"/>
      <c r="S136" s="131"/>
      <c r="T136" s="11"/>
      <c r="U136" s="11"/>
      <c r="V136" s="106"/>
      <c r="W136" s="19"/>
      <c r="X136" s="19"/>
      <c r="Y136" s="19"/>
      <c r="Z136" s="106"/>
      <c r="AA136" s="19"/>
      <c r="AB136" s="26">
        <f t="shared" si="19"/>
        <v>0</v>
      </c>
      <c r="AC136" s="19"/>
    </row>
    <row r="137" spans="1:30" ht="26.25" customHeight="1" x14ac:dyDescent="0.2">
      <c r="A137" s="18"/>
      <c r="B137" s="18"/>
      <c r="C137" s="189"/>
      <c r="D137" s="190"/>
      <c r="E137" s="202"/>
      <c r="F137" s="213"/>
      <c r="G137" s="32" t="s">
        <v>243</v>
      </c>
      <c r="H137" s="33" t="s">
        <v>217</v>
      </c>
      <c r="I137" s="18"/>
      <c r="J137" s="19"/>
      <c r="K137" s="91">
        <v>1</v>
      </c>
      <c r="L137" s="92" t="s">
        <v>62</v>
      </c>
      <c r="M137" s="19"/>
      <c r="N137" s="19"/>
      <c r="O137" s="131"/>
      <c r="P137" s="19"/>
      <c r="Q137" s="19"/>
      <c r="R137" s="19"/>
      <c r="S137" s="131"/>
      <c r="T137" s="11"/>
      <c r="U137" s="11"/>
      <c r="V137" s="106"/>
      <c r="W137" s="19"/>
      <c r="X137" s="19"/>
      <c r="Y137" s="19"/>
      <c r="Z137" s="106"/>
      <c r="AA137" s="19"/>
      <c r="AB137" s="26">
        <f t="shared" si="19"/>
        <v>0</v>
      </c>
      <c r="AC137" s="19"/>
    </row>
    <row r="138" spans="1:30" ht="30.75" customHeight="1" x14ac:dyDescent="0.2">
      <c r="A138" s="18"/>
      <c r="B138" s="18"/>
      <c r="C138" s="189"/>
      <c r="D138" s="190"/>
      <c r="E138" s="202"/>
      <c r="F138" s="213"/>
      <c r="G138" s="32" t="s">
        <v>244</v>
      </c>
      <c r="H138" s="33" t="s">
        <v>245</v>
      </c>
      <c r="I138" s="18"/>
      <c r="J138" s="19"/>
      <c r="K138" s="91">
        <v>1</v>
      </c>
      <c r="L138" s="92" t="s">
        <v>62</v>
      </c>
      <c r="M138" s="19"/>
      <c r="N138" s="19"/>
      <c r="O138" s="131"/>
      <c r="P138" s="19"/>
      <c r="Q138" s="19"/>
      <c r="R138" s="19"/>
      <c r="S138" s="131"/>
      <c r="T138" s="11"/>
      <c r="U138" s="11"/>
      <c r="V138" s="106"/>
      <c r="W138" s="19"/>
      <c r="X138" s="19"/>
      <c r="Y138" s="19"/>
      <c r="Z138" s="106"/>
      <c r="AA138" s="19"/>
      <c r="AB138" s="26">
        <f t="shared" si="19"/>
        <v>0</v>
      </c>
      <c r="AC138" s="19"/>
    </row>
    <row r="139" spans="1:30" ht="30" customHeight="1" x14ac:dyDescent="0.2">
      <c r="A139" s="18"/>
      <c r="B139" s="18"/>
      <c r="C139" s="189"/>
      <c r="D139" s="190"/>
      <c r="E139" s="202"/>
      <c r="F139" s="213"/>
      <c r="G139" s="32" t="s">
        <v>246</v>
      </c>
      <c r="H139" s="33" t="s">
        <v>247</v>
      </c>
      <c r="I139" s="18"/>
      <c r="J139" s="19"/>
      <c r="K139" s="91">
        <v>1</v>
      </c>
      <c r="L139" s="92" t="s">
        <v>62</v>
      </c>
      <c r="M139" s="19"/>
      <c r="N139" s="19"/>
      <c r="O139" s="131"/>
      <c r="P139" s="19"/>
      <c r="Q139" s="19"/>
      <c r="R139" s="19"/>
      <c r="S139" s="131"/>
      <c r="T139" s="11"/>
      <c r="U139" s="11"/>
      <c r="V139" s="106">
        <v>2</v>
      </c>
      <c r="W139" s="19"/>
      <c r="X139" s="19"/>
      <c r="Y139" s="19"/>
      <c r="Z139" s="106"/>
      <c r="AA139" s="19"/>
      <c r="AB139" s="26">
        <f t="shared" si="19"/>
        <v>0</v>
      </c>
      <c r="AC139" s="19"/>
    </row>
    <row r="140" spans="1:30" ht="12.75" customHeight="1" x14ac:dyDescent="0.2">
      <c r="A140" s="18"/>
      <c r="B140" s="18"/>
      <c r="C140" s="189"/>
      <c r="D140" s="190"/>
      <c r="E140" s="202"/>
      <c r="F140" s="213"/>
      <c r="G140" s="33" t="s">
        <v>248</v>
      </c>
      <c r="H140" s="33" t="s">
        <v>249</v>
      </c>
      <c r="I140" s="18"/>
      <c r="J140" s="19"/>
      <c r="K140" s="91">
        <v>1</v>
      </c>
      <c r="L140" s="92" t="s">
        <v>62</v>
      </c>
      <c r="M140" s="19"/>
      <c r="N140" s="19"/>
      <c r="O140" s="131"/>
      <c r="P140" s="19"/>
      <c r="Q140" s="19"/>
      <c r="R140" s="19"/>
      <c r="S140" s="131"/>
      <c r="T140" s="11"/>
      <c r="U140" s="11"/>
      <c r="V140" s="106"/>
      <c r="W140" s="19"/>
      <c r="X140" s="19"/>
      <c r="Y140" s="19"/>
      <c r="Z140" s="106"/>
      <c r="AA140" s="19"/>
      <c r="AB140" s="26">
        <f t="shared" si="19"/>
        <v>0</v>
      </c>
      <c r="AC140" s="19"/>
    </row>
    <row r="141" spans="1:30" ht="12.75" customHeight="1" x14ac:dyDescent="0.2">
      <c r="A141" s="18"/>
      <c r="B141" s="18"/>
      <c r="C141" s="189"/>
      <c r="D141" s="190"/>
      <c r="E141" s="202"/>
      <c r="F141" s="213"/>
      <c r="G141" s="33" t="s">
        <v>250</v>
      </c>
      <c r="H141" s="33" t="s">
        <v>251</v>
      </c>
      <c r="I141" s="18"/>
      <c r="J141" s="19"/>
      <c r="K141" s="91">
        <v>1</v>
      </c>
      <c r="L141" s="92" t="s">
        <v>62</v>
      </c>
      <c r="M141" s="19"/>
      <c r="N141" s="19"/>
      <c r="O141" s="131"/>
      <c r="P141" s="19"/>
      <c r="Q141" s="19"/>
      <c r="R141" s="19"/>
      <c r="S141" s="131"/>
      <c r="T141" s="11"/>
      <c r="U141" s="11"/>
      <c r="V141" s="106"/>
      <c r="W141" s="19"/>
      <c r="X141" s="19"/>
      <c r="Y141" s="19"/>
      <c r="Z141" s="106"/>
      <c r="AA141" s="19"/>
      <c r="AB141" s="26">
        <f t="shared" si="19"/>
        <v>0</v>
      </c>
      <c r="AC141" s="19"/>
    </row>
    <row r="142" spans="1:30" ht="12.75" customHeight="1" x14ac:dyDescent="0.2">
      <c r="A142" s="18"/>
      <c r="B142" s="18"/>
      <c r="C142" s="189"/>
      <c r="D142" s="190"/>
      <c r="E142" s="202"/>
      <c r="F142" s="214"/>
      <c r="G142" s="33" t="s">
        <v>252</v>
      </c>
      <c r="H142" s="33" t="s">
        <v>253</v>
      </c>
      <c r="I142" s="18"/>
      <c r="J142" s="19"/>
      <c r="K142" s="91">
        <v>1</v>
      </c>
      <c r="L142" s="92" t="s">
        <v>62</v>
      </c>
      <c r="M142" s="19"/>
      <c r="N142" s="19"/>
      <c r="O142" s="131"/>
      <c r="P142" s="19"/>
      <c r="Q142" s="19"/>
      <c r="R142" s="19"/>
      <c r="S142" s="131"/>
      <c r="T142" s="11"/>
      <c r="U142" s="11"/>
      <c r="V142" s="106">
        <v>2</v>
      </c>
      <c r="W142" s="19"/>
      <c r="X142" s="19"/>
      <c r="Y142" s="19"/>
      <c r="Z142" s="106"/>
      <c r="AA142" s="19"/>
      <c r="AB142" s="26">
        <f t="shared" si="19"/>
        <v>0</v>
      </c>
      <c r="AC142" s="19"/>
    </row>
    <row r="143" spans="1:30" ht="42" customHeight="1" x14ac:dyDescent="0.2">
      <c r="A143" s="18"/>
      <c r="B143" s="18"/>
      <c r="C143" s="189"/>
      <c r="D143" s="115" t="s">
        <v>79</v>
      </c>
      <c r="E143" s="63" t="s">
        <v>80</v>
      </c>
      <c r="F143" s="64"/>
      <c r="G143" s="63" t="s">
        <v>81</v>
      </c>
      <c r="H143" s="64" t="s">
        <v>82</v>
      </c>
      <c r="I143" s="19"/>
      <c r="J143" s="19"/>
      <c r="K143" s="19"/>
      <c r="L143" s="19"/>
      <c r="M143" s="19"/>
      <c r="N143" s="19"/>
      <c r="O143" s="19"/>
      <c r="P143" s="19"/>
      <c r="Q143" s="19"/>
      <c r="R143" s="19"/>
      <c r="S143" s="19"/>
      <c r="T143" s="11"/>
      <c r="U143" s="11"/>
      <c r="V143" s="19"/>
      <c r="W143" s="19"/>
      <c r="X143" s="19"/>
      <c r="Y143" s="19"/>
      <c r="Z143" s="19"/>
      <c r="AA143" s="19"/>
      <c r="AB143" s="19"/>
      <c r="AC143" s="19"/>
      <c r="AD143" s="26">
        <f>SUM(AB107:AB142)</f>
        <v>0</v>
      </c>
    </row>
    <row r="144" spans="1:30" ht="12.75" customHeight="1" x14ac:dyDescent="0.2">
      <c r="A144" s="18"/>
      <c r="B144" s="18"/>
      <c r="C144" s="189"/>
      <c r="D144" s="191" t="s">
        <v>165</v>
      </c>
      <c r="E144" s="203" t="s">
        <v>84</v>
      </c>
      <c r="F144" s="231"/>
      <c r="G144" s="44" t="s">
        <v>193</v>
      </c>
      <c r="H144" s="44" t="s">
        <v>115</v>
      </c>
      <c r="I144" s="18"/>
      <c r="J144" s="19"/>
      <c r="K144" s="19"/>
      <c r="L144" s="19"/>
      <c r="M144" s="19"/>
      <c r="N144" s="19"/>
      <c r="O144" s="19"/>
      <c r="P144" s="19"/>
      <c r="Q144" s="19"/>
      <c r="R144" s="19"/>
      <c r="S144" s="19"/>
      <c r="T144" s="11"/>
      <c r="U144" s="11"/>
      <c r="V144" s="19"/>
      <c r="W144" s="19"/>
      <c r="X144" s="19"/>
      <c r="Y144" s="19"/>
      <c r="Z144" s="19"/>
      <c r="AA144" s="19"/>
      <c r="AB144" s="19"/>
      <c r="AC144" s="19"/>
    </row>
    <row r="145" spans="1:30" ht="27.75" customHeight="1" x14ac:dyDescent="0.2">
      <c r="A145" s="18"/>
      <c r="B145" s="18"/>
      <c r="C145" s="189"/>
      <c r="D145" s="209"/>
      <c r="E145" s="204"/>
      <c r="F145" s="232"/>
      <c r="G145" s="44" t="s">
        <v>254</v>
      </c>
      <c r="H145" s="45" t="s">
        <v>255</v>
      </c>
      <c r="I145" s="18"/>
      <c r="J145" s="19"/>
      <c r="K145" s="19"/>
      <c r="L145" s="19"/>
      <c r="M145" s="19"/>
      <c r="N145" s="19"/>
      <c r="O145" s="19"/>
      <c r="P145" s="19"/>
      <c r="Q145" s="19"/>
      <c r="R145" s="19"/>
      <c r="S145" s="19"/>
      <c r="T145" s="11"/>
      <c r="U145" s="11"/>
      <c r="V145" s="19"/>
      <c r="W145" s="19"/>
      <c r="X145" s="19"/>
      <c r="Y145" s="19"/>
      <c r="Z145" s="19"/>
      <c r="AA145" s="19"/>
      <c r="AB145" s="19"/>
      <c r="AC145" s="19"/>
    </row>
    <row r="146" spans="1:30" ht="12.75" customHeight="1" x14ac:dyDescent="0.2">
      <c r="A146" s="18"/>
      <c r="B146" s="18"/>
      <c r="C146" s="189"/>
      <c r="D146" s="209"/>
      <c r="E146" s="204"/>
      <c r="F146" s="232"/>
      <c r="G146" s="44" t="s">
        <v>256</v>
      </c>
      <c r="H146" s="44" t="s">
        <v>257</v>
      </c>
      <c r="I146" s="18"/>
      <c r="J146" s="19"/>
      <c r="K146" s="19"/>
      <c r="L146" s="19"/>
      <c r="M146" s="19"/>
      <c r="N146" s="19"/>
      <c r="O146" s="19"/>
      <c r="P146" s="19"/>
      <c r="Q146" s="19"/>
      <c r="R146" s="19"/>
      <c r="S146" s="19"/>
      <c r="T146" s="11"/>
      <c r="U146" s="11"/>
      <c r="V146" s="19"/>
      <c r="W146" s="19"/>
      <c r="X146" s="19"/>
      <c r="Y146" s="19"/>
      <c r="Z146" s="19"/>
      <c r="AA146" s="19"/>
      <c r="AB146" s="19"/>
      <c r="AC146" s="19"/>
    </row>
    <row r="147" spans="1:30" ht="28.5" customHeight="1" x14ac:dyDescent="0.2">
      <c r="A147" s="18"/>
      <c r="B147" s="18"/>
      <c r="C147" s="189"/>
      <c r="D147" s="192"/>
      <c r="E147" s="205"/>
      <c r="F147" s="233"/>
      <c r="G147" s="45" t="s">
        <v>258</v>
      </c>
      <c r="H147" s="45" t="s">
        <v>259</v>
      </c>
      <c r="I147" s="18"/>
      <c r="J147" s="19"/>
      <c r="K147" s="19"/>
      <c r="L147" s="19"/>
      <c r="M147" s="19"/>
      <c r="N147" s="19"/>
      <c r="O147" s="19"/>
      <c r="P147" s="19"/>
      <c r="Q147" s="19"/>
      <c r="R147" s="19"/>
      <c r="S147" s="19"/>
      <c r="T147" s="11"/>
      <c r="U147" s="11"/>
      <c r="V147" s="19"/>
      <c r="W147" s="19"/>
      <c r="X147" s="19"/>
      <c r="Y147" s="19"/>
      <c r="Z147" s="19"/>
      <c r="AA147" s="19"/>
      <c r="AB147" s="19"/>
      <c r="AC147" s="19"/>
    </row>
    <row r="148" spans="1:30" ht="12.75" customHeight="1" x14ac:dyDescent="0.2">
      <c r="A148" s="18"/>
      <c r="B148" s="18"/>
      <c r="C148" s="20"/>
      <c r="D148" s="20"/>
      <c r="E148" s="20"/>
      <c r="F148" s="20"/>
      <c r="G148" s="20"/>
      <c r="H148" s="20"/>
      <c r="I148" s="19"/>
      <c r="J148" s="19"/>
      <c r="K148" s="19"/>
      <c r="L148" s="19"/>
      <c r="M148" s="19"/>
      <c r="N148" s="19"/>
      <c r="O148" s="19"/>
      <c r="P148" s="19"/>
      <c r="Q148" s="19"/>
      <c r="R148" s="19"/>
      <c r="S148" s="19"/>
      <c r="T148" s="11"/>
      <c r="U148" s="11"/>
      <c r="V148" s="19"/>
      <c r="W148" s="19"/>
      <c r="X148" s="19"/>
      <c r="Y148" s="19"/>
      <c r="Z148" s="19"/>
      <c r="AA148" s="19"/>
      <c r="AB148" s="19"/>
      <c r="AC148" s="19"/>
    </row>
    <row r="149" spans="1:30" ht="12.75" customHeight="1" x14ac:dyDescent="0.2">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row>
    <row r="150" spans="1:30" s="21" customFormat="1" ht="12.75" customHeight="1" x14ac:dyDescent="0.2">
      <c r="A150" s="19"/>
      <c r="B150" s="19"/>
      <c r="C150" s="19"/>
      <c r="D150" s="19"/>
      <c r="E150" s="19"/>
      <c r="F150" s="19"/>
      <c r="G150" s="19"/>
      <c r="H150" s="19"/>
      <c r="I150" s="19"/>
      <c r="J150" s="19"/>
      <c r="K150" s="19"/>
      <c r="L150" s="19"/>
      <c r="M150" s="19"/>
      <c r="N150" s="19"/>
      <c r="O150" s="19"/>
      <c r="P150" s="19"/>
      <c r="Q150" s="19"/>
      <c r="R150" s="19"/>
      <c r="S150" s="19"/>
      <c r="T150" s="11"/>
      <c r="U150" s="11"/>
      <c r="V150" s="19"/>
      <c r="W150" s="19"/>
      <c r="X150" s="19"/>
      <c r="Y150" s="19"/>
      <c r="Z150" s="19"/>
      <c r="AA150" s="19"/>
      <c r="AB150" s="19"/>
      <c r="AC150" s="19"/>
    </row>
    <row r="151" spans="1:30" ht="60" customHeight="1" x14ac:dyDescent="0.2">
      <c r="A151" s="18"/>
      <c r="B151" s="18"/>
      <c r="C151" s="186" t="s">
        <v>260</v>
      </c>
      <c r="D151" s="206" t="s">
        <v>261</v>
      </c>
      <c r="E151" s="32" t="s">
        <v>262</v>
      </c>
      <c r="F151" s="212"/>
      <c r="G151" s="32" t="s">
        <v>263</v>
      </c>
      <c r="H151" s="32" t="s">
        <v>264</v>
      </c>
      <c r="I151" s="19"/>
      <c r="J151" s="19"/>
      <c r="K151" s="91">
        <v>0.4</v>
      </c>
      <c r="L151" s="153">
        <v>0</v>
      </c>
      <c r="M151" s="19"/>
      <c r="N151" s="19"/>
      <c r="O151" s="131"/>
      <c r="P151" s="131"/>
      <c r="Q151" s="19"/>
      <c r="R151" s="131"/>
      <c r="S151" s="131"/>
      <c r="T151" s="11"/>
      <c r="U151" s="11"/>
      <c r="V151" s="106">
        <v>2</v>
      </c>
      <c r="W151" s="106">
        <v>5</v>
      </c>
      <c r="X151" s="19"/>
      <c r="Y151" s="106">
        <v>0</v>
      </c>
      <c r="Z151" s="106">
        <v>2</v>
      </c>
      <c r="AA151" s="19"/>
      <c r="AB151" s="26">
        <f t="shared" ref="AB151:AB153" si="20">(V151*O151+W151*P151+Y151*R151+Z151*S151)</f>
        <v>0</v>
      </c>
      <c r="AC151" s="19"/>
    </row>
    <row r="152" spans="1:30" ht="42.75" customHeight="1" x14ac:dyDescent="0.2">
      <c r="A152" s="18"/>
      <c r="B152" s="18"/>
      <c r="C152" s="187"/>
      <c r="D152" s="207"/>
      <c r="E152" s="32" t="s">
        <v>265</v>
      </c>
      <c r="F152" s="213"/>
      <c r="G152" s="32" t="s">
        <v>266</v>
      </c>
      <c r="H152" s="32" t="s">
        <v>267</v>
      </c>
      <c r="I152" s="19"/>
      <c r="J152" s="19"/>
      <c r="K152" s="91">
        <v>0.4</v>
      </c>
      <c r="L152" s="153">
        <v>0</v>
      </c>
      <c r="M152" s="19"/>
      <c r="N152" s="19"/>
      <c r="O152" s="131"/>
      <c r="P152" s="131"/>
      <c r="Q152" s="19"/>
      <c r="R152" s="131"/>
      <c r="S152" s="131"/>
      <c r="T152" s="11"/>
      <c r="U152" s="11"/>
      <c r="V152" s="106">
        <v>2</v>
      </c>
      <c r="W152" s="106">
        <v>5</v>
      </c>
      <c r="X152" s="19"/>
      <c r="Y152" s="106">
        <v>0</v>
      </c>
      <c r="Z152" s="106">
        <v>2</v>
      </c>
      <c r="AA152" s="19"/>
      <c r="AB152" s="26">
        <f t="shared" si="20"/>
        <v>0</v>
      </c>
      <c r="AC152" s="19"/>
    </row>
    <row r="153" spans="1:30" ht="19.5" customHeight="1" x14ac:dyDescent="0.2">
      <c r="A153" s="18"/>
      <c r="B153" s="18"/>
      <c r="C153" s="187"/>
      <c r="D153" s="207"/>
      <c r="E153" s="151" t="s">
        <v>174</v>
      </c>
      <c r="F153" s="213"/>
      <c r="G153" s="33" t="s">
        <v>268</v>
      </c>
      <c r="H153" s="33" t="s">
        <v>269</v>
      </c>
      <c r="I153" s="19"/>
      <c r="J153" s="19"/>
      <c r="K153" s="91">
        <v>0.4</v>
      </c>
      <c r="L153" s="153">
        <v>0</v>
      </c>
      <c r="M153" s="19"/>
      <c r="N153" s="19"/>
      <c r="O153" s="131"/>
      <c r="P153" s="131"/>
      <c r="Q153" s="19"/>
      <c r="R153" s="131"/>
      <c r="S153" s="131"/>
      <c r="T153" s="11"/>
      <c r="U153" s="11"/>
      <c r="V153" s="106"/>
      <c r="W153" s="106">
        <v>5</v>
      </c>
      <c r="X153" s="19"/>
      <c r="Y153" s="106"/>
      <c r="Z153" s="106"/>
      <c r="AA153" s="19"/>
      <c r="AB153" s="26">
        <f t="shared" si="20"/>
        <v>0</v>
      </c>
      <c r="AC153" s="19"/>
    </row>
    <row r="154" spans="1:30" s="21" customFormat="1" ht="42" customHeight="1" x14ac:dyDescent="0.2">
      <c r="A154" s="18"/>
      <c r="B154" s="18"/>
      <c r="C154" s="187"/>
      <c r="D154" s="115" t="s">
        <v>79</v>
      </c>
      <c r="E154" s="63" t="s">
        <v>80</v>
      </c>
      <c r="F154" s="63"/>
      <c r="G154" s="63" t="s">
        <v>81</v>
      </c>
      <c r="H154" s="64" t="s">
        <v>82</v>
      </c>
      <c r="I154" s="19"/>
      <c r="J154" s="19"/>
      <c r="K154" s="19"/>
      <c r="L154" s="19"/>
      <c r="M154" s="19"/>
      <c r="N154" s="19"/>
      <c r="O154" s="19"/>
      <c r="P154" s="19"/>
      <c r="Q154" s="19"/>
      <c r="R154" s="19"/>
      <c r="S154" s="19"/>
      <c r="T154" s="11"/>
      <c r="U154" s="11"/>
      <c r="V154" s="19"/>
      <c r="W154" s="19"/>
      <c r="X154" s="19"/>
      <c r="Y154" s="19"/>
      <c r="Z154" s="19"/>
      <c r="AA154" s="19"/>
      <c r="AB154" s="19"/>
      <c r="AC154" s="19"/>
      <c r="AD154" s="26">
        <f>SUM(AB151:AB153)</f>
        <v>0</v>
      </c>
    </row>
    <row r="155" spans="1:30" s="21" customFormat="1" ht="26.25" customHeight="1" x14ac:dyDescent="0.2">
      <c r="A155" s="18"/>
      <c r="B155" s="18"/>
      <c r="C155" s="188"/>
      <c r="D155" s="149" t="s">
        <v>165</v>
      </c>
      <c r="E155" s="45" t="s">
        <v>84</v>
      </c>
      <c r="F155" s="44"/>
      <c r="G155" s="44" t="s">
        <v>85</v>
      </c>
      <c r="H155" s="44" t="s">
        <v>115</v>
      </c>
      <c r="I155" s="19"/>
      <c r="J155" s="19"/>
      <c r="K155" s="19"/>
      <c r="L155" s="19"/>
      <c r="M155" s="19"/>
      <c r="N155" s="19"/>
      <c r="O155" s="19"/>
      <c r="P155" s="19"/>
      <c r="Q155" s="19"/>
      <c r="R155" s="19"/>
      <c r="S155" s="19"/>
      <c r="T155" s="11"/>
      <c r="U155" s="11"/>
      <c r="V155" s="19"/>
      <c r="W155" s="19"/>
      <c r="X155" s="19"/>
      <c r="Y155" s="19"/>
      <c r="Z155" s="19"/>
      <c r="AA155" s="19"/>
      <c r="AB155" s="19"/>
      <c r="AC155" s="19"/>
    </row>
    <row r="156" spans="1:30" s="21" customFormat="1" ht="12.75" customHeight="1" x14ac:dyDescent="0.2">
      <c r="A156" s="18"/>
      <c r="B156" s="18"/>
      <c r="C156" s="18"/>
      <c r="D156" s="18"/>
      <c r="E156" s="18"/>
      <c r="F156" s="18"/>
      <c r="G156" s="18"/>
      <c r="H156" s="18"/>
      <c r="I156" s="18"/>
      <c r="J156" s="18"/>
      <c r="K156" s="18"/>
      <c r="L156" s="18"/>
      <c r="M156" s="18"/>
      <c r="N156" s="18"/>
      <c r="O156" s="18"/>
      <c r="P156" s="18"/>
      <c r="Q156" s="18"/>
      <c r="R156" s="18"/>
      <c r="S156" s="18"/>
      <c r="T156" s="11"/>
      <c r="U156" s="11"/>
      <c r="V156" s="19"/>
      <c r="W156" s="19"/>
      <c r="X156" s="19"/>
      <c r="Y156" s="19"/>
      <c r="Z156" s="19"/>
      <c r="AA156" s="19"/>
      <c r="AB156" s="19"/>
      <c r="AC156" s="19"/>
    </row>
    <row r="157" spans="1:30" s="21" customFormat="1" ht="12.75" customHeight="1" x14ac:dyDescent="0.2">
      <c r="C157" s="22"/>
      <c r="D157" s="22"/>
      <c r="E157" s="22"/>
      <c r="F157" s="22"/>
      <c r="G157" s="22"/>
      <c r="H157" s="22"/>
      <c r="I157" s="22"/>
      <c r="J157" s="22"/>
    </row>
    <row r="158" spans="1:30" s="21" customFormat="1" ht="12.75" customHeight="1" x14ac:dyDescent="0.2">
      <c r="C158" s="22"/>
      <c r="D158" s="22"/>
      <c r="E158" s="22"/>
      <c r="F158" s="22"/>
      <c r="G158" s="22"/>
      <c r="H158" s="22"/>
      <c r="I158" s="22"/>
      <c r="J158" s="22"/>
    </row>
    <row r="159" spans="1:30" ht="12.75" customHeight="1" x14ac:dyDescent="0.2">
      <c r="A159" s="18"/>
      <c r="B159" s="18"/>
      <c r="C159" s="20"/>
      <c r="D159" s="20"/>
      <c r="E159" s="20"/>
      <c r="F159" s="20"/>
      <c r="G159" s="20"/>
      <c r="H159" s="20"/>
      <c r="I159" s="19"/>
      <c r="J159" s="19"/>
      <c r="K159" s="19"/>
      <c r="L159" s="19"/>
      <c r="M159" s="19"/>
      <c r="N159" s="19"/>
      <c r="O159" s="19" t="str">
        <f t="shared" ref="O159:S160" si="21">O182</f>
        <v>Plaatsen</v>
      </c>
      <c r="P159" s="19" t="str">
        <f t="shared" si="21"/>
        <v>Vervangen</v>
      </c>
      <c r="Q159" s="19">
        <f t="shared" si="21"/>
        <v>0</v>
      </c>
      <c r="R159" s="19" t="str">
        <f t="shared" si="21"/>
        <v>Handhaven</v>
      </c>
      <c r="S159" s="19" t="str">
        <f t="shared" si="21"/>
        <v>Saneren</v>
      </c>
      <c r="T159" s="11"/>
      <c r="U159" s="11"/>
      <c r="V159" s="19" t="str">
        <f>V65</f>
        <v>Plaatsen</v>
      </c>
      <c r="W159" s="19" t="str">
        <f>W65</f>
        <v>Vervangen</v>
      </c>
      <c r="X159" s="19"/>
      <c r="Y159" s="19" t="str">
        <f>Y65</f>
        <v>Handhaven</v>
      </c>
      <c r="Z159" s="19" t="str">
        <f>Z65</f>
        <v>Saneren</v>
      </c>
      <c r="AA159" s="19"/>
      <c r="AB159" s="19"/>
      <c r="AC159" s="19"/>
    </row>
    <row r="160" spans="1:30" ht="12.75" customHeight="1" x14ac:dyDescent="0.2">
      <c r="A160" s="18"/>
      <c r="B160" s="18"/>
      <c r="C160" s="20"/>
      <c r="D160" s="20"/>
      <c r="E160" s="20"/>
      <c r="F160" s="20"/>
      <c r="G160" s="20"/>
      <c r="H160" s="20"/>
      <c r="I160" s="19"/>
      <c r="J160" s="19"/>
      <c r="K160" s="19"/>
      <c r="L160" s="19"/>
      <c r="M160" s="19"/>
      <c r="N160" s="19"/>
      <c r="O160" s="19" t="str">
        <f t="shared" si="21"/>
        <v>(EHP)</v>
      </c>
      <c r="P160" s="19" t="str">
        <f t="shared" si="21"/>
        <v>(EHP)</v>
      </c>
      <c r="Q160" s="19">
        <f t="shared" si="21"/>
        <v>0</v>
      </c>
      <c r="R160" s="19" t="str">
        <f t="shared" si="21"/>
        <v>(EHP)</v>
      </c>
      <c r="S160" s="19" t="str">
        <f t="shared" si="21"/>
        <v>(EHP)</v>
      </c>
      <c r="T160" s="11"/>
      <c r="U160" s="11"/>
      <c r="V160" s="19" t="str">
        <f>V66</f>
        <v>aantal</v>
      </c>
      <c r="W160" s="19" t="str">
        <f>W66</f>
        <v>aantal</v>
      </c>
      <c r="X160" s="19"/>
      <c r="Y160" s="19" t="str">
        <f>Y66</f>
        <v>aantal</v>
      </c>
      <c r="Z160" s="19" t="str">
        <f>Z66</f>
        <v>aantal</v>
      </c>
      <c r="AA160" s="19"/>
      <c r="AB160" s="19"/>
      <c r="AC160" s="19"/>
    </row>
    <row r="161" spans="1:32" s="9" customFormat="1" ht="12.75" customHeight="1" x14ac:dyDescent="0.2">
      <c r="A161" s="19"/>
      <c r="B161" s="19"/>
      <c r="C161" s="20"/>
      <c r="D161" s="196" t="s">
        <v>270</v>
      </c>
      <c r="E161" s="196" t="s">
        <v>271</v>
      </c>
      <c r="F161" s="212"/>
      <c r="G161" s="33" t="s">
        <v>272</v>
      </c>
      <c r="H161" s="33" t="s">
        <v>273</v>
      </c>
      <c r="I161" s="19"/>
      <c r="J161" s="19"/>
      <c r="K161" s="91">
        <v>1</v>
      </c>
      <c r="L161" s="92" t="s">
        <v>51</v>
      </c>
      <c r="M161" s="19"/>
      <c r="N161" s="19"/>
      <c r="O161" s="131"/>
      <c r="P161" s="131"/>
      <c r="Q161" s="19"/>
      <c r="R161" s="19"/>
      <c r="S161" s="19"/>
      <c r="T161" s="11"/>
      <c r="U161" s="11"/>
      <c r="V161" s="106">
        <v>40000</v>
      </c>
      <c r="W161" s="106">
        <v>10000</v>
      </c>
      <c r="X161" s="19"/>
      <c r="Y161" s="19"/>
      <c r="Z161" s="19"/>
      <c r="AA161" s="19"/>
      <c r="AB161" s="26">
        <f t="shared" ref="AB161:AB162" si="22">(V161*O161+W161*P161+Y161*R161+Z161*S161)</f>
        <v>0</v>
      </c>
      <c r="AC161" s="19"/>
      <c r="AD161" s="23"/>
      <c r="AE161" s="23"/>
      <c r="AF161" s="23"/>
    </row>
    <row r="162" spans="1:32" s="9" customFormat="1" ht="12.75" customHeight="1" x14ac:dyDescent="0.2">
      <c r="A162" s="19"/>
      <c r="B162" s="19"/>
      <c r="C162" s="20"/>
      <c r="D162" s="197"/>
      <c r="E162" s="197"/>
      <c r="F162" s="213"/>
      <c r="G162" s="33" t="s">
        <v>274</v>
      </c>
      <c r="H162" s="33" t="s">
        <v>273</v>
      </c>
      <c r="I162" s="19"/>
      <c r="J162" s="19"/>
      <c r="K162" s="91">
        <v>1</v>
      </c>
      <c r="L162" s="92" t="s">
        <v>51</v>
      </c>
      <c r="M162" s="19"/>
      <c r="N162" s="19"/>
      <c r="O162" s="131"/>
      <c r="P162" s="131"/>
      <c r="Q162" s="19"/>
      <c r="R162" s="19"/>
      <c r="S162" s="19"/>
      <c r="T162" s="11"/>
      <c r="U162" s="11"/>
      <c r="V162" s="106">
        <v>20000</v>
      </c>
      <c r="W162" s="106">
        <v>5000</v>
      </c>
      <c r="X162" s="19"/>
      <c r="Y162" s="19"/>
      <c r="Z162" s="19"/>
      <c r="AA162" s="19"/>
      <c r="AB162" s="26">
        <f t="shared" si="22"/>
        <v>0</v>
      </c>
      <c r="AC162" s="19"/>
      <c r="AD162" s="23"/>
      <c r="AE162" s="23"/>
      <c r="AF162" s="23"/>
    </row>
    <row r="163" spans="1:32" s="9" customFormat="1" ht="12.75" customHeight="1" x14ac:dyDescent="0.2">
      <c r="A163" s="19"/>
      <c r="B163" s="19"/>
      <c r="C163" s="20"/>
      <c r="D163" s="197"/>
      <c r="E163" s="197"/>
      <c r="F163" s="213"/>
      <c r="G163" s="33" t="s">
        <v>275</v>
      </c>
      <c r="H163" s="33" t="s">
        <v>273</v>
      </c>
      <c r="I163" s="19"/>
      <c r="J163" s="19"/>
      <c r="K163" s="91">
        <v>1</v>
      </c>
      <c r="L163" s="92" t="s">
        <v>51</v>
      </c>
      <c r="M163" s="19"/>
      <c r="N163" s="19"/>
      <c r="O163" s="131"/>
      <c r="P163" s="131"/>
      <c r="Q163" s="19"/>
      <c r="R163" s="19"/>
      <c r="S163" s="19"/>
      <c r="T163" s="11"/>
      <c r="U163" s="11"/>
      <c r="V163" s="106">
        <v>8000</v>
      </c>
      <c r="W163" s="106">
        <v>2000</v>
      </c>
      <c r="X163" s="19"/>
      <c r="Y163" s="19"/>
      <c r="Z163" s="19"/>
      <c r="AA163" s="19"/>
      <c r="AB163" s="26">
        <f t="shared" ref="AB163:AB173" si="23">(V163*O163+W163*P163+Y163*R163+Z163*S163)</f>
        <v>0</v>
      </c>
      <c r="AC163" s="19"/>
      <c r="AD163" s="23"/>
      <c r="AE163" s="23"/>
      <c r="AF163" s="23"/>
    </row>
    <row r="164" spans="1:32" s="9" customFormat="1" ht="12.75" customHeight="1" x14ac:dyDescent="0.2">
      <c r="A164" s="19"/>
      <c r="B164" s="19"/>
      <c r="C164" s="20"/>
      <c r="D164" s="197"/>
      <c r="E164" s="197"/>
      <c r="F164" s="213"/>
      <c r="G164" s="33" t="s">
        <v>276</v>
      </c>
      <c r="H164" s="33" t="s">
        <v>273</v>
      </c>
      <c r="I164" s="19"/>
      <c r="J164" s="19"/>
      <c r="K164" s="91">
        <v>1</v>
      </c>
      <c r="L164" s="92" t="s">
        <v>51</v>
      </c>
      <c r="M164" s="19"/>
      <c r="N164" s="19"/>
      <c r="O164" s="131"/>
      <c r="P164" s="131"/>
      <c r="Q164" s="19"/>
      <c r="R164" s="19"/>
      <c r="S164" s="19"/>
      <c r="T164" s="11"/>
      <c r="U164" s="11"/>
      <c r="V164" s="106">
        <v>8000</v>
      </c>
      <c r="W164" s="106">
        <v>2000</v>
      </c>
      <c r="X164" s="19"/>
      <c r="Y164" s="19"/>
      <c r="Z164" s="19"/>
      <c r="AA164" s="19"/>
      <c r="AB164" s="26">
        <f t="shared" si="23"/>
        <v>0</v>
      </c>
      <c r="AC164" s="19"/>
      <c r="AD164" s="23"/>
      <c r="AE164" s="23"/>
      <c r="AF164" s="23"/>
    </row>
    <row r="165" spans="1:32" s="9" customFormat="1" ht="12.75" customHeight="1" x14ac:dyDescent="0.2">
      <c r="A165" s="19"/>
      <c r="B165" s="19"/>
      <c r="C165" s="20"/>
      <c r="D165" s="197"/>
      <c r="E165" s="197"/>
      <c r="F165" s="213"/>
      <c r="G165" s="33" t="s">
        <v>277</v>
      </c>
      <c r="H165" s="33" t="s">
        <v>273</v>
      </c>
      <c r="I165" s="19"/>
      <c r="J165" s="19"/>
      <c r="K165" s="91">
        <v>1</v>
      </c>
      <c r="L165" s="92" t="s">
        <v>51</v>
      </c>
      <c r="M165" s="19"/>
      <c r="N165" s="19"/>
      <c r="O165" s="131"/>
      <c r="P165" s="131"/>
      <c r="Q165" s="19"/>
      <c r="R165" s="19"/>
      <c r="S165" s="19"/>
      <c r="T165" s="11"/>
      <c r="U165" s="11"/>
      <c r="V165" s="106">
        <v>400</v>
      </c>
      <c r="W165" s="106">
        <v>100</v>
      </c>
      <c r="X165" s="19"/>
      <c r="Y165" s="19"/>
      <c r="Z165" s="19"/>
      <c r="AA165" s="19"/>
      <c r="AB165" s="26">
        <f t="shared" si="23"/>
        <v>0</v>
      </c>
      <c r="AC165" s="19"/>
      <c r="AD165" s="23"/>
      <c r="AE165" s="23"/>
      <c r="AF165" s="23"/>
    </row>
    <row r="166" spans="1:32" s="9" customFormat="1" ht="12.75" customHeight="1" x14ac:dyDescent="0.2">
      <c r="A166" s="19"/>
      <c r="B166" s="19"/>
      <c r="C166" s="20"/>
      <c r="D166" s="197"/>
      <c r="E166" s="197"/>
      <c r="F166" s="214"/>
      <c r="G166" s="33" t="s">
        <v>278</v>
      </c>
      <c r="H166" s="33" t="s">
        <v>273</v>
      </c>
      <c r="I166" s="19"/>
      <c r="J166" s="19"/>
      <c r="K166" s="91">
        <v>1</v>
      </c>
      <c r="L166" s="92" t="s">
        <v>51</v>
      </c>
      <c r="M166" s="19"/>
      <c r="N166" s="19"/>
      <c r="O166" s="131"/>
      <c r="P166" s="131"/>
      <c r="Q166" s="19"/>
      <c r="R166" s="19"/>
      <c r="S166" s="19"/>
      <c r="T166" s="11"/>
      <c r="U166" s="11"/>
      <c r="V166" s="106">
        <v>3500</v>
      </c>
      <c r="W166" s="106">
        <v>500</v>
      </c>
      <c r="X166" s="19"/>
      <c r="Y166" s="19"/>
      <c r="Z166" s="19"/>
      <c r="AA166" s="19"/>
      <c r="AB166" s="26">
        <f t="shared" si="23"/>
        <v>0</v>
      </c>
      <c r="AC166" s="19"/>
      <c r="AD166" s="23"/>
      <c r="AE166" s="23"/>
      <c r="AF166" s="23"/>
    </row>
    <row r="167" spans="1:32" s="9" customFormat="1" ht="39.75" customHeight="1" x14ac:dyDescent="0.2">
      <c r="A167" s="19"/>
      <c r="B167" s="19"/>
      <c r="C167" s="20"/>
      <c r="D167" s="197"/>
      <c r="E167" s="197"/>
      <c r="F167" s="212"/>
      <c r="G167" s="32" t="s">
        <v>279</v>
      </c>
      <c r="H167" s="33" t="s">
        <v>280</v>
      </c>
      <c r="I167" s="19"/>
      <c r="J167" s="19"/>
      <c r="K167" s="91">
        <v>1</v>
      </c>
      <c r="L167" s="92" t="s">
        <v>51</v>
      </c>
      <c r="M167" s="19"/>
      <c r="N167" s="19"/>
      <c r="O167" s="131"/>
      <c r="P167" s="25"/>
      <c r="Q167" s="19"/>
      <c r="R167" s="19"/>
      <c r="S167" s="19"/>
      <c r="T167" s="11"/>
      <c r="U167" s="11"/>
      <c r="V167" s="106">
        <v>20000</v>
      </c>
      <c r="W167" s="106">
        <v>0</v>
      </c>
      <c r="X167" s="19"/>
      <c r="Y167" s="19"/>
      <c r="Z167" s="19"/>
      <c r="AA167" s="19"/>
      <c r="AB167" s="26">
        <f>(V167*O167+W167*P167+Y167*R167+Z167*S167)</f>
        <v>0</v>
      </c>
      <c r="AC167" s="19"/>
      <c r="AD167" s="23"/>
      <c r="AE167" s="23"/>
      <c r="AF167" s="23"/>
    </row>
    <row r="168" spans="1:32" s="9" customFormat="1" ht="28.5" customHeight="1" x14ac:dyDescent="0.2">
      <c r="A168" s="19"/>
      <c r="B168" s="19"/>
      <c r="C168" s="20"/>
      <c r="D168" s="197"/>
      <c r="E168" s="197"/>
      <c r="F168" s="213"/>
      <c r="G168" s="32" t="s">
        <v>281</v>
      </c>
      <c r="H168" s="33" t="s">
        <v>280</v>
      </c>
      <c r="I168" s="19"/>
      <c r="J168" s="19"/>
      <c r="K168" s="91">
        <v>1</v>
      </c>
      <c r="L168" s="92" t="s">
        <v>51</v>
      </c>
      <c r="M168" s="19"/>
      <c r="N168" s="19"/>
      <c r="O168" s="131"/>
      <c r="P168" s="25"/>
      <c r="Q168" s="19"/>
      <c r="R168" s="19"/>
      <c r="S168" s="19"/>
      <c r="T168" s="11"/>
      <c r="U168" s="11"/>
      <c r="V168" s="106">
        <v>10000</v>
      </c>
      <c r="W168" s="106">
        <v>0</v>
      </c>
      <c r="X168" s="19"/>
      <c r="Y168" s="19"/>
      <c r="Z168" s="19"/>
      <c r="AA168" s="19"/>
      <c r="AB168" s="26">
        <f t="shared" si="23"/>
        <v>0</v>
      </c>
      <c r="AC168" s="19"/>
      <c r="AD168" s="23"/>
      <c r="AE168" s="23"/>
      <c r="AF168" s="23"/>
    </row>
    <row r="169" spans="1:32" s="9" customFormat="1" ht="28.5" customHeight="1" x14ac:dyDescent="0.2">
      <c r="A169" s="19"/>
      <c r="B169" s="19"/>
      <c r="C169" s="20"/>
      <c r="D169" s="197"/>
      <c r="E169" s="197"/>
      <c r="F169" s="214"/>
      <c r="G169" s="32" t="s">
        <v>282</v>
      </c>
      <c r="H169" s="33" t="s">
        <v>280</v>
      </c>
      <c r="I169" s="19"/>
      <c r="J169" s="19"/>
      <c r="K169" s="91">
        <v>1</v>
      </c>
      <c r="L169" s="92" t="s">
        <v>51</v>
      </c>
      <c r="M169" s="19"/>
      <c r="N169" s="19"/>
      <c r="O169" s="131"/>
      <c r="P169" s="25"/>
      <c r="Q169" s="19"/>
      <c r="R169" s="19"/>
      <c r="S169" s="19"/>
      <c r="T169" s="11"/>
      <c r="U169" s="11"/>
      <c r="V169" s="106">
        <v>10000</v>
      </c>
      <c r="W169" s="106">
        <v>0</v>
      </c>
      <c r="X169" s="19"/>
      <c r="Y169" s="19"/>
      <c r="Z169" s="19"/>
      <c r="AA169" s="19"/>
      <c r="AB169" s="26">
        <f t="shared" si="23"/>
        <v>0</v>
      </c>
      <c r="AC169" s="19"/>
      <c r="AD169" s="23"/>
      <c r="AE169" s="23"/>
      <c r="AF169" s="23"/>
    </row>
    <row r="170" spans="1:32" s="9" customFormat="1" ht="66.75" customHeight="1" x14ac:dyDescent="0.2">
      <c r="A170" s="19"/>
      <c r="B170" s="19"/>
      <c r="C170" s="20"/>
      <c r="D170" s="197"/>
      <c r="E170" s="197"/>
      <c r="F170" s="212"/>
      <c r="G170" s="32" t="s">
        <v>283</v>
      </c>
      <c r="H170" s="32" t="s">
        <v>284</v>
      </c>
      <c r="I170" s="19"/>
      <c r="J170" s="19"/>
      <c r="K170" s="91">
        <v>1</v>
      </c>
      <c r="L170" s="92" t="s">
        <v>51</v>
      </c>
      <c r="M170" s="19"/>
      <c r="N170" s="19"/>
      <c r="O170" s="131"/>
      <c r="P170" s="19"/>
      <c r="Q170" s="19"/>
      <c r="R170" s="131"/>
      <c r="S170" s="19"/>
      <c r="T170" s="11"/>
      <c r="U170" s="11"/>
      <c r="V170" s="106">
        <v>50</v>
      </c>
      <c r="W170" s="19"/>
      <c r="X170" s="19"/>
      <c r="Y170" s="106">
        <v>10</v>
      </c>
      <c r="Z170" s="19"/>
      <c r="AA170" s="19"/>
      <c r="AB170" s="26">
        <f t="shared" si="23"/>
        <v>0</v>
      </c>
      <c r="AC170" s="19"/>
      <c r="AD170" s="23"/>
      <c r="AE170" s="23"/>
      <c r="AF170" s="23"/>
    </row>
    <row r="171" spans="1:32" s="9" customFormat="1" ht="65.25" customHeight="1" x14ac:dyDescent="0.2">
      <c r="A171" s="19"/>
      <c r="B171" s="19"/>
      <c r="C171" s="20"/>
      <c r="D171" s="197"/>
      <c r="E171" s="198"/>
      <c r="F171" s="214"/>
      <c r="G171" s="32" t="s">
        <v>285</v>
      </c>
      <c r="H171" s="32" t="s">
        <v>286</v>
      </c>
      <c r="I171" s="19"/>
      <c r="J171" s="19"/>
      <c r="K171" s="91">
        <v>1</v>
      </c>
      <c r="L171" s="92" t="s">
        <v>51</v>
      </c>
      <c r="M171" s="19"/>
      <c r="N171" s="19"/>
      <c r="O171" s="131"/>
      <c r="P171" s="19"/>
      <c r="Q171" s="19"/>
      <c r="R171" s="131"/>
      <c r="S171" s="19"/>
      <c r="T171" s="11"/>
      <c r="U171" s="11"/>
      <c r="V171" s="106">
        <v>50</v>
      </c>
      <c r="W171" s="19"/>
      <c r="X171" s="19"/>
      <c r="Y171" s="106">
        <v>10</v>
      </c>
      <c r="Z171" s="19"/>
      <c r="AA171" s="19"/>
      <c r="AB171" s="26">
        <f t="shared" si="23"/>
        <v>0</v>
      </c>
      <c r="AC171" s="19"/>
      <c r="AD171" s="23"/>
      <c r="AE171" s="23"/>
      <c r="AF171" s="23"/>
    </row>
    <row r="172" spans="1:32" s="9" customFormat="1" ht="30" customHeight="1" x14ac:dyDescent="0.2">
      <c r="A172" s="19"/>
      <c r="B172" s="19"/>
      <c r="C172" s="20"/>
      <c r="D172" s="197"/>
      <c r="E172" s="196" t="s">
        <v>287</v>
      </c>
      <c r="F172" s="244"/>
      <c r="G172" s="32" t="s">
        <v>288</v>
      </c>
      <c r="H172" s="32" t="s">
        <v>289</v>
      </c>
      <c r="I172" s="19"/>
      <c r="J172" s="19"/>
      <c r="K172" s="91">
        <v>1</v>
      </c>
      <c r="L172" s="92" t="s">
        <v>62</v>
      </c>
      <c r="M172" s="19"/>
      <c r="N172" s="19"/>
      <c r="O172" s="25"/>
      <c r="P172" s="25"/>
      <c r="Q172" s="19"/>
      <c r="R172" s="25"/>
      <c r="S172" s="19"/>
      <c r="T172" s="11"/>
      <c r="U172" s="11"/>
      <c r="V172" s="106">
        <v>0</v>
      </c>
      <c r="W172" s="106">
        <v>0</v>
      </c>
      <c r="X172" s="19"/>
      <c r="Y172" s="106">
        <v>0</v>
      </c>
      <c r="Z172" s="19"/>
      <c r="AA172" s="19"/>
      <c r="AB172" s="26">
        <f t="shared" si="23"/>
        <v>0</v>
      </c>
      <c r="AC172" s="19"/>
      <c r="AD172" s="23"/>
      <c r="AE172" s="23"/>
      <c r="AF172" s="23"/>
    </row>
    <row r="173" spans="1:32" s="9" customFormat="1" ht="31.5" customHeight="1" x14ac:dyDescent="0.2">
      <c r="A173" s="19"/>
      <c r="B173" s="19"/>
      <c r="C173" s="20"/>
      <c r="D173" s="197"/>
      <c r="E173" s="198"/>
      <c r="F173" s="245"/>
      <c r="G173" s="32" t="s">
        <v>290</v>
      </c>
      <c r="H173" s="33" t="s">
        <v>291</v>
      </c>
      <c r="I173" s="19"/>
      <c r="J173" s="19"/>
      <c r="K173" s="91">
        <v>1</v>
      </c>
      <c r="L173" s="92" t="s">
        <v>62</v>
      </c>
      <c r="M173" s="19"/>
      <c r="N173" s="19"/>
      <c r="O173" s="131"/>
      <c r="P173" s="131"/>
      <c r="Q173" s="19"/>
      <c r="R173" s="131"/>
      <c r="S173" s="19"/>
      <c r="T173" s="11"/>
      <c r="U173" s="11"/>
      <c r="V173" s="106">
        <v>150</v>
      </c>
      <c r="W173" s="106">
        <v>10</v>
      </c>
      <c r="X173" s="19"/>
      <c r="Y173" s="106">
        <v>10</v>
      </c>
      <c r="Z173" s="19"/>
      <c r="AA173" s="19"/>
      <c r="AB173" s="26">
        <f t="shared" si="23"/>
        <v>0</v>
      </c>
      <c r="AC173" s="19"/>
      <c r="AD173" s="23"/>
      <c r="AE173" s="23"/>
      <c r="AF173" s="23"/>
    </row>
    <row r="174" spans="1:32" s="9" customFormat="1" ht="27.75" customHeight="1" x14ac:dyDescent="0.2">
      <c r="A174" s="19"/>
      <c r="B174" s="19"/>
      <c r="C174" s="20"/>
      <c r="D174" s="193" t="s">
        <v>79</v>
      </c>
      <c r="E174" s="221" t="s">
        <v>292</v>
      </c>
      <c r="F174" s="221"/>
      <c r="G174" s="64" t="s">
        <v>293</v>
      </c>
      <c r="H174" s="63" t="s">
        <v>294</v>
      </c>
      <c r="I174" s="19"/>
      <c r="J174" s="19"/>
      <c r="K174" s="19"/>
      <c r="L174" s="19"/>
      <c r="M174" s="19"/>
      <c r="N174" s="19"/>
      <c r="O174" s="19"/>
      <c r="P174" s="19"/>
      <c r="Q174" s="19"/>
      <c r="R174" s="19"/>
      <c r="S174" s="19"/>
      <c r="T174" s="11"/>
      <c r="U174" s="11"/>
      <c r="V174" s="19"/>
      <c r="W174" s="19"/>
      <c r="X174" s="19"/>
      <c r="Y174" s="19"/>
      <c r="Z174" s="19"/>
      <c r="AA174" s="19"/>
      <c r="AB174" s="19"/>
      <c r="AC174" s="19"/>
      <c r="AD174" s="23"/>
      <c r="AE174" s="23"/>
      <c r="AF174" s="23"/>
    </row>
    <row r="175" spans="1:32" s="9" customFormat="1" ht="14.25" customHeight="1" x14ac:dyDescent="0.2">
      <c r="A175" s="19"/>
      <c r="B175" s="19"/>
      <c r="C175" s="20"/>
      <c r="D175" s="194"/>
      <c r="E175" s="222"/>
      <c r="F175" s="222"/>
      <c r="G175" s="64" t="s">
        <v>295</v>
      </c>
      <c r="H175" s="63" t="s">
        <v>294</v>
      </c>
      <c r="I175" s="19"/>
      <c r="J175" s="19"/>
      <c r="K175" s="19"/>
      <c r="L175" s="19"/>
      <c r="M175" s="19"/>
      <c r="N175" s="19"/>
      <c r="O175" s="19"/>
      <c r="P175" s="19"/>
      <c r="Q175" s="19"/>
      <c r="R175" s="19"/>
      <c r="S175" s="19"/>
      <c r="T175" s="11"/>
      <c r="U175" s="11"/>
      <c r="V175" s="19"/>
      <c r="W175" s="19"/>
      <c r="X175" s="19"/>
      <c r="Y175" s="19"/>
      <c r="Z175" s="19"/>
      <c r="AA175" s="19"/>
      <c r="AB175" s="19"/>
      <c r="AC175" s="19"/>
      <c r="AD175" s="23"/>
      <c r="AE175" s="23"/>
      <c r="AF175" s="23"/>
    </row>
    <row r="176" spans="1:32" s="9" customFormat="1" ht="27.75" customHeight="1" x14ac:dyDescent="0.2">
      <c r="A176" s="19"/>
      <c r="B176" s="19"/>
      <c r="C176" s="20"/>
      <c r="D176" s="194"/>
      <c r="E176" s="64" t="s">
        <v>296</v>
      </c>
      <c r="F176" s="64"/>
      <c r="G176" s="64" t="s">
        <v>297</v>
      </c>
      <c r="H176" s="63" t="s">
        <v>294</v>
      </c>
      <c r="I176" s="19"/>
      <c r="J176" s="19"/>
      <c r="K176" s="19"/>
      <c r="L176" s="19"/>
      <c r="M176" s="19"/>
      <c r="N176" s="19"/>
      <c r="O176" s="19"/>
      <c r="P176" s="19"/>
      <c r="Q176" s="19"/>
      <c r="R176" s="19"/>
      <c r="S176" s="19"/>
      <c r="T176" s="11"/>
      <c r="U176" s="11"/>
      <c r="V176" s="19"/>
      <c r="W176" s="19"/>
      <c r="X176" s="19"/>
      <c r="Y176" s="19"/>
      <c r="Z176" s="19"/>
      <c r="AA176" s="19"/>
      <c r="AB176" s="19"/>
      <c r="AC176" s="19"/>
      <c r="AD176" s="23"/>
      <c r="AE176" s="23"/>
      <c r="AF176" s="23"/>
    </row>
    <row r="177" spans="1:30" s="9" customFormat="1" ht="28.5" customHeight="1" x14ac:dyDescent="0.2">
      <c r="A177" s="19"/>
      <c r="B177" s="19"/>
      <c r="C177" s="20"/>
      <c r="D177" s="194"/>
      <c r="E177" s="64" t="s">
        <v>298</v>
      </c>
      <c r="F177" s="64"/>
      <c r="G177" s="64" t="s">
        <v>299</v>
      </c>
      <c r="H177" s="64" t="s">
        <v>294</v>
      </c>
      <c r="I177" s="19"/>
      <c r="J177" s="19"/>
      <c r="K177" s="19"/>
      <c r="L177" s="19"/>
      <c r="M177" s="19"/>
      <c r="N177" s="19"/>
      <c r="O177" s="19"/>
      <c r="P177" s="19"/>
      <c r="Q177" s="19"/>
      <c r="R177" s="19"/>
      <c r="S177" s="19"/>
      <c r="T177" s="11"/>
      <c r="U177" s="11"/>
      <c r="V177" s="19"/>
      <c r="W177" s="19"/>
      <c r="X177" s="19"/>
      <c r="Y177" s="19"/>
      <c r="Z177" s="19"/>
      <c r="AA177" s="19"/>
      <c r="AB177" s="19"/>
      <c r="AC177" s="19"/>
      <c r="AD177" s="23"/>
    </row>
    <row r="178" spans="1:30" s="9" customFormat="1" ht="27.75" customHeight="1" x14ac:dyDescent="0.2">
      <c r="A178" s="19"/>
      <c r="B178" s="19"/>
      <c r="C178" s="20"/>
      <c r="D178" s="194"/>
      <c r="E178" s="64" t="s">
        <v>298</v>
      </c>
      <c r="F178" s="64"/>
      <c r="G178" s="64" t="s">
        <v>300</v>
      </c>
      <c r="H178" s="64" t="s">
        <v>294</v>
      </c>
      <c r="I178" s="19"/>
      <c r="J178" s="19"/>
      <c r="K178" s="19"/>
      <c r="L178" s="19"/>
      <c r="M178" s="19"/>
      <c r="N178" s="19"/>
      <c r="O178" s="19"/>
      <c r="P178" s="19"/>
      <c r="Q178" s="19"/>
      <c r="R178" s="19"/>
      <c r="S178" s="19"/>
      <c r="T178" s="11"/>
      <c r="U178" s="11"/>
      <c r="V178" s="19"/>
      <c r="W178" s="19"/>
      <c r="X178" s="19"/>
      <c r="Y178" s="19"/>
      <c r="Z178" s="19"/>
      <c r="AA178" s="19"/>
      <c r="AB178" s="19"/>
      <c r="AC178" s="19"/>
      <c r="AD178" s="23"/>
    </row>
    <row r="179" spans="1:30" s="9" customFormat="1" ht="14.25" customHeight="1" x14ac:dyDescent="0.2">
      <c r="A179" s="19"/>
      <c r="B179" s="19"/>
      <c r="C179" s="20"/>
      <c r="D179" s="195"/>
      <c r="E179" s="64" t="s">
        <v>301</v>
      </c>
      <c r="F179" s="64"/>
      <c r="G179" s="64" t="s">
        <v>301</v>
      </c>
      <c r="H179" s="63" t="s">
        <v>294</v>
      </c>
      <c r="I179" s="19"/>
      <c r="J179" s="19"/>
      <c r="K179" s="19"/>
      <c r="L179" s="19"/>
      <c r="M179" s="19"/>
      <c r="N179" s="19"/>
      <c r="O179" s="19"/>
      <c r="P179" s="19"/>
      <c r="Q179" s="19"/>
      <c r="R179" s="19"/>
      <c r="S179" s="19"/>
      <c r="T179" s="11"/>
      <c r="U179" s="11"/>
      <c r="V179" s="19"/>
      <c r="W179" s="19"/>
      <c r="X179" s="19"/>
      <c r="Y179" s="19"/>
      <c r="Z179" s="19"/>
      <c r="AA179" s="19"/>
      <c r="AB179" s="19"/>
      <c r="AC179" s="19"/>
      <c r="AD179" s="23"/>
    </row>
    <row r="180" spans="1:30" ht="12.75" customHeight="1" x14ac:dyDescent="0.2">
      <c r="A180" s="18"/>
      <c r="B180" s="18"/>
      <c r="C180" s="20"/>
      <c r="D180" s="20"/>
      <c r="E180" s="20"/>
      <c r="F180" s="20"/>
      <c r="G180" s="20"/>
      <c r="H180" s="20"/>
      <c r="I180" s="19"/>
      <c r="J180" s="19"/>
      <c r="K180" s="19"/>
      <c r="L180" s="19"/>
      <c r="M180" s="19"/>
      <c r="N180" s="19"/>
      <c r="O180" s="19"/>
      <c r="P180" s="19"/>
      <c r="Q180" s="19"/>
      <c r="R180" s="19"/>
      <c r="S180" s="19"/>
      <c r="T180" s="11"/>
      <c r="U180" s="11"/>
      <c r="V180" s="19"/>
      <c r="W180" s="19"/>
      <c r="X180" s="19"/>
      <c r="Y180" s="19"/>
      <c r="Z180" s="19"/>
      <c r="AA180" s="19"/>
      <c r="AB180" s="19"/>
      <c r="AC180" s="19"/>
      <c r="AD180" s="26">
        <f>SUM(AB135:AB179)</f>
        <v>0</v>
      </c>
    </row>
    <row r="181" spans="1:30" ht="12.75" customHeight="1" x14ac:dyDescent="0.2">
      <c r="C181" s="29"/>
      <c r="D181" s="29"/>
      <c r="E181" s="29"/>
      <c r="F181" s="29"/>
      <c r="G181" s="29"/>
      <c r="H181" s="29"/>
      <c r="I181" s="23"/>
      <c r="U181" s="10"/>
    </row>
    <row r="182" spans="1:30" ht="12.75" customHeight="1" x14ac:dyDescent="0.2">
      <c r="A182" s="18"/>
      <c r="B182" s="18"/>
      <c r="C182" s="20"/>
      <c r="D182" s="20"/>
      <c r="E182" s="20"/>
      <c r="F182" s="20"/>
      <c r="G182" s="20"/>
      <c r="H182" s="20"/>
      <c r="I182" s="19"/>
      <c r="J182" s="19"/>
      <c r="K182" s="19"/>
      <c r="L182" s="19"/>
      <c r="M182" s="19"/>
      <c r="N182" s="19"/>
      <c r="O182" s="19" t="str">
        <f>O5</f>
        <v>Plaatsen</v>
      </c>
      <c r="P182" s="19" t="str">
        <f>P5</f>
        <v>Vervangen</v>
      </c>
      <c r="Q182" s="19"/>
      <c r="R182" s="19" t="str">
        <f>R5</f>
        <v>Handhaven</v>
      </c>
      <c r="S182" s="19" t="str">
        <f>S5</f>
        <v>Saneren</v>
      </c>
      <c r="T182" s="11"/>
      <c r="U182" s="11"/>
      <c r="V182" s="19" t="str">
        <f>V65</f>
        <v>Plaatsen</v>
      </c>
      <c r="W182" s="19" t="str">
        <f>W65</f>
        <v>Vervangen</v>
      </c>
      <c r="X182" s="19"/>
      <c r="Y182" s="19" t="str">
        <f>Y65</f>
        <v>Handhaven</v>
      </c>
      <c r="Z182" s="19" t="str">
        <f>Z65</f>
        <v>Saneren</v>
      </c>
      <c r="AA182" s="19"/>
      <c r="AB182" s="19"/>
      <c r="AC182" s="19"/>
    </row>
    <row r="183" spans="1:30" ht="12.75" customHeight="1" x14ac:dyDescent="0.2">
      <c r="A183" s="18"/>
      <c r="B183" s="18"/>
      <c r="C183" s="20"/>
      <c r="D183" s="20"/>
      <c r="E183" s="20"/>
      <c r="F183" s="20"/>
      <c r="G183" s="20"/>
      <c r="H183" s="20"/>
      <c r="I183" s="19"/>
      <c r="J183" s="19"/>
      <c r="K183" s="19"/>
      <c r="L183" s="19"/>
      <c r="M183" s="19"/>
      <c r="N183" s="19"/>
      <c r="O183" s="19" t="s">
        <v>302</v>
      </c>
      <c r="P183" s="19" t="s">
        <v>302</v>
      </c>
      <c r="Q183" s="19"/>
      <c r="R183" s="19" t="s">
        <v>302</v>
      </c>
      <c r="S183" s="19" t="s">
        <v>302</v>
      </c>
      <c r="T183" s="11"/>
      <c r="U183" s="11"/>
      <c r="V183" s="19" t="str">
        <f>V66</f>
        <v>aantal</v>
      </c>
      <c r="W183" s="19" t="str">
        <f>W66</f>
        <v>aantal</v>
      </c>
      <c r="X183" s="19"/>
      <c r="Y183" s="19" t="str">
        <f>Y66</f>
        <v>aantal</v>
      </c>
      <c r="Z183" s="19" t="str">
        <f>Z66</f>
        <v>aantal</v>
      </c>
      <c r="AA183" s="19"/>
      <c r="AB183" s="19"/>
      <c r="AC183" s="19"/>
    </row>
    <row r="184" spans="1:30" ht="56.25" customHeight="1" x14ac:dyDescent="0.2">
      <c r="A184" s="18"/>
      <c r="B184" s="18"/>
      <c r="C184" s="20"/>
      <c r="D184" s="199" t="s">
        <v>303</v>
      </c>
      <c r="E184" s="160" t="s">
        <v>304</v>
      </c>
      <c r="F184" s="147"/>
      <c r="G184" s="161" t="s">
        <v>305</v>
      </c>
      <c r="H184" s="161" t="s">
        <v>306</v>
      </c>
      <c r="I184" s="19"/>
      <c r="J184" s="19"/>
      <c r="K184" s="19"/>
      <c r="L184" s="19"/>
      <c r="M184" s="19"/>
      <c r="N184" s="19"/>
      <c r="O184" s="19"/>
      <c r="P184" s="19"/>
      <c r="Q184" s="19"/>
      <c r="R184" s="19"/>
      <c r="S184" s="131"/>
      <c r="T184" s="11"/>
      <c r="U184" s="11"/>
      <c r="V184" s="19"/>
      <c r="W184" s="19"/>
      <c r="X184" s="19"/>
      <c r="Y184" s="19"/>
      <c r="Z184" s="106">
        <v>20</v>
      </c>
      <c r="AA184" s="19"/>
      <c r="AB184" s="26">
        <f t="shared" ref="AB184:AB207" si="24">(V184*O184+W184*P184+Y184*R184+Z184*S184)</f>
        <v>0</v>
      </c>
      <c r="AC184" s="19"/>
    </row>
    <row r="185" spans="1:30" ht="57" customHeight="1" x14ac:dyDescent="0.2">
      <c r="A185" s="18"/>
      <c r="B185" s="18"/>
      <c r="C185" s="20"/>
      <c r="D185" s="200"/>
      <c r="E185" s="160" t="s">
        <v>304</v>
      </c>
      <c r="F185" s="147"/>
      <c r="G185" s="161" t="s">
        <v>307</v>
      </c>
      <c r="H185" s="161" t="s">
        <v>306</v>
      </c>
      <c r="I185" s="19"/>
      <c r="J185" s="19"/>
      <c r="K185" s="19"/>
      <c r="L185" s="19"/>
      <c r="M185" s="19"/>
      <c r="N185" s="19"/>
      <c r="O185" s="19"/>
      <c r="P185" s="19"/>
      <c r="Q185" s="19"/>
      <c r="R185" s="19"/>
      <c r="S185" s="131"/>
      <c r="T185" s="11"/>
      <c r="U185" s="11"/>
      <c r="V185" s="19"/>
      <c r="W185" s="19"/>
      <c r="X185" s="19"/>
      <c r="Y185" s="19"/>
      <c r="Z185" s="106">
        <v>40</v>
      </c>
      <c r="AA185" s="19"/>
      <c r="AB185" s="26">
        <f t="shared" si="24"/>
        <v>0</v>
      </c>
      <c r="AC185" s="19"/>
    </row>
    <row r="186" spans="1:30" ht="87.75" customHeight="1" x14ac:dyDescent="0.2">
      <c r="A186" s="18"/>
      <c r="B186" s="18"/>
      <c r="C186" s="20"/>
      <c r="D186" s="200"/>
      <c r="E186" s="118" t="s">
        <v>308</v>
      </c>
      <c r="F186" s="147"/>
      <c r="G186" s="118" t="s">
        <v>309</v>
      </c>
      <c r="H186" s="118" t="s">
        <v>310</v>
      </c>
      <c r="I186" s="19"/>
      <c r="J186" s="19"/>
      <c r="K186" s="19"/>
      <c r="L186" s="19"/>
      <c r="M186" s="19"/>
      <c r="N186" s="19"/>
      <c r="O186" s="19"/>
      <c r="P186" s="131"/>
      <c r="Q186" s="19"/>
      <c r="R186" s="19"/>
      <c r="S186" s="19"/>
      <c r="T186" s="11"/>
      <c r="U186" s="11"/>
      <c r="V186" s="19"/>
      <c r="W186" s="106">
        <v>20</v>
      </c>
      <c r="X186" s="19"/>
      <c r="Y186" s="19"/>
      <c r="Z186" s="19"/>
      <c r="AA186" s="19"/>
      <c r="AB186" s="26">
        <f t="shared" si="24"/>
        <v>0</v>
      </c>
      <c r="AC186" s="19"/>
    </row>
    <row r="187" spans="1:30" ht="30.75" customHeight="1" x14ac:dyDescent="0.2">
      <c r="A187" s="18"/>
      <c r="B187" s="18"/>
      <c r="C187" s="20"/>
      <c r="D187" s="200"/>
      <c r="E187" s="229" t="s">
        <v>311</v>
      </c>
      <c r="F187" s="212"/>
      <c r="G187" s="118" t="s">
        <v>312</v>
      </c>
      <c r="H187" s="118" t="s">
        <v>313</v>
      </c>
      <c r="I187" s="19"/>
      <c r="J187" s="19"/>
      <c r="K187" s="91">
        <v>1</v>
      </c>
      <c r="L187" s="92" t="s">
        <v>51</v>
      </c>
      <c r="M187" s="19"/>
      <c r="N187" s="19"/>
      <c r="O187" s="131"/>
      <c r="P187" s="19"/>
      <c r="Q187" s="19"/>
      <c r="R187" s="19"/>
      <c r="S187" s="19"/>
      <c r="T187" s="11"/>
      <c r="U187" s="11"/>
      <c r="V187" s="106">
        <v>300</v>
      </c>
      <c r="W187" s="19"/>
      <c r="X187" s="19"/>
      <c r="Y187" s="19"/>
      <c r="Z187" s="19"/>
      <c r="AA187" s="19"/>
      <c r="AB187" s="26">
        <f t="shared" ref="AB187:AB188" si="25">(V187*O187+W187*P187+Y187*R187+Z187*S187)</f>
        <v>0</v>
      </c>
      <c r="AC187" s="19"/>
    </row>
    <row r="188" spans="1:30" ht="30.75" customHeight="1" x14ac:dyDescent="0.2">
      <c r="A188" s="18"/>
      <c r="B188" s="18"/>
      <c r="C188" s="20"/>
      <c r="D188" s="200"/>
      <c r="E188" s="229"/>
      <c r="F188" s="213"/>
      <c r="G188" s="118" t="s">
        <v>314</v>
      </c>
      <c r="H188" s="118" t="s">
        <v>315</v>
      </c>
      <c r="I188" s="19"/>
      <c r="J188" s="19"/>
      <c r="K188" s="91">
        <v>1</v>
      </c>
      <c r="L188" s="92" t="s">
        <v>51</v>
      </c>
      <c r="M188" s="19"/>
      <c r="N188" s="19"/>
      <c r="O188" s="131"/>
      <c r="P188" s="19"/>
      <c r="Q188" s="19"/>
      <c r="R188" s="19"/>
      <c r="S188" s="19"/>
      <c r="T188" s="11"/>
      <c r="U188" s="11"/>
      <c r="V188" s="106">
        <v>100</v>
      </c>
      <c r="W188" s="19"/>
      <c r="X188" s="19"/>
      <c r="Y188" s="19"/>
      <c r="Z188" s="19"/>
      <c r="AA188" s="19"/>
      <c r="AB188" s="26">
        <f t="shared" si="25"/>
        <v>0</v>
      </c>
      <c r="AC188" s="19"/>
    </row>
    <row r="189" spans="1:30" ht="57" customHeight="1" x14ac:dyDescent="0.2">
      <c r="A189" s="18"/>
      <c r="B189" s="18"/>
      <c r="C189" s="20"/>
      <c r="D189" s="200"/>
      <c r="E189" s="230"/>
      <c r="F189" s="214"/>
      <c r="G189" s="127" t="s">
        <v>316</v>
      </c>
      <c r="H189" s="118" t="s">
        <v>317</v>
      </c>
      <c r="I189" s="19"/>
      <c r="J189" s="19"/>
      <c r="K189" s="91">
        <v>1</v>
      </c>
      <c r="L189" s="92" t="s">
        <v>51</v>
      </c>
      <c r="M189" s="19"/>
      <c r="N189" s="19"/>
      <c r="O189" s="131"/>
      <c r="P189" s="19"/>
      <c r="Q189" s="19"/>
      <c r="R189" s="19"/>
      <c r="S189" s="19"/>
      <c r="T189" s="11"/>
      <c r="U189" s="11"/>
      <c r="V189" s="106">
        <v>100</v>
      </c>
      <c r="W189" s="19"/>
      <c r="X189" s="19"/>
      <c r="Y189" s="19"/>
      <c r="Z189" s="19"/>
      <c r="AA189" s="19"/>
      <c r="AB189" s="26">
        <f>(V189*O189+W189*P189+Y189*R189+Z189*S189)</f>
        <v>0</v>
      </c>
      <c r="AC189" s="19"/>
    </row>
    <row r="190" spans="1:30" s="9" customFormat="1" ht="96" customHeight="1" x14ac:dyDescent="0.2">
      <c r="A190" s="19"/>
      <c r="B190" s="19"/>
      <c r="C190" s="20"/>
      <c r="D190" s="200"/>
      <c r="E190" s="117" t="s">
        <v>308</v>
      </c>
      <c r="F190" s="147"/>
      <c r="G190" s="118" t="s">
        <v>318</v>
      </c>
      <c r="H190" s="118" t="s">
        <v>319</v>
      </c>
      <c r="I190" s="19"/>
      <c r="J190" s="19"/>
      <c r="K190" s="91">
        <v>1</v>
      </c>
      <c r="L190" s="92" t="s">
        <v>51</v>
      </c>
      <c r="M190" s="19"/>
      <c r="N190" s="19"/>
      <c r="O190" s="19"/>
      <c r="P190" s="131"/>
      <c r="Q190" s="19"/>
      <c r="R190" s="19"/>
      <c r="S190" s="19"/>
      <c r="T190" s="11"/>
      <c r="U190" s="11"/>
      <c r="V190" s="19"/>
      <c r="W190" s="106">
        <v>30</v>
      </c>
      <c r="X190" s="19"/>
      <c r="Y190" s="19"/>
      <c r="Z190" s="19"/>
      <c r="AA190" s="19"/>
      <c r="AB190" s="26">
        <f t="shared" si="24"/>
        <v>0</v>
      </c>
      <c r="AC190" s="19"/>
      <c r="AD190" s="23"/>
    </row>
    <row r="191" spans="1:30" s="9" customFormat="1" ht="61.5" customHeight="1" x14ac:dyDescent="0.2">
      <c r="A191" s="19"/>
      <c r="B191" s="19"/>
      <c r="C191" s="20"/>
      <c r="D191" s="200"/>
      <c r="E191" s="223" t="s">
        <v>320</v>
      </c>
      <c r="F191" s="212"/>
      <c r="G191" s="161" t="s">
        <v>321</v>
      </c>
      <c r="H191" s="161" t="s">
        <v>322</v>
      </c>
      <c r="I191" s="19"/>
      <c r="J191" s="19"/>
      <c r="K191" s="91">
        <v>1</v>
      </c>
      <c r="L191" s="92" t="s">
        <v>51</v>
      </c>
      <c r="M191" s="19"/>
      <c r="N191" s="19"/>
      <c r="O191" s="19"/>
      <c r="P191" s="131"/>
      <c r="Q191" s="19"/>
      <c r="R191" s="19"/>
      <c r="S191" s="19"/>
      <c r="T191" s="11"/>
      <c r="U191" s="11"/>
      <c r="V191" s="19"/>
      <c r="W191" s="106">
        <v>10</v>
      </c>
      <c r="X191" s="19"/>
      <c r="Y191" s="19"/>
      <c r="Z191" s="19"/>
      <c r="AA191" s="19"/>
      <c r="AB191" s="26">
        <f t="shared" si="24"/>
        <v>0</v>
      </c>
      <c r="AC191" s="19"/>
      <c r="AD191" s="23"/>
    </row>
    <row r="192" spans="1:30" s="9" customFormat="1" ht="94.5" customHeight="1" x14ac:dyDescent="0.2">
      <c r="A192" s="19"/>
      <c r="B192" s="19"/>
      <c r="C192" s="20"/>
      <c r="D192" s="200"/>
      <c r="E192" s="224"/>
      <c r="F192" s="213"/>
      <c r="G192" s="161" t="s">
        <v>323</v>
      </c>
      <c r="H192" s="161" t="s">
        <v>319</v>
      </c>
      <c r="I192" s="19"/>
      <c r="J192" s="19"/>
      <c r="K192" s="91"/>
      <c r="L192" s="92"/>
      <c r="M192" s="19"/>
      <c r="N192" s="19"/>
      <c r="O192" s="19"/>
      <c r="P192" s="131"/>
      <c r="Q192" s="19"/>
      <c r="R192" s="19"/>
      <c r="S192" s="19"/>
      <c r="T192" s="11"/>
      <c r="U192" s="11"/>
      <c r="V192" s="19"/>
      <c r="W192" s="106">
        <v>20</v>
      </c>
      <c r="X192" s="19"/>
      <c r="Y192" s="19"/>
      <c r="Z192" s="19"/>
      <c r="AA192" s="19"/>
      <c r="AB192" s="26">
        <f t="shared" si="24"/>
        <v>0</v>
      </c>
      <c r="AC192" s="19"/>
      <c r="AD192" s="23"/>
    </row>
    <row r="193" spans="1:32" s="9" customFormat="1" ht="63.75" customHeight="1" x14ac:dyDescent="0.2">
      <c r="A193" s="19"/>
      <c r="B193" s="19"/>
      <c r="C193" s="20"/>
      <c r="D193" s="200"/>
      <c r="E193" s="225"/>
      <c r="F193" s="214"/>
      <c r="G193" s="161" t="s">
        <v>324</v>
      </c>
      <c r="H193" s="161" t="s">
        <v>325</v>
      </c>
      <c r="I193" s="19"/>
      <c r="J193" s="19"/>
      <c r="K193" s="91">
        <v>1</v>
      </c>
      <c r="L193" s="92" t="s">
        <v>51</v>
      </c>
      <c r="M193" s="19"/>
      <c r="N193" s="19"/>
      <c r="O193" s="19"/>
      <c r="P193" s="131"/>
      <c r="Q193" s="19"/>
      <c r="R193" s="19"/>
      <c r="S193" s="19"/>
      <c r="T193" s="11"/>
      <c r="U193" s="11"/>
      <c r="V193" s="19"/>
      <c r="W193" s="106">
        <v>15</v>
      </c>
      <c r="X193" s="19"/>
      <c r="Y193" s="19"/>
      <c r="Z193" s="19"/>
      <c r="AA193" s="19"/>
      <c r="AB193" s="26">
        <f t="shared" si="24"/>
        <v>0</v>
      </c>
      <c r="AC193" s="19"/>
      <c r="AD193" s="23"/>
      <c r="AE193" s="23"/>
      <c r="AF193" s="23"/>
    </row>
    <row r="194" spans="1:32" s="9" customFormat="1" ht="61.5" customHeight="1" x14ac:dyDescent="0.2">
      <c r="A194" s="19"/>
      <c r="B194" s="19"/>
      <c r="C194" s="20"/>
      <c r="D194" s="200"/>
      <c r="E194" s="218" t="s">
        <v>326</v>
      </c>
      <c r="F194" s="226"/>
      <c r="G194" s="118" t="s">
        <v>321</v>
      </c>
      <c r="H194" s="118" t="s">
        <v>327</v>
      </c>
      <c r="I194" s="19"/>
      <c r="J194" s="19"/>
      <c r="K194" s="91">
        <v>1</v>
      </c>
      <c r="L194" s="92" t="s">
        <v>51</v>
      </c>
      <c r="M194" s="19"/>
      <c r="N194" s="19"/>
      <c r="O194" s="131"/>
      <c r="P194" s="19"/>
      <c r="Q194" s="19"/>
      <c r="R194" s="19"/>
      <c r="S194" s="19"/>
      <c r="T194" s="11"/>
      <c r="U194" s="11"/>
      <c r="V194" s="106">
        <v>5</v>
      </c>
      <c r="W194" s="19"/>
      <c r="X194" s="19"/>
      <c r="Y194" s="19"/>
      <c r="Z194" s="19"/>
      <c r="AA194" s="19"/>
      <c r="AB194" s="26">
        <f t="shared" si="24"/>
        <v>0</v>
      </c>
      <c r="AC194" s="19"/>
      <c r="AD194" s="23"/>
      <c r="AE194" s="23"/>
      <c r="AF194" s="23"/>
    </row>
    <row r="195" spans="1:32" s="9" customFormat="1" ht="99" customHeight="1" x14ac:dyDescent="0.2">
      <c r="A195" s="19"/>
      <c r="B195" s="19"/>
      <c r="C195" s="20"/>
      <c r="D195" s="200"/>
      <c r="E195" s="219"/>
      <c r="F195" s="227"/>
      <c r="G195" s="118" t="s">
        <v>323</v>
      </c>
      <c r="H195" s="118" t="s">
        <v>319</v>
      </c>
      <c r="I195" s="19"/>
      <c r="J195" s="19"/>
      <c r="K195" s="91">
        <v>1</v>
      </c>
      <c r="L195" s="92" t="s">
        <v>51</v>
      </c>
      <c r="M195" s="19"/>
      <c r="N195" s="19"/>
      <c r="O195" s="131"/>
      <c r="P195" s="19"/>
      <c r="Q195" s="19"/>
      <c r="R195" s="19"/>
      <c r="S195" s="19"/>
      <c r="T195" s="11"/>
      <c r="U195" s="11"/>
      <c r="V195" s="106">
        <v>10</v>
      </c>
      <c r="W195" s="19"/>
      <c r="X195" s="19"/>
      <c r="Y195" s="19"/>
      <c r="Z195" s="19"/>
      <c r="AA195" s="19"/>
      <c r="AB195" s="26">
        <f t="shared" si="24"/>
        <v>0</v>
      </c>
      <c r="AC195" s="19"/>
      <c r="AD195" s="23"/>
      <c r="AE195" s="23"/>
      <c r="AF195" s="23"/>
    </row>
    <row r="196" spans="1:32" s="9" customFormat="1" ht="148.5" customHeight="1" x14ac:dyDescent="0.2">
      <c r="A196" s="19"/>
      <c r="B196" s="19"/>
      <c r="C196" s="20"/>
      <c r="D196" s="200"/>
      <c r="E196" s="220"/>
      <c r="F196" s="228"/>
      <c r="G196" s="118" t="s">
        <v>324</v>
      </c>
      <c r="H196" s="118" t="s">
        <v>328</v>
      </c>
      <c r="I196" s="19"/>
      <c r="J196" s="19"/>
      <c r="K196" s="91">
        <v>1</v>
      </c>
      <c r="L196" s="92" t="s">
        <v>51</v>
      </c>
      <c r="M196" s="19"/>
      <c r="N196" s="19"/>
      <c r="O196" s="131"/>
      <c r="P196" s="19"/>
      <c r="Q196" s="19"/>
      <c r="R196" s="19"/>
      <c r="S196" s="19"/>
      <c r="T196" s="11"/>
      <c r="U196" s="11"/>
      <c r="V196" s="106">
        <v>10</v>
      </c>
      <c r="W196" s="19"/>
      <c r="X196" s="19"/>
      <c r="Y196" s="19"/>
      <c r="Z196" s="19"/>
      <c r="AA196" s="19"/>
      <c r="AB196" s="26">
        <f>(V196*O196+W196*P196+Y196*R196+Z196*S196)</f>
        <v>0</v>
      </c>
      <c r="AC196" s="19"/>
      <c r="AD196" s="23"/>
      <c r="AE196" s="23"/>
      <c r="AF196" s="23"/>
    </row>
    <row r="197" spans="1:32" s="9" customFormat="1" ht="12.75" customHeight="1" x14ac:dyDescent="0.2">
      <c r="A197" s="19"/>
      <c r="B197" s="19"/>
      <c r="C197" s="20"/>
      <c r="D197" s="200"/>
      <c r="E197" s="216" t="s">
        <v>329</v>
      </c>
      <c r="F197" s="226"/>
      <c r="G197" s="65" t="s">
        <v>330</v>
      </c>
      <c r="H197" s="199" t="s">
        <v>331</v>
      </c>
      <c r="I197" s="19"/>
      <c r="J197" s="19"/>
      <c r="K197" s="91">
        <v>1</v>
      </c>
      <c r="L197" s="92" t="s">
        <v>51</v>
      </c>
      <c r="M197" s="19"/>
      <c r="N197" s="19"/>
      <c r="O197" s="131"/>
      <c r="P197" s="131"/>
      <c r="Q197" s="19"/>
      <c r="R197" s="19"/>
      <c r="S197" s="19"/>
      <c r="T197" s="11"/>
      <c r="U197" s="11"/>
      <c r="V197" s="106">
        <v>5000</v>
      </c>
      <c r="W197" s="106">
        <v>5000</v>
      </c>
      <c r="X197" s="19"/>
      <c r="Y197" s="19"/>
      <c r="Z197" s="19"/>
      <c r="AA197" s="19"/>
      <c r="AB197" s="26">
        <f t="shared" si="24"/>
        <v>0</v>
      </c>
      <c r="AC197" s="19"/>
      <c r="AD197" s="23"/>
      <c r="AE197" s="23"/>
      <c r="AF197" s="23"/>
    </row>
    <row r="198" spans="1:32" s="9" customFormat="1" ht="12.75" customHeight="1" x14ac:dyDescent="0.2">
      <c r="A198" s="19"/>
      <c r="B198" s="19"/>
      <c r="C198" s="20"/>
      <c r="D198" s="200"/>
      <c r="E198" s="217"/>
      <c r="F198" s="227"/>
      <c r="G198" s="65" t="s">
        <v>332</v>
      </c>
      <c r="H198" s="200"/>
      <c r="I198" s="19"/>
      <c r="J198" s="19"/>
      <c r="K198" s="91">
        <v>1</v>
      </c>
      <c r="L198" s="92" t="s">
        <v>51</v>
      </c>
      <c r="M198" s="19"/>
      <c r="N198" s="19"/>
      <c r="O198" s="131"/>
      <c r="P198" s="131"/>
      <c r="Q198" s="19"/>
      <c r="R198" s="19"/>
      <c r="S198" s="19"/>
      <c r="T198" s="11"/>
      <c r="U198" s="11"/>
      <c r="V198" s="106">
        <v>4000</v>
      </c>
      <c r="W198" s="106">
        <v>4000</v>
      </c>
      <c r="X198" s="19"/>
      <c r="Y198" s="19"/>
      <c r="Z198" s="19"/>
      <c r="AA198" s="19"/>
      <c r="AB198" s="26">
        <f t="shared" si="24"/>
        <v>0</v>
      </c>
      <c r="AC198" s="19"/>
      <c r="AD198" s="23"/>
      <c r="AE198" s="23"/>
      <c r="AF198" s="23"/>
    </row>
    <row r="199" spans="1:32" s="9" customFormat="1" ht="12.75" customHeight="1" x14ac:dyDescent="0.2">
      <c r="A199" s="19"/>
      <c r="B199" s="19"/>
      <c r="C199" s="20"/>
      <c r="D199" s="200"/>
      <c r="E199" s="217"/>
      <c r="F199" s="227"/>
      <c r="G199" s="65" t="s">
        <v>333</v>
      </c>
      <c r="H199" s="200"/>
      <c r="I199" s="19"/>
      <c r="J199" s="19"/>
      <c r="K199" s="91">
        <v>1</v>
      </c>
      <c r="L199" s="92" t="s">
        <v>51</v>
      </c>
      <c r="M199" s="19"/>
      <c r="N199" s="19"/>
      <c r="O199" s="131"/>
      <c r="P199" s="131"/>
      <c r="Q199" s="19"/>
      <c r="R199" s="19"/>
      <c r="S199" s="19"/>
      <c r="T199" s="11"/>
      <c r="U199" s="11"/>
      <c r="V199" s="106">
        <v>4000</v>
      </c>
      <c r="W199" s="106">
        <v>4000</v>
      </c>
      <c r="X199" s="19"/>
      <c r="Y199" s="19"/>
      <c r="Z199" s="19"/>
      <c r="AA199" s="19"/>
      <c r="AB199" s="26">
        <f t="shared" si="24"/>
        <v>0</v>
      </c>
      <c r="AC199" s="19"/>
      <c r="AD199" s="23"/>
      <c r="AE199" s="23"/>
      <c r="AF199" s="23"/>
    </row>
    <row r="200" spans="1:32" s="9" customFormat="1" ht="12.75" customHeight="1" x14ac:dyDescent="0.2">
      <c r="A200" s="19"/>
      <c r="B200" s="19"/>
      <c r="C200" s="20"/>
      <c r="D200" s="200"/>
      <c r="E200" s="217"/>
      <c r="F200" s="227"/>
      <c r="G200" s="65" t="s">
        <v>334</v>
      </c>
      <c r="H200" s="200"/>
      <c r="I200" s="19"/>
      <c r="J200" s="19"/>
      <c r="K200" s="91">
        <v>1</v>
      </c>
      <c r="L200" s="92" t="s">
        <v>51</v>
      </c>
      <c r="M200" s="19"/>
      <c r="N200" s="19"/>
      <c r="O200" s="131"/>
      <c r="P200" s="131"/>
      <c r="Q200" s="19"/>
      <c r="R200" s="19"/>
      <c r="S200" s="19"/>
      <c r="T200" s="11"/>
      <c r="U200" s="11"/>
      <c r="V200" s="106">
        <v>4000</v>
      </c>
      <c r="W200" s="106">
        <v>4000</v>
      </c>
      <c r="X200" s="19"/>
      <c r="Y200" s="19"/>
      <c r="Z200" s="19"/>
      <c r="AA200" s="19"/>
      <c r="AB200" s="26">
        <f t="shared" si="24"/>
        <v>0</v>
      </c>
      <c r="AC200" s="19"/>
      <c r="AD200" s="23"/>
      <c r="AE200" s="23"/>
      <c r="AF200" s="23"/>
    </row>
    <row r="201" spans="1:32" s="9" customFormat="1" ht="12.75" customHeight="1" x14ac:dyDescent="0.2">
      <c r="A201" s="19"/>
      <c r="B201" s="19"/>
      <c r="C201" s="20"/>
      <c r="D201" s="200"/>
      <c r="E201" s="217"/>
      <c r="F201" s="227"/>
      <c r="G201" s="65" t="s">
        <v>335</v>
      </c>
      <c r="H201" s="200"/>
      <c r="I201" s="19"/>
      <c r="J201" s="19"/>
      <c r="K201" s="91">
        <v>1</v>
      </c>
      <c r="L201" s="92" t="s">
        <v>51</v>
      </c>
      <c r="M201" s="19"/>
      <c r="N201" s="19"/>
      <c r="O201" s="131"/>
      <c r="P201" s="131"/>
      <c r="Q201" s="19"/>
      <c r="R201" s="19"/>
      <c r="S201" s="19"/>
      <c r="T201" s="11"/>
      <c r="U201" s="11"/>
      <c r="V201" s="106">
        <v>4000</v>
      </c>
      <c r="W201" s="106">
        <v>4000</v>
      </c>
      <c r="X201" s="19"/>
      <c r="Y201" s="19"/>
      <c r="Z201" s="19"/>
      <c r="AA201" s="19"/>
      <c r="AB201" s="26">
        <f t="shared" si="24"/>
        <v>0</v>
      </c>
      <c r="AC201" s="19"/>
      <c r="AD201" s="23"/>
      <c r="AE201" s="23"/>
      <c r="AF201" s="23"/>
    </row>
    <row r="202" spans="1:32" s="9" customFormat="1" ht="12.75" customHeight="1" x14ac:dyDescent="0.2">
      <c r="A202" s="19"/>
      <c r="B202" s="19"/>
      <c r="C202" s="20"/>
      <c r="D202" s="200"/>
      <c r="E202" s="217"/>
      <c r="F202" s="227"/>
      <c r="G202" s="65" t="s">
        <v>336</v>
      </c>
      <c r="H202" s="200"/>
      <c r="I202" s="19"/>
      <c r="J202" s="19"/>
      <c r="K202" s="91">
        <v>1</v>
      </c>
      <c r="L202" s="92" t="s">
        <v>51</v>
      </c>
      <c r="M202" s="19"/>
      <c r="N202" s="19"/>
      <c r="O202" s="131"/>
      <c r="P202" s="131"/>
      <c r="Q202" s="19"/>
      <c r="R202" s="19"/>
      <c r="S202" s="19"/>
      <c r="T202" s="11"/>
      <c r="U202" s="11"/>
      <c r="V202" s="106">
        <v>3000</v>
      </c>
      <c r="W202" s="106">
        <v>3000</v>
      </c>
      <c r="X202" s="19"/>
      <c r="Y202" s="19"/>
      <c r="Z202" s="19"/>
      <c r="AA202" s="19"/>
      <c r="AB202" s="26">
        <f t="shared" si="24"/>
        <v>0</v>
      </c>
      <c r="AC202" s="19"/>
      <c r="AD202" s="23"/>
      <c r="AE202" s="23"/>
      <c r="AF202" s="23"/>
    </row>
    <row r="203" spans="1:32" s="9" customFormat="1" ht="12.75" customHeight="1" x14ac:dyDescent="0.2">
      <c r="A203" s="19"/>
      <c r="B203" s="19"/>
      <c r="C203" s="20"/>
      <c r="D203" s="200"/>
      <c r="E203" s="217"/>
      <c r="F203" s="227"/>
      <c r="G203" s="65" t="s">
        <v>337</v>
      </c>
      <c r="H203" s="200"/>
      <c r="I203" s="19"/>
      <c r="J203" s="19"/>
      <c r="K203" s="91">
        <v>1</v>
      </c>
      <c r="L203" s="92" t="s">
        <v>51</v>
      </c>
      <c r="M203" s="19"/>
      <c r="N203" s="19"/>
      <c r="O203" s="131"/>
      <c r="P203" s="131"/>
      <c r="Q203" s="19"/>
      <c r="R203" s="19"/>
      <c r="S203" s="19"/>
      <c r="T203" s="11"/>
      <c r="U203" s="11"/>
      <c r="V203" s="106">
        <v>2000</v>
      </c>
      <c r="W203" s="106">
        <v>2000</v>
      </c>
      <c r="X203" s="19"/>
      <c r="Y203" s="19"/>
      <c r="Z203" s="19"/>
      <c r="AA203" s="19"/>
      <c r="AB203" s="26">
        <f t="shared" si="24"/>
        <v>0</v>
      </c>
      <c r="AC203" s="19"/>
      <c r="AD203" s="23"/>
      <c r="AE203" s="23"/>
      <c r="AF203" s="23"/>
    </row>
    <row r="204" spans="1:32" s="9" customFormat="1" ht="12.75" customHeight="1" x14ac:dyDescent="0.2">
      <c r="A204" s="19"/>
      <c r="B204" s="19"/>
      <c r="C204" s="20"/>
      <c r="D204" s="200"/>
      <c r="E204" s="217"/>
      <c r="F204" s="227"/>
      <c r="G204" s="65" t="s">
        <v>338</v>
      </c>
      <c r="H204" s="200"/>
      <c r="I204" s="19"/>
      <c r="J204" s="19"/>
      <c r="K204" s="91">
        <v>1</v>
      </c>
      <c r="L204" s="92" t="s">
        <v>51</v>
      </c>
      <c r="M204" s="19"/>
      <c r="N204" s="19"/>
      <c r="O204" s="131"/>
      <c r="P204" s="131"/>
      <c r="Q204" s="19"/>
      <c r="R204" s="19"/>
      <c r="S204" s="19"/>
      <c r="T204" s="11"/>
      <c r="U204" s="11"/>
      <c r="V204" s="106">
        <v>2000</v>
      </c>
      <c r="W204" s="106">
        <v>2000</v>
      </c>
      <c r="X204" s="19"/>
      <c r="Y204" s="19"/>
      <c r="Z204" s="19"/>
      <c r="AA204" s="19"/>
      <c r="AB204" s="26">
        <f t="shared" si="24"/>
        <v>0</v>
      </c>
      <c r="AC204" s="19"/>
      <c r="AD204" s="23"/>
      <c r="AE204" s="23"/>
      <c r="AF204" s="23"/>
    </row>
    <row r="205" spans="1:32" s="9" customFormat="1" ht="12.75" customHeight="1" x14ac:dyDescent="0.2">
      <c r="A205" s="19"/>
      <c r="B205" s="19"/>
      <c r="C205" s="20"/>
      <c r="D205" s="201"/>
      <c r="E205" s="217"/>
      <c r="F205" s="228"/>
      <c r="G205" s="65" t="s">
        <v>339</v>
      </c>
      <c r="H205" s="200"/>
      <c r="I205" s="19"/>
      <c r="J205" s="19"/>
      <c r="K205" s="91">
        <v>1</v>
      </c>
      <c r="L205" s="92" t="s">
        <v>51</v>
      </c>
      <c r="M205" s="19"/>
      <c r="N205" s="19"/>
      <c r="O205" s="131"/>
      <c r="P205" s="131"/>
      <c r="Q205" s="19"/>
      <c r="R205" s="19"/>
      <c r="S205" s="19"/>
      <c r="T205" s="11"/>
      <c r="U205" s="11"/>
      <c r="V205" s="106">
        <v>1000</v>
      </c>
      <c r="W205" s="106">
        <v>1000</v>
      </c>
      <c r="X205" s="19"/>
      <c r="Y205" s="19"/>
      <c r="Z205" s="19"/>
      <c r="AA205" s="19"/>
      <c r="AB205" s="26">
        <f t="shared" si="24"/>
        <v>0</v>
      </c>
      <c r="AC205" s="19"/>
      <c r="AD205" s="23"/>
      <c r="AE205" s="23"/>
      <c r="AF205" s="23"/>
    </row>
    <row r="206" spans="1:32" s="9" customFormat="1" ht="66.75" customHeight="1" x14ac:dyDescent="0.2">
      <c r="A206" s="19"/>
      <c r="B206" s="19"/>
      <c r="C206" s="20"/>
      <c r="D206" s="48"/>
      <c r="E206" s="48" t="s">
        <v>340</v>
      </c>
      <c r="F206" s="148"/>
      <c r="G206" s="48" t="s">
        <v>341</v>
      </c>
      <c r="H206" s="48" t="s">
        <v>342</v>
      </c>
      <c r="I206" s="19"/>
      <c r="J206" s="19"/>
      <c r="K206" s="91">
        <v>1</v>
      </c>
      <c r="L206" s="92" t="s">
        <v>51</v>
      </c>
      <c r="M206" s="19"/>
      <c r="N206" s="19"/>
      <c r="O206" s="19"/>
      <c r="P206" s="19"/>
      <c r="Q206" s="19"/>
      <c r="R206" s="131"/>
      <c r="S206" s="19"/>
      <c r="T206" s="11"/>
      <c r="U206" s="11"/>
      <c r="V206" s="19"/>
      <c r="W206" s="19"/>
      <c r="X206" s="19"/>
      <c r="Y206" s="106">
        <v>2000</v>
      </c>
      <c r="Z206" s="19"/>
      <c r="AA206" s="19"/>
      <c r="AB206" s="26">
        <f t="shared" si="24"/>
        <v>0</v>
      </c>
      <c r="AC206" s="19"/>
      <c r="AD206" s="23"/>
      <c r="AE206" s="23"/>
      <c r="AF206" s="23"/>
    </row>
    <row r="207" spans="1:32" s="9" customFormat="1" ht="42.75" customHeight="1" x14ac:dyDescent="0.2">
      <c r="A207" s="19"/>
      <c r="B207" s="19"/>
      <c r="C207" s="20"/>
      <c r="D207" s="48"/>
      <c r="E207" s="48" t="s">
        <v>343</v>
      </c>
      <c r="F207" s="148"/>
      <c r="G207" s="48" t="s">
        <v>341</v>
      </c>
      <c r="H207" s="48" t="s">
        <v>344</v>
      </c>
      <c r="I207" s="19"/>
      <c r="J207" s="19"/>
      <c r="K207" s="91">
        <v>1</v>
      </c>
      <c r="L207" s="92" t="s">
        <v>51</v>
      </c>
      <c r="M207" s="19"/>
      <c r="N207" s="19"/>
      <c r="O207" s="19"/>
      <c r="P207" s="19"/>
      <c r="Q207" s="19"/>
      <c r="R207" s="19"/>
      <c r="S207" s="131"/>
      <c r="T207" s="11"/>
      <c r="U207" s="11"/>
      <c r="V207" s="19"/>
      <c r="W207" s="19"/>
      <c r="X207" s="19"/>
      <c r="Y207" s="19"/>
      <c r="Z207" s="106">
        <v>25000</v>
      </c>
      <c r="AA207" s="19"/>
      <c r="AB207" s="26">
        <f t="shared" si="24"/>
        <v>0</v>
      </c>
      <c r="AC207" s="19"/>
      <c r="AD207" s="23"/>
      <c r="AE207" s="23"/>
      <c r="AF207" s="23"/>
    </row>
    <row r="208" spans="1:32" ht="12.75" customHeight="1" x14ac:dyDescent="0.2">
      <c r="A208" s="18"/>
      <c r="B208" s="18"/>
      <c r="C208" s="20"/>
      <c r="D208" s="20"/>
      <c r="E208" s="20"/>
      <c r="F208" s="20"/>
      <c r="G208" s="20"/>
      <c r="H208" s="20"/>
      <c r="I208" s="19"/>
      <c r="J208" s="19"/>
      <c r="K208" s="19"/>
      <c r="L208" s="19"/>
      <c r="M208" s="19"/>
      <c r="N208" s="19"/>
      <c r="O208" s="19"/>
      <c r="P208" s="19"/>
      <c r="Q208" s="19"/>
      <c r="R208" s="19"/>
      <c r="S208" s="19"/>
      <c r="T208" s="11"/>
      <c r="U208" s="11"/>
      <c r="V208" s="19"/>
      <c r="W208" s="19"/>
      <c r="X208" s="19"/>
      <c r="Y208" s="19"/>
      <c r="Z208" s="19"/>
      <c r="AA208" s="19"/>
      <c r="AB208" s="19"/>
      <c r="AC208" s="19"/>
      <c r="AD208" s="26">
        <f>SUM(AB190:AB207)</f>
        <v>0</v>
      </c>
    </row>
    <row r="209" spans="1:29" s="21" customFormat="1" ht="12.75" customHeight="1" x14ac:dyDescent="0.2">
      <c r="C209" s="22"/>
      <c r="D209" s="22"/>
    </row>
    <row r="210" spans="1:29" x14ac:dyDescent="0.2">
      <c r="A210" s="18"/>
      <c r="B210" s="18"/>
      <c r="C210" s="19"/>
      <c r="D210" s="19"/>
      <c r="E210" s="19"/>
      <c r="F210" s="19"/>
      <c r="G210" s="19"/>
      <c r="H210" s="19"/>
      <c r="I210" s="19"/>
      <c r="J210" s="19"/>
      <c r="K210" s="19"/>
      <c r="L210" s="19"/>
      <c r="M210" s="19"/>
      <c r="N210" s="19"/>
      <c r="O210" s="19" t="s">
        <v>41</v>
      </c>
      <c r="P210" s="19" t="s">
        <v>42</v>
      </c>
      <c r="Q210" s="19"/>
      <c r="R210" s="19" t="s">
        <v>43</v>
      </c>
      <c r="S210" s="19" t="s">
        <v>44</v>
      </c>
      <c r="T210" s="11"/>
      <c r="U210" s="11"/>
      <c r="V210" s="19" t="str">
        <f>V65</f>
        <v>Plaatsen</v>
      </c>
      <c r="W210" s="19" t="str">
        <f>W65</f>
        <v>Vervangen</v>
      </c>
      <c r="X210" s="19"/>
      <c r="Y210" s="19" t="str">
        <f>Y65</f>
        <v>Handhaven</v>
      </c>
      <c r="Z210" s="19" t="str">
        <f>Z65</f>
        <v>Saneren</v>
      </c>
      <c r="AA210" s="19"/>
      <c r="AB210" s="19"/>
      <c r="AC210" s="19"/>
    </row>
    <row r="211" spans="1:29" x14ac:dyDescent="0.2">
      <c r="A211" s="18"/>
      <c r="B211" s="18"/>
      <c r="C211" s="19"/>
      <c r="D211" s="19"/>
      <c r="E211" s="19"/>
      <c r="F211" s="19"/>
      <c r="G211" s="19"/>
      <c r="H211" s="19"/>
      <c r="I211" s="19"/>
      <c r="J211" s="19"/>
      <c r="K211" s="19"/>
      <c r="L211" s="19"/>
      <c r="M211" s="19"/>
      <c r="N211" s="19"/>
      <c r="O211" s="19" t="s">
        <v>302</v>
      </c>
      <c r="P211" s="19" t="s">
        <v>302</v>
      </c>
      <c r="Q211" s="19"/>
      <c r="R211" s="19" t="s">
        <v>302</v>
      </c>
      <c r="S211" s="19" t="s">
        <v>302</v>
      </c>
      <c r="T211" s="11"/>
      <c r="U211" s="11"/>
      <c r="V211" s="19" t="str">
        <f>V66</f>
        <v>aantal</v>
      </c>
      <c r="W211" s="19" t="str">
        <f>W66</f>
        <v>aantal</v>
      </c>
      <c r="X211" s="19"/>
      <c r="Y211" s="19" t="str">
        <f>Y66</f>
        <v>aantal</v>
      </c>
      <c r="Z211" s="19" t="str">
        <f>Z66</f>
        <v>aantal</v>
      </c>
      <c r="AA211" s="19"/>
      <c r="AB211" s="19"/>
      <c r="AC211" s="19"/>
    </row>
    <row r="212" spans="1:29" ht="12.75" customHeight="1" x14ac:dyDescent="0.2">
      <c r="A212" s="18"/>
      <c r="B212" s="18"/>
      <c r="C212" s="183" t="s">
        <v>345</v>
      </c>
      <c r="D212" s="196" t="s">
        <v>346</v>
      </c>
      <c r="E212" s="236"/>
      <c r="F212" s="212" t="s">
        <v>347</v>
      </c>
      <c r="G212" s="32" t="s">
        <v>348</v>
      </c>
      <c r="H212" s="196" t="s">
        <v>349</v>
      </c>
      <c r="I212" s="19"/>
      <c r="J212" s="19"/>
      <c r="K212" s="91">
        <v>1</v>
      </c>
      <c r="L212" s="92" t="s">
        <v>51</v>
      </c>
      <c r="M212" s="19"/>
      <c r="N212" s="19"/>
      <c r="O212" s="19"/>
      <c r="P212" s="131"/>
      <c r="Q212" s="19"/>
      <c r="R212" s="19"/>
      <c r="S212" s="19"/>
      <c r="T212" s="11"/>
      <c r="U212" s="11"/>
      <c r="V212" s="19"/>
      <c r="W212" s="106">
        <v>25</v>
      </c>
      <c r="X212" s="19"/>
      <c r="Y212" s="19"/>
      <c r="Z212" s="19"/>
      <c r="AA212" s="19"/>
      <c r="AB212" s="26">
        <f t="shared" ref="AB212:AB270" si="26">(V212*O212+W212*P212+Y212*R212+Z212*S212)</f>
        <v>0</v>
      </c>
      <c r="AC212" s="19"/>
    </row>
    <row r="213" spans="1:29" x14ac:dyDescent="0.2">
      <c r="A213" s="18"/>
      <c r="B213" s="18"/>
      <c r="C213" s="184"/>
      <c r="D213" s="197"/>
      <c r="E213" s="237"/>
      <c r="F213" s="213"/>
      <c r="G213" s="32" t="s">
        <v>350</v>
      </c>
      <c r="H213" s="197"/>
      <c r="I213" s="19"/>
      <c r="J213" s="19"/>
      <c r="K213" s="91">
        <v>1</v>
      </c>
      <c r="L213" s="92" t="s">
        <v>51</v>
      </c>
      <c r="M213" s="19"/>
      <c r="N213" s="19"/>
      <c r="O213" s="19"/>
      <c r="P213" s="131"/>
      <c r="Q213" s="19"/>
      <c r="R213" s="19"/>
      <c r="S213" s="19"/>
      <c r="T213" s="11"/>
      <c r="U213" s="11"/>
      <c r="V213" s="19"/>
      <c r="W213" s="106">
        <v>25</v>
      </c>
      <c r="X213" s="19"/>
      <c r="Y213" s="19"/>
      <c r="Z213" s="19"/>
      <c r="AA213" s="19"/>
      <c r="AB213" s="26">
        <f t="shared" si="26"/>
        <v>0</v>
      </c>
      <c r="AC213" s="19"/>
    </row>
    <row r="214" spans="1:29" x14ac:dyDescent="0.2">
      <c r="A214" s="18"/>
      <c r="B214" s="18"/>
      <c r="C214" s="184"/>
      <c r="D214" s="197"/>
      <c r="E214" s="237"/>
      <c r="F214" s="213"/>
      <c r="G214" s="32" t="s">
        <v>351</v>
      </c>
      <c r="H214" s="197"/>
      <c r="I214" s="19"/>
      <c r="J214" s="19"/>
      <c r="K214" s="91">
        <v>1</v>
      </c>
      <c r="L214" s="92" t="s">
        <v>51</v>
      </c>
      <c r="M214" s="19"/>
      <c r="N214" s="19"/>
      <c r="O214" s="19"/>
      <c r="P214" s="131"/>
      <c r="Q214" s="19"/>
      <c r="R214" s="19"/>
      <c r="S214" s="19"/>
      <c r="T214" s="11"/>
      <c r="U214" s="11"/>
      <c r="V214" s="19"/>
      <c r="W214" s="106">
        <v>20</v>
      </c>
      <c r="X214" s="19"/>
      <c r="Y214" s="19"/>
      <c r="Z214" s="19"/>
      <c r="AA214" s="19"/>
      <c r="AB214" s="26">
        <f t="shared" si="26"/>
        <v>0</v>
      </c>
      <c r="AC214" s="19"/>
    </row>
    <row r="215" spans="1:29" ht="81" customHeight="1" x14ac:dyDescent="0.2">
      <c r="A215" s="18"/>
      <c r="B215" s="18"/>
      <c r="C215" s="184"/>
      <c r="D215" s="198"/>
      <c r="E215" s="238"/>
      <c r="F215" s="214"/>
      <c r="G215" s="32" t="s">
        <v>352</v>
      </c>
      <c r="H215" s="198"/>
      <c r="I215" s="19"/>
      <c r="J215" s="19"/>
      <c r="K215" s="91">
        <v>1</v>
      </c>
      <c r="L215" s="92" t="s">
        <v>51</v>
      </c>
      <c r="M215" s="19"/>
      <c r="N215" s="19"/>
      <c r="O215" s="19"/>
      <c r="P215" s="131"/>
      <c r="Q215" s="19"/>
      <c r="R215" s="19"/>
      <c r="S215" s="19"/>
      <c r="T215" s="11"/>
      <c r="U215" s="11"/>
      <c r="V215" s="19"/>
      <c r="W215" s="106">
        <v>10</v>
      </c>
      <c r="X215" s="19"/>
      <c r="Y215" s="19"/>
      <c r="Z215" s="19"/>
      <c r="AA215" s="19"/>
      <c r="AB215" s="26">
        <f t="shared" si="26"/>
        <v>0</v>
      </c>
      <c r="AC215" s="19"/>
    </row>
    <row r="216" spans="1:29" ht="113.25" customHeight="1" x14ac:dyDescent="0.2">
      <c r="A216" s="18"/>
      <c r="B216" s="18"/>
      <c r="C216" s="184"/>
      <c r="D216" s="196" t="s">
        <v>346</v>
      </c>
      <c r="E216" s="234" t="s">
        <v>353</v>
      </c>
      <c r="F216" s="36"/>
      <c r="G216" s="33" t="s">
        <v>354</v>
      </c>
      <c r="H216" s="56" t="s">
        <v>355</v>
      </c>
      <c r="I216" s="19"/>
      <c r="J216" s="19"/>
      <c r="K216" s="91">
        <v>1</v>
      </c>
      <c r="L216" s="92" t="s">
        <v>51</v>
      </c>
      <c r="M216" s="19"/>
      <c r="N216" s="19"/>
      <c r="O216" s="131"/>
      <c r="P216" s="19"/>
      <c r="Q216" s="19"/>
      <c r="R216" s="19"/>
      <c r="S216" s="19"/>
      <c r="T216" s="11"/>
      <c r="U216" s="11"/>
      <c r="V216" s="106">
        <v>200</v>
      </c>
      <c r="W216" s="19"/>
      <c r="X216" s="19"/>
      <c r="Y216" s="19"/>
      <c r="Z216" s="19"/>
      <c r="AA216" s="19"/>
      <c r="AB216" s="26">
        <f t="shared" si="26"/>
        <v>0</v>
      </c>
      <c r="AC216" s="19"/>
    </row>
    <row r="217" spans="1:29" ht="15" x14ac:dyDescent="0.2">
      <c r="A217" s="18"/>
      <c r="B217" s="18"/>
      <c r="C217" s="184"/>
      <c r="D217" s="197"/>
      <c r="E217" s="235"/>
      <c r="F217" s="57"/>
      <c r="G217" s="55" t="s">
        <v>356</v>
      </c>
      <c r="H217" s="37"/>
      <c r="I217" s="19"/>
      <c r="J217" s="19"/>
      <c r="K217" s="91">
        <v>1</v>
      </c>
      <c r="L217" s="92" t="s">
        <v>51</v>
      </c>
      <c r="M217" s="19"/>
      <c r="N217" s="19"/>
      <c r="O217" s="129">
        <v>130</v>
      </c>
      <c r="P217" s="19"/>
      <c r="Q217" s="19"/>
      <c r="R217" s="19"/>
      <c r="S217" s="19"/>
      <c r="T217" s="11"/>
      <c r="U217" s="11"/>
      <c r="V217" s="106"/>
      <c r="W217" s="19"/>
      <c r="X217" s="19"/>
      <c r="Y217" s="19"/>
      <c r="Z217" s="19"/>
      <c r="AA217" s="19"/>
      <c r="AB217" s="26">
        <f t="shared" si="26"/>
        <v>0</v>
      </c>
      <c r="AC217" s="19"/>
    </row>
    <row r="218" spans="1:29" x14ac:dyDescent="0.2">
      <c r="A218" s="18"/>
      <c r="B218" s="18"/>
      <c r="C218" s="184"/>
      <c r="D218" s="197"/>
      <c r="E218" s="235"/>
      <c r="F218" s="57"/>
      <c r="G218" s="33"/>
      <c r="H218" s="37"/>
      <c r="I218" s="19"/>
      <c r="J218" s="19"/>
      <c r="K218" s="19"/>
      <c r="L218" s="19"/>
      <c r="M218" s="19"/>
      <c r="N218" s="19"/>
      <c r="O218" s="19"/>
      <c r="P218" s="19"/>
      <c r="Q218" s="19"/>
      <c r="R218" s="19"/>
      <c r="S218" s="19"/>
      <c r="T218" s="11"/>
      <c r="U218" s="11"/>
      <c r="V218" s="19"/>
      <c r="W218" s="19"/>
      <c r="X218" s="19"/>
      <c r="Y218" s="19"/>
      <c r="Z218" s="19"/>
      <c r="AA218" s="19"/>
      <c r="AB218" s="19"/>
      <c r="AC218" s="19"/>
    </row>
    <row r="219" spans="1:29" ht="87" customHeight="1" x14ac:dyDescent="0.2">
      <c r="A219" s="18"/>
      <c r="B219" s="18"/>
      <c r="C219" s="184"/>
      <c r="D219" s="197"/>
      <c r="E219" s="235"/>
      <c r="F219" s="57"/>
      <c r="G219" s="33" t="s">
        <v>357</v>
      </c>
      <c r="H219" s="56" t="s">
        <v>355</v>
      </c>
      <c r="I219" s="19"/>
      <c r="J219" s="19"/>
      <c r="K219" s="91">
        <v>1</v>
      </c>
      <c r="L219" s="92" t="s">
        <v>51</v>
      </c>
      <c r="M219" s="19"/>
      <c r="N219" s="19"/>
      <c r="O219" s="131"/>
      <c r="P219" s="19"/>
      <c r="Q219" s="19"/>
      <c r="R219" s="19"/>
      <c r="S219" s="19"/>
      <c r="T219" s="11"/>
      <c r="U219" s="11"/>
      <c r="V219" s="106">
        <v>2000</v>
      </c>
      <c r="W219" s="19"/>
      <c r="X219" s="19"/>
      <c r="Y219" s="19"/>
      <c r="Z219" s="19"/>
      <c r="AA219" s="19"/>
      <c r="AB219" s="26">
        <f t="shared" si="26"/>
        <v>0</v>
      </c>
      <c r="AC219" s="19"/>
    </row>
    <row r="220" spans="1:29" ht="15" x14ac:dyDescent="0.2">
      <c r="A220" s="18"/>
      <c r="B220" s="18"/>
      <c r="C220" s="184"/>
      <c r="D220" s="197"/>
      <c r="E220" s="235"/>
      <c r="F220" s="57"/>
      <c r="G220" s="55" t="s">
        <v>358</v>
      </c>
      <c r="H220" s="37"/>
      <c r="I220" s="19"/>
      <c r="J220" s="19"/>
      <c r="K220" s="91">
        <v>1</v>
      </c>
      <c r="L220" s="92" t="s">
        <v>51</v>
      </c>
      <c r="M220" s="19"/>
      <c r="N220" s="19"/>
      <c r="O220" s="129">
        <v>250</v>
      </c>
      <c r="P220" s="19"/>
      <c r="Q220" s="19"/>
      <c r="R220" s="19"/>
      <c r="S220" s="19"/>
      <c r="T220" s="11"/>
      <c r="U220" s="11"/>
      <c r="V220" s="106"/>
      <c r="W220" s="19"/>
      <c r="X220" s="19"/>
      <c r="Y220" s="19"/>
      <c r="Z220" s="19"/>
      <c r="AA220" s="19"/>
      <c r="AB220" s="26">
        <f t="shared" si="26"/>
        <v>0</v>
      </c>
      <c r="AC220" s="19"/>
    </row>
    <row r="221" spans="1:29" ht="15" x14ac:dyDescent="0.2">
      <c r="A221" s="18"/>
      <c r="B221" s="18"/>
      <c r="C221" s="184"/>
      <c r="D221" s="197"/>
      <c r="E221" s="235"/>
      <c r="F221" s="57"/>
      <c r="G221" s="55" t="s">
        <v>359</v>
      </c>
      <c r="H221" s="37"/>
      <c r="I221" s="19"/>
      <c r="J221" s="19"/>
      <c r="K221" s="91">
        <v>1</v>
      </c>
      <c r="L221" s="92" t="s">
        <v>51</v>
      </c>
      <c r="M221" s="19"/>
      <c r="N221" s="19"/>
      <c r="O221" s="129">
        <v>350</v>
      </c>
      <c r="P221" s="19"/>
      <c r="Q221" s="19"/>
      <c r="R221" s="19"/>
      <c r="S221" s="19"/>
      <c r="T221" s="11"/>
      <c r="U221" s="11"/>
      <c r="V221" s="106"/>
      <c r="W221" s="19"/>
      <c r="X221" s="19"/>
      <c r="Y221" s="19"/>
      <c r="Z221" s="19"/>
      <c r="AA221" s="19"/>
      <c r="AB221" s="26">
        <f t="shared" si="26"/>
        <v>0</v>
      </c>
      <c r="AC221" s="19"/>
    </row>
    <row r="222" spans="1:29" ht="15" x14ac:dyDescent="0.2">
      <c r="A222" s="18"/>
      <c r="B222" s="18"/>
      <c r="C222" s="184"/>
      <c r="D222" s="197"/>
      <c r="E222" s="235"/>
      <c r="F222" s="57"/>
      <c r="G222" s="55" t="s">
        <v>360</v>
      </c>
      <c r="H222" s="37"/>
      <c r="I222" s="19"/>
      <c r="J222" s="19"/>
      <c r="K222" s="91">
        <v>1</v>
      </c>
      <c r="L222" s="92" t="s">
        <v>51</v>
      </c>
      <c r="M222" s="19"/>
      <c r="N222" s="19"/>
      <c r="O222" s="129">
        <v>350</v>
      </c>
      <c r="P222" s="19"/>
      <c r="Q222" s="19"/>
      <c r="R222" s="19"/>
      <c r="S222" s="19"/>
      <c r="T222" s="11"/>
      <c r="U222" s="11"/>
      <c r="V222" s="106"/>
      <c r="W222" s="19"/>
      <c r="X222" s="19"/>
      <c r="Y222" s="19"/>
      <c r="Z222" s="19"/>
      <c r="AA222" s="19"/>
      <c r="AB222" s="26">
        <f t="shared" si="26"/>
        <v>0</v>
      </c>
      <c r="AC222" s="19"/>
    </row>
    <row r="223" spans="1:29" ht="15" x14ac:dyDescent="0.2">
      <c r="A223" s="18"/>
      <c r="B223" s="18"/>
      <c r="C223" s="184"/>
      <c r="D223" s="197"/>
      <c r="E223" s="235"/>
      <c r="F223" s="57"/>
      <c r="G223" s="55" t="s">
        <v>356</v>
      </c>
      <c r="H223" s="37"/>
      <c r="I223" s="19"/>
      <c r="J223" s="19"/>
      <c r="K223" s="91">
        <v>1</v>
      </c>
      <c r="L223" s="92" t="s">
        <v>51</v>
      </c>
      <c r="M223" s="19"/>
      <c r="N223" s="19"/>
      <c r="O223" s="129">
        <v>400</v>
      </c>
      <c r="P223" s="19"/>
      <c r="Q223" s="19"/>
      <c r="R223" s="19"/>
      <c r="S223" s="19"/>
      <c r="T223" s="11"/>
      <c r="U223" s="11"/>
      <c r="V223" s="106"/>
      <c r="W223" s="19"/>
      <c r="X223" s="19"/>
      <c r="Y223" s="19"/>
      <c r="Z223" s="19"/>
      <c r="AA223" s="19"/>
      <c r="AB223" s="26">
        <f t="shared" si="26"/>
        <v>0</v>
      </c>
      <c r="AC223" s="19"/>
    </row>
    <row r="224" spans="1:29" ht="15" x14ac:dyDescent="0.2">
      <c r="A224" s="18"/>
      <c r="B224" s="18"/>
      <c r="C224" s="184"/>
      <c r="D224" s="197"/>
      <c r="E224" s="235"/>
      <c r="F224" s="57"/>
      <c r="G224" s="55" t="s">
        <v>361</v>
      </c>
      <c r="H224" s="37"/>
      <c r="I224" s="19"/>
      <c r="J224" s="19"/>
      <c r="K224" s="91">
        <v>1</v>
      </c>
      <c r="L224" s="92" t="s">
        <v>51</v>
      </c>
      <c r="M224" s="19"/>
      <c r="N224" s="19"/>
      <c r="O224" s="129">
        <v>160</v>
      </c>
      <c r="P224" s="19"/>
      <c r="Q224" s="19"/>
      <c r="R224" s="19"/>
      <c r="S224" s="19"/>
      <c r="T224" s="11"/>
      <c r="U224" s="11"/>
      <c r="V224" s="106"/>
      <c r="W224" s="19"/>
      <c r="X224" s="19"/>
      <c r="Y224" s="19"/>
      <c r="Z224" s="19"/>
      <c r="AA224" s="19"/>
      <c r="AB224" s="26">
        <f t="shared" si="26"/>
        <v>0</v>
      </c>
      <c r="AC224" s="19"/>
    </row>
    <row r="225" spans="1:29" x14ac:dyDescent="0.2">
      <c r="A225" s="18"/>
      <c r="B225" s="18"/>
      <c r="C225" s="184"/>
      <c r="D225" s="197"/>
      <c r="E225" s="235"/>
      <c r="F225" s="57"/>
      <c r="G225" s="33"/>
      <c r="H225" s="37"/>
      <c r="I225" s="19"/>
      <c r="J225" s="19"/>
      <c r="K225" s="19"/>
      <c r="L225" s="19"/>
      <c r="M225" s="19"/>
      <c r="N225" s="19"/>
      <c r="O225" s="19"/>
      <c r="P225" s="19"/>
      <c r="Q225" s="19"/>
      <c r="R225" s="19"/>
      <c r="S225" s="19"/>
      <c r="T225" s="11"/>
      <c r="U225" s="11"/>
      <c r="V225" s="19"/>
      <c r="W225" s="19"/>
      <c r="X225" s="19"/>
      <c r="Y225" s="19"/>
      <c r="Z225" s="19"/>
      <c r="AA225" s="19"/>
      <c r="AB225" s="19"/>
      <c r="AC225" s="19"/>
    </row>
    <row r="226" spans="1:29" ht="81.75" customHeight="1" x14ac:dyDescent="0.2">
      <c r="A226" s="18"/>
      <c r="B226" s="18"/>
      <c r="C226" s="184"/>
      <c r="D226" s="197"/>
      <c r="E226" s="235"/>
      <c r="F226" s="57"/>
      <c r="G226" s="33" t="s">
        <v>362</v>
      </c>
      <c r="H226" s="56" t="s">
        <v>355</v>
      </c>
      <c r="I226" s="19"/>
      <c r="J226" s="19"/>
      <c r="K226" s="91">
        <v>1</v>
      </c>
      <c r="L226" s="92" t="s">
        <v>51</v>
      </c>
      <c r="M226" s="19"/>
      <c r="N226" s="19"/>
      <c r="O226" s="131"/>
      <c r="P226" s="19"/>
      <c r="Q226" s="19"/>
      <c r="R226" s="19"/>
      <c r="S226" s="19"/>
      <c r="T226" s="11"/>
      <c r="U226" s="11"/>
      <c r="V226" s="106">
        <v>2500</v>
      </c>
      <c r="W226" s="19"/>
      <c r="X226" s="19"/>
      <c r="Y226" s="19"/>
      <c r="Z226" s="19"/>
      <c r="AA226" s="19"/>
      <c r="AB226" s="26">
        <f t="shared" si="26"/>
        <v>0</v>
      </c>
      <c r="AC226" s="19"/>
    </row>
    <row r="227" spans="1:29" ht="15" x14ac:dyDescent="0.2">
      <c r="A227" s="18"/>
      <c r="B227" s="18"/>
      <c r="C227" s="184"/>
      <c r="D227" s="197"/>
      <c r="E227" s="235"/>
      <c r="F227" s="57"/>
      <c r="G227" s="55" t="s">
        <v>358</v>
      </c>
      <c r="H227" s="37"/>
      <c r="I227" s="19"/>
      <c r="J227" s="19"/>
      <c r="K227" s="91">
        <v>1</v>
      </c>
      <c r="L227" s="92" t="s">
        <v>51</v>
      </c>
      <c r="M227" s="19"/>
      <c r="N227" s="19"/>
      <c r="O227" s="129">
        <v>290</v>
      </c>
      <c r="P227" s="19"/>
      <c r="Q227" s="19"/>
      <c r="R227" s="19"/>
      <c r="S227" s="19"/>
      <c r="T227" s="11"/>
      <c r="U227" s="11"/>
      <c r="V227" s="106"/>
      <c r="W227" s="19"/>
      <c r="X227" s="19"/>
      <c r="Y227" s="19"/>
      <c r="Z227" s="19"/>
      <c r="AA227" s="19"/>
      <c r="AB227" s="26">
        <f t="shared" si="26"/>
        <v>0</v>
      </c>
      <c r="AC227" s="19"/>
    </row>
    <row r="228" spans="1:29" ht="15" x14ac:dyDescent="0.2">
      <c r="A228" s="18"/>
      <c r="B228" s="18"/>
      <c r="C228" s="184"/>
      <c r="D228" s="197"/>
      <c r="E228" s="235"/>
      <c r="F228" s="57"/>
      <c r="G228" s="55" t="s">
        <v>359</v>
      </c>
      <c r="H228" s="37"/>
      <c r="I228" s="19"/>
      <c r="J228" s="19"/>
      <c r="K228" s="91">
        <v>1</v>
      </c>
      <c r="L228" s="92" t="s">
        <v>51</v>
      </c>
      <c r="M228" s="19"/>
      <c r="N228" s="19"/>
      <c r="O228" s="129">
        <v>450</v>
      </c>
      <c r="P228" s="19"/>
      <c r="Q228" s="19"/>
      <c r="R228" s="19"/>
      <c r="S228" s="19"/>
      <c r="T228" s="11"/>
      <c r="U228" s="11"/>
      <c r="V228" s="106"/>
      <c r="W228" s="19"/>
      <c r="X228" s="19"/>
      <c r="Y228" s="19"/>
      <c r="Z228" s="19"/>
      <c r="AA228" s="19"/>
      <c r="AB228" s="26">
        <f t="shared" si="26"/>
        <v>0</v>
      </c>
      <c r="AC228" s="19"/>
    </row>
    <row r="229" spans="1:29" ht="15" x14ac:dyDescent="0.2">
      <c r="A229" s="18"/>
      <c r="B229" s="18"/>
      <c r="C229" s="184"/>
      <c r="D229" s="197"/>
      <c r="E229" s="235"/>
      <c r="F229" s="57"/>
      <c r="G229" s="55" t="s">
        <v>360</v>
      </c>
      <c r="H229" s="37"/>
      <c r="I229" s="19"/>
      <c r="J229" s="19"/>
      <c r="K229" s="91">
        <v>1</v>
      </c>
      <c r="L229" s="92" t="s">
        <v>51</v>
      </c>
      <c r="M229" s="19"/>
      <c r="N229" s="19"/>
      <c r="O229" s="129">
        <v>450</v>
      </c>
      <c r="P229" s="19"/>
      <c r="Q229" s="19"/>
      <c r="R229" s="19"/>
      <c r="S229" s="19"/>
      <c r="T229" s="11"/>
      <c r="U229" s="11"/>
      <c r="V229" s="106"/>
      <c r="W229" s="19"/>
      <c r="X229" s="19"/>
      <c r="Y229" s="19"/>
      <c r="Z229" s="19"/>
      <c r="AA229" s="19"/>
      <c r="AB229" s="26">
        <f t="shared" si="26"/>
        <v>0</v>
      </c>
      <c r="AC229" s="19"/>
    </row>
    <row r="230" spans="1:29" ht="15" x14ac:dyDescent="0.2">
      <c r="A230" s="18"/>
      <c r="B230" s="18"/>
      <c r="C230" s="184"/>
      <c r="D230" s="197"/>
      <c r="E230" s="235"/>
      <c r="F230" s="57"/>
      <c r="G230" s="55" t="s">
        <v>356</v>
      </c>
      <c r="H230" s="37"/>
      <c r="I230" s="19"/>
      <c r="J230" s="19"/>
      <c r="K230" s="91">
        <v>1</v>
      </c>
      <c r="L230" s="92" t="s">
        <v>51</v>
      </c>
      <c r="M230" s="19"/>
      <c r="N230" s="19"/>
      <c r="O230" s="129">
        <v>330</v>
      </c>
      <c r="P230" s="19"/>
      <c r="Q230" s="19"/>
      <c r="R230" s="19"/>
      <c r="S230" s="19"/>
      <c r="T230" s="11"/>
      <c r="U230" s="11"/>
      <c r="V230" s="106"/>
      <c r="W230" s="19"/>
      <c r="X230" s="19"/>
      <c r="Y230" s="19"/>
      <c r="Z230" s="19"/>
      <c r="AA230" s="19"/>
      <c r="AB230" s="26">
        <f t="shared" si="26"/>
        <v>0</v>
      </c>
      <c r="AC230" s="19"/>
    </row>
    <row r="231" spans="1:29" ht="15" x14ac:dyDescent="0.2">
      <c r="A231" s="18"/>
      <c r="B231" s="18"/>
      <c r="C231" s="184"/>
      <c r="D231" s="197"/>
      <c r="E231" s="235"/>
      <c r="F231" s="57"/>
      <c r="G231" s="55" t="s">
        <v>361</v>
      </c>
      <c r="H231" s="37"/>
      <c r="I231" s="19"/>
      <c r="J231" s="19"/>
      <c r="K231" s="91">
        <v>1</v>
      </c>
      <c r="L231" s="92" t="s">
        <v>51</v>
      </c>
      <c r="M231" s="19"/>
      <c r="N231" s="19"/>
      <c r="O231" s="129">
        <v>175</v>
      </c>
      <c r="P231" s="19"/>
      <c r="Q231" s="19"/>
      <c r="R231" s="19"/>
      <c r="S231" s="19"/>
      <c r="T231" s="11"/>
      <c r="U231" s="11"/>
      <c r="V231" s="106"/>
      <c r="W231" s="19"/>
      <c r="X231" s="19"/>
      <c r="Y231" s="19"/>
      <c r="Z231" s="19"/>
      <c r="AA231" s="19"/>
      <c r="AB231" s="26">
        <f t="shared" si="26"/>
        <v>0</v>
      </c>
      <c r="AC231" s="19"/>
    </row>
    <row r="232" spans="1:29" x14ac:dyDescent="0.2">
      <c r="A232" s="18"/>
      <c r="B232" s="18"/>
      <c r="C232" s="184"/>
      <c r="D232" s="197"/>
      <c r="E232" s="235"/>
      <c r="F232" s="57"/>
      <c r="G232" s="33"/>
      <c r="H232" s="37"/>
      <c r="I232" s="19"/>
      <c r="J232" s="19"/>
      <c r="K232" s="19"/>
      <c r="L232" s="19"/>
      <c r="M232" s="19"/>
      <c r="N232" s="19"/>
      <c r="O232" s="19"/>
      <c r="P232" s="19"/>
      <c r="Q232" s="19"/>
      <c r="R232" s="19"/>
      <c r="S232" s="19"/>
      <c r="T232" s="11"/>
      <c r="U232" s="11"/>
      <c r="V232" s="19"/>
      <c r="W232" s="19"/>
      <c r="X232" s="19"/>
      <c r="Y232" s="19"/>
      <c r="Z232" s="19"/>
      <c r="AA232" s="19"/>
      <c r="AB232" s="19"/>
      <c r="AC232" s="19"/>
    </row>
    <row r="233" spans="1:29" ht="86.25" customHeight="1" x14ac:dyDescent="0.2">
      <c r="A233" s="18"/>
      <c r="B233" s="18"/>
      <c r="C233" s="184"/>
      <c r="D233" s="197"/>
      <c r="E233" s="235"/>
      <c r="F233" s="57"/>
      <c r="G233" s="33" t="s">
        <v>363</v>
      </c>
      <c r="H233" s="56" t="s">
        <v>355</v>
      </c>
      <c r="I233" s="19"/>
      <c r="J233" s="19"/>
      <c r="K233" s="91">
        <v>1</v>
      </c>
      <c r="L233" s="92" t="s">
        <v>51</v>
      </c>
      <c r="M233" s="19"/>
      <c r="N233" s="19"/>
      <c r="O233" s="131"/>
      <c r="P233" s="19"/>
      <c r="Q233" s="19"/>
      <c r="R233" s="19"/>
      <c r="S233" s="19"/>
      <c r="T233" s="11"/>
      <c r="U233" s="11"/>
      <c r="V233" s="106">
        <v>600</v>
      </c>
      <c r="W233" s="19"/>
      <c r="X233" s="19"/>
      <c r="Y233" s="19"/>
      <c r="Z233" s="19"/>
      <c r="AA233" s="19"/>
      <c r="AB233" s="26">
        <f t="shared" si="26"/>
        <v>0</v>
      </c>
      <c r="AC233" s="19"/>
    </row>
    <row r="234" spans="1:29" ht="15" x14ac:dyDescent="0.2">
      <c r="A234" s="18"/>
      <c r="B234" s="18"/>
      <c r="C234" s="184"/>
      <c r="D234" s="197"/>
      <c r="E234" s="235"/>
      <c r="F234" s="57"/>
      <c r="G234" s="55" t="s">
        <v>358</v>
      </c>
      <c r="H234" s="37"/>
      <c r="I234" s="19"/>
      <c r="J234" s="19"/>
      <c r="K234" s="91">
        <v>1</v>
      </c>
      <c r="L234" s="92" t="s">
        <v>51</v>
      </c>
      <c r="M234" s="19"/>
      <c r="N234" s="19"/>
      <c r="O234" s="130">
        <v>300</v>
      </c>
      <c r="P234" s="19"/>
      <c r="Q234" s="19"/>
      <c r="R234" s="19"/>
      <c r="S234" s="19"/>
      <c r="T234" s="11"/>
      <c r="U234" s="11"/>
      <c r="V234" s="106"/>
      <c r="W234" s="19"/>
      <c r="X234" s="19"/>
      <c r="Y234" s="19"/>
      <c r="Z234" s="19"/>
      <c r="AA234" s="19"/>
      <c r="AB234" s="26">
        <f t="shared" si="26"/>
        <v>0</v>
      </c>
      <c r="AC234" s="19"/>
    </row>
    <row r="235" spans="1:29" ht="15" x14ac:dyDescent="0.2">
      <c r="A235" s="18"/>
      <c r="B235" s="18"/>
      <c r="C235" s="184"/>
      <c r="D235" s="197"/>
      <c r="E235" s="235"/>
      <c r="F235" s="57"/>
      <c r="G235" s="55" t="s">
        <v>359</v>
      </c>
      <c r="H235" s="37"/>
      <c r="I235" s="19"/>
      <c r="J235" s="19"/>
      <c r="K235" s="91">
        <v>1</v>
      </c>
      <c r="L235" s="92" t="s">
        <v>51</v>
      </c>
      <c r="M235" s="19"/>
      <c r="N235" s="19"/>
      <c r="O235" s="130">
        <v>460</v>
      </c>
      <c r="P235" s="19"/>
      <c r="Q235" s="19"/>
      <c r="R235" s="19"/>
      <c r="S235" s="19"/>
      <c r="T235" s="11"/>
      <c r="U235" s="11"/>
      <c r="V235" s="106"/>
      <c r="W235" s="19"/>
      <c r="X235" s="19"/>
      <c r="Y235" s="19"/>
      <c r="Z235" s="19"/>
      <c r="AA235" s="19"/>
      <c r="AB235" s="26">
        <f t="shared" si="26"/>
        <v>0</v>
      </c>
      <c r="AC235" s="19"/>
    </row>
    <row r="236" spans="1:29" ht="15" x14ac:dyDescent="0.2">
      <c r="A236" s="18"/>
      <c r="B236" s="18"/>
      <c r="C236" s="184"/>
      <c r="D236" s="197"/>
      <c r="E236" s="235"/>
      <c r="F236" s="57"/>
      <c r="G236" s="55" t="s">
        <v>360</v>
      </c>
      <c r="H236" s="37"/>
      <c r="I236" s="19"/>
      <c r="J236" s="19"/>
      <c r="K236" s="91">
        <v>1</v>
      </c>
      <c r="L236" s="92" t="s">
        <v>51</v>
      </c>
      <c r="M236" s="19"/>
      <c r="N236" s="19"/>
      <c r="O236" s="130">
        <v>460</v>
      </c>
      <c r="P236" s="19"/>
      <c r="Q236" s="19"/>
      <c r="R236" s="19"/>
      <c r="S236" s="19"/>
      <c r="T236" s="11"/>
      <c r="U236" s="11"/>
      <c r="V236" s="106"/>
      <c r="W236" s="19"/>
      <c r="X236" s="19"/>
      <c r="Y236" s="19"/>
      <c r="Z236" s="19"/>
      <c r="AA236" s="19"/>
      <c r="AB236" s="26">
        <f t="shared" si="26"/>
        <v>0</v>
      </c>
      <c r="AC236" s="19"/>
    </row>
    <row r="237" spans="1:29" ht="15" x14ac:dyDescent="0.2">
      <c r="A237" s="18"/>
      <c r="B237" s="18"/>
      <c r="C237" s="184"/>
      <c r="D237" s="197"/>
      <c r="E237" s="235"/>
      <c r="F237" s="57"/>
      <c r="G237" s="55" t="s">
        <v>356</v>
      </c>
      <c r="H237" s="37"/>
      <c r="I237" s="19"/>
      <c r="J237" s="19"/>
      <c r="K237" s="91">
        <v>1</v>
      </c>
      <c r="L237" s="92" t="s">
        <v>51</v>
      </c>
      <c r="M237" s="19"/>
      <c r="N237" s="19"/>
      <c r="O237" s="130">
        <v>360</v>
      </c>
      <c r="P237" s="19"/>
      <c r="Q237" s="19"/>
      <c r="R237" s="19"/>
      <c r="S237" s="19"/>
      <c r="T237" s="11"/>
      <c r="U237" s="11"/>
      <c r="V237" s="106"/>
      <c r="W237" s="19"/>
      <c r="X237" s="19"/>
      <c r="Y237" s="19"/>
      <c r="Z237" s="19"/>
      <c r="AA237" s="19"/>
      <c r="AB237" s="26">
        <f t="shared" si="26"/>
        <v>0</v>
      </c>
      <c r="AC237" s="19"/>
    </row>
    <row r="238" spans="1:29" ht="15" x14ac:dyDescent="0.2">
      <c r="A238" s="18"/>
      <c r="B238" s="18"/>
      <c r="C238" s="184"/>
      <c r="D238" s="197"/>
      <c r="E238" s="235"/>
      <c r="F238" s="57"/>
      <c r="G238" s="55" t="s">
        <v>361</v>
      </c>
      <c r="H238" s="37"/>
      <c r="I238" s="19"/>
      <c r="J238" s="19"/>
      <c r="K238" s="91">
        <v>1</v>
      </c>
      <c r="L238" s="92" t="s">
        <v>51</v>
      </c>
      <c r="M238" s="19"/>
      <c r="N238" s="19"/>
      <c r="O238" s="130">
        <v>190</v>
      </c>
      <c r="P238" s="19"/>
      <c r="Q238" s="19"/>
      <c r="R238" s="19"/>
      <c r="S238" s="19"/>
      <c r="T238" s="11"/>
      <c r="U238" s="11"/>
      <c r="V238" s="106"/>
      <c r="W238" s="19"/>
      <c r="X238" s="19"/>
      <c r="Y238" s="19"/>
      <c r="Z238" s="19"/>
      <c r="AA238" s="19"/>
      <c r="AB238" s="26">
        <f t="shared" si="26"/>
        <v>0</v>
      </c>
      <c r="AC238" s="19"/>
    </row>
    <row r="239" spans="1:29" x14ac:dyDescent="0.2">
      <c r="A239" s="18"/>
      <c r="B239" s="18"/>
      <c r="C239" s="184"/>
      <c r="D239" s="197"/>
      <c r="E239" s="235"/>
      <c r="F239" s="57"/>
      <c r="G239" s="59"/>
      <c r="H239" s="37"/>
      <c r="I239" s="19"/>
      <c r="J239" s="19"/>
      <c r="K239" s="19"/>
      <c r="L239" s="19"/>
      <c r="M239" s="19"/>
      <c r="N239" s="19"/>
      <c r="O239" s="19"/>
      <c r="P239" s="19"/>
      <c r="Q239" s="19"/>
      <c r="R239" s="19"/>
      <c r="S239" s="19"/>
      <c r="T239" s="11"/>
      <c r="U239" s="11"/>
      <c r="V239" s="19"/>
      <c r="W239" s="19"/>
      <c r="X239" s="19"/>
      <c r="Y239" s="19"/>
      <c r="Z239" s="19"/>
      <c r="AA239" s="19"/>
      <c r="AB239" s="19"/>
      <c r="AC239" s="19"/>
    </row>
    <row r="240" spans="1:29" ht="78.75" customHeight="1" x14ac:dyDescent="0.2">
      <c r="A240" s="18"/>
      <c r="B240" s="18"/>
      <c r="C240" s="184"/>
      <c r="D240" s="197"/>
      <c r="E240" s="235"/>
      <c r="F240" s="57"/>
      <c r="G240" s="33" t="s">
        <v>364</v>
      </c>
      <c r="H240" s="56" t="s">
        <v>355</v>
      </c>
      <c r="I240" s="19"/>
      <c r="J240" s="19"/>
      <c r="K240" s="91">
        <v>1</v>
      </c>
      <c r="L240" s="92" t="s">
        <v>51</v>
      </c>
      <c r="M240" s="19"/>
      <c r="N240" s="19"/>
      <c r="O240" s="131"/>
      <c r="P240" s="19"/>
      <c r="Q240" s="19"/>
      <c r="R240" s="19"/>
      <c r="S240" s="19"/>
      <c r="T240" s="11"/>
      <c r="U240" s="11"/>
      <c r="V240" s="106">
        <v>200</v>
      </c>
      <c r="W240" s="19"/>
      <c r="X240" s="19"/>
      <c r="Y240" s="19"/>
      <c r="Z240" s="19"/>
      <c r="AA240" s="19"/>
      <c r="AB240" s="26">
        <f t="shared" si="26"/>
        <v>0</v>
      </c>
      <c r="AC240" s="19"/>
    </row>
    <row r="241" spans="1:29" ht="15" x14ac:dyDescent="0.2">
      <c r="A241" s="18"/>
      <c r="B241" s="18"/>
      <c r="C241" s="184"/>
      <c r="D241" s="197"/>
      <c r="E241" s="235"/>
      <c r="F241" s="57"/>
      <c r="G241" s="55" t="s">
        <v>365</v>
      </c>
      <c r="H241" s="37"/>
      <c r="I241" s="19"/>
      <c r="J241" s="19"/>
      <c r="K241" s="91">
        <v>1</v>
      </c>
      <c r="L241" s="92" t="s">
        <v>51</v>
      </c>
      <c r="M241" s="19"/>
      <c r="N241" s="19"/>
      <c r="O241" s="130">
        <v>330</v>
      </c>
      <c r="P241" s="19"/>
      <c r="Q241" s="19"/>
      <c r="R241" s="19"/>
      <c r="S241" s="19"/>
      <c r="T241" s="11"/>
      <c r="U241" s="11"/>
      <c r="V241" s="106"/>
      <c r="W241" s="19"/>
      <c r="X241" s="19"/>
      <c r="Y241" s="19"/>
      <c r="Z241" s="19"/>
      <c r="AA241" s="19"/>
      <c r="AB241" s="26">
        <f t="shared" si="26"/>
        <v>0</v>
      </c>
      <c r="AC241" s="19"/>
    </row>
    <row r="242" spans="1:29" ht="15" x14ac:dyDescent="0.2">
      <c r="A242" s="18"/>
      <c r="B242" s="18"/>
      <c r="C242" s="184"/>
      <c r="D242" s="197"/>
      <c r="E242" s="235"/>
      <c r="F242" s="57"/>
      <c r="G242" s="55" t="s">
        <v>359</v>
      </c>
      <c r="H242" s="37"/>
      <c r="I242" s="19"/>
      <c r="J242" s="19"/>
      <c r="K242" s="91">
        <v>1</v>
      </c>
      <c r="L242" s="92" t="s">
        <v>51</v>
      </c>
      <c r="M242" s="19"/>
      <c r="N242" s="19"/>
      <c r="O242" s="130">
        <v>500</v>
      </c>
      <c r="P242" s="19"/>
      <c r="Q242" s="19"/>
      <c r="R242" s="19"/>
      <c r="S242" s="19"/>
      <c r="T242" s="11"/>
      <c r="U242" s="11"/>
      <c r="V242" s="106"/>
      <c r="W242" s="19"/>
      <c r="X242" s="19"/>
      <c r="Y242" s="19"/>
      <c r="Z242" s="19"/>
      <c r="AA242" s="19"/>
      <c r="AB242" s="26">
        <f t="shared" si="26"/>
        <v>0</v>
      </c>
      <c r="AC242" s="19"/>
    </row>
    <row r="243" spans="1:29" ht="15" x14ac:dyDescent="0.2">
      <c r="A243" s="18"/>
      <c r="B243" s="18"/>
      <c r="C243" s="184"/>
      <c r="D243" s="197"/>
      <c r="E243" s="235"/>
      <c r="F243" s="57"/>
      <c r="G243" s="55" t="s">
        <v>360</v>
      </c>
      <c r="H243" s="37"/>
      <c r="I243" s="19"/>
      <c r="J243" s="19"/>
      <c r="K243" s="91">
        <v>1</v>
      </c>
      <c r="L243" s="92" t="s">
        <v>51</v>
      </c>
      <c r="M243" s="19"/>
      <c r="N243" s="19"/>
      <c r="O243" s="130">
        <v>500</v>
      </c>
      <c r="P243" s="19"/>
      <c r="Q243" s="19"/>
      <c r="R243" s="19"/>
      <c r="S243" s="19"/>
      <c r="T243" s="11"/>
      <c r="U243" s="11"/>
      <c r="V243" s="106"/>
      <c r="W243" s="19"/>
      <c r="X243" s="19"/>
      <c r="Y243" s="19"/>
      <c r="Z243" s="19"/>
      <c r="AA243" s="19"/>
      <c r="AB243" s="26">
        <f t="shared" si="26"/>
        <v>0</v>
      </c>
      <c r="AC243" s="19"/>
    </row>
    <row r="244" spans="1:29" ht="15" x14ac:dyDescent="0.2">
      <c r="A244" s="18"/>
      <c r="B244" s="18"/>
      <c r="C244" s="184"/>
      <c r="D244" s="197"/>
      <c r="E244" s="235"/>
      <c r="F244" s="57"/>
      <c r="G244" s="55" t="s">
        <v>356</v>
      </c>
      <c r="H244" s="37"/>
      <c r="I244" s="19"/>
      <c r="J244" s="19"/>
      <c r="K244" s="91">
        <v>1</v>
      </c>
      <c r="L244" s="92" t="s">
        <v>51</v>
      </c>
      <c r="M244" s="19"/>
      <c r="N244" s="19"/>
      <c r="O244" s="130">
        <v>380</v>
      </c>
      <c r="P244" s="19"/>
      <c r="Q244" s="19"/>
      <c r="R244" s="19"/>
      <c r="S244" s="19"/>
      <c r="T244" s="11"/>
      <c r="U244" s="11"/>
      <c r="V244" s="106"/>
      <c r="W244" s="19"/>
      <c r="X244" s="19"/>
      <c r="Y244" s="19"/>
      <c r="Z244" s="19"/>
      <c r="AA244" s="19"/>
      <c r="AB244" s="26">
        <f t="shared" si="26"/>
        <v>0</v>
      </c>
      <c r="AC244" s="19"/>
    </row>
    <row r="245" spans="1:29" ht="15" x14ac:dyDescent="0.2">
      <c r="A245" s="18"/>
      <c r="B245" s="18"/>
      <c r="C245" s="184"/>
      <c r="D245" s="197"/>
      <c r="E245" s="235"/>
      <c r="F245" s="57"/>
      <c r="G245" s="55" t="s">
        <v>361</v>
      </c>
      <c r="H245" s="37"/>
      <c r="I245" s="19"/>
      <c r="J245" s="19"/>
      <c r="K245" s="91">
        <v>1</v>
      </c>
      <c r="L245" s="92" t="s">
        <v>51</v>
      </c>
      <c r="M245" s="19"/>
      <c r="N245" s="19"/>
      <c r="O245" s="130">
        <v>220</v>
      </c>
      <c r="P245" s="19"/>
      <c r="Q245" s="19"/>
      <c r="R245" s="19"/>
      <c r="S245" s="19"/>
      <c r="T245" s="11"/>
      <c r="U245" s="11"/>
      <c r="V245" s="106"/>
      <c r="W245" s="19"/>
      <c r="X245" s="19"/>
      <c r="Y245" s="19"/>
      <c r="Z245" s="19"/>
      <c r="AA245" s="19"/>
      <c r="AB245" s="26">
        <f t="shared" si="26"/>
        <v>0</v>
      </c>
      <c r="AC245" s="19"/>
    </row>
    <row r="246" spans="1:29" x14ac:dyDescent="0.2">
      <c r="A246" s="18"/>
      <c r="B246" s="18"/>
      <c r="C246" s="184"/>
      <c r="D246" s="197"/>
      <c r="E246" s="235"/>
      <c r="F246" s="57"/>
      <c r="G246" s="59"/>
      <c r="H246" s="37"/>
      <c r="I246" s="19"/>
      <c r="J246" s="19"/>
      <c r="K246" s="19"/>
      <c r="L246" s="19"/>
      <c r="M246" s="19"/>
      <c r="N246" s="19"/>
      <c r="O246" s="19"/>
      <c r="P246" s="19"/>
      <c r="Q246" s="19"/>
      <c r="R246" s="19"/>
      <c r="S246" s="19"/>
      <c r="T246" s="11"/>
      <c r="U246" s="11"/>
      <c r="V246" s="19"/>
      <c r="W246" s="19"/>
      <c r="X246" s="19"/>
      <c r="Y246" s="19"/>
      <c r="Z246" s="19"/>
      <c r="AA246" s="19"/>
      <c r="AB246" s="19"/>
      <c r="AC246" s="19"/>
    </row>
    <row r="247" spans="1:29" ht="12.75" customHeight="1" x14ac:dyDescent="0.2">
      <c r="A247" s="18"/>
      <c r="B247" s="18"/>
      <c r="C247" s="184"/>
      <c r="D247" s="197"/>
      <c r="E247" s="210" t="s">
        <v>366</v>
      </c>
      <c r="F247" s="36"/>
      <c r="G247" s="55" t="s">
        <v>362</v>
      </c>
      <c r="H247" s="210" t="s">
        <v>367</v>
      </c>
      <c r="I247" s="19"/>
      <c r="J247" s="19"/>
      <c r="K247" s="91">
        <v>1</v>
      </c>
      <c r="L247" s="92" t="s">
        <v>51</v>
      </c>
      <c r="M247" s="19"/>
      <c r="N247" s="19"/>
      <c r="O247" s="19"/>
      <c r="P247" s="19"/>
      <c r="Q247" s="19"/>
      <c r="R247" s="131"/>
      <c r="S247" s="19"/>
      <c r="T247" s="11"/>
      <c r="U247" s="11"/>
      <c r="V247" s="19"/>
      <c r="W247" s="19"/>
      <c r="X247" s="19"/>
      <c r="Y247" s="106">
        <v>1000</v>
      </c>
      <c r="Z247" s="19"/>
      <c r="AA247" s="19"/>
      <c r="AB247" s="26">
        <f t="shared" si="26"/>
        <v>0</v>
      </c>
      <c r="AC247" s="19"/>
    </row>
    <row r="248" spans="1:29" x14ac:dyDescent="0.2">
      <c r="A248" s="18"/>
      <c r="B248" s="18"/>
      <c r="C248" s="184"/>
      <c r="D248" s="197"/>
      <c r="E248" s="215"/>
      <c r="F248" s="57"/>
      <c r="G248" s="55" t="s">
        <v>363</v>
      </c>
      <c r="H248" s="215"/>
      <c r="I248" s="19"/>
      <c r="J248" s="19"/>
      <c r="K248" s="91">
        <v>1</v>
      </c>
      <c r="L248" s="92" t="s">
        <v>51</v>
      </c>
      <c r="M248" s="19"/>
      <c r="N248" s="19"/>
      <c r="O248" s="19"/>
      <c r="P248" s="19"/>
      <c r="Q248" s="19"/>
      <c r="R248" s="131"/>
      <c r="S248" s="19"/>
      <c r="T248" s="11"/>
      <c r="U248" s="11"/>
      <c r="V248" s="19"/>
      <c r="W248" s="19"/>
      <c r="X248" s="19"/>
      <c r="Y248" s="106">
        <v>500</v>
      </c>
      <c r="Z248" s="19"/>
      <c r="AA248" s="19"/>
      <c r="AB248" s="26">
        <f t="shared" si="26"/>
        <v>0</v>
      </c>
      <c r="AC248" s="19"/>
    </row>
    <row r="249" spans="1:29" x14ac:dyDescent="0.2">
      <c r="A249" s="18"/>
      <c r="B249" s="18"/>
      <c r="C249" s="184"/>
      <c r="D249" s="197"/>
      <c r="E249" s="215"/>
      <c r="F249" s="57"/>
      <c r="G249" s="55" t="s">
        <v>364</v>
      </c>
      <c r="H249" s="215"/>
      <c r="I249" s="19"/>
      <c r="J249" s="19"/>
      <c r="K249" s="91">
        <v>1</v>
      </c>
      <c r="L249" s="92" t="s">
        <v>51</v>
      </c>
      <c r="M249" s="19"/>
      <c r="N249" s="19"/>
      <c r="O249" s="19"/>
      <c r="P249" s="19"/>
      <c r="Q249" s="19"/>
      <c r="R249" s="131"/>
      <c r="S249" s="19"/>
      <c r="T249" s="11"/>
      <c r="U249" s="11"/>
      <c r="V249" s="19"/>
      <c r="W249" s="19"/>
      <c r="X249" s="19"/>
      <c r="Y249" s="106">
        <v>50</v>
      </c>
      <c r="Z249" s="19"/>
      <c r="AA249" s="19"/>
      <c r="AB249" s="26">
        <f t="shared" si="26"/>
        <v>0</v>
      </c>
      <c r="AC249" s="19"/>
    </row>
    <row r="250" spans="1:29" x14ac:dyDescent="0.2">
      <c r="A250" s="18"/>
      <c r="B250" s="18"/>
      <c r="C250" s="184"/>
      <c r="D250" s="197"/>
      <c r="E250" s="215"/>
      <c r="F250" s="57"/>
      <c r="G250" s="55" t="s">
        <v>368</v>
      </c>
      <c r="H250" s="215"/>
      <c r="I250" s="19"/>
      <c r="J250" s="19"/>
      <c r="K250" s="91">
        <v>1</v>
      </c>
      <c r="L250" s="92" t="s">
        <v>51</v>
      </c>
      <c r="M250" s="19"/>
      <c r="N250" s="19"/>
      <c r="O250" s="19"/>
      <c r="P250" s="19"/>
      <c r="Q250" s="19"/>
      <c r="R250" s="131"/>
      <c r="S250" s="19"/>
      <c r="T250" s="11"/>
      <c r="U250" s="11"/>
      <c r="V250" s="19"/>
      <c r="W250" s="19"/>
      <c r="X250" s="19"/>
      <c r="Y250" s="106">
        <v>10</v>
      </c>
      <c r="Z250" s="19"/>
      <c r="AA250" s="19"/>
      <c r="AB250" s="26">
        <f t="shared" si="26"/>
        <v>0</v>
      </c>
      <c r="AC250" s="19"/>
    </row>
    <row r="251" spans="1:29" x14ac:dyDescent="0.2">
      <c r="A251" s="18"/>
      <c r="B251" s="18"/>
      <c r="C251" s="184"/>
      <c r="D251" s="197"/>
      <c r="E251" s="215"/>
      <c r="F251" s="57"/>
      <c r="G251" s="58"/>
      <c r="H251" s="215"/>
      <c r="I251" s="19"/>
      <c r="J251" s="19"/>
      <c r="K251" s="19"/>
      <c r="L251" s="19"/>
      <c r="M251" s="19"/>
      <c r="N251" s="19"/>
      <c r="O251" s="19"/>
      <c r="P251" s="19"/>
      <c r="Q251" s="19"/>
      <c r="R251" s="19"/>
      <c r="S251" s="19"/>
      <c r="T251" s="11"/>
      <c r="U251" s="11"/>
      <c r="V251" s="19"/>
      <c r="W251" s="19"/>
      <c r="X251" s="19"/>
      <c r="Y251" s="19"/>
      <c r="Z251" s="19"/>
      <c r="AA251" s="19"/>
      <c r="AB251" s="19"/>
      <c r="AC251" s="19"/>
    </row>
    <row r="252" spans="1:29" ht="28.5" customHeight="1" x14ac:dyDescent="0.2">
      <c r="A252" s="18"/>
      <c r="B252" s="18"/>
      <c r="C252" s="184"/>
      <c r="D252" s="197"/>
      <c r="E252" s="56" t="s">
        <v>369</v>
      </c>
      <c r="F252" s="36"/>
      <c r="G252" s="32" t="s">
        <v>370</v>
      </c>
      <c r="H252" s="210" t="s">
        <v>371</v>
      </c>
      <c r="I252" s="19"/>
      <c r="J252" s="19"/>
      <c r="K252" s="91">
        <v>1</v>
      </c>
      <c r="L252" s="92" t="s">
        <v>51</v>
      </c>
      <c r="M252" s="19"/>
      <c r="N252" s="19"/>
      <c r="O252" s="19"/>
      <c r="P252" s="19"/>
      <c r="Q252" s="19"/>
      <c r="R252" s="19"/>
      <c r="S252" s="131"/>
      <c r="T252" s="11"/>
      <c r="U252" s="11"/>
      <c r="V252" s="19"/>
      <c r="W252" s="19"/>
      <c r="X252" s="19"/>
      <c r="Y252" s="19"/>
      <c r="Z252" s="106">
        <v>2500</v>
      </c>
      <c r="AA252" s="19"/>
      <c r="AB252" s="26">
        <f t="shared" si="26"/>
        <v>0</v>
      </c>
      <c r="AC252" s="19"/>
    </row>
    <row r="253" spans="1:29" ht="27.75" customHeight="1" x14ac:dyDescent="0.2">
      <c r="A253" s="18"/>
      <c r="B253" s="18"/>
      <c r="C253" s="184"/>
      <c r="D253" s="197"/>
      <c r="E253" s="57"/>
      <c r="F253" s="57"/>
      <c r="G253" s="32" t="s">
        <v>372</v>
      </c>
      <c r="H253" s="215"/>
      <c r="I253" s="19"/>
      <c r="J253" s="19"/>
      <c r="K253" s="91">
        <v>1</v>
      </c>
      <c r="L253" s="92" t="s">
        <v>51</v>
      </c>
      <c r="M253" s="19"/>
      <c r="N253" s="19"/>
      <c r="O253" s="19"/>
      <c r="P253" s="19"/>
      <c r="Q253" s="19"/>
      <c r="R253" s="19"/>
      <c r="S253" s="131"/>
      <c r="T253" s="11"/>
      <c r="U253" s="11"/>
      <c r="V253" s="19"/>
      <c r="W253" s="19"/>
      <c r="X253" s="19"/>
      <c r="Y253" s="19"/>
      <c r="Z253" s="106">
        <v>500</v>
      </c>
      <c r="AA253" s="19"/>
      <c r="AB253" s="26">
        <f t="shared" si="26"/>
        <v>0</v>
      </c>
      <c r="AC253" s="19"/>
    </row>
    <row r="254" spans="1:29" ht="30" customHeight="1" x14ac:dyDescent="0.2">
      <c r="A254" s="18"/>
      <c r="B254" s="18"/>
      <c r="C254" s="184"/>
      <c r="D254" s="197"/>
      <c r="E254" s="57"/>
      <c r="F254" s="57"/>
      <c r="G254" s="32" t="s">
        <v>373</v>
      </c>
      <c r="H254" s="215"/>
      <c r="I254" s="19"/>
      <c r="J254" s="19"/>
      <c r="K254" s="91">
        <v>1</v>
      </c>
      <c r="L254" s="92" t="s">
        <v>51</v>
      </c>
      <c r="M254" s="19"/>
      <c r="N254" s="19"/>
      <c r="O254" s="19"/>
      <c r="P254" s="19"/>
      <c r="Q254" s="19"/>
      <c r="R254" s="19"/>
      <c r="S254" s="131"/>
      <c r="T254" s="11"/>
      <c r="U254" s="11"/>
      <c r="V254" s="19"/>
      <c r="W254" s="19"/>
      <c r="X254" s="19"/>
      <c r="Y254" s="19"/>
      <c r="Z254" s="106">
        <v>200</v>
      </c>
      <c r="AA254" s="19"/>
      <c r="AB254" s="26">
        <f t="shared" si="26"/>
        <v>0</v>
      </c>
      <c r="AC254" s="19"/>
    </row>
    <row r="255" spans="1:29" x14ac:dyDescent="0.2">
      <c r="A255" s="18"/>
      <c r="B255" s="18"/>
      <c r="C255" s="184"/>
      <c r="D255" s="197"/>
      <c r="E255" s="42"/>
      <c r="F255" s="42"/>
      <c r="G255" s="58"/>
      <c r="H255" s="211"/>
      <c r="I255" s="19"/>
      <c r="J255" s="19"/>
      <c r="K255" s="19"/>
      <c r="L255" s="19"/>
      <c r="M255" s="19"/>
      <c r="N255" s="19"/>
      <c r="O255" s="19"/>
      <c r="P255" s="19"/>
      <c r="Q255" s="19"/>
      <c r="R255" s="19"/>
      <c r="S255" s="19"/>
      <c r="T255" s="11"/>
      <c r="U255" s="11"/>
      <c r="V255" s="19"/>
      <c r="W255" s="19"/>
      <c r="X255" s="19"/>
      <c r="Y255" s="19"/>
      <c r="Z255" s="19"/>
      <c r="AA255" s="19"/>
      <c r="AB255" s="19"/>
      <c r="AC255" s="19"/>
    </row>
    <row r="256" spans="1:29" ht="12.75" customHeight="1" x14ac:dyDescent="0.2">
      <c r="A256" s="18"/>
      <c r="B256" s="18"/>
      <c r="C256" s="184"/>
      <c r="D256" s="197"/>
      <c r="E256" s="210" t="s">
        <v>374</v>
      </c>
      <c r="F256" s="56"/>
      <c r="G256" s="33" t="s">
        <v>330</v>
      </c>
      <c r="H256" s="196" t="s">
        <v>375</v>
      </c>
      <c r="I256" s="19"/>
      <c r="J256" s="19"/>
      <c r="K256" s="91">
        <v>1</v>
      </c>
      <c r="L256" s="92" t="s">
        <v>51</v>
      </c>
      <c r="M256" s="19"/>
      <c r="N256" s="19"/>
      <c r="O256" s="131"/>
      <c r="P256" s="131"/>
      <c r="Q256" s="19"/>
      <c r="R256" s="19"/>
      <c r="S256" s="131"/>
      <c r="T256" s="11"/>
      <c r="U256" s="11"/>
      <c r="V256" s="106">
        <v>15000</v>
      </c>
      <c r="W256" s="106">
        <v>15000</v>
      </c>
      <c r="X256" s="19"/>
      <c r="Y256" s="19"/>
      <c r="Z256" s="106">
        <v>5000</v>
      </c>
      <c r="AA256" s="19"/>
      <c r="AB256" s="26">
        <f t="shared" si="26"/>
        <v>0</v>
      </c>
      <c r="AC256" s="19"/>
    </row>
    <row r="257" spans="1:30" x14ac:dyDescent="0.2">
      <c r="A257" s="18"/>
      <c r="B257" s="18"/>
      <c r="C257" s="184"/>
      <c r="D257" s="197"/>
      <c r="E257" s="215"/>
      <c r="F257" s="37"/>
      <c r="G257" s="33" t="s">
        <v>332</v>
      </c>
      <c r="H257" s="197"/>
      <c r="I257" s="19"/>
      <c r="J257" s="19"/>
      <c r="K257" s="91">
        <v>1</v>
      </c>
      <c r="L257" s="92" t="s">
        <v>51</v>
      </c>
      <c r="M257" s="19"/>
      <c r="N257" s="19"/>
      <c r="O257" s="131"/>
      <c r="P257" s="131"/>
      <c r="Q257" s="19"/>
      <c r="R257" s="19"/>
      <c r="S257" s="131"/>
      <c r="T257" s="11"/>
      <c r="U257" s="11"/>
      <c r="V257" s="106">
        <v>15000</v>
      </c>
      <c r="W257" s="106">
        <v>15000</v>
      </c>
      <c r="X257" s="19"/>
      <c r="Y257" s="19"/>
      <c r="Z257" s="106">
        <v>2500</v>
      </c>
      <c r="AA257" s="19"/>
      <c r="AB257" s="26">
        <f t="shared" si="26"/>
        <v>0</v>
      </c>
      <c r="AC257" s="19"/>
    </row>
    <row r="258" spans="1:30" x14ac:dyDescent="0.2">
      <c r="A258" s="18"/>
      <c r="B258" s="18"/>
      <c r="C258" s="184"/>
      <c r="D258" s="197"/>
      <c r="E258" s="215"/>
      <c r="F258" s="37"/>
      <c r="G258" s="33" t="s">
        <v>333</v>
      </c>
      <c r="H258" s="197"/>
      <c r="I258" s="19"/>
      <c r="J258" s="19"/>
      <c r="K258" s="91">
        <v>1</v>
      </c>
      <c r="L258" s="92" t="s">
        <v>51</v>
      </c>
      <c r="M258" s="19"/>
      <c r="N258" s="19"/>
      <c r="O258" s="131"/>
      <c r="P258" s="131"/>
      <c r="Q258" s="19"/>
      <c r="R258" s="19"/>
      <c r="S258" s="131"/>
      <c r="T258" s="11"/>
      <c r="U258" s="11"/>
      <c r="V258" s="106">
        <v>15000</v>
      </c>
      <c r="W258" s="106">
        <v>15000</v>
      </c>
      <c r="X258" s="19"/>
      <c r="Y258" s="19"/>
      <c r="Z258" s="106">
        <v>2000</v>
      </c>
      <c r="AA258" s="19"/>
      <c r="AB258" s="26">
        <f t="shared" si="26"/>
        <v>0</v>
      </c>
      <c r="AC258" s="19"/>
    </row>
    <row r="259" spans="1:30" x14ac:dyDescent="0.2">
      <c r="A259" s="18"/>
      <c r="B259" s="18"/>
      <c r="C259" s="184"/>
      <c r="D259" s="197"/>
      <c r="E259" s="215"/>
      <c r="F259" s="37"/>
      <c r="G259" s="33" t="s">
        <v>334</v>
      </c>
      <c r="H259" s="197"/>
      <c r="I259" s="19"/>
      <c r="J259" s="19"/>
      <c r="K259" s="91">
        <v>1</v>
      </c>
      <c r="L259" s="92" t="s">
        <v>51</v>
      </c>
      <c r="M259" s="19"/>
      <c r="N259" s="19"/>
      <c r="O259" s="131"/>
      <c r="P259" s="131"/>
      <c r="Q259" s="19"/>
      <c r="R259" s="19"/>
      <c r="S259" s="131"/>
      <c r="T259" s="11"/>
      <c r="U259" s="11"/>
      <c r="V259" s="106">
        <v>15000</v>
      </c>
      <c r="W259" s="106">
        <v>15000</v>
      </c>
      <c r="X259" s="19"/>
      <c r="Y259" s="19"/>
      <c r="Z259" s="106">
        <v>1500</v>
      </c>
      <c r="AA259" s="19"/>
      <c r="AB259" s="26">
        <f t="shared" si="26"/>
        <v>0</v>
      </c>
      <c r="AC259" s="19"/>
    </row>
    <row r="260" spans="1:30" x14ac:dyDescent="0.2">
      <c r="A260" s="18"/>
      <c r="B260" s="18"/>
      <c r="C260" s="184"/>
      <c r="D260" s="197"/>
      <c r="E260" s="215"/>
      <c r="F260" s="37"/>
      <c r="G260" s="33" t="s">
        <v>335</v>
      </c>
      <c r="H260" s="197"/>
      <c r="I260" s="19"/>
      <c r="J260" s="19"/>
      <c r="K260" s="91">
        <v>1</v>
      </c>
      <c r="L260" s="92" t="s">
        <v>51</v>
      </c>
      <c r="M260" s="19"/>
      <c r="N260" s="19"/>
      <c r="O260" s="131"/>
      <c r="P260" s="131"/>
      <c r="Q260" s="19"/>
      <c r="R260" s="19"/>
      <c r="S260" s="131"/>
      <c r="T260" s="11"/>
      <c r="U260" s="11"/>
      <c r="V260" s="106">
        <v>8000</v>
      </c>
      <c r="W260" s="106">
        <v>8000</v>
      </c>
      <c r="X260" s="19"/>
      <c r="Y260" s="19"/>
      <c r="Z260" s="106">
        <v>1000</v>
      </c>
      <c r="AA260" s="19"/>
      <c r="AB260" s="26">
        <f t="shared" si="26"/>
        <v>0</v>
      </c>
      <c r="AC260" s="19"/>
    </row>
    <row r="261" spans="1:30" x14ac:dyDescent="0.2">
      <c r="A261" s="18"/>
      <c r="B261" s="18"/>
      <c r="C261" s="184"/>
      <c r="D261" s="197"/>
      <c r="E261" s="215"/>
      <c r="F261" s="37"/>
      <c r="G261" s="33" t="s">
        <v>336</v>
      </c>
      <c r="H261" s="197"/>
      <c r="I261" s="19"/>
      <c r="J261" s="19"/>
      <c r="K261" s="91">
        <v>1</v>
      </c>
      <c r="L261" s="92" t="s">
        <v>51</v>
      </c>
      <c r="M261" s="19"/>
      <c r="N261" s="19"/>
      <c r="O261" s="131"/>
      <c r="P261" s="131"/>
      <c r="Q261" s="19"/>
      <c r="R261" s="19"/>
      <c r="S261" s="131"/>
      <c r="T261" s="11"/>
      <c r="U261" s="11"/>
      <c r="V261" s="106">
        <v>3000</v>
      </c>
      <c r="W261" s="106">
        <v>3000</v>
      </c>
      <c r="X261" s="19"/>
      <c r="Y261" s="19"/>
      <c r="Z261" s="106">
        <v>500</v>
      </c>
      <c r="AA261" s="19"/>
      <c r="AB261" s="26">
        <f t="shared" si="26"/>
        <v>0</v>
      </c>
      <c r="AC261" s="19"/>
    </row>
    <row r="262" spans="1:30" x14ac:dyDescent="0.2">
      <c r="A262" s="18"/>
      <c r="B262" s="18"/>
      <c r="C262" s="184"/>
      <c r="D262" s="197"/>
      <c r="E262" s="215"/>
      <c r="F262" s="37"/>
      <c r="G262" s="33"/>
      <c r="H262" s="197"/>
      <c r="I262" s="19"/>
      <c r="J262" s="19"/>
      <c r="K262" s="91">
        <v>1</v>
      </c>
      <c r="L262" s="92" t="s">
        <v>51</v>
      </c>
      <c r="M262" s="19"/>
      <c r="N262" s="19"/>
      <c r="O262" s="19"/>
      <c r="P262" s="19"/>
      <c r="Q262" s="19"/>
      <c r="R262" s="19"/>
      <c r="S262" s="19"/>
      <c r="T262" s="11"/>
      <c r="U262" s="11"/>
      <c r="V262" s="19"/>
      <c r="W262" s="19"/>
      <c r="X262" s="19"/>
      <c r="Y262" s="19"/>
      <c r="Z262" s="19"/>
      <c r="AA262" s="19"/>
      <c r="AB262" s="19"/>
      <c r="AC262" s="19"/>
    </row>
    <row r="263" spans="1:30" x14ac:dyDescent="0.2">
      <c r="A263" s="18"/>
      <c r="B263" s="18"/>
      <c r="C263" s="184"/>
      <c r="D263" s="197"/>
      <c r="E263" s="215"/>
      <c r="F263" s="37"/>
      <c r="G263" s="60"/>
      <c r="H263" s="197"/>
      <c r="I263" s="19"/>
      <c r="J263" s="19"/>
      <c r="K263" s="91">
        <v>1</v>
      </c>
      <c r="L263" s="92" t="s">
        <v>51</v>
      </c>
      <c r="M263" s="19"/>
      <c r="N263" s="19"/>
      <c r="O263" s="19"/>
      <c r="P263" s="19"/>
      <c r="Q263" s="19"/>
      <c r="R263" s="19"/>
      <c r="S263" s="19"/>
      <c r="T263" s="11"/>
      <c r="U263" s="11"/>
      <c r="V263" s="19"/>
      <c r="W263" s="19"/>
      <c r="X263" s="19"/>
      <c r="Y263" s="19"/>
      <c r="Z263" s="19"/>
      <c r="AA263" s="19"/>
      <c r="AB263" s="19"/>
      <c r="AC263" s="19"/>
    </row>
    <row r="264" spans="1:30" ht="39" customHeight="1" x14ac:dyDescent="0.2">
      <c r="A264" s="18"/>
      <c r="B264" s="18"/>
      <c r="C264" s="184"/>
      <c r="D264" s="197"/>
      <c r="E264" s="215"/>
      <c r="F264" s="37"/>
      <c r="G264" s="60"/>
      <c r="H264" s="197"/>
      <c r="I264" s="19"/>
      <c r="J264" s="19"/>
      <c r="K264" s="91">
        <v>1</v>
      </c>
      <c r="L264" s="92" t="s">
        <v>51</v>
      </c>
      <c r="M264" s="19"/>
      <c r="N264" s="19"/>
      <c r="O264" s="19"/>
      <c r="P264" s="19"/>
      <c r="Q264" s="19"/>
      <c r="R264" s="19"/>
      <c r="S264" s="19"/>
      <c r="T264" s="11"/>
      <c r="U264" s="11"/>
      <c r="V264" s="19"/>
      <c r="W264" s="19"/>
      <c r="X264" s="19"/>
      <c r="Y264" s="19"/>
      <c r="Z264" s="19"/>
      <c r="AA264" s="19"/>
      <c r="AB264" s="19"/>
      <c r="AC264" s="19"/>
    </row>
    <row r="265" spans="1:30" ht="29.25" customHeight="1" x14ac:dyDescent="0.2">
      <c r="A265" s="18"/>
      <c r="B265" s="18"/>
      <c r="C265" s="184"/>
      <c r="D265" s="197"/>
      <c r="E265" s="196" t="s">
        <v>376</v>
      </c>
      <c r="F265" s="61"/>
      <c r="G265" s="32" t="s">
        <v>377</v>
      </c>
      <c r="H265" s="210" t="s">
        <v>378</v>
      </c>
      <c r="I265" s="19"/>
      <c r="J265" s="19"/>
      <c r="K265" s="91">
        <v>1</v>
      </c>
      <c r="L265" s="92" t="s">
        <v>51</v>
      </c>
      <c r="M265" s="19"/>
      <c r="N265" s="19"/>
      <c r="O265" s="131"/>
      <c r="P265" s="131"/>
      <c r="Q265" s="19"/>
      <c r="R265" s="19"/>
      <c r="S265" s="19"/>
      <c r="T265" s="11"/>
      <c r="U265" s="11"/>
      <c r="V265" s="106">
        <v>500</v>
      </c>
      <c r="W265" s="106">
        <v>600</v>
      </c>
      <c r="X265" s="19"/>
      <c r="Y265" s="19"/>
      <c r="Z265" s="19"/>
      <c r="AA265" s="19"/>
      <c r="AB265" s="26">
        <f t="shared" si="26"/>
        <v>0</v>
      </c>
      <c r="AC265" s="19"/>
    </row>
    <row r="266" spans="1:30" ht="29.25" customHeight="1" x14ac:dyDescent="0.2">
      <c r="A266" s="18"/>
      <c r="B266" s="18"/>
      <c r="C266" s="184"/>
      <c r="D266" s="197"/>
      <c r="E266" s="197"/>
      <c r="F266" s="62"/>
      <c r="G266" s="32" t="s">
        <v>379</v>
      </c>
      <c r="H266" s="215"/>
      <c r="I266" s="19"/>
      <c r="J266" s="19"/>
      <c r="K266" s="91">
        <v>1</v>
      </c>
      <c r="L266" s="92" t="s">
        <v>51</v>
      </c>
      <c r="M266" s="19"/>
      <c r="N266" s="19"/>
      <c r="O266" s="131"/>
      <c r="P266" s="131"/>
      <c r="Q266" s="19"/>
      <c r="R266" s="19"/>
      <c r="S266" s="19"/>
      <c r="T266" s="11"/>
      <c r="U266" s="11"/>
      <c r="V266" s="106">
        <v>700</v>
      </c>
      <c r="W266" s="106">
        <v>800</v>
      </c>
      <c r="X266" s="19"/>
      <c r="Y266" s="19"/>
      <c r="Z266" s="19"/>
      <c r="AA266" s="19"/>
      <c r="AB266" s="26">
        <f t="shared" si="26"/>
        <v>0</v>
      </c>
      <c r="AC266" s="19"/>
    </row>
    <row r="267" spans="1:30" ht="29.25" customHeight="1" x14ac:dyDescent="0.2">
      <c r="A267" s="18"/>
      <c r="B267" s="18"/>
      <c r="C267" s="184"/>
      <c r="D267" s="197"/>
      <c r="E267" s="197"/>
      <c r="F267" s="62"/>
      <c r="G267" s="32" t="s">
        <v>380</v>
      </c>
      <c r="H267" s="215"/>
      <c r="I267" s="19"/>
      <c r="J267" s="19"/>
      <c r="K267" s="91">
        <v>1</v>
      </c>
      <c r="L267" s="92" t="s">
        <v>51</v>
      </c>
      <c r="M267" s="19"/>
      <c r="N267" s="19"/>
      <c r="O267" s="131"/>
      <c r="P267" s="131"/>
      <c r="Q267" s="19"/>
      <c r="R267" s="19"/>
      <c r="S267" s="19"/>
      <c r="T267" s="11"/>
      <c r="U267" s="11"/>
      <c r="V267" s="106">
        <v>700</v>
      </c>
      <c r="W267" s="106">
        <v>800</v>
      </c>
      <c r="X267" s="19"/>
      <c r="Y267" s="19"/>
      <c r="Z267" s="19"/>
      <c r="AA267" s="19"/>
      <c r="AB267" s="26">
        <f t="shared" si="26"/>
        <v>0</v>
      </c>
      <c r="AC267" s="19"/>
    </row>
    <row r="268" spans="1:30" ht="29.25" customHeight="1" x14ac:dyDescent="0.2">
      <c r="A268" s="18"/>
      <c r="B268" s="18"/>
      <c r="C268" s="184"/>
      <c r="D268" s="197"/>
      <c r="E268" s="197"/>
      <c r="F268" s="62"/>
      <c r="G268" s="32" t="s">
        <v>381</v>
      </c>
      <c r="H268" s="215"/>
      <c r="I268" s="19"/>
      <c r="J268" s="19"/>
      <c r="K268" s="91">
        <v>1</v>
      </c>
      <c r="L268" s="92" t="s">
        <v>51</v>
      </c>
      <c r="M268" s="19"/>
      <c r="N268" s="19"/>
      <c r="O268" s="131"/>
      <c r="P268" s="131"/>
      <c r="Q268" s="19"/>
      <c r="R268" s="19"/>
      <c r="S268" s="19"/>
      <c r="T268" s="11"/>
      <c r="U268" s="11"/>
      <c r="V268" s="106">
        <v>300</v>
      </c>
      <c r="W268" s="106">
        <v>550</v>
      </c>
      <c r="X268" s="19"/>
      <c r="Y268" s="19"/>
      <c r="Z268" s="19"/>
      <c r="AA268" s="19"/>
      <c r="AB268" s="26">
        <f t="shared" si="26"/>
        <v>0</v>
      </c>
      <c r="AC268" s="19"/>
    </row>
    <row r="269" spans="1:30" ht="29.25" customHeight="1" x14ac:dyDescent="0.2">
      <c r="A269" s="18"/>
      <c r="B269" s="18"/>
      <c r="C269" s="184"/>
      <c r="D269" s="197"/>
      <c r="E269" s="198"/>
      <c r="F269" s="62"/>
      <c r="G269" s="32" t="s">
        <v>382</v>
      </c>
      <c r="H269" s="215"/>
      <c r="I269" s="19"/>
      <c r="J269" s="19"/>
      <c r="K269" s="91">
        <v>1</v>
      </c>
      <c r="L269" s="92" t="s">
        <v>51</v>
      </c>
      <c r="M269" s="19"/>
      <c r="N269" s="19"/>
      <c r="O269" s="131"/>
      <c r="P269" s="131"/>
      <c r="Q269" s="19"/>
      <c r="R269" s="19"/>
      <c r="S269" s="19"/>
      <c r="T269" s="11"/>
      <c r="U269" s="11"/>
      <c r="V269" s="106">
        <v>150</v>
      </c>
      <c r="W269" s="106">
        <v>300</v>
      </c>
      <c r="X269" s="19"/>
      <c r="Y269" s="19"/>
      <c r="Z269" s="19"/>
      <c r="AA269" s="19"/>
      <c r="AB269" s="26">
        <f t="shared" si="26"/>
        <v>0</v>
      </c>
      <c r="AC269" s="19"/>
    </row>
    <row r="270" spans="1:30" ht="29.25" customHeight="1" x14ac:dyDescent="0.2">
      <c r="A270" s="18"/>
      <c r="B270" s="18"/>
      <c r="C270" s="185"/>
      <c r="D270" s="198"/>
      <c r="E270" s="41" t="s">
        <v>383</v>
      </c>
      <c r="F270" s="33"/>
      <c r="G270" s="33"/>
      <c r="H270" s="32" t="s">
        <v>180</v>
      </c>
      <c r="I270" s="19"/>
      <c r="J270" s="19"/>
      <c r="K270" s="91">
        <v>1</v>
      </c>
      <c r="L270" s="92" t="s">
        <v>51</v>
      </c>
      <c r="M270" s="19"/>
      <c r="N270" s="19"/>
      <c r="O270" s="131"/>
      <c r="P270" s="131"/>
      <c r="Q270" s="19"/>
      <c r="R270" s="19"/>
      <c r="S270" s="131"/>
      <c r="T270" s="11"/>
      <c r="U270" s="11"/>
      <c r="V270" s="106">
        <v>50</v>
      </c>
      <c r="W270" s="106">
        <v>50</v>
      </c>
      <c r="X270" s="19"/>
      <c r="Y270" s="19"/>
      <c r="Z270" s="106">
        <v>20</v>
      </c>
      <c r="AA270" s="19"/>
      <c r="AB270" s="26">
        <f t="shared" si="26"/>
        <v>0</v>
      </c>
      <c r="AC270" s="19"/>
    </row>
    <row r="271" spans="1:30" x14ac:dyDescent="0.2">
      <c r="A271" s="18"/>
      <c r="B271" s="18"/>
      <c r="C271" s="19"/>
      <c r="D271" s="20"/>
      <c r="E271" s="20"/>
      <c r="F271" s="20"/>
      <c r="G271" s="20"/>
      <c r="H271" s="20"/>
      <c r="I271" s="20"/>
      <c r="J271" s="19"/>
      <c r="K271" s="19"/>
      <c r="L271" s="19"/>
      <c r="M271" s="19"/>
      <c r="N271" s="19"/>
      <c r="O271" s="19"/>
      <c r="P271" s="19"/>
      <c r="Q271" s="19"/>
      <c r="R271" s="19"/>
      <c r="S271" s="19"/>
      <c r="T271" s="11"/>
      <c r="U271" s="11"/>
      <c r="V271" s="19"/>
      <c r="W271" s="19"/>
      <c r="X271" s="19"/>
      <c r="Y271" s="19"/>
      <c r="Z271" s="19"/>
      <c r="AA271" s="19"/>
      <c r="AB271" s="19"/>
      <c r="AC271" s="19"/>
      <c r="AD271" s="26">
        <f>SUM(AB212:AB270)</f>
        <v>0</v>
      </c>
    </row>
    <row r="272" spans="1:30" x14ac:dyDescent="0.2">
      <c r="U272" s="10"/>
    </row>
    <row r="273" spans="1:30" x14ac:dyDescent="0.2">
      <c r="A273" s="18"/>
      <c r="B273" s="18"/>
      <c r="C273" s="20"/>
      <c r="D273" s="20"/>
      <c r="E273" s="20"/>
      <c r="F273" s="20"/>
      <c r="G273" s="20"/>
      <c r="H273" s="20"/>
      <c r="I273" s="20"/>
      <c r="J273" s="20"/>
      <c r="K273" s="20"/>
      <c r="L273" s="20"/>
      <c r="M273" s="20"/>
      <c r="N273" s="20"/>
      <c r="O273" s="19" t="s">
        <v>41</v>
      </c>
      <c r="P273" s="19" t="s">
        <v>42</v>
      </c>
      <c r="Q273" s="19"/>
      <c r="R273" s="19" t="s">
        <v>43</v>
      </c>
      <c r="S273" s="19" t="s">
        <v>44</v>
      </c>
      <c r="T273" s="11"/>
      <c r="U273" s="11"/>
      <c r="V273" s="19" t="str">
        <f>V65</f>
        <v>Plaatsen</v>
      </c>
      <c r="W273" s="19" t="str">
        <f>W65</f>
        <v>Vervangen</v>
      </c>
      <c r="X273" s="19"/>
      <c r="Y273" s="19" t="str">
        <f>Y65</f>
        <v>Handhaven</v>
      </c>
      <c r="Z273" s="19" t="str">
        <f>Z65</f>
        <v>Saneren</v>
      </c>
      <c r="AA273" s="20"/>
      <c r="AB273" s="20"/>
      <c r="AC273" s="20"/>
    </row>
    <row r="274" spans="1:30" ht="12.75" customHeight="1" x14ac:dyDescent="0.2">
      <c r="A274" s="18"/>
      <c r="B274" s="18"/>
      <c r="C274" s="20"/>
      <c r="D274" s="20"/>
      <c r="E274" s="20"/>
      <c r="F274" s="20"/>
      <c r="G274" s="20"/>
      <c r="H274" s="20"/>
      <c r="I274" s="19"/>
      <c r="J274" s="19"/>
      <c r="K274" s="19"/>
      <c r="L274" s="19"/>
      <c r="M274" s="19"/>
      <c r="N274" s="19"/>
      <c r="O274" s="19" t="s">
        <v>302</v>
      </c>
      <c r="P274" s="19" t="s">
        <v>302</v>
      </c>
      <c r="Q274" s="19"/>
      <c r="R274" s="19" t="s">
        <v>302</v>
      </c>
      <c r="S274" s="19" t="s">
        <v>302</v>
      </c>
      <c r="T274" s="11"/>
      <c r="U274" s="11"/>
      <c r="V274" s="19" t="str">
        <f>V66</f>
        <v>aantal</v>
      </c>
      <c r="W274" s="19" t="str">
        <f>W66</f>
        <v>aantal</v>
      </c>
      <c r="X274" s="19"/>
      <c r="Y274" s="19" t="str">
        <f>Y66</f>
        <v>aantal</v>
      </c>
      <c r="Z274" s="19" t="str">
        <f>Z66</f>
        <v>aantal</v>
      </c>
      <c r="AA274" s="19"/>
      <c r="AB274" s="19"/>
      <c r="AC274" s="19"/>
    </row>
    <row r="275" spans="1:30" ht="26.25" customHeight="1" x14ac:dyDescent="0.2">
      <c r="A275" s="18"/>
      <c r="B275" s="18"/>
      <c r="C275" s="20"/>
      <c r="D275" s="20"/>
      <c r="E275" s="20"/>
      <c r="F275" s="212" t="s">
        <v>384</v>
      </c>
      <c r="G275" s="150" t="s">
        <v>385</v>
      </c>
      <c r="H275" s="148" t="s">
        <v>386</v>
      </c>
      <c r="I275" s="19"/>
      <c r="J275" s="19"/>
      <c r="K275" s="91">
        <v>1</v>
      </c>
      <c r="L275" s="92" t="s">
        <v>51</v>
      </c>
      <c r="M275" s="19"/>
      <c r="N275" s="19"/>
      <c r="O275" s="131"/>
      <c r="P275" s="19"/>
      <c r="Q275" s="19"/>
      <c r="R275" s="19"/>
      <c r="S275" s="19"/>
      <c r="T275" s="11"/>
      <c r="U275" s="11"/>
      <c r="V275" s="106">
        <v>20</v>
      </c>
      <c r="W275" s="20"/>
      <c r="X275" s="20"/>
      <c r="Y275" s="20"/>
      <c r="Z275" s="20"/>
      <c r="AA275" s="20"/>
      <c r="AB275" s="26">
        <f t="shared" ref="AB275:AB279" si="27">(V275*O275+W275*P275+Y275*R275+Z275*S275)</f>
        <v>0</v>
      </c>
      <c r="AC275" s="19"/>
    </row>
    <row r="276" spans="1:30" ht="26.25" customHeight="1" x14ac:dyDescent="0.2">
      <c r="A276" s="18"/>
      <c r="B276" s="18"/>
      <c r="C276" s="20"/>
      <c r="D276" s="20"/>
      <c r="E276" s="20"/>
      <c r="F276" s="213"/>
      <c r="G276" s="150" t="s">
        <v>387</v>
      </c>
      <c r="H276" s="148" t="s">
        <v>388</v>
      </c>
      <c r="I276" s="19"/>
      <c r="J276" s="19"/>
      <c r="K276" s="91">
        <v>1</v>
      </c>
      <c r="L276" s="92" t="s">
        <v>51</v>
      </c>
      <c r="M276" s="19"/>
      <c r="N276" s="19"/>
      <c r="O276" s="131"/>
      <c r="P276" s="19"/>
      <c r="Q276" s="19"/>
      <c r="R276" s="19"/>
      <c r="S276" s="19"/>
      <c r="T276" s="11"/>
      <c r="U276" s="11"/>
      <c r="V276" s="106">
        <v>20</v>
      </c>
      <c r="W276" s="19"/>
      <c r="X276" s="19"/>
      <c r="Y276" s="19"/>
      <c r="Z276" s="19"/>
      <c r="AA276" s="19"/>
      <c r="AB276" s="26">
        <f t="shared" si="27"/>
        <v>0</v>
      </c>
      <c r="AC276" s="19"/>
    </row>
    <row r="277" spans="1:30" ht="26.25" customHeight="1" x14ac:dyDescent="0.2">
      <c r="A277" s="18"/>
      <c r="B277" s="18"/>
      <c r="C277" s="20"/>
      <c r="D277" s="20"/>
      <c r="E277" s="20"/>
      <c r="F277" s="214"/>
      <c r="G277" s="150" t="s">
        <v>389</v>
      </c>
      <c r="H277" s="148" t="s">
        <v>390</v>
      </c>
      <c r="I277" s="19"/>
      <c r="J277" s="19"/>
      <c r="K277" s="91">
        <v>1</v>
      </c>
      <c r="L277" s="92" t="s">
        <v>51</v>
      </c>
      <c r="M277" s="19"/>
      <c r="N277" s="19"/>
      <c r="O277" s="131"/>
      <c r="P277" s="19"/>
      <c r="Q277" s="19"/>
      <c r="R277" s="19"/>
      <c r="S277" s="19"/>
      <c r="T277" s="11"/>
      <c r="U277" s="11"/>
      <c r="V277" s="106">
        <v>20</v>
      </c>
      <c r="W277" s="20"/>
      <c r="X277" s="20"/>
      <c r="Y277" s="20"/>
      <c r="Z277" s="20"/>
      <c r="AA277" s="20"/>
      <c r="AB277" s="26">
        <f>(V277*O277+W277*P277+Y277*R277+Z277*S277)</f>
        <v>0</v>
      </c>
      <c r="AC277" s="19"/>
    </row>
    <row r="278" spans="1:30" ht="26.25" customHeight="1" x14ac:dyDescent="0.2">
      <c r="A278" s="18"/>
      <c r="B278" s="18"/>
      <c r="C278" s="20"/>
      <c r="D278" s="20"/>
      <c r="E278" s="20"/>
      <c r="F278" s="146" t="s">
        <v>391</v>
      </c>
      <c r="G278" s="150" t="s">
        <v>392</v>
      </c>
      <c r="H278" s="148" t="s">
        <v>393</v>
      </c>
      <c r="I278" s="19"/>
      <c r="J278" s="19"/>
      <c r="K278" s="91">
        <v>1</v>
      </c>
      <c r="L278" s="92" t="s">
        <v>51</v>
      </c>
      <c r="M278" s="19"/>
      <c r="N278" s="19"/>
      <c r="O278" s="131"/>
      <c r="P278" s="19"/>
      <c r="Q278" s="19"/>
      <c r="R278" s="19"/>
      <c r="S278" s="19"/>
      <c r="T278" s="11"/>
      <c r="U278" s="11"/>
      <c r="V278" s="106">
        <v>1500</v>
      </c>
      <c r="W278" s="20"/>
      <c r="X278" s="20"/>
      <c r="Y278" s="20"/>
      <c r="Z278" s="20"/>
      <c r="AA278" s="20"/>
      <c r="AB278" s="26">
        <f>(V278*O278+W278*P278+Y278*R278+Z278*S278)</f>
        <v>0</v>
      </c>
      <c r="AC278" s="19"/>
    </row>
    <row r="279" spans="1:30" ht="26.25" customHeight="1" x14ac:dyDescent="0.2">
      <c r="A279" s="18"/>
      <c r="B279" s="18"/>
      <c r="C279" s="20"/>
      <c r="D279" s="20"/>
      <c r="E279" s="20"/>
      <c r="F279" s="148" t="s">
        <v>394</v>
      </c>
      <c r="G279" s="148" t="s">
        <v>395</v>
      </c>
      <c r="H279" s="148" t="s">
        <v>396</v>
      </c>
      <c r="I279" s="19"/>
      <c r="J279" s="19"/>
      <c r="K279" s="91">
        <v>1</v>
      </c>
      <c r="L279" s="92" t="s">
        <v>51</v>
      </c>
      <c r="M279" s="19"/>
      <c r="N279" s="19"/>
      <c r="O279" s="131"/>
      <c r="P279" s="19"/>
      <c r="Q279" s="19"/>
      <c r="R279" s="19"/>
      <c r="S279" s="19"/>
      <c r="T279" s="11"/>
      <c r="U279" s="11"/>
      <c r="V279" s="106">
        <v>20</v>
      </c>
      <c r="W279" s="20"/>
      <c r="X279" s="20"/>
      <c r="Y279" s="20"/>
      <c r="Z279" s="20"/>
      <c r="AA279" s="20"/>
      <c r="AB279" s="26">
        <f t="shared" si="27"/>
        <v>0</v>
      </c>
      <c r="AC279" s="19"/>
    </row>
    <row r="280" spans="1:30" ht="13.5" customHeight="1" x14ac:dyDescent="0.2">
      <c r="A280" s="18"/>
      <c r="B280" s="18"/>
      <c r="C280" s="20"/>
      <c r="D280" s="20"/>
      <c r="E280" s="19"/>
      <c r="F280" s="19"/>
      <c r="G280" s="19"/>
      <c r="H280" s="19"/>
      <c r="I280" s="19"/>
      <c r="J280" s="19"/>
      <c r="K280" s="19"/>
      <c r="L280" s="19"/>
      <c r="M280" s="19"/>
      <c r="N280" s="19"/>
      <c r="O280" s="19"/>
      <c r="P280" s="19"/>
      <c r="Q280" s="19"/>
      <c r="R280" s="19"/>
      <c r="S280" s="19"/>
      <c r="T280" s="11"/>
      <c r="U280" s="11"/>
      <c r="V280" s="19"/>
      <c r="W280" s="19"/>
      <c r="X280" s="19"/>
      <c r="Y280" s="19"/>
      <c r="Z280" s="19"/>
      <c r="AA280" s="19"/>
      <c r="AB280" s="19"/>
      <c r="AC280" s="19"/>
      <c r="AD280" s="26">
        <f>SUM(AB275:AB279)</f>
        <v>0</v>
      </c>
    </row>
    <row r="281" spans="1:30" x14ac:dyDescent="0.2">
      <c r="U281" s="10"/>
    </row>
    <row r="282" spans="1:30" x14ac:dyDescent="0.2">
      <c r="A282" s="18"/>
      <c r="B282" s="18"/>
      <c r="C282" s="18"/>
      <c r="D282" s="18"/>
      <c r="E282" s="18"/>
      <c r="F282" s="18"/>
      <c r="G282" s="18"/>
      <c r="H282" s="18"/>
      <c r="I282" s="18"/>
      <c r="J282" s="18"/>
      <c r="K282" s="18"/>
      <c r="L282" s="18"/>
      <c r="M282" s="18"/>
      <c r="N282" s="18"/>
      <c r="O282" s="18" t="s">
        <v>41</v>
      </c>
      <c r="P282" s="18" t="s">
        <v>42</v>
      </c>
      <c r="Q282" s="18"/>
      <c r="R282" s="18" t="s">
        <v>43</v>
      </c>
      <c r="S282" s="18" t="s">
        <v>44</v>
      </c>
      <c r="T282" s="11"/>
      <c r="U282" s="11"/>
      <c r="V282" s="18" t="s">
        <v>41</v>
      </c>
      <c r="W282" s="18" t="s">
        <v>42</v>
      </c>
      <c r="X282" s="18"/>
      <c r="Y282" s="18" t="s">
        <v>43</v>
      </c>
      <c r="Z282" s="18" t="s">
        <v>44</v>
      </c>
      <c r="AA282" s="18"/>
      <c r="AB282" s="18"/>
      <c r="AC282" s="18"/>
    </row>
    <row r="283" spans="1:30" x14ac:dyDescent="0.2">
      <c r="A283" s="18"/>
      <c r="B283" s="18"/>
      <c r="C283" s="18"/>
      <c r="D283" s="18"/>
      <c r="E283" s="18"/>
      <c r="F283" s="18"/>
      <c r="G283" s="18"/>
      <c r="H283" s="18"/>
      <c r="I283" s="18"/>
      <c r="J283" s="18"/>
      <c r="K283" s="18"/>
      <c r="L283" s="18"/>
      <c r="M283" s="18"/>
      <c r="N283" s="18"/>
      <c r="O283" s="18" t="s">
        <v>302</v>
      </c>
      <c r="P283" s="18" t="s">
        <v>302</v>
      </c>
      <c r="Q283" s="18"/>
      <c r="R283" s="18" t="s">
        <v>302</v>
      </c>
      <c r="S283" s="18" t="s">
        <v>302</v>
      </c>
      <c r="T283" s="11"/>
      <c r="U283" s="11"/>
      <c r="V283" s="18" t="s">
        <v>127</v>
      </c>
      <c r="W283" s="18" t="s">
        <v>127</v>
      </c>
      <c r="X283" s="18"/>
      <c r="Y283" s="18" t="s">
        <v>127</v>
      </c>
      <c r="Z283" s="18" t="s">
        <v>127</v>
      </c>
      <c r="AA283" s="18"/>
      <c r="AB283" s="18"/>
      <c r="AC283" s="18"/>
    </row>
    <row r="284" spans="1:30" ht="56.25" customHeight="1" x14ac:dyDescent="0.2">
      <c r="A284" s="18"/>
      <c r="B284" s="18"/>
      <c r="C284" s="18"/>
      <c r="D284" s="18"/>
      <c r="E284" s="18"/>
      <c r="F284" s="212" t="s">
        <v>397</v>
      </c>
      <c r="G284" s="150" t="s">
        <v>398</v>
      </c>
      <c r="H284" s="148" t="s">
        <v>399</v>
      </c>
      <c r="I284" s="19"/>
      <c r="J284" s="18"/>
      <c r="K284" s="91">
        <v>1</v>
      </c>
      <c r="L284" s="92" t="s">
        <v>51</v>
      </c>
      <c r="M284" s="18"/>
      <c r="N284" s="18"/>
      <c r="O284" s="131"/>
      <c r="P284" s="18"/>
      <c r="Q284" s="18"/>
      <c r="R284" s="18"/>
      <c r="S284" s="18"/>
      <c r="T284" s="11"/>
      <c r="U284" s="11"/>
      <c r="V284" s="106">
        <v>250</v>
      </c>
      <c r="W284" s="18"/>
      <c r="X284" s="18"/>
      <c r="Y284" s="18"/>
      <c r="Z284" s="18"/>
      <c r="AA284" s="18"/>
      <c r="AB284" s="26">
        <f t="shared" ref="AB284:AB285" si="28">(V284*O284+W284*P284+Y284*R284+Z284*S284)</f>
        <v>0</v>
      </c>
      <c r="AC284" s="18"/>
    </row>
    <row r="285" spans="1:30" ht="56.25" customHeight="1" x14ac:dyDescent="0.2">
      <c r="A285" s="18"/>
      <c r="B285" s="18"/>
      <c r="C285" s="18"/>
      <c r="D285" s="18"/>
      <c r="E285" s="18"/>
      <c r="F285" s="214"/>
      <c r="G285" s="148" t="s">
        <v>400</v>
      </c>
      <c r="H285" s="148" t="s">
        <v>401</v>
      </c>
      <c r="I285" s="19"/>
      <c r="J285" s="18"/>
      <c r="K285" s="91">
        <v>1</v>
      </c>
      <c r="L285" s="92" t="s">
        <v>62</v>
      </c>
      <c r="M285" s="18"/>
      <c r="N285" s="18"/>
      <c r="O285" s="131"/>
      <c r="P285" s="18"/>
      <c r="Q285" s="18"/>
      <c r="R285" s="18"/>
      <c r="S285" s="18"/>
      <c r="T285" s="11"/>
      <c r="U285" s="11"/>
      <c r="V285" s="106">
        <v>150</v>
      </c>
      <c r="W285" s="18"/>
      <c r="X285" s="18"/>
      <c r="Y285" s="18"/>
      <c r="Z285" s="18"/>
      <c r="AA285" s="18"/>
      <c r="AB285" s="26">
        <f t="shared" si="28"/>
        <v>0</v>
      </c>
      <c r="AC285" s="18"/>
    </row>
    <row r="286" spans="1:30" x14ac:dyDescent="0.2">
      <c r="A286" s="18"/>
      <c r="B286" s="18"/>
      <c r="C286" s="18"/>
      <c r="D286" s="18"/>
      <c r="E286" s="18"/>
      <c r="F286" s="18"/>
      <c r="G286" s="18"/>
      <c r="H286" s="18"/>
      <c r="I286" s="18"/>
      <c r="J286" s="18"/>
      <c r="K286" s="18"/>
      <c r="L286" s="18"/>
      <c r="M286" s="18"/>
      <c r="N286" s="18"/>
      <c r="O286" s="18"/>
      <c r="P286" s="18"/>
      <c r="Q286" s="18"/>
      <c r="R286" s="18"/>
      <c r="S286" s="18"/>
      <c r="T286" s="11"/>
      <c r="U286" s="11"/>
      <c r="V286" s="18"/>
      <c r="W286" s="18"/>
      <c r="X286" s="18"/>
      <c r="Y286" s="18"/>
      <c r="Z286" s="18"/>
      <c r="AA286" s="18"/>
      <c r="AB286" s="18"/>
      <c r="AC286" s="18"/>
      <c r="AD286" s="26">
        <f>AB284+AB285</f>
        <v>0</v>
      </c>
    </row>
    <row r="288" spans="1:30" x14ac:dyDescent="0.2">
      <c r="AB288" s="24" t="s">
        <v>402</v>
      </c>
      <c r="AD288" s="26">
        <f>AD27+AD42+AD59+AD83+AD100+AD143+AD154+AD180+AD208+AD271+AD280+AD286</f>
        <v>0</v>
      </c>
    </row>
    <row r="291" spans="24:29" ht="12.75" customHeight="1" x14ac:dyDescent="0.2">
      <c r="X291" s="10"/>
      <c r="AA291" s="10"/>
      <c r="AC291" s="10"/>
    </row>
    <row r="292" spans="24:29" ht="42" customHeight="1" x14ac:dyDescent="0.2">
      <c r="X292" s="10"/>
      <c r="AA292" s="10"/>
      <c r="AC292" s="10"/>
    </row>
    <row r="293" spans="24:29" ht="12.75" customHeight="1" x14ac:dyDescent="0.2">
      <c r="X293" s="10"/>
      <c r="AA293" s="10"/>
      <c r="AC293" s="10"/>
    </row>
    <row r="294" spans="24:29" ht="18.75" customHeight="1" x14ac:dyDescent="0.2">
      <c r="X294" s="10"/>
      <c r="AA294" s="10"/>
      <c r="AC294" s="10"/>
    </row>
    <row r="295" spans="24:29" ht="12.75" customHeight="1" x14ac:dyDescent="0.2">
      <c r="X295" s="10"/>
      <c r="AA295" s="10"/>
      <c r="AC295" s="10"/>
    </row>
    <row r="296" spans="24:29" ht="12.75" customHeight="1" x14ac:dyDescent="0.2">
      <c r="X296" s="10"/>
      <c r="AA296" s="10"/>
      <c r="AC296" s="10"/>
    </row>
    <row r="297" spans="24:29" ht="17.25" customHeight="1" x14ac:dyDescent="0.2">
      <c r="X297" s="10"/>
      <c r="AA297" s="10"/>
      <c r="AC297" s="10"/>
    </row>
  </sheetData>
  <mergeCells count="97">
    <mergeCell ref="F35:F36"/>
    <mergeCell ref="D60:D62"/>
    <mergeCell ref="F38:F40"/>
    <mergeCell ref="E55:E57"/>
    <mergeCell ref="F55:F57"/>
    <mergeCell ref="F52:F53"/>
    <mergeCell ref="V2:AB2"/>
    <mergeCell ref="O3:S3"/>
    <mergeCell ref="V3:AB3"/>
    <mergeCell ref="H10:H16"/>
    <mergeCell ref="D10:D22"/>
    <mergeCell ref="H17:H18"/>
    <mergeCell ref="O2:S2"/>
    <mergeCell ref="E10:E15"/>
    <mergeCell ref="E17:E20"/>
    <mergeCell ref="F191:F193"/>
    <mergeCell ref="E91:E92"/>
    <mergeCell ref="F89:F99"/>
    <mergeCell ref="F69:F70"/>
    <mergeCell ref="F78:F82"/>
    <mergeCell ref="F73:F77"/>
    <mergeCell ref="F167:F169"/>
    <mergeCell ref="F161:F166"/>
    <mergeCell ref="F170:F171"/>
    <mergeCell ref="F172:F173"/>
    <mergeCell ref="F107:F109"/>
    <mergeCell ref="F151:F153"/>
    <mergeCell ref="E95:E99"/>
    <mergeCell ref="E101:E102"/>
    <mergeCell ref="F130:F142"/>
    <mergeCell ref="E107:E109"/>
    <mergeCell ref="E110:E114"/>
    <mergeCell ref="E144:E147"/>
    <mergeCell ref="D161:D173"/>
    <mergeCell ref="D151:D153"/>
    <mergeCell ref="E130:E142"/>
    <mergeCell ref="D144:D147"/>
    <mergeCell ref="E123:E124"/>
    <mergeCell ref="F284:F285"/>
    <mergeCell ref="E115:E122"/>
    <mergeCell ref="E126:E129"/>
    <mergeCell ref="H212:H215"/>
    <mergeCell ref="E187:E189"/>
    <mergeCell ref="F187:F189"/>
    <mergeCell ref="F126:F129"/>
    <mergeCell ref="F123:F124"/>
    <mergeCell ref="F144:F147"/>
    <mergeCell ref="F115:F122"/>
    <mergeCell ref="F275:F277"/>
    <mergeCell ref="E216:E246"/>
    <mergeCell ref="E212:E215"/>
    <mergeCell ref="E161:E171"/>
    <mergeCell ref="E172:E173"/>
    <mergeCell ref="H256:H264"/>
    <mergeCell ref="F110:F114"/>
    <mergeCell ref="H265:H269"/>
    <mergeCell ref="E197:E205"/>
    <mergeCell ref="E194:E196"/>
    <mergeCell ref="E265:E269"/>
    <mergeCell ref="E174:E175"/>
    <mergeCell ref="F174:F175"/>
    <mergeCell ref="H247:H251"/>
    <mergeCell ref="H252:H255"/>
    <mergeCell ref="H197:H205"/>
    <mergeCell ref="E191:E193"/>
    <mergeCell ref="E256:E264"/>
    <mergeCell ref="F194:F196"/>
    <mergeCell ref="F212:F215"/>
    <mergeCell ref="E247:E251"/>
    <mergeCell ref="F197:F205"/>
    <mergeCell ref="E93:E94"/>
    <mergeCell ref="E89:E90"/>
    <mergeCell ref="E43:E45"/>
    <mergeCell ref="C33:C45"/>
    <mergeCell ref="C50:C62"/>
    <mergeCell ref="D33:D41"/>
    <mergeCell ref="D50:D58"/>
    <mergeCell ref="E35:E36"/>
    <mergeCell ref="E67:E72"/>
    <mergeCell ref="E78:E82"/>
    <mergeCell ref="E73:E77"/>
    <mergeCell ref="D43:D45"/>
    <mergeCell ref="E60:E62"/>
    <mergeCell ref="E38:E40"/>
    <mergeCell ref="E52:E53"/>
    <mergeCell ref="C212:C270"/>
    <mergeCell ref="C10:C28"/>
    <mergeCell ref="C89:C102"/>
    <mergeCell ref="D89:D99"/>
    <mergeCell ref="D101:D102"/>
    <mergeCell ref="D174:D179"/>
    <mergeCell ref="D216:D270"/>
    <mergeCell ref="D212:D215"/>
    <mergeCell ref="D184:D205"/>
    <mergeCell ref="C107:C147"/>
    <mergeCell ref="D107:D142"/>
    <mergeCell ref="C151:C155"/>
  </mergeCells>
  <phoneticPr fontId="24" type="noConversion"/>
  <conditionalFormatting sqref="O187:O189 O216">
    <cfRule type="expression" dxfId="31" priority="14">
      <formula>V187=0</formula>
    </cfRule>
  </conditionalFormatting>
  <conditionalFormatting sqref="O219">
    <cfRule type="expression" dxfId="30" priority="73">
      <formula>V219=0</formula>
    </cfRule>
  </conditionalFormatting>
  <conditionalFormatting sqref="O226">
    <cfRule type="expression" dxfId="29" priority="72">
      <formula>V226=0</formula>
    </cfRule>
  </conditionalFormatting>
  <conditionalFormatting sqref="O233">
    <cfRule type="expression" dxfId="28" priority="71">
      <formula>V233=0</formula>
    </cfRule>
  </conditionalFormatting>
  <conditionalFormatting sqref="O240">
    <cfRule type="expression" dxfId="27" priority="70">
      <formula>V240=0</formula>
    </cfRule>
  </conditionalFormatting>
  <conditionalFormatting sqref="O10:P26 S10:S26 O89:P99 S93:S99 O107:O115 R110:R114 P115 O116:P116 O117:O124 O126:O142 P161:P169 O161:O173 R170:R173 P172:P173 O194:O196 P212:P215 O265:P270 S270">
    <cfRule type="expression" dxfId="26" priority="186">
      <formula>V10=0</formula>
    </cfRule>
  </conditionalFormatting>
  <conditionalFormatting sqref="O33:P41">
    <cfRule type="expression" dxfId="25" priority="30">
      <formula>V33=0</formula>
    </cfRule>
  </conditionalFormatting>
  <conditionalFormatting sqref="O50:P58">
    <cfRule type="expression" dxfId="24" priority="21">
      <formula>V50=0</formula>
    </cfRule>
  </conditionalFormatting>
  <conditionalFormatting sqref="O125:P125">
    <cfRule type="expression" dxfId="23" priority="4">
      <formula>V125=0</formula>
    </cfRule>
  </conditionalFormatting>
  <conditionalFormatting sqref="O151:P153 R151:S153">
    <cfRule type="expression" dxfId="22" priority="74">
      <formula>V151=0</formula>
    </cfRule>
  </conditionalFormatting>
  <conditionalFormatting sqref="O197:P205">
    <cfRule type="expression" dxfId="21" priority="41">
      <formula>V197=0</formula>
    </cfRule>
  </conditionalFormatting>
  <conditionalFormatting sqref="O256:P261">
    <cfRule type="expression" dxfId="20" priority="36">
      <formula>V256=0</formula>
    </cfRule>
  </conditionalFormatting>
  <conditionalFormatting sqref="P67:P68 R69 O70:O82 P73:P82 S73:S82">
    <cfRule type="expression" dxfId="19" priority="53">
      <formula>V67=0</formula>
    </cfRule>
  </conditionalFormatting>
  <conditionalFormatting sqref="P70:P71">
    <cfRule type="expression" dxfId="18" priority="78">
      <formula>W70=0</formula>
    </cfRule>
  </conditionalFormatting>
  <conditionalFormatting sqref="P107:P109">
    <cfRule type="expression" dxfId="17" priority="81">
      <formula>W107=0</formula>
    </cfRule>
  </conditionalFormatting>
  <conditionalFormatting sqref="P186">
    <cfRule type="expression" dxfId="16" priority="13">
      <formula>W186=0</formula>
    </cfRule>
  </conditionalFormatting>
  <conditionalFormatting sqref="P190:P193">
    <cfRule type="expression" dxfId="15" priority="12">
      <formula>W190=0</formula>
    </cfRule>
  </conditionalFormatting>
  <conditionalFormatting sqref="R21 R24:R26">
    <cfRule type="expression" dxfId="14" priority="61">
      <formula>Y21=0</formula>
    </cfRule>
  </conditionalFormatting>
  <conditionalFormatting sqref="R77">
    <cfRule type="expression" dxfId="13" priority="50">
      <formula>Y77=0</formula>
    </cfRule>
  </conditionalFormatting>
  <conditionalFormatting sqref="R206">
    <cfRule type="expression" dxfId="12" priority="40">
      <formula>Y206=0</formula>
    </cfRule>
  </conditionalFormatting>
  <conditionalFormatting sqref="R247:R250">
    <cfRule type="expression" dxfId="11" priority="66">
      <formula>Y247=0</formula>
    </cfRule>
  </conditionalFormatting>
  <conditionalFormatting sqref="R89:S92">
    <cfRule type="expression" dxfId="10" priority="46">
      <formula>Y89=0</formula>
    </cfRule>
  </conditionalFormatting>
  <conditionalFormatting sqref="S33:S40">
    <cfRule type="expression" dxfId="9" priority="29">
      <formula>Z33=0</formula>
    </cfRule>
  </conditionalFormatting>
  <conditionalFormatting sqref="S50:S57">
    <cfRule type="expression" dxfId="8" priority="19">
      <formula>Z50=0</formula>
    </cfRule>
  </conditionalFormatting>
  <conditionalFormatting sqref="S70:S71">
    <cfRule type="expression" dxfId="7" priority="52">
      <formula>Z70=0</formula>
    </cfRule>
  </conditionalFormatting>
  <conditionalFormatting sqref="S107:S109">
    <cfRule type="expression" dxfId="6" priority="45">
      <formula>Z107=0</formula>
    </cfRule>
  </conditionalFormatting>
  <conditionalFormatting sqref="S115:S142">
    <cfRule type="expression" dxfId="5" priority="3">
      <formula>Z115=0</formula>
    </cfRule>
  </conditionalFormatting>
  <conditionalFormatting sqref="S184:S185">
    <cfRule type="expression" dxfId="4" priority="31">
      <formula>Z184=0</formula>
    </cfRule>
  </conditionalFormatting>
  <conditionalFormatting sqref="S207">
    <cfRule type="expression" dxfId="3" priority="187">
      <formula>#REF!=0</formula>
    </cfRule>
  </conditionalFormatting>
  <conditionalFormatting sqref="S252:S254">
    <cfRule type="expression" dxfId="2" priority="68">
      <formula>Z252=0</formula>
    </cfRule>
  </conditionalFormatting>
  <conditionalFormatting sqref="S256:S261">
    <cfRule type="expression" dxfId="1" priority="33">
      <formula>Z256=0</formula>
    </cfRule>
  </conditionalFormatting>
  <pageMargins left="0.70866141732283472" right="0.39370078740157483" top="0.55118110236220474" bottom="0.55118110236220474" header="0.31496062992125984" footer="0.31496062992125984"/>
  <pageSetup paperSize="8" scale="45" fitToHeight="0" orientation="landscape" r:id="rId1"/>
  <headerFooter alignWithMargins="0">
    <oddFooter>&amp;L&amp;P&amp;C&amp;F&amp;RDefinitief v1.3 20141016</oddFooter>
  </headerFooter>
  <rowBreaks count="1" manualBreakCount="1">
    <brk id="104" max="32"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74"/>
  <sheetViews>
    <sheetView topLeftCell="E1" zoomScale="90" zoomScaleNormal="90" workbookViewId="0">
      <pane ySplit="6" topLeftCell="A7" activePane="bottomLeft" state="frozen"/>
      <selection pane="bottomLeft" activeCell="W1" sqref="W1:W1048576"/>
    </sheetView>
  </sheetViews>
  <sheetFormatPr defaultColWidth="9.140625" defaultRowHeight="12.75" x14ac:dyDescent="0.2"/>
  <cols>
    <col min="1" max="1" width="3" style="10" customWidth="1"/>
    <col min="2" max="2" width="9" style="10" customWidth="1"/>
    <col min="3" max="3" width="30.140625" style="10" customWidth="1"/>
    <col min="4" max="4" width="24.28515625" style="10" customWidth="1"/>
    <col min="5" max="5" width="32.42578125" style="10" customWidth="1"/>
    <col min="6" max="6" width="92.140625" style="10" customWidth="1"/>
    <col min="7" max="8" width="2.140625" style="10" customWidth="1"/>
    <col min="9" max="9" width="10.28515625" style="10" customWidth="1"/>
    <col min="10" max="10" width="7.7109375" style="10" customWidth="1"/>
    <col min="11" max="12" width="2.140625" style="10" customWidth="1"/>
    <col min="13" max="13" width="12.140625" style="10" customWidth="1"/>
    <col min="14" max="14" width="9.28515625" style="10" customWidth="1"/>
    <col min="15" max="15" width="2.28515625" style="10" customWidth="1"/>
    <col min="16" max="16" width="2.140625" style="23" customWidth="1"/>
    <col min="17" max="17" width="9.85546875" style="10" customWidth="1"/>
    <col min="18" max="19" width="2.140625" style="23" customWidth="1"/>
    <col min="20" max="20" width="16.7109375" style="10" customWidth="1"/>
    <col min="21" max="21" width="2.140625" style="23" customWidth="1"/>
    <col min="22" max="22" width="22.7109375" style="10" customWidth="1"/>
    <col min="23" max="16384" width="9.140625" style="10"/>
  </cols>
  <sheetData>
    <row r="1" spans="1:51" x14ac:dyDescent="0.2">
      <c r="A1" s="11"/>
      <c r="B1" s="11"/>
      <c r="C1" s="11"/>
      <c r="D1" s="11"/>
      <c r="E1" s="11"/>
      <c r="F1" s="11"/>
      <c r="G1" s="11"/>
      <c r="H1" s="11"/>
      <c r="I1" s="11"/>
      <c r="J1" s="11"/>
      <c r="K1" s="11"/>
      <c r="L1" s="11"/>
      <c r="M1" s="11"/>
      <c r="N1" s="11"/>
      <c r="O1" s="11"/>
      <c r="P1" s="11"/>
      <c r="Q1" s="11"/>
      <c r="R1" s="11"/>
      <c r="S1" s="11"/>
      <c r="T1" s="11"/>
      <c r="U1" s="11"/>
    </row>
    <row r="2" spans="1:51" ht="19.5" customHeight="1" x14ac:dyDescent="0.2">
      <c r="A2" s="11"/>
      <c r="B2" s="11"/>
      <c r="C2" s="11"/>
      <c r="D2" s="11"/>
      <c r="E2" s="11"/>
      <c r="F2" s="11"/>
      <c r="G2" s="11"/>
      <c r="H2" s="11"/>
      <c r="I2" s="11"/>
      <c r="J2" s="11"/>
      <c r="K2" s="11"/>
      <c r="L2" s="11"/>
      <c r="M2" s="291" t="s">
        <v>27</v>
      </c>
      <c r="N2" s="297"/>
      <c r="O2" s="11"/>
      <c r="P2" s="11"/>
      <c r="Q2" s="291" t="s">
        <v>27</v>
      </c>
      <c r="R2" s="292"/>
      <c r="S2" s="292"/>
      <c r="T2" s="293"/>
      <c r="U2" s="11"/>
    </row>
    <row r="3" spans="1:51" ht="12.75" customHeight="1" x14ac:dyDescent="0.2">
      <c r="A3" s="12"/>
      <c r="B3" s="261" t="s">
        <v>403</v>
      </c>
      <c r="C3" s="262"/>
      <c r="D3" s="262"/>
      <c r="E3" s="263"/>
      <c r="F3" s="300"/>
      <c r="G3" s="12"/>
      <c r="H3" s="12"/>
      <c r="I3" s="93" t="s">
        <v>29</v>
      </c>
      <c r="J3" s="94"/>
      <c r="K3" s="12"/>
      <c r="L3" s="11"/>
      <c r="M3" s="298" t="s">
        <v>404</v>
      </c>
      <c r="N3" s="299"/>
      <c r="O3" s="159"/>
      <c r="P3" s="159"/>
      <c r="Q3" s="294" t="s">
        <v>405</v>
      </c>
      <c r="R3" s="295"/>
      <c r="S3" s="295"/>
      <c r="T3" s="296"/>
      <c r="U3" s="11"/>
    </row>
    <row r="4" spans="1:51" ht="12.75" customHeight="1" x14ac:dyDescent="0.2">
      <c r="A4" s="12"/>
      <c r="B4" s="264"/>
      <c r="C4" s="265"/>
      <c r="D4" s="265"/>
      <c r="E4" s="266"/>
      <c r="F4" s="301"/>
      <c r="G4" s="12"/>
      <c r="H4" s="12"/>
      <c r="I4" s="89"/>
      <c r="J4" s="90"/>
      <c r="K4" s="12"/>
      <c r="L4" s="11"/>
      <c r="M4" s="11"/>
      <c r="N4" s="11"/>
      <c r="O4" s="11"/>
      <c r="P4" s="11"/>
      <c r="Q4" s="11"/>
      <c r="R4" s="11"/>
      <c r="S4" s="11"/>
      <c r="T4" s="11"/>
      <c r="U4" s="11"/>
    </row>
    <row r="5" spans="1:51" ht="69" customHeight="1" x14ac:dyDescent="0.2">
      <c r="A5" s="12"/>
      <c r="B5" s="87" t="s">
        <v>406</v>
      </c>
      <c r="C5" s="88" t="s">
        <v>407</v>
      </c>
      <c r="D5" s="105" t="s">
        <v>408</v>
      </c>
      <c r="E5" s="87" t="s">
        <v>409</v>
      </c>
      <c r="F5" s="88" t="s">
        <v>410</v>
      </c>
      <c r="G5" s="12"/>
      <c r="H5" s="12"/>
      <c r="I5" s="88" t="s">
        <v>38</v>
      </c>
      <c r="J5" s="88" t="s">
        <v>39</v>
      </c>
      <c r="K5" s="17" t="s">
        <v>40</v>
      </c>
      <c r="L5" s="11"/>
      <c r="M5" s="126" t="s">
        <v>411</v>
      </c>
      <c r="N5" s="126"/>
      <c r="O5" s="11"/>
      <c r="P5" s="11"/>
      <c r="Q5" s="95" t="s">
        <v>412</v>
      </c>
      <c r="R5" s="11"/>
      <c r="S5" s="11"/>
      <c r="T5" s="83" t="s">
        <v>413</v>
      </c>
      <c r="U5" s="11"/>
    </row>
    <row r="6" spans="1:51" x14ac:dyDescent="0.2">
      <c r="A6" s="12"/>
      <c r="B6" s="12"/>
      <c r="C6" s="12"/>
      <c r="D6" s="12"/>
      <c r="E6" s="12"/>
      <c r="F6" s="12"/>
      <c r="G6" s="12"/>
      <c r="H6" s="12"/>
      <c r="I6" s="12"/>
      <c r="J6" s="12"/>
      <c r="K6" s="12"/>
      <c r="L6" s="12"/>
      <c r="M6" s="12"/>
      <c r="N6" s="12"/>
      <c r="O6" s="12"/>
      <c r="P6" s="12"/>
      <c r="Q6" s="12"/>
      <c r="R6" s="12"/>
      <c r="S6" s="12"/>
      <c r="T6" s="12"/>
      <c r="U6" s="12"/>
    </row>
    <row r="7" spans="1:51" ht="12.75" customHeight="1" x14ac:dyDescent="0.2">
      <c r="P7" s="10"/>
      <c r="R7" s="10"/>
      <c r="S7" s="10"/>
      <c r="U7" s="10"/>
    </row>
    <row r="8" spans="1:51" s="66" customFormat="1" ht="12.75" customHeight="1" x14ac:dyDescent="0.2">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row>
    <row r="9" spans="1:51" ht="45" customHeight="1" x14ac:dyDescent="0.2">
      <c r="A9" s="18"/>
      <c r="B9" s="18"/>
      <c r="C9" s="81" t="s">
        <v>414</v>
      </c>
      <c r="D9" s="18"/>
      <c r="E9" s="18"/>
      <c r="F9" s="18"/>
      <c r="G9" s="18"/>
      <c r="H9" s="18"/>
      <c r="I9" s="18"/>
      <c r="J9" s="18"/>
      <c r="K9" s="18"/>
      <c r="L9" s="18"/>
      <c r="M9" s="18"/>
      <c r="N9" s="18"/>
      <c r="O9" s="12"/>
      <c r="P9" s="18"/>
      <c r="Q9" s="18"/>
      <c r="R9" s="18"/>
      <c r="S9" s="18"/>
      <c r="T9" s="18"/>
      <c r="U9" s="18"/>
    </row>
    <row r="10" spans="1:51" ht="41.25" customHeight="1" x14ac:dyDescent="0.2">
      <c r="A10" s="18"/>
      <c r="B10" s="140" t="s">
        <v>415</v>
      </c>
      <c r="C10" s="81" t="s">
        <v>414</v>
      </c>
      <c r="D10" s="81"/>
      <c r="E10" s="81" t="s">
        <v>416</v>
      </c>
      <c r="F10" s="81" t="s">
        <v>417</v>
      </c>
      <c r="G10" s="19"/>
      <c r="H10" s="19"/>
      <c r="I10" s="84">
        <v>0.7</v>
      </c>
      <c r="J10" s="85" t="s">
        <v>51</v>
      </c>
      <c r="K10" s="19"/>
      <c r="L10" s="19"/>
      <c r="M10" s="131"/>
      <c r="N10" s="19"/>
      <c r="O10" s="12"/>
      <c r="P10" s="18"/>
      <c r="Q10" s="106">
        <v>10</v>
      </c>
      <c r="R10" s="19"/>
      <c r="S10" s="19"/>
      <c r="T10" s="26">
        <f>(Q10*M10)</f>
        <v>0</v>
      </c>
      <c r="U10" s="19"/>
    </row>
    <row r="11" spans="1:51" ht="41.25" customHeight="1" x14ac:dyDescent="0.2">
      <c r="A11" s="18"/>
      <c r="B11" s="140" t="s">
        <v>418</v>
      </c>
      <c r="C11" s="81" t="s">
        <v>414</v>
      </c>
      <c r="D11" s="81"/>
      <c r="E11" s="81" t="s">
        <v>419</v>
      </c>
      <c r="F11" s="81" t="s">
        <v>417</v>
      </c>
      <c r="G11" s="19"/>
      <c r="H11" s="19"/>
      <c r="I11" s="84">
        <v>0.7</v>
      </c>
      <c r="J11" s="85" t="s">
        <v>51</v>
      </c>
      <c r="K11" s="19"/>
      <c r="L11" s="19"/>
      <c r="M11" s="131"/>
      <c r="N11" s="19"/>
      <c r="O11" s="12"/>
      <c r="P11" s="18"/>
      <c r="Q11" s="106">
        <v>20</v>
      </c>
      <c r="R11" s="19"/>
      <c r="S11" s="19"/>
      <c r="T11" s="26">
        <f>(Q11*M11)</f>
        <v>0</v>
      </c>
      <c r="U11" s="19"/>
      <c r="V11" s="23"/>
    </row>
    <row r="12" spans="1:51" ht="44.25" customHeight="1" x14ac:dyDescent="0.2">
      <c r="A12" s="18"/>
      <c r="B12" s="140" t="s">
        <v>420</v>
      </c>
      <c r="C12" s="81" t="s">
        <v>414</v>
      </c>
      <c r="D12" s="81"/>
      <c r="E12" s="81" t="s">
        <v>421</v>
      </c>
      <c r="F12" s="81" t="s">
        <v>417</v>
      </c>
      <c r="G12" s="19"/>
      <c r="H12" s="19"/>
      <c r="I12" s="84">
        <v>0.7</v>
      </c>
      <c r="J12" s="85" t="s">
        <v>51</v>
      </c>
      <c r="K12" s="19"/>
      <c r="L12" s="19"/>
      <c r="M12" s="131"/>
      <c r="N12" s="19"/>
      <c r="O12" s="12"/>
      <c r="P12" s="18"/>
      <c r="Q12" s="106">
        <v>30</v>
      </c>
      <c r="R12" s="19"/>
      <c r="S12" s="19"/>
      <c r="T12" s="26">
        <f t="shared" ref="T12:T13" si="0">(Q12*M12)</f>
        <v>0</v>
      </c>
      <c r="U12" s="19"/>
    </row>
    <row r="13" spans="1:51" ht="45" customHeight="1" x14ac:dyDescent="0.2">
      <c r="A13" s="18"/>
      <c r="B13" s="140" t="s">
        <v>422</v>
      </c>
      <c r="C13" s="73" t="s">
        <v>423</v>
      </c>
      <c r="D13" s="73"/>
      <c r="E13" s="73" t="s">
        <v>424</v>
      </c>
      <c r="F13" s="73" t="s">
        <v>417</v>
      </c>
      <c r="G13" s="19"/>
      <c r="H13" s="19"/>
      <c r="I13" s="84">
        <v>0.7</v>
      </c>
      <c r="J13" s="85" t="s">
        <v>51</v>
      </c>
      <c r="K13" s="19"/>
      <c r="L13" s="19"/>
      <c r="M13" s="131"/>
      <c r="N13" s="19"/>
      <c r="O13" s="12"/>
      <c r="P13" s="18"/>
      <c r="Q13" s="106">
        <v>100</v>
      </c>
      <c r="R13" s="19"/>
      <c r="S13" s="19"/>
      <c r="T13" s="26">
        <f t="shared" si="0"/>
        <v>0</v>
      </c>
      <c r="U13" s="19"/>
    </row>
    <row r="14" spans="1:51" ht="15.75" customHeight="1" x14ac:dyDescent="0.2">
      <c r="A14" s="18"/>
      <c r="B14" s="18"/>
      <c r="C14" s="18"/>
      <c r="D14" s="18"/>
      <c r="E14" s="18"/>
      <c r="F14" s="18"/>
      <c r="G14" s="18"/>
      <c r="H14" s="18"/>
      <c r="I14" s="18"/>
      <c r="J14" s="18"/>
      <c r="K14" s="18"/>
      <c r="L14" s="18"/>
      <c r="M14" s="18"/>
      <c r="N14" s="18"/>
      <c r="O14" s="12"/>
      <c r="P14" s="18"/>
      <c r="Q14" s="18"/>
      <c r="R14" s="18"/>
      <c r="S14" s="18"/>
      <c r="T14" s="18"/>
      <c r="U14" s="18"/>
    </row>
    <row r="15" spans="1:51" ht="12.75" customHeight="1" x14ac:dyDescent="0.2">
      <c r="P15" s="10"/>
      <c r="R15" s="10"/>
      <c r="S15" s="10"/>
      <c r="U15" s="10"/>
      <c r="V15" s="171">
        <f>SUM(T10:T13)</f>
        <v>0</v>
      </c>
    </row>
    <row r="16" spans="1:51" ht="12.75" customHeight="1" x14ac:dyDescent="0.2">
      <c r="P16" s="10"/>
      <c r="R16" s="10"/>
      <c r="S16" s="10"/>
      <c r="U16" s="10"/>
    </row>
    <row r="17" spans="1:84" ht="48" customHeight="1" x14ac:dyDescent="0.2">
      <c r="A17" s="18"/>
      <c r="B17" s="18"/>
      <c r="C17" s="81" t="s">
        <v>425</v>
      </c>
      <c r="D17" s="18"/>
      <c r="E17" s="18"/>
      <c r="F17" s="18"/>
      <c r="G17" s="18"/>
      <c r="H17" s="18"/>
      <c r="I17" s="18"/>
      <c r="J17" s="18"/>
      <c r="K17" s="18"/>
      <c r="L17" s="18"/>
      <c r="M17" s="18"/>
      <c r="N17" s="18"/>
      <c r="O17" s="12"/>
      <c r="P17" s="18"/>
      <c r="Q17" s="18"/>
      <c r="R17" s="18"/>
      <c r="S17" s="18"/>
      <c r="T17" s="18"/>
      <c r="U17" s="18"/>
    </row>
    <row r="18" spans="1:84" ht="89.25" customHeight="1" x14ac:dyDescent="0.2">
      <c r="A18" s="18"/>
      <c r="B18" s="287">
        <v>2</v>
      </c>
      <c r="C18" s="81" t="s">
        <v>426</v>
      </c>
      <c r="D18" s="81" t="s">
        <v>427</v>
      </c>
      <c r="E18" s="73" t="s">
        <v>428</v>
      </c>
      <c r="F18" s="276" t="s">
        <v>429</v>
      </c>
      <c r="G18" s="18"/>
      <c r="H18" s="18"/>
      <c r="I18" s="84">
        <v>0.7</v>
      </c>
      <c r="J18" s="85" t="s">
        <v>51</v>
      </c>
      <c r="K18" s="18"/>
      <c r="L18" s="18"/>
      <c r="M18" s="131"/>
      <c r="N18" s="18"/>
      <c r="O18" s="12"/>
      <c r="P18" s="18"/>
      <c r="Q18" s="106">
        <v>40</v>
      </c>
      <c r="R18" s="18"/>
      <c r="S18" s="18"/>
      <c r="T18" s="26">
        <f t="shared" ref="T18" si="1">(Q18*M18)</f>
        <v>0</v>
      </c>
      <c r="U18" s="18"/>
    </row>
    <row r="19" spans="1:84" ht="53.25" customHeight="1" x14ac:dyDescent="0.2">
      <c r="A19" s="18"/>
      <c r="B19" s="288"/>
      <c r="C19" s="76"/>
      <c r="D19" s="76"/>
      <c r="E19" s="73" t="s">
        <v>430</v>
      </c>
      <c r="F19" s="277"/>
      <c r="G19" s="18"/>
      <c r="H19" s="18"/>
      <c r="I19" s="84">
        <v>0.7</v>
      </c>
      <c r="J19" s="85" t="s">
        <v>51</v>
      </c>
      <c r="K19" s="18"/>
      <c r="L19" s="18"/>
      <c r="M19" s="131"/>
      <c r="N19" s="18"/>
      <c r="O19" s="12"/>
      <c r="P19" s="18"/>
      <c r="Q19" s="106">
        <v>30</v>
      </c>
      <c r="R19" s="18"/>
      <c r="S19" s="18"/>
      <c r="T19" s="26">
        <f t="shared" ref="T19:T20" si="2">(Q19*M19)</f>
        <v>0</v>
      </c>
      <c r="U19" s="18"/>
    </row>
    <row r="20" spans="1:84" ht="53.25" customHeight="1" x14ac:dyDescent="0.2">
      <c r="A20" s="18"/>
      <c r="B20" s="289"/>
      <c r="C20" s="78"/>
      <c r="D20" s="78"/>
      <c r="E20" s="73" t="s">
        <v>431</v>
      </c>
      <c r="F20" s="290"/>
      <c r="G20" s="18"/>
      <c r="H20" s="18"/>
      <c r="I20" s="84">
        <v>0.7</v>
      </c>
      <c r="J20" s="85" t="s">
        <v>51</v>
      </c>
      <c r="K20" s="18"/>
      <c r="L20" s="18"/>
      <c r="M20" s="131"/>
      <c r="N20" s="18"/>
      <c r="O20" s="12"/>
      <c r="P20" s="18"/>
      <c r="Q20" s="106">
        <v>20</v>
      </c>
      <c r="R20" s="18"/>
      <c r="S20" s="18"/>
      <c r="T20" s="26">
        <f t="shared" si="2"/>
        <v>0</v>
      </c>
      <c r="U20" s="18"/>
    </row>
    <row r="21" spans="1:84" x14ac:dyDescent="0.2">
      <c r="A21" s="18"/>
      <c r="B21" s="18"/>
      <c r="C21" s="18"/>
      <c r="D21" s="18"/>
      <c r="E21" s="18"/>
      <c r="F21" s="18"/>
      <c r="G21" s="18"/>
      <c r="H21" s="18"/>
      <c r="I21" s="18"/>
      <c r="J21" s="18"/>
      <c r="K21" s="18"/>
      <c r="L21" s="18"/>
      <c r="M21" s="18"/>
      <c r="N21" s="18"/>
      <c r="O21" s="12"/>
      <c r="P21" s="18"/>
      <c r="Q21" s="18"/>
      <c r="R21" s="18"/>
      <c r="S21" s="18"/>
      <c r="T21" s="18"/>
      <c r="U21" s="18"/>
      <c r="V21" s="171">
        <f>SUM(T14:T20)</f>
        <v>0</v>
      </c>
    </row>
    <row r="22" spans="1:84" s="66" customFormat="1" ht="12.75" customHeight="1" x14ac:dyDescent="0.2">
      <c r="B22" s="67"/>
      <c r="C22" s="67"/>
      <c r="D22" s="67"/>
      <c r="E22" s="67"/>
      <c r="F22" s="67"/>
      <c r="G22" s="67"/>
      <c r="P22" s="67"/>
      <c r="Q22" s="68"/>
      <c r="R22" s="67"/>
      <c r="S22" s="67"/>
      <c r="T22" s="68"/>
      <c r="U22" s="68"/>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row>
    <row r="23" spans="1:84" s="66" customFormat="1" ht="12.75" customHeight="1" x14ac:dyDescent="0.2">
      <c r="B23" s="67"/>
      <c r="C23" s="67"/>
      <c r="D23" s="67"/>
      <c r="E23" s="67"/>
      <c r="F23" s="67"/>
      <c r="G23" s="67"/>
      <c r="P23" s="67"/>
      <c r="Q23" s="68"/>
      <c r="R23" s="67"/>
      <c r="S23" s="67"/>
      <c r="T23" s="68"/>
      <c r="U23" s="68"/>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row>
    <row r="24" spans="1:84" ht="28.5" customHeight="1" x14ac:dyDescent="0.2">
      <c r="A24" s="18"/>
      <c r="B24" s="19"/>
      <c r="C24" s="81" t="s">
        <v>432</v>
      </c>
      <c r="D24" s="19"/>
      <c r="E24" s="19"/>
      <c r="F24" s="19"/>
      <c r="G24" s="19"/>
      <c r="H24" s="19"/>
      <c r="I24" s="19"/>
      <c r="J24" s="19"/>
      <c r="K24" s="19"/>
      <c r="L24" s="19"/>
      <c r="M24" s="19"/>
      <c r="N24" s="19"/>
      <c r="O24" s="12"/>
      <c r="P24" s="19"/>
      <c r="Q24" s="19"/>
      <c r="R24" s="19"/>
      <c r="S24" s="19"/>
      <c r="T24" s="19"/>
      <c r="U24" s="19"/>
      <c r="V24" s="28"/>
    </row>
    <row r="25" spans="1:84" ht="87" customHeight="1" x14ac:dyDescent="0.2">
      <c r="A25" s="18"/>
      <c r="B25" s="140" t="s">
        <v>433</v>
      </c>
      <c r="C25" s="81" t="s">
        <v>434</v>
      </c>
      <c r="D25" s="276" t="s">
        <v>435</v>
      </c>
      <c r="E25" s="73" t="s">
        <v>436</v>
      </c>
      <c r="F25" s="125" t="s">
        <v>437</v>
      </c>
      <c r="G25" s="19"/>
      <c r="H25" s="19"/>
      <c r="I25" s="84">
        <v>0.7</v>
      </c>
      <c r="J25" s="85" t="s">
        <v>51</v>
      </c>
      <c r="K25" s="19"/>
      <c r="L25" s="19"/>
      <c r="M25" s="131"/>
      <c r="N25" s="19"/>
      <c r="O25" s="12"/>
      <c r="P25" s="19"/>
      <c r="Q25" s="106">
        <v>1500</v>
      </c>
      <c r="R25" s="19"/>
      <c r="S25" s="19"/>
      <c r="T25" s="26">
        <f>(Q25*M25)</f>
        <v>0</v>
      </c>
      <c r="U25" s="19"/>
      <c r="W25" s="180"/>
    </row>
    <row r="26" spans="1:84" ht="87" customHeight="1" x14ac:dyDescent="0.2">
      <c r="A26" s="18"/>
      <c r="B26" s="140" t="s">
        <v>438</v>
      </c>
      <c r="C26" s="73" t="s">
        <v>439</v>
      </c>
      <c r="D26" s="277"/>
      <c r="E26" s="73" t="s">
        <v>436</v>
      </c>
      <c r="F26" s="125" t="s">
        <v>440</v>
      </c>
      <c r="G26" s="19"/>
      <c r="H26" s="19"/>
      <c r="I26" s="84">
        <v>0.7</v>
      </c>
      <c r="J26" s="85" t="s">
        <v>51</v>
      </c>
      <c r="K26" s="19"/>
      <c r="L26" s="19"/>
      <c r="M26" s="131"/>
      <c r="N26" s="19"/>
      <c r="O26" s="12"/>
      <c r="P26" s="19"/>
      <c r="Q26" s="106">
        <v>1000</v>
      </c>
      <c r="R26" s="19"/>
      <c r="S26" s="19"/>
      <c r="T26" s="26">
        <f>(Q26*M26)</f>
        <v>0</v>
      </c>
      <c r="U26" s="19"/>
      <c r="V26" s="28"/>
    </row>
    <row r="27" spans="1:84" ht="87" customHeight="1" x14ac:dyDescent="0.2">
      <c r="A27" s="18"/>
      <c r="B27" s="140" t="s">
        <v>441</v>
      </c>
      <c r="C27" s="73" t="s">
        <v>442</v>
      </c>
      <c r="D27" s="277"/>
      <c r="E27" s="73" t="s">
        <v>436</v>
      </c>
      <c r="F27" s="125" t="s">
        <v>443</v>
      </c>
      <c r="G27" s="19"/>
      <c r="H27" s="19"/>
      <c r="I27" s="84">
        <v>0.7</v>
      </c>
      <c r="J27" s="85" t="s">
        <v>51</v>
      </c>
      <c r="K27" s="19"/>
      <c r="L27" s="19"/>
      <c r="M27" s="131"/>
      <c r="N27" s="19"/>
      <c r="O27" s="12"/>
      <c r="P27" s="19"/>
      <c r="Q27" s="106">
        <v>500</v>
      </c>
      <c r="R27" s="19"/>
      <c r="S27" s="19"/>
      <c r="T27" s="26">
        <f t="shared" ref="T27:T30" si="3">(Q27*M27)</f>
        <v>0</v>
      </c>
      <c r="U27" s="19"/>
      <c r="V27" s="28"/>
    </row>
    <row r="28" spans="1:84" ht="111" customHeight="1" x14ac:dyDescent="0.2">
      <c r="A28" s="18"/>
      <c r="B28" s="140" t="s">
        <v>444</v>
      </c>
      <c r="C28" s="73" t="s">
        <v>445</v>
      </c>
      <c r="D28" s="290"/>
      <c r="E28" s="73" t="s">
        <v>436</v>
      </c>
      <c r="F28" s="125" t="s">
        <v>437</v>
      </c>
      <c r="G28" s="19"/>
      <c r="H28" s="19"/>
      <c r="I28" s="84">
        <v>0.7</v>
      </c>
      <c r="J28" s="85" t="s">
        <v>51</v>
      </c>
      <c r="K28" s="19"/>
      <c r="L28" s="19"/>
      <c r="M28" s="131"/>
      <c r="N28" s="19"/>
      <c r="O28" s="12"/>
      <c r="P28" s="19"/>
      <c r="Q28" s="106">
        <v>400</v>
      </c>
      <c r="R28" s="19"/>
      <c r="S28" s="19"/>
      <c r="T28" s="26">
        <f t="shared" si="3"/>
        <v>0</v>
      </c>
      <c r="U28" s="19"/>
      <c r="V28" s="28"/>
    </row>
    <row r="29" spans="1:84" ht="92.25" customHeight="1" x14ac:dyDescent="0.2">
      <c r="A29" s="18"/>
      <c r="B29" s="139" t="s">
        <v>446</v>
      </c>
      <c r="C29" s="81" t="s">
        <v>447</v>
      </c>
      <c r="D29" s="76"/>
      <c r="E29" s="73" t="s">
        <v>436</v>
      </c>
      <c r="F29" s="125" t="s">
        <v>437</v>
      </c>
      <c r="G29" s="19"/>
      <c r="H29" s="19"/>
      <c r="I29" s="84">
        <v>0.7</v>
      </c>
      <c r="J29" s="85" t="s">
        <v>51</v>
      </c>
      <c r="K29" s="19"/>
      <c r="L29" s="19"/>
      <c r="M29" s="131"/>
      <c r="N29" s="19"/>
      <c r="O29" s="12"/>
      <c r="P29" s="19"/>
      <c r="Q29" s="106">
        <v>200</v>
      </c>
      <c r="R29" s="19"/>
      <c r="S29" s="19"/>
      <c r="T29" s="26">
        <f t="shared" si="3"/>
        <v>0</v>
      </c>
      <c r="U29" s="19"/>
      <c r="V29" s="28"/>
    </row>
    <row r="30" spans="1:84" ht="62.25" customHeight="1" x14ac:dyDescent="0.2">
      <c r="A30" s="18"/>
      <c r="B30" s="140" t="s">
        <v>448</v>
      </c>
      <c r="C30" s="81" t="s">
        <v>449</v>
      </c>
      <c r="D30" s="73"/>
      <c r="E30" s="73" t="s">
        <v>450</v>
      </c>
      <c r="F30" s="125" t="s">
        <v>451</v>
      </c>
      <c r="G30" s="19"/>
      <c r="H30" s="19"/>
      <c r="I30" s="84">
        <v>0.7</v>
      </c>
      <c r="J30" s="85" t="s">
        <v>51</v>
      </c>
      <c r="K30" s="19"/>
      <c r="L30" s="19"/>
      <c r="M30" s="131"/>
      <c r="N30" s="19"/>
      <c r="O30" s="12"/>
      <c r="P30" s="19"/>
      <c r="Q30" s="106">
        <v>100</v>
      </c>
      <c r="R30" s="19"/>
      <c r="S30" s="19"/>
      <c r="T30" s="26">
        <f t="shared" si="3"/>
        <v>0</v>
      </c>
      <c r="U30" s="19"/>
      <c r="V30" s="28"/>
    </row>
    <row r="31" spans="1:84" ht="49.5" customHeight="1" x14ac:dyDescent="0.2">
      <c r="A31" s="18"/>
      <c r="B31" s="138" t="s">
        <v>452</v>
      </c>
      <c r="C31" s="81" t="s">
        <v>453</v>
      </c>
      <c r="D31" s="81"/>
      <c r="E31" s="73" t="s">
        <v>454</v>
      </c>
      <c r="F31" s="125" t="s">
        <v>455</v>
      </c>
      <c r="G31" s="19"/>
      <c r="H31" s="19"/>
      <c r="I31" s="84">
        <v>0.7</v>
      </c>
      <c r="J31" s="85" t="s">
        <v>51</v>
      </c>
      <c r="K31" s="19"/>
      <c r="L31" s="19"/>
      <c r="M31" s="131"/>
      <c r="N31" s="19"/>
      <c r="O31" s="12"/>
      <c r="P31" s="19"/>
      <c r="Q31" s="106">
        <v>1400</v>
      </c>
      <c r="R31" s="19"/>
      <c r="S31" s="19"/>
      <c r="T31" s="26">
        <f t="shared" ref="T31:T36" si="4">(Q31*M31)</f>
        <v>0</v>
      </c>
      <c r="U31" s="19"/>
      <c r="V31" s="28"/>
    </row>
    <row r="32" spans="1:84" ht="66" customHeight="1" x14ac:dyDescent="0.2">
      <c r="A32" s="18"/>
      <c r="B32" s="138" t="s">
        <v>456</v>
      </c>
      <c r="C32" s="81" t="s">
        <v>457</v>
      </c>
      <c r="D32" s="81"/>
      <c r="E32" s="73" t="s">
        <v>458</v>
      </c>
      <c r="F32" s="125" t="s">
        <v>459</v>
      </c>
      <c r="G32" s="18"/>
      <c r="H32" s="19"/>
      <c r="I32" s="84">
        <v>0.7</v>
      </c>
      <c r="J32" s="85" t="s">
        <v>51</v>
      </c>
      <c r="K32" s="19"/>
      <c r="L32" s="19"/>
      <c r="M32" s="131"/>
      <c r="N32" s="19"/>
      <c r="O32" s="12"/>
      <c r="P32" s="19"/>
      <c r="Q32" s="106">
        <v>1000</v>
      </c>
      <c r="R32" s="19"/>
      <c r="S32" s="19"/>
      <c r="T32" s="26">
        <f t="shared" si="4"/>
        <v>0</v>
      </c>
      <c r="U32" s="19"/>
    </row>
    <row r="33" spans="1:22" ht="65.25" customHeight="1" x14ac:dyDescent="0.2">
      <c r="A33" s="18"/>
      <c r="B33" s="138" t="s">
        <v>460</v>
      </c>
      <c r="C33" s="81" t="s">
        <v>461</v>
      </c>
      <c r="D33" s="81"/>
      <c r="E33" s="73" t="s">
        <v>462</v>
      </c>
      <c r="F33" s="125" t="s">
        <v>463</v>
      </c>
      <c r="G33" s="18"/>
      <c r="H33" s="19"/>
      <c r="I33" s="84">
        <v>0.7</v>
      </c>
      <c r="J33" s="85" t="s">
        <v>51</v>
      </c>
      <c r="K33" s="19"/>
      <c r="L33" s="19"/>
      <c r="M33" s="131"/>
      <c r="N33" s="19"/>
      <c r="O33" s="12"/>
      <c r="P33" s="19"/>
      <c r="Q33" s="106">
        <v>400</v>
      </c>
      <c r="R33" s="19"/>
      <c r="S33" s="19"/>
      <c r="T33" s="26">
        <f t="shared" si="4"/>
        <v>0</v>
      </c>
      <c r="U33" s="19"/>
      <c r="V33" s="28"/>
    </row>
    <row r="34" spans="1:22" ht="77.25" customHeight="1" x14ac:dyDescent="0.2">
      <c r="A34" s="18"/>
      <c r="B34" s="138" t="s">
        <v>464</v>
      </c>
      <c r="C34" s="81" t="s">
        <v>465</v>
      </c>
      <c r="D34" s="73" t="s">
        <v>466</v>
      </c>
      <c r="E34" s="73" t="s">
        <v>467</v>
      </c>
      <c r="F34" s="73" t="s">
        <v>468</v>
      </c>
      <c r="G34" s="18"/>
      <c r="H34" s="19"/>
      <c r="I34" s="84">
        <v>0.7</v>
      </c>
      <c r="J34" s="85" t="s">
        <v>51</v>
      </c>
      <c r="K34" s="19"/>
      <c r="L34" s="19"/>
      <c r="M34" s="131"/>
      <c r="N34" s="19"/>
      <c r="O34" s="12"/>
      <c r="P34" s="19"/>
      <c r="Q34" s="106">
        <v>2000</v>
      </c>
      <c r="R34" s="19"/>
      <c r="S34" s="19"/>
      <c r="T34" s="26">
        <f t="shared" si="4"/>
        <v>0</v>
      </c>
      <c r="U34" s="19"/>
      <c r="V34" s="28"/>
    </row>
    <row r="35" spans="1:22" ht="77.25" customHeight="1" x14ac:dyDescent="0.2">
      <c r="A35" s="18"/>
      <c r="B35" s="140" t="s">
        <v>469</v>
      </c>
      <c r="C35" s="73" t="s">
        <v>470</v>
      </c>
      <c r="D35" s="73" t="s">
        <v>466</v>
      </c>
      <c r="E35" s="73" t="s">
        <v>471</v>
      </c>
      <c r="F35" s="73" t="s">
        <v>472</v>
      </c>
      <c r="G35" s="18"/>
      <c r="H35" s="19"/>
      <c r="I35" s="84">
        <v>0.7</v>
      </c>
      <c r="J35" s="85" t="s">
        <v>51</v>
      </c>
      <c r="K35" s="19"/>
      <c r="L35" s="19"/>
      <c r="M35" s="131"/>
      <c r="N35" s="19"/>
      <c r="O35" s="12"/>
      <c r="P35" s="19"/>
      <c r="Q35" s="106">
        <v>2000</v>
      </c>
      <c r="R35" s="19"/>
      <c r="S35" s="19"/>
      <c r="T35" s="26">
        <f t="shared" si="4"/>
        <v>0</v>
      </c>
      <c r="U35" s="19"/>
      <c r="V35" s="28"/>
    </row>
    <row r="36" spans="1:22" ht="58.5" customHeight="1" x14ac:dyDescent="0.2">
      <c r="A36" s="18"/>
      <c r="B36" s="140" t="s">
        <v>473</v>
      </c>
      <c r="C36" s="73" t="s">
        <v>470</v>
      </c>
      <c r="D36" s="73" t="s">
        <v>466</v>
      </c>
      <c r="E36" s="73" t="s">
        <v>474</v>
      </c>
      <c r="F36" s="73" t="s">
        <v>475</v>
      </c>
      <c r="G36" s="18"/>
      <c r="H36" s="19"/>
      <c r="I36" s="84">
        <v>0.7</v>
      </c>
      <c r="J36" s="85" t="s">
        <v>51</v>
      </c>
      <c r="K36" s="19"/>
      <c r="L36" s="19"/>
      <c r="M36" s="131"/>
      <c r="N36" s="19"/>
      <c r="O36" s="12"/>
      <c r="P36" s="19"/>
      <c r="Q36" s="106">
        <v>4000</v>
      </c>
      <c r="R36" s="19"/>
      <c r="S36" s="19"/>
      <c r="T36" s="26">
        <f t="shared" si="4"/>
        <v>0</v>
      </c>
      <c r="U36" s="19"/>
      <c r="V36" s="28"/>
    </row>
    <row r="37" spans="1:22" x14ac:dyDescent="0.2">
      <c r="A37" s="18"/>
      <c r="B37" s="18"/>
      <c r="C37" s="18"/>
      <c r="D37" s="18"/>
      <c r="E37" s="18"/>
      <c r="F37" s="18"/>
      <c r="G37" s="18"/>
      <c r="H37" s="19"/>
      <c r="I37" s="19"/>
      <c r="J37" s="19"/>
      <c r="K37" s="19"/>
      <c r="L37" s="19"/>
      <c r="M37" s="19"/>
      <c r="N37" s="19"/>
      <c r="O37" s="12"/>
      <c r="P37" s="19"/>
      <c r="Q37" s="19"/>
      <c r="R37" s="19"/>
      <c r="S37" s="19"/>
      <c r="T37" s="19"/>
      <c r="U37" s="19"/>
      <c r="V37" s="171">
        <f>SUM(T25:T36)</f>
        <v>0</v>
      </c>
    </row>
    <row r="38" spans="1:22" x14ac:dyDescent="0.2">
      <c r="P38" s="10"/>
      <c r="R38" s="10"/>
      <c r="S38" s="10"/>
      <c r="U38" s="10"/>
      <c r="V38" s="28"/>
    </row>
    <row r="39" spans="1:22" ht="12.75" customHeight="1" x14ac:dyDescent="0.2">
      <c r="P39" s="10"/>
      <c r="R39" s="10"/>
      <c r="S39" s="10"/>
      <c r="U39" s="10"/>
    </row>
    <row r="40" spans="1:22" x14ac:dyDescent="0.2">
      <c r="A40" s="18"/>
      <c r="B40" s="19"/>
      <c r="C40" s="19"/>
      <c r="D40" s="19"/>
      <c r="E40" s="19"/>
      <c r="F40" s="19"/>
      <c r="G40" s="19"/>
      <c r="H40" s="19"/>
      <c r="I40" s="19"/>
      <c r="J40" s="19"/>
      <c r="K40" s="19"/>
      <c r="L40" s="19"/>
      <c r="M40" s="19"/>
      <c r="N40" s="19"/>
      <c r="O40" s="12"/>
      <c r="P40" s="19"/>
      <c r="Q40" s="19"/>
      <c r="R40" s="19"/>
      <c r="S40" s="19"/>
      <c r="T40" s="19"/>
      <c r="U40" s="19"/>
    </row>
    <row r="41" spans="1:22" x14ac:dyDescent="0.2">
      <c r="A41" s="18"/>
      <c r="B41" s="19"/>
      <c r="C41" s="19"/>
      <c r="D41" s="19"/>
      <c r="E41" s="19"/>
      <c r="F41" s="19"/>
      <c r="G41" s="19"/>
      <c r="H41" s="19"/>
      <c r="I41" s="19"/>
      <c r="J41" s="19"/>
      <c r="K41" s="19"/>
      <c r="L41" s="19"/>
      <c r="M41" s="19"/>
      <c r="N41" s="19"/>
      <c r="O41" s="12"/>
      <c r="P41" s="19"/>
      <c r="Q41" s="19"/>
      <c r="R41" s="19"/>
      <c r="S41" s="19"/>
      <c r="T41" s="19"/>
      <c r="U41" s="19"/>
    </row>
    <row r="42" spans="1:22" ht="38.25" customHeight="1" x14ac:dyDescent="0.2">
      <c r="A42" s="18"/>
      <c r="B42" s="287">
        <v>4</v>
      </c>
      <c r="C42" s="276" t="s">
        <v>476</v>
      </c>
      <c r="D42" s="308" t="s">
        <v>477</v>
      </c>
      <c r="E42" s="276" t="s">
        <v>478</v>
      </c>
      <c r="F42" s="276" t="s">
        <v>479</v>
      </c>
      <c r="G42" s="19"/>
      <c r="H42" s="19"/>
      <c r="I42" s="281">
        <v>0.7</v>
      </c>
      <c r="J42" s="278" t="s">
        <v>51</v>
      </c>
      <c r="K42" s="19"/>
      <c r="L42" s="19"/>
      <c r="M42" s="284"/>
      <c r="N42" s="19"/>
      <c r="O42" s="12"/>
      <c r="P42" s="19"/>
      <c r="Q42" s="270">
        <v>100000</v>
      </c>
      <c r="R42" s="19"/>
      <c r="S42" s="19"/>
      <c r="T42" s="267">
        <f>M42*Q42</f>
        <v>0</v>
      </c>
      <c r="U42" s="19"/>
    </row>
    <row r="43" spans="1:22" ht="25.5" customHeight="1" x14ac:dyDescent="0.2">
      <c r="A43" s="18"/>
      <c r="B43" s="288"/>
      <c r="C43" s="277"/>
      <c r="D43" s="308"/>
      <c r="E43" s="277"/>
      <c r="F43" s="277"/>
      <c r="G43" s="19"/>
      <c r="H43" s="19"/>
      <c r="I43" s="282"/>
      <c r="J43" s="279"/>
      <c r="K43" s="19"/>
      <c r="L43" s="19"/>
      <c r="M43" s="285"/>
      <c r="N43" s="19"/>
      <c r="O43" s="12"/>
      <c r="P43" s="19"/>
      <c r="Q43" s="271"/>
      <c r="R43" s="19"/>
      <c r="S43" s="19"/>
      <c r="T43" s="268"/>
      <c r="U43" s="19"/>
    </row>
    <row r="44" spans="1:22" ht="25.5" customHeight="1" x14ac:dyDescent="0.2">
      <c r="A44" s="18"/>
      <c r="B44" s="288"/>
      <c r="C44" s="277"/>
      <c r="D44" s="308"/>
      <c r="E44" s="290"/>
      <c r="F44" s="277"/>
      <c r="G44" s="19"/>
      <c r="H44" s="19"/>
      <c r="I44" s="283"/>
      <c r="J44" s="280"/>
      <c r="K44" s="19"/>
      <c r="L44" s="19"/>
      <c r="M44" s="286"/>
      <c r="N44" s="19"/>
      <c r="O44" s="12"/>
      <c r="P44" s="19"/>
      <c r="Q44" s="272"/>
      <c r="R44" s="19"/>
      <c r="S44" s="19"/>
      <c r="T44" s="269"/>
      <c r="U44" s="19"/>
    </row>
    <row r="45" spans="1:22" ht="12.75" customHeight="1" x14ac:dyDescent="0.2">
      <c r="A45" s="18"/>
      <c r="B45" s="288"/>
      <c r="C45" s="277"/>
      <c r="D45" s="308" t="s">
        <v>480</v>
      </c>
      <c r="E45" s="276" t="s">
        <v>478</v>
      </c>
      <c r="F45" s="277"/>
      <c r="G45" s="19"/>
      <c r="H45" s="19"/>
      <c r="I45" s="281">
        <v>0.7</v>
      </c>
      <c r="J45" s="278" t="s">
        <v>51</v>
      </c>
      <c r="K45" s="19"/>
      <c r="L45" s="19"/>
      <c r="M45" s="284"/>
      <c r="N45" s="19"/>
      <c r="O45" s="12"/>
      <c r="P45" s="19"/>
      <c r="Q45" s="270">
        <v>20000</v>
      </c>
      <c r="R45" s="19"/>
      <c r="S45" s="19"/>
      <c r="T45" s="267">
        <f>M45*Q45</f>
        <v>0</v>
      </c>
      <c r="U45" s="19"/>
    </row>
    <row r="46" spans="1:22" x14ac:dyDescent="0.2">
      <c r="A46" s="18"/>
      <c r="B46" s="288"/>
      <c r="C46" s="277"/>
      <c r="D46" s="308"/>
      <c r="E46" s="277"/>
      <c r="F46" s="277"/>
      <c r="G46" s="19"/>
      <c r="H46" s="19"/>
      <c r="I46" s="282"/>
      <c r="J46" s="279"/>
      <c r="K46" s="19"/>
      <c r="L46" s="19"/>
      <c r="M46" s="285"/>
      <c r="N46" s="19"/>
      <c r="O46" s="12"/>
      <c r="P46" s="19"/>
      <c r="Q46" s="271"/>
      <c r="R46" s="19"/>
      <c r="S46" s="19"/>
      <c r="T46" s="268"/>
      <c r="U46" s="19"/>
    </row>
    <row r="47" spans="1:22" ht="124.5" customHeight="1" x14ac:dyDescent="0.2">
      <c r="A47" s="18"/>
      <c r="B47" s="289"/>
      <c r="C47" s="290"/>
      <c r="D47" s="308"/>
      <c r="E47" s="290"/>
      <c r="F47" s="290"/>
      <c r="G47" s="19"/>
      <c r="H47" s="19"/>
      <c r="I47" s="283"/>
      <c r="J47" s="280"/>
      <c r="K47" s="19"/>
      <c r="L47" s="19"/>
      <c r="M47" s="286"/>
      <c r="N47" s="19"/>
      <c r="O47" s="12"/>
      <c r="P47" s="19"/>
      <c r="Q47" s="272"/>
      <c r="R47" s="19"/>
      <c r="S47" s="19"/>
      <c r="T47" s="269"/>
      <c r="U47" s="19"/>
    </row>
    <row r="48" spans="1:22" x14ac:dyDescent="0.2">
      <c r="A48" s="18"/>
      <c r="B48" s="18"/>
      <c r="C48" s="18"/>
      <c r="D48" s="18"/>
      <c r="E48" s="18"/>
      <c r="F48" s="18"/>
      <c r="G48" s="19"/>
      <c r="H48" s="19"/>
      <c r="I48" s="19"/>
      <c r="J48" s="19"/>
      <c r="K48" s="19"/>
      <c r="L48" s="19"/>
      <c r="M48" s="19"/>
      <c r="N48" s="19"/>
      <c r="O48" s="12"/>
      <c r="P48" s="19"/>
      <c r="Q48" s="19"/>
      <c r="R48" s="19"/>
      <c r="S48" s="19"/>
      <c r="T48" s="19"/>
      <c r="U48" s="19"/>
      <c r="V48" s="171">
        <f>SUM(T42:T47)</f>
        <v>0</v>
      </c>
    </row>
    <row r="49" spans="1:22" x14ac:dyDescent="0.2">
      <c r="P49" s="10"/>
      <c r="R49" s="10"/>
      <c r="S49" s="10"/>
      <c r="U49" s="10"/>
      <c r="V49" s="28"/>
    </row>
    <row r="50" spans="1:22" x14ac:dyDescent="0.2">
      <c r="P50" s="10"/>
      <c r="R50" s="10"/>
      <c r="S50" s="10"/>
      <c r="U50" s="10"/>
    </row>
    <row r="51" spans="1:22" x14ac:dyDescent="0.2">
      <c r="A51" s="18"/>
      <c r="B51" s="18"/>
      <c r="C51" s="18"/>
      <c r="D51" s="18"/>
      <c r="E51" s="18"/>
      <c r="F51" s="18"/>
      <c r="G51" s="18"/>
      <c r="H51" s="18"/>
      <c r="I51" s="18"/>
      <c r="J51" s="18"/>
      <c r="K51" s="18"/>
      <c r="L51" s="18"/>
      <c r="M51" s="18"/>
      <c r="N51" s="18"/>
      <c r="O51" s="12"/>
      <c r="P51" s="18"/>
      <c r="Q51" s="18"/>
      <c r="R51" s="18"/>
      <c r="S51" s="18"/>
      <c r="T51" s="18"/>
      <c r="U51" s="18"/>
    </row>
    <row r="52" spans="1:22" x14ac:dyDescent="0.2">
      <c r="A52" s="18"/>
      <c r="B52" s="18"/>
      <c r="C52" s="18"/>
      <c r="D52" s="18"/>
      <c r="E52" s="18"/>
      <c r="F52" s="18"/>
      <c r="G52" s="18"/>
      <c r="H52" s="18"/>
      <c r="I52" s="18"/>
      <c r="J52" s="18"/>
      <c r="K52" s="18"/>
      <c r="L52" s="18"/>
      <c r="M52" s="18"/>
      <c r="N52" s="18"/>
      <c r="O52" s="12"/>
      <c r="P52" s="18"/>
      <c r="Q52" s="18"/>
      <c r="R52" s="18"/>
      <c r="S52" s="18"/>
      <c r="T52" s="18"/>
      <c r="U52" s="18"/>
    </row>
    <row r="53" spans="1:22" ht="89.25" customHeight="1" x14ac:dyDescent="0.2">
      <c r="A53" s="18"/>
      <c r="B53" s="302">
        <v>5</v>
      </c>
      <c r="C53" s="276" t="s">
        <v>481</v>
      </c>
      <c r="D53" s="305" t="s">
        <v>482</v>
      </c>
      <c r="E53" s="73" t="s">
        <v>483</v>
      </c>
      <c r="F53" s="73" t="s">
        <v>484</v>
      </c>
      <c r="G53" s="18"/>
      <c r="H53" s="18"/>
      <c r="I53" s="84">
        <v>0.4</v>
      </c>
      <c r="J53" s="85" t="s">
        <v>51</v>
      </c>
      <c r="K53" s="18"/>
      <c r="L53" s="18"/>
      <c r="M53" s="131"/>
      <c r="N53" s="18"/>
      <c r="O53" s="12"/>
      <c r="P53" s="18"/>
      <c r="Q53" s="106">
        <v>2000</v>
      </c>
      <c r="R53" s="18"/>
      <c r="S53" s="18"/>
      <c r="T53" s="26">
        <f t="shared" ref="T53:T57" si="5">(Q53*M53)</f>
        <v>0</v>
      </c>
      <c r="U53" s="18"/>
    </row>
    <row r="54" spans="1:22" ht="89.25" customHeight="1" x14ac:dyDescent="0.2">
      <c r="A54" s="18"/>
      <c r="B54" s="303"/>
      <c r="C54" s="277"/>
      <c r="D54" s="306"/>
      <c r="E54" s="73" t="s">
        <v>485</v>
      </c>
      <c r="F54" s="73" t="s">
        <v>484</v>
      </c>
      <c r="G54" s="18"/>
      <c r="H54" s="18"/>
      <c r="I54" s="84">
        <v>0.4</v>
      </c>
      <c r="J54" s="85" t="s">
        <v>51</v>
      </c>
      <c r="K54" s="18"/>
      <c r="L54" s="18"/>
      <c r="M54" s="131"/>
      <c r="N54" s="18"/>
      <c r="O54" s="12"/>
      <c r="P54" s="18"/>
      <c r="Q54" s="106">
        <v>1000</v>
      </c>
      <c r="R54" s="18"/>
      <c r="S54" s="18"/>
      <c r="T54" s="26">
        <f t="shared" si="5"/>
        <v>0</v>
      </c>
      <c r="U54" s="18"/>
    </row>
    <row r="55" spans="1:22" ht="101.25" customHeight="1" x14ac:dyDescent="0.2">
      <c r="A55" s="18"/>
      <c r="B55" s="303"/>
      <c r="C55" s="277"/>
      <c r="D55" s="306"/>
      <c r="E55" s="74" t="s">
        <v>486</v>
      </c>
      <c r="F55" s="73" t="s">
        <v>487</v>
      </c>
      <c r="G55" s="18"/>
      <c r="H55" s="18"/>
      <c r="I55" s="84">
        <v>0.4</v>
      </c>
      <c r="J55" s="85" t="s">
        <v>51</v>
      </c>
      <c r="K55" s="18"/>
      <c r="L55" s="18"/>
      <c r="M55" s="124">
        <v>5500</v>
      </c>
      <c r="N55" s="18"/>
      <c r="O55" s="12"/>
      <c r="P55" s="18"/>
      <c r="Q55" s="106">
        <v>0</v>
      </c>
      <c r="R55" s="18"/>
      <c r="S55" s="18"/>
      <c r="T55" s="26">
        <f t="shared" si="5"/>
        <v>0</v>
      </c>
      <c r="U55" s="18"/>
    </row>
    <row r="56" spans="1:22" ht="31.5" customHeight="1" x14ac:dyDescent="0.2">
      <c r="A56" s="18"/>
      <c r="B56" s="303"/>
      <c r="C56" s="73" t="s">
        <v>488</v>
      </c>
      <c r="D56" s="306"/>
      <c r="E56" s="74" t="s">
        <v>489</v>
      </c>
      <c r="F56" s="73" t="s">
        <v>490</v>
      </c>
      <c r="G56" s="18"/>
      <c r="H56" s="18"/>
      <c r="I56" s="84">
        <v>0.4</v>
      </c>
      <c r="J56" s="85" t="s">
        <v>51</v>
      </c>
      <c r="K56" s="18"/>
      <c r="L56" s="18"/>
      <c r="M56" s="133"/>
      <c r="N56" s="18"/>
      <c r="O56" s="12"/>
      <c r="P56" s="18"/>
      <c r="Q56" s="106">
        <v>100</v>
      </c>
      <c r="R56" s="18"/>
      <c r="S56" s="18"/>
      <c r="T56" s="26">
        <f t="shared" si="5"/>
        <v>0</v>
      </c>
      <c r="U56" s="18"/>
    </row>
    <row r="57" spans="1:22" ht="27.75" customHeight="1" x14ac:dyDescent="0.2">
      <c r="A57" s="18"/>
      <c r="B57" s="304"/>
      <c r="C57" s="78" t="s">
        <v>491</v>
      </c>
      <c r="D57" s="307"/>
      <c r="E57" s="74" t="s">
        <v>492</v>
      </c>
      <c r="F57" s="73" t="s">
        <v>493</v>
      </c>
      <c r="G57" s="18"/>
      <c r="H57" s="18"/>
      <c r="I57" s="84">
        <v>0.4</v>
      </c>
      <c r="J57" s="85" t="s">
        <v>51</v>
      </c>
      <c r="K57" s="18"/>
      <c r="L57" s="18"/>
      <c r="M57" s="133"/>
      <c r="N57" s="18"/>
      <c r="O57" s="12"/>
      <c r="P57" s="18"/>
      <c r="Q57" s="106">
        <v>50</v>
      </c>
      <c r="R57" s="18"/>
      <c r="S57" s="18"/>
      <c r="T57" s="26">
        <f t="shared" si="5"/>
        <v>0</v>
      </c>
      <c r="U57" s="18"/>
    </row>
    <row r="58" spans="1:22" x14ac:dyDescent="0.2">
      <c r="A58" s="18"/>
      <c r="B58" s="18"/>
      <c r="C58" s="18"/>
      <c r="D58" s="18"/>
      <c r="E58" s="18"/>
      <c r="F58" s="18"/>
      <c r="G58" s="18"/>
      <c r="H58" s="18"/>
      <c r="I58" s="18"/>
      <c r="J58" s="18"/>
      <c r="K58" s="18"/>
      <c r="L58" s="18"/>
      <c r="M58" s="18"/>
      <c r="N58" s="18"/>
      <c r="O58" s="12"/>
      <c r="P58" s="18"/>
      <c r="Q58" s="18"/>
      <c r="R58" s="18"/>
      <c r="S58" s="18"/>
      <c r="T58" s="18"/>
      <c r="U58" s="18"/>
      <c r="V58" s="171">
        <f>SUM(T53:T57)</f>
        <v>0</v>
      </c>
    </row>
    <row r="59" spans="1:22" x14ac:dyDescent="0.2">
      <c r="A59" s="69"/>
      <c r="B59" s="69"/>
      <c r="C59" s="69"/>
      <c r="D59" s="69"/>
      <c r="P59" s="10"/>
      <c r="R59" s="10"/>
      <c r="S59" s="10"/>
      <c r="U59" s="10"/>
      <c r="V59" s="28"/>
    </row>
    <row r="60" spans="1:22" x14ac:dyDescent="0.2">
      <c r="D60" s="69"/>
      <c r="P60" s="10"/>
      <c r="R60" s="10"/>
      <c r="S60" s="10"/>
      <c r="U60" s="10"/>
    </row>
    <row r="61" spans="1:22" ht="12.75" customHeight="1" x14ac:dyDescent="0.2">
      <c r="A61" s="18"/>
      <c r="B61" s="19"/>
      <c r="C61" s="19"/>
      <c r="D61" s="19"/>
      <c r="E61" s="19"/>
      <c r="F61" s="19"/>
      <c r="G61" s="19"/>
      <c r="H61" s="19"/>
      <c r="I61" s="19"/>
      <c r="J61" s="19"/>
      <c r="K61" s="19"/>
      <c r="L61" s="19"/>
      <c r="M61" s="19"/>
      <c r="N61" s="18"/>
      <c r="O61" s="12"/>
      <c r="P61" s="18"/>
      <c r="Q61" s="18"/>
      <c r="R61" s="18"/>
      <c r="S61" s="18"/>
      <c r="T61" s="18"/>
      <c r="U61" s="18"/>
    </row>
    <row r="62" spans="1:22" ht="12.75" customHeight="1" x14ac:dyDescent="0.2">
      <c r="A62" s="18"/>
      <c r="B62" s="19"/>
      <c r="C62" s="19"/>
      <c r="D62" s="19"/>
      <c r="E62" s="19"/>
      <c r="F62" s="19"/>
      <c r="G62" s="19"/>
      <c r="H62" s="19"/>
      <c r="I62" s="19"/>
      <c r="J62" s="19"/>
      <c r="K62" s="19"/>
      <c r="L62" s="19"/>
      <c r="M62" s="19"/>
      <c r="N62" s="18"/>
      <c r="O62" s="12"/>
      <c r="P62" s="18"/>
      <c r="Q62" s="18"/>
      <c r="R62" s="18"/>
      <c r="S62" s="18"/>
      <c r="T62" s="18"/>
      <c r="U62" s="18"/>
    </row>
    <row r="63" spans="1:22" ht="49.5" customHeight="1" x14ac:dyDescent="0.2">
      <c r="A63" s="18"/>
      <c r="B63" s="137">
        <v>6</v>
      </c>
      <c r="C63" s="132" t="s">
        <v>494</v>
      </c>
      <c r="D63" s="276" t="s">
        <v>495</v>
      </c>
      <c r="E63" s="81" t="s">
        <v>496</v>
      </c>
      <c r="F63" s="77" t="s">
        <v>497</v>
      </c>
      <c r="G63" s="18"/>
      <c r="H63" s="19"/>
      <c r="I63" s="84">
        <v>0.7</v>
      </c>
      <c r="J63" s="85" t="s">
        <v>51</v>
      </c>
      <c r="K63" s="19"/>
      <c r="L63" s="19"/>
      <c r="M63" s="131"/>
      <c r="N63" s="18"/>
      <c r="O63" s="12"/>
      <c r="P63" s="18"/>
      <c r="Q63" s="106">
        <v>20</v>
      </c>
      <c r="R63" s="18"/>
      <c r="S63" s="18"/>
      <c r="T63" s="26">
        <f>(Q63*M63)</f>
        <v>0</v>
      </c>
      <c r="U63" s="18"/>
    </row>
    <row r="64" spans="1:22" ht="31.5" customHeight="1" x14ac:dyDescent="0.2">
      <c r="A64" s="18"/>
      <c r="B64" s="76"/>
      <c r="C64" s="273" t="s">
        <v>494</v>
      </c>
      <c r="D64" s="277"/>
      <c r="E64" s="73" t="s">
        <v>498</v>
      </c>
      <c r="F64" s="75" t="s">
        <v>499</v>
      </c>
      <c r="G64" s="18"/>
      <c r="H64" s="19"/>
      <c r="I64" s="84">
        <v>0.7</v>
      </c>
      <c r="J64" s="85" t="s">
        <v>51</v>
      </c>
      <c r="K64" s="19"/>
      <c r="L64" s="19"/>
      <c r="M64" s="131"/>
      <c r="N64" s="18"/>
      <c r="O64" s="12"/>
      <c r="P64" s="18"/>
      <c r="Q64" s="106">
        <v>75</v>
      </c>
      <c r="R64" s="18"/>
      <c r="S64" s="18"/>
      <c r="T64" s="26">
        <f t="shared" ref="T64:T68" si="6">(Q64*M64)</f>
        <v>0</v>
      </c>
      <c r="U64" s="18"/>
    </row>
    <row r="65" spans="1:22" ht="62.25" customHeight="1" x14ac:dyDescent="0.2">
      <c r="A65" s="18"/>
      <c r="B65" s="76"/>
      <c r="C65" s="274"/>
      <c r="D65" s="277"/>
      <c r="E65" s="73" t="s">
        <v>500</v>
      </c>
      <c r="F65" s="75" t="s">
        <v>501</v>
      </c>
      <c r="G65" s="18"/>
      <c r="H65" s="19"/>
      <c r="I65" s="84">
        <v>0.7</v>
      </c>
      <c r="J65" s="85" t="s">
        <v>51</v>
      </c>
      <c r="K65" s="19"/>
      <c r="L65" s="19"/>
      <c r="M65" s="131"/>
      <c r="N65" s="18"/>
      <c r="O65" s="12"/>
      <c r="P65" s="18"/>
      <c r="Q65" s="106">
        <v>250</v>
      </c>
      <c r="R65" s="18"/>
      <c r="S65" s="18"/>
      <c r="T65" s="26">
        <f t="shared" si="6"/>
        <v>0</v>
      </c>
      <c r="U65" s="18"/>
    </row>
    <row r="66" spans="1:22" ht="31.5" customHeight="1" x14ac:dyDescent="0.2">
      <c r="A66" s="18"/>
      <c r="B66" s="76"/>
      <c r="C66" s="274"/>
      <c r="D66" s="277"/>
      <c r="E66" s="73" t="s">
        <v>502</v>
      </c>
      <c r="F66" s="75" t="s">
        <v>503</v>
      </c>
      <c r="G66" s="18"/>
      <c r="H66" s="19"/>
      <c r="I66" s="84">
        <v>0.7</v>
      </c>
      <c r="J66" s="85" t="s">
        <v>51</v>
      </c>
      <c r="K66" s="19"/>
      <c r="L66" s="19"/>
      <c r="M66" s="131"/>
      <c r="N66" s="18"/>
      <c r="O66" s="12"/>
      <c r="P66" s="18"/>
      <c r="Q66" s="106">
        <v>50</v>
      </c>
      <c r="R66" s="18"/>
      <c r="S66" s="18"/>
      <c r="T66" s="26">
        <f t="shared" si="6"/>
        <v>0</v>
      </c>
      <c r="U66" s="18"/>
    </row>
    <row r="67" spans="1:22" ht="31.5" customHeight="1" x14ac:dyDescent="0.2">
      <c r="A67" s="18"/>
      <c r="B67" s="76"/>
      <c r="C67" s="274"/>
      <c r="D67" s="277"/>
      <c r="E67" s="73" t="s">
        <v>504</v>
      </c>
      <c r="F67" s="75" t="s">
        <v>505</v>
      </c>
      <c r="G67" s="18"/>
      <c r="H67" s="19"/>
      <c r="I67" s="84">
        <v>0.7</v>
      </c>
      <c r="J67" s="85" t="s">
        <v>51</v>
      </c>
      <c r="K67" s="19"/>
      <c r="L67" s="19"/>
      <c r="M67" s="131"/>
      <c r="N67" s="18"/>
      <c r="O67" s="12"/>
      <c r="P67" s="18"/>
      <c r="Q67" s="106">
        <v>20</v>
      </c>
      <c r="R67" s="18"/>
      <c r="S67" s="18"/>
      <c r="T67" s="26">
        <f t="shared" si="6"/>
        <v>0</v>
      </c>
      <c r="U67" s="18"/>
    </row>
    <row r="68" spans="1:22" ht="31.5" customHeight="1" x14ac:dyDescent="0.2">
      <c r="A68" s="18"/>
      <c r="B68" s="78"/>
      <c r="C68" s="275"/>
      <c r="D68" s="290"/>
      <c r="E68" s="73" t="s">
        <v>506</v>
      </c>
      <c r="F68" s="75" t="s">
        <v>507</v>
      </c>
      <c r="G68" s="18"/>
      <c r="H68" s="19"/>
      <c r="I68" s="84">
        <v>0.7</v>
      </c>
      <c r="J68" s="85" t="s">
        <v>51</v>
      </c>
      <c r="K68" s="19"/>
      <c r="L68" s="19"/>
      <c r="M68" s="131"/>
      <c r="N68" s="18"/>
      <c r="O68" s="12"/>
      <c r="P68" s="18"/>
      <c r="Q68" s="106">
        <v>50</v>
      </c>
      <c r="R68" s="18"/>
      <c r="S68" s="18"/>
      <c r="T68" s="26">
        <f t="shared" si="6"/>
        <v>0</v>
      </c>
      <c r="U68" s="18"/>
    </row>
    <row r="69" spans="1:22" ht="12.75" customHeight="1" x14ac:dyDescent="0.2">
      <c r="A69" s="18"/>
      <c r="B69" s="18"/>
      <c r="C69" s="18"/>
      <c r="D69" s="18"/>
      <c r="E69" s="18"/>
      <c r="F69" s="18"/>
      <c r="G69" s="18"/>
      <c r="H69" s="19"/>
      <c r="I69" s="19"/>
      <c r="J69" s="19"/>
      <c r="K69" s="19"/>
      <c r="L69" s="19"/>
      <c r="M69" s="19"/>
      <c r="N69" s="19"/>
      <c r="O69" s="12"/>
      <c r="P69" s="18"/>
      <c r="Q69" s="18"/>
      <c r="R69" s="18"/>
      <c r="S69" s="18"/>
      <c r="T69" s="18"/>
      <c r="U69" s="18"/>
      <c r="V69" s="171">
        <f>SUM(T63:T68)</f>
        <v>0</v>
      </c>
    </row>
    <row r="71" spans="1:22" x14ac:dyDescent="0.2">
      <c r="T71" s="24" t="s">
        <v>508</v>
      </c>
      <c r="V71" s="171">
        <f>SUM(V69,V58,V48,V37,V21,V15)</f>
        <v>0</v>
      </c>
    </row>
    <row r="74" spans="1:22" ht="39" customHeight="1" x14ac:dyDescent="0.2"/>
  </sheetData>
  <mergeCells count="31">
    <mergeCell ref="D25:D28"/>
    <mergeCell ref="B53:B57"/>
    <mergeCell ref="D53:D57"/>
    <mergeCell ref="D63:D68"/>
    <mergeCell ref="M42:M44"/>
    <mergeCell ref="D45:D47"/>
    <mergeCell ref="C42:C47"/>
    <mergeCell ref="E42:E44"/>
    <mergeCell ref="E45:E47"/>
    <mergeCell ref="D42:D44"/>
    <mergeCell ref="Q2:T2"/>
    <mergeCell ref="Q3:T3"/>
    <mergeCell ref="M2:N2"/>
    <mergeCell ref="M3:N3"/>
    <mergeCell ref="F3:F4"/>
    <mergeCell ref="B3:E4"/>
    <mergeCell ref="T42:T44"/>
    <mergeCell ref="Q42:Q44"/>
    <mergeCell ref="C64:C68"/>
    <mergeCell ref="C53:C55"/>
    <mergeCell ref="T45:T47"/>
    <mergeCell ref="J42:J44"/>
    <mergeCell ref="I45:I47"/>
    <mergeCell ref="J45:J47"/>
    <mergeCell ref="M45:M47"/>
    <mergeCell ref="Q45:Q47"/>
    <mergeCell ref="I42:I44"/>
    <mergeCell ref="B42:B47"/>
    <mergeCell ref="F18:F20"/>
    <mergeCell ref="B18:B20"/>
    <mergeCell ref="F42:F47"/>
  </mergeCells>
  <phoneticPr fontId="3" type="noConversion"/>
  <conditionalFormatting sqref="M63:M68">
    <cfRule type="expression" dxfId="0" priority="41">
      <formula>Q63=0</formula>
    </cfRule>
  </conditionalFormatting>
  <pageMargins left="0.70866141732283472" right="0.39370078740157483" top="0.55118110236220474" bottom="0.55118110236220474" header="0.31496062992125984" footer="0.31496062992125984"/>
  <pageSetup paperSize="8" scale="45" fitToHeight="0" orientation="landscape" r:id="rId1"/>
  <headerFooter alignWithMargins="0">
    <oddFooter>&amp;L&amp;P&amp;C&amp;F&amp;RDefinitief v1.3 20141016</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01"/>
  <sheetViews>
    <sheetView topLeftCell="B1" zoomScaleNormal="100" workbookViewId="0">
      <selection activeCell="O27" sqref="O27"/>
    </sheetView>
  </sheetViews>
  <sheetFormatPr defaultRowHeight="12.75" x14ac:dyDescent="0.2"/>
  <cols>
    <col min="1" max="1" width="3.42578125" customWidth="1"/>
    <col min="2" max="2" width="10.85546875" customWidth="1"/>
    <col min="3" max="3" width="55" customWidth="1"/>
    <col min="5" max="5" width="2.140625" customWidth="1"/>
    <col min="6" max="6" width="2.7109375" customWidth="1"/>
    <col min="7" max="7" width="16.140625" customWidth="1"/>
    <col min="8" max="9" width="2.140625" customWidth="1"/>
    <col min="10" max="10" width="13.28515625" customWidth="1"/>
    <col min="11" max="12" width="2.140625" customWidth="1"/>
    <col min="13" max="13" width="15" customWidth="1"/>
    <col min="14" max="14" width="2.42578125" customWidth="1"/>
    <col min="15" max="15" width="17" customWidth="1"/>
  </cols>
  <sheetData>
    <row r="1" spans="1:15" ht="12.75" customHeight="1" x14ac:dyDescent="0.2">
      <c r="B1" s="261" t="s">
        <v>403</v>
      </c>
      <c r="C1" s="262"/>
      <c r="D1" s="262"/>
      <c r="E1" s="263"/>
    </row>
    <row r="2" spans="1:15" ht="12.75" customHeight="1" x14ac:dyDescent="0.2">
      <c r="B2" s="264"/>
      <c r="C2" s="265"/>
      <c r="D2" s="265"/>
      <c r="E2" s="266"/>
    </row>
    <row r="3" spans="1:15" ht="23.25" customHeight="1" x14ac:dyDescent="0.2">
      <c r="B3" s="10"/>
      <c r="C3" s="163" t="s">
        <v>509</v>
      </c>
    </row>
    <row r="4" spans="1:15" x14ac:dyDescent="0.2">
      <c r="A4" s="12"/>
      <c r="B4" s="12"/>
      <c r="C4" s="12"/>
      <c r="D4" s="12"/>
      <c r="E4" s="12"/>
      <c r="F4" s="12"/>
      <c r="G4" s="12"/>
      <c r="H4" s="12"/>
      <c r="I4" s="12"/>
      <c r="J4" s="12"/>
      <c r="K4" s="12"/>
      <c r="L4" s="12"/>
      <c r="M4" s="12"/>
      <c r="N4" s="12"/>
    </row>
    <row r="5" spans="1:15" ht="28.5" customHeight="1" x14ac:dyDescent="0.2">
      <c r="A5" s="12"/>
      <c r="B5" s="164" t="s">
        <v>510</v>
      </c>
      <c r="C5" s="164" t="s">
        <v>511</v>
      </c>
      <c r="D5" s="12"/>
      <c r="E5" s="12"/>
      <c r="F5" s="12"/>
      <c r="G5" s="174" t="s">
        <v>512</v>
      </c>
      <c r="H5" s="12"/>
      <c r="I5" s="12"/>
      <c r="J5" s="12"/>
      <c r="K5" s="12"/>
      <c r="L5" s="12"/>
      <c r="M5" s="165" t="s">
        <v>513</v>
      </c>
      <c r="N5" s="12"/>
    </row>
    <row r="6" spans="1:15" ht="172.5" customHeight="1" x14ac:dyDescent="0.2">
      <c r="A6" s="12"/>
      <c r="B6" s="164"/>
      <c r="C6" s="166" t="s">
        <v>514</v>
      </c>
      <c r="D6" s="12"/>
      <c r="E6" s="12"/>
      <c r="F6" s="12"/>
      <c r="G6" s="178" t="s">
        <v>515</v>
      </c>
      <c r="H6" s="12"/>
      <c r="I6" s="12"/>
      <c r="J6" s="12"/>
      <c r="K6" s="12"/>
      <c r="L6" s="12"/>
      <c r="M6" s="167"/>
      <c r="N6" s="12"/>
    </row>
    <row r="7" spans="1:15" x14ac:dyDescent="0.2">
      <c r="A7" s="12"/>
      <c r="B7" s="12"/>
      <c r="C7" s="12"/>
      <c r="D7" s="12"/>
      <c r="E7" s="12"/>
      <c r="F7" s="12"/>
      <c r="G7" s="12"/>
      <c r="H7" s="12"/>
      <c r="I7" s="12"/>
      <c r="J7" s="12"/>
      <c r="K7" s="12"/>
      <c r="L7" s="12"/>
      <c r="M7" s="12"/>
      <c r="N7" s="12"/>
    </row>
    <row r="8" spans="1:15" x14ac:dyDescent="0.2">
      <c r="A8" s="18"/>
      <c r="B8" s="18"/>
      <c r="C8" s="18"/>
      <c r="D8" s="18"/>
      <c r="E8" s="18"/>
      <c r="F8" s="18"/>
      <c r="G8" s="18"/>
      <c r="H8" s="18"/>
      <c r="I8" s="18"/>
      <c r="J8" s="18"/>
      <c r="K8" s="18"/>
      <c r="L8" s="18"/>
      <c r="M8" s="18"/>
      <c r="N8" s="18"/>
    </row>
    <row r="9" spans="1:15" ht="95.25" customHeight="1" x14ac:dyDescent="0.2">
      <c r="A9" s="18"/>
      <c r="B9" s="112" t="s">
        <v>516</v>
      </c>
      <c r="C9" s="73" t="s">
        <v>517</v>
      </c>
      <c r="D9" s="18"/>
      <c r="E9" s="18"/>
      <c r="F9" s="18"/>
      <c r="G9" s="79"/>
      <c r="H9" s="18"/>
      <c r="I9" s="18"/>
      <c r="J9" s="18"/>
      <c r="K9" s="18"/>
      <c r="L9" s="18"/>
      <c r="M9" s="98">
        <f>G9</f>
        <v>0</v>
      </c>
      <c r="N9" s="18"/>
    </row>
    <row r="10" spans="1:15" x14ac:dyDescent="0.2">
      <c r="A10" s="18"/>
      <c r="B10" s="112" t="s">
        <v>518</v>
      </c>
      <c r="C10" s="112" t="s">
        <v>519</v>
      </c>
      <c r="D10" s="18"/>
      <c r="E10" s="18"/>
      <c r="F10" s="18"/>
      <c r="G10" s="79"/>
      <c r="H10" s="18"/>
      <c r="I10" s="18"/>
      <c r="J10" s="18"/>
      <c r="K10" s="18"/>
      <c r="L10" s="18"/>
      <c r="M10" s="98">
        <f t="shared" ref="M10:M13" si="0">G10</f>
        <v>0</v>
      </c>
      <c r="N10" s="18"/>
    </row>
    <row r="11" spans="1:15" x14ac:dyDescent="0.2">
      <c r="A11" s="18"/>
      <c r="B11" s="112" t="s">
        <v>520</v>
      </c>
      <c r="C11" s="112" t="s">
        <v>521</v>
      </c>
      <c r="D11" s="18"/>
      <c r="E11" s="18"/>
      <c r="F11" s="18"/>
      <c r="G11" s="79"/>
      <c r="H11" s="18"/>
      <c r="I11" s="18"/>
      <c r="J11" s="18"/>
      <c r="K11" s="18"/>
      <c r="L11" s="18"/>
      <c r="M11" s="98">
        <f t="shared" si="0"/>
        <v>0</v>
      </c>
      <c r="N11" s="18"/>
    </row>
    <row r="12" spans="1:15" ht="25.5" x14ac:dyDescent="0.2">
      <c r="A12" s="18"/>
      <c r="B12" s="112" t="s">
        <v>522</v>
      </c>
      <c r="C12" s="112" t="s">
        <v>523</v>
      </c>
      <c r="D12" s="18"/>
      <c r="E12" s="18"/>
      <c r="F12" s="18"/>
      <c r="G12" s="79"/>
      <c r="H12" s="18"/>
      <c r="I12" s="18"/>
      <c r="J12" s="18"/>
      <c r="K12" s="18"/>
      <c r="L12" s="18"/>
      <c r="M12" s="98">
        <f t="shared" si="0"/>
        <v>0</v>
      </c>
      <c r="N12" s="18"/>
    </row>
    <row r="13" spans="1:15" x14ac:dyDescent="0.2">
      <c r="A13" s="18"/>
      <c r="B13" s="112" t="s">
        <v>524</v>
      </c>
      <c r="C13" s="112" t="s">
        <v>525</v>
      </c>
      <c r="D13" s="18"/>
      <c r="E13" s="18"/>
      <c r="F13" s="18"/>
      <c r="G13" s="79"/>
      <c r="H13" s="18"/>
      <c r="I13" s="18"/>
      <c r="J13" s="18"/>
      <c r="K13" s="18"/>
      <c r="L13" s="18"/>
      <c r="M13" s="98">
        <f t="shared" si="0"/>
        <v>0</v>
      </c>
      <c r="N13" s="18"/>
    </row>
    <row r="14" spans="1:15" x14ac:dyDescent="0.2">
      <c r="A14" s="18"/>
      <c r="B14" s="18"/>
      <c r="C14" s="18"/>
      <c r="D14" s="18"/>
      <c r="E14" s="18"/>
      <c r="F14" s="18"/>
      <c r="G14" s="18"/>
      <c r="H14" s="18"/>
      <c r="I14" s="18"/>
      <c r="J14" s="18"/>
      <c r="K14" s="18"/>
      <c r="L14" s="18"/>
      <c r="M14" s="18"/>
      <c r="N14" s="18"/>
      <c r="O14" s="98">
        <f>SUM(M9:M13)</f>
        <v>0</v>
      </c>
    </row>
    <row r="16" spans="1:15" ht="15" x14ac:dyDescent="0.2">
      <c r="B16" s="10"/>
      <c r="C16" s="163" t="s">
        <v>526</v>
      </c>
      <c r="D16" s="10"/>
      <c r="E16" s="10"/>
      <c r="F16" s="10"/>
      <c r="G16" s="28"/>
      <c r="H16" s="28"/>
      <c r="I16" s="28"/>
    </row>
    <row r="17" spans="1:14" x14ac:dyDescent="0.2">
      <c r="A17" s="12"/>
      <c r="B17" s="12"/>
      <c r="C17" s="12"/>
      <c r="D17" s="12"/>
      <c r="E17" s="12"/>
      <c r="F17" s="12"/>
      <c r="G17" s="12"/>
      <c r="H17" s="12"/>
      <c r="I17" s="12"/>
      <c r="J17" s="12"/>
      <c r="K17" s="12"/>
      <c r="L17" s="12"/>
      <c r="M17" s="12"/>
      <c r="N17" s="12"/>
    </row>
    <row r="18" spans="1:14" ht="25.5" customHeight="1" x14ac:dyDescent="0.2">
      <c r="A18" s="12"/>
      <c r="B18" s="164" t="s">
        <v>510</v>
      </c>
      <c r="C18" s="164" t="s">
        <v>511</v>
      </c>
      <c r="D18" s="164" t="s">
        <v>527</v>
      </c>
      <c r="E18" s="12"/>
      <c r="F18" s="12"/>
      <c r="G18" s="102" t="s">
        <v>528</v>
      </c>
      <c r="H18" s="12"/>
      <c r="I18" s="12"/>
      <c r="J18" s="101" t="s">
        <v>529</v>
      </c>
      <c r="K18" s="12"/>
      <c r="L18" s="12"/>
      <c r="M18" s="165" t="s">
        <v>513</v>
      </c>
      <c r="N18" s="12"/>
    </row>
    <row r="19" spans="1:14" ht="90" x14ac:dyDescent="0.2">
      <c r="A19" s="12"/>
      <c r="B19" s="164"/>
      <c r="C19" s="168" t="s">
        <v>530</v>
      </c>
      <c r="D19" s="164" t="s">
        <v>531</v>
      </c>
      <c r="E19" s="12"/>
      <c r="F19" s="12"/>
      <c r="G19" s="12"/>
      <c r="H19" s="12"/>
      <c r="I19" s="12"/>
      <c r="J19" s="167" t="s">
        <v>532</v>
      </c>
      <c r="K19" s="12"/>
      <c r="L19" s="12"/>
      <c r="M19" s="169"/>
      <c r="N19" s="12"/>
    </row>
    <row r="20" spans="1:14" x14ac:dyDescent="0.2">
      <c r="A20" s="12"/>
      <c r="B20" s="12"/>
      <c r="C20" s="12"/>
      <c r="D20" s="12"/>
      <c r="E20" s="12"/>
      <c r="F20" s="12"/>
      <c r="G20" s="12"/>
      <c r="H20" s="12"/>
      <c r="I20" s="12"/>
      <c r="J20" s="12"/>
      <c r="K20" s="12"/>
      <c r="L20" s="12"/>
      <c r="M20" s="12"/>
      <c r="N20" s="12"/>
    </row>
    <row r="21" spans="1:14" x14ac:dyDescent="0.2">
      <c r="A21" s="18"/>
      <c r="B21" s="18"/>
      <c r="C21" s="18"/>
      <c r="D21" s="18"/>
      <c r="E21" s="18"/>
      <c r="F21" s="18"/>
      <c r="G21" s="18"/>
      <c r="H21" s="18"/>
      <c r="I21" s="18"/>
      <c r="J21" s="18"/>
      <c r="K21" s="18"/>
      <c r="L21" s="18"/>
      <c r="M21" s="18"/>
      <c r="N21" s="18"/>
    </row>
    <row r="22" spans="1:14" ht="38.25" x14ac:dyDescent="0.2">
      <c r="A22" s="18"/>
      <c r="B22" s="172">
        <v>1</v>
      </c>
      <c r="C22" s="112" t="s">
        <v>533</v>
      </c>
      <c r="D22" s="82" t="s">
        <v>531</v>
      </c>
      <c r="E22" s="18"/>
      <c r="F22" s="18"/>
      <c r="G22" s="79"/>
      <c r="H22" s="18"/>
      <c r="I22" s="18"/>
      <c r="J22" s="99">
        <v>750</v>
      </c>
      <c r="K22" s="18"/>
      <c r="L22" s="18"/>
      <c r="M22" s="98">
        <f t="shared" ref="M22:M61" si="1">G22*J22</f>
        <v>0</v>
      </c>
      <c r="N22" s="18"/>
    </row>
    <row r="23" spans="1:14" x14ac:dyDescent="0.2">
      <c r="A23" s="18"/>
      <c r="B23" s="172">
        <v>2</v>
      </c>
      <c r="C23" s="112" t="s">
        <v>534</v>
      </c>
      <c r="D23" s="82" t="s">
        <v>531</v>
      </c>
      <c r="E23" s="18"/>
      <c r="F23" s="18"/>
      <c r="G23" s="79"/>
      <c r="H23" s="18"/>
      <c r="I23" s="18"/>
      <c r="J23" s="99">
        <v>500</v>
      </c>
      <c r="K23" s="18"/>
      <c r="L23" s="18"/>
      <c r="M23" s="98">
        <f t="shared" si="1"/>
        <v>0</v>
      </c>
      <c r="N23" s="18"/>
    </row>
    <row r="24" spans="1:14" x14ac:dyDescent="0.2">
      <c r="A24" s="18"/>
      <c r="B24" s="172">
        <v>3</v>
      </c>
      <c r="C24" s="112" t="s">
        <v>535</v>
      </c>
      <c r="D24" s="82" t="s">
        <v>531</v>
      </c>
      <c r="E24" s="18"/>
      <c r="F24" s="18"/>
      <c r="G24" s="79"/>
      <c r="H24" s="18"/>
      <c r="I24" s="18"/>
      <c r="J24" s="99">
        <v>1000</v>
      </c>
      <c r="K24" s="18"/>
      <c r="L24" s="18"/>
      <c r="M24" s="98">
        <f t="shared" si="1"/>
        <v>0</v>
      </c>
      <c r="N24" s="18"/>
    </row>
    <row r="25" spans="1:14" x14ac:dyDescent="0.2">
      <c r="A25" s="18"/>
      <c r="B25" s="172">
        <v>4</v>
      </c>
      <c r="C25" s="112" t="s">
        <v>536</v>
      </c>
      <c r="D25" s="82" t="s">
        <v>531</v>
      </c>
      <c r="E25" s="18"/>
      <c r="F25" s="18"/>
      <c r="G25" s="79"/>
      <c r="H25" s="18"/>
      <c r="I25" s="18"/>
      <c r="J25" s="99">
        <v>750</v>
      </c>
      <c r="K25" s="18"/>
      <c r="L25" s="18"/>
      <c r="M25" s="98">
        <f t="shared" si="1"/>
        <v>0</v>
      </c>
      <c r="N25" s="18"/>
    </row>
    <row r="26" spans="1:14" x14ac:dyDescent="0.2">
      <c r="A26" s="18"/>
      <c r="B26" s="172">
        <v>5</v>
      </c>
      <c r="C26" s="112" t="s">
        <v>537</v>
      </c>
      <c r="D26" s="82" t="s">
        <v>531</v>
      </c>
      <c r="E26" s="18"/>
      <c r="F26" s="18"/>
      <c r="G26" s="79"/>
      <c r="H26" s="18"/>
      <c r="I26" s="18"/>
      <c r="J26" s="99">
        <v>750</v>
      </c>
      <c r="K26" s="18"/>
      <c r="L26" s="18"/>
      <c r="M26" s="98">
        <f t="shared" si="1"/>
        <v>0</v>
      </c>
      <c r="N26" s="18"/>
    </row>
    <row r="27" spans="1:14" x14ac:dyDescent="0.2">
      <c r="A27" s="18"/>
      <c r="B27" s="172">
        <v>6</v>
      </c>
      <c r="C27" s="112" t="s">
        <v>538</v>
      </c>
      <c r="D27" s="82" t="s">
        <v>531</v>
      </c>
      <c r="E27" s="18"/>
      <c r="F27" s="18"/>
      <c r="G27" s="79"/>
      <c r="H27" s="18"/>
      <c r="I27" s="18"/>
      <c r="J27" s="99">
        <v>500</v>
      </c>
      <c r="K27" s="18"/>
      <c r="L27" s="18"/>
      <c r="M27" s="98">
        <f t="shared" si="1"/>
        <v>0</v>
      </c>
      <c r="N27" s="18"/>
    </row>
    <row r="28" spans="1:14" x14ac:dyDescent="0.2">
      <c r="A28" s="18"/>
      <c r="B28" s="172">
        <v>7</v>
      </c>
      <c r="C28" s="112" t="s">
        <v>539</v>
      </c>
      <c r="D28" s="82" t="s">
        <v>531</v>
      </c>
      <c r="E28" s="18"/>
      <c r="F28" s="18"/>
      <c r="G28" s="79"/>
      <c r="H28" s="18"/>
      <c r="I28" s="18"/>
      <c r="J28" s="99">
        <v>750</v>
      </c>
      <c r="K28" s="18"/>
      <c r="L28" s="18"/>
      <c r="M28" s="98">
        <f t="shared" si="1"/>
        <v>0</v>
      </c>
      <c r="N28" s="18"/>
    </row>
    <row r="29" spans="1:14" ht="25.5" x14ac:dyDescent="0.2">
      <c r="A29" s="18"/>
      <c r="B29" s="172">
        <v>8</v>
      </c>
      <c r="C29" s="112" t="s">
        <v>540</v>
      </c>
      <c r="D29" s="82" t="s">
        <v>531</v>
      </c>
      <c r="E29" s="18"/>
      <c r="F29" s="18"/>
      <c r="G29" s="79"/>
      <c r="H29" s="18"/>
      <c r="I29" s="18"/>
      <c r="J29" s="99">
        <v>600</v>
      </c>
      <c r="K29" s="18"/>
      <c r="L29" s="18"/>
      <c r="M29" s="98">
        <f t="shared" si="1"/>
        <v>0</v>
      </c>
      <c r="N29" s="18"/>
    </row>
    <row r="30" spans="1:14" x14ac:dyDescent="0.2">
      <c r="A30" s="18"/>
      <c r="B30" s="172">
        <v>9</v>
      </c>
      <c r="C30" s="112" t="s">
        <v>541</v>
      </c>
      <c r="D30" s="82" t="s">
        <v>531</v>
      </c>
      <c r="E30" s="18"/>
      <c r="F30" s="18"/>
      <c r="G30" s="79"/>
      <c r="H30" s="18"/>
      <c r="I30" s="18"/>
      <c r="J30" s="99">
        <v>500</v>
      </c>
      <c r="K30" s="18"/>
      <c r="L30" s="18"/>
      <c r="M30" s="98">
        <f t="shared" si="1"/>
        <v>0</v>
      </c>
      <c r="N30" s="18"/>
    </row>
    <row r="31" spans="1:14" x14ac:dyDescent="0.2">
      <c r="A31" s="18"/>
      <c r="B31" s="172">
        <v>10</v>
      </c>
      <c r="C31" s="112" t="s">
        <v>542</v>
      </c>
      <c r="D31" s="82" t="s">
        <v>531</v>
      </c>
      <c r="E31" s="18"/>
      <c r="F31" s="18"/>
      <c r="G31" s="79"/>
      <c r="H31" s="18"/>
      <c r="I31" s="18"/>
      <c r="J31" s="99">
        <v>600</v>
      </c>
      <c r="K31" s="18"/>
      <c r="L31" s="18"/>
      <c r="M31" s="98">
        <f t="shared" si="1"/>
        <v>0</v>
      </c>
      <c r="N31" s="18"/>
    </row>
    <row r="32" spans="1:14" x14ac:dyDescent="0.2">
      <c r="A32" s="18"/>
      <c r="B32" s="172">
        <v>11</v>
      </c>
      <c r="C32" s="112" t="s">
        <v>543</v>
      </c>
      <c r="D32" s="82" t="s">
        <v>531</v>
      </c>
      <c r="E32" s="18"/>
      <c r="F32" s="18"/>
      <c r="G32" s="79"/>
      <c r="H32" s="18"/>
      <c r="I32" s="18"/>
      <c r="J32" s="99">
        <v>600</v>
      </c>
      <c r="K32" s="18"/>
      <c r="L32" s="18"/>
      <c r="M32" s="98">
        <f t="shared" si="1"/>
        <v>0</v>
      </c>
      <c r="N32" s="18"/>
    </row>
    <row r="33" spans="1:14" x14ac:dyDescent="0.2">
      <c r="A33" s="18"/>
      <c r="B33" s="172">
        <v>12</v>
      </c>
      <c r="C33" s="112" t="s">
        <v>544</v>
      </c>
      <c r="D33" s="82" t="s">
        <v>531</v>
      </c>
      <c r="E33" s="18"/>
      <c r="F33" s="18"/>
      <c r="G33" s="79"/>
      <c r="H33" s="18"/>
      <c r="I33" s="18"/>
      <c r="J33" s="99">
        <v>750</v>
      </c>
      <c r="K33" s="18"/>
      <c r="L33" s="18"/>
      <c r="M33" s="98">
        <f t="shared" si="1"/>
        <v>0</v>
      </c>
      <c r="N33" s="18"/>
    </row>
    <row r="34" spans="1:14" ht="38.25" x14ac:dyDescent="0.2">
      <c r="A34" s="18"/>
      <c r="B34" s="172">
        <v>13</v>
      </c>
      <c r="C34" s="112" t="s">
        <v>545</v>
      </c>
      <c r="D34" s="82" t="s">
        <v>531</v>
      </c>
      <c r="E34" s="18"/>
      <c r="F34" s="18"/>
      <c r="G34" s="79"/>
      <c r="H34" s="18"/>
      <c r="I34" s="18"/>
      <c r="J34" s="99">
        <v>500</v>
      </c>
      <c r="K34" s="18"/>
      <c r="L34" s="18"/>
      <c r="M34" s="98">
        <f t="shared" si="1"/>
        <v>0</v>
      </c>
      <c r="N34" s="18"/>
    </row>
    <row r="35" spans="1:14" x14ac:dyDescent="0.2">
      <c r="A35" s="18"/>
      <c r="B35" s="172">
        <v>14</v>
      </c>
      <c r="C35" s="112" t="s">
        <v>546</v>
      </c>
      <c r="D35" s="82" t="s">
        <v>531</v>
      </c>
      <c r="E35" s="18"/>
      <c r="F35" s="18"/>
      <c r="G35" s="79"/>
      <c r="H35" s="18"/>
      <c r="I35" s="18"/>
      <c r="J35" s="99">
        <v>600</v>
      </c>
      <c r="K35" s="18"/>
      <c r="L35" s="18"/>
      <c r="M35" s="98">
        <f t="shared" si="1"/>
        <v>0</v>
      </c>
      <c r="N35" s="18"/>
    </row>
    <row r="36" spans="1:14" x14ac:dyDescent="0.2">
      <c r="A36" s="18"/>
      <c r="B36" s="172">
        <v>15</v>
      </c>
      <c r="C36" s="112" t="s">
        <v>547</v>
      </c>
      <c r="D36" s="82" t="s">
        <v>531</v>
      </c>
      <c r="E36" s="18"/>
      <c r="F36" s="18"/>
      <c r="G36" s="79"/>
      <c r="H36" s="18"/>
      <c r="I36" s="18"/>
      <c r="J36" s="99">
        <v>600</v>
      </c>
      <c r="K36" s="18"/>
      <c r="L36" s="18"/>
      <c r="M36" s="98">
        <f t="shared" si="1"/>
        <v>0</v>
      </c>
      <c r="N36" s="18"/>
    </row>
    <row r="37" spans="1:14" x14ac:dyDescent="0.2">
      <c r="A37" s="18"/>
      <c r="B37" s="172">
        <v>16</v>
      </c>
      <c r="C37" s="112" t="s">
        <v>548</v>
      </c>
      <c r="D37" s="82" t="s">
        <v>531</v>
      </c>
      <c r="E37" s="18"/>
      <c r="F37" s="18"/>
      <c r="G37" s="79"/>
      <c r="H37" s="18"/>
      <c r="I37" s="18"/>
      <c r="J37" s="99">
        <v>750</v>
      </c>
      <c r="K37" s="18"/>
      <c r="L37" s="18"/>
      <c r="M37" s="98">
        <f t="shared" si="1"/>
        <v>0</v>
      </c>
      <c r="N37" s="18"/>
    </row>
    <row r="38" spans="1:14" x14ac:dyDescent="0.2">
      <c r="A38" s="18"/>
      <c r="B38" s="172">
        <v>17</v>
      </c>
      <c r="C38" s="112" t="s">
        <v>549</v>
      </c>
      <c r="D38" s="82" t="s">
        <v>531</v>
      </c>
      <c r="E38" s="18"/>
      <c r="F38" s="18"/>
      <c r="G38" s="79"/>
      <c r="H38" s="18"/>
      <c r="I38" s="18"/>
      <c r="J38" s="99">
        <v>750</v>
      </c>
      <c r="K38" s="18"/>
      <c r="L38" s="18"/>
      <c r="M38" s="98">
        <f t="shared" si="1"/>
        <v>0</v>
      </c>
      <c r="N38" s="18"/>
    </row>
    <row r="39" spans="1:14" x14ac:dyDescent="0.2">
      <c r="A39" s="18"/>
      <c r="B39" s="172">
        <v>18</v>
      </c>
      <c r="C39" s="112" t="s">
        <v>550</v>
      </c>
      <c r="D39" s="82" t="s">
        <v>531</v>
      </c>
      <c r="E39" s="18"/>
      <c r="F39" s="18"/>
      <c r="G39" s="79"/>
      <c r="H39" s="18"/>
      <c r="I39" s="18"/>
      <c r="J39" s="99">
        <v>750</v>
      </c>
      <c r="K39" s="18"/>
      <c r="L39" s="18"/>
      <c r="M39" s="98">
        <f t="shared" si="1"/>
        <v>0</v>
      </c>
      <c r="N39" s="18"/>
    </row>
    <row r="40" spans="1:14" x14ac:dyDescent="0.2">
      <c r="A40" s="18"/>
      <c r="B40" s="172">
        <v>19</v>
      </c>
      <c r="C40" s="112" t="s">
        <v>551</v>
      </c>
      <c r="D40" s="82" t="s">
        <v>531</v>
      </c>
      <c r="E40" s="18"/>
      <c r="F40" s="18"/>
      <c r="G40" s="79"/>
      <c r="H40" s="18"/>
      <c r="I40" s="18"/>
      <c r="J40" s="99">
        <v>1500</v>
      </c>
      <c r="K40" s="18"/>
      <c r="L40" s="18"/>
      <c r="M40" s="98">
        <f t="shared" si="1"/>
        <v>0</v>
      </c>
      <c r="N40" s="18"/>
    </row>
    <row r="41" spans="1:14" x14ac:dyDescent="0.2">
      <c r="A41" s="18"/>
      <c r="B41" s="172">
        <v>20</v>
      </c>
      <c r="C41" s="112" t="s">
        <v>552</v>
      </c>
      <c r="D41" s="82" t="s">
        <v>531</v>
      </c>
      <c r="E41" s="18"/>
      <c r="F41" s="18"/>
      <c r="G41" s="79"/>
      <c r="H41" s="18"/>
      <c r="I41" s="18"/>
      <c r="J41" s="99">
        <v>750</v>
      </c>
      <c r="K41" s="18"/>
      <c r="L41" s="18"/>
      <c r="M41" s="98">
        <f t="shared" si="1"/>
        <v>0</v>
      </c>
      <c r="N41" s="18"/>
    </row>
    <row r="42" spans="1:14" x14ac:dyDescent="0.2">
      <c r="A42" s="18"/>
      <c r="B42" s="172">
        <v>21</v>
      </c>
      <c r="C42" s="112" t="s">
        <v>553</v>
      </c>
      <c r="D42" s="82" t="s">
        <v>531</v>
      </c>
      <c r="E42" s="18"/>
      <c r="F42" s="18"/>
      <c r="G42" s="79"/>
      <c r="H42" s="18"/>
      <c r="I42" s="18"/>
      <c r="J42" s="99">
        <v>750</v>
      </c>
      <c r="K42" s="18"/>
      <c r="L42" s="18"/>
      <c r="M42" s="98">
        <f t="shared" si="1"/>
        <v>0</v>
      </c>
      <c r="N42" s="18"/>
    </row>
    <row r="43" spans="1:14" x14ac:dyDescent="0.2">
      <c r="A43" s="18"/>
      <c r="B43" s="172">
        <v>22</v>
      </c>
      <c r="C43" s="112" t="s">
        <v>554</v>
      </c>
      <c r="D43" s="82" t="s">
        <v>531</v>
      </c>
      <c r="E43" s="18"/>
      <c r="F43" s="18"/>
      <c r="G43" s="79"/>
      <c r="H43" s="18"/>
      <c r="I43" s="18"/>
      <c r="J43" s="99">
        <v>750</v>
      </c>
      <c r="K43" s="18"/>
      <c r="L43" s="18"/>
      <c r="M43" s="98">
        <f t="shared" si="1"/>
        <v>0</v>
      </c>
      <c r="N43" s="18"/>
    </row>
    <row r="44" spans="1:14" x14ac:dyDescent="0.2">
      <c r="A44" s="18"/>
      <c r="B44" s="172">
        <v>23</v>
      </c>
      <c r="C44" s="112" t="s">
        <v>555</v>
      </c>
      <c r="D44" s="82" t="s">
        <v>531</v>
      </c>
      <c r="E44" s="18"/>
      <c r="F44" s="18"/>
      <c r="G44" s="79"/>
      <c r="H44" s="18"/>
      <c r="I44" s="18"/>
      <c r="J44" s="99">
        <v>500</v>
      </c>
      <c r="K44" s="18"/>
      <c r="L44" s="18"/>
      <c r="M44" s="98">
        <f t="shared" si="1"/>
        <v>0</v>
      </c>
      <c r="N44" s="18"/>
    </row>
    <row r="45" spans="1:14" x14ac:dyDescent="0.2">
      <c r="A45" s="18"/>
      <c r="B45" s="172">
        <v>24</v>
      </c>
      <c r="C45" s="112" t="s">
        <v>556</v>
      </c>
      <c r="D45" s="82" t="s">
        <v>531</v>
      </c>
      <c r="E45" s="18"/>
      <c r="F45" s="18"/>
      <c r="G45" s="79"/>
      <c r="H45" s="18"/>
      <c r="I45" s="18"/>
      <c r="J45" s="99">
        <v>1500</v>
      </c>
      <c r="K45" s="18"/>
      <c r="L45" s="18"/>
      <c r="M45" s="98">
        <f t="shared" si="1"/>
        <v>0</v>
      </c>
      <c r="N45" s="18"/>
    </row>
    <row r="46" spans="1:14" x14ac:dyDescent="0.2">
      <c r="A46" s="18"/>
      <c r="B46" s="172">
        <v>25</v>
      </c>
      <c r="C46" s="112" t="s">
        <v>557</v>
      </c>
      <c r="D46" s="82" t="s">
        <v>531</v>
      </c>
      <c r="E46" s="18"/>
      <c r="F46" s="18"/>
      <c r="G46" s="79"/>
      <c r="H46" s="18"/>
      <c r="I46" s="18"/>
      <c r="J46" s="99">
        <v>500</v>
      </c>
      <c r="K46" s="18"/>
      <c r="L46" s="18"/>
      <c r="M46" s="98">
        <f t="shared" si="1"/>
        <v>0</v>
      </c>
      <c r="N46" s="18"/>
    </row>
    <row r="47" spans="1:14" x14ac:dyDescent="0.2">
      <c r="A47" s="18"/>
      <c r="B47" s="172">
        <v>26</v>
      </c>
      <c r="C47" s="112" t="s">
        <v>558</v>
      </c>
      <c r="D47" s="82" t="s">
        <v>531</v>
      </c>
      <c r="E47" s="18"/>
      <c r="F47" s="18"/>
      <c r="G47" s="79"/>
      <c r="H47" s="18"/>
      <c r="I47" s="18"/>
      <c r="J47" s="99">
        <v>500</v>
      </c>
      <c r="K47" s="18"/>
      <c r="L47" s="18"/>
      <c r="M47" s="98">
        <f t="shared" si="1"/>
        <v>0</v>
      </c>
      <c r="N47" s="18"/>
    </row>
    <row r="48" spans="1:14" x14ac:dyDescent="0.2">
      <c r="A48" s="18"/>
      <c r="B48" s="172">
        <v>27</v>
      </c>
      <c r="C48" s="112" t="s">
        <v>559</v>
      </c>
      <c r="D48" s="82" t="s">
        <v>531</v>
      </c>
      <c r="E48" s="18"/>
      <c r="F48" s="18"/>
      <c r="G48" s="79"/>
      <c r="H48" s="18"/>
      <c r="I48" s="18"/>
      <c r="J48" s="99">
        <v>500</v>
      </c>
      <c r="K48" s="18"/>
      <c r="L48" s="18"/>
      <c r="M48" s="98">
        <f t="shared" si="1"/>
        <v>0</v>
      </c>
      <c r="N48" s="18"/>
    </row>
    <row r="49" spans="1:15" x14ac:dyDescent="0.2">
      <c r="A49" s="18"/>
      <c r="B49" s="172">
        <v>28</v>
      </c>
      <c r="C49" s="112" t="s">
        <v>560</v>
      </c>
      <c r="D49" s="82" t="s">
        <v>531</v>
      </c>
      <c r="E49" s="18"/>
      <c r="F49" s="18"/>
      <c r="G49" s="79"/>
      <c r="H49" s="18"/>
      <c r="I49" s="18"/>
      <c r="J49" s="99">
        <v>1000</v>
      </c>
      <c r="K49" s="18"/>
      <c r="L49" s="18"/>
      <c r="M49" s="98">
        <f t="shared" si="1"/>
        <v>0</v>
      </c>
      <c r="N49" s="18"/>
    </row>
    <row r="50" spans="1:15" x14ac:dyDescent="0.2">
      <c r="A50" s="18"/>
      <c r="B50" s="172">
        <v>29</v>
      </c>
      <c r="C50" s="112" t="s">
        <v>561</v>
      </c>
      <c r="D50" s="82" t="s">
        <v>531</v>
      </c>
      <c r="E50" s="18"/>
      <c r="F50" s="18"/>
      <c r="G50" s="79"/>
      <c r="H50" s="18"/>
      <c r="I50" s="18"/>
      <c r="J50" s="99">
        <v>1000</v>
      </c>
      <c r="K50" s="18"/>
      <c r="L50" s="18"/>
      <c r="M50" s="98">
        <f t="shared" si="1"/>
        <v>0</v>
      </c>
      <c r="N50" s="18"/>
    </row>
    <row r="51" spans="1:15" x14ac:dyDescent="0.2">
      <c r="A51" s="18"/>
      <c r="B51" s="172">
        <v>30</v>
      </c>
      <c r="C51" s="112" t="s">
        <v>562</v>
      </c>
      <c r="D51" s="82" t="s">
        <v>531</v>
      </c>
      <c r="E51" s="18"/>
      <c r="F51" s="18"/>
      <c r="G51" s="79"/>
      <c r="H51" s="18"/>
      <c r="I51" s="18"/>
      <c r="J51" s="99">
        <v>600</v>
      </c>
      <c r="K51" s="18"/>
      <c r="L51" s="18"/>
      <c r="M51" s="98">
        <f t="shared" si="1"/>
        <v>0</v>
      </c>
      <c r="N51" s="18"/>
    </row>
    <row r="52" spans="1:15" x14ac:dyDescent="0.2">
      <c r="A52" s="18"/>
      <c r="B52" s="172">
        <v>31</v>
      </c>
      <c r="C52" s="112" t="s">
        <v>563</v>
      </c>
      <c r="D52" s="82" t="s">
        <v>531</v>
      </c>
      <c r="E52" s="18"/>
      <c r="F52" s="18"/>
      <c r="G52" s="79"/>
      <c r="H52" s="18"/>
      <c r="I52" s="18"/>
      <c r="J52" s="99">
        <v>600</v>
      </c>
      <c r="K52" s="18"/>
      <c r="L52" s="18"/>
      <c r="M52" s="98">
        <f t="shared" si="1"/>
        <v>0</v>
      </c>
      <c r="N52" s="18"/>
    </row>
    <row r="53" spans="1:15" x14ac:dyDescent="0.2">
      <c r="A53" s="18"/>
      <c r="B53" s="172">
        <v>32</v>
      </c>
      <c r="C53" s="112" t="s">
        <v>564</v>
      </c>
      <c r="D53" s="82" t="s">
        <v>531</v>
      </c>
      <c r="E53" s="18"/>
      <c r="F53" s="18"/>
      <c r="G53" s="79"/>
      <c r="H53" s="18"/>
      <c r="I53" s="18"/>
      <c r="J53" s="99">
        <v>500</v>
      </c>
      <c r="K53" s="18"/>
      <c r="L53" s="18"/>
      <c r="M53" s="98">
        <f t="shared" si="1"/>
        <v>0</v>
      </c>
      <c r="N53" s="18"/>
    </row>
    <row r="54" spans="1:15" x14ac:dyDescent="0.2">
      <c r="A54" s="18"/>
      <c r="B54" s="172">
        <v>33</v>
      </c>
      <c r="C54" s="112" t="s">
        <v>565</v>
      </c>
      <c r="D54" s="82" t="s">
        <v>531</v>
      </c>
      <c r="E54" s="18"/>
      <c r="F54" s="18"/>
      <c r="G54" s="79"/>
      <c r="H54" s="18"/>
      <c r="I54" s="18"/>
      <c r="J54" s="99">
        <v>600</v>
      </c>
      <c r="K54" s="18"/>
      <c r="L54" s="18"/>
      <c r="M54" s="98">
        <f t="shared" si="1"/>
        <v>0</v>
      </c>
      <c r="N54" s="18"/>
    </row>
    <row r="55" spans="1:15" x14ac:dyDescent="0.2">
      <c r="A55" s="18"/>
      <c r="B55" s="172">
        <v>34</v>
      </c>
      <c r="C55" s="112" t="s">
        <v>566</v>
      </c>
      <c r="D55" s="82" t="s">
        <v>531</v>
      </c>
      <c r="E55" s="18"/>
      <c r="F55" s="18"/>
      <c r="G55" s="79"/>
      <c r="H55" s="18"/>
      <c r="I55" s="18"/>
      <c r="J55" s="99">
        <v>750</v>
      </c>
      <c r="K55" s="18"/>
      <c r="L55" s="18"/>
      <c r="M55" s="98">
        <f t="shared" si="1"/>
        <v>0</v>
      </c>
      <c r="N55" s="18"/>
    </row>
    <row r="56" spans="1:15" x14ac:dyDescent="0.2">
      <c r="A56" s="18"/>
      <c r="B56" s="172">
        <v>35</v>
      </c>
      <c r="C56" s="112" t="s">
        <v>567</v>
      </c>
      <c r="D56" s="82" t="s">
        <v>531</v>
      </c>
      <c r="E56" s="18"/>
      <c r="F56" s="18"/>
      <c r="G56" s="79"/>
      <c r="H56" s="18"/>
      <c r="I56" s="18"/>
      <c r="J56" s="99">
        <v>600</v>
      </c>
      <c r="K56" s="18"/>
      <c r="L56" s="18"/>
      <c r="M56" s="98">
        <f t="shared" si="1"/>
        <v>0</v>
      </c>
      <c r="N56" s="18"/>
    </row>
    <row r="57" spans="1:15" x14ac:dyDescent="0.2">
      <c r="A57" s="18"/>
      <c r="B57" s="172">
        <v>36</v>
      </c>
      <c r="C57" s="112" t="s">
        <v>568</v>
      </c>
      <c r="D57" s="82" t="s">
        <v>531</v>
      </c>
      <c r="E57" s="18"/>
      <c r="F57" s="18"/>
      <c r="G57" s="79"/>
      <c r="H57" s="18"/>
      <c r="I57" s="18"/>
      <c r="J57" s="99">
        <v>500</v>
      </c>
      <c r="K57" s="18"/>
      <c r="L57" s="18"/>
      <c r="M57" s="98">
        <f t="shared" si="1"/>
        <v>0</v>
      </c>
      <c r="N57" s="18"/>
    </row>
    <row r="58" spans="1:15" x14ac:dyDescent="0.2">
      <c r="A58" s="18"/>
      <c r="B58" s="172">
        <v>37</v>
      </c>
      <c r="C58" s="112" t="s">
        <v>569</v>
      </c>
      <c r="D58" s="82" t="s">
        <v>531</v>
      </c>
      <c r="E58" s="18"/>
      <c r="F58" s="18"/>
      <c r="G58" s="79"/>
      <c r="H58" s="18"/>
      <c r="I58" s="18"/>
      <c r="J58" s="99">
        <v>600</v>
      </c>
      <c r="K58" s="18"/>
      <c r="L58" s="18"/>
      <c r="M58" s="98">
        <f t="shared" si="1"/>
        <v>0</v>
      </c>
      <c r="N58" s="18"/>
    </row>
    <row r="59" spans="1:15" x14ac:dyDescent="0.2">
      <c r="A59" s="18"/>
      <c r="B59" s="172">
        <v>38</v>
      </c>
      <c r="C59" s="112" t="s">
        <v>570</v>
      </c>
      <c r="D59" s="82" t="s">
        <v>531</v>
      </c>
      <c r="E59" s="18"/>
      <c r="F59" s="18"/>
      <c r="G59" s="79"/>
      <c r="H59" s="18"/>
      <c r="I59" s="18"/>
      <c r="J59" s="99">
        <v>750</v>
      </c>
      <c r="K59" s="18"/>
      <c r="L59" s="18"/>
      <c r="M59" s="98">
        <f t="shared" si="1"/>
        <v>0</v>
      </c>
      <c r="N59" s="18"/>
    </row>
    <row r="60" spans="1:15" x14ac:dyDescent="0.2">
      <c r="A60" s="18"/>
      <c r="B60" s="172">
        <v>39</v>
      </c>
      <c r="C60" s="82" t="s">
        <v>571</v>
      </c>
      <c r="D60" s="82" t="s">
        <v>531</v>
      </c>
      <c r="E60" s="18"/>
      <c r="F60" s="18"/>
      <c r="G60" s="79"/>
      <c r="H60" s="18"/>
      <c r="I60" s="18"/>
      <c r="J60" s="99">
        <v>750</v>
      </c>
      <c r="K60" s="18"/>
      <c r="L60" s="18"/>
      <c r="M60" s="98">
        <f t="shared" si="1"/>
        <v>0</v>
      </c>
      <c r="N60" s="18"/>
    </row>
    <row r="61" spans="1:15" x14ac:dyDescent="0.2">
      <c r="A61" s="18"/>
      <c r="B61" s="172">
        <v>40</v>
      </c>
      <c r="C61" s="82" t="s">
        <v>572</v>
      </c>
      <c r="D61" s="82" t="s">
        <v>531</v>
      </c>
      <c r="E61" s="18"/>
      <c r="F61" s="18"/>
      <c r="G61" s="79"/>
      <c r="H61" s="18"/>
      <c r="I61" s="18"/>
      <c r="J61" s="99">
        <v>500</v>
      </c>
      <c r="K61" s="18"/>
      <c r="L61" s="18"/>
      <c r="M61" s="98">
        <f t="shared" si="1"/>
        <v>0</v>
      </c>
      <c r="N61" s="18"/>
    </row>
    <row r="62" spans="1:15" x14ac:dyDescent="0.2">
      <c r="A62" s="18"/>
      <c r="B62" s="18"/>
      <c r="C62" s="18"/>
      <c r="D62" s="18"/>
      <c r="E62" s="18"/>
      <c r="F62" s="18"/>
      <c r="G62" s="18"/>
      <c r="H62" s="18"/>
      <c r="I62" s="18"/>
      <c r="J62" s="18"/>
      <c r="K62" s="18"/>
      <c r="L62" s="18"/>
      <c r="M62" s="18"/>
      <c r="N62" s="18"/>
      <c r="O62" s="98">
        <f>SUM(M22:M61)</f>
        <v>0</v>
      </c>
    </row>
    <row r="64" spans="1:15" ht="24" customHeight="1" x14ac:dyDescent="0.2">
      <c r="B64" s="163" t="s">
        <v>573</v>
      </c>
      <c r="C64" s="163" t="s">
        <v>574</v>
      </c>
    </row>
    <row r="65" spans="1:16" x14ac:dyDescent="0.2">
      <c r="A65" s="12"/>
      <c r="B65" s="12"/>
      <c r="C65" s="12"/>
      <c r="D65" s="12"/>
      <c r="E65" s="12"/>
      <c r="F65" s="12"/>
      <c r="G65" s="12"/>
      <c r="H65" s="12"/>
      <c r="I65" s="12"/>
      <c r="J65" s="12"/>
      <c r="K65" s="12"/>
      <c r="L65" s="12"/>
      <c r="M65" s="12"/>
      <c r="N65" s="12"/>
    </row>
    <row r="66" spans="1:16" ht="40.15" customHeight="1" x14ac:dyDescent="0.2">
      <c r="A66" s="12"/>
      <c r="B66" s="110" t="s">
        <v>575</v>
      </c>
      <c r="C66" s="111" t="s">
        <v>576</v>
      </c>
      <c r="D66" s="104" t="s">
        <v>527</v>
      </c>
      <c r="E66" s="12"/>
      <c r="F66" s="12"/>
      <c r="G66" s="102" t="s">
        <v>528</v>
      </c>
      <c r="H66" s="12"/>
      <c r="I66" s="12"/>
      <c r="J66" s="101" t="s">
        <v>577</v>
      </c>
      <c r="K66" s="12"/>
      <c r="L66" s="12"/>
      <c r="M66" s="100" t="s">
        <v>578</v>
      </c>
      <c r="N66" s="12"/>
    </row>
    <row r="67" spans="1:16" ht="13.5" customHeight="1" x14ac:dyDescent="0.2">
      <c r="A67" s="12"/>
      <c r="B67" s="12"/>
      <c r="C67" s="12"/>
      <c r="D67" s="12"/>
      <c r="E67" s="12"/>
      <c r="F67" s="12"/>
      <c r="G67" s="12"/>
      <c r="H67" s="12"/>
      <c r="I67" s="12"/>
      <c r="J67" s="12"/>
      <c r="K67" s="12"/>
      <c r="L67" s="12"/>
      <c r="M67" s="12"/>
      <c r="N67" s="12"/>
    </row>
    <row r="68" spans="1:16" ht="14.25" customHeight="1" x14ac:dyDescent="0.2">
      <c r="A68" s="19"/>
      <c r="B68" s="19"/>
      <c r="C68" s="19"/>
      <c r="D68" s="19"/>
      <c r="E68" s="19"/>
      <c r="F68" s="19"/>
      <c r="G68" s="19"/>
      <c r="H68" s="19"/>
      <c r="I68" s="19"/>
      <c r="J68" s="19"/>
      <c r="K68" s="19"/>
      <c r="L68" s="19"/>
      <c r="M68" s="19"/>
      <c r="N68" s="19"/>
    </row>
    <row r="69" spans="1:16" x14ac:dyDescent="0.2">
      <c r="A69" s="19"/>
      <c r="B69" s="172">
        <v>41</v>
      </c>
      <c r="C69" s="82" t="s">
        <v>579</v>
      </c>
      <c r="D69" s="82" t="s">
        <v>531</v>
      </c>
      <c r="E69" s="19"/>
      <c r="F69" s="19"/>
      <c r="G69" s="79"/>
      <c r="H69" s="19"/>
      <c r="I69" s="19"/>
      <c r="J69" s="99">
        <v>400</v>
      </c>
      <c r="K69" s="19"/>
      <c r="L69" s="19"/>
      <c r="M69" s="98">
        <f t="shared" ref="M69:M74" si="2">G69*J69</f>
        <v>0</v>
      </c>
      <c r="N69" s="19"/>
    </row>
    <row r="70" spans="1:16" x14ac:dyDescent="0.2">
      <c r="A70" s="19"/>
      <c r="B70" s="173">
        <v>42</v>
      </c>
      <c r="C70" s="82" t="s">
        <v>580</v>
      </c>
      <c r="D70" s="82" t="s">
        <v>531</v>
      </c>
      <c r="E70" s="19"/>
      <c r="F70" s="19"/>
      <c r="G70" s="79"/>
      <c r="H70" s="19"/>
      <c r="I70" s="19"/>
      <c r="J70" s="99">
        <v>400</v>
      </c>
      <c r="K70" s="19"/>
      <c r="L70" s="19"/>
      <c r="M70" s="98">
        <f t="shared" si="2"/>
        <v>0</v>
      </c>
      <c r="N70" s="19"/>
    </row>
    <row r="71" spans="1:16" ht="25.5" x14ac:dyDescent="0.2">
      <c r="A71" s="19"/>
      <c r="B71" s="172">
        <v>43</v>
      </c>
      <c r="C71" s="112" t="s">
        <v>581</v>
      </c>
      <c r="D71" s="112" t="s">
        <v>531</v>
      </c>
      <c r="E71" s="19"/>
      <c r="F71" s="19"/>
      <c r="G71" s="80"/>
      <c r="H71" s="19"/>
      <c r="I71" s="19"/>
      <c r="J71" s="99">
        <v>400</v>
      </c>
      <c r="K71" s="19"/>
      <c r="L71" s="19"/>
      <c r="M71" s="98">
        <f t="shared" si="2"/>
        <v>0</v>
      </c>
      <c r="N71" s="19"/>
    </row>
    <row r="72" spans="1:16" x14ac:dyDescent="0.2">
      <c r="A72" s="19"/>
      <c r="B72" s="173">
        <v>44</v>
      </c>
      <c r="C72" s="82" t="s">
        <v>582</v>
      </c>
      <c r="D72" s="82" t="s">
        <v>531</v>
      </c>
      <c r="E72" s="19"/>
      <c r="F72" s="19"/>
      <c r="G72" s="79"/>
      <c r="H72" s="19"/>
      <c r="I72" s="19"/>
      <c r="J72" s="99">
        <v>400</v>
      </c>
      <c r="K72" s="19"/>
      <c r="L72" s="19"/>
      <c r="M72" s="98">
        <f t="shared" si="2"/>
        <v>0</v>
      </c>
      <c r="N72" s="19"/>
    </row>
    <row r="73" spans="1:16" ht="25.5" x14ac:dyDescent="0.2">
      <c r="A73" s="19"/>
      <c r="B73" s="172">
        <v>45</v>
      </c>
      <c r="C73" s="112" t="s">
        <v>583</v>
      </c>
      <c r="D73" s="82" t="s">
        <v>531</v>
      </c>
      <c r="E73" s="19"/>
      <c r="F73" s="19"/>
      <c r="G73" s="79"/>
      <c r="H73" s="19"/>
      <c r="I73" s="19"/>
      <c r="J73" s="99">
        <v>400</v>
      </c>
      <c r="K73" s="19"/>
      <c r="L73" s="19"/>
      <c r="M73" s="98">
        <f t="shared" si="2"/>
        <v>0</v>
      </c>
      <c r="N73" s="19"/>
    </row>
    <row r="74" spans="1:16" ht="25.5" x14ac:dyDescent="0.2">
      <c r="A74" s="19"/>
      <c r="B74" s="173">
        <v>46</v>
      </c>
      <c r="C74" s="112" t="s">
        <v>584</v>
      </c>
      <c r="D74" s="82" t="s">
        <v>531</v>
      </c>
      <c r="E74" s="19"/>
      <c r="F74" s="19"/>
      <c r="G74" s="79"/>
      <c r="H74" s="19"/>
      <c r="I74" s="19"/>
      <c r="J74" s="99">
        <v>400</v>
      </c>
      <c r="K74" s="19"/>
      <c r="L74" s="19"/>
      <c r="M74" s="98">
        <f t="shared" si="2"/>
        <v>0</v>
      </c>
      <c r="N74" s="19"/>
    </row>
    <row r="75" spans="1:16" ht="38.25" x14ac:dyDescent="0.2">
      <c r="A75" s="19"/>
      <c r="B75" s="19"/>
      <c r="C75" s="19"/>
      <c r="D75" s="19"/>
      <c r="E75" s="19"/>
      <c r="F75" s="19"/>
      <c r="G75" s="19"/>
      <c r="H75" s="19"/>
      <c r="I75" s="19"/>
      <c r="J75" s="19"/>
      <c r="K75" s="19"/>
      <c r="L75" s="19"/>
      <c r="M75" s="19"/>
      <c r="N75" s="19"/>
      <c r="O75" s="98">
        <f>SUM(M69:M74)</f>
        <v>0</v>
      </c>
      <c r="P75" s="165" t="s">
        <v>513</v>
      </c>
    </row>
    <row r="77" spans="1:16" x14ac:dyDescent="0.2">
      <c r="A77" s="12"/>
      <c r="B77" s="12"/>
      <c r="C77" s="12"/>
      <c r="D77" s="12"/>
      <c r="E77" s="12"/>
      <c r="F77" s="12"/>
      <c r="G77" s="12"/>
      <c r="H77" s="12"/>
      <c r="I77" s="12"/>
      <c r="J77" s="12"/>
      <c r="K77" s="12"/>
      <c r="L77" s="12"/>
      <c r="M77" s="12"/>
      <c r="N77" s="12"/>
    </row>
    <row r="78" spans="1:16" ht="39" customHeight="1" x14ac:dyDescent="0.2">
      <c r="A78" s="12"/>
      <c r="B78" s="110" t="s">
        <v>585</v>
      </c>
      <c r="C78" s="111" t="s">
        <v>586</v>
      </c>
      <c r="D78" s="104" t="s">
        <v>527</v>
      </c>
      <c r="E78" s="12"/>
      <c r="F78" s="12"/>
      <c r="G78" s="102" t="s">
        <v>528</v>
      </c>
      <c r="H78" s="12"/>
      <c r="I78" s="12"/>
      <c r="J78" s="101" t="s">
        <v>577</v>
      </c>
      <c r="K78" s="12"/>
      <c r="L78" s="12"/>
      <c r="M78" s="100" t="s">
        <v>578</v>
      </c>
      <c r="N78" s="12"/>
    </row>
    <row r="79" spans="1:16" x14ac:dyDescent="0.2">
      <c r="A79" s="12"/>
      <c r="B79" s="12"/>
      <c r="C79" s="12"/>
      <c r="D79" s="12"/>
      <c r="E79" s="12"/>
      <c r="F79" s="12"/>
      <c r="G79" s="12"/>
      <c r="H79" s="12"/>
      <c r="I79" s="12"/>
      <c r="J79" s="12"/>
      <c r="K79" s="12"/>
      <c r="L79" s="12"/>
      <c r="M79" s="12"/>
      <c r="N79" s="12"/>
    </row>
    <row r="80" spans="1:16" x14ac:dyDescent="0.2">
      <c r="A80" s="19"/>
      <c r="B80" s="19"/>
      <c r="C80" s="19"/>
      <c r="D80" s="19"/>
      <c r="E80" s="19"/>
      <c r="F80" s="19"/>
      <c r="G80" s="19"/>
      <c r="H80" s="19"/>
      <c r="I80" s="19"/>
      <c r="J80" s="19"/>
      <c r="K80" s="19"/>
      <c r="L80" s="19"/>
      <c r="M80" s="19"/>
      <c r="N80" s="19"/>
    </row>
    <row r="81" spans="1:16" x14ac:dyDescent="0.2">
      <c r="A81" s="19"/>
      <c r="B81" s="172">
        <v>41</v>
      </c>
      <c r="C81" s="82" t="s">
        <v>579</v>
      </c>
      <c r="D81" s="82" t="s">
        <v>531</v>
      </c>
      <c r="E81" s="19"/>
      <c r="F81" s="19"/>
      <c r="G81" s="79"/>
      <c r="H81" s="19"/>
      <c r="I81" s="19"/>
      <c r="J81" s="99">
        <v>500</v>
      </c>
      <c r="K81" s="19"/>
      <c r="L81" s="19"/>
      <c r="M81" s="98">
        <f t="shared" ref="M81:M86" si="3">G81*J81</f>
        <v>0</v>
      </c>
      <c r="N81" s="19"/>
    </row>
    <row r="82" spans="1:16" x14ac:dyDescent="0.2">
      <c r="A82" s="19"/>
      <c r="B82" s="173">
        <v>42</v>
      </c>
      <c r="C82" s="82" t="s">
        <v>580</v>
      </c>
      <c r="D82" s="82" t="s">
        <v>531</v>
      </c>
      <c r="E82" s="19"/>
      <c r="F82" s="19"/>
      <c r="G82" s="79"/>
      <c r="H82" s="19"/>
      <c r="I82" s="19"/>
      <c r="J82" s="99">
        <v>500</v>
      </c>
      <c r="K82" s="19"/>
      <c r="L82" s="19"/>
      <c r="M82" s="98">
        <f t="shared" si="3"/>
        <v>0</v>
      </c>
      <c r="N82" s="19"/>
    </row>
    <row r="83" spans="1:16" ht="25.5" x14ac:dyDescent="0.2">
      <c r="A83" s="19"/>
      <c r="B83" s="172">
        <v>43</v>
      </c>
      <c r="C83" s="112" t="s">
        <v>581</v>
      </c>
      <c r="D83" s="112" t="s">
        <v>531</v>
      </c>
      <c r="E83" s="19"/>
      <c r="F83" s="19"/>
      <c r="G83" s="80"/>
      <c r="H83" s="19"/>
      <c r="I83" s="19"/>
      <c r="J83" s="99">
        <v>500</v>
      </c>
      <c r="K83" s="19"/>
      <c r="L83" s="19"/>
      <c r="M83" s="98">
        <f t="shared" si="3"/>
        <v>0</v>
      </c>
      <c r="N83" s="19"/>
    </row>
    <row r="84" spans="1:16" x14ac:dyDescent="0.2">
      <c r="A84" s="19"/>
      <c r="B84" s="173">
        <v>44</v>
      </c>
      <c r="C84" s="82" t="s">
        <v>582</v>
      </c>
      <c r="D84" s="82" t="s">
        <v>531</v>
      </c>
      <c r="E84" s="19"/>
      <c r="F84" s="19"/>
      <c r="G84" s="79"/>
      <c r="H84" s="19"/>
      <c r="I84" s="19"/>
      <c r="J84" s="99">
        <v>500</v>
      </c>
      <c r="K84" s="19"/>
      <c r="L84" s="19"/>
      <c r="M84" s="98">
        <f t="shared" si="3"/>
        <v>0</v>
      </c>
      <c r="N84" s="19"/>
    </row>
    <row r="85" spans="1:16" ht="25.5" x14ac:dyDescent="0.2">
      <c r="A85" s="19"/>
      <c r="B85" s="172">
        <v>45</v>
      </c>
      <c r="C85" s="112" t="s">
        <v>587</v>
      </c>
      <c r="D85" s="82" t="s">
        <v>531</v>
      </c>
      <c r="E85" s="19"/>
      <c r="F85" s="19"/>
      <c r="G85" s="79"/>
      <c r="H85" s="19"/>
      <c r="I85" s="19"/>
      <c r="J85" s="99">
        <v>500</v>
      </c>
      <c r="K85" s="19"/>
      <c r="L85" s="19"/>
      <c r="M85" s="98">
        <f t="shared" si="3"/>
        <v>0</v>
      </c>
      <c r="N85" s="19"/>
    </row>
    <row r="86" spans="1:16" ht="25.5" x14ac:dyDescent="0.2">
      <c r="A86" s="19"/>
      <c r="B86" s="173">
        <v>46</v>
      </c>
      <c r="C86" s="112" t="s">
        <v>588</v>
      </c>
      <c r="D86" s="82" t="s">
        <v>531</v>
      </c>
      <c r="E86" s="19"/>
      <c r="F86" s="19"/>
      <c r="G86" s="79"/>
      <c r="H86" s="19"/>
      <c r="I86" s="19"/>
      <c r="J86" s="99">
        <v>500</v>
      </c>
      <c r="K86" s="19"/>
      <c r="L86" s="19"/>
      <c r="M86" s="98">
        <f t="shared" si="3"/>
        <v>0</v>
      </c>
      <c r="N86" s="19"/>
    </row>
    <row r="87" spans="1:16" ht="38.25" x14ac:dyDescent="0.2">
      <c r="A87" s="19"/>
      <c r="B87" s="19"/>
      <c r="C87" s="19"/>
      <c r="D87" s="19"/>
      <c r="E87" s="19"/>
      <c r="F87" s="19"/>
      <c r="G87" s="19"/>
      <c r="H87" s="19"/>
      <c r="I87" s="19"/>
      <c r="J87" s="19"/>
      <c r="K87" s="19"/>
      <c r="L87" s="19"/>
      <c r="M87" s="19"/>
      <c r="N87" s="19"/>
      <c r="O87" s="98">
        <f>SUM(M81:M86)</f>
        <v>0</v>
      </c>
      <c r="P87" s="165" t="s">
        <v>513</v>
      </c>
    </row>
    <row r="88" spans="1:16" x14ac:dyDescent="0.2">
      <c r="O88" s="103"/>
    </row>
    <row r="89" spans="1:16" x14ac:dyDescent="0.2">
      <c r="A89" s="12"/>
      <c r="B89" s="12"/>
      <c r="C89" s="12"/>
      <c r="D89" s="12"/>
      <c r="E89" s="12"/>
      <c r="F89" s="12"/>
      <c r="G89" s="12"/>
      <c r="H89" s="12"/>
      <c r="I89" s="12"/>
      <c r="J89" s="12"/>
      <c r="K89" s="12"/>
      <c r="L89" s="12"/>
      <c r="M89" s="12"/>
      <c r="N89" s="12"/>
    </row>
    <row r="90" spans="1:16" ht="25.5" x14ac:dyDescent="0.2">
      <c r="A90" s="12"/>
      <c r="B90" s="110" t="s">
        <v>589</v>
      </c>
      <c r="C90" s="111" t="s">
        <v>590</v>
      </c>
      <c r="D90" s="104" t="s">
        <v>527</v>
      </c>
      <c r="E90" s="12"/>
      <c r="F90" s="12"/>
      <c r="G90" s="102" t="s">
        <v>528</v>
      </c>
      <c r="H90" s="12"/>
      <c r="I90" s="12"/>
      <c r="J90" s="101" t="s">
        <v>577</v>
      </c>
      <c r="K90" s="12"/>
      <c r="L90" s="12"/>
      <c r="M90" s="100" t="s">
        <v>578</v>
      </c>
      <c r="N90" s="12"/>
    </row>
    <row r="91" spans="1:16" x14ac:dyDescent="0.2">
      <c r="A91" s="12"/>
      <c r="B91" s="12"/>
      <c r="C91" s="12"/>
      <c r="D91" s="12"/>
      <c r="E91" s="12"/>
      <c r="F91" s="12"/>
      <c r="G91" s="12"/>
      <c r="H91" s="12"/>
      <c r="I91" s="12"/>
      <c r="J91" s="12"/>
      <c r="K91" s="12"/>
      <c r="L91" s="12"/>
      <c r="M91" s="12"/>
      <c r="N91" s="12"/>
    </row>
    <row r="92" spans="1:16" x14ac:dyDescent="0.2">
      <c r="A92" s="19"/>
      <c r="B92" s="19"/>
      <c r="C92" s="19"/>
      <c r="D92" s="19"/>
      <c r="E92" s="19"/>
      <c r="F92" s="19"/>
      <c r="G92" s="19"/>
      <c r="H92" s="19"/>
      <c r="I92" s="19"/>
      <c r="J92" s="19"/>
      <c r="K92" s="19"/>
      <c r="L92" s="19"/>
      <c r="M92" s="19"/>
      <c r="N92" s="19"/>
    </row>
    <row r="93" spans="1:16" x14ac:dyDescent="0.2">
      <c r="A93" s="19"/>
      <c r="B93" s="172">
        <v>41</v>
      </c>
      <c r="C93" s="82" t="s">
        <v>579</v>
      </c>
      <c r="D93" s="82" t="s">
        <v>531</v>
      </c>
      <c r="E93" s="19"/>
      <c r="F93" s="19"/>
      <c r="G93" s="79"/>
      <c r="H93" s="19"/>
      <c r="I93" s="19"/>
      <c r="J93" s="99">
        <v>100</v>
      </c>
      <c r="K93" s="19"/>
      <c r="L93" s="19"/>
      <c r="M93" s="98">
        <f t="shared" ref="M93:M98" si="4">G93*J93</f>
        <v>0</v>
      </c>
      <c r="N93" s="19"/>
    </row>
    <row r="94" spans="1:16" x14ac:dyDescent="0.2">
      <c r="A94" s="19"/>
      <c r="B94" s="173">
        <v>42</v>
      </c>
      <c r="C94" s="82" t="s">
        <v>580</v>
      </c>
      <c r="D94" s="82" t="s">
        <v>531</v>
      </c>
      <c r="E94" s="19"/>
      <c r="F94" s="19"/>
      <c r="G94" s="79"/>
      <c r="H94" s="19"/>
      <c r="I94" s="19"/>
      <c r="J94" s="99">
        <v>100</v>
      </c>
      <c r="K94" s="19"/>
      <c r="L94" s="19"/>
      <c r="M94" s="98">
        <f t="shared" si="4"/>
        <v>0</v>
      </c>
      <c r="N94" s="19"/>
    </row>
    <row r="95" spans="1:16" ht="25.5" x14ac:dyDescent="0.2">
      <c r="A95" s="19"/>
      <c r="B95" s="172">
        <v>43</v>
      </c>
      <c r="C95" s="112" t="s">
        <v>581</v>
      </c>
      <c r="D95" s="112" t="s">
        <v>531</v>
      </c>
      <c r="E95" s="19"/>
      <c r="F95" s="19"/>
      <c r="G95" s="80"/>
      <c r="H95" s="19"/>
      <c r="I95" s="19"/>
      <c r="J95" s="99">
        <v>200</v>
      </c>
      <c r="K95" s="19"/>
      <c r="L95" s="19"/>
      <c r="M95" s="98">
        <f t="shared" si="4"/>
        <v>0</v>
      </c>
      <c r="N95" s="19"/>
    </row>
    <row r="96" spans="1:16" x14ac:dyDescent="0.2">
      <c r="A96" s="19"/>
      <c r="B96" s="173">
        <v>44</v>
      </c>
      <c r="C96" s="82" t="s">
        <v>582</v>
      </c>
      <c r="D96" s="82" t="s">
        <v>531</v>
      </c>
      <c r="E96" s="19"/>
      <c r="F96" s="19"/>
      <c r="G96" s="79"/>
      <c r="H96" s="19"/>
      <c r="I96" s="19"/>
      <c r="J96" s="99">
        <v>100</v>
      </c>
      <c r="K96" s="19"/>
      <c r="L96" s="19"/>
      <c r="M96" s="98">
        <f t="shared" si="4"/>
        <v>0</v>
      </c>
      <c r="N96" s="19"/>
    </row>
    <row r="97" spans="1:16" ht="25.5" x14ac:dyDescent="0.2">
      <c r="A97" s="19"/>
      <c r="B97" s="172">
        <v>45</v>
      </c>
      <c r="C97" s="112" t="s">
        <v>587</v>
      </c>
      <c r="D97" s="82" t="s">
        <v>531</v>
      </c>
      <c r="E97" s="19"/>
      <c r="F97" s="19"/>
      <c r="G97" s="79"/>
      <c r="H97" s="19"/>
      <c r="I97" s="19"/>
      <c r="J97" s="99">
        <v>100</v>
      </c>
      <c r="K97" s="19"/>
      <c r="L97" s="19"/>
      <c r="M97" s="98">
        <f t="shared" si="4"/>
        <v>0</v>
      </c>
      <c r="N97" s="19"/>
    </row>
    <row r="98" spans="1:16" ht="25.5" x14ac:dyDescent="0.2">
      <c r="A98" s="19"/>
      <c r="B98" s="173">
        <v>46</v>
      </c>
      <c r="C98" s="112" t="s">
        <v>588</v>
      </c>
      <c r="D98" s="82" t="s">
        <v>531</v>
      </c>
      <c r="E98" s="19"/>
      <c r="F98" s="19"/>
      <c r="G98" s="79"/>
      <c r="H98" s="19"/>
      <c r="I98" s="19"/>
      <c r="J98" s="99">
        <v>100</v>
      </c>
      <c r="K98" s="19"/>
      <c r="L98" s="19"/>
      <c r="M98" s="98">
        <f t="shared" si="4"/>
        <v>0</v>
      </c>
      <c r="N98" s="19"/>
    </row>
    <row r="99" spans="1:16" ht="38.25" x14ac:dyDescent="0.2">
      <c r="A99" s="19"/>
      <c r="B99" s="19"/>
      <c r="C99" s="19"/>
      <c r="D99" s="19"/>
      <c r="E99" s="19"/>
      <c r="F99" s="19"/>
      <c r="G99" s="19"/>
      <c r="H99" s="19"/>
      <c r="I99" s="19"/>
      <c r="J99" s="19"/>
      <c r="K99" s="19"/>
      <c r="L99" s="19"/>
      <c r="M99" s="19"/>
      <c r="N99" s="19"/>
      <c r="O99" s="98">
        <f>SUM(M93:M98)</f>
        <v>0</v>
      </c>
      <c r="P99" s="165" t="s">
        <v>513</v>
      </c>
    </row>
    <row r="100" spans="1:16" x14ac:dyDescent="0.2">
      <c r="O100" s="103"/>
    </row>
    <row r="101" spans="1:16" ht="63.75" x14ac:dyDescent="0.2">
      <c r="M101" s="179" t="s">
        <v>591</v>
      </c>
      <c r="O101" s="98">
        <f>O14+O62+O75+O87+O99</f>
        <v>0</v>
      </c>
    </row>
  </sheetData>
  <mergeCells count="1">
    <mergeCell ref="B1:E2"/>
  </mergeCells>
  <phoneticPr fontId="24" type="noConversion"/>
  <pageMargins left="0.7" right="0.7" top="0.75" bottom="0.75" header="0.3" footer="0.3"/>
  <pageSetup paperSize="9" scale="5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04"/>
  <sheetViews>
    <sheetView tabSelected="1" zoomScaleNormal="100" workbookViewId="0">
      <selection activeCell="B95" sqref="B95"/>
    </sheetView>
  </sheetViews>
  <sheetFormatPr defaultRowHeight="12.75" x14ac:dyDescent="0.2"/>
  <cols>
    <col min="1" max="1" width="3" customWidth="1"/>
    <col min="2" max="2" width="55.85546875" customWidth="1"/>
    <col min="3" max="4" width="2.28515625" customWidth="1"/>
    <col min="5" max="5" width="25.7109375" customWidth="1"/>
    <col min="6" max="6" width="3.28515625" customWidth="1"/>
    <col min="7" max="7" width="2.140625" customWidth="1"/>
    <col min="8" max="8" width="19.85546875" customWidth="1"/>
    <col min="9" max="10" width="2.140625" customWidth="1"/>
    <col min="11" max="11" width="14" customWidth="1"/>
    <col min="12" max="12" width="2.140625" customWidth="1"/>
    <col min="16" max="16" width="18" customWidth="1"/>
  </cols>
  <sheetData>
    <row r="1" spans="1:16" x14ac:dyDescent="0.2">
      <c r="A1" s="4"/>
      <c r="B1" s="4"/>
      <c r="C1" s="4"/>
      <c r="D1" s="4"/>
      <c r="E1" s="4"/>
      <c r="F1" s="4"/>
    </row>
    <row r="2" spans="1:16" ht="21.75" customHeight="1" x14ac:dyDescent="0.2">
      <c r="A2" s="4"/>
      <c r="B2" s="143" t="s">
        <v>33</v>
      </c>
      <c r="C2" s="4"/>
      <c r="D2" s="4"/>
      <c r="E2" s="291" t="s">
        <v>27</v>
      </c>
      <c r="F2" s="297"/>
    </row>
    <row r="3" spans="1:16" x14ac:dyDescent="0.2">
      <c r="A3" s="4"/>
      <c r="B3" s="4"/>
      <c r="C3" s="4"/>
      <c r="D3" s="4"/>
      <c r="E3" s="4"/>
      <c r="F3" s="4"/>
    </row>
    <row r="5" spans="1:16" x14ac:dyDescent="0.2">
      <c r="A5" s="3"/>
      <c r="B5" s="2"/>
      <c r="C5" s="2"/>
      <c r="D5" s="5"/>
      <c r="E5" s="5"/>
      <c r="F5" s="5"/>
    </row>
    <row r="6" spans="1:16" ht="12.75" customHeight="1" x14ac:dyDescent="0.2">
      <c r="A6" s="3"/>
      <c r="B6" s="8" t="str">
        <f>'EHP Objecttype'!$D$10</f>
        <v>Dynamisch Route Informatie Paneel (DRIP)</v>
      </c>
      <c r="C6" s="2"/>
      <c r="D6" s="5"/>
      <c r="E6" s="113">
        <f>'EHP Objecttype'!AD27</f>
        <v>0</v>
      </c>
      <c r="F6" s="5"/>
      <c r="H6" s="123"/>
      <c r="P6" s="103"/>
    </row>
    <row r="7" spans="1:16" x14ac:dyDescent="0.2">
      <c r="A7" s="3"/>
      <c r="B7" s="2"/>
      <c r="C7" s="2"/>
      <c r="D7" s="5"/>
      <c r="E7" s="5"/>
      <c r="F7" s="5"/>
      <c r="H7" s="122"/>
      <c r="P7" s="103"/>
    </row>
    <row r="8" spans="1:16" s="1" customFormat="1" x14ac:dyDescent="0.2">
      <c r="H8" s="122"/>
      <c r="O8"/>
      <c r="P8" s="152"/>
    </row>
    <row r="9" spans="1:16" x14ac:dyDescent="0.2">
      <c r="A9" s="3"/>
      <c r="B9" s="2"/>
      <c r="C9" s="2"/>
      <c r="D9" s="5"/>
      <c r="E9" s="5"/>
      <c r="F9" s="5"/>
      <c r="H9" s="122"/>
    </row>
    <row r="10" spans="1:16" x14ac:dyDescent="0.2">
      <c r="A10" s="3"/>
      <c r="B10" s="8" t="str">
        <f>'EHP Objecttype'!$D$33</f>
        <v>Video Inwin Systeem - IM</v>
      </c>
      <c r="C10" s="3"/>
      <c r="D10" s="5"/>
      <c r="E10" s="113">
        <f>'EHP Objecttype'!AD42</f>
        <v>0</v>
      </c>
      <c r="F10" s="5"/>
      <c r="H10" s="123"/>
      <c r="P10" s="103"/>
    </row>
    <row r="11" spans="1:16" x14ac:dyDescent="0.2">
      <c r="A11" s="3"/>
      <c r="B11" s="2"/>
      <c r="C11" s="2"/>
      <c r="D11" s="5"/>
      <c r="E11" s="5"/>
      <c r="F11" s="5"/>
      <c r="H11" s="122"/>
    </row>
    <row r="12" spans="1:16" x14ac:dyDescent="0.2">
      <c r="H12" s="122"/>
    </row>
    <row r="13" spans="1:16" x14ac:dyDescent="0.2">
      <c r="A13" s="3"/>
      <c r="B13" s="2"/>
      <c r="C13" s="2"/>
      <c r="D13" s="5"/>
      <c r="E13" s="5"/>
      <c r="F13" s="5"/>
      <c r="H13" s="122"/>
    </row>
    <row r="14" spans="1:16" x14ac:dyDescent="0.2">
      <c r="A14" s="3"/>
      <c r="B14" s="8" t="str">
        <f>'EHP Objecttype'!$D$50</f>
        <v>Video Inwin Systeem - SPS</v>
      </c>
      <c r="C14" s="2"/>
      <c r="D14" s="5"/>
      <c r="E14" s="113">
        <f>'EHP Objecttype'!AD59</f>
        <v>0</v>
      </c>
      <c r="F14" s="5"/>
      <c r="H14" s="123"/>
    </row>
    <row r="15" spans="1:16" x14ac:dyDescent="0.2">
      <c r="A15" s="3"/>
      <c r="B15" s="3"/>
      <c r="C15" s="3"/>
      <c r="D15" s="5"/>
      <c r="E15" s="5"/>
      <c r="F15" s="5"/>
      <c r="H15" s="122"/>
    </row>
    <row r="16" spans="1:16" s="1" customFormat="1" x14ac:dyDescent="0.2">
      <c r="H16" s="122"/>
      <c r="O16"/>
    </row>
    <row r="17" spans="1:15" x14ac:dyDescent="0.2">
      <c r="A17" s="3"/>
      <c r="B17" s="2"/>
      <c r="C17" s="2"/>
      <c r="D17" s="5"/>
      <c r="E17" s="5"/>
      <c r="F17" s="5"/>
      <c r="H17" s="122"/>
    </row>
    <row r="18" spans="1:15" ht="12.75" customHeight="1" x14ac:dyDescent="0.2">
      <c r="A18" s="3"/>
      <c r="B18" s="8" t="str">
        <f>'EHP Objecttype'!$D$67</f>
        <v>Wegkantsysteem</v>
      </c>
      <c r="C18" s="2"/>
      <c r="D18" s="5"/>
      <c r="E18" s="113">
        <f>'EHP Objecttype'!AD83</f>
        <v>0</v>
      </c>
      <c r="F18" s="5"/>
      <c r="H18" s="123"/>
    </row>
    <row r="19" spans="1:15" x14ac:dyDescent="0.2">
      <c r="A19" s="3"/>
      <c r="B19" s="2"/>
      <c r="C19" s="2"/>
      <c r="D19" s="5"/>
      <c r="E19" s="5"/>
      <c r="F19" s="5"/>
      <c r="H19" s="122"/>
    </row>
    <row r="20" spans="1:15" s="1" customFormat="1" x14ac:dyDescent="0.2">
      <c r="H20" s="122"/>
      <c r="O20"/>
    </row>
    <row r="21" spans="1:15" x14ac:dyDescent="0.2">
      <c r="A21" s="3"/>
      <c r="B21" s="2"/>
      <c r="C21" s="2"/>
      <c r="D21" s="5"/>
      <c r="E21" s="5"/>
      <c r="F21" s="5"/>
      <c r="H21" s="122"/>
    </row>
    <row r="22" spans="1:15" ht="12.75" customHeight="1" x14ac:dyDescent="0.2">
      <c r="A22" s="2"/>
      <c r="B22" s="8" t="str">
        <f>'EHP Objecttype'!$D$89</f>
        <v>Toerit Doseer Installatie (TDI)</v>
      </c>
      <c r="C22" s="2"/>
      <c r="D22" s="5"/>
      <c r="E22" s="113">
        <f>'EHP Objecttype'!AD100</f>
        <v>0</v>
      </c>
      <c r="F22" s="5"/>
      <c r="H22" s="123"/>
    </row>
    <row r="23" spans="1:15" x14ac:dyDescent="0.2">
      <c r="A23" s="3"/>
      <c r="B23" s="2"/>
      <c r="C23" s="2"/>
      <c r="D23" s="5"/>
      <c r="E23" s="5"/>
      <c r="F23" s="5"/>
      <c r="H23" s="122"/>
    </row>
    <row r="24" spans="1:15" s="1" customFormat="1" x14ac:dyDescent="0.2">
      <c r="H24" s="122"/>
      <c r="O24"/>
    </row>
    <row r="25" spans="1:15" x14ac:dyDescent="0.2">
      <c r="A25" s="3"/>
      <c r="B25" s="2"/>
      <c r="C25" s="2"/>
      <c r="D25" s="5"/>
      <c r="E25" s="5"/>
      <c r="F25" s="5"/>
      <c r="H25" s="122"/>
    </row>
    <row r="26" spans="1:15" ht="12.75" customHeight="1" x14ac:dyDescent="0.2">
      <c r="A26" s="3"/>
      <c r="B26" s="8" t="str">
        <f>'EHP Objecttype'!C107</f>
        <v>Keten Verkeersregeling</v>
      </c>
      <c r="C26" s="2"/>
      <c r="D26" s="5"/>
      <c r="E26" s="113">
        <f>'EHP Objecttype'!AD143</f>
        <v>0</v>
      </c>
      <c r="F26" s="5"/>
      <c r="H26" s="123"/>
    </row>
    <row r="27" spans="1:15" x14ac:dyDescent="0.2">
      <c r="A27" s="3"/>
      <c r="B27" s="2"/>
      <c r="C27" s="2"/>
      <c r="D27" s="5"/>
      <c r="E27" s="5"/>
      <c r="F27" s="5"/>
      <c r="H27" s="123"/>
    </row>
    <row r="28" spans="1:15" x14ac:dyDescent="0.2">
      <c r="A28" s="1"/>
      <c r="B28" s="1"/>
      <c r="C28" s="1"/>
      <c r="D28" s="1"/>
      <c r="E28" s="1"/>
      <c r="F28" s="1"/>
      <c r="H28" s="123"/>
    </row>
    <row r="29" spans="1:15" x14ac:dyDescent="0.2">
      <c r="A29" s="3"/>
      <c r="B29" s="2"/>
      <c r="C29" s="2"/>
      <c r="D29" s="5"/>
      <c r="E29" s="5"/>
      <c r="F29" s="5"/>
      <c r="H29" s="123"/>
    </row>
    <row r="30" spans="1:15" x14ac:dyDescent="0.2">
      <c r="A30" s="3"/>
      <c r="B30" s="8" t="str">
        <f>'EHP Objecttype'!C151</f>
        <v>Keten voertuigdetectie vluchthaven</v>
      </c>
      <c r="C30" s="2"/>
      <c r="D30" s="5"/>
      <c r="E30" s="113">
        <f>'EHP Objecttype'!AD154</f>
        <v>0</v>
      </c>
      <c r="F30" s="5"/>
      <c r="H30" s="123"/>
    </row>
    <row r="31" spans="1:15" x14ac:dyDescent="0.2">
      <c r="A31" s="3"/>
      <c r="B31" s="2"/>
      <c r="C31" s="2"/>
      <c r="D31" s="5"/>
      <c r="E31" s="5"/>
      <c r="F31" s="5"/>
      <c r="H31" s="122"/>
    </row>
    <row r="32" spans="1:15" s="1" customFormat="1" x14ac:dyDescent="0.2">
      <c r="H32" s="122"/>
    </row>
    <row r="33" spans="1:8" x14ac:dyDescent="0.2">
      <c r="A33" s="3"/>
      <c r="B33" s="2"/>
      <c r="C33" s="2"/>
      <c r="D33" s="5"/>
      <c r="E33" s="5"/>
      <c r="F33" s="5"/>
      <c r="H33" s="122"/>
    </row>
    <row r="34" spans="1:8" x14ac:dyDescent="0.2">
      <c r="A34" s="3"/>
      <c r="B34" s="8" t="str">
        <f>'EHP Objecttype'!$D$161</f>
        <v>NNV/VICnet</v>
      </c>
      <c r="C34" s="3"/>
      <c r="D34" s="5"/>
      <c r="E34" s="113">
        <f>'EHP Objecttype'!AD180</f>
        <v>0</v>
      </c>
      <c r="F34" s="5"/>
      <c r="H34" s="123"/>
    </row>
    <row r="35" spans="1:8" x14ac:dyDescent="0.2">
      <c r="A35" s="3"/>
      <c r="B35" s="2"/>
      <c r="C35" s="2"/>
      <c r="D35" s="5"/>
      <c r="E35" s="5"/>
      <c r="F35" s="5"/>
      <c r="H35" s="122"/>
    </row>
    <row r="36" spans="1:8" s="1" customFormat="1" x14ac:dyDescent="0.2">
      <c r="H36" s="122"/>
    </row>
    <row r="37" spans="1:8" x14ac:dyDescent="0.2">
      <c r="A37" s="3"/>
      <c r="B37" s="2"/>
      <c r="C37" s="2"/>
      <c r="D37" s="5"/>
      <c r="E37" s="5"/>
      <c r="F37" s="5"/>
      <c r="H37" s="122"/>
    </row>
    <row r="38" spans="1:8" ht="12.75" customHeight="1" x14ac:dyDescent="0.2">
      <c r="A38" s="3"/>
      <c r="B38" s="8" t="str">
        <f>'EHP Objecttype'!$D$184</f>
        <v>Elektrische Installatie - Laagspanningsinstallatie OV en DVM</v>
      </c>
      <c r="C38" s="2"/>
      <c r="D38" s="5"/>
      <c r="E38" s="113">
        <f>'EHP Objecttype'!AD208</f>
        <v>0</v>
      </c>
      <c r="F38" s="5"/>
      <c r="H38" s="123"/>
    </row>
    <row r="39" spans="1:8" x14ac:dyDescent="0.2">
      <c r="A39" s="3"/>
      <c r="B39" s="2"/>
      <c r="C39" s="2"/>
      <c r="D39" s="5"/>
      <c r="E39" s="5"/>
      <c r="F39" s="5"/>
      <c r="H39" s="122"/>
    </row>
    <row r="40" spans="1:8" s="1" customFormat="1" x14ac:dyDescent="0.2">
      <c r="H40" s="122"/>
    </row>
    <row r="41" spans="1:8" x14ac:dyDescent="0.2">
      <c r="A41" s="3"/>
      <c r="B41" s="2"/>
      <c r="C41" s="2"/>
      <c r="D41" s="5"/>
      <c r="E41" s="5"/>
      <c r="F41" s="5"/>
      <c r="H41" s="122"/>
    </row>
    <row r="42" spans="1:8" ht="12.75" customHeight="1" x14ac:dyDescent="0.2">
      <c r="A42" s="3"/>
      <c r="B42" s="8" t="str">
        <f>'EHP Objecttype'!$D$216</f>
        <v>Openbare Verlichting</v>
      </c>
      <c r="C42" s="2"/>
      <c r="D42" s="5"/>
      <c r="E42" s="113">
        <f>'EHP Objecttype'!AD271</f>
        <v>0</v>
      </c>
      <c r="F42" s="5"/>
      <c r="H42" s="123"/>
    </row>
    <row r="43" spans="1:8" x14ac:dyDescent="0.2">
      <c r="A43" s="3"/>
      <c r="B43" s="2"/>
      <c r="C43" s="2"/>
      <c r="D43" s="5"/>
      <c r="E43" s="5"/>
      <c r="F43" s="5"/>
      <c r="H43" s="122"/>
    </row>
    <row r="44" spans="1:8" s="1" customFormat="1" x14ac:dyDescent="0.2">
      <c r="H44" s="122"/>
    </row>
    <row r="45" spans="1:8" x14ac:dyDescent="0.2">
      <c r="A45" s="3"/>
      <c r="B45" s="2"/>
      <c r="C45" s="2"/>
      <c r="D45" s="5"/>
      <c r="E45" s="5"/>
      <c r="F45" s="5"/>
      <c r="H45" s="122"/>
    </row>
    <row r="46" spans="1:8" ht="12.75" customHeight="1" x14ac:dyDescent="0.2">
      <c r="A46" s="3"/>
      <c r="B46" s="8" t="s">
        <v>592</v>
      </c>
      <c r="C46" s="3"/>
      <c r="D46" s="5"/>
      <c r="E46" s="113">
        <f>'EHP Objecttype'!$AD$280</f>
        <v>0</v>
      </c>
      <c r="F46" s="5"/>
      <c r="H46" s="123"/>
    </row>
    <row r="47" spans="1:8" x14ac:dyDescent="0.2">
      <c r="A47" s="3"/>
      <c r="B47" s="2"/>
      <c r="C47" s="2"/>
      <c r="D47" s="5"/>
      <c r="E47" s="5"/>
      <c r="F47" s="5"/>
      <c r="H47" s="122"/>
    </row>
    <row r="48" spans="1:8" s="1" customFormat="1" x14ac:dyDescent="0.2">
      <c r="H48" s="122"/>
    </row>
    <row r="49" spans="1:8" x14ac:dyDescent="0.2">
      <c r="A49" s="3"/>
      <c r="B49" s="2"/>
      <c r="C49" s="2"/>
      <c r="D49" s="5"/>
      <c r="E49" s="5"/>
      <c r="F49" s="5"/>
      <c r="H49" s="122"/>
    </row>
    <row r="50" spans="1:8" ht="12.75" customHeight="1" x14ac:dyDescent="0.2">
      <c r="A50" s="3"/>
      <c r="B50" s="8" t="s">
        <v>593</v>
      </c>
      <c r="C50" s="3"/>
      <c r="D50" s="5"/>
      <c r="E50" s="113">
        <f>'EHP Objecttype'!$AD$286</f>
        <v>0</v>
      </c>
      <c r="F50" s="5"/>
      <c r="H50" s="123"/>
    </row>
    <row r="51" spans="1:8" x14ac:dyDescent="0.2">
      <c r="A51" s="3"/>
      <c r="B51" s="2"/>
      <c r="C51" s="2"/>
      <c r="D51" s="5"/>
      <c r="E51" s="5"/>
      <c r="F51" s="5"/>
    </row>
    <row r="52" spans="1:8" x14ac:dyDescent="0.2">
      <c r="H52" s="113">
        <f>SUM(E6:E50)</f>
        <v>0</v>
      </c>
    </row>
    <row r="53" spans="1:8" x14ac:dyDescent="0.2">
      <c r="A53" s="4"/>
      <c r="B53" s="4"/>
      <c r="C53" s="4"/>
      <c r="D53" s="4"/>
      <c r="E53" s="4"/>
      <c r="F53" s="4"/>
    </row>
    <row r="54" spans="1:8" ht="27" customHeight="1" x14ac:dyDescent="0.2">
      <c r="A54" s="4"/>
      <c r="B54" s="143" t="s">
        <v>594</v>
      </c>
      <c r="C54" s="4"/>
      <c r="D54" s="4"/>
      <c r="E54" s="145" t="str">
        <f>E2</f>
        <v>Perceel [….......]</v>
      </c>
      <c r="F54" s="4"/>
    </row>
    <row r="55" spans="1:8" x14ac:dyDescent="0.2">
      <c r="A55" s="4"/>
      <c r="B55" s="4"/>
      <c r="C55" s="4"/>
      <c r="D55" s="4"/>
      <c r="E55" s="4"/>
      <c r="F55" s="4"/>
    </row>
    <row r="57" spans="1:8" x14ac:dyDescent="0.2">
      <c r="A57" s="3"/>
      <c r="B57" s="2"/>
      <c r="C57" s="2"/>
      <c r="D57" s="5"/>
      <c r="E57" s="5"/>
      <c r="F57" s="5"/>
    </row>
    <row r="58" spans="1:8" ht="35.25" customHeight="1" x14ac:dyDescent="0.2">
      <c r="A58" s="3"/>
      <c r="B58" s="121" t="str">
        <f>' EHP Activiteiten'!C10</f>
        <v xml:space="preserve">Voorbereiding verkeersmanagement
</v>
      </c>
      <c r="C58" s="3"/>
      <c r="D58" s="5"/>
      <c r="E58" s="114">
        <f>' EHP Activiteiten'!V15</f>
        <v>0</v>
      </c>
      <c r="F58" s="5"/>
      <c r="H58" s="123"/>
    </row>
    <row r="59" spans="1:8" x14ac:dyDescent="0.2">
      <c r="A59" s="3"/>
      <c r="B59" s="2"/>
      <c r="C59" s="2"/>
      <c r="D59" s="5"/>
      <c r="E59" s="5"/>
      <c r="F59" s="5"/>
    </row>
    <row r="61" spans="1:8" x14ac:dyDescent="0.2">
      <c r="A61" s="3"/>
      <c r="B61" s="2"/>
      <c r="C61" s="2"/>
      <c r="D61" s="5"/>
      <c r="E61" s="5"/>
      <c r="F61" s="5"/>
    </row>
    <row r="62" spans="1:8" ht="29.25" customHeight="1" x14ac:dyDescent="0.2">
      <c r="A62" s="3"/>
      <c r="B62" s="121" t="str">
        <f>' EHP Activiteiten'!$C$17</f>
        <v>Uitvoeren Omleidingen en Afsluitingen</v>
      </c>
      <c r="C62" s="3"/>
      <c r="D62" s="5"/>
      <c r="E62" s="114">
        <f>' EHP Activiteiten'!V21</f>
        <v>0</v>
      </c>
      <c r="F62" s="5"/>
      <c r="H62" s="123"/>
    </row>
    <row r="63" spans="1:8" x14ac:dyDescent="0.2">
      <c r="A63" s="3"/>
      <c r="B63" s="2"/>
      <c r="C63" s="2"/>
      <c r="D63" s="5"/>
      <c r="E63" s="5"/>
      <c r="F63" s="5"/>
    </row>
    <row r="65" spans="1:8" x14ac:dyDescent="0.2">
      <c r="A65" s="3"/>
      <c r="B65" s="2"/>
      <c r="C65" s="2"/>
      <c r="D65" s="5"/>
      <c r="E65" s="5"/>
      <c r="F65" s="5"/>
    </row>
    <row r="66" spans="1:8" ht="29.25" customHeight="1" x14ac:dyDescent="0.2">
      <c r="A66" s="3"/>
      <c r="B66" s="121" t="str">
        <f>' EHP Activiteiten'!C24</f>
        <v>Uitvoering Verkeersmaatregelen</v>
      </c>
      <c r="C66" s="3"/>
      <c r="D66" s="5"/>
      <c r="E66" s="114">
        <f>' EHP Activiteiten'!V37</f>
        <v>0</v>
      </c>
      <c r="F66" s="5"/>
      <c r="H66" s="123"/>
    </row>
    <row r="67" spans="1:8" x14ac:dyDescent="0.2">
      <c r="A67" s="3"/>
      <c r="B67" s="2"/>
      <c r="C67" s="2"/>
      <c r="D67" s="5"/>
      <c r="E67" s="5"/>
      <c r="F67" s="5"/>
    </row>
    <row r="69" spans="1:8" x14ac:dyDescent="0.2">
      <c r="A69" s="3"/>
      <c r="B69" s="2"/>
      <c r="C69" s="2"/>
      <c r="D69" s="5"/>
      <c r="E69" s="5"/>
      <c r="F69" s="5"/>
    </row>
    <row r="70" spans="1:8" ht="29.25" customHeight="1" x14ac:dyDescent="0.2">
      <c r="A70" s="3"/>
      <c r="B70" s="121" t="str">
        <f>' EHP Activiteiten'!$C$42</f>
        <v>Graven en dichten sleuf</v>
      </c>
      <c r="C70" s="3"/>
      <c r="D70" s="5"/>
      <c r="E70" s="114">
        <f>' EHP Activiteiten'!V48</f>
        <v>0</v>
      </c>
      <c r="F70" s="5"/>
      <c r="H70" s="123"/>
    </row>
    <row r="71" spans="1:8" x14ac:dyDescent="0.2">
      <c r="A71" s="3"/>
      <c r="B71" s="2"/>
      <c r="C71" s="2"/>
      <c r="D71" s="5"/>
      <c r="E71" s="5"/>
      <c r="F71" s="5"/>
    </row>
    <row r="73" spans="1:8" x14ac:dyDescent="0.2">
      <c r="A73" s="3"/>
      <c r="B73" s="2"/>
      <c r="C73" s="2"/>
      <c r="D73" s="5"/>
      <c r="E73" s="5"/>
      <c r="F73" s="5"/>
    </row>
    <row r="74" spans="1:8" ht="29.25" customHeight="1" x14ac:dyDescent="0.2">
      <c r="A74" s="3"/>
      <c r="B74" s="121" t="str">
        <f>' EHP Activiteiten'!$C$53</f>
        <v>Gestuurde boring uitvoeren + aanbrengen mantelbuis + kabels(s) inbrengen</v>
      </c>
      <c r="C74" s="3"/>
      <c r="D74" s="5"/>
      <c r="E74" s="114">
        <f>' EHP Activiteiten'!V58</f>
        <v>0</v>
      </c>
      <c r="F74" s="5"/>
      <c r="H74" s="123"/>
    </row>
    <row r="75" spans="1:8" x14ac:dyDescent="0.2">
      <c r="A75" s="3"/>
      <c r="B75" s="2"/>
      <c r="C75" s="2"/>
      <c r="D75" s="5"/>
      <c r="E75" s="5"/>
      <c r="F75" s="5"/>
    </row>
    <row r="77" spans="1:8" x14ac:dyDescent="0.2">
      <c r="A77" s="3"/>
      <c r="B77" s="2"/>
      <c r="C77" s="2"/>
      <c r="D77" s="5"/>
      <c r="E77" s="5"/>
      <c r="F77" s="5"/>
    </row>
    <row r="78" spans="1:8" ht="29.25" customHeight="1" x14ac:dyDescent="0.2">
      <c r="A78" s="3"/>
      <c r="B78" s="121" t="str">
        <f>' EHP Activiteiten'!$C$63</f>
        <v xml:space="preserve">Schouw/Inspectie uitvoeren </v>
      </c>
      <c r="C78" s="3"/>
      <c r="D78" s="5"/>
      <c r="E78" s="114">
        <f>' EHP Activiteiten'!V69</f>
        <v>0</v>
      </c>
      <c r="F78" s="5"/>
      <c r="H78" s="123"/>
    </row>
    <row r="79" spans="1:8" x14ac:dyDescent="0.2">
      <c r="A79" s="3"/>
      <c r="B79" s="2"/>
      <c r="C79" s="2"/>
      <c r="D79" s="5"/>
      <c r="E79" s="5"/>
      <c r="F79" s="5"/>
    </row>
    <row r="80" spans="1:8" x14ac:dyDescent="0.2">
      <c r="H80" s="114">
        <f>SUM(E58:E78)</f>
        <v>0</v>
      </c>
    </row>
    <row r="81" spans="1:12" x14ac:dyDescent="0.2">
      <c r="A81" s="4"/>
      <c r="B81" s="4"/>
      <c r="C81" s="4"/>
      <c r="D81" s="4"/>
      <c r="E81" s="4"/>
      <c r="F81" s="4"/>
      <c r="H81" s="103"/>
    </row>
    <row r="82" spans="1:12" ht="24.75" customHeight="1" x14ac:dyDescent="0.2">
      <c r="A82" s="4"/>
      <c r="B82" s="96" t="s">
        <v>595</v>
      </c>
      <c r="C82" s="4"/>
      <c r="D82" s="4"/>
      <c r="E82" s="97" t="str">
        <f>E2</f>
        <v>Perceel [….......]</v>
      </c>
      <c r="F82" s="4"/>
      <c r="H82" s="103"/>
    </row>
    <row r="83" spans="1:12" x14ac:dyDescent="0.2">
      <c r="A83" s="4"/>
      <c r="B83" s="4"/>
      <c r="C83" s="4"/>
      <c r="D83" s="4"/>
      <c r="E83" s="4"/>
      <c r="F83" s="4"/>
      <c r="H83" s="103"/>
    </row>
    <row r="84" spans="1:12" x14ac:dyDescent="0.2">
      <c r="A84" s="103"/>
      <c r="B84" s="103"/>
      <c r="C84" s="103"/>
      <c r="D84" s="103"/>
      <c r="E84" s="103"/>
      <c r="F84" s="103"/>
      <c r="G84" s="103"/>
      <c r="H84" s="103"/>
    </row>
    <row r="85" spans="1:12" x14ac:dyDescent="0.2">
      <c r="A85" s="3"/>
      <c r="B85" s="2"/>
      <c r="C85" s="2"/>
      <c r="D85" s="5"/>
      <c r="E85" s="5"/>
      <c r="F85" s="5"/>
      <c r="H85" s="103"/>
    </row>
    <row r="86" spans="1:12" ht="25.5" x14ac:dyDescent="0.2">
      <c r="A86" s="3"/>
      <c r="B86" s="170" t="s">
        <v>596</v>
      </c>
      <c r="C86" s="2"/>
      <c r="D86" s="5"/>
      <c r="E86" s="114">
        <f>Tarieven!O101</f>
        <v>0</v>
      </c>
      <c r="F86" s="5"/>
      <c r="H86" s="123"/>
    </row>
    <row r="87" spans="1:12" x14ac:dyDescent="0.2">
      <c r="A87" s="3"/>
      <c r="B87" s="2"/>
      <c r="C87" s="2"/>
      <c r="D87" s="5"/>
      <c r="E87" s="5"/>
      <c r="F87" s="5"/>
    </row>
    <row r="88" spans="1:12" x14ac:dyDescent="0.2">
      <c r="H88" s="114">
        <f>E86</f>
        <v>0</v>
      </c>
    </row>
    <row r="89" spans="1:12" x14ac:dyDescent="0.2">
      <c r="A89" s="6"/>
      <c r="B89" s="6"/>
      <c r="C89" s="6"/>
      <c r="D89" s="6"/>
      <c r="E89" s="6"/>
      <c r="F89" s="6"/>
    </row>
    <row r="90" spans="1:12" ht="58.9" customHeight="1" x14ac:dyDescent="0.2">
      <c r="A90" s="6"/>
      <c r="B90" s="108" t="s">
        <v>597</v>
      </c>
      <c r="C90" s="107"/>
      <c r="D90" s="107"/>
      <c r="E90" s="109">
        <f>E6+E10+E14+E18+E22+E26+E30+E34+E38+E42+E46+E50+E58+E62+E66+E70+E74+E78+E86</f>
        <v>0</v>
      </c>
      <c r="F90" s="7"/>
      <c r="H90" s="114">
        <f>H52+H80+H88</f>
        <v>0</v>
      </c>
    </row>
    <row r="91" spans="1:12" x14ac:dyDescent="0.2">
      <c r="A91" s="6"/>
      <c r="B91" s="6"/>
      <c r="C91" s="6"/>
      <c r="D91" s="6"/>
      <c r="E91" s="6"/>
      <c r="F91" s="6"/>
    </row>
    <row r="96" spans="1:12" x14ac:dyDescent="0.2">
      <c r="D96" s="18"/>
      <c r="E96" s="18"/>
      <c r="F96" s="18"/>
      <c r="G96" s="18"/>
      <c r="H96" s="18"/>
      <c r="I96" s="18"/>
      <c r="J96" s="18"/>
      <c r="K96" s="18"/>
      <c r="L96" s="18"/>
    </row>
    <row r="97" spans="4:12" x14ac:dyDescent="0.2">
      <c r="D97" s="18"/>
      <c r="E97" s="309" t="s">
        <v>598</v>
      </c>
      <c r="F97" s="309"/>
      <c r="G97" s="309"/>
      <c r="H97" s="309"/>
      <c r="I97" s="309"/>
      <c r="J97" s="309"/>
      <c r="K97" s="309"/>
      <c r="L97" s="18"/>
    </row>
    <row r="98" spans="4:12" x14ac:dyDescent="0.2">
      <c r="D98" s="18"/>
      <c r="E98" s="309"/>
      <c r="F98" s="309"/>
      <c r="G98" s="309"/>
      <c r="H98" s="309"/>
      <c r="I98" s="309"/>
      <c r="J98" s="309"/>
      <c r="K98" s="309"/>
      <c r="L98" s="18"/>
    </row>
    <row r="99" spans="4:12" x14ac:dyDescent="0.2">
      <c r="D99" s="18"/>
      <c r="E99" s="309"/>
      <c r="F99" s="309"/>
      <c r="G99" s="309"/>
      <c r="H99" s="309"/>
      <c r="I99" s="309"/>
      <c r="J99" s="309"/>
      <c r="K99" s="309"/>
      <c r="L99" s="18"/>
    </row>
    <row r="100" spans="4:12" x14ac:dyDescent="0.2">
      <c r="D100" s="18"/>
      <c r="E100" s="18"/>
      <c r="F100" s="18"/>
      <c r="G100" s="18"/>
      <c r="H100" s="18"/>
      <c r="I100" s="18"/>
      <c r="J100" s="18"/>
      <c r="K100" s="18"/>
      <c r="L100" s="18"/>
    </row>
    <row r="101" spans="4:12" x14ac:dyDescent="0.2">
      <c r="D101" s="18"/>
      <c r="E101" s="309" t="s">
        <v>599</v>
      </c>
      <c r="F101" s="309"/>
      <c r="G101" s="309"/>
      <c r="H101" s="309"/>
      <c r="I101" s="309"/>
      <c r="J101" s="309"/>
      <c r="K101" s="309"/>
      <c r="L101" s="18"/>
    </row>
    <row r="102" spans="4:12" x14ac:dyDescent="0.2">
      <c r="D102" s="18"/>
      <c r="E102" s="309"/>
      <c r="F102" s="309"/>
      <c r="G102" s="309"/>
      <c r="H102" s="309"/>
      <c r="I102" s="309"/>
      <c r="J102" s="309"/>
      <c r="K102" s="309"/>
      <c r="L102" s="18"/>
    </row>
    <row r="103" spans="4:12" x14ac:dyDescent="0.2">
      <c r="D103" s="18"/>
      <c r="E103" s="309"/>
      <c r="F103" s="309"/>
      <c r="G103" s="309"/>
      <c r="H103" s="309"/>
      <c r="I103" s="309"/>
      <c r="J103" s="309"/>
      <c r="K103" s="309"/>
      <c r="L103" s="18"/>
    </row>
    <row r="104" spans="4:12" x14ac:dyDescent="0.2">
      <c r="D104" s="18"/>
      <c r="E104" s="18"/>
      <c r="F104" s="18"/>
      <c r="G104" s="18"/>
      <c r="H104" s="18"/>
      <c r="I104" s="18"/>
      <c r="J104" s="18"/>
      <c r="K104" s="18"/>
      <c r="L104" s="18"/>
    </row>
  </sheetData>
  <mergeCells count="3">
    <mergeCell ref="E97:K99"/>
    <mergeCell ref="E101:K103"/>
    <mergeCell ref="E2:F2"/>
  </mergeCells>
  <phoneticPr fontId="3" type="noConversion"/>
  <pageMargins left="0.7" right="0.7" top="0.75" bottom="0.75" header="0.3" footer="0.3"/>
  <pageSetup paperSize="8" fitToHeight="0" orientation="portrait" r:id="rId1"/>
  <headerFooter alignWithMargins="0">
    <oddFooter>&amp;L&amp;P&amp;C&amp;F&amp;RDefinitief v1.3 20141016</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ae033921-439f-46ba-b586-0b8c8775f769" ContentTypeId="0x010100B0CFCA0286740945ABA144AD52B74072" PreviousValue="false"/>
</file>

<file path=customXml/item3.xml><?xml version="1.0" encoding="utf-8"?>
<ct:contentTypeSchema xmlns:ct="http://schemas.microsoft.com/office/2006/metadata/contentType" xmlns:ma="http://schemas.microsoft.com/office/2006/metadata/properties/metaAttributes" ct:_="" ma:_="" ma:contentTypeName="RWS Word doc" ma:contentTypeID="0x010100B0CFCA0286740945ABA144AD52B740720093331B2F42B9094CA9479BBC3394CD0C" ma:contentTypeVersion="2" ma:contentTypeDescription="Create a new document." ma:contentTypeScope="" ma:versionID="b1f63744a6e01bae76806ae70719faa8">
  <xsd:schema xmlns:xsd="http://www.w3.org/2001/XMLSchema" xmlns:xs="http://www.w3.org/2001/XMLSchema" xmlns:p="http://schemas.microsoft.com/office/2006/metadata/properties" xmlns:ns2="cb665cb2-4c1b-4338-95f1-4dd7cd771ce0" xmlns:ns3="01d74b16-6abb-4d82-b58c-d661e297d09b" targetNamespace="http://schemas.microsoft.com/office/2006/metadata/properties" ma:root="true" ma:fieldsID="297e2d079cc1196d1da235902606b747" ns2:_="" ns3:_="">
    <xsd:import namespace="cb665cb2-4c1b-4338-95f1-4dd7cd771ce0"/>
    <xsd:import namespace="01d74b16-6abb-4d82-b58c-d661e297d09b"/>
    <xsd:element name="properties">
      <xsd:complexType>
        <xsd:sequence>
          <xsd:element name="documentManagement">
            <xsd:complexType>
              <xsd:all>
                <xsd:element ref="ns2:Connect-Status"/>
                <xsd:element ref="ns2:Connect-Archiefwaardig"/>
                <xsd:element ref="ns2:TaxCatchAll" minOccurs="0"/>
                <xsd:element ref="ns2:TaxCatchAllLabel" minOccurs="0"/>
                <xsd:element ref="ns2:TaxKeywordTaxHTField" minOccurs="0"/>
                <xsd:element ref="ns2:f8a19592d410488a963c18d6cfe9bdaa" minOccurs="0"/>
                <xsd:element ref="ns2:e5bbabaa558347c9a785183771c230c4" minOccurs="0"/>
                <xsd:element ref="ns2:md4a5e6ab761404298864f0be17ffc0c" minOccurs="0"/>
                <xsd:element ref="ns2:ka142704ec404179bc6dc96ce8d3373c"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Status" ma:index="4" ma:displayName="Status" ma:default="Concept" ma:format="Dropdown" ma:internalName="Connect_x002d_Status" ma:readOnly="false">
      <xsd:simpleType>
        <xsd:restriction base="dms:Choice">
          <xsd:enumeration value="Concept"/>
          <xsd:enumeration value="Definitief"/>
          <xsd:enumeration value="Vervallen"/>
        </xsd:restriction>
      </xsd:simpleType>
    </xsd:element>
    <xsd:element name="Connect-Archiefwaardig" ma:index="8" ma:displayName="Archiefwaardig" ma:default="Ja" ma:format="Dropdown" ma:internalName="Connect_x002d_Archiefwaardig" ma:readOnly="false">
      <xsd:simpleType>
        <xsd:restriction base="dms:Choice">
          <xsd:enumeration value="Ja"/>
          <xsd:enumeration value="Nee"/>
        </xsd:restriction>
      </xsd:simpleType>
    </xsd:element>
    <xsd:element name="TaxCatchAll" ma:index="9" nillable="true" ma:displayName="Taxonomy Catch All Column" ma:hidden="true" ma:list="{7a0f0974-2c19-47d4-8e0c-d5621cd1a43f}" ma:internalName="TaxCatchAll" ma:showField="CatchAllData" ma:web="01d74b16-6abb-4d82-b58c-d661e297d09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a0f0974-2c19-47d4-8e0c-d5621cd1a43f}" ma:internalName="TaxCatchAllLabel" ma:readOnly="true" ma:showField="CatchAllDataLabel" ma:web="01d74b16-6abb-4d82-b58c-d661e297d09b">
      <xsd:complexType>
        <xsd:complexContent>
          <xsd:extension base="dms:MultiChoiceLookup">
            <xsd:sequence>
              <xsd:element name="Value" type="dms:Lookup" maxOccurs="unbounded" minOccurs="0" nillable="true"/>
            </xsd:sequence>
          </xsd:extension>
        </xsd:complexContent>
      </xsd:complexType>
    </xsd:element>
    <xsd:element name="TaxKeywordTaxHTField" ma:index="12" nillable="true" ma:taxonomy="true" ma:internalName="TaxKeywordTaxHTField" ma:taxonomyFieldName="TaxKeyword" ma:displayName="Ondernemingstrefwoorden"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f8a19592d410488a963c18d6cfe9bdaa" ma:index="15" ma:taxonomy="true" ma:internalName="f8a19592d410488a963c18d6cfe9bdaa" ma:taxonomyFieldName="Connect_x002d_Bedrijfsvertrouwelijkheid" ma:displayName="Bedrijfsvertrouwelijkheid" ma:readOnly="false" ma:default="1;#RWS Bedrijfsvertrouwelijk|d5fcfbac-659d-41b3-b161-4048848dd05a" ma:fieldId="{f8a19592-d410-488a-963c-18d6cfe9bdaa}" ma:sspId="ae033921-439f-46ba-b586-0b8c8775f769" ma:termSetId="564eeb7c-6f8c-4989-b5c7-d847099ab158" ma:anchorId="00000000-0000-0000-0000-000000000000" ma:open="false" ma:isKeyword="false">
      <xsd:complexType>
        <xsd:sequence>
          <xsd:element ref="pc:Terms" minOccurs="0" maxOccurs="1"/>
        </xsd:sequence>
      </xsd:complexType>
    </xsd:element>
    <xsd:element name="e5bbabaa558347c9a785183771c230c4" ma:index="17" ma:taxonomy="true" ma:internalName="e5bbabaa558347c9a785183771c230c4" ma:taxonomyFieldName="Connect_x002d_Persoonsvertrouwelijkheid" ma:displayName="Persoonsvertrouwelijkheid" ma:readOnly="false" ma:default="2;#Geen|a0814100-4302-49f4-9f40-b7d42012644c" ma:fieldId="{e5bbabaa-5583-47c9-a785-183771c230c4}" ma:sspId="ae033921-439f-46ba-b586-0b8c8775f769" ma:termSetId="667043a5-4ee3-4c98-90a3-010dfffaf604" ma:anchorId="00000000-0000-0000-0000-000000000000" ma:open="false" ma:isKeyword="false">
      <xsd:complexType>
        <xsd:sequence>
          <xsd:element ref="pc:Terms" minOccurs="0" maxOccurs="1"/>
        </xsd:sequence>
      </xsd:complexType>
    </xsd:element>
    <xsd:element name="md4a5e6ab761404298864f0be17ffc0c" ma:index="19"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ka142704ec404179bc6dc96ce8d3373c" ma:index="21"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1d74b16-6abb-4d82-b58c-d661e297d09b" elementFormDefault="qualified">
    <xsd:import namespace="http://schemas.microsoft.com/office/2006/documentManagement/types"/>
    <xsd:import namespace="http://schemas.microsoft.com/office/infopath/2007/PartnerControls"/>
    <xsd:element name="_dlc_DocId" ma:index="22" nillable="true" ma:displayName="Waarde van de document-id" ma:description="De waarde van de document-id die aan dit item is toegewezen." ma:internalName="_dlc_DocId" ma:readOnly="true">
      <xsd:simpleType>
        <xsd:restriction base="dms:Text"/>
      </xsd:simpleType>
    </xsd:element>
    <xsd:element name="_dlc_DocIdUrl" ma:index="2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e5bbabaa558347c9a785183771c230c4 xmlns="cb665cb2-4c1b-4338-95f1-4dd7cd771ce0">
      <Terms xmlns="http://schemas.microsoft.com/office/infopath/2007/PartnerControls">
        <TermInfo xmlns="http://schemas.microsoft.com/office/infopath/2007/PartnerControls">
          <TermName xmlns="http://schemas.microsoft.com/office/infopath/2007/PartnerControls">Geen</TermName>
          <TermId xmlns="http://schemas.microsoft.com/office/infopath/2007/PartnerControls">a0814100-4302-49f4-9f40-b7d42012644c</TermId>
        </TermInfo>
      </Terms>
    </e5bbabaa558347c9a785183771c230c4>
    <_dlc_DocId xmlns="01d74b16-6abb-4d82-b58c-d661e297d09b">CON00-480188337-268</_dlc_DocId>
    <TaxCatchAll xmlns="cb665cb2-4c1b-4338-95f1-4dd7cd771ce0">
      <Value>20</Value>
      <Value>5</Value>
      <Value>2</Value>
      <Value>1</Value>
    </TaxCatchAll>
    <_dlc_DocIdUrl xmlns="01d74b16-6abb-4d82-b58c-d661e297d09b">
      <Url>https://connect.sp02.rws.nl/sites/M231020203/_layouts/15/DocIdRedir.aspx?ID=CON00-480188337-268</Url>
      <Description>CON00-480188337-268</Description>
    </_dlc_DocIdUrl>
    <f8a19592d410488a963c18d6cfe9bdaa xmlns="cb665cb2-4c1b-4338-95f1-4dd7cd771ce0">
      <Terms xmlns="http://schemas.microsoft.com/office/infopath/2007/PartnerControls">
        <TermInfo xmlns="http://schemas.microsoft.com/office/infopath/2007/PartnerControls">
          <TermName xmlns="http://schemas.microsoft.com/office/infopath/2007/PartnerControls">RWS Bedrijfsvertrouwelijk</TermName>
          <TermId xmlns="http://schemas.microsoft.com/office/infopath/2007/PartnerControls">d5fcfbac-659d-41b3-b161-4048848dd05a</TermId>
        </TermInfo>
      </Terms>
    </f8a19592d410488a963c18d6cfe9bdaa>
    <Connect-Status xmlns="cb665cb2-4c1b-4338-95f1-4dd7cd771ce0">Definitief</Connect-Status>
    <TaxKeywordTaxHTField xmlns="cb665cb2-4c1b-4338-95f1-4dd7cd771ce0">
      <Terms xmlns="http://schemas.microsoft.com/office/infopath/2007/PartnerControls"/>
    </TaxKeywordTaxHTField>
    <md4a5e6ab761404298864f0be17ffc0c xmlns="cb665cb2-4c1b-4338-95f1-4dd7cd771ce0">
      <Terms xmlns="http://schemas.microsoft.com/office/infopath/2007/PartnerControls">
        <TermInfo xmlns="http://schemas.microsoft.com/office/infopath/2007/PartnerControls">
          <TermName xmlns="http://schemas.microsoft.com/office/infopath/2007/PartnerControls">RWS Programma's, Projecten en Onderhoud</TermName>
          <TermId xmlns="http://schemas.microsoft.com/office/infopath/2007/PartnerControls">ecddfe69-e06c-4daa-922c-daf4247fccee</TermId>
        </TermInfo>
      </Terms>
    </md4a5e6ab761404298864f0be17ffc0c>
    <ka142704ec404179bc6dc96ce8d3373c xmlns="cb665cb2-4c1b-4338-95f1-4dd7cd771ce0">
      <Terms xmlns="http://schemas.microsoft.com/office/infopath/2007/PartnerControls">
        <TermInfo xmlns="http://schemas.microsoft.com/office/infopath/2007/PartnerControls">
          <TermName xmlns="http://schemas.microsoft.com/office/infopath/2007/PartnerControls">Rekenblad - Spreadsheet</TermName>
          <TermId xmlns="http://schemas.microsoft.com/office/infopath/2007/PartnerControls">9380f188-4944-437c-9080-df1d3c6478f0</TermId>
        </TermInfo>
      </Terms>
    </ka142704ec404179bc6dc96ce8d3373c>
    <Connect-Archiefwaardig xmlns="cb665cb2-4c1b-4338-95f1-4dd7cd771ce0">Ja</Connect-Archiefwaardig>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B4103E-E9BA-44A2-905A-0BD98D9C8F07}">
  <ds:schemaRefs>
    <ds:schemaRef ds:uri="http://schemas.microsoft.com/sharepoint/events"/>
  </ds:schemaRefs>
</ds:datastoreItem>
</file>

<file path=customXml/itemProps2.xml><?xml version="1.0" encoding="utf-8"?>
<ds:datastoreItem xmlns:ds="http://schemas.openxmlformats.org/officeDocument/2006/customXml" ds:itemID="{891466AA-74C9-4E45-864C-531208223C94}">
  <ds:schemaRefs>
    <ds:schemaRef ds:uri="Microsoft.SharePoint.Taxonomy.ContentTypeSync"/>
  </ds:schemaRefs>
</ds:datastoreItem>
</file>

<file path=customXml/itemProps3.xml><?xml version="1.0" encoding="utf-8"?>
<ds:datastoreItem xmlns:ds="http://schemas.openxmlformats.org/officeDocument/2006/customXml" ds:itemID="{9175AC05-1AD4-41B0-883F-CC6D3E99C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665cb2-4c1b-4338-95f1-4dd7cd771ce0"/>
    <ds:schemaRef ds:uri="01d74b16-6abb-4d82-b58c-d661e297d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48241A3-50E1-4A68-B3C1-4E0AA3D5FF40}">
  <ds:schemaRefs>
    <ds:schemaRef ds:uri="http://schemas.microsoft.com/office/2006/metadata/properties"/>
    <ds:schemaRef ds:uri="http://schemas.microsoft.com/office/2006/documentManagement/types"/>
    <ds:schemaRef ds:uri="01d74b16-6abb-4d82-b58c-d661e297d09b"/>
    <ds:schemaRef ds:uri="http://purl.org/dc/elements/1.1/"/>
    <ds:schemaRef ds:uri="http://purl.org/dc/terms/"/>
    <ds:schemaRef ds:uri="http://purl.org/dc/dcmitype/"/>
    <ds:schemaRef ds:uri="http://www.w3.org/XML/1998/namespace"/>
    <ds:schemaRef ds:uri="cb665cb2-4c1b-4338-95f1-4dd7cd771ce0"/>
    <ds:schemaRef ds:uri="http://schemas.microsoft.com/office/infopath/2007/PartnerControls"/>
    <ds:schemaRef ds:uri="http://schemas.openxmlformats.org/package/2006/metadata/core-properties"/>
  </ds:schemaRefs>
</ds:datastoreItem>
</file>

<file path=customXml/itemProps5.xml><?xml version="1.0" encoding="utf-8"?>
<ds:datastoreItem xmlns:ds="http://schemas.openxmlformats.org/officeDocument/2006/customXml" ds:itemID="{1C1B1084-62D7-4F86-90FA-FCE336D3F2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 Toelichting EHP</vt:lpstr>
      <vt:lpstr>EHP Objecttype</vt:lpstr>
      <vt:lpstr> EHP Activiteiten</vt:lpstr>
      <vt:lpstr>Tarieven</vt:lpstr>
      <vt:lpstr>Inschrijfsom</vt:lpstr>
      <vt:lpstr>' EHP Activiteiten'!Afdrukbereik</vt:lpstr>
      <vt:lpstr>'EHP Objecttype'!Afdrukbereik</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Eenheidsprijzen en Tarievenlijst</dc:title>
  <dc:subject/>
  <dc:creator>zandbergena02</dc:creator>
  <cp:keywords/>
  <dc:description/>
  <cp:lastModifiedBy>Sande, Tim van de (RWS PPO)</cp:lastModifiedBy>
  <cp:revision/>
  <dcterms:created xsi:type="dcterms:W3CDTF">2014-04-02T12:54:12Z</dcterms:created>
  <dcterms:modified xsi:type="dcterms:W3CDTF">2025-02-18T13:48:55Z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Kopie van Referentiepakket RODS definitief vw opmaak.xlsx</vt:lpwstr>
  </property>
  <property fmtid="{D5CDD505-2E9C-101B-9397-08002B2CF9AE}" pid="3" name="ContentTypeId">
    <vt:lpwstr>0x010100B0CFCA0286740945ABA144AD52B740720093331B2F42B9094CA9479BBC3394CD0C</vt:lpwstr>
  </property>
  <property fmtid="{D5CDD505-2E9C-101B-9397-08002B2CF9AE}" pid="4" name="_dlc_DocIdItemGuid">
    <vt:lpwstr>21abca26-4acf-4302-a8a8-6f83039ed9c3</vt:lpwstr>
  </property>
  <property fmtid="{D5CDD505-2E9C-101B-9397-08002B2CF9AE}" pid="5" name="TaxKeyword">
    <vt:lpwstr/>
  </property>
  <property fmtid="{D5CDD505-2E9C-101B-9397-08002B2CF9AE}" pid="6" name="Connect-Bedrijfsvertrouwelijkheid">
    <vt:lpwstr>1;#RWS Bedrijfsvertrouwelijk|d5fcfbac-659d-41b3-b161-4048848dd05a</vt:lpwstr>
  </property>
  <property fmtid="{D5CDD505-2E9C-101B-9397-08002B2CF9AE}" pid="7" name="Connect-Persoonsvertrouwelijkheid">
    <vt:lpwstr>2;#Geen|a0814100-4302-49f4-9f40-b7d42012644c</vt:lpwstr>
  </property>
  <property fmtid="{D5CDD505-2E9C-101B-9397-08002B2CF9AE}" pid="8" name="Connect-Documenttype">
    <vt:lpwstr>20;#Rekenblad - Spreadsheet|9380f188-4944-437c-9080-df1d3c6478f0</vt:lpwstr>
  </property>
  <property fmtid="{D5CDD505-2E9C-101B-9397-08002B2CF9AE}" pid="9" name="Connect-Organisatieonderdeel">
    <vt:lpwstr>5;#RWS Programma's, Projecten en Onderhoud|ecddfe69-e06c-4daa-922c-daf4247fccee</vt:lpwstr>
  </property>
  <property fmtid="{D5CDD505-2E9C-101B-9397-08002B2CF9AE}" pid="10" name="j7965235a8fd41fb89d2a664ecf0f7a1">
    <vt:lpwstr/>
  </property>
  <property fmtid="{D5CDD505-2E9C-101B-9397-08002B2CF9AE}" pid="11" name="Connect-Classificatiecode">
    <vt:lpwstr/>
  </property>
</Properties>
</file>