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lumconline-my.sharepoint.com/personal/t_ruytenberg_lumc_nl/Documents/2024 - zaalapparaat radiologie aanbesteding/2c. Aanbestedingssdocumenten (PVE)/"/>
    </mc:Choice>
  </mc:AlternateContent>
  <xr:revisionPtr revIDLastSave="61" documentId="13_ncr:1_{7AF99EEC-2FB7-48A5-98BA-32AB6EED12DA}" xr6:coauthVersionLast="47" xr6:coauthVersionMax="47" xr10:uidLastSave="{1F3785C0-2283-4A1F-9A08-487CFB98D5E8}"/>
  <bookViews>
    <workbookView xWindow="-110" yWindow="-110" windowWidth="19420" windowHeight="10300" xr2:uid="{00000000-000D-0000-FFFF-FFFF00000000}"/>
  </bookViews>
  <sheets>
    <sheet name="Inschrijfprijs" sheetId="11" r:id="rId1"/>
    <sheet name="Prijsbeoordeling" sheetId="7" r:id="rId2"/>
  </sheets>
  <definedNames>
    <definedName name="MaxPnt" localSheetId="1">Prijsbeoordeling!$B$12</definedName>
    <definedName name="MaxPnt">#REF!</definedName>
    <definedName name="PrIn" localSheetId="1">Prijsbeoordeling!$B$15</definedName>
    <definedName name="PrIn">#REF!</definedName>
    <definedName name="PrKn" localSheetId="1">Prijsbeoordeling!$B$9</definedName>
    <definedName name="PrKn">#REF!</definedName>
    <definedName name="PrMax" localSheetId="1">Prijsbeoordeling!$B$11</definedName>
    <definedName name="PrMax">#REF!</definedName>
    <definedName name="PuKn" localSheetId="1">Prijsbeoordeling!$B$10</definedName>
    <definedName name="PuK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7" l="1"/>
  <c r="I66" i="11"/>
  <c r="I65" i="11"/>
  <c r="I64" i="11"/>
  <c r="G54" i="11"/>
  <c r="I39" i="11"/>
  <c r="I37" i="11"/>
  <c r="I28" i="11"/>
  <c r="I20" i="11"/>
  <c r="C22" i="7" l="1"/>
  <c r="B22" i="7"/>
  <c r="B21" i="7" l="1"/>
  <c r="A25" i="7" l="1"/>
  <c r="M10" i="7" l="1"/>
  <c r="C21" i="7"/>
  <c r="M13" i="7"/>
  <c r="L13" i="7"/>
  <c r="N12" i="7"/>
  <c r="M12" i="7"/>
  <c r="J10" i="7"/>
  <c r="I10" i="7"/>
  <c r="M9" i="7"/>
  <c r="K9" i="7"/>
  <c r="J9" i="7"/>
</calcChain>
</file>

<file path=xl/sharedStrings.xml><?xml version="1.0" encoding="utf-8"?>
<sst xmlns="http://schemas.openxmlformats.org/spreadsheetml/2006/main" count="133" uniqueCount="104">
  <si>
    <t>Prijzenblad</t>
  </si>
  <si>
    <t>Mobiel Röntgensysteem</t>
  </si>
  <si>
    <t>Naam Inschrijver</t>
  </si>
  <si>
    <t>&lt;naam inschrijver&gt;</t>
  </si>
  <si>
    <t>A. Basissysteem</t>
  </si>
  <si>
    <t>Onderdeel</t>
  </si>
  <si>
    <t xml:space="preserve">Omschrijving </t>
  </si>
  <si>
    <t>Fabrikaat-</t>
  </si>
  <si>
    <t>Type-/serie</t>
  </si>
  <si>
    <t>Aantal</t>
  </si>
  <si>
    <t xml:space="preserve"> Brutoprijs  </t>
  </si>
  <si>
    <t xml:space="preserve">Korting </t>
  </si>
  <si>
    <t xml:space="preserve"> Nettoprijs  </t>
  </si>
  <si>
    <t>Totaal netto</t>
  </si>
  <si>
    <t>systeem</t>
  </si>
  <si>
    <t>naam</t>
  </si>
  <si>
    <t>nummer</t>
  </si>
  <si>
    <t>%</t>
  </si>
  <si>
    <t>bedrag incl. BTW</t>
  </si>
  <si>
    <t>A.1 Apparatuur conform minimumeisen én wensen</t>
  </si>
  <si>
    <t>Mobiel röntgensysteem</t>
  </si>
  <si>
    <t xml:space="preserve">&lt; optie &gt; </t>
  </si>
  <si>
    <t xml:space="preserve">&lt; .. &gt; </t>
  </si>
  <si>
    <t>Totaal A1</t>
  </si>
  <si>
    <t>A.2 Opleidingen conform PVE</t>
  </si>
  <si>
    <t>omschrijving opleiding + vermelding aantal dagen per persoon en locatie</t>
  </si>
  <si>
    <t>Indien opleidingen niet op locatie LUMC kunnen plaatsvinden, gelieve dit aan te geven. Kosten dienen dan geoffreerd te worden obv locatie extern</t>
  </si>
  <si>
    <t xml:space="preserve">Technische trainig (technici) (1e lijns support) </t>
  </si>
  <si>
    <t>Totaal A2</t>
  </si>
  <si>
    <t>A.3 Overig</t>
  </si>
  <si>
    <t>Installatie, implementatie, gebruiksklaar maken.</t>
  </si>
  <si>
    <t>&lt;…&gt;</t>
  </si>
  <si>
    <t>Totaal A3</t>
  </si>
  <si>
    <t>Totaal bedrag Investering (totaal A)</t>
  </si>
  <si>
    <t xml:space="preserve">B. Onderhoudskosten apparatuur </t>
  </si>
  <si>
    <t xml:space="preserve">Onderhoud op basis van all-in en conform de SSO (preventief + correctief + alle onderdelen,  inclusief updates en verplichte upgrades (levering en implementatie), gedurende 10 jaar. NB In het geval van een all-in overeenkomst zullen er geen bijkomende kosten van welke aard dan ook aan het LUMC in rekening worden gebracht. </t>
  </si>
  <si>
    <t>Tarieven in euro's inclusief B.T.W.</t>
  </si>
  <si>
    <t>Preventief onderhoud, inclusief veiligheidrapport</t>
  </si>
  <si>
    <t>Correctief onderhoud (alle storingen in het betreffende jaar)</t>
  </si>
  <si>
    <t>Korting 1e lijns onderhoud door LUMC in Euro's</t>
  </si>
  <si>
    <t>Netto prijs all-in onderhoud in betreffend jaar</t>
  </si>
  <si>
    <t>(Bijzonder) te verrichten werkzaamheden</t>
  </si>
  <si>
    <t>Jaar 1 (garantiejaar)</t>
  </si>
  <si>
    <t>Jaar 2</t>
  </si>
  <si>
    <t>optioneel</t>
  </si>
  <si>
    <t>Jaar 3</t>
  </si>
  <si>
    <t>Jaar 4</t>
  </si>
  <si>
    <t>Jaar 5</t>
  </si>
  <si>
    <t>Jaar 6</t>
  </si>
  <si>
    <t>Jaar 7</t>
  </si>
  <si>
    <t>Jaar 8</t>
  </si>
  <si>
    <t>Jaar 9</t>
  </si>
  <si>
    <t>Jaar 10</t>
  </si>
  <si>
    <t xml:space="preserve">NB1 in het eerste garantiejaar (12 maanden na acceptatie ) is het all-in onderhoud kosteloos voor LUMC </t>
  </si>
  <si>
    <t>NB2 Tarieven zijn gebaseerd op een onderhoudscontract van 10 jaar , inclusief 1 jaar garantie. Tevens is kan het onderhoudscontract worden verlengd tegen dezelfde voorwaarden en kosten</t>
  </si>
  <si>
    <t xml:space="preserve">Inschrijver dient een lijst van onderdelen en accessoires bij te voegen waarvan de vervangingskosten niet zijn inbegrepen in het onderhoudscontract. Denk bijvoorbeeld aan: detectoren in verschillende formaten, etc. Deze lijst mag ook separaat worden bijgevoegd. </t>
  </si>
  <si>
    <t>D. Inschrijfprijs</t>
  </si>
  <si>
    <t>Hieronder wordt automatisch de door u opgegeven kosten voor de investering en de onderhoudskosten (inclusief garantiejaar) berekend op basis van de door u geoffreerde bedragen. Deze bedragen zijn geel gemarkeerd.</t>
  </si>
  <si>
    <t>Onderstaande bedragen worden automatisch ingevuld in het tabblad Inschrijfprijs, hierin staan ook de plafondbedragen benoemd. Let goed op dat u niet boven deze bedragen uitkomt.</t>
  </si>
  <si>
    <t>Investering (totaalbedrag ad punt A)</t>
  </si>
  <si>
    <r>
      <t xml:space="preserve">Inschrijfprijs over 10 jaar </t>
    </r>
    <r>
      <rPr>
        <b/>
        <i/>
        <sz val="8"/>
        <rFont val="Arial"/>
        <family val="2"/>
      </rPr>
      <t>DDP LUMC inclusief BTW</t>
    </r>
  </si>
  <si>
    <t xml:space="preserve">Inschrijver verklaart hierbij tevens dat alle aspecten die afgenomen dienen te worden om de opdracht voor het LUMC volledig </t>
  </si>
  <si>
    <t xml:space="preserve">en conform de eisen van het LUMC uit te voeren, zijn inbegrepen in de totaal prijs.  </t>
  </si>
  <si>
    <t xml:space="preserve">Inschrijver zal in alle in te vullen posten marktconforme tarieven hanteren. </t>
  </si>
  <si>
    <t>Rekenblad gunningscriterium Prijs</t>
  </si>
  <si>
    <t>Naam</t>
  </si>
  <si>
    <t>x</t>
  </si>
  <si>
    <t>y</t>
  </si>
  <si>
    <t>Prijsknippunt</t>
  </si>
  <si>
    <t>euro</t>
  </si>
  <si>
    <t>PrKn</t>
  </si>
  <si>
    <t>Puntenknippunt</t>
  </si>
  <si>
    <t>punten</t>
  </si>
  <si>
    <t>PuKn</t>
  </si>
  <si>
    <t>Maximale prijs</t>
  </si>
  <si>
    <t>PrMax</t>
  </si>
  <si>
    <t>Maximum pnt</t>
  </si>
  <si>
    <t>Gegevens inschrijver</t>
  </si>
  <si>
    <t>Inschrijvingsprijs</t>
  </si>
  <si>
    <t>Berekende gegevens grafiek</t>
  </si>
  <si>
    <r>
      <t>Grafiekformule: Punten =</t>
    </r>
    <r>
      <rPr>
        <i/>
        <sz val="11"/>
        <color theme="1"/>
        <rFont val="Calibri"/>
        <family val="2"/>
        <scheme val="minor"/>
      </rPr>
      <t xml:space="preserve"> </t>
    </r>
    <r>
      <rPr>
        <b/>
        <i/>
        <sz val="11"/>
        <color rgb="FFFF0000"/>
        <rFont val="Calibri"/>
        <family val="2"/>
        <scheme val="minor"/>
      </rPr>
      <t>A</t>
    </r>
    <r>
      <rPr>
        <sz val="11"/>
        <color theme="1"/>
        <rFont val="Calibri"/>
        <family val="2"/>
        <scheme val="minor"/>
      </rPr>
      <t xml:space="preserve"> x Inschrijvingsprijs + </t>
    </r>
    <r>
      <rPr>
        <b/>
        <i/>
        <sz val="11"/>
        <color rgb="FFFF0000"/>
        <rFont val="Calibri"/>
        <family val="2"/>
        <scheme val="minor"/>
      </rPr>
      <t>B</t>
    </r>
  </si>
  <si>
    <t>A</t>
  </si>
  <si>
    <t>B</t>
  </si>
  <si>
    <t>Deel 1</t>
  </si>
  <si>
    <t>Deel 2</t>
  </si>
  <si>
    <t>Score</t>
  </si>
  <si>
    <t>Grafiekformule is:</t>
  </si>
  <si>
    <t>Punten = A x Inschrijfprijs + B</t>
  </si>
  <si>
    <t xml:space="preserve">Formule voor A en B is: </t>
  </si>
  <si>
    <t>(0-PuKn)/(PrMax-PrKn)</t>
  </si>
  <si>
    <t>PrMax*PuKn/(PrMax-PrKn)</t>
  </si>
  <si>
    <t>Functionele applicatietraining voor: radiodiagnostisch laboranten</t>
  </si>
  <si>
    <t>Totaal onderhoudskosten inclusief eerste-lijns-korting</t>
  </si>
  <si>
    <t>Plafondbedrag netto onderhoud EUR 20.000 inclusief BTW per jaar en EUR 180.000 inclusief BTW totaal</t>
  </si>
  <si>
    <t>Plafondbedrag netto investering EUR 150.000 inclusief BTW</t>
  </si>
  <si>
    <t>C.  Lijst met onderdelen en accessoires (niet in inschrijfprijs)</t>
  </si>
  <si>
    <t>Onderhoud (totaal ad punt B inclusief eerste-lijns-korting)</t>
  </si>
  <si>
    <t>Eventuele kortingen (zoals de inruilkorting) zijn in de prijzen en tarieven verrekend.</t>
  </si>
  <si>
    <r>
      <t xml:space="preserve">BELANGRIJK, ALGEMENE OPMERKING:
</t>
    </r>
    <r>
      <rPr>
        <b/>
        <sz val="10"/>
        <rFont val="Arial"/>
        <family val="2"/>
      </rPr>
      <t xml:space="preserve">* Uit dit prijzenblad volgt een Inschrijfprijs. Deze Inschrijfprijs wordt berekend ten behoeve van het Gunningscriterium Prijs in de aanbesteding.
* Daarnaast worden prijzen van onderdelen en accesoires gevraagd, die niet worden meegewogen in de beoordeling.
* De prijzen die u opgeeft omvatten alle kosten die nodig zijn om de opdracht zoals beschreven door de Aanbestedende dienst uit te voeren. </t>
    </r>
  </si>
  <si>
    <r>
      <rPr>
        <b/>
        <u/>
        <sz val="10"/>
        <color rgb="FF000000"/>
        <rFont val="Arial"/>
        <family val="2"/>
      </rPr>
      <t>TOELICHTING:</t>
    </r>
    <r>
      <rPr>
        <b/>
        <sz val="10"/>
        <color rgb="FF000000"/>
        <rFont val="Arial"/>
        <family val="2"/>
      </rPr>
      <t xml:space="preserve">
U wordt verzocht de geel gemarkeerde cellen in dit prijzenblad in te vullen voor voor de genoemde onderdelen; wijziging van de lay-out van dit prijzenblad is niet toegestaan en kan leiden tot uitsluiting van de aanbesteding. Eventuele voorstellen tot wijzigingen in dit Prijzenblad dient u kenbaar te maken door hierover een vraag te stellen.
Prijzen staan vast gedurende de contractperiode, met uitzondering van de indexeringsmogelijkheden zoals beschreven in de Standaard Serviceovereenko</t>
    </r>
    <r>
      <rPr>
        <b/>
        <sz val="10"/>
        <rFont val="Arial"/>
        <family val="2"/>
      </rPr>
      <t>mst (Bijlage 4</t>
    </r>
    <r>
      <rPr>
        <b/>
        <sz val="10"/>
        <color rgb="FF000000"/>
        <rFont val="Arial"/>
        <family val="2"/>
      </rPr>
      <t>). Alle bedragen zijn in Euro's, inclusief btw en inclusief alle overige kosten (bijv. reis -en verblijfskosten)
In uw prijsstelling is inbegrepen het voldoen aan alle gestelde vereisten in de Aanbestedingsdocumenten. Alle kosten voor een complete bedrijfsklare oplevering conform programma van eisen en de door u aangeboden wensen moeten in de prijzen inbegrepen zijn. Kosten welke niet staan vermeld in dit prijzenblad, kunnen niet in rekening worden gebracht bij Opdrachtgever.
Let op: Indien de plafondprijzen bij één of meerdere onderdelen worden overschreden wordt de Inschrijving terzijde gelegd. 
Onder A) dient Inschrijver alle kosten op te geven voor het gebruiksklaar opleveren van de gevraagde apparatuur. Bij A.3 kan Inschrijver alle kosten opgeven die niet onder apparatuur of opleidingen valt. Uitgebreide specificatie van de apparatuur mag separaat worden bijgevoegd onder de juiste verwijzing.
Onder B) dienen de onderhoudskosten voor de komende 10 jaar worden opgenomen. Indien mogelijk aangeven welke (bijzondere) werkzaamheden er verricht worden bijv. vervangen van specifiek onderdeel in jaar x.</t>
    </r>
  </si>
  <si>
    <t xml:space="preserve">per stuk incl. BTW </t>
  </si>
  <si>
    <t>per stuk incl. BTW</t>
  </si>
  <si>
    <t>Handtekening</t>
  </si>
  <si>
    <t>&lt;ondertekening vereist in .pdf versie&gt;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</si>
</sst>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00_-;_-&quot;€&quot;\ * #,##0.00\-;_-&quot;€&quot;\ * &quot;-&quot;??_-;_-@_-"/>
    <numFmt numFmtId="165" formatCode="0.00000"/>
    <numFmt numFmtId="166" formatCode="0.000"/>
    <numFmt numFmtId="167" formatCode="_-[$€-413]\ * #,##0.00_-;_-[$€-413]\ * #,##0.00\-;_-[$€-413]\ * &quot;-&quot;??_-;_-@_-"/>
    <numFmt numFmtId="168" formatCode="_-[$€-413]\ * #,##0_-;_-[$€-413]\ * #,##0\-;_-[$€-413]\ * &quot;-&quot;??_-;_-@_-"/>
    <numFmt numFmtId="169" formatCode="&quot;€&quot;\ #,##0.00_-"/>
  </numFmts>
  <fonts count="25" x14ac:knownFonts="1">
    <font>
      <sz val="11"/>
      <color theme="1"/>
      <name val="Calibri"/>
      <family val="2"/>
      <scheme val="minor"/>
    </font>
    <font>
      <b/>
      <sz val="11"/>
      <color theme="1"/>
      <name val="Calibri"/>
      <family val="2"/>
      <scheme val="minor"/>
    </font>
    <font>
      <i/>
      <sz val="11"/>
      <color theme="1"/>
      <name val="Calibri"/>
      <family val="2"/>
      <scheme val="minor"/>
    </font>
    <font>
      <b/>
      <i/>
      <sz val="11"/>
      <color rgb="FFFF0000"/>
      <name val="Calibri"/>
      <family val="2"/>
      <scheme val="minor"/>
    </font>
    <font>
      <b/>
      <sz val="22"/>
      <color theme="1"/>
      <name val="Calibri"/>
      <family val="2"/>
      <scheme val="minor"/>
    </font>
    <font>
      <sz val="11"/>
      <color theme="1"/>
      <name val="Calibri"/>
      <family val="2"/>
      <scheme val="minor"/>
    </font>
    <font>
      <sz val="10"/>
      <name val="Arial"/>
      <family val="2"/>
    </font>
    <font>
      <b/>
      <sz val="20"/>
      <color theme="0"/>
      <name val="Calibri"/>
      <family val="2"/>
      <scheme val="minor"/>
    </font>
    <font>
      <b/>
      <sz val="16"/>
      <color theme="0"/>
      <name val="Calibri"/>
      <family val="2"/>
      <scheme val="minor"/>
    </font>
    <font>
      <sz val="12"/>
      <color theme="1"/>
      <name val="Calibri"/>
      <family val="2"/>
      <scheme val="minor"/>
    </font>
    <font>
      <b/>
      <sz val="10"/>
      <color rgb="FF000000"/>
      <name val="Arial"/>
      <family val="2"/>
    </font>
    <font>
      <sz val="10"/>
      <color rgb="FF000000"/>
      <name val="Arial"/>
      <family val="2"/>
    </font>
    <font>
      <b/>
      <u/>
      <sz val="10"/>
      <name val="Arial"/>
      <family val="2"/>
    </font>
    <font>
      <b/>
      <u/>
      <sz val="11"/>
      <name val="Arial"/>
      <family val="2"/>
    </font>
    <font>
      <sz val="8"/>
      <name val="Arial"/>
      <family val="2"/>
    </font>
    <font>
      <b/>
      <sz val="8"/>
      <name val="Arial"/>
      <family val="2"/>
    </font>
    <font>
      <b/>
      <u/>
      <sz val="8"/>
      <name val="Arial"/>
      <family val="2"/>
    </font>
    <font>
      <b/>
      <i/>
      <sz val="8"/>
      <name val="Arial"/>
      <family val="2"/>
    </font>
    <font>
      <i/>
      <sz val="8"/>
      <name val="Arial"/>
      <family val="2"/>
    </font>
    <font>
      <b/>
      <i/>
      <u/>
      <sz val="8"/>
      <name val="Arial"/>
      <family val="2"/>
    </font>
    <font>
      <i/>
      <sz val="10"/>
      <name val="Arial"/>
      <family val="2"/>
    </font>
    <font>
      <b/>
      <sz val="10"/>
      <name val="Arial"/>
      <family val="2"/>
    </font>
    <font>
      <b/>
      <u/>
      <sz val="10"/>
      <color rgb="FF000000"/>
      <name val="Arial"/>
      <family val="2"/>
    </font>
    <font>
      <b/>
      <sz val="12"/>
      <color theme="1"/>
      <name val="Calibri"/>
      <family val="2"/>
      <scheme val="minor"/>
    </font>
    <font>
      <b/>
      <sz val="12"/>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00FF00"/>
        <bgColor indexed="64"/>
      </patternFill>
    </fill>
    <fill>
      <patternFill patternType="solid">
        <fgColor theme="3" tint="0.39997558519241921"/>
        <bgColor indexed="64"/>
      </patternFill>
    </fill>
    <fill>
      <patternFill patternType="solid">
        <fgColor theme="4"/>
        <bgColor indexed="64"/>
      </patternFill>
    </fill>
    <fill>
      <patternFill patternType="solid">
        <fgColor rgb="FFFFFFFF"/>
        <bgColor rgb="FF000000"/>
      </patternFill>
    </fill>
    <fill>
      <patternFill patternType="solid">
        <fgColor rgb="FFD9D9D9"/>
        <bgColor rgb="FF000000"/>
      </patternFill>
    </fill>
    <fill>
      <patternFill patternType="solid">
        <fgColor rgb="FFFFFF00"/>
        <bgColor rgb="FF000000"/>
      </patternFill>
    </fill>
    <fill>
      <patternFill patternType="solid">
        <fgColor rgb="FFC5D9F1"/>
        <bgColor rgb="FF000000"/>
      </patternFill>
    </fill>
    <fill>
      <patternFill patternType="solid">
        <fgColor rgb="FF00B0F0"/>
        <bgColor indexed="64"/>
      </patternFill>
    </fill>
    <fill>
      <patternFill patternType="solid">
        <fgColor rgb="FF808080"/>
        <bgColor rgb="FF000000"/>
      </patternFill>
    </fill>
    <fill>
      <patternFill patternType="solid">
        <fgColor rgb="FF92D050"/>
        <bgColor rgb="FF000000"/>
      </patternFill>
    </fill>
    <fill>
      <patternFill patternType="solid">
        <fgColor rgb="FFFF0000"/>
        <bgColor rgb="FF000000"/>
      </patternFill>
    </fill>
  </fills>
  <borders count="58">
    <border>
      <left/>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diagonal/>
    </border>
    <border>
      <left/>
      <right/>
      <top style="medium">
        <color auto="1"/>
      </top>
      <bottom/>
      <diagonal/>
    </border>
    <border>
      <left style="medium">
        <color auto="1"/>
      </left>
      <right style="medium">
        <color auto="1"/>
      </right>
      <top/>
      <bottom style="thin">
        <color auto="1"/>
      </bottom>
      <diagonal/>
    </border>
    <border>
      <left/>
      <right style="thin">
        <color auto="1"/>
      </right>
      <top/>
      <bottom style="medium">
        <color auto="1"/>
      </bottom>
      <diagonal/>
    </border>
    <border>
      <left/>
      <right/>
      <top/>
      <bottom style="medium">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diagonal/>
    </border>
    <border>
      <left/>
      <right/>
      <top style="thin">
        <color auto="1"/>
      </top>
      <bottom/>
      <diagonal/>
    </border>
    <border>
      <left/>
      <right style="thin">
        <color auto="1"/>
      </right>
      <top/>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style="medium">
        <color rgb="FF000000"/>
      </right>
      <top style="medium">
        <color auto="1"/>
      </top>
      <bottom style="thin">
        <color auto="1"/>
      </bottom>
      <diagonal/>
    </border>
    <border>
      <left style="medium">
        <color rgb="FF000000"/>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medium">
        <color auto="1"/>
      </right>
      <top/>
      <bottom style="thin">
        <color auto="1"/>
      </bottom>
      <diagonal/>
    </border>
    <border>
      <left/>
      <right style="medium">
        <color rgb="FF000000"/>
      </right>
      <top style="thin">
        <color auto="1"/>
      </top>
      <bottom style="thin">
        <color auto="1"/>
      </bottom>
      <diagonal/>
    </border>
    <border>
      <left style="medium">
        <color rgb="FF000000"/>
      </left>
      <right/>
      <top style="thin">
        <color auto="1"/>
      </top>
      <bottom style="thin">
        <color auto="1"/>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auto="1"/>
      </right>
      <top/>
      <bottom style="medium">
        <color indexed="64"/>
      </bottom>
      <diagonal/>
    </border>
    <border>
      <left/>
      <right style="medium">
        <color rgb="FF000000"/>
      </right>
      <top style="thin">
        <color auto="1"/>
      </top>
      <bottom style="medium">
        <color indexed="64"/>
      </bottom>
      <diagonal/>
    </border>
    <border>
      <left style="medium">
        <color rgb="FF000000"/>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style="thin">
        <color auto="1"/>
      </bottom>
      <diagonal/>
    </border>
    <border>
      <left/>
      <right style="medium">
        <color indexed="64"/>
      </right>
      <top style="thin">
        <color auto="1"/>
      </top>
      <bottom/>
      <diagonal/>
    </border>
    <border>
      <left style="medium">
        <color indexed="64"/>
      </left>
      <right style="thin">
        <color auto="1"/>
      </right>
      <top/>
      <bottom style="thin">
        <color auto="1"/>
      </bottom>
      <diagonal/>
    </border>
    <border>
      <left style="thin">
        <color auto="1"/>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4">
    <xf numFmtId="0" fontId="0" fillId="0" borderId="0"/>
    <xf numFmtId="164" fontId="5" fillId="0" borderId="0" applyFont="0" applyFill="0" applyBorder="0" applyAlignment="0" applyProtection="0"/>
    <xf numFmtId="0" fontId="5" fillId="0" borderId="0"/>
    <xf numFmtId="0" fontId="9" fillId="0" borderId="0"/>
  </cellStyleXfs>
  <cellXfs count="189">
    <xf numFmtId="0" fontId="0" fillId="0" borderId="0" xfId="0"/>
    <xf numFmtId="0" fontId="1" fillId="0" borderId="0" xfId="0" applyFont="1"/>
    <xf numFmtId="0" fontId="1" fillId="3" borderId="0" xfId="0" applyFont="1" applyFill="1"/>
    <xf numFmtId="0" fontId="0" fillId="0" borderId="0" xfId="0" applyAlignment="1">
      <alignment horizontal="right"/>
    </xf>
    <xf numFmtId="1" fontId="0" fillId="0" borderId="0" xfId="0" applyNumberFormat="1"/>
    <xf numFmtId="0" fontId="3" fillId="0" borderId="0" xfId="0" applyFont="1" applyAlignment="1">
      <alignment horizontal="center"/>
    </xf>
    <xf numFmtId="165" fontId="1" fillId="4" borderId="0" xfId="0" applyNumberFormat="1" applyFont="1" applyFill="1"/>
    <xf numFmtId="0" fontId="11" fillId="0" borderId="0" xfId="3" applyFont="1" applyAlignment="1">
      <alignment horizontal="left" vertical="top"/>
    </xf>
    <xf numFmtId="168" fontId="11" fillId="0" borderId="0" xfId="3" applyNumberFormat="1" applyFont="1" applyAlignment="1">
      <alignment horizontal="left" vertical="top"/>
    </xf>
    <xf numFmtId="9" fontId="11" fillId="0" borderId="0" xfId="3" applyNumberFormat="1" applyFont="1" applyAlignment="1">
      <alignment horizontal="center" vertical="top"/>
    </xf>
    <xf numFmtId="0" fontId="9" fillId="0" borderId="0" xfId="3"/>
    <xf numFmtId="0" fontId="12" fillId="8" borderId="3" xfId="3" applyFont="1" applyFill="1" applyBorder="1" applyAlignment="1">
      <alignment vertical="center" wrapText="1"/>
    </xf>
    <xf numFmtId="0" fontId="13" fillId="0" borderId="0" xfId="3" applyFont="1" applyAlignment="1">
      <alignment horizontal="left" vertical="top" wrapText="1"/>
    </xf>
    <xf numFmtId="0" fontId="14" fillId="0" borderId="0" xfId="3" applyFont="1" applyAlignment="1">
      <alignment horizontal="left" vertical="top"/>
    </xf>
    <xf numFmtId="168" fontId="14" fillId="0" borderId="0" xfId="3" applyNumberFormat="1" applyFont="1" applyAlignment="1">
      <alignment horizontal="left" vertical="top"/>
    </xf>
    <xf numFmtId="9" fontId="14" fillId="0" borderId="0" xfId="3" applyNumberFormat="1" applyFont="1" applyAlignment="1">
      <alignment horizontal="center" vertical="top"/>
    </xf>
    <xf numFmtId="0" fontId="15" fillId="0" borderId="21" xfId="3" applyFont="1" applyBorder="1" applyAlignment="1">
      <alignment horizontal="left" vertical="top"/>
    </xf>
    <xf numFmtId="168" fontId="15" fillId="0" borderId="21" xfId="3" applyNumberFormat="1" applyFont="1" applyBorder="1" applyAlignment="1">
      <alignment horizontal="left" vertical="top"/>
    </xf>
    <xf numFmtId="9" fontId="15" fillId="0" borderId="21" xfId="3" applyNumberFormat="1" applyFont="1" applyBorder="1" applyAlignment="1">
      <alignment horizontal="center" vertical="top"/>
    </xf>
    <xf numFmtId="168" fontId="15" fillId="0" borderId="22" xfId="3" applyNumberFormat="1" applyFont="1" applyBorder="1" applyAlignment="1">
      <alignment horizontal="left" vertical="top"/>
    </xf>
    <xf numFmtId="0" fontId="15" fillId="0" borderId="12" xfId="3" applyFont="1" applyBorder="1" applyAlignment="1">
      <alignment horizontal="left" vertical="top"/>
    </xf>
    <xf numFmtId="0" fontId="15" fillId="0" borderId="24" xfId="3" applyFont="1" applyBorder="1" applyAlignment="1">
      <alignment horizontal="left" vertical="top"/>
    </xf>
    <xf numFmtId="9" fontId="15" fillId="0" borderId="24" xfId="3" applyNumberFormat="1" applyFont="1" applyBorder="1" applyAlignment="1">
      <alignment horizontal="center" vertical="top"/>
    </xf>
    <xf numFmtId="0" fontId="16" fillId="0" borderId="23" xfId="3" applyFont="1" applyBorder="1" applyAlignment="1">
      <alignment horizontal="left" vertical="top" wrapText="1"/>
    </xf>
    <xf numFmtId="0" fontId="14" fillId="0" borderId="26" xfId="3" applyFont="1" applyBorder="1" applyAlignment="1">
      <alignment horizontal="left" vertical="top"/>
    </xf>
    <xf numFmtId="168" fontId="14" fillId="0" borderId="26" xfId="3" applyNumberFormat="1" applyFont="1" applyBorder="1" applyAlignment="1">
      <alignment horizontal="left" vertical="top"/>
    </xf>
    <xf numFmtId="9" fontId="14" fillId="0" borderId="26" xfId="3" applyNumberFormat="1" applyFont="1" applyBorder="1" applyAlignment="1">
      <alignment horizontal="center" vertical="top"/>
    </xf>
    <xf numFmtId="168" fontId="14" fillId="0" borderId="16" xfId="3" applyNumberFormat="1" applyFont="1" applyBorder="1" applyAlignment="1">
      <alignment horizontal="left" vertical="top"/>
    </xf>
    <xf numFmtId="169" fontId="14" fillId="0" borderId="23" xfId="3" applyNumberFormat="1" applyFont="1" applyBorder="1" applyAlignment="1">
      <alignment horizontal="left" vertical="top"/>
    </xf>
    <xf numFmtId="0" fontId="14" fillId="2" borderId="23" xfId="3" applyFont="1" applyFill="1" applyBorder="1" applyAlignment="1">
      <alignment horizontal="left" vertical="top" wrapText="1"/>
    </xf>
    <xf numFmtId="0" fontId="15" fillId="2" borderId="26" xfId="3" applyFont="1" applyFill="1" applyBorder="1" applyAlignment="1">
      <alignment horizontal="left" vertical="top" wrapText="1"/>
    </xf>
    <xf numFmtId="0" fontId="14" fillId="2" borderId="26" xfId="3" applyFont="1" applyFill="1" applyBorder="1" applyAlignment="1">
      <alignment horizontal="left" vertical="top"/>
    </xf>
    <xf numFmtId="0" fontId="14" fillId="2" borderId="26" xfId="3" applyFont="1" applyFill="1" applyBorder="1" applyAlignment="1">
      <alignment horizontal="center" vertical="top"/>
    </xf>
    <xf numFmtId="164" fontId="14" fillId="2" borderId="26" xfId="1" applyFont="1" applyFill="1" applyBorder="1" applyAlignment="1">
      <alignment horizontal="left" vertical="top"/>
    </xf>
    <xf numFmtId="9" fontId="14" fillId="2" borderId="26" xfId="3" applyNumberFormat="1" applyFont="1" applyFill="1" applyBorder="1" applyAlignment="1">
      <alignment horizontal="center" vertical="top"/>
    </xf>
    <xf numFmtId="168" fontId="14" fillId="9" borderId="26" xfId="3" applyNumberFormat="1" applyFont="1" applyFill="1" applyBorder="1" applyAlignment="1">
      <alignment horizontal="left" vertical="top"/>
    </xf>
    <xf numFmtId="167" fontId="14" fillId="2" borderId="23" xfId="3" applyNumberFormat="1" applyFont="1" applyFill="1" applyBorder="1" applyAlignment="1">
      <alignment horizontal="left" vertical="top"/>
    </xf>
    <xf numFmtId="0" fontId="15" fillId="9" borderId="26" xfId="3" applyFont="1" applyFill="1" applyBorder="1" applyAlignment="1">
      <alignment horizontal="left" vertical="top" wrapText="1"/>
    </xf>
    <xf numFmtId="0" fontId="14" fillId="9" borderId="26" xfId="3" applyFont="1" applyFill="1" applyBorder="1" applyAlignment="1">
      <alignment horizontal="left" vertical="top"/>
    </xf>
    <xf numFmtId="168" fontId="14" fillId="2" borderId="26" xfId="3" applyNumberFormat="1" applyFont="1" applyFill="1" applyBorder="1" applyAlignment="1">
      <alignment horizontal="left" vertical="top"/>
    </xf>
    <xf numFmtId="168" fontId="14" fillId="9" borderId="16" xfId="3" applyNumberFormat="1" applyFont="1" applyFill="1" applyBorder="1" applyAlignment="1">
      <alignment horizontal="left" vertical="top"/>
    </xf>
    <xf numFmtId="0" fontId="14" fillId="0" borderId="23" xfId="3" applyFont="1" applyBorder="1" applyAlignment="1">
      <alignment horizontal="left" vertical="top" wrapText="1"/>
    </xf>
    <xf numFmtId="0" fontId="15" fillId="0" borderId="26" xfId="3" applyFont="1" applyBorder="1" applyAlignment="1">
      <alignment horizontal="left" vertical="top" wrapText="1"/>
    </xf>
    <xf numFmtId="167" fontId="14" fillId="0" borderId="23" xfId="3" applyNumberFormat="1" applyFont="1" applyBorder="1" applyAlignment="1">
      <alignment horizontal="left" vertical="top"/>
    </xf>
    <xf numFmtId="167" fontId="17" fillId="10" borderId="23" xfId="3" applyNumberFormat="1" applyFont="1" applyFill="1" applyBorder="1" applyAlignment="1">
      <alignment horizontal="left" vertical="top"/>
    </xf>
    <xf numFmtId="0" fontId="15" fillId="0" borderId="23" xfId="3" applyFont="1" applyBorder="1" applyAlignment="1">
      <alignment horizontal="left" vertical="top" wrapText="1"/>
    </xf>
    <xf numFmtId="0" fontId="18" fillId="2" borderId="26" xfId="3" applyFont="1" applyFill="1" applyBorder="1" applyAlignment="1">
      <alignment horizontal="left" vertical="top" wrapText="1"/>
    </xf>
    <xf numFmtId="9" fontId="14" fillId="9" borderId="26" xfId="3" applyNumberFormat="1" applyFont="1" applyFill="1" applyBorder="1" applyAlignment="1">
      <alignment horizontal="center" vertical="top"/>
    </xf>
    <xf numFmtId="0" fontId="14" fillId="0" borderId="26" xfId="3" applyFont="1" applyBorder="1" applyAlignment="1">
      <alignment horizontal="center" vertical="top"/>
    </xf>
    <xf numFmtId="164" fontId="14" fillId="9" borderId="16" xfId="1" applyFont="1" applyFill="1" applyBorder="1" applyAlignment="1">
      <alignment horizontal="left" vertical="top"/>
    </xf>
    <xf numFmtId="164" fontId="14" fillId="2" borderId="23" xfId="1" applyFont="1" applyFill="1" applyBorder="1" applyAlignment="1">
      <alignment horizontal="left" vertical="top"/>
    </xf>
    <xf numFmtId="0" fontId="18" fillId="0" borderId="26" xfId="3" applyFont="1" applyBorder="1" applyAlignment="1">
      <alignment horizontal="left" vertical="top" wrapText="1"/>
    </xf>
    <xf numFmtId="164" fontId="14" fillId="0" borderId="16" xfId="1" applyFont="1" applyFill="1" applyBorder="1" applyAlignment="1">
      <alignment horizontal="left" vertical="top"/>
    </xf>
    <xf numFmtId="164" fontId="14" fillId="0" borderId="23" xfId="1" applyFont="1" applyFill="1" applyBorder="1" applyAlignment="1">
      <alignment horizontal="left" vertical="top"/>
    </xf>
    <xf numFmtId="0" fontId="17" fillId="0" borderId="23" xfId="3" applyFont="1" applyBorder="1" applyAlignment="1">
      <alignment horizontal="left" vertical="top" wrapText="1"/>
    </xf>
    <xf numFmtId="0" fontId="18" fillId="0" borderId="26" xfId="3" applyFont="1" applyBorder="1" applyAlignment="1">
      <alignment horizontal="left" vertical="top"/>
    </xf>
    <xf numFmtId="168" fontId="14" fillId="7" borderId="16" xfId="3" applyNumberFormat="1" applyFont="1" applyFill="1" applyBorder="1" applyAlignment="1">
      <alignment horizontal="left" vertical="top"/>
    </xf>
    <xf numFmtId="0" fontId="14" fillId="0" borderId="7" xfId="3" applyFont="1" applyBorder="1" applyAlignment="1">
      <alignment horizontal="left" vertical="top" wrapText="1"/>
    </xf>
    <xf numFmtId="0" fontId="14" fillId="0" borderId="30" xfId="3" applyFont="1" applyBorder="1" applyAlignment="1">
      <alignment horizontal="left" vertical="top"/>
    </xf>
    <xf numFmtId="168" fontId="14" fillId="0" borderId="30" xfId="3" applyNumberFormat="1" applyFont="1" applyBorder="1" applyAlignment="1">
      <alignment horizontal="left" vertical="top"/>
    </xf>
    <xf numFmtId="9" fontId="14" fillId="0" borderId="30" xfId="3" applyNumberFormat="1" applyFont="1" applyBorder="1" applyAlignment="1">
      <alignment horizontal="center" vertical="top"/>
    </xf>
    <xf numFmtId="0" fontId="15" fillId="0" borderId="31" xfId="3" applyFont="1" applyBorder="1" applyAlignment="1">
      <alignment horizontal="left" vertical="top" wrapText="1"/>
    </xf>
    <xf numFmtId="0" fontId="14" fillId="0" borderId="32" xfId="3" applyFont="1" applyBorder="1" applyAlignment="1">
      <alignment horizontal="left" vertical="top"/>
    </xf>
    <xf numFmtId="168" fontId="14" fillId="0" borderId="32" xfId="3" applyNumberFormat="1" applyFont="1" applyBorder="1" applyAlignment="1">
      <alignment horizontal="left" vertical="top"/>
    </xf>
    <xf numFmtId="9" fontId="14" fillId="0" borderId="32" xfId="3" applyNumberFormat="1" applyFont="1" applyBorder="1" applyAlignment="1">
      <alignment horizontal="center" vertical="top"/>
    </xf>
    <xf numFmtId="168" fontId="14" fillId="0" borderId="10" xfId="3" applyNumberFormat="1" applyFont="1" applyBorder="1" applyAlignment="1">
      <alignment horizontal="left" vertical="top"/>
    </xf>
    <xf numFmtId="0" fontId="19" fillId="0" borderId="33" xfId="3" applyFont="1" applyBorder="1" applyAlignment="1">
      <alignment horizontal="left" vertical="center" wrapText="1"/>
    </xf>
    <xf numFmtId="0" fontId="15" fillId="0" borderId="20" xfId="3" applyFont="1" applyBorder="1" applyAlignment="1">
      <alignment horizontal="left" vertical="center" wrapText="1"/>
    </xf>
    <xf numFmtId="0" fontId="14" fillId="0" borderId="23" xfId="3" applyFont="1" applyBorder="1" applyAlignment="1">
      <alignment wrapText="1"/>
    </xf>
    <xf numFmtId="164" fontId="14" fillId="12" borderId="38" xfId="3" applyNumberFormat="1" applyFont="1" applyFill="1" applyBorder="1" applyAlignment="1">
      <alignment horizontal="left" vertical="center"/>
    </xf>
    <xf numFmtId="164" fontId="14" fillId="9" borderId="38" xfId="3" applyNumberFormat="1" applyFont="1" applyFill="1" applyBorder="1" applyAlignment="1">
      <alignment horizontal="left" vertical="center"/>
    </xf>
    <xf numFmtId="0" fontId="14" fillId="0" borderId="23" xfId="3" applyFont="1" applyBorder="1" applyAlignment="1">
      <alignment vertical="top" wrapText="1"/>
    </xf>
    <xf numFmtId="0" fontId="14" fillId="0" borderId="5" xfId="3" applyFont="1" applyBorder="1" applyAlignment="1">
      <alignment vertical="top" wrapText="1"/>
    </xf>
    <xf numFmtId="0" fontId="17" fillId="0" borderId="0" xfId="3" applyFont="1" applyAlignment="1">
      <alignment horizontal="left" vertical="top" wrapText="1"/>
    </xf>
    <xf numFmtId="0" fontId="14" fillId="0" borderId="0" xfId="3" applyFont="1"/>
    <xf numFmtId="0" fontId="13" fillId="0" borderId="0" xfId="3" applyFont="1" applyAlignment="1">
      <alignment wrapText="1"/>
    </xf>
    <xf numFmtId="0" fontId="14" fillId="0" borderId="0" xfId="3" applyFont="1" applyAlignment="1">
      <alignment wrapText="1"/>
    </xf>
    <xf numFmtId="0" fontId="20" fillId="0" borderId="0" xfId="3" applyFont="1" applyProtection="1">
      <protection locked="0"/>
    </xf>
    <xf numFmtId="0" fontId="15" fillId="0" borderId="0" xfId="3" applyFont="1" applyAlignment="1">
      <alignment wrapText="1"/>
    </xf>
    <xf numFmtId="164" fontId="0" fillId="5" borderId="0" xfId="0" applyNumberFormat="1" applyFill="1" applyProtection="1">
      <protection locked="0"/>
    </xf>
    <xf numFmtId="0" fontId="12" fillId="7" borderId="15" xfId="3" applyFont="1" applyFill="1" applyBorder="1" applyAlignment="1">
      <alignment horizontal="left" vertical="center" wrapText="1"/>
    </xf>
    <xf numFmtId="0" fontId="12" fillId="7" borderId="0" xfId="3" applyFont="1" applyFill="1" applyAlignment="1">
      <alignment horizontal="left" vertical="center" wrapText="1"/>
    </xf>
    <xf numFmtId="0" fontId="23" fillId="0" borderId="0" xfId="3" applyFont="1"/>
    <xf numFmtId="0" fontId="15" fillId="0" borderId="42" xfId="3" applyFont="1" applyBorder="1" applyAlignment="1">
      <alignment vertical="center" wrapText="1"/>
    </xf>
    <xf numFmtId="164" fontId="14" fillId="9" borderId="4" xfId="1" applyFont="1" applyFill="1" applyBorder="1" applyAlignment="1"/>
    <xf numFmtId="164" fontId="14" fillId="9" borderId="43" xfId="3" applyNumberFormat="1" applyFont="1" applyFill="1" applyBorder="1" applyAlignment="1">
      <alignment horizontal="left" vertical="center"/>
    </xf>
    <xf numFmtId="164" fontId="14" fillId="9" borderId="48" xfId="1" applyFont="1" applyFill="1" applyBorder="1" applyAlignment="1"/>
    <xf numFmtId="0" fontId="14" fillId="13" borderId="0" xfId="3" applyFont="1" applyFill="1" applyAlignment="1">
      <alignment vertical="center" wrapText="1"/>
    </xf>
    <xf numFmtId="0" fontId="14" fillId="13" borderId="49" xfId="3" applyFont="1" applyFill="1" applyBorder="1" applyAlignment="1">
      <alignment vertical="center" wrapText="1"/>
    </xf>
    <xf numFmtId="0" fontId="14" fillId="13" borderId="22" xfId="3" applyFont="1" applyFill="1" applyBorder="1" applyAlignment="1">
      <alignment vertical="center" wrapText="1"/>
    </xf>
    <xf numFmtId="167" fontId="14" fillId="10" borderId="51" xfId="3" applyNumberFormat="1" applyFont="1" applyFill="1" applyBorder="1"/>
    <xf numFmtId="0" fontId="14" fillId="13" borderId="1" xfId="3" applyFont="1" applyFill="1" applyBorder="1" applyAlignment="1">
      <alignment vertical="center"/>
    </xf>
    <xf numFmtId="167" fontId="14" fillId="10" borderId="4" xfId="3" applyNumberFormat="1" applyFont="1" applyFill="1" applyBorder="1"/>
    <xf numFmtId="0" fontId="15" fillId="13" borderId="2" xfId="3" applyFont="1" applyFill="1" applyBorder="1" applyAlignment="1">
      <alignment vertical="center"/>
    </xf>
    <xf numFmtId="0" fontId="15" fillId="13" borderId="25" xfId="3" applyFont="1" applyFill="1" applyBorder="1" applyAlignment="1">
      <alignment vertical="center" wrapText="1"/>
    </xf>
    <xf numFmtId="167" fontId="14" fillId="14" borderId="48" xfId="3" applyNumberFormat="1" applyFont="1" applyFill="1" applyBorder="1" applyAlignment="1">
      <alignment vertical="center"/>
    </xf>
    <xf numFmtId="0" fontId="18" fillId="0" borderId="53" xfId="3" applyFont="1" applyBorder="1" applyAlignment="1">
      <alignment horizontal="left" vertical="top"/>
    </xf>
    <xf numFmtId="167" fontId="17" fillId="10" borderId="5" xfId="3" applyNumberFormat="1" applyFont="1" applyFill="1" applyBorder="1" applyAlignment="1">
      <alignment horizontal="left" vertical="top"/>
    </xf>
    <xf numFmtId="0" fontId="15" fillId="0" borderId="23" xfId="3" applyFont="1" applyBorder="1" applyAlignment="1">
      <alignment horizontal="left" vertical="top" wrapText="1"/>
    </xf>
    <xf numFmtId="0" fontId="14" fillId="0" borderId="26" xfId="3" applyFont="1" applyFill="1" applyBorder="1" applyAlignment="1">
      <alignment horizontal="center" vertical="top"/>
    </xf>
    <xf numFmtId="0" fontId="24" fillId="0" borderId="0" xfId="3" applyFont="1"/>
    <xf numFmtId="0" fontId="13" fillId="0" borderId="0" xfId="3" applyFont="1" applyAlignment="1">
      <alignment vertical="center"/>
    </xf>
    <xf numFmtId="168" fontId="14" fillId="0" borderId="0" xfId="3" applyNumberFormat="1" applyFont="1"/>
    <xf numFmtId="9" fontId="15" fillId="0" borderId="0" xfId="3" applyNumberFormat="1" applyFont="1" applyAlignment="1">
      <alignment horizontal="center"/>
    </xf>
    <xf numFmtId="168" fontId="15" fillId="0" borderId="0" xfId="3" applyNumberFormat="1" applyFont="1" applyAlignment="1">
      <alignment vertical="top" wrapText="1"/>
    </xf>
    <xf numFmtId="168" fontId="15" fillId="0" borderId="24" xfId="3" applyNumberFormat="1" applyFont="1" applyBorder="1" applyAlignment="1">
      <alignment horizontal="left" vertical="top" wrapText="1"/>
    </xf>
    <xf numFmtId="168" fontId="15" fillId="0" borderId="25" xfId="3" applyNumberFormat="1" applyFont="1" applyBorder="1" applyAlignment="1">
      <alignment horizontal="left" vertical="top" wrapText="1"/>
    </xf>
    <xf numFmtId="0" fontId="0" fillId="3" borderId="0" xfId="0" applyFill="1"/>
    <xf numFmtId="0" fontId="7" fillId="6" borderId="29" xfId="0" applyFont="1" applyFill="1" applyBorder="1" applyAlignment="1">
      <alignment vertical="center"/>
    </xf>
    <xf numFmtId="0" fontId="0" fillId="6" borderId="29" xfId="0" applyFill="1" applyBorder="1" applyAlignment="1">
      <alignment horizontal="center"/>
    </xf>
    <xf numFmtId="0" fontId="0" fillId="6" borderId="56" xfId="0" applyFill="1" applyBorder="1" applyAlignment="1">
      <alignment horizontal="center"/>
    </xf>
    <xf numFmtId="0" fontId="8" fillId="6" borderId="0" xfId="0" applyFont="1" applyFill="1" applyBorder="1" applyAlignment="1">
      <alignment vertical="center"/>
    </xf>
    <xf numFmtId="0" fontId="0" fillId="6" borderId="0" xfId="0" applyFill="1" applyBorder="1" applyAlignment="1">
      <alignment horizontal="center"/>
    </xf>
    <xf numFmtId="0" fontId="0" fillId="6" borderId="30" xfId="0" applyFill="1" applyBorder="1" applyAlignment="1">
      <alignment horizontal="center"/>
    </xf>
    <xf numFmtId="164" fontId="14" fillId="9" borderId="17" xfId="3" applyNumberFormat="1" applyFont="1" applyFill="1" applyBorder="1" applyAlignment="1"/>
    <xf numFmtId="164" fontId="14" fillId="9" borderId="39" xfId="3" applyNumberFormat="1" applyFont="1" applyFill="1" applyBorder="1" applyAlignment="1"/>
    <xf numFmtId="164" fontId="14" fillId="9" borderId="40" xfId="3" applyNumberFormat="1" applyFont="1" applyFill="1" applyBorder="1" applyAlignment="1"/>
    <xf numFmtId="164" fontId="14" fillId="9" borderId="37" xfId="3" applyNumberFormat="1" applyFont="1" applyFill="1" applyBorder="1" applyAlignment="1"/>
    <xf numFmtId="164" fontId="14" fillId="2" borderId="13" xfId="1" applyFont="1" applyFill="1" applyBorder="1" applyAlignment="1">
      <alignment horizontal="center"/>
    </xf>
    <xf numFmtId="164" fontId="14" fillId="2" borderId="37" xfId="1" applyFont="1" applyFill="1" applyBorder="1" applyAlignment="1">
      <alignment horizontal="center"/>
    </xf>
    <xf numFmtId="0" fontId="14" fillId="0" borderId="0" xfId="3" applyFont="1" applyAlignment="1">
      <alignment horizontal="left" vertical="center" wrapText="1"/>
    </xf>
    <xf numFmtId="164" fontId="14" fillId="9" borderId="18" xfId="3" applyNumberFormat="1" applyFont="1" applyFill="1" applyBorder="1" applyAlignment="1"/>
    <xf numFmtId="164" fontId="14" fillId="9" borderId="44" xfId="3" applyNumberFormat="1" applyFont="1" applyFill="1" applyBorder="1" applyAlignment="1"/>
    <xf numFmtId="164" fontId="14" fillId="9" borderId="45" xfId="3" applyNumberFormat="1" applyFont="1" applyFill="1" applyBorder="1" applyAlignment="1"/>
    <xf numFmtId="164" fontId="14" fillId="9" borderId="46" xfId="3" applyNumberFormat="1" applyFont="1" applyFill="1" applyBorder="1" applyAlignment="1"/>
    <xf numFmtId="164" fontId="14" fillId="2" borderId="47" xfId="1" applyFont="1" applyFill="1" applyBorder="1" applyAlignment="1">
      <alignment horizontal="center"/>
    </xf>
    <xf numFmtId="164" fontId="14" fillId="2" borderId="46" xfId="1" applyFont="1" applyFill="1" applyBorder="1" applyAlignment="1">
      <alignment horizontal="center"/>
    </xf>
    <xf numFmtId="0" fontId="15" fillId="0" borderId="11" xfId="3" applyFont="1" applyBorder="1" applyAlignment="1">
      <alignment horizontal="left" vertical="center" wrapText="1"/>
    </xf>
    <xf numFmtId="0" fontId="15" fillId="0" borderId="10" xfId="3" applyFont="1" applyBorder="1" applyAlignment="1">
      <alignment horizontal="left" vertical="center" wrapText="1"/>
    </xf>
    <xf numFmtId="0" fontId="15" fillId="0" borderId="32" xfId="3" applyFont="1" applyBorder="1" applyAlignment="1">
      <alignment horizontal="left" vertical="center" wrapText="1"/>
    </xf>
    <xf numFmtId="164" fontId="14" fillId="10" borderId="54" xfId="1" applyFont="1" applyFill="1" applyBorder="1" applyAlignment="1">
      <alignment horizontal="center"/>
    </xf>
    <xf numFmtId="164" fontId="14" fillId="10" borderId="9" xfId="1" applyFont="1" applyFill="1" applyBorder="1" applyAlignment="1">
      <alignment horizontal="center"/>
    </xf>
    <xf numFmtId="0" fontId="17" fillId="0" borderId="0" xfId="3" applyFont="1" applyAlignment="1">
      <alignment horizontal="left" vertical="top" wrapText="1"/>
    </xf>
    <xf numFmtId="0" fontId="7" fillId="6" borderId="55" xfId="0" applyFont="1" applyFill="1" applyBorder="1" applyAlignment="1">
      <alignment horizontal="center" vertical="center"/>
    </xf>
    <xf numFmtId="0" fontId="7" fillId="6" borderId="29" xfId="0" applyFont="1" applyFill="1" applyBorder="1" applyAlignment="1">
      <alignment horizontal="center" vertical="center"/>
    </xf>
    <xf numFmtId="0" fontId="8" fillId="6" borderId="15" xfId="0" applyFont="1" applyFill="1" applyBorder="1" applyAlignment="1">
      <alignment horizontal="center" vertical="center"/>
    </xf>
    <xf numFmtId="0" fontId="8" fillId="6" borderId="0" xfId="0" applyFont="1" applyFill="1" applyBorder="1" applyAlignment="1">
      <alignment horizontal="center" vertical="center"/>
    </xf>
    <xf numFmtId="0" fontId="12" fillId="7" borderId="57" xfId="3" applyFont="1" applyFill="1" applyBorder="1" applyAlignment="1">
      <alignment horizontal="left" vertical="center" wrapText="1"/>
    </xf>
    <xf numFmtId="0" fontId="12" fillId="7" borderId="16" xfId="3" applyFont="1" applyFill="1" applyBorder="1" applyAlignment="1">
      <alignment horizontal="left" vertical="center" wrapText="1"/>
    </xf>
    <xf numFmtId="0" fontId="12" fillId="7" borderId="26" xfId="3" applyFont="1" applyFill="1" applyBorder="1" applyAlignment="1">
      <alignment horizontal="left" vertical="center" wrapText="1"/>
    </xf>
    <xf numFmtId="0" fontId="10" fillId="0" borderId="15" xfId="3" applyFont="1" applyBorder="1" applyAlignment="1">
      <alignment horizontal="left" vertical="top" wrapText="1"/>
    </xf>
    <xf numFmtId="0" fontId="10" fillId="0" borderId="0" xfId="3" applyFont="1" applyBorder="1" applyAlignment="1">
      <alignment horizontal="left" vertical="top" wrapText="1"/>
    </xf>
    <xf numFmtId="0" fontId="10" fillId="0" borderId="30" xfId="3" applyFont="1" applyBorder="1" applyAlignment="1">
      <alignment horizontal="left" vertical="top" wrapText="1"/>
    </xf>
    <xf numFmtId="0" fontId="15" fillId="0" borderId="12" xfId="3" applyFont="1" applyBorder="1" applyAlignment="1">
      <alignment horizontal="left" vertical="top"/>
    </xf>
    <xf numFmtId="0" fontId="15" fillId="0" borderId="23" xfId="3" applyFont="1" applyBorder="1" applyAlignment="1">
      <alignment horizontal="left" vertical="top"/>
    </xf>
    <xf numFmtId="0" fontId="6" fillId="9" borderId="13" xfId="3" applyFont="1" applyFill="1" applyBorder="1" applyAlignment="1">
      <alignment horizontal="left" vertical="center" wrapText="1"/>
    </xf>
    <xf numFmtId="0" fontId="6" fillId="9" borderId="14" xfId="3" applyFont="1" applyFill="1" applyBorder="1" applyAlignment="1">
      <alignment horizontal="left" vertical="center" wrapText="1"/>
    </xf>
    <xf numFmtId="0" fontId="6" fillId="9" borderId="37" xfId="3" applyFont="1" applyFill="1" applyBorder="1" applyAlignment="1">
      <alignment horizontal="left" vertical="center" wrapText="1"/>
    </xf>
    <xf numFmtId="0" fontId="6" fillId="9" borderId="57" xfId="3" applyFont="1" applyFill="1" applyBorder="1" applyAlignment="1">
      <alignment horizontal="left" vertical="center" wrapText="1"/>
    </xf>
    <xf numFmtId="0" fontId="6" fillId="9" borderId="16" xfId="3" applyFont="1" applyFill="1" applyBorder="1" applyAlignment="1">
      <alignment horizontal="left" vertical="center" wrapText="1"/>
    </xf>
    <xf numFmtId="0" fontId="6" fillId="9" borderId="26" xfId="3" applyFont="1" applyFill="1" applyBorder="1" applyAlignment="1">
      <alignment horizontal="left" vertical="center" wrapText="1"/>
    </xf>
    <xf numFmtId="0" fontId="17" fillId="0" borderId="17" xfId="3" applyFont="1" applyBorder="1" applyAlignment="1">
      <alignment horizontal="left" vertical="top" wrapText="1"/>
    </xf>
    <xf numFmtId="0" fontId="17" fillId="0" borderId="14" xfId="3" applyFont="1" applyBorder="1" applyAlignment="1">
      <alignment horizontal="left" vertical="top" wrapText="1"/>
    </xf>
    <xf numFmtId="0" fontId="17" fillId="0" borderId="27" xfId="3" applyFont="1" applyBorder="1" applyAlignment="1">
      <alignment horizontal="left" vertical="top" wrapText="1"/>
    </xf>
    <xf numFmtId="0" fontId="14" fillId="0" borderId="17" xfId="3" applyFont="1" applyBorder="1" applyAlignment="1">
      <alignment horizontal="center" vertical="top" wrapText="1"/>
    </xf>
    <xf numFmtId="0" fontId="14" fillId="0" borderId="14" xfId="3" applyFont="1" applyBorder="1" applyAlignment="1">
      <alignment horizontal="center" vertical="top" wrapText="1"/>
    </xf>
    <xf numFmtId="0" fontId="14" fillId="0" borderId="27" xfId="3" applyFont="1" applyBorder="1" applyAlignment="1">
      <alignment horizontal="center" vertical="top" wrapText="1"/>
    </xf>
    <xf numFmtId="0" fontId="15" fillId="0" borderId="28" xfId="3" applyFont="1" applyBorder="1" applyAlignment="1">
      <alignment horizontal="left" vertical="top" wrapText="1"/>
    </xf>
    <xf numFmtId="0" fontId="15" fillId="0" borderId="23" xfId="3" applyFont="1" applyBorder="1" applyAlignment="1">
      <alignment horizontal="left" vertical="top" wrapText="1"/>
    </xf>
    <xf numFmtId="0" fontId="18" fillId="0" borderId="6" xfId="3" applyFont="1" applyBorder="1" applyAlignment="1">
      <alignment horizontal="left" vertical="top" wrapText="1"/>
    </xf>
    <xf numFmtId="0" fontId="18" fillId="0" borderId="29" xfId="3" applyFont="1" applyBorder="1" applyAlignment="1">
      <alignment horizontal="left" vertical="top" wrapText="1"/>
    </xf>
    <xf numFmtId="0" fontId="18" fillId="0" borderId="52" xfId="3" applyFont="1" applyBorder="1" applyAlignment="1">
      <alignment horizontal="left" vertical="top" wrapText="1"/>
    </xf>
    <xf numFmtId="0" fontId="18" fillId="0" borderId="8" xfId="3" applyFont="1" applyBorder="1" applyAlignment="1">
      <alignment horizontal="left" vertical="top" wrapText="1"/>
    </xf>
    <xf numFmtId="0" fontId="18" fillId="0" borderId="16" xfId="3" applyFont="1" applyBorder="1" applyAlignment="1">
      <alignment horizontal="left" vertical="top" wrapText="1"/>
    </xf>
    <xf numFmtId="0" fontId="18" fillId="0" borderId="38" xfId="3" applyFont="1" applyBorder="1" applyAlignment="1">
      <alignment horizontal="left" vertical="top" wrapText="1"/>
    </xf>
    <xf numFmtId="0" fontId="20" fillId="0" borderId="0" xfId="3" applyFont="1" applyFill="1" applyAlignment="1" applyProtection="1">
      <alignment horizontal="left"/>
      <protection locked="0"/>
    </xf>
    <xf numFmtId="0" fontId="13" fillId="0" borderId="0" xfId="3" applyFont="1" applyAlignment="1">
      <alignment horizontal="left" wrapText="1"/>
    </xf>
    <xf numFmtId="0" fontId="15" fillId="0" borderId="19" xfId="3" applyFont="1" applyBorder="1" applyAlignment="1">
      <alignment horizontal="left" vertical="center" wrapText="1"/>
    </xf>
    <xf numFmtId="0" fontId="15" fillId="0" borderId="34" xfId="3" applyFont="1" applyBorder="1" applyAlignment="1">
      <alignment horizontal="left" vertical="center" wrapText="1"/>
    </xf>
    <xf numFmtId="0" fontId="15" fillId="0" borderId="35" xfId="3" applyFont="1" applyBorder="1" applyAlignment="1">
      <alignment horizontal="left" vertical="center" wrapText="1"/>
    </xf>
    <xf numFmtId="0" fontId="15" fillId="0" borderId="36" xfId="3" applyFont="1" applyBorder="1" applyAlignment="1">
      <alignment horizontal="left" vertical="center" wrapText="1"/>
    </xf>
    <xf numFmtId="0" fontId="14" fillId="11" borderId="25" xfId="3" applyFont="1" applyFill="1" applyBorder="1" applyAlignment="1">
      <alignment horizontal="left" vertical="top" wrapText="1"/>
    </xf>
    <xf numFmtId="0" fontId="15" fillId="0" borderId="41" xfId="3" applyFont="1" applyBorder="1" applyAlignment="1">
      <alignment horizontal="center" vertical="center" wrapText="1"/>
    </xf>
    <xf numFmtId="0" fontId="15" fillId="0" borderId="36" xfId="3" applyFont="1" applyBorder="1" applyAlignment="1">
      <alignment horizontal="center" vertical="center" wrapText="1"/>
    </xf>
    <xf numFmtId="0" fontId="14" fillId="13" borderId="22" xfId="3" applyFont="1" applyFill="1" applyBorder="1" applyAlignment="1">
      <alignment horizontal="center" vertical="center" wrapText="1"/>
    </xf>
    <xf numFmtId="0" fontId="14" fillId="13" borderId="50" xfId="3" applyFont="1" applyFill="1" applyBorder="1" applyAlignment="1">
      <alignment horizontal="center" vertical="center" wrapText="1"/>
    </xf>
    <xf numFmtId="0" fontId="14" fillId="13" borderId="0" xfId="3" applyFont="1" applyFill="1" applyAlignment="1">
      <alignment horizontal="center" vertical="center" wrapText="1"/>
    </xf>
    <xf numFmtId="0" fontId="14" fillId="13" borderId="30" xfId="3" applyFont="1" applyFill="1" applyBorder="1" applyAlignment="1">
      <alignment horizontal="center" vertical="center" wrapText="1"/>
    </xf>
    <xf numFmtId="0" fontId="15" fillId="13" borderId="25" xfId="3" applyFont="1" applyFill="1" applyBorder="1" applyAlignment="1">
      <alignment horizontal="center" vertical="center" wrapText="1"/>
    </xf>
    <xf numFmtId="0" fontId="15" fillId="13" borderId="24" xfId="3" applyFont="1" applyFill="1" applyBorder="1" applyAlignment="1">
      <alignment horizontal="center" vertical="center" wrapText="1"/>
    </xf>
    <xf numFmtId="164" fontId="14" fillId="12" borderId="17" xfId="3" applyNumberFormat="1" applyFont="1" applyFill="1" applyBorder="1" applyAlignment="1"/>
    <xf numFmtId="164" fontId="14" fillId="12" borderId="39" xfId="3" applyNumberFormat="1" applyFont="1" applyFill="1" applyBorder="1" applyAlignment="1"/>
    <xf numFmtId="0" fontId="1" fillId="3" borderId="0" xfId="0" applyFont="1" applyFill="1" applyAlignment="1">
      <alignment horizontal="center"/>
    </xf>
    <xf numFmtId="166" fontId="4" fillId="4" borderId="0" xfId="0" applyNumberFormat="1" applyFont="1" applyFill="1" applyAlignment="1">
      <alignment horizontal="center" vertical="center"/>
    </xf>
    <xf numFmtId="1" fontId="4" fillId="0" borderId="0" xfId="0" applyNumberFormat="1" applyFont="1" applyAlignment="1">
      <alignment horizontal="center" vertical="center"/>
    </xf>
    <xf numFmtId="0" fontId="1" fillId="3" borderId="0" xfId="0" applyFont="1" applyFill="1" applyAlignment="1" applyProtection="1">
      <alignment horizontal="right"/>
      <protection locked="0"/>
    </xf>
    <xf numFmtId="0" fontId="1" fillId="0" borderId="0" xfId="0" applyFont="1" applyAlignment="1">
      <alignment horizontal="right"/>
    </xf>
    <xf numFmtId="0" fontId="0" fillId="0" borderId="0" xfId="0" applyFill="1" applyAlignment="1">
      <alignment horizontal="center"/>
    </xf>
    <xf numFmtId="0" fontId="0" fillId="3" borderId="0" xfId="0" applyFill="1" applyAlignment="1">
      <alignment horizontal="center"/>
    </xf>
  </cellXfs>
  <cellStyles count="4">
    <cellStyle name="Normal 4" xfId="3" xr:uid="{C39F823D-A02F-4A46-BCF7-17D88CE5BC4F}"/>
    <cellStyle name="Standaard" xfId="0" builtinId="0"/>
    <cellStyle name="Standaard 2" xfId="2" xr:uid="{700F4ED2-F6CD-40DB-9315-0B4D7B9658E0}"/>
    <cellStyle name="Valuta" xfId="1" builtinId="4"/>
  </cellStyles>
  <dxfs count="1">
    <dxf>
      <fill>
        <patternFill>
          <bgColor rgb="FF00FF00"/>
        </patternFill>
      </fill>
    </dxf>
  </dxfs>
  <tableStyles count="0" defaultTableStyle="TableStyleMedium2" defaultPivotStyle="PivotStyleLight16"/>
  <colors>
    <mruColors>
      <color rgb="FF00FF00"/>
      <color rgb="FFFF0000"/>
      <color rgb="FF09AF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Gunningscriterium</a:t>
            </a:r>
            <a:r>
              <a:rPr lang="nl-NL" baseline="0"/>
              <a:t> Prijs</a:t>
            </a:r>
            <a:endParaRPr lang="nl-NL"/>
          </a:p>
        </c:rich>
      </c:tx>
      <c:overlay val="0"/>
    </c:title>
    <c:autoTitleDeleted val="0"/>
    <c:plotArea>
      <c:layout>
        <c:manualLayout>
          <c:layoutTarget val="inner"/>
          <c:xMode val="edge"/>
          <c:yMode val="edge"/>
          <c:x val="3.527948463662179E-2"/>
          <c:y val="9.9516014854989593E-2"/>
          <c:w val="0.92917455442029184"/>
          <c:h val="0.75592881802637779"/>
        </c:manualLayout>
      </c:layout>
      <c:scatterChart>
        <c:scatterStyle val="lineMarker"/>
        <c:varyColors val="0"/>
        <c:ser>
          <c:idx val="0"/>
          <c:order val="0"/>
          <c:marker>
            <c:symbol val="diamond"/>
            <c:size val="5"/>
          </c:marker>
          <c:dLbls>
            <c:dLbl>
              <c:idx val="0"/>
              <c:delete val="1"/>
              <c:extLst>
                <c:ext xmlns:c15="http://schemas.microsoft.com/office/drawing/2012/chart" uri="{CE6537A1-D6FC-4f65-9D91-7224C49458BB}"/>
                <c:ext xmlns:c16="http://schemas.microsoft.com/office/drawing/2014/chart" uri="{C3380CC4-5D6E-409C-BE32-E72D297353CC}">
                  <c16:uniqueId val="{00000000-F052-405E-A6D5-ABAB6D0EB673}"/>
                </c:ext>
              </c:extLst>
            </c:dLbl>
            <c:spPr>
              <a:noFill/>
              <a:ln>
                <a:noFill/>
              </a:ln>
              <a:effectLst/>
            </c:sp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Prijsbeoordeling!$I$9:$J$9</c:f>
              <c:numCache>
                <c:formatCode>General</c:formatCode>
                <c:ptCount val="2"/>
                <c:pt idx="0">
                  <c:v>0</c:v>
                </c:pt>
                <c:pt idx="1">
                  <c:v>250000</c:v>
                </c:pt>
              </c:numCache>
            </c:numRef>
          </c:xVal>
          <c:yVal>
            <c:numRef>
              <c:f>Prijsbeoordeling!$I$10:$J$10</c:f>
              <c:numCache>
                <c:formatCode>General</c:formatCode>
                <c:ptCount val="2"/>
                <c:pt idx="0">
                  <c:v>400</c:v>
                </c:pt>
                <c:pt idx="1">
                  <c:v>400</c:v>
                </c:pt>
              </c:numCache>
            </c:numRef>
          </c:yVal>
          <c:smooth val="0"/>
          <c:extLst>
            <c:ext xmlns:c16="http://schemas.microsoft.com/office/drawing/2014/chart" uri="{C3380CC4-5D6E-409C-BE32-E72D297353CC}">
              <c16:uniqueId val="{00000001-F052-405E-A6D5-ABAB6D0EB673}"/>
            </c:ext>
          </c:extLst>
        </c:ser>
        <c:ser>
          <c:idx val="1"/>
          <c:order val="1"/>
          <c:tx>
            <c:v>twee</c:v>
          </c:tx>
          <c:marker>
            <c:symbol val="diamond"/>
            <c:size val="5"/>
          </c:marker>
          <c:dLbls>
            <c:dLbl>
              <c:idx val="1"/>
              <c:delete val="1"/>
              <c:extLst>
                <c:ext xmlns:c15="http://schemas.microsoft.com/office/drawing/2012/chart" uri="{CE6537A1-D6FC-4f65-9D91-7224C49458BB}"/>
                <c:ext xmlns:c16="http://schemas.microsoft.com/office/drawing/2014/chart" uri="{C3380CC4-5D6E-409C-BE32-E72D297353CC}">
                  <c16:uniqueId val="{00000002-F052-405E-A6D5-ABAB6D0EB673}"/>
                </c:ext>
              </c:extLst>
            </c:dLbl>
            <c:spPr>
              <a:noFill/>
              <a:ln>
                <a:noFill/>
              </a:ln>
              <a:effectLst/>
            </c:sp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Prijsbeoordeling!$J$9:$K$9</c:f>
              <c:numCache>
                <c:formatCode>General</c:formatCode>
                <c:ptCount val="2"/>
                <c:pt idx="0">
                  <c:v>250000</c:v>
                </c:pt>
                <c:pt idx="1">
                  <c:v>330000</c:v>
                </c:pt>
              </c:numCache>
            </c:numRef>
          </c:xVal>
          <c:yVal>
            <c:numRef>
              <c:f>Prijsbeoordeling!$J$10:$K$10</c:f>
              <c:numCache>
                <c:formatCode>General</c:formatCode>
                <c:ptCount val="2"/>
                <c:pt idx="0">
                  <c:v>400</c:v>
                </c:pt>
                <c:pt idx="1">
                  <c:v>0</c:v>
                </c:pt>
              </c:numCache>
            </c:numRef>
          </c:yVal>
          <c:smooth val="0"/>
          <c:extLst>
            <c:ext xmlns:c16="http://schemas.microsoft.com/office/drawing/2014/chart" uri="{C3380CC4-5D6E-409C-BE32-E72D297353CC}">
              <c16:uniqueId val="{00000003-F052-405E-A6D5-ABAB6D0EB673}"/>
            </c:ext>
          </c:extLst>
        </c:ser>
        <c:ser>
          <c:idx val="2"/>
          <c:order val="2"/>
          <c:tx>
            <c:v>drie</c:v>
          </c:tx>
          <c:marker>
            <c:symbol val="square"/>
            <c:size val="10"/>
            <c:spPr>
              <a:solidFill>
                <a:srgbClr val="00FF00"/>
              </a:solidFill>
            </c:spPr>
          </c:marker>
          <c:dPt>
            <c:idx val="0"/>
            <c:marker>
              <c:spPr>
                <a:solidFill>
                  <a:srgbClr val="00FF00"/>
                </a:solidFill>
                <a:ln>
                  <a:solidFill>
                    <a:schemeClr val="accent2">
                      <a:lumMod val="40000"/>
                      <a:lumOff val="60000"/>
                    </a:schemeClr>
                  </a:solidFill>
                </a:ln>
              </c:spPr>
            </c:marker>
            <c:bubble3D val="0"/>
            <c:extLst>
              <c:ext xmlns:c16="http://schemas.microsoft.com/office/drawing/2014/chart" uri="{C3380CC4-5D6E-409C-BE32-E72D297353CC}">
                <c16:uniqueId val="{00000004-F052-405E-A6D5-ABAB6D0EB673}"/>
              </c:ext>
            </c:extLst>
          </c:dPt>
          <c:dLbls>
            <c:dLbl>
              <c:idx val="0"/>
              <c:layout>
                <c:manualLayout>
                  <c:x val="-6.3377048800797933E-2"/>
                  <c:y val="8.7511972474762348E-2"/>
                </c:manualLayout>
              </c:layout>
              <c:dLblPos val="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F052-405E-A6D5-ABAB6D0EB673}"/>
                </c:ext>
              </c:extLst>
            </c:dLbl>
            <c:spPr>
              <a:noFill/>
            </c:spPr>
            <c:txPr>
              <a:bodyPr/>
              <a:lstStyle/>
              <a:p>
                <a:pPr>
                  <a:defRPr b="1">
                    <a:solidFill>
                      <a:srgbClr val="00B050"/>
                    </a:solidFill>
                  </a:defRPr>
                </a:pPr>
                <a:endParaRPr lang="nl-NL"/>
              </a:p>
            </c:txPr>
            <c:dLblPos val="b"/>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Prijsbeoordeling!$M$9</c:f>
              <c:numCache>
                <c:formatCode>General</c:formatCode>
                <c:ptCount val="1"/>
                <c:pt idx="0">
                  <c:v>0</c:v>
                </c:pt>
              </c:numCache>
            </c:numRef>
          </c:xVal>
          <c:yVal>
            <c:numRef>
              <c:f>Prijsbeoordeling!$M$10</c:f>
              <c:numCache>
                <c:formatCode>0</c:formatCode>
                <c:ptCount val="1"/>
                <c:pt idx="0">
                  <c:v>400</c:v>
                </c:pt>
              </c:numCache>
            </c:numRef>
          </c:yVal>
          <c:smooth val="0"/>
          <c:extLst>
            <c:ext xmlns:c16="http://schemas.microsoft.com/office/drawing/2014/chart" uri="{C3380CC4-5D6E-409C-BE32-E72D297353CC}">
              <c16:uniqueId val="{00000005-F052-405E-A6D5-ABAB6D0EB673}"/>
            </c:ext>
          </c:extLst>
        </c:ser>
        <c:ser>
          <c:idx val="3"/>
          <c:order val="3"/>
          <c:tx>
            <c:v>vier</c:v>
          </c:tx>
          <c:spPr>
            <a:ln w="6350">
              <a:solidFill>
                <a:schemeClr val="tx1"/>
              </a:solidFill>
              <a:prstDash val="sysDot"/>
            </a:ln>
          </c:spPr>
          <c:marker>
            <c:symbol val="x"/>
            <c:size val="3"/>
            <c:spPr>
              <a:solidFill>
                <a:schemeClr val="bg1"/>
              </a:solidFill>
            </c:spPr>
          </c:marker>
          <c:dLbls>
            <c:delete val="1"/>
          </c:dLbls>
          <c:xVal>
            <c:numRef>
              <c:f>Prijsbeoordeling!$L$12:$M$12</c:f>
              <c:numCache>
                <c:formatCode>General</c:formatCode>
                <c:ptCount val="2"/>
                <c:pt idx="0">
                  <c:v>0</c:v>
                </c:pt>
                <c:pt idx="1">
                  <c:v>250000</c:v>
                </c:pt>
              </c:numCache>
            </c:numRef>
          </c:xVal>
          <c:yVal>
            <c:numRef>
              <c:f>Prijsbeoordeling!$L$13:$M$13</c:f>
              <c:numCache>
                <c:formatCode>General</c:formatCode>
                <c:ptCount val="2"/>
                <c:pt idx="0">
                  <c:v>400</c:v>
                </c:pt>
                <c:pt idx="1">
                  <c:v>400</c:v>
                </c:pt>
              </c:numCache>
            </c:numRef>
          </c:yVal>
          <c:smooth val="0"/>
          <c:extLst>
            <c:ext xmlns:c16="http://schemas.microsoft.com/office/drawing/2014/chart" uri="{C3380CC4-5D6E-409C-BE32-E72D297353CC}">
              <c16:uniqueId val="{00000006-F052-405E-A6D5-ABAB6D0EB673}"/>
            </c:ext>
          </c:extLst>
        </c:ser>
        <c:ser>
          <c:idx val="4"/>
          <c:order val="4"/>
          <c:tx>
            <c:v>vijf</c:v>
          </c:tx>
          <c:spPr>
            <a:ln w="6350">
              <a:solidFill>
                <a:schemeClr val="tx1"/>
              </a:solidFill>
              <a:prstDash val="sysDot"/>
            </a:ln>
          </c:spPr>
          <c:marker>
            <c:symbol val="x"/>
            <c:size val="3"/>
            <c:spPr>
              <a:solidFill>
                <a:schemeClr val="bg1"/>
              </a:solidFill>
            </c:spPr>
          </c:marker>
          <c:dLbls>
            <c:delete val="1"/>
          </c:dLbls>
          <c:xVal>
            <c:numRef>
              <c:f>Prijsbeoordeling!$M$12:$N$12</c:f>
              <c:numCache>
                <c:formatCode>General</c:formatCode>
                <c:ptCount val="2"/>
                <c:pt idx="0">
                  <c:v>250000</c:v>
                </c:pt>
                <c:pt idx="1">
                  <c:v>250000</c:v>
                </c:pt>
              </c:numCache>
            </c:numRef>
          </c:xVal>
          <c:yVal>
            <c:numRef>
              <c:f>Prijsbeoordeling!$M$13:$N$13</c:f>
              <c:numCache>
                <c:formatCode>General</c:formatCode>
                <c:ptCount val="2"/>
                <c:pt idx="0">
                  <c:v>400</c:v>
                </c:pt>
                <c:pt idx="1">
                  <c:v>0</c:v>
                </c:pt>
              </c:numCache>
            </c:numRef>
          </c:yVal>
          <c:smooth val="0"/>
          <c:extLst>
            <c:ext xmlns:c16="http://schemas.microsoft.com/office/drawing/2014/chart" uri="{C3380CC4-5D6E-409C-BE32-E72D297353CC}">
              <c16:uniqueId val="{00000007-F052-405E-A6D5-ABAB6D0EB673}"/>
            </c:ext>
          </c:extLst>
        </c:ser>
        <c:dLbls>
          <c:showLegendKey val="0"/>
          <c:showVal val="1"/>
          <c:showCatName val="1"/>
          <c:showSerName val="0"/>
          <c:showPercent val="0"/>
          <c:showBubbleSize val="0"/>
        </c:dLbls>
        <c:axId val="131378560"/>
        <c:axId val="131397120"/>
      </c:scatterChart>
      <c:valAx>
        <c:axId val="131378560"/>
        <c:scaling>
          <c:orientation val="minMax"/>
        </c:scaling>
        <c:delete val="0"/>
        <c:axPos val="b"/>
        <c:numFmt formatCode="General" sourceLinked="0"/>
        <c:majorTickMark val="none"/>
        <c:minorTickMark val="none"/>
        <c:tickLblPos val="nextTo"/>
        <c:crossAx val="131397120"/>
        <c:crossesAt val="0"/>
        <c:crossBetween val="midCat"/>
      </c:valAx>
      <c:valAx>
        <c:axId val="131397120"/>
        <c:scaling>
          <c:orientation val="minMax"/>
          <c:min val="0"/>
        </c:scaling>
        <c:delete val="0"/>
        <c:axPos val="l"/>
        <c:numFmt formatCode="General" sourceLinked="1"/>
        <c:majorTickMark val="out"/>
        <c:minorTickMark val="none"/>
        <c:tickLblPos val="nextTo"/>
        <c:crossAx val="131378560"/>
        <c:crossesAt val="0"/>
        <c:crossBetween val="midCat"/>
      </c:valAx>
      <c:spPr>
        <a:ln w="3175">
          <a:solidFill>
            <a:schemeClr val="tx1"/>
          </a:solidFill>
          <a:prstDash val="sysDot"/>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33336</xdr:colOff>
      <xdr:row>4</xdr:row>
      <xdr:rowOff>0</xdr:rowOff>
    </xdr:from>
    <xdr:to>
      <xdr:col>15</xdr:col>
      <xdr:colOff>609599</xdr:colOff>
      <xdr:row>28</xdr:row>
      <xdr:rowOff>19050</xdr:rowOff>
    </xdr:to>
    <xdr:graphicFrame macro="">
      <xdr:nvGraphicFramePr>
        <xdr:cNvPr id="2" name="Grafiek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0.03783</cdr:x>
      <cdr:y>0.08714</cdr:y>
    </cdr:from>
    <cdr:to>
      <cdr:x>0.12348</cdr:x>
      <cdr:y>0.12656</cdr:y>
    </cdr:to>
    <cdr:sp macro="" textlink="">
      <cdr:nvSpPr>
        <cdr:cNvPr id="6" name="Tekstvak 5"/>
        <cdr:cNvSpPr txBox="1"/>
      </cdr:nvSpPr>
      <cdr:spPr>
        <a:xfrm xmlns:a="http://schemas.openxmlformats.org/drawingml/2006/main">
          <a:off x="252414" y="400050"/>
          <a:ext cx="57150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000" b="1"/>
            <a:t>Punten</a:t>
          </a:r>
        </a:p>
      </cdr:txBody>
    </cdr:sp>
  </cdr:relSizeAnchor>
  <cdr:relSizeAnchor xmlns:cdr="http://schemas.openxmlformats.org/drawingml/2006/chartDrawing">
    <cdr:from>
      <cdr:x>0.8858</cdr:x>
      <cdr:y>0.90664</cdr:y>
    </cdr:from>
    <cdr:to>
      <cdr:x>0.95432</cdr:x>
      <cdr:y>0.95851</cdr:y>
    </cdr:to>
    <cdr:sp macro="" textlink="">
      <cdr:nvSpPr>
        <cdr:cNvPr id="2" name="Tekstvak 1"/>
        <cdr:cNvSpPr txBox="1"/>
      </cdr:nvSpPr>
      <cdr:spPr>
        <a:xfrm xmlns:a="http://schemas.openxmlformats.org/drawingml/2006/main">
          <a:off x="5910265" y="4162425"/>
          <a:ext cx="45720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000" b="1"/>
            <a:t>euro</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764C9-3E55-4F4E-9552-EA0EA905F5E3}">
  <sheetPr>
    <pageSetUpPr fitToPage="1"/>
  </sheetPr>
  <dimension ref="A1:J72"/>
  <sheetViews>
    <sheetView tabSelected="1" zoomScaleNormal="100" workbookViewId="0">
      <selection activeCell="I67" sqref="I67"/>
    </sheetView>
  </sheetViews>
  <sheetFormatPr defaultColWidth="12.54296875" defaultRowHeight="15.5" x14ac:dyDescent="0.35"/>
  <cols>
    <col min="1" max="1" width="33.81640625" style="10" customWidth="1"/>
    <col min="2" max="9" width="12.81640625" style="10" customWidth="1"/>
    <col min="10" max="16384" width="12.54296875" style="10"/>
  </cols>
  <sheetData>
    <row r="1" spans="1:9" customFormat="1" ht="24" customHeight="1" x14ac:dyDescent="0.35">
      <c r="A1" s="133" t="s">
        <v>0</v>
      </c>
      <c r="B1" s="134"/>
      <c r="C1" s="134"/>
      <c r="D1" s="134"/>
      <c r="E1" s="134"/>
      <c r="F1" s="134"/>
      <c r="G1" s="108"/>
      <c r="H1" s="109"/>
      <c r="I1" s="110"/>
    </row>
    <row r="2" spans="1:9" customFormat="1" ht="21" customHeight="1" x14ac:dyDescent="0.35">
      <c r="A2" s="135" t="s">
        <v>1</v>
      </c>
      <c r="B2" s="136"/>
      <c r="C2" s="136"/>
      <c r="D2" s="136"/>
      <c r="E2" s="136"/>
      <c r="F2" s="136"/>
      <c r="G2" s="111"/>
      <c r="H2" s="112"/>
      <c r="I2" s="113"/>
    </row>
    <row r="3" spans="1:9" ht="276" customHeight="1" x14ac:dyDescent="0.35">
      <c r="A3" s="140" t="s">
        <v>99</v>
      </c>
      <c r="B3" s="141"/>
      <c r="C3" s="141"/>
      <c r="D3" s="141"/>
      <c r="E3" s="141"/>
      <c r="F3" s="141"/>
      <c r="G3" s="141"/>
      <c r="H3" s="141"/>
      <c r="I3" s="142"/>
    </row>
    <row r="4" spans="1:9" ht="67.400000000000006" customHeight="1" x14ac:dyDescent="0.35">
      <c r="A4" s="137" t="s">
        <v>98</v>
      </c>
      <c r="B4" s="138"/>
      <c r="C4" s="138"/>
      <c r="D4" s="138"/>
      <c r="E4" s="138"/>
      <c r="F4" s="138"/>
      <c r="G4" s="138"/>
      <c r="H4" s="138"/>
      <c r="I4" s="139"/>
    </row>
    <row r="5" spans="1:9" ht="27" customHeight="1" x14ac:dyDescent="0.35">
      <c r="A5" s="80"/>
      <c r="B5" s="81"/>
      <c r="C5" s="81"/>
      <c r="D5" s="81"/>
      <c r="E5" s="81"/>
      <c r="F5" s="81"/>
      <c r="G5" s="81"/>
      <c r="H5" s="81"/>
      <c r="I5" s="81"/>
    </row>
    <row r="6" spans="1:9" ht="26.25" customHeight="1" x14ac:dyDescent="0.35">
      <c r="A6" s="11" t="s">
        <v>2</v>
      </c>
      <c r="B6" s="145" t="s">
        <v>3</v>
      </c>
      <c r="C6" s="146"/>
      <c r="D6" s="146"/>
      <c r="E6" s="146"/>
      <c r="F6" s="146"/>
      <c r="G6" s="146"/>
      <c r="H6" s="146"/>
      <c r="I6" s="147"/>
    </row>
    <row r="7" spans="1:9" ht="43.5" customHeight="1" x14ac:dyDescent="0.35">
      <c r="A7" s="11" t="s">
        <v>102</v>
      </c>
      <c r="B7" s="148" t="s">
        <v>103</v>
      </c>
      <c r="C7" s="149"/>
      <c r="D7" s="149"/>
      <c r="E7" s="149"/>
      <c r="F7" s="149"/>
      <c r="G7" s="149"/>
      <c r="H7" s="149"/>
      <c r="I7" s="150"/>
    </row>
    <row r="8" spans="1:9" x14ac:dyDescent="0.35">
      <c r="A8" s="7"/>
      <c r="B8" s="7"/>
      <c r="C8" s="7"/>
      <c r="D8" s="7"/>
      <c r="E8" s="7"/>
      <c r="F8" s="8"/>
      <c r="G8" s="9"/>
      <c r="H8" s="8"/>
      <c r="I8" s="7"/>
    </row>
    <row r="9" spans="1:9" x14ac:dyDescent="0.35">
      <c r="A9" s="7"/>
      <c r="B9" s="7"/>
      <c r="C9" s="7"/>
      <c r="D9" s="7"/>
      <c r="E9" s="7"/>
      <c r="F9" s="8"/>
      <c r="G9" s="9"/>
      <c r="H9" s="8"/>
      <c r="I9" s="7"/>
    </row>
    <row r="10" spans="1:9" ht="16" thickBot="1" x14ac:dyDescent="0.4">
      <c r="A10" s="12" t="s">
        <v>4</v>
      </c>
      <c r="B10" s="13"/>
      <c r="C10" s="13"/>
      <c r="D10" s="13"/>
      <c r="E10" s="13"/>
      <c r="F10" s="14"/>
      <c r="G10" s="15"/>
      <c r="H10" s="14"/>
      <c r="I10" s="13"/>
    </row>
    <row r="11" spans="1:9" x14ac:dyDescent="0.35">
      <c r="A11" s="143" t="s">
        <v>5</v>
      </c>
      <c r="B11" s="16" t="s">
        <v>6</v>
      </c>
      <c r="C11" s="16" t="s">
        <v>7</v>
      </c>
      <c r="D11" s="16" t="s">
        <v>8</v>
      </c>
      <c r="E11" s="16" t="s">
        <v>9</v>
      </c>
      <c r="F11" s="17" t="s">
        <v>10</v>
      </c>
      <c r="G11" s="18" t="s">
        <v>11</v>
      </c>
      <c r="H11" s="19" t="s">
        <v>12</v>
      </c>
      <c r="I11" s="20" t="s">
        <v>13</v>
      </c>
    </row>
    <row r="12" spans="1:9" ht="24.75" customHeight="1" thickBot="1" x14ac:dyDescent="0.4">
      <c r="A12" s="144"/>
      <c r="B12" s="21" t="s">
        <v>14</v>
      </c>
      <c r="C12" s="21" t="s">
        <v>15</v>
      </c>
      <c r="D12" s="21" t="s">
        <v>16</v>
      </c>
      <c r="E12" s="21"/>
      <c r="F12" s="105" t="s">
        <v>101</v>
      </c>
      <c r="G12" s="22" t="s">
        <v>17</v>
      </c>
      <c r="H12" s="106" t="s">
        <v>100</v>
      </c>
      <c r="I12" s="98" t="s">
        <v>18</v>
      </c>
    </row>
    <row r="13" spans="1:9" x14ac:dyDescent="0.35">
      <c r="A13" s="23"/>
      <c r="B13" s="24"/>
      <c r="C13" s="24"/>
      <c r="D13" s="24"/>
      <c r="E13" s="24"/>
      <c r="F13" s="25"/>
      <c r="G13" s="26"/>
      <c r="H13" s="27"/>
      <c r="I13" s="28"/>
    </row>
    <row r="14" spans="1:9" ht="21" x14ac:dyDescent="0.35">
      <c r="A14" s="45" t="s">
        <v>19</v>
      </c>
      <c r="B14" s="24"/>
      <c r="C14" s="24"/>
      <c r="D14" s="24"/>
      <c r="E14" s="24"/>
      <c r="F14" s="25"/>
      <c r="G14" s="26"/>
      <c r="H14" s="27"/>
      <c r="I14" s="28"/>
    </row>
    <row r="15" spans="1:9" x14ac:dyDescent="0.35">
      <c r="A15" s="29" t="s">
        <v>20</v>
      </c>
      <c r="B15" s="30"/>
      <c r="C15" s="31"/>
      <c r="D15" s="31"/>
      <c r="E15" s="32"/>
      <c r="F15" s="33"/>
      <c r="G15" s="34"/>
      <c r="H15" s="35"/>
      <c r="I15" s="36"/>
    </row>
    <row r="16" spans="1:9" x14ac:dyDescent="0.35">
      <c r="A16" s="29" t="s">
        <v>21</v>
      </c>
      <c r="B16" s="30"/>
      <c r="C16" s="31"/>
      <c r="D16" s="31"/>
      <c r="E16" s="32"/>
      <c r="F16" s="33"/>
      <c r="G16" s="34"/>
      <c r="H16" s="35"/>
      <c r="I16" s="36"/>
    </row>
    <row r="17" spans="1:9" x14ac:dyDescent="0.35">
      <c r="A17" s="29" t="s">
        <v>21</v>
      </c>
      <c r="B17" s="37"/>
      <c r="C17" s="38"/>
      <c r="D17" s="38"/>
      <c r="E17" s="32"/>
      <c r="F17" s="33"/>
      <c r="G17" s="34"/>
      <c r="H17" s="35"/>
      <c r="I17" s="36"/>
    </row>
    <row r="18" spans="1:9" x14ac:dyDescent="0.35">
      <c r="A18" s="29" t="s">
        <v>22</v>
      </c>
      <c r="B18" s="37"/>
      <c r="C18" s="38"/>
      <c r="D18" s="38"/>
      <c r="E18" s="32"/>
      <c r="F18" s="39"/>
      <c r="G18" s="34"/>
      <c r="H18" s="40"/>
      <c r="I18" s="36"/>
    </row>
    <row r="19" spans="1:9" x14ac:dyDescent="0.35">
      <c r="A19" s="41"/>
      <c r="B19" s="42"/>
      <c r="C19" s="24"/>
      <c r="D19" s="24"/>
      <c r="E19" s="24"/>
      <c r="F19" s="25"/>
      <c r="G19" s="26"/>
      <c r="H19" s="27"/>
      <c r="I19" s="43"/>
    </row>
    <row r="20" spans="1:9" x14ac:dyDescent="0.35">
      <c r="A20" s="151" t="s">
        <v>23</v>
      </c>
      <c r="B20" s="152"/>
      <c r="C20" s="152"/>
      <c r="D20" s="152"/>
      <c r="E20" s="152"/>
      <c r="F20" s="152"/>
      <c r="G20" s="152"/>
      <c r="H20" s="153"/>
      <c r="I20" s="44">
        <f>SUM(I15:I18)</f>
        <v>0</v>
      </c>
    </row>
    <row r="21" spans="1:9" x14ac:dyDescent="0.35">
      <c r="A21" s="154"/>
      <c r="B21" s="155"/>
      <c r="C21" s="155"/>
      <c r="D21" s="155"/>
      <c r="E21" s="155"/>
      <c r="F21" s="155"/>
      <c r="G21" s="155"/>
      <c r="H21" s="155"/>
      <c r="I21" s="156"/>
    </row>
    <row r="22" spans="1:9" ht="17.25" customHeight="1" x14ac:dyDescent="0.35">
      <c r="A22" s="157" t="s">
        <v>24</v>
      </c>
      <c r="B22" s="159" t="s">
        <v>25</v>
      </c>
      <c r="C22" s="160"/>
      <c r="D22" s="160"/>
      <c r="E22" s="160"/>
      <c r="F22" s="160"/>
      <c r="G22" s="160"/>
      <c r="H22" s="160"/>
      <c r="I22" s="161"/>
    </row>
    <row r="23" spans="1:9" ht="14.15" customHeight="1" x14ac:dyDescent="0.35">
      <c r="A23" s="158"/>
      <c r="B23" s="162" t="s">
        <v>26</v>
      </c>
      <c r="C23" s="163"/>
      <c r="D23" s="163"/>
      <c r="E23" s="163"/>
      <c r="F23" s="163"/>
      <c r="G23" s="163"/>
      <c r="H23" s="163"/>
      <c r="I23" s="164"/>
    </row>
    <row r="24" spans="1:9" ht="20" x14ac:dyDescent="0.35">
      <c r="A24" s="41" t="s">
        <v>91</v>
      </c>
      <c r="B24" s="46"/>
      <c r="C24" s="31"/>
      <c r="D24" s="31"/>
      <c r="E24" s="99">
        <v>6</v>
      </c>
      <c r="F24" s="35"/>
      <c r="G24" s="47"/>
      <c r="H24" s="35"/>
      <c r="I24" s="36"/>
    </row>
    <row r="25" spans="1:9" x14ac:dyDescent="0.35">
      <c r="A25" s="41" t="s">
        <v>27</v>
      </c>
      <c r="B25" s="46"/>
      <c r="C25" s="31"/>
      <c r="D25" s="31"/>
      <c r="E25" s="48">
        <v>3</v>
      </c>
      <c r="F25" s="35"/>
      <c r="G25" s="47"/>
      <c r="H25" s="35"/>
      <c r="I25" s="36"/>
    </row>
    <row r="26" spans="1:9" x14ac:dyDescent="0.35">
      <c r="A26" s="29" t="s">
        <v>22</v>
      </c>
      <c r="B26" s="46"/>
      <c r="C26" s="31"/>
      <c r="D26" s="31"/>
      <c r="E26" s="32"/>
      <c r="F26" s="35"/>
      <c r="G26" s="47"/>
      <c r="H26" s="49"/>
      <c r="I26" s="50"/>
    </row>
    <row r="27" spans="1:9" x14ac:dyDescent="0.35">
      <c r="A27" s="41"/>
      <c r="B27" s="51"/>
      <c r="C27" s="24"/>
      <c r="D27" s="24"/>
      <c r="E27" s="48"/>
      <c r="F27" s="25"/>
      <c r="G27" s="26"/>
      <c r="H27" s="52"/>
      <c r="I27" s="53"/>
    </row>
    <row r="28" spans="1:9" x14ac:dyDescent="0.35">
      <c r="A28" s="54" t="s">
        <v>28</v>
      </c>
      <c r="B28" s="42"/>
      <c r="C28" s="24"/>
      <c r="D28" s="24"/>
      <c r="E28" s="48"/>
      <c r="F28" s="25"/>
      <c r="G28" s="26"/>
      <c r="H28" s="27"/>
      <c r="I28" s="44">
        <f>SUM(I24:I26)</f>
        <v>0</v>
      </c>
    </row>
    <row r="29" spans="1:9" x14ac:dyDescent="0.35">
      <c r="A29" s="154"/>
      <c r="B29" s="155"/>
      <c r="C29" s="155"/>
      <c r="D29" s="155"/>
      <c r="E29" s="155"/>
      <c r="F29" s="155"/>
      <c r="G29" s="155"/>
      <c r="H29" s="155"/>
      <c r="I29" s="156"/>
    </row>
    <row r="30" spans="1:9" x14ac:dyDescent="0.35">
      <c r="A30" s="45" t="s">
        <v>29</v>
      </c>
      <c r="B30" s="42"/>
      <c r="C30" s="24"/>
      <c r="D30" s="24"/>
      <c r="E30" s="48"/>
      <c r="F30" s="25"/>
      <c r="G30" s="26"/>
      <c r="H30" s="27"/>
      <c r="I30" s="43"/>
    </row>
    <row r="31" spans="1:9" x14ac:dyDescent="0.35">
      <c r="A31" s="41" t="s">
        <v>30</v>
      </c>
      <c r="B31" s="30"/>
      <c r="C31" s="31"/>
      <c r="D31" s="31"/>
      <c r="E31" s="48">
        <v>1</v>
      </c>
      <c r="F31" s="35"/>
      <c r="G31" s="47"/>
      <c r="H31" s="35"/>
      <c r="I31" s="36"/>
    </row>
    <row r="32" spans="1:9" x14ac:dyDescent="0.35">
      <c r="A32" s="29" t="s">
        <v>31</v>
      </c>
      <c r="B32" s="30"/>
      <c r="C32" s="31"/>
      <c r="D32" s="31"/>
      <c r="E32" s="32"/>
      <c r="F32" s="35"/>
      <c r="G32" s="47"/>
      <c r="H32" s="35"/>
      <c r="I32" s="36"/>
    </row>
    <row r="33" spans="1:10" x14ac:dyDescent="0.35">
      <c r="A33" s="29" t="s">
        <v>31</v>
      </c>
      <c r="B33" s="30"/>
      <c r="C33" s="31"/>
      <c r="D33" s="31"/>
      <c r="E33" s="32"/>
      <c r="F33" s="35"/>
      <c r="G33" s="47"/>
      <c r="H33" s="35"/>
      <c r="I33" s="36"/>
    </row>
    <row r="34" spans="1:10" x14ac:dyDescent="0.35">
      <c r="A34" s="29" t="s">
        <v>31</v>
      </c>
      <c r="B34" s="30"/>
      <c r="C34" s="31"/>
      <c r="D34" s="31"/>
      <c r="E34" s="32"/>
      <c r="F34" s="35"/>
      <c r="G34" s="47"/>
      <c r="H34" s="35"/>
      <c r="I34" s="36"/>
    </row>
    <row r="35" spans="1:10" x14ac:dyDescent="0.35">
      <c r="A35" s="29" t="s">
        <v>31</v>
      </c>
      <c r="B35" s="30"/>
      <c r="C35" s="31"/>
      <c r="D35" s="31"/>
      <c r="E35" s="32"/>
      <c r="F35" s="35"/>
      <c r="G35" s="47"/>
      <c r="H35" s="35"/>
      <c r="I35" s="36"/>
    </row>
    <row r="36" spans="1:10" x14ac:dyDescent="0.35">
      <c r="A36" s="96"/>
      <c r="B36" s="55"/>
      <c r="C36" s="24"/>
      <c r="D36" s="24"/>
      <c r="E36" s="48"/>
      <c r="F36" s="25"/>
      <c r="G36" s="26"/>
      <c r="H36" s="56"/>
      <c r="I36" s="43"/>
    </row>
    <row r="37" spans="1:10" x14ac:dyDescent="0.35">
      <c r="A37" s="54" t="s">
        <v>32</v>
      </c>
      <c r="B37" s="42"/>
      <c r="C37" s="24"/>
      <c r="D37" s="24"/>
      <c r="E37" s="48"/>
      <c r="F37" s="25"/>
      <c r="G37" s="26"/>
      <c r="H37" s="27"/>
      <c r="I37" s="44">
        <f>SUM(I31:I35)</f>
        <v>0</v>
      </c>
    </row>
    <row r="38" spans="1:10" ht="16" thickBot="1" x14ac:dyDescent="0.4">
      <c r="A38" s="57"/>
      <c r="B38" s="58"/>
      <c r="C38" s="58"/>
      <c r="D38" s="58"/>
      <c r="E38" s="58"/>
      <c r="F38" s="59"/>
      <c r="G38" s="60"/>
      <c r="H38" s="14"/>
      <c r="I38" s="43"/>
    </row>
    <row r="39" spans="1:10" ht="16" thickBot="1" x14ac:dyDescent="0.4">
      <c r="A39" s="61" t="s">
        <v>33</v>
      </c>
      <c r="B39" s="62"/>
      <c r="C39" s="62"/>
      <c r="D39" s="62"/>
      <c r="E39" s="62"/>
      <c r="F39" s="63"/>
      <c r="G39" s="64"/>
      <c r="H39" s="65"/>
      <c r="I39" s="97">
        <f>I20+I28+I37</f>
        <v>0</v>
      </c>
      <c r="J39" s="82" t="s">
        <v>94</v>
      </c>
    </row>
    <row r="40" spans="1:10" x14ac:dyDescent="0.35">
      <c r="A40" s="7"/>
      <c r="B40" s="7"/>
      <c r="C40" s="7"/>
      <c r="D40" s="7"/>
      <c r="E40" s="7"/>
      <c r="F40" s="8"/>
      <c r="G40" s="9"/>
      <c r="H40" s="8"/>
      <c r="I40" s="7"/>
    </row>
    <row r="41" spans="1:10" x14ac:dyDescent="0.35">
      <c r="A41" s="166" t="s">
        <v>34</v>
      </c>
      <c r="B41" s="166"/>
      <c r="C41" s="166"/>
      <c r="D41" s="166"/>
      <c r="E41" s="166"/>
      <c r="F41" s="166"/>
      <c r="G41" s="166"/>
      <c r="H41" s="166"/>
      <c r="I41" s="7"/>
    </row>
    <row r="42" spans="1:10" ht="24" customHeight="1" thickBot="1" x14ac:dyDescent="0.4">
      <c r="A42" s="171" t="s">
        <v>35</v>
      </c>
      <c r="B42" s="171"/>
      <c r="C42" s="171"/>
      <c r="D42" s="171"/>
      <c r="E42" s="171"/>
      <c r="F42" s="171"/>
      <c r="G42" s="171"/>
      <c r="H42" s="171"/>
      <c r="I42" s="171"/>
    </row>
    <row r="43" spans="1:10" ht="42" x14ac:dyDescent="0.35">
      <c r="A43" s="66" t="s">
        <v>36</v>
      </c>
      <c r="B43" s="67" t="s">
        <v>37</v>
      </c>
      <c r="C43" s="167" t="s">
        <v>38</v>
      </c>
      <c r="D43" s="168"/>
      <c r="E43" s="169" t="s">
        <v>39</v>
      </c>
      <c r="F43" s="170"/>
      <c r="G43" s="172" t="s">
        <v>40</v>
      </c>
      <c r="H43" s="173"/>
      <c r="I43" s="83" t="s">
        <v>41</v>
      </c>
    </row>
    <row r="44" spans="1:10" x14ac:dyDescent="0.35">
      <c r="A44" s="68" t="s">
        <v>42</v>
      </c>
      <c r="B44" s="69"/>
      <c r="C44" s="180"/>
      <c r="D44" s="181"/>
      <c r="E44" s="180"/>
      <c r="F44" s="181"/>
      <c r="G44" s="180"/>
      <c r="H44" s="181"/>
      <c r="I44" s="84"/>
    </row>
    <row r="45" spans="1:10" x14ac:dyDescent="0.35">
      <c r="A45" s="68" t="s">
        <v>43</v>
      </c>
      <c r="B45" s="70" t="s">
        <v>44</v>
      </c>
      <c r="C45" s="114" t="s">
        <v>44</v>
      </c>
      <c r="D45" s="115"/>
      <c r="E45" s="116"/>
      <c r="F45" s="117"/>
      <c r="G45" s="118"/>
      <c r="H45" s="119"/>
      <c r="I45" s="84"/>
    </row>
    <row r="46" spans="1:10" x14ac:dyDescent="0.35">
      <c r="A46" s="68" t="s">
        <v>45</v>
      </c>
      <c r="B46" s="70" t="s">
        <v>44</v>
      </c>
      <c r="C46" s="114" t="s">
        <v>44</v>
      </c>
      <c r="D46" s="115"/>
      <c r="E46" s="116"/>
      <c r="F46" s="117"/>
      <c r="G46" s="118"/>
      <c r="H46" s="119"/>
      <c r="I46" s="84"/>
    </row>
    <row r="47" spans="1:10" x14ac:dyDescent="0.35">
      <c r="A47" s="68" t="s">
        <v>46</v>
      </c>
      <c r="B47" s="70" t="s">
        <v>44</v>
      </c>
      <c r="C47" s="114" t="s">
        <v>44</v>
      </c>
      <c r="D47" s="115"/>
      <c r="E47" s="116"/>
      <c r="F47" s="117"/>
      <c r="G47" s="118"/>
      <c r="H47" s="119"/>
      <c r="I47" s="84"/>
    </row>
    <row r="48" spans="1:10" x14ac:dyDescent="0.35">
      <c r="A48" s="71" t="s">
        <v>47</v>
      </c>
      <c r="B48" s="70" t="s">
        <v>44</v>
      </c>
      <c r="C48" s="114" t="s">
        <v>44</v>
      </c>
      <c r="D48" s="115"/>
      <c r="E48" s="116"/>
      <c r="F48" s="117"/>
      <c r="G48" s="118"/>
      <c r="H48" s="119"/>
      <c r="I48" s="84"/>
    </row>
    <row r="49" spans="1:9" x14ac:dyDescent="0.35">
      <c r="A49" s="71" t="s">
        <v>48</v>
      </c>
      <c r="B49" s="70" t="s">
        <v>44</v>
      </c>
      <c r="C49" s="114" t="s">
        <v>44</v>
      </c>
      <c r="D49" s="115"/>
      <c r="E49" s="116"/>
      <c r="F49" s="117"/>
      <c r="G49" s="118"/>
      <c r="H49" s="119"/>
      <c r="I49" s="84"/>
    </row>
    <row r="50" spans="1:9" x14ac:dyDescent="0.35">
      <c r="A50" s="71" t="s">
        <v>49</v>
      </c>
      <c r="B50" s="70" t="s">
        <v>44</v>
      </c>
      <c r="C50" s="114" t="s">
        <v>44</v>
      </c>
      <c r="D50" s="115"/>
      <c r="E50" s="116"/>
      <c r="F50" s="117"/>
      <c r="G50" s="118"/>
      <c r="H50" s="119"/>
      <c r="I50" s="84"/>
    </row>
    <row r="51" spans="1:9" x14ac:dyDescent="0.35">
      <c r="A51" s="71" t="s">
        <v>50</v>
      </c>
      <c r="B51" s="70" t="s">
        <v>44</v>
      </c>
      <c r="C51" s="114" t="s">
        <v>44</v>
      </c>
      <c r="D51" s="115"/>
      <c r="E51" s="116"/>
      <c r="F51" s="117"/>
      <c r="G51" s="118"/>
      <c r="H51" s="119"/>
      <c r="I51" s="84"/>
    </row>
    <row r="52" spans="1:9" x14ac:dyDescent="0.35">
      <c r="A52" s="71" t="s">
        <v>51</v>
      </c>
      <c r="B52" s="70" t="s">
        <v>44</v>
      </c>
      <c r="C52" s="114" t="s">
        <v>44</v>
      </c>
      <c r="D52" s="115"/>
      <c r="E52" s="116"/>
      <c r="F52" s="117"/>
      <c r="G52" s="118"/>
      <c r="H52" s="119"/>
      <c r="I52" s="84"/>
    </row>
    <row r="53" spans="1:9" ht="16" thickBot="1" x14ac:dyDescent="0.4">
      <c r="A53" s="72" t="s">
        <v>52</v>
      </c>
      <c r="B53" s="85" t="s">
        <v>44</v>
      </c>
      <c r="C53" s="121" t="s">
        <v>44</v>
      </c>
      <c r="D53" s="122"/>
      <c r="E53" s="123"/>
      <c r="F53" s="124"/>
      <c r="G53" s="125"/>
      <c r="H53" s="126"/>
      <c r="I53" s="86"/>
    </row>
    <row r="54" spans="1:9" ht="21.65" customHeight="1" thickBot="1" x14ac:dyDescent="0.4">
      <c r="A54" s="127" t="s">
        <v>92</v>
      </c>
      <c r="B54" s="128"/>
      <c r="C54" s="128"/>
      <c r="D54" s="128"/>
      <c r="E54" s="128"/>
      <c r="F54" s="129"/>
      <c r="G54" s="130">
        <f>SUM(G45:H53)</f>
        <v>0</v>
      </c>
      <c r="H54" s="131"/>
      <c r="I54" s="100" t="s">
        <v>93</v>
      </c>
    </row>
    <row r="55" spans="1:9" x14ac:dyDescent="0.35">
      <c r="A55" s="132" t="s">
        <v>53</v>
      </c>
      <c r="B55" s="132"/>
      <c r="C55" s="132"/>
      <c r="D55" s="132"/>
      <c r="E55" s="132"/>
      <c r="F55" s="132"/>
      <c r="G55" s="132"/>
      <c r="H55" s="132"/>
      <c r="I55" s="7"/>
    </row>
    <row r="56" spans="1:9" ht="25.4" customHeight="1" x14ac:dyDescent="0.35">
      <c r="A56" s="132" t="s">
        <v>54</v>
      </c>
      <c r="B56" s="132"/>
      <c r="C56" s="132"/>
      <c r="D56" s="132"/>
      <c r="E56" s="132"/>
      <c r="F56" s="132"/>
      <c r="G56" s="132"/>
      <c r="H56" s="132"/>
      <c r="I56" s="7"/>
    </row>
    <row r="57" spans="1:9" x14ac:dyDescent="0.35">
      <c r="A57" s="73"/>
      <c r="B57" s="73"/>
      <c r="C57" s="73"/>
      <c r="D57" s="73"/>
      <c r="E57" s="73"/>
      <c r="F57" s="73"/>
      <c r="G57" s="73"/>
      <c r="H57" s="73"/>
      <c r="I57" s="7"/>
    </row>
    <row r="58" spans="1:9" ht="19" customHeight="1" x14ac:dyDescent="0.35">
      <c r="A58" s="101" t="s">
        <v>95</v>
      </c>
      <c r="B58" s="101"/>
      <c r="C58" s="74"/>
      <c r="D58" s="74"/>
      <c r="E58" s="74"/>
      <c r="F58" s="102"/>
      <c r="G58" s="103"/>
      <c r="H58" s="104"/>
      <c r="I58" s="74"/>
    </row>
    <row r="59" spans="1:9" ht="22" customHeight="1" x14ac:dyDescent="0.35">
      <c r="A59" s="120" t="s">
        <v>55</v>
      </c>
      <c r="B59" s="120"/>
      <c r="C59" s="120"/>
      <c r="D59" s="120"/>
      <c r="E59" s="120"/>
      <c r="F59" s="120"/>
      <c r="G59" s="120"/>
      <c r="H59" s="120"/>
      <c r="I59" s="120"/>
    </row>
    <row r="60" spans="1:9" x14ac:dyDescent="0.35">
      <c r="A60" s="7"/>
      <c r="B60" s="7"/>
      <c r="C60" s="7"/>
      <c r="D60" s="7"/>
      <c r="E60" s="7"/>
      <c r="F60" s="8"/>
      <c r="G60" s="9"/>
      <c r="H60" s="8"/>
      <c r="I60" s="7"/>
    </row>
    <row r="61" spans="1:9" x14ac:dyDescent="0.35">
      <c r="A61" s="75" t="s">
        <v>56</v>
      </c>
      <c r="B61" s="74"/>
      <c r="C61" s="7"/>
      <c r="D61" s="7"/>
      <c r="E61" s="7"/>
      <c r="F61" s="8"/>
      <c r="G61" s="9"/>
      <c r="H61" s="8"/>
      <c r="I61" s="7"/>
    </row>
    <row r="62" spans="1:9" ht="24" customHeight="1" x14ac:dyDescent="0.35">
      <c r="A62" s="120" t="s">
        <v>57</v>
      </c>
      <c r="B62" s="120"/>
      <c r="C62" s="120"/>
      <c r="D62" s="120"/>
      <c r="E62" s="120"/>
      <c r="F62" s="120"/>
      <c r="G62" s="120"/>
      <c r="H62" s="120"/>
      <c r="I62" s="7"/>
    </row>
    <row r="63" spans="1:9" ht="24" customHeight="1" thickBot="1" x14ac:dyDescent="0.4">
      <c r="A63" s="120" t="s">
        <v>58</v>
      </c>
      <c r="B63" s="120"/>
      <c r="C63" s="120"/>
      <c r="D63" s="120"/>
      <c r="E63" s="120"/>
      <c r="F63" s="120"/>
      <c r="G63" s="120"/>
      <c r="H63" s="120"/>
      <c r="I63" s="7"/>
    </row>
    <row r="64" spans="1:9" x14ac:dyDescent="0.35">
      <c r="A64" s="88" t="s">
        <v>59</v>
      </c>
      <c r="B64" s="89"/>
      <c r="C64" s="89"/>
      <c r="D64" s="89"/>
      <c r="E64" s="89"/>
      <c r="F64" s="89"/>
      <c r="G64" s="174"/>
      <c r="H64" s="175"/>
      <c r="I64" s="90">
        <f>I39</f>
        <v>0</v>
      </c>
    </row>
    <row r="65" spans="1:9" ht="15.65" customHeight="1" x14ac:dyDescent="0.35">
      <c r="A65" s="91" t="s">
        <v>96</v>
      </c>
      <c r="B65" s="87"/>
      <c r="C65" s="87"/>
      <c r="D65" s="87"/>
      <c r="E65" s="87"/>
      <c r="F65" s="87"/>
      <c r="G65" s="176"/>
      <c r="H65" s="177"/>
      <c r="I65" s="92">
        <f>G54</f>
        <v>0</v>
      </c>
    </row>
    <row r="66" spans="1:9" ht="20.5" customHeight="1" thickBot="1" x14ac:dyDescent="0.4">
      <c r="A66" s="93" t="s">
        <v>60</v>
      </c>
      <c r="B66" s="94"/>
      <c r="C66" s="94"/>
      <c r="D66" s="94"/>
      <c r="E66" s="94"/>
      <c r="F66" s="94"/>
      <c r="G66" s="178"/>
      <c r="H66" s="179"/>
      <c r="I66" s="95">
        <f>I64+I65</f>
        <v>0</v>
      </c>
    </row>
    <row r="67" spans="1:9" x14ac:dyDescent="0.35">
      <c r="A67" s="76"/>
      <c r="B67" s="74"/>
      <c r="C67" s="7"/>
      <c r="D67" s="7"/>
      <c r="E67" s="7"/>
      <c r="F67" s="8"/>
      <c r="G67" s="9"/>
      <c r="H67" s="8"/>
      <c r="I67" s="7"/>
    </row>
    <row r="68" spans="1:9" x14ac:dyDescent="0.35">
      <c r="A68" s="77" t="s">
        <v>61</v>
      </c>
      <c r="B68" s="74"/>
      <c r="C68" s="7"/>
      <c r="D68" s="7"/>
      <c r="E68" s="7"/>
      <c r="F68" s="8"/>
      <c r="G68" s="9"/>
      <c r="H68" s="8"/>
      <c r="I68" s="7"/>
    </row>
    <row r="69" spans="1:9" x14ac:dyDescent="0.35">
      <c r="A69" s="77" t="s">
        <v>62</v>
      </c>
      <c r="B69" s="74"/>
      <c r="C69" s="7"/>
      <c r="D69" s="7"/>
      <c r="E69" s="7"/>
      <c r="F69" s="8"/>
      <c r="G69" s="9"/>
      <c r="H69" s="8"/>
      <c r="I69" s="7"/>
    </row>
    <row r="70" spans="1:9" x14ac:dyDescent="0.35">
      <c r="A70" s="77" t="s">
        <v>63</v>
      </c>
      <c r="B70" s="74"/>
      <c r="C70" s="7"/>
      <c r="D70" s="7"/>
      <c r="E70" s="7"/>
      <c r="F70" s="8"/>
      <c r="G70" s="9"/>
      <c r="H70" s="8"/>
      <c r="I70" s="7"/>
    </row>
    <row r="71" spans="1:9" x14ac:dyDescent="0.35">
      <c r="A71" s="165" t="s">
        <v>97</v>
      </c>
      <c r="B71" s="165"/>
      <c r="C71" s="165"/>
      <c r="D71" s="165"/>
      <c r="E71" s="7"/>
      <c r="F71" s="8"/>
      <c r="G71" s="9"/>
      <c r="H71" s="8"/>
      <c r="I71" s="7"/>
    </row>
    <row r="72" spans="1:9" x14ac:dyDescent="0.35">
      <c r="A72" s="78"/>
      <c r="B72" s="74"/>
      <c r="C72" s="7"/>
      <c r="D72" s="7"/>
      <c r="E72" s="7"/>
      <c r="F72" s="8"/>
      <c r="G72" s="9"/>
      <c r="H72" s="8"/>
      <c r="I72" s="7"/>
    </row>
  </sheetData>
  <mergeCells count="59">
    <mergeCell ref="A71:D71"/>
    <mergeCell ref="A29:I29"/>
    <mergeCell ref="A41:H41"/>
    <mergeCell ref="C43:D43"/>
    <mergeCell ref="E43:F43"/>
    <mergeCell ref="A42:I42"/>
    <mergeCell ref="G43:H43"/>
    <mergeCell ref="G64:H64"/>
    <mergeCell ref="G65:H65"/>
    <mergeCell ref="G66:H66"/>
    <mergeCell ref="A62:H62"/>
    <mergeCell ref="A63:H63"/>
    <mergeCell ref="C44:D44"/>
    <mergeCell ref="E44:F44"/>
    <mergeCell ref="G44:H44"/>
    <mergeCell ref="C45:D45"/>
    <mergeCell ref="A20:H20"/>
    <mergeCell ref="A21:I21"/>
    <mergeCell ref="A22:A23"/>
    <mergeCell ref="B22:I22"/>
    <mergeCell ref="B23:I23"/>
    <mergeCell ref="A1:F1"/>
    <mergeCell ref="A2:F2"/>
    <mergeCell ref="A4:I4"/>
    <mergeCell ref="A3:I3"/>
    <mergeCell ref="A11:A12"/>
    <mergeCell ref="B6:I6"/>
    <mergeCell ref="B7:I7"/>
    <mergeCell ref="E45:F45"/>
    <mergeCell ref="G45:H45"/>
    <mergeCell ref="C46:D46"/>
    <mergeCell ref="E46:F46"/>
    <mergeCell ref="G46:H46"/>
    <mergeCell ref="C47:D47"/>
    <mergeCell ref="E47:F47"/>
    <mergeCell ref="G47:H47"/>
    <mergeCell ref="C48:D48"/>
    <mergeCell ref="E48:F48"/>
    <mergeCell ref="G48:H48"/>
    <mergeCell ref="C49:D49"/>
    <mergeCell ref="E49:F49"/>
    <mergeCell ref="G49:H49"/>
    <mergeCell ref="C50:D50"/>
    <mergeCell ref="E50:F50"/>
    <mergeCell ref="G50:H50"/>
    <mergeCell ref="C51:D51"/>
    <mergeCell ref="E51:F51"/>
    <mergeCell ref="G51:H51"/>
    <mergeCell ref="A59:I59"/>
    <mergeCell ref="C52:D52"/>
    <mergeCell ref="E52:F52"/>
    <mergeCell ref="G52:H52"/>
    <mergeCell ref="C53:D53"/>
    <mergeCell ref="E53:F53"/>
    <mergeCell ref="G53:H53"/>
    <mergeCell ref="A54:F54"/>
    <mergeCell ref="G54:H54"/>
    <mergeCell ref="A55:H55"/>
    <mergeCell ref="A56:H56"/>
  </mergeCells>
  <pageMargins left="0.25" right="0.25" top="0.75" bottom="0.75" header="0.3" footer="0.3"/>
  <pageSetup paperSize="8" scale="6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T35"/>
  <sheetViews>
    <sheetView workbookViewId="0">
      <selection activeCell="B15" sqref="B15"/>
    </sheetView>
  </sheetViews>
  <sheetFormatPr defaultColWidth="9.1796875" defaultRowHeight="14.5" x14ac:dyDescent="0.35"/>
  <cols>
    <col min="1" max="1" width="15.54296875" bestFit="1" customWidth="1"/>
    <col min="2" max="3" width="13.54296875" customWidth="1"/>
    <col min="5" max="5" width="4.1796875" customWidth="1"/>
  </cols>
  <sheetData>
    <row r="3" spans="1:20" x14ac:dyDescent="0.35">
      <c r="A3" s="182" t="s">
        <v>64</v>
      </c>
      <c r="B3" s="182"/>
      <c r="C3" s="182"/>
      <c r="D3" s="182"/>
      <c r="E3" s="182"/>
      <c r="F3" s="182"/>
      <c r="G3" s="182"/>
      <c r="H3" s="182"/>
      <c r="I3" s="182"/>
      <c r="J3" s="182"/>
      <c r="K3" s="182"/>
      <c r="L3" s="182"/>
      <c r="M3" s="182"/>
      <c r="N3" s="182"/>
      <c r="O3" s="182"/>
      <c r="P3" s="182"/>
      <c r="Q3" s="1"/>
      <c r="R3" s="1"/>
      <c r="S3" s="1"/>
      <c r="T3" s="1"/>
    </row>
    <row r="5" spans="1:20" x14ac:dyDescent="0.35">
      <c r="A5" s="2" t="s">
        <v>65</v>
      </c>
      <c r="B5" s="185" t="s">
        <v>20</v>
      </c>
      <c r="C5" s="185"/>
      <c r="D5" s="185"/>
    </row>
    <row r="6" spans="1:20" x14ac:dyDescent="0.35">
      <c r="A6" s="1"/>
      <c r="B6" s="186"/>
      <c r="C6" s="186"/>
      <c r="D6" s="186"/>
    </row>
    <row r="8" spans="1:20" x14ac:dyDescent="0.35">
      <c r="A8" s="187"/>
      <c r="B8" s="187"/>
      <c r="C8" s="187"/>
      <c r="D8" s="187"/>
      <c r="I8" t="s">
        <v>66</v>
      </c>
      <c r="J8" t="s">
        <v>67</v>
      </c>
    </row>
    <row r="9" spans="1:20" x14ac:dyDescent="0.35">
      <c r="A9" t="s">
        <v>68</v>
      </c>
      <c r="B9" s="107">
        <v>250000</v>
      </c>
      <c r="C9" s="3" t="s">
        <v>69</v>
      </c>
      <c r="D9" t="s">
        <v>70</v>
      </c>
      <c r="I9">
        <v>0</v>
      </c>
      <c r="J9">
        <f>PrKn</f>
        <v>250000</v>
      </c>
      <c r="K9">
        <f>PrMax</f>
        <v>330000</v>
      </c>
      <c r="M9">
        <f>PrIn</f>
        <v>0</v>
      </c>
    </row>
    <row r="10" spans="1:20" x14ac:dyDescent="0.35">
      <c r="A10" t="s">
        <v>71</v>
      </c>
      <c r="B10" s="107">
        <v>400</v>
      </c>
      <c r="C10" s="3" t="s">
        <v>72</v>
      </c>
      <c r="D10" t="s">
        <v>73</v>
      </c>
      <c r="I10">
        <f>MaxPnt</f>
        <v>400</v>
      </c>
      <c r="J10">
        <f>PuKn</f>
        <v>400</v>
      </c>
      <c r="K10">
        <v>0</v>
      </c>
      <c r="M10" s="4">
        <f>IF(PrIn&lt;=PrMax,A25,0)</f>
        <v>400</v>
      </c>
    </row>
    <row r="11" spans="1:20" x14ac:dyDescent="0.35">
      <c r="A11" t="s">
        <v>74</v>
      </c>
      <c r="B11" s="107">
        <v>330000</v>
      </c>
      <c r="C11" s="3" t="s">
        <v>69</v>
      </c>
      <c r="D11" t="s">
        <v>75</v>
      </c>
    </row>
    <row r="12" spans="1:20" x14ac:dyDescent="0.35">
      <c r="A12" t="s">
        <v>76</v>
      </c>
      <c r="B12" s="107">
        <v>400</v>
      </c>
      <c r="C12" s="3" t="s">
        <v>72</v>
      </c>
      <c r="L12">
        <v>0</v>
      </c>
      <c r="M12">
        <f>PrKn</f>
        <v>250000</v>
      </c>
      <c r="N12">
        <f>PrKn</f>
        <v>250000</v>
      </c>
    </row>
    <row r="13" spans="1:20" x14ac:dyDescent="0.35">
      <c r="L13">
        <f>PuKn</f>
        <v>400</v>
      </c>
      <c r="M13">
        <f>PuKn</f>
        <v>400</v>
      </c>
      <c r="N13">
        <v>0</v>
      </c>
    </row>
    <row r="14" spans="1:20" x14ac:dyDescent="0.35">
      <c r="A14" s="188" t="s">
        <v>77</v>
      </c>
      <c r="B14" s="188"/>
      <c r="C14" s="188"/>
      <c r="D14" s="188"/>
    </row>
    <row r="15" spans="1:20" x14ac:dyDescent="0.35">
      <c r="A15" t="s">
        <v>78</v>
      </c>
      <c r="B15" s="79">
        <f>Inschrijfprijs!I66</f>
        <v>0</v>
      </c>
      <c r="C15" s="3" t="s">
        <v>69</v>
      </c>
    </row>
    <row r="17" spans="1:4" x14ac:dyDescent="0.35">
      <c r="A17" s="188" t="s">
        <v>79</v>
      </c>
      <c r="B17" s="188"/>
      <c r="C17" s="188"/>
      <c r="D17" s="188"/>
    </row>
    <row r="18" spans="1:4" x14ac:dyDescent="0.35">
      <c r="A18" t="s">
        <v>80</v>
      </c>
    </row>
    <row r="20" spans="1:4" x14ac:dyDescent="0.35">
      <c r="B20" s="5" t="s">
        <v>81</v>
      </c>
      <c r="C20" s="5" t="s">
        <v>82</v>
      </c>
    </row>
    <row r="21" spans="1:4" x14ac:dyDescent="0.35">
      <c r="A21" t="s">
        <v>83</v>
      </c>
      <c r="B21" s="6">
        <f>(PuKn-MaxPnt)/PrKn</f>
        <v>0</v>
      </c>
      <c r="C21" s="6">
        <f>MaxPnt</f>
        <v>400</v>
      </c>
    </row>
    <row r="22" spans="1:4" x14ac:dyDescent="0.35">
      <c r="A22" t="s">
        <v>84</v>
      </c>
      <c r="B22" s="6">
        <f>(0-PuKn)/(PrMax-PrKn)</f>
        <v>-5.0000000000000001E-3</v>
      </c>
      <c r="C22" s="6">
        <f>PrMax*PuKn/(PrMax-PrKn)</f>
        <v>1650</v>
      </c>
    </row>
    <row r="24" spans="1:4" x14ac:dyDescent="0.35">
      <c r="A24" s="182" t="s">
        <v>85</v>
      </c>
      <c r="B24" s="182"/>
      <c r="C24" s="182"/>
      <c r="D24" s="182"/>
    </row>
    <row r="25" spans="1:4" x14ac:dyDescent="0.35">
      <c r="A25" s="183">
        <f>IF(PrIn&lt;=PrKn,ROUND((PuKn-MaxPnt)/PrKn*PrIn+MaxPnt,3),IF(PrIn&gt;=PrMax,"0",ROUND(((0-PuKn)/(PrMax-PrKn))*PrIn+PrMax*PuKn/(PrMax-PrKn),3)))</f>
        <v>400</v>
      </c>
      <c r="B25" s="183"/>
      <c r="C25" s="183"/>
      <c r="D25" s="183"/>
    </row>
    <row r="26" spans="1:4" ht="15" customHeight="1" x14ac:dyDescent="0.35">
      <c r="A26" s="183"/>
      <c r="B26" s="183"/>
      <c r="C26" s="183"/>
      <c r="D26" s="183"/>
    </row>
    <row r="27" spans="1:4" ht="15" customHeight="1" x14ac:dyDescent="0.35">
      <c r="A27" s="184" t="s">
        <v>72</v>
      </c>
      <c r="B27" s="184"/>
      <c r="C27" s="184"/>
      <c r="D27" s="184"/>
    </row>
    <row r="28" spans="1:4" ht="15" customHeight="1" x14ac:dyDescent="0.35">
      <c r="A28" s="184"/>
      <c r="B28" s="184"/>
      <c r="C28" s="184"/>
      <c r="D28" s="184"/>
    </row>
    <row r="30" spans="1:4" x14ac:dyDescent="0.35">
      <c r="A30" t="s">
        <v>86</v>
      </c>
    </row>
    <row r="31" spans="1:4" x14ac:dyDescent="0.35">
      <c r="A31" t="s">
        <v>87</v>
      </c>
    </row>
    <row r="33" spans="1:2" x14ac:dyDescent="0.35">
      <c r="A33" t="s">
        <v>88</v>
      </c>
    </row>
    <row r="34" spans="1:2" x14ac:dyDescent="0.35">
      <c r="A34" t="s">
        <v>81</v>
      </c>
      <c r="B34" t="s">
        <v>89</v>
      </c>
    </row>
    <row r="35" spans="1:2" x14ac:dyDescent="0.35">
      <c r="A35" t="s">
        <v>82</v>
      </c>
      <c r="B35" t="s">
        <v>90</v>
      </c>
    </row>
  </sheetData>
  <sheetProtection algorithmName="SHA-512" hashValue="6PZ6DDtYBa5udBIiSGgzp6XCjhPwAXIo2ZjseXvza68WEX8k1Mzzj74A/8gQxgqUtYzNPjSQa4zDmqphR2sX5g==" saltValue="9uT05gweEQDg1HlDPUR+Aw==" spinCount="100000" sheet="1" objects="1" scenarios="1"/>
  <mergeCells count="9">
    <mergeCell ref="A24:D24"/>
    <mergeCell ref="A25:D26"/>
    <mergeCell ref="A27:D28"/>
    <mergeCell ref="A3:P3"/>
    <mergeCell ref="B5:D5"/>
    <mergeCell ref="B6:D6"/>
    <mergeCell ref="A8:D8"/>
    <mergeCell ref="A14:D14"/>
    <mergeCell ref="A17:D17"/>
  </mergeCells>
  <conditionalFormatting sqref="A27:D28">
    <cfRule type="containsText" dxfId="0" priority="1" operator="containsText" text="punten">
      <formula>NOT(ISERROR(SEARCH("punten",A27)))</formula>
    </cfRule>
  </conditionalFormatting>
  <pageMargins left="0.51181102362204722" right="0.51181102362204722" top="0.74803149606299213" bottom="0.74803149606299213" header="0.31496062992125984" footer="0.31496062992125984"/>
  <pageSetup paperSize="9" scale="8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A13A6C74F7F24F9D54FC3BE28AE0E8" ma:contentTypeVersion="6" ma:contentTypeDescription="Een nieuw document maken." ma:contentTypeScope="" ma:versionID="4fb66eec42c52b5c12d91f5fa353ed9d">
  <xsd:schema xmlns:xsd="http://www.w3.org/2001/XMLSchema" xmlns:xs="http://www.w3.org/2001/XMLSchema" xmlns:p="http://schemas.microsoft.com/office/2006/metadata/properties" xmlns:ns2="0ff4df64-a02a-4500-b63d-d45ef23f63d1" xmlns:ns3="07871abd-fcf8-4892-a76e-27a65a7192ae" targetNamespace="http://schemas.microsoft.com/office/2006/metadata/properties" ma:root="true" ma:fieldsID="3b7e848d09f07aa66744566ecb47f59f" ns2:_="" ns3:_="">
    <xsd:import namespace="0ff4df64-a02a-4500-b63d-d45ef23f63d1"/>
    <xsd:import namespace="07871abd-fcf8-4892-a76e-27a65a7192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f4df64-a02a-4500-b63d-d45ef23f63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871abd-fcf8-4892-a76e-27a65a7192ae"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17C76-56AC-4D9B-871B-ACB7F40BE409}">
  <ds:schemaRefs>
    <ds:schemaRef ds:uri="http://schemas.microsoft.com/sharepoint/v3/contenttype/forms"/>
  </ds:schemaRefs>
</ds:datastoreItem>
</file>

<file path=customXml/itemProps2.xml><?xml version="1.0" encoding="utf-8"?>
<ds:datastoreItem xmlns:ds="http://schemas.openxmlformats.org/officeDocument/2006/customXml" ds:itemID="{08E4CD83-43CA-4567-87FF-1EA8EDA686C7}">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07871abd-fcf8-4892-a76e-27a65a7192ae"/>
    <ds:schemaRef ds:uri="http://schemas.microsoft.com/office/infopath/2007/PartnerControls"/>
    <ds:schemaRef ds:uri="0ff4df64-a02a-4500-b63d-d45ef23f63d1"/>
    <ds:schemaRef ds:uri="http://www.w3.org/XML/1998/namespace"/>
    <ds:schemaRef ds:uri="http://purl.org/dc/elements/1.1/"/>
  </ds:schemaRefs>
</ds:datastoreItem>
</file>

<file path=customXml/itemProps3.xml><?xml version="1.0" encoding="utf-8"?>
<ds:datastoreItem xmlns:ds="http://schemas.openxmlformats.org/officeDocument/2006/customXml" ds:itemID="{9F4CA069-D70F-43E8-B79A-7E51064443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f4df64-a02a-4500-b63d-d45ef23f63d1"/>
    <ds:schemaRef ds:uri="07871abd-fcf8-4892-a76e-27a65a7192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5</vt:i4>
      </vt:variant>
    </vt:vector>
  </HeadingPairs>
  <TitlesOfParts>
    <vt:vector size="7" baseType="lpstr">
      <vt:lpstr>Inschrijfprijs</vt:lpstr>
      <vt:lpstr>Prijsbeoordeling</vt:lpstr>
      <vt:lpstr>Prijsbeoordeling!MaxPnt</vt:lpstr>
      <vt:lpstr>Prijsbeoordeling!PrIn</vt:lpstr>
      <vt:lpstr>Prijsbeoordeling!PrKn</vt:lpstr>
      <vt:lpstr>Prijsbeoordeling!PrMax</vt:lpstr>
      <vt:lpstr>Prijsbeoordeling!PuKn</vt:lpstr>
    </vt:vector>
  </TitlesOfParts>
  <Manager/>
  <Company>Stanislascollege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diederik.bauw@inkopenvoor.nl</dc:creator>
  <cp:keywords/>
  <dc:description/>
  <cp:lastModifiedBy>Es, C.J.C. van (FB-INKOOP)</cp:lastModifiedBy>
  <cp:revision/>
  <cp:lastPrinted>2025-04-22T11:13:00Z</cp:lastPrinted>
  <dcterms:created xsi:type="dcterms:W3CDTF">2015-01-19T14:52:11Z</dcterms:created>
  <dcterms:modified xsi:type="dcterms:W3CDTF">2025-04-24T08:21:07Z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0x0101002AA13A6C74F7F24F9D54FC3BE28AE0E8</vt:lpwstr>
  </property>
</Properties>
</file>