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bauw\Desktop\EA - Plastics\Marktconsultatie\"/>
    </mc:Choice>
  </mc:AlternateContent>
  <xr:revisionPtr revIDLastSave="0" documentId="8_{BD7CC295-126F-461F-9308-690B65E2FC83}" xr6:coauthVersionLast="47" xr6:coauthVersionMax="47" xr10:uidLastSave="{00000000-0000-0000-0000-000000000000}"/>
  <bookViews>
    <workbookView xWindow="25080" yWindow="-120" windowWidth="25440" windowHeight="15390" xr2:uid="{A3CD712F-A27A-48A6-ACD7-714F4384F1C3}"/>
  </bookViews>
  <sheets>
    <sheet name="Perceel 1" sheetId="1" r:id="rId1"/>
    <sheet name="Perceel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B22" i="1"/>
  <c r="C27" i="1"/>
  <c r="C20" i="2"/>
  <c r="C21" i="2"/>
  <c r="C22" i="2"/>
  <c r="C22" i="1"/>
  <c r="B21" i="1"/>
  <c r="B20" i="1"/>
  <c r="B19" i="1"/>
  <c r="B18" i="1"/>
  <c r="B16" i="1"/>
  <c r="B15" i="1"/>
  <c r="B14" i="1"/>
  <c r="B13" i="1"/>
  <c r="B9" i="1"/>
  <c r="B8" i="1"/>
  <c r="B7" i="1"/>
  <c r="B6" i="1"/>
  <c r="B5" i="1"/>
  <c r="B4" i="1"/>
  <c r="B26" i="1"/>
  <c r="B25" i="1"/>
  <c r="B8" i="2"/>
  <c r="B7" i="2"/>
  <c r="B6" i="2"/>
  <c r="B5" i="2"/>
  <c r="B4" i="2"/>
  <c r="B3" i="2"/>
  <c r="B17" i="2"/>
  <c r="B16" i="2"/>
  <c r="B15" i="2"/>
  <c r="B12" i="2"/>
  <c r="B11" i="2"/>
</calcChain>
</file>

<file path=xl/sharedStrings.xml><?xml version="1.0" encoding="utf-8"?>
<sst xmlns="http://schemas.openxmlformats.org/spreadsheetml/2006/main" count="36" uniqueCount="22">
  <si>
    <t>Prijs</t>
  </si>
  <si>
    <t>Filter-pipetpunt</t>
  </si>
  <si>
    <t>Aantal</t>
  </si>
  <si>
    <t>Steriel + Filter</t>
  </si>
  <si>
    <t>10 µl</t>
  </si>
  <si>
    <t>20 µl</t>
  </si>
  <si>
    <t>30 µl</t>
  </si>
  <si>
    <t>100 µl</t>
  </si>
  <si>
    <t>200 µl</t>
  </si>
  <si>
    <t>1000 µl</t>
  </si>
  <si>
    <t>1250 µl</t>
  </si>
  <si>
    <t>Pipetpunt</t>
  </si>
  <si>
    <t>Steriel</t>
  </si>
  <si>
    <t>Niet steriel</t>
  </si>
  <si>
    <t>Bulk (zak)</t>
  </si>
  <si>
    <r>
      <t xml:space="preserve">10 </t>
    </r>
    <r>
      <rPr>
        <sz val="11"/>
        <color theme="1"/>
        <rFont val="Calibri"/>
        <family val="2"/>
      </rPr>
      <t>µl</t>
    </r>
  </si>
  <si>
    <r>
      <t xml:space="preserve">200 </t>
    </r>
    <r>
      <rPr>
        <sz val="11"/>
        <color theme="1"/>
        <rFont val="Calibri"/>
        <family val="2"/>
      </rPr>
      <t>µl</t>
    </r>
  </si>
  <si>
    <t>Ser pip buizen -reactievaatjes</t>
  </si>
  <si>
    <t>Serologische pip</t>
  </si>
  <si>
    <t>Conische buizen</t>
  </si>
  <si>
    <t>Reactievaatjes safelock</t>
  </si>
  <si>
    <t>Reactievaatjes standaard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</si>
</sst>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 applyAlignment="1">
      <alignment horizontal="left"/>
    </xf>
    <xf numFmtId="0" fontId="0" fillId="0" borderId="8" xfId="0" applyBorder="1"/>
    <xf numFmtId="0" fontId="0" fillId="0" borderId="7" xfId="0" applyBorder="1"/>
    <xf numFmtId="0" fontId="1" fillId="0" borderId="6" xfId="0" applyFont="1" applyBorder="1"/>
    <xf numFmtId="0" fontId="1" fillId="0" borderId="9" xfId="0" applyFont="1" applyBorder="1"/>
    <xf numFmtId="0" fontId="1" fillId="0" borderId="11" xfId="0" applyFont="1" applyBorder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15" xfId="0" applyFont="1" applyBorder="1"/>
    <xf numFmtId="0" fontId="1" fillId="0" borderId="5" xfId="0" applyFont="1" applyBorder="1"/>
    <xf numFmtId="1" fontId="1" fillId="0" borderId="17" xfId="0" applyNumberFormat="1" applyFont="1" applyBorder="1" applyAlignment="1">
      <alignment horizontal="center" vertical="center"/>
    </xf>
    <xf numFmtId="0" fontId="0" fillId="0" borderId="18" xfId="0" applyBorder="1"/>
    <xf numFmtId="1" fontId="0" fillId="0" borderId="9" xfId="0" applyNumberForma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0" fillId="0" borderId="9" xfId="0" applyNumberFormat="1" applyFont="1" applyBorder="1" applyAlignment="1">
      <alignment horizontal="center" vertical="center"/>
    </xf>
    <xf numFmtId="1" fontId="0" fillId="0" borderId="9" xfId="0" applyNumberFormat="1" applyBorder="1" applyAlignment="1">
      <alignment horizontal="center"/>
    </xf>
    <xf numFmtId="1" fontId="0" fillId="0" borderId="19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164" fontId="0" fillId="2" borderId="10" xfId="0" applyNumberFormat="1" applyFill="1" applyBorder="1"/>
    <xf numFmtId="164" fontId="0" fillId="0" borderId="10" xfId="0" applyNumberFormat="1" applyBorder="1"/>
    <xf numFmtId="164" fontId="0" fillId="2" borderId="20" xfId="0" applyNumberFormat="1" applyFill="1" applyBorder="1"/>
    <xf numFmtId="0" fontId="0" fillId="0" borderId="12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1" fillId="0" borderId="18" xfId="0" applyFont="1" applyBorder="1"/>
    <xf numFmtId="0" fontId="1" fillId="0" borderId="21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22" xfId="0" applyNumberFormat="1" applyBorder="1" applyAlignment="1">
      <alignment horizontal="center"/>
    </xf>
    <xf numFmtId="0" fontId="1" fillId="0" borderId="2" xfId="0" applyFont="1" applyBorder="1"/>
    <xf numFmtId="0" fontId="0" fillId="0" borderId="4" xfId="0" applyFill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Fill="1" applyBorder="1" applyAlignment="1">
      <alignment horizontal="left"/>
    </xf>
    <xf numFmtId="1" fontId="0" fillId="0" borderId="25" xfId="0" applyNumberFormat="1" applyBorder="1" applyAlignment="1">
      <alignment horizontal="center"/>
    </xf>
    <xf numFmtId="164" fontId="0" fillId="2" borderId="26" xfId="0" applyNumberFormat="1" applyFill="1" applyBorder="1"/>
    <xf numFmtId="0" fontId="1" fillId="0" borderId="23" xfId="0" applyFont="1" applyBorder="1"/>
    <xf numFmtId="1" fontId="1" fillId="0" borderId="22" xfId="0" applyNumberFormat="1" applyFont="1" applyBorder="1" applyAlignment="1">
      <alignment horizontal="center" vertical="center"/>
    </xf>
    <xf numFmtId="0" fontId="0" fillId="0" borderId="20" xfId="0" applyBorder="1"/>
    <xf numFmtId="0" fontId="1" fillId="0" borderId="27" xfId="0" applyFont="1" applyFill="1" applyBorder="1"/>
    <xf numFmtId="1" fontId="0" fillId="0" borderId="28" xfId="0" applyNumberFormat="1" applyBorder="1" applyAlignment="1">
      <alignment horizontal="center" vertical="center"/>
    </xf>
    <xf numFmtId="1" fontId="0" fillId="0" borderId="16" xfId="0" applyNumberFormat="1" applyBorder="1"/>
    <xf numFmtId="1" fontId="1" fillId="0" borderId="21" xfId="0" applyNumberFormat="1" applyFont="1" applyBorder="1" applyAlignment="1">
      <alignment horizontal="center" vertical="center"/>
    </xf>
    <xf numFmtId="1" fontId="0" fillId="0" borderId="18" xfId="0" applyNumberFormat="1" applyBorder="1"/>
    <xf numFmtId="0" fontId="1" fillId="0" borderId="29" xfId="0" applyFont="1" applyBorder="1"/>
    <xf numFmtId="1" fontId="1" fillId="0" borderId="30" xfId="0" applyNumberFormat="1" applyFont="1" applyBorder="1" applyAlignment="1">
      <alignment horizontal="center" vertical="center"/>
    </xf>
    <xf numFmtId="1" fontId="0" fillId="0" borderId="31" xfId="0" applyNumberFormat="1" applyBorder="1"/>
    <xf numFmtId="0" fontId="1" fillId="0" borderId="1" xfId="0" applyFont="1" applyBorder="1" applyAlignment="1">
      <alignment horizontal="left" vertical="center"/>
    </xf>
    <xf numFmtId="0" fontId="1" fillId="0" borderId="16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147C3-1061-4CD4-8C69-1F1F6CBC1340}">
  <dimension ref="A1:C27"/>
  <sheetViews>
    <sheetView tabSelected="1" workbookViewId="0">
      <selection activeCell="G10" sqref="G10"/>
    </sheetView>
  </sheetViews>
  <sheetFormatPr defaultRowHeight="15" x14ac:dyDescent="0.25"/>
  <cols>
    <col min="1" max="1" width="27.85546875" customWidth="1"/>
    <col min="2" max="2" width="16.140625" customWidth="1"/>
    <col min="3" max="3" width="14" bestFit="1" customWidth="1"/>
  </cols>
  <sheetData>
    <row r="1" spans="1:3" x14ac:dyDescent="0.25">
      <c r="A1" s="4" t="s">
        <v>0</v>
      </c>
      <c r="B1" s="2"/>
      <c r="C1" s="3"/>
    </row>
    <row r="2" spans="1:3" ht="15.75" thickBot="1" x14ac:dyDescent="0.3">
      <c r="A2" s="5" t="s">
        <v>1</v>
      </c>
      <c r="B2" s="47" t="s">
        <v>2</v>
      </c>
      <c r="C2" s="48" t="s">
        <v>0</v>
      </c>
    </row>
    <row r="3" spans="1:3" ht="15.75" thickBot="1" x14ac:dyDescent="0.3">
      <c r="A3" s="6" t="s">
        <v>3</v>
      </c>
      <c r="B3" s="12"/>
      <c r="C3" s="13"/>
    </row>
    <row r="4" spans="1:3" x14ac:dyDescent="0.25">
      <c r="A4" s="23" t="s">
        <v>4</v>
      </c>
      <c r="B4" s="17">
        <f>9258+252480</f>
        <v>261738</v>
      </c>
      <c r="C4" s="20">
        <v>5.0999999999999996</v>
      </c>
    </row>
    <row r="5" spans="1:3" x14ac:dyDescent="0.25">
      <c r="A5" s="24" t="s">
        <v>5</v>
      </c>
      <c r="B5" s="17">
        <f>3556+235200</f>
        <v>238756</v>
      </c>
      <c r="C5" s="20">
        <v>3.86</v>
      </c>
    </row>
    <row r="6" spans="1:3" x14ac:dyDescent="0.25">
      <c r="A6" s="24" t="s">
        <v>6</v>
      </c>
      <c r="B6" s="17">
        <f>2560+48960</f>
        <v>51520</v>
      </c>
      <c r="C6" s="20">
        <v>5.0999999999999996</v>
      </c>
    </row>
    <row r="7" spans="1:3" x14ac:dyDescent="0.25">
      <c r="A7" s="24" t="s">
        <v>7</v>
      </c>
      <c r="B7" s="14">
        <f>1228+108480</f>
        <v>109708</v>
      </c>
      <c r="C7" s="20">
        <v>5.18</v>
      </c>
    </row>
    <row r="8" spans="1:3" x14ac:dyDescent="0.25">
      <c r="A8" s="24" t="s">
        <v>8</v>
      </c>
      <c r="B8" s="17">
        <f>7122+389760</f>
        <v>396882</v>
      </c>
      <c r="C8" s="20">
        <v>3.79</v>
      </c>
    </row>
    <row r="9" spans="1:3" x14ac:dyDescent="0.25">
      <c r="A9" s="24" t="s">
        <v>9</v>
      </c>
      <c r="B9" s="17">
        <f>10436+145984</f>
        <v>156420</v>
      </c>
      <c r="C9" s="20">
        <v>4.09</v>
      </c>
    </row>
    <row r="10" spans="1:3" ht="15.75" thickBot="1" x14ac:dyDescent="0.3">
      <c r="A10" s="25" t="s">
        <v>10</v>
      </c>
      <c r="B10" s="17">
        <f>3003+160320</f>
        <v>163323</v>
      </c>
      <c r="C10" s="20">
        <v>6.64</v>
      </c>
    </row>
    <row r="11" spans="1:3" x14ac:dyDescent="0.25">
      <c r="A11" s="10" t="s">
        <v>11</v>
      </c>
      <c r="B11" s="14"/>
      <c r="C11" s="21"/>
    </row>
    <row r="12" spans="1:3" ht="15.75" thickBot="1" x14ac:dyDescent="0.3">
      <c r="A12" s="6" t="s">
        <v>12</v>
      </c>
      <c r="B12" s="15"/>
      <c r="C12" s="21"/>
    </row>
    <row r="13" spans="1:3" ht="15.75" thickBot="1" x14ac:dyDescent="0.3">
      <c r="A13" s="7" t="s">
        <v>4</v>
      </c>
      <c r="B13" s="17">
        <f>480+12480</f>
        <v>12960</v>
      </c>
      <c r="C13" s="20">
        <v>2.35</v>
      </c>
    </row>
    <row r="14" spans="1:3" x14ac:dyDescent="0.25">
      <c r="A14" s="7" t="s">
        <v>5</v>
      </c>
      <c r="B14" s="17">
        <f>32+28800</f>
        <v>28832</v>
      </c>
      <c r="C14" s="20">
        <v>12.31</v>
      </c>
    </row>
    <row r="15" spans="1:3" x14ac:dyDescent="0.25">
      <c r="A15" s="8" t="s">
        <v>8</v>
      </c>
      <c r="B15" s="17">
        <f>2296+101076</f>
        <v>103372</v>
      </c>
      <c r="C15" s="20">
        <v>2.5499999999999998</v>
      </c>
    </row>
    <row r="16" spans="1:3" ht="15.75" thickBot="1" x14ac:dyDescent="0.3">
      <c r="A16" s="9" t="s">
        <v>9</v>
      </c>
      <c r="B16" s="17">
        <f>1446+53256</f>
        <v>54702</v>
      </c>
      <c r="C16" s="20">
        <v>2.7</v>
      </c>
    </row>
    <row r="17" spans="1:3" ht="15.75" thickBot="1" x14ac:dyDescent="0.3">
      <c r="A17" s="11" t="s">
        <v>13</v>
      </c>
      <c r="B17" s="15"/>
      <c r="C17" s="21"/>
    </row>
    <row r="18" spans="1:3" x14ac:dyDescent="0.25">
      <c r="A18" s="7" t="s">
        <v>4</v>
      </c>
      <c r="B18" s="17">
        <f>11592+5760</f>
        <v>17352</v>
      </c>
      <c r="C18" s="20">
        <v>2.4</v>
      </c>
    </row>
    <row r="19" spans="1:3" x14ac:dyDescent="0.25">
      <c r="A19" s="8" t="s">
        <v>5</v>
      </c>
      <c r="B19" s="17">
        <f>37+99840</f>
        <v>99877</v>
      </c>
      <c r="C19" s="20">
        <v>3.7</v>
      </c>
    </row>
    <row r="20" spans="1:3" x14ac:dyDescent="0.25">
      <c r="A20" s="8" t="s">
        <v>8</v>
      </c>
      <c r="B20" s="17">
        <f>66421+146880</f>
        <v>213301</v>
      </c>
      <c r="C20" s="20">
        <v>1.47</v>
      </c>
    </row>
    <row r="21" spans="1:3" x14ac:dyDescent="0.25">
      <c r="A21" s="8" t="s">
        <v>9</v>
      </c>
      <c r="B21" s="17">
        <f>19716+2440</f>
        <v>22156</v>
      </c>
      <c r="C21" s="20">
        <v>2.61</v>
      </c>
    </row>
    <row r="22" spans="1:3" ht="15.75" thickBot="1" x14ac:dyDescent="0.3">
      <c r="A22" s="9" t="s">
        <v>10</v>
      </c>
      <c r="B22" s="14">
        <f>1241+25152</f>
        <v>26393</v>
      </c>
      <c r="C22" s="20">
        <f>B22/(1774.26+2706.93)</f>
        <v>5.8897301832772104</v>
      </c>
    </row>
    <row r="23" spans="1:3" ht="15.75" thickBot="1" x14ac:dyDescent="0.3">
      <c r="A23" s="11" t="s">
        <v>14</v>
      </c>
      <c r="B23" s="15"/>
      <c r="C23" s="21"/>
    </row>
    <row r="24" spans="1:3" x14ac:dyDescent="0.25">
      <c r="A24" s="7" t="s">
        <v>15</v>
      </c>
      <c r="B24" s="16">
        <v>40000</v>
      </c>
      <c r="C24" s="20">
        <v>17</v>
      </c>
    </row>
    <row r="25" spans="1:3" x14ac:dyDescent="0.25">
      <c r="A25" s="8" t="s">
        <v>16</v>
      </c>
      <c r="B25" s="14">
        <f>3040+925120</f>
        <v>928160</v>
      </c>
      <c r="C25" s="20">
        <v>5.05</v>
      </c>
    </row>
    <row r="26" spans="1:3" x14ac:dyDescent="0.25">
      <c r="A26" s="8" t="s">
        <v>9</v>
      </c>
      <c r="B26" s="14">
        <f>1422+178000</f>
        <v>179422</v>
      </c>
      <c r="C26" s="20">
        <v>3.6</v>
      </c>
    </row>
    <row r="27" spans="1:3" ht="15.75" thickBot="1" x14ac:dyDescent="0.3">
      <c r="A27" s="9" t="s">
        <v>10</v>
      </c>
      <c r="B27" s="18">
        <v>45400</v>
      </c>
      <c r="C27" s="22">
        <f>B27/2397</f>
        <v>18.940342094284521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33B34-B050-48F0-A0F3-034D61BFA233}">
  <dimension ref="A1:C22"/>
  <sheetViews>
    <sheetView workbookViewId="0">
      <selection activeCell="H13" sqref="H13"/>
    </sheetView>
  </sheetViews>
  <sheetFormatPr defaultRowHeight="15" x14ac:dyDescent="0.25"/>
  <cols>
    <col min="1" max="1" width="31.7109375" customWidth="1"/>
    <col min="2" max="2" width="17.5703125" customWidth="1"/>
    <col min="3" max="3" width="8" customWidth="1"/>
  </cols>
  <sheetData>
    <row r="1" spans="1:3" x14ac:dyDescent="0.25">
      <c r="A1" s="30" t="s">
        <v>17</v>
      </c>
      <c r="B1" s="27" t="s">
        <v>2</v>
      </c>
      <c r="C1" s="26" t="s">
        <v>0</v>
      </c>
    </row>
    <row r="2" spans="1:3" ht="15.75" thickBot="1" x14ac:dyDescent="0.3">
      <c r="A2" s="36" t="s">
        <v>18</v>
      </c>
      <c r="B2" s="37"/>
      <c r="C2" s="38"/>
    </row>
    <row r="3" spans="1:3" x14ac:dyDescent="0.25">
      <c r="A3" s="33">
        <v>1</v>
      </c>
      <c r="B3" s="34">
        <f>6300+27000</f>
        <v>33300</v>
      </c>
      <c r="C3" s="35">
        <v>12</v>
      </c>
    </row>
    <row r="4" spans="1:3" x14ac:dyDescent="0.25">
      <c r="A4" s="31">
        <v>2</v>
      </c>
      <c r="B4" s="19">
        <f>176400+97300</f>
        <v>273700</v>
      </c>
      <c r="C4" s="20">
        <v>7.37</v>
      </c>
    </row>
    <row r="5" spans="1:3" x14ac:dyDescent="0.25">
      <c r="A5" s="31">
        <v>5</v>
      </c>
      <c r="B5" s="19">
        <f>857441+355600</f>
        <v>1213041</v>
      </c>
      <c r="C5" s="20">
        <v>7.22</v>
      </c>
    </row>
    <row r="6" spans="1:3" x14ac:dyDescent="0.25">
      <c r="A6" s="31">
        <v>10</v>
      </c>
      <c r="B6" s="28">
        <f>1094550+433700</f>
        <v>1528250</v>
      </c>
      <c r="C6" s="20">
        <v>6.91</v>
      </c>
    </row>
    <row r="7" spans="1:3" x14ac:dyDescent="0.25">
      <c r="A7" s="31">
        <v>25</v>
      </c>
      <c r="B7" s="19">
        <f>311400+98600</f>
        <v>410000</v>
      </c>
      <c r="C7" s="20">
        <v>4</v>
      </c>
    </row>
    <row r="8" spans="1:3" x14ac:dyDescent="0.25">
      <c r="A8" s="31">
        <v>50</v>
      </c>
      <c r="B8" s="19">
        <f>18010+12220</f>
        <v>30230</v>
      </c>
      <c r="C8" s="20">
        <v>1.68</v>
      </c>
    </row>
    <row r="9" spans="1:3" ht="15.75" thickBot="1" x14ac:dyDescent="0.3">
      <c r="A9" s="39"/>
      <c r="B9" s="40"/>
      <c r="C9" s="41"/>
    </row>
    <row r="10" spans="1:3" x14ac:dyDescent="0.25">
      <c r="A10" s="30" t="s">
        <v>19</v>
      </c>
      <c r="B10" s="42"/>
      <c r="C10" s="43"/>
    </row>
    <row r="11" spans="1:3" x14ac:dyDescent="0.25">
      <c r="A11" s="1">
        <v>15</v>
      </c>
      <c r="B11" s="19">
        <f>936265+352750</f>
        <v>1289015</v>
      </c>
      <c r="C11" s="20">
        <v>5.76</v>
      </c>
    </row>
    <row r="12" spans="1:3" ht="15.75" thickBot="1" x14ac:dyDescent="0.3">
      <c r="A12" s="32">
        <v>50</v>
      </c>
      <c r="B12" s="29">
        <f>780517+294050</f>
        <v>1074567</v>
      </c>
      <c r="C12" s="22">
        <v>5.12</v>
      </c>
    </row>
    <row r="13" spans="1:3" ht="15.75" thickBot="1" x14ac:dyDescent="0.3">
      <c r="A13" s="44"/>
      <c r="B13" s="45"/>
      <c r="C13" s="46"/>
    </row>
    <row r="14" spans="1:3" x14ac:dyDescent="0.25">
      <c r="A14" s="30" t="s">
        <v>20</v>
      </c>
      <c r="B14" s="42"/>
      <c r="C14" s="43"/>
    </row>
    <row r="15" spans="1:3" x14ac:dyDescent="0.25">
      <c r="A15" s="1">
        <v>0.5</v>
      </c>
      <c r="B15" s="19">
        <f>175200+82500</f>
        <v>257700</v>
      </c>
      <c r="C15" s="20">
        <v>12.45</v>
      </c>
    </row>
    <row r="16" spans="1:3" x14ac:dyDescent="0.25">
      <c r="A16" s="1">
        <v>1.5</v>
      </c>
      <c r="B16" s="19">
        <f>1525100+158000</f>
        <v>1683100</v>
      </c>
      <c r="C16" s="20">
        <v>5.8959999999999999</v>
      </c>
    </row>
    <row r="17" spans="1:3" ht="15.75" thickBot="1" x14ac:dyDescent="0.3">
      <c r="A17" s="32">
        <v>2</v>
      </c>
      <c r="B17" s="29">
        <f>376650+24000</f>
        <v>400650</v>
      </c>
      <c r="C17" s="22">
        <v>18.04</v>
      </c>
    </row>
    <row r="18" spans="1:3" ht="15.75" thickBot="1" x14ac:dyDescent="0.3">
      <c r="A18" s="44"/>
      <c r="B18" s="45"/>
      <c r="C18" s="46"/>
    </row>
    <row r="19" spans="1:3" x14ac:dyDescent="0.25">
      <c r="A19" s="30" t="s">
        <v>21</v>
      </c>
      <c r="B19" s="42"/>
      <c r="C19" s="43"/>
    </row>
    <row r="20" spans="1:3" x14ac:dyDescent="0.25">
      <c r="A20" s="31">
        <v>0.5</v>
      </c>
      <c r="B20" s="19">
        <v>82500</v>
      </c>
      <c r="C20" s="20">
        <f>B20/2251</f>
        <v>36.650377609951136</v>
      </c>
    </row>
    <row r="21" spans="1:3" x14ac:dyDescent="0.25">
      <c r="A21" s="1">
        <v>1.5</v>
      </c>
      <c r="B21" s="19">
        <v>158000</v>
      </c>
      <c r="C21" s="20">
        <f>B21/7363</f>
        <v>21.458644574222465</v>
      </c>
    </row>
    <row r="22" spans="1:3" ht="15.75" thickBot="1" x14ac:dyDescent="0.3">
      <c r="A22" s="32">
        <v>2</v>
      </c>
      <c r="B22" s="29">
        <v>2400</v>
      </c>
      <c r="C22" s="22">
        <f>B22/728</f>
        <v>3.2967032967032965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Bauw, D.P. (FB-INKOOP)</dc:creator>
  <cp:lastModifiedBy>Bauw, D.P. (FB-INKOOP)</cp:lastModifiedBy>
  <dcterms:created xsi:type="dcterms:W3CDTF">2025-02-25T09:06:50Z</dcterms:created>
  <dcterms:modified xsi:type="dcterms:W3CDTF">2025-04-01T14:48:55Z</dcterms:modified>
</cp:coreProperties>
</file>