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vrrcloud.sharepoint.com/sites/proj_aanbestedingmjop/Gedeelde documenten/Aanbesteding/04b Nota van Inlichtingen/"/>
    </mc:Choice>
  </mc:AlternateContent>
  <xr:revisionPtr revIDLastSave="3" documentId="8_{4CC1C509-2367-4649-8D1A-68CE50950227}" xr6:coauthVersionLast="47" xr6:coauthVersionMax="47" xr10:uidLastSave="{8CB52BFA-B0FD-4D14-8783-0F9021DD7470}"/>
  <bookViews>
    <workbookView xWindow="-98" yWindow="-98" windowWidth="21795" windowHeight="13875" activeTab="1" xr2:uid="{00000000-000D-0000-FFFF-FFFF00000000}"/>
  </bookViews>
  <sheets>
    <sheet name="Voorblad" sheetId="1" r:id="rId1"/>
    <sheet name="Prijzenblad"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4" l="1"/>
  <c r="V27" i="4"/>
  <c r="T29" i="4"/>
  <c r="V29" i="4"/>
  <c r="S32" i="4" s="1"/>
  <c r="T30" i="4"/>
  <c r="V30" i="4"/>
  <c r="S33" i="4" s="1"/>
  <c r="S34" i="4"/>
  <c r="M17" i="4"/>
  <c r="F16" i="4" s="1"/>
  <c r="B19" i="1" s="1"/>
  <c r="T10" i="4"/>
  <c r="T9" i="4"/>
  <c r="K20" i="4"/>
  <c r="K19" i="4"/>
  <c r="S24" i="4"/>
  <c r="J14" i="4"/>
  <c r="S14" i="4" l="1"/>
  <c r="J24" i="4"/>
  <c r="D19" i="4" l="1"/>
  <c r="D15" i="4"/>
  <c r="D16" i="4"/>
  <c r="D17" i="4"/>
  <c r="D14" i="4"/>
  <c r="E15" i="4" l="1"/>
  <c r="A21" i="1" l="1"/>
  <c r="A18" i="1"/>
  <c r="A19" i="1"/>
  <c r="A20" i="1"/>
  <c r="A17" i="1"/>
  <c r="V10" i="4"/>
  <c r="S13" i="4" s="1"/>
  <c r="M20" i="4"/>
  <c r="J23" i="4" s="1"/>
  <c r="S16" i="4"/>
  <c r="J16" i="4"/>
  <c r="V19" i="4"/>
  <c r="S22" i="4" s="1"/>
  <c r="S6" i="4"/>
  <c r="J6" i="4"/>
  <c r="A19" i="4"/>
  <c r="S26" i="4" s="1"/>
  <c r="V9" i="4"/>
  <c r="S12" i="4" s="1"/>
  <c r="A22" i="1" l="1"/>
  <c r="B21" i="1"/>
  <c r="F15" i="4"/>
  <c r="B18" i="1" s="1"/>
  <c r="F19" i="4"/>
  <c r="B22" i="1" s="1"/>
  <c r="M19" i="4" l="1"/>
  <c r="J22" i="4" s="1"/>
  <c r="M10" i="4"/>
  <c r="J13" i="4" s="1"/>
  <c r="E14" i="4"/>
  <c r="M9" i="4"/>
  <c r="J12" i="4" s="1"/>
  <c r="F14" i="4" l="1"/>
  <c r="B17" i="1" l="1"/>
  <c r="V17" i="4" l="1"/>
  <c r="V20" i="4" s="1"/>
  <c r="S23" i="4" l="1"/>
  <c r="F17" i="4"/>
  <c r="F20" i="4" s="1"/>
  <c r="B20" i="1" l="1"/>
  <c r="B23" i="1" s="1"/>
</calcChain>
</file>

<file path=xl/sharedStrings.xml><?xml version="1.0" encoding="utf-8"?>
<sst xmlns="http://schemas.openxmlformats.org/spreadsheetml/2006/main" count="69" uniqueCount="40">
  <si>
    <t>Naam inschrijver:</t>
  </si>
  <si>
    <t>Aldus naar waarheid opgemaakt op ….. ……20…  te ………………….. (plaats)</t>
  </si>
  <si>
    <t>Naam rechtsgeldige vertegenwoordiger: ……………………………………………….</t>
  </si>
  <si>
    <t>Handtekening:</t>
  </si>
  <si>
    <t>behaalde punten</t>
  </si>
  <si>
    <t>Projectnaam</t>
  </si>
  <si>
    <t>Versie</t>
  </si>
  <si>
    <t>Naam inschrijver</t>
  </si>
  <si>
    <t>"In te vullen door inschrijver"</t>
  </si>
  <si>
    <t>Instructie</t>
  </si>
  <si>
    <t>maximale score</t>
  </si>
  <si>
    <t>weging</t>
  </si>
  <si>
    <t xml:space="preserve">maximale score </t>
  </si>
  <si>
    <t>behaalde score</t>
  </si>
  <si>
    <t>kosten</t>
  </si>
  <si>
    <t>uurtarief en voorrijdkosten</t>
  </si>
  <si>
    <t>tarief</t>
  </si>
  <si>
    <t>Hoogste waarde</t>
  </si>
  <si>
    <t>Laagste waarde</t>
  </si>
  <si>
    <t>max score - (inschrijf prijs - hoogste waarde) / (laagste waarde - hoogste waarde) * (max score- min score) = score</t>
  </si>
  <si>
    <t>Voorrijdkosten</t>
  </si>
  <si>
    <t>Prijzen</t>
  </si>
  <si>
    <t>Prijzenblad inschrijver</t>
  </si>
  <si>
    <t>beoordelingstabel per prijsonderdeel</t>
  </si>
  <si>
    <t>Elementen</t>
  </si>
  <si>
    <t>totaal behaalde punten prijzen</t>
  </si>
  <si>
    <t>Inschrijver dient alleen de blauwe cellen in te vullen.</t>
  </si>
  <si>
    <t>EA Groot onderhoud 
perceel 1 - Beveiliging</t>
  </si>
  <si>
    <t>Controle BMI centrale</t>
  </si>
  <si>
    <t>Totaal behaalde score</t>
  </si>
  <si>
    <t>Prijzenblad perceel 1</t>
  </si>
  <si>
    <t>Uurtarief werkdagen (ma t/m vr 07:00 - 17:00 uur)</t>
  </si>
  <si>
    <t xml:space="preserve">- Verklaart door ondertekening van dit prijzenblad de werkzaamheden voor de geoffreerde tarieven uit te voeren. Dit conform de bepalingen en inhoud van het Beschrijvend document (incl. bijlagen en Nota’s van Inlichtingen) en volgens de opgegeven waarden in dit prijzenblad. </t>
  </si>
  <si>
    <t>btw tarief</t>
  </si>
  <si>
    <t>kosten incl btw</t>
  </si>
  <si>
    <t>Alle aangeboden producten en diensten dienen conform PvE te zijn</t>
  </si>
  <si>
    <t>Uurtarief avond en zaterdag 
(ma t/m vr 17:00 - 07:00 uur zaterdag 00:00 - 23:59)</t>
  </si>
  <si>
    <t>Uurtarief zondag</t>
  </si>
  <si>
    <t>Ondertekening van dit document geschied via de ‘Conformiteitverklaring bij Inschrijving'</t>
  </si>
  <si>
    <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</si>
</sst>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quot;€&quot;\ #,##0.00_-"/>
    <numFmt numFmtId="165" formatCode="&quot;€&quot;\ #,##0_-"/>
  </numFmts>
  <fonts count="14" x14ac:knownFonts="1">
    <font>
      <sz val="11"/>
      <color theme="1"/>
      <name val="Calibri"/>
      <family val="2"/>
      <scheme val="minor"/>
    </font>
    <font>
      <sz val="11"/>
      <color theme="1"/>
      <name val="Calibri"/>
      <family val="2"/>
      <scheme val="minor"/>
    </font>
    <font>
      <b/>
      <sz val="16"/>
      <color rgb="FFE36C0A"/>
      <name val="Arial"/>
      <family val="2"/>
    </font>
    <font>
      <sz val="10"/>
      <color rgb="FF404040"/>
      <name val="Arial"/>
      <family val="2"/>
    </font>
    <font>
      <sz val="10"/>
      <color theme="1"/>
      <name val="Arial"/>
      <family val="2"/>
    </font>
    <font>
      <b/>
      <sz val="10"/>
      <color theme="1"/>
      <name val="Arial"/>
      <family val="2"/>
    </font>
    <font>
      <sz val="10"/>
      <color theme="1" tint="0.249977111117893"/>
      <name val="Arial"/>
      <family val="2"/>
    </font>
    <font>
      <b/>
      <u/>
      <sz val="10"/>
      <color theme="1" tint="0.249977111117893"/>
      <name val="Arial"/>
      <family val="2"/>
    </font>
    <font>
      <b/>
      <sz val="10"/>
      <color theme="1" tint="0.249977111117893"/>
      <name val="Arial"/>
      <family val="2"/>
    </font>
    <font>
      <b/>
      <sz val="10"/>
      <color rgb="FFC00000"/>
      <name val="Arial"/>
      <family val="2"/>
    </font>
    <font>
      <b/>
      <sz val="11"/>
      <color theme="1"/>
      <name val="Arial"/>
      <family val="2"/>
    </font>
    <font>
      <b/>
      <sz val="10"/>
      <color rgb="FF000000"/>
      <name val="Arial"/>
      <family val="2"/>
    </font>
    <font>
      <sz val="10"/>
      <name val="Arial"/>
      <family val="2"/>
    </font>
    <font>
      <i/>
      <sz val="10"/>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5" tint="0.59999389629810485"/>
        <bgColor indexed="64"/>
      </patternFill>
    </fill>
    <fill>
      <patternFill patternType="solid">
        <fgColor theme="5"/>
        <bgColor indexed="64"/>
      </patternFill>
    </fill>
    <fill>
      <patternFill patternType="solid">
        <fgColor theme="4" tint="0.39997558519241921"/>
        <bgColor indexed="64"/>
      </patternFill>
    </fill>
  </fills>
  <borders count="16">
    <border>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7">
    <xf numFmtId="0" fontId="0" fillId="0" borderId="0" xfId="0"/>
    <xf numFmtId="0" fontId="2" fillId="0" borderId="0" xfId="0" applyFont="1" applyAlignment="1">
      <alignment horizontal="center" vertical="center"/>
    </xf>
    <xf numFmtId="0" fontId="3" fillId="0" borderId="0" xfId="0" applyFont="1"/>
    <xf numFmtId="0" fontId="3" fillId="0" borderId="0" xfId="0" quotePrefix="1" applyFont="1" applyAlignment="1">
      <alignment wrapText="1"/>
    </xf>
    <xf numFmtId="0" fontId="5" fillId="0" borderId="0" xfId="0" applyFont="1"/>
    <xf numFmtId="0" fontId="3" fillId="0" borderId="0" xfId="0" applyFont="1" applyAlignment="1">
      <alignment vertical="center"/>
    </xf>
    <xf numFmtId="0" fontId="6" fillId="0" borderId="0" xfId="0" applyFont="1"/>
    <xf numFmtId="0" fontId="7" fillId="0" borderId="0" xfId="0" applyFont="1"/>
    <xf numFmtId="0" fontId="8" fillId="2" borderId="1" xfId="0" applyFont="1" applyFill="1" applyBorder="1" applyAlignment="1">
      <alignment horizontal="left" vertical="center"/>
    </xf>
    <xf numFmtId="0" fontId="8" fillId="2" borderId="4" xfId="0" applyFont="1" applyFill="1" applyBorder="1" applyAlignment="1">
      <alignment horizontal="left" vertical="top"/>
    </xf>
    <xf numFmtId="0" fontId="8" fillId="2" borderId="6" xfId="0" applyFont="1" applyFill="1" applyBorder="1" applyAlignment="1">
      <alignment horizontal="left" vertical="top"/>
    </xf>
    <xf numFmtId="0" fontId="4" fillId="0" borderId="0" xfId="0" applyFont="1"/>
    <xf numFmtId="0" fontId="5" fillId="0" borderId="2" xfId="0" applyFont="1" applyBorder="1"/>
    <xf numFmtId="0" fontId="5" fillId="0" borderId="3" xfId="0" applyFont="1" applyBorder="1"/>
    <xf numFmtId="0" fontId="4" fillId="0" borderId="11" xfId="0" quotePrefix="1" applyFont="1" applyBorder="1"/>
    <xf numFmtId="9" fontId="4" fillId="0" borderId="0" xfId="0" applyNumberFormat="1" applyFont="1"/>
    <xf numFmtId="0" fontId="4" fillId="0" borderId="5" xfId="0" applyFont="1" applyBorder="1"/>
    <xf numFmtId="9" fontId="4" fillId="0" borderId="0" xfId="3" applyFont="1" applyBorder="1"/>
    <xf numFmtId="0" fontId="4" fillId="0" borderId="7" xfId="0" applyFont="1" applyBorder="1"/>
    <xf numFmtId="9" fontId="4" fillId="0" borderId="7" xfId="3" applyFont="1" applyBorder="1"/>
    <xf numFmtId="0" fontId="4" fillId="0" borderId="8" xfId="0" applyFont="1" applyBorder="1"/>
    <xf numFmtId="0" fontId="4" fillId="4" borderId="0" xfId="0" applyFont="1" applyFill="1"/>
    <xf numFmtId="0" fontId="4" fillId="0" borderId="0" xfId="0" applyFont="1" applyAlignment="1">
      <alignment wrapText="1"/>
    </xf>
    <xf numFmtId="0" fontId="5" fillId="4" borderId="0" xfId="0" applyFont="1" applyFill="1" applyAlignment="1">
      <alignment wrapText="1"/>
    </xf>
    <xf numFmtId="44" fontId="5" fillId="4" borderId="0" xfId="2" applyFont="1" applyFill="1"/>
    <xf numFmtId="44" fontId="4" fillId="0" borderId="0" xfId="2" quotePrefix="1" applyFont="1" applyBorder="1"/>
    <xf numFmtId="0" fontId="4" fillId="0" borderId="9" xfId="0" applyFont="1" applyBorder="1"/>
    <xf numFmtId="0" fontId="4" fillId="0" borderId="2" xfId="0" applyFont="1" applyBorder="1"/>
    <xf numFmtId="0" fontId="4" fillId="0" borderId="3" xfId="0" applyFont="1" applyBorder="1"/>
    <xf numFmtId="0" fontId="4" fillId="0" borderId="10" xfId="0" applyFont="1" applyBorder="1"/>
    <xf numFmtId="44" fontId="4" fillId="0" borderId="7" xfId="2" applyFont="1" applyBorder="1" applyAlignment="1"/>
    <xf numFmtId="0" fontId="0" fillId="0" borderId="11" xfId="0" applyBorder="1"/>
    <xf numFmtId="0" fontId="4" fillId="0" borderId="11" xfId="0" applyFont="1" applyBorder="1"/>
    <xf numFmtId="0" fontId="4" fillId="0" borderId="10" xfId="0" quotePrefix="1" applyFont="1" applyBorder="1"/>
    <xf numFmtId="43" fontId="4" fillId="0" borderId="0" xfId="1" applyFont="1"/>
    <xf numFmtId="43" fontId="5" fillId="4" borderId="0" xfId="1" applyFont="1" applyFill="1"/>
    <xf numFmtId="0" fontId="5" fillId="4" borderId="0" xfId="0" applyFont="1" applyFill="1"/>
    <xf numFmtId="43" fontId="5" fillId="0" borderId="0" xfId="1" applyFont="1"/>
    <xf numFmtId="0" fontId="4" fillId="0" borderId="0" xfId="0" quotePrefix="1" applyFont="1" applyAlignment="1">
      <alignment vertical="center"/>
    </xf>
    <xf numFmtId="43" fontId="4" fillId="0" borderId="0" xfId="0" applyNumberFormat="1" applyFont="1"/>
    <xf numFmtId="0" fontId="11" fillId="0" borderId="0" xfId="0" applyFont="1"/>
    <xf numFmtId="0" fontId="11" fillId="0" borderId="0" xfId="0" applyFont="1" applyAlignment="1">
      <alignment wrapText="1"/>
    </xf>
    <xf numFmtId="0" fontId="4" fillId="0" borderId="15" xfId="0" applyFont="1" applyBorder="1" applyAlignment="1">
      <alignment wrapText="1"/>
    </xf>
    <xf numFmtId="43" fontId="4" fillId="0" borderId="15" xfId="1" applyFont="1" applyBorder="1"/>
    <xf numFmtId="44" fontId="4" fillId="0" borderId="0" xfId="2" applyFont="1" applyFill="1"/>
    <xf numFmtId="44" fontId="4" fillId="0" borderId="15" xfId="2" applyFont="1" applyFill="1" applyBorder="1"/>
    <xf numFmtId="165" fontId="9" fillId="2" borderId="2" xfId="0" applyNumberFormat="1" applyFont="1" applyFill="1" applyBorder="1" applyAlignment="1">
      <alignment vertical="center"/>
    </xf>
    <xf numFmtId="165" fontId="9" fillId="2" borderId="3" xfId="0" applyNumberFormat="1" applyFont="1" applyFill="1" applyBorder="1" applyAlignment="1">
      <alignment vertical="center"/>
    </xf>
    <xf numFmtId="165" fontId="9" fillId="2" borderId="7" xfId="0" applyNumberFormat="1" applyFont="1" applyFill="1" applyBorder="1" applyAlignment="1">
      <alignment vertical="center"/>
    </xf>
    <xf numFmtId="165" fontId="9" fillId="2" borderId="8" xfId="0" applyNumberFormat="1" applyFont="1" applyFill="1" applyBorder="1" applyAlignment="1">
      <alignment vertical="center"/>
    </xf>
    <xf numFmtId="165" fontId="12" fillId="2" borderId="7" xfId="0" applyNumberFormat="1" applyFont="1" applyFill="1" applyBorder="1" applyAlignment="1">
      <alignment vertical="center"/>
    </xf>
    <xf numFmtId="43" fontId="5" fillId="0" borderId="0" xfId="1" applyFont="1" applyBorder="1"/>
    <xf numFmtId="0" fontId="4" fillId="0" borderId="15" xfId="0" applyFont="1" applyBorder="1"/>
    <xf numFmtId="43" fontId="4" fillId="0" borderId="15" xfId="0" applyNumberFormat="1" applyFont="1" applyBorder="1"/>
    <xf numFmtId="43" fontId="4" fillId="0" borderId="3" xfId="0" applyNumberFormat="1" applyFont="1" applyBorder="1"/>
    <xf numFmtId="44" fontId="4" fillId="5" borderId="0" xfId="2" applyFont="1" applyFill="1" applyProtection="1">
      <protection locked="0"/>
    </xf>
    <xf numFmtId="9" fontId="4" fillId="5" borderId="0" xfId="3" applyFont="1" applyFill="1" applyProtection="1">
      <protection locked="0"/>
    </xf>
    <xf numFmtId="44" fontId="4" fillId="5" borderId="15" xfId="2" applyFont="1" applyFill="1" applyBorder="1" applyProtection="1">
      <protection locked="0"/>
    </xf>
    <xf numFmtId="9" fontId="4" fillId="5" borderId="15" xfId="3" applyFont="1" applyFill="1" applyBorder="1" applyProtection="1">
      <protection locked="0"/>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5" fillId="0" borderId="9" xfId="0" applyFont="1" applyBorder="1" applyAlignment="1">
      <alignment horizontal="center"/>
    </xf>
    <xf numFmtId="0" fontId="5" fillId="0" borderId="2" xfId="0" applyFont="1" applyBorder="1" applyAlignment="1">
      <alignment horizontal="center"/>
    </xf>
    <xf numFmtId="0" fontId="4" fillId="3" borderId="9"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164" fontId="6" fillId="5" borderId="7" xfId="0" applyNumberFormat="1" applyFont="1" applyFill="1" applyBorder="1" applyAlignment="1" applyProtection="1">
      <alignment horizontal="center" vertical="center" wrapText="1"/>
      <protection locked="0"/>
    </xf>
    <xf numFmtId="164" fontId="6" fillId="5" borderId="8" xfId="0" applyNumberFormat="1" applyFont="1" applyFill="1" applyBorder="1" applyAlignment="1" applyProtection="1">
      <alignment horizontal="center" vertical="center" wrapText="1"/>
      <protection locked="0"/>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xf>
    <xf numFmtId="0" fontId="10" fillId="4" borderId="7"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5" xfId="0" applyFont="1" applyFill="1" applyBorder="1" applyAlignment="1">
      <alignment horizontal="center" vertical="center" wrapText="1"/>
    </xf>
  </cellXfs>
  <cellStyles count="4">
    <cellStyle name="Komma" xfId="1" builtinId="3"/>
    <cellStyle name="Procent" xfId="3" builtinId="5"/>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3941762</xdr:colOff>
      <xdr:row>5</xdr:row>
      <xdr:rowOff>112712</xdr:rowOff>
    </xdr:to>
    <xdr:pic>
      <xdr:nvPicPr>
        <xdr:cNvPr id="3" name="Afbeelding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37000" cy="10604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B36"/>
  <sheetViews>
    <sheetView workbookViewId="0">
      <selection activeCell="A28" sqref="A28"/>
    </sheetView>
  </sheetViews>
  <sheetFormatPr defaultRowHeight="14.25" x14ac:dyDescent="0.45"/>
  <cols>
    <col min="1" max="1" width="72.73046875" customWidth="1"/>
    <col min="2" max="2" width="15.86328125" customWidth="1"/>
  </cols>
  <sheetData>
    <row r="9" spans="1:2" ht="20.65" x14ac:dyDescent="0.45">
      <c r="A9" s="1" t="s">
        <v>30</v>
      </c>
    </row>
    <row r="12" spans="1:2" x14ac:dyDescent="0.45">
      <c r="A12" s="2" t="s">
        <v>0</v>
      </c>
      <c r="B12" s="11"/>
    </row>
    <row r="13" spans="1:2" x14ac:dyDescent="0.45">
      <c r="A13" s="11"/>
      <c r="B13" s="11"/>
    </row>
    <row r="14" spans="1:2" ht="51.75" x14ac:dyDescent="0.45">
      <c r="A14" s="3" t="s">
        <v>32</v>
      </c>
      <c r="B14" s="38"/>
    </row>
    <row r="15" spans="1:2" x14ac:dyDescent="0.45">
      <c r="A15" s="11"/>
      <c r="B15" s="11"/>
    </row>
    <row r="16" spans="1:2" x14ac:dyDescent="0.45">
      <c r="A16" s="4" t="s">
        <v>21</v>
      </c>
      <c r="B16" s="4" t="s">
        <v>4</v>
      </c>
    </row>
    <row r="17" spans="1:2" x14ac:dyDescent="0.45">
      <c r="A17" s="11" t="str">
        <f>Prijzenblad!A14</f>
        <v>Uurtarief werkdagen (ma t/m vr 07:00 - 17:00 uur)</v>
      </c>
      <c r="B17" s="39">
        <f>Prijzenblad!F14</f>
        <v>30</v>
      </c>
    </row>
    <row r="18" spans="1:2" x14ac:dyDescent="0.45">
      <c r="A18" s="11" t="str">
        <f>Prijzenblad!A15</f>
        <v>Uurtarief avond en zaterdag 
(ma t/m vr 17:00 - 07:00 uur zaterdag 00:00 - 23:59)</v>
      </c>
      <c r="B18" s="39">
        <f>Prijzenblad!F15</f>
        <v>30</v>
      </c>
    </row>
    <row r="19" spans="1:2" x14ac:dyDescent="0.45">
      <c r="A19" s="11" t="str">
        <f>Prijzenblad!A16</f>
        <v>Uurtarief zondag</v>
      </c>
      <c r="B19" s="39">
        <f>Prijzenblad!F16</f>
        <v>20</v>
      </c>
    </row>
    <row r="20" spans="1:2" x14ac:dyDescent="0.45">
      <c r="A20" s="11" t="str">
        <f>Prijzenblad!A17</f>
        <v>Voorrijdkosten</v>
      </c>
      <c r="B20" s="39">
        <f>Prijzenblad!F17</f>
        <v>10</v>
      </c>
    </row>
    <row r="21" spans="1:2" x14ac:dyDescent="0.45">
      <c r="A21" s="11" t="e">
        <f>Prijzenblad!#REF!</f>
        <v>#REF!</v>
      </c>
      <c r="B21" s="39" t="e">
        <f>Prijzenblad!#REF!</f>
        <v>#REF!</v>
      </c>
    </row>
    <row r="22" spans="1:2" ht="14.65" thickBot="1" x14ac:dyDescent="0.5">
      <c r="A22" s="52" t="str">
        <f>Prijzenblad!A19</f>
        <v>Controle BMI centrale</v>
      </c>
      <c r="B22" s="53">
        <f>Prijzenblad!F19</f>
        <v>10</v>
      </c>
    </row>
    <row r="23" spans="1:2" ht="14.65" thickTop="1" x14ac:dyDescent="0.45">
      <c r="A23" s="4" t="s">
        <v>25</v>
      </c>
      <c r="B23" s="51" t="e">
        <f>SUM(B17:B22)</f>
        <v>#REF!</v>
      </c>
    </row>
    <row r="26" spans="1:2" x14ac:dyDescent="0.45">
      <c r="A26" s="2"/>
    </row>
    <row r="28" spans="1:2" x14ac:dyDescent="0.45">
      <c r="A28" s="5" t="s">
        <v>1</v>
      </c>
    </row>
    <row r="30" spans="1:2" x14ac:dyDescent="0.45">
      <c r="A30" s="2" t="s">
        <v>2</v>
      </c>
    </row>
    <row r="31" spans="1:2" x14ac:dyDescent="0.45">
      <c r="A31" s="2"/>
    </row>
    <row r="32" spans="1:2" x14ac:dyDescent="0.45">
      <c r="A32" s="2" t="s">
        <v>3</v>
      </c>
    </row>
    <row r="33" spans="1:1" x14ac:dyDescent="0.45">
      <c r="A33" s="59" t="s">
        <v>38</v>
      </c>
    </row>
    <row r="34" spans="1:1" x14ac:dyDescent="0.45">
      <c r="A34" s="60"/>
    </row>
    <row r="35" spans="1:1" x14ac:dyDescent="0.45">
      <c r="A35" s="60"/>
    </row>
    <row r="36" spans="1:1" x14ac:dyDescent="0.45">
      <c r="A36" s="61"/>
    </row>
  </sheetData>
  <sheetProtection sheet="1" objects="1" scenarios="1" selectLockedCells="1"/>
  <mergeCells count="1">
    <mergeCell ref="A33:A3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5"/>
  <sheetViews>
    <sheetView tabSelected="1" topLeftCell="A2" zoomScaleNormal="100" workbookViewId="0">
      <selection activeCell="C15" sqref="C15"/>
    </sheetView>
  </sheetViews>
  <sheetFormatPr defaultRowHeight="14.25" x14ac:dyDescent="0.45"/>
  <cols>
    <col min="1" max="1" width="47.86328125" customWidth="1"/>
    <col min="2" max="2" width="9.86328125" bestFit="1" customWidth="1"/>
    <col min="3" max="4" width="9.86328125" customWidth="1"/>
    <col min="5" max="6" width="15.3984375" bestFit="1" customWidth="1"/>
    <col min="7" max="7" width="12.59765625" bestFit="1" customWidth="1"/>
    <col min="10" max="10" width="14.3984375" customWidth="1"/>
    <col min="11" max="12" width="9.73046875" bestFit="1" customWidth="1"/>
    <col min="13" max="13" width="16.59765625" bestFit="1" customWidth="1"/>
    <col min="14" max="18" width="10.73046875" customWidth="1"/>
    <col min="19" max="19" width="15" customWidth="1"/>
    <col min="22" max="22" width="16.59765625" bestFit="1" customWidth="1"/>
    <col min="23" max="27" width="10.73046875" customWidth="1"/>
  </cols>
  <sheetData>
    <row r="1" spans="1:27" x14ac:dyDescent="0.45">
      <c r="A1" s="7" t="s">
        <v>22</v>
      </c>
      <c r="B1" s="6"/>
      <c r="C1" s="6"/>
      <c r="D1" s="6"/>
      <c r="E1" s="6"/>
      <c r="F1" s="6"/>
      <c r="G1" s="6"/>
      <c r="H1" s="11"/>
      <c r="I1" s="11"/>
      <c r="J1" s="11"/>
      <c r="K1" s="11"/>
      <c r="L1" s="11"/>
      <c r="M1" s="11"/>
      <c r="N1" s="11"/>
      <c r="O1" s="11"/>
      <c r="P1" s="11"/>
      <c r="Q1" s="11"/>
      <c r="R1" s="11"/>
      <c r="S1" s="11"/>
      <c r="T1" s="11"/>
      <c r="U1" s="11"/>
      <c r="V1" s="11"/>
      <c r="W1" s="11"/>
      <c r="X1" s="11"/>
      <c r="Y1" s="11"/>
      <c r="Z1" s="11"/>
      <c r="AA1" s="11"/>
    </row>
    <row r="2" spans="1:27" x14ac:dyDescent="0.45">
      <c r="A2" s="7"/>
      <c r="B2" s="6"/>
      <c r="C2" s="6"/>
      <c r="D2" s="6"/>
      <c r="E2" s="6"/>
      <c r="F2" s="6"/>
      <c r="G2" s="6"/>
      <c r="H2" s="11"/>
      <c r="I2" s="11"/>
      <c r="J2" s="11"/>
      <c r="K2" s="11"/>
      <c r="L2" s="11"/>
      <c r="M2" s="11"/>
      <c r="N2" s="11"/>
      <c r="O2" s="11"/>
      <c r="P2" s="11"/>
      <c r="Q2" s="11"/>
      <c r="R2" s="11"/>
      <c r="S2" s="11"/>
      <c r="T2" s="11"/>
      <c r="U2" s="11"/>
      <c r="V2" s="11"/>
      <c r="W2" s="11"/>
      <c r="X2" s="11"/>
      <c r="Y2" s="11"/>
      <c r="Z2" s="11"/>
      <c r="AA2" s="11"/>
    </row>
    <row r="3" spans="1:27" x14ac:dyDescent="0.45">
      <c r="A3" s="6"/>
      <c r="B3" s="6"/>
      <c r="C3" s="6"/>
      <c r="D3" s="6"/>
      <c r="E3" s="6"/>
      <c r="F3" s="6"/>
      <c r="G3" s="6"/>
      <c r="H3" s="11"/>
      <c r="I3" s="11"/>
      <c r="J3" s="11"/>
      <c r="K3" s="11"/>
      <c r="L3" s="11"/>
      <c r="M3" s="11"/>
      <c r="N3" s="11"/>
      <c r="O3" s="11"/>
      <c r="P3" s="11"/>
      <c r="Q3" s="11"/>
      <c r="R3" s="11"/>
      <c r="S3" s="11"/>
      <c r="T3" s="11"/>
      <c r="U3" s="11"/>
      <c r="V3" s="11"/>
      <c r="W3" s="11"/>
      <c r="X3" s="11"/>
      <c r="Y3" s="11"/>
      <c r="Z3" s="11"/>
      <c r="AA3" s="11"/>
    </row>
    <row r="4" spans="1:27" ht="14.65" thickBot="1" x14ac:dyDescent="0.5">
      <c r="A4" s="7"/>
      <c r="B4" s="6"/>
      <c r="C4" s="6"/>
      <c r="D4" s="6"/>
      <c r="E4" s="6"/>
      <c r="F4" s="6"/>
      <c r="G4" s="6"/>
      <c r="H4" s="11"/>
      <c r="I4" s="11"/>
      <c r="J4" s="11"/>
      <c r="K4" s="11"/>
      <c r="L4" s="11"/>
      <c r="M4" s="11"/>
      <c r="N4" s="11"/>
      <c r="O4" s="11"/>
      <c r="P4" s="11"/>
      <c r="Q4" s="11"/>
      <c r="R4" s="11"/>
      <c r="S4" s="11"/>
      <c r="T4" s="11"/>
      <c r="U4" s="11"/>
      <c r="V4" s="11"/>
      <c r="W4" s="11"/>
      <c r="X4" s="11"/>
      <c r="Y4" s="11"/>
      <c r="Z4" s="11"/>
      <c r="AA4" s="11"/>
    </row>
    <row r="5" spans="1:27" ht="29.25" customHeight="1" thickBot="1" x14ac:dyDescent="0.5">
      <c r="A5" s="8" t="s">
        <v>5</v>
      </c>
      <c r="B5" s="71" t="s">
        <v>27</v>
      </c>
      <c r="C5" s="71"/>
      <c r="D5" s="71"/>
      <c r="E5" s="71"/>
      <c r="F5" s="71"/>
      <c r="G5" s="72"/>
      <c r="H5" s="11"/>
      <c r="I5" s="11"/>
      <c r="J5" s="73" t="s">
        <v>23</v>
      </c>
      <c r="K5" s="73"/>
      <c r="L5" s="73"/>
      <c r="M5" s="73"/>
      <c r="N5" s="73"/>
      <c r="O5" s="73"/>
      <c r="P5" s="73"/>
      <c r="Q5" s="73"/>
      <c r="R5" s="73"/>
      <c r="S5" s="73"/>
      <c r="T5" s="73"/>
      <c r="U5" s="73"/>
      <c r="V5" s="73"/>
      <c r="W5" s="73"/>
      <c r="X5" s="73"/>
      <c r="Y5" s="73"/>
      <c r="Z5" s="73"/>
      <c r="AA5" s="73"/>
    </row>
    <row r="6" spans="1:27" ht="14.65" thickBot="1" x14ac:dyDescent="0.5">
      <c r="A6" s="9" t="s">
        <v>6</v>
      </c>
      <c r="B6" s="74" t="s">
        <v>39</v>
      </c>
      <c r="C6" s="75"/>
      <c r="D6" s="75"/>
      <c r="E6" s="75"/>
      <c r="F6" s="75"/>
      <c r="G6" s="76"/>
      <c r="H6" s="11"/>
      <c r="I6" s="11"/>
      <c r="J6" s="64" t="str">
        <f>A14</f>
        <v>Uurtarief werkdagen (ma t/m vr 07:00 - 17:00 uur)</v>
      </c>
      <c r="K6" s="65"/>
      <c r="L6" s="65"/>
      <c r="M6" s="65"/>
      <c r="N6" s="65"/>
      <c r="O6" s="65"/>
      <c r="P6" s="65"/>
      <c r="Q6" s="65"/>
      <c r="R6" s="66"/>
      <c r="S6" s="64" t="str">
        <f>A15</f>
        <v>Uurtarief avond en zaterdag 
(ma t/m vr 17:00 - 07:00 uur zaterdag 00:00 - 23:59)</v>
      </c>
      <c r="T6" s="65"/>
      <c r="U6" s="65"/>
      <c r="V6" s="65"/>
      <c r="W6" s="65"/>
      <c r="X6" s="65"/>
      <c r="Y6" s="65"/>
      <c r="Z6" s="65"/>
      <c r="AA6" s="66"/>
    </row>
    <row r="7" spans="1:27" ht="14.65" thickBot="1" x14ac:dyDescent="0.5">
      <c r="A7" s="10" t="s">
        <v>7</v>
      </c>
      <c r="B7" s="69" t="s">
        <v>8</v>
      </c>
      <c r="C7" s="69"/>
      <c r="D7" s="69"/>
      <c r="E7" s="69"/>
      <c r="F7" s="69"/>
      <c r="G7" s="70"/>
      <c r="H7" s="11"/>
      <c r="I7" s="11"/>
      <c r="J7" s="26" t="s">
        <v>10</v>
      </c>
      <c r="K7" s="27"/>
      <c r="L7" s="27"/>
      <c r="M7" s="28">
        <v>30</v>
      </c>
      <c r="N7" s="11"/>
      <c r="O7" s="11"/>
      <c r="P7" s="11"/>
      <c r="Q7" s="11"/>
      <c r="R7" s="11"/>
      <c r="S7" s="26" t="s">
        <v>10</v>
      </c>
      <c r="T7" s="27"/>
      <c r="U7" s="27"/>
      <c r="V7" s="28">
        <v>30</v>
      </c>
      <c r="W7" s="11"/>
      <c r="X7" s="11"/>
      <c r="Y7" s="11"/>
      <c r="Z7" s="11"/>
      <c r="AA7" s="16"/>
    </row>
    <row r="8" spans="1:27" ht="14.65" thickBot="1" x14ac:dyDescent="0.5">
      <c r="A8" s="6"/>
      <c r="B8" s="6"/>
      <c r="C8" s="6"/>
      <c r="D8" s="6"/>
      <c r="E8" s="6"/>
      <c r="F8" s="6"/>
      <c r="G8" s="6"/>
      <c r="H8" s="11"/>
      <c r="I8" s="11"/>
      <c r="J8" s="62" t="s">
        <v>16</v>
      </c>
      <c r="K8" s="63"/>
      <c r="L8" s="12" t="s">
        <v>11</v>
      </c>
      <c r="M8" s="13" t="s">
        <v>4</v>
      </c>
      <c r="N8" s="11"/>
      <c r="O8" s="11"/>
      <c r="P8" s="11"/>
      <c r="Q8" s="11"/>
      <c r="R8" s="11"/>
      <c r="S8" s="62" t="s">
        <v>16</v>
      </c>
      <c r="T8" s="63"/>
      <c r="U8" s="12" t="s">
        <v>11</v>
      </c>
      <c r="V8" s="13" t="s">
        <v>4</v>
      </c>
      <c r="W8" s="11"/>
      <c r="X8" s="11"/>
      <c r="Y8" s="11"/>
      <c r="Z8" s="11"/>
      <c r="AA8" s="16"/>
    </row>
    <row r="9" spans="1:27" x14ac:dyDescent="0.45">
      <c r="A9" s="67" t="s">
        <v>9</v>
      </c>
      <c r="B9" s="46" t="s">
        <v>26</v>
      </c>
      <c r="C9" s="46"/>
      <c r="D9" s="46"/>
      <c r="E9" s="46"/>
      <c r="F9" s="46"/>
      <c r="G9" s="47"/>
      <c r="H9" s="11"/>
      <c r="I9" s="11"/>
      <c r="J9" s="14" t="s">
        <v>18</v>
      </c>
      <c r="K9" s="25">
        <v>75</v>
      </c>
      <c r="L9" s="15">
        <v>0</v>
      </c>
      <c r="M9" s="16">
        <f>$M$7*L9</f>
        <v>0</v>
      </c>
      <c r="N9" s="11"/>
      <c r="O9" s="11"/>
      <c r="P9" s="11"/>
      <c r="Q9" s="11"/>
      <c r="R9" s="11"/>
      <c r="S9" s="14" t="s">
        <v>18</v>
      </c>
      <c r="T9" s="25">
        <f>K9*1.5</f>
        <v>112.5</v>
      </c>
      <c r="U9" s="15">
        <v>0</v>
      </c>
      <c r="V9" s="16">
        <f>$V$7*U9</f>
        <v>0</v>
      </c>
      <c r="W9" s="11"/>
      <c r="X9" s="11"/>
      <c r="Y9" s="11"/>
      <c r="Z9" s="11"/>
      <c r="AA9" s="16"/>
    </row>
    <row r="10" spans="1:27" ht="14.65" thickBot="1" x14ac:dyDescent="0.5">
      <c r="A10" s="68"/>
      <c r="B10" s="50" t="s">
        <v>35</v>
      </c>
      <c r="C10" s="48"/>
      <c r="D10" s="48"/>
      <c r="E10" s="48"/>
      <c r="F10" s="48"/>
      <c r="G10" s="49"/>
      <c r="H10" s="11"/>
      <c r="I10" s="11"/>
      <c r="J10" s="29" t="s">
        <v>17</v>
      </c>
      <c r="K10" s="30">
        <v>30</v>
      </c>
      <c r="L10" s="19">
        <v>1</v>
      </c>
      <c r="M10" s="20">
        <f t="shared" ref="M10" si="0">$M$7*L10</f>
        <v>30</v>
      </c>
      <c r="N10" s="11"/>
      <c r="O10" s="11"/>
      <c r="P10" s="11"/>
      <c r="Q10" s="11"/>
      <c r="R10" s="11"/>
      <c r="S10" s="29" t="s">
        <v>17</v>
      </c>
      <c r="T10" s="30">
        <f>K10*1.5</f>
        <v>45</v>
      </c>
      <c r="U10" s="19">
        <v>1</v>
      </c>
      <c r="V10" s="20">
        <f>V7*U10</f>
        <v>30</v>
      </c>
      <c r="W10" s="11"/>
      <c r="X10" s="11"/>
      <c r="Y10" s="11"/>
      <c r="Z10" s="11"/>
      <c r="AA10" s="16"/>
    </row>
    <row r="11" spans="1:27" x14ac:dyDescent="0.45">
      <c r="A11" s="11"/>
      <c r="B11" s="11"/>
      <c r="C11" s="11"/>
      <c r="D11" s="11"/>
      <c r="E11" s="11"/>
      <c r="F11" s="11"/>
      <c r="G11" s="11"/>
      <c r="H11" s="11"/>
      <c r="I11" s="11"/>
      <c r="J11" s="31"/>
      <c r="N11" s="11"/>
      <c r="O11" s="11"/>
      <c r="P11" s="11"/>
      <c r="Q11" s="11"/>
      <c r="R11" s="11"/>
      <c r="S11" s="31"/>
      <c r="W11" s="11"/>
      <c r="X11" s="11"/>
      <c r="Y11" s="11"/>
      <c r="Z11" s="11"/>
      <c r="AA11" s="16"/>
    </row>
    <row r="12" spans="1:27" ht="26.65" x14ac:dyDescent="0.45">
      <c r="A12" s="4" t="s">
        <v>24</v>
      </c>
      <c r="B12" s="4" t="s">
        <v>14</v>
      </c>
      <c r="C12" s="40" t="s">
        <v>33</v>
      </c>
      <c r="D12" s="41" t="s">
        <v>34</v>
      </c>
      <c r="E12" s="4" t="s">
        <v>12</v>
      </c>
      <c r="F12" s="4" t="s">
        <v>13</v>
      </c>
      <c r="G12" s="11"/>
      <c r="H12" s="11"/>
      <c r="I12" s="11"/>
      <c r="J12" s="32" t="str">
        <f>CONCATENATE("Indien u meer dan € ",K9," opgeeft, ontvangt u ",M9," punten")</f>
        <v>Indien u meer dan € 75 opgeeft, ontvangt u 0 punten</v>
      </c>
      <c r="N12" s="11"/>
      <c r="O12" s="11"/>
      <c r="P12" s="11"/>
      <c r="Q12" s="11"/>
      <c r="R12" s="11"/>
      <c r="S12" s="32" t="str">
        <f>CONCATENATE("Indien u meer dan € ",T9," opgeeft, ontvangt u ",V9," punten")</f>
        <v>Indien u meer dan € 112,5 opgeeft, ontvangt u 0 punten</v>
      </c>
      <c r="W12" s="11"/>
      <c r="X12" s="11"/>
      <c r="Y12" s="11"/>
      <c r="Z12" s="11"/>
      <c r="AA12" s="16"/>
    </row>
    <row r="13" spans="1:27" x14ac:dyDescent="0.45">
      <c r="A13" s="36" t="s">
        <v>15</v>
      </c>
      <c r="B13" s="21"/>
      <c r="C13" s="21"/>
      <c r="D13" s="21"/>
      <c r="E13" s="21"/>
      <c r="F13" s="21"/>
      <c r="G13" s="11"/>
      <c r="H13" s="11"/>
      <c r="I13" s="11"/>
      <c r="J13" s="32" t="str">
        <f>CONCATENATE("Indien u minder dan € ",K10," opgeeft, ontvangt u ",M10," punten")</f>
        <v>Indien u minder dan € 30 opgeeft, ontvangt u 30 punten</v>
      </c>
      <c r="K13" s="11"/>
      <c r="L13" s="17"/>
      <c r="M13" s="11"/>
      <c r="N13" s="11"/>
      <c r="O13" s="11"/>
      <c r="P13" s="11"/>
      <c r="Q13" s="11"/>
      <c r="R13" s="11"/>
      <c r="S13" s="32" t="str">
        <f>CONCATENATE("Indien u minder dan € ",T10," opgeeft, ontvangt u ",V10," punten")</f>
        <v>Indien u minder dan € 45 opgeeft, ontvangt u 30 punten</v>
      </c>
      <c r="T13" s="11"/>
      <c r="U13" s="17"/>
      <c r="V13" s="11"/>
      <c r="W13" s="11"/>
      <c r="X13" s="11"/>
      <c r="Y13" s="11"/>
      <c r="Z13" s="11"/>
      <c r="AA13" s="16"/>
    </row>
    <row r="14" spans="1:27" x14ac:dyDescent="0.45">
      <c r="A14" s="22" t="s">
        <v>31</v>
      </c>
      <c r="B14" s="55">
        <v>0</v>
      </c>
      <c r="C14" s="56">
        <v>0</v>
      </c>
      <c r="D14" s="44">
        <f>B14*(1+C14)</f>
        <v>0</v>
      </c>
      <c r="E14" s="34">
        <f>M7</f>
        <v>30</v>
      </c>
      <c r="F14" s="34">
        <f>IF(B14&lt;K10,M10,IF(B14&gt;K9,M9,M7-(B14-K10)/(K9-K10)*(M10-M9)))</f>
        <v>30</v>
      </c>
      <c r="G14" s="11"/>
      <c r="H14" s="11"/>
      <c r="I14" s="11"/>
      <c r="J14" s="32" t="str">
        <f>CONCATENATE("Indien u een tarief tussen € ",K9," en € ",K10," opgeeft, ontvangt u conform onderstaande formule punten")</f>
        <v>Indien u een tarief tussen € 75 en € 30 opgeeft, ontvangt u conform onderstaande formule punten</v>
      </c>
      <c r="K14" s="11"/>
      <c r="L14" s="11"/>
      <c r="M14" s="11"/>
      <c r="N14" s="11"/>
      <c r="O14" s="11"/>
      <c r="P14" s="11"/>
      <c r="Q14" s="11"/>
      <c r="R14" s="11"/>
      <c r="S14" s="32" t="str">
        <f>CONCATENATE("Indien u een tarief tussen € ",T9," en € ",T10," opgeeft, ontvangt u conform onderstaande formule punten")</f>
        <v>Indien u een tarief tussen € 112,5 en € 45 opgeeft, ontvangt u conform onderstaande formule punten</v>
      </c>
      <c r="T14" s="11"/>
      <c r="U14" s="11"/>
      <c r="V14" s="11"/>
      <c r="W14" s="11"/>
      <c r="X14" s="11"/>
      <c r="Y14" s="11"/>
      <c r="Z14" s="11"/>
      <c r="AA14" s="16"/>
    </row>
    <row r="15" spans="1:27" ht="26.65" thickBot="1" x14ac:dyDescent="0.5">
      <c r="A15" s="22" t="s">
        <v>36</v>
      </c>
      <c r="B15" s="55">
        <v>0</v>
      </c>
      <c r="C15" s="56">
        <v>0</v>
      </c>
      <c r="D15" s="44">
        <f t="shared" ref="D15:D19" si="1">B15*(1+C15)</f>
        <v>0</v>
      </c>
      <c r="E15" s="34">
        <f>V7</f>
        <v>30</v>
      </c>
      <c r="F15" s="34">
        <f>IF(B15&lt;T10,V10,IF(B15&gt;T9,V9,V7-(B15-T10)/(T9-T10)*(V10-V9)))</f>
        <v>30</v>
      </c>
      <c r="G15" s="11"/>
      <c r="H15" s="11"/>
      <c r="I15" s="11"/>
      <c r="J15" s="33" t="s">
        <v>19</v>
      </c>
      <c r="K15" s="18"/>
      <c r="L15" s="18"/>
      <c r="M15" s="18"/>
      <c r="N15" s="18"/>
      <c r="O15" s="18"/>
      <c r="P15" s="18"/>
      <c r="Q15" s="18"/>
      <c r="R15" s="18"/>
      <c r="S15" s="33" t="s">
        <v>19</v>
      </c>
      <c r="T15" s="18"/>
      <c r="U15" s="18"/>
      <c r="V15" s="18"/>
      <c r="W15" s="18"/>
      <c r="X15" s="18"/>
      <c r="Y15" s="18"/>
      <c r="Z15" s="18"/>
      <c r="AA15" s="20"/>
    </row>
    <row r="16" spans="1:27" ht="14.65" thickBot="1" x14ac:dyDescent="0.5">
      <c r="A16" s="22" t="s">
        <v>37</v>
      </c>
      <c r="B16" s="55">
        <v>0</v>
      </c>
      <c r="C16" s="56">
        <v>0</v>
      </c>
      <c r="D16" s="44">
        <f t="shared" si="1"/>
        <v>0</v>
      </c>
      <c r="E16" s="34">
        <v>20</v>
      </c>
      <c r="F16" s="34">
        <f>IF(B16&lt;K20,M17,IF(B16&gt;K19,M19,M17-(B16-K20)/(K19-K20)*(M20-M19)))</f>
        <v>20</v>
      </c>
      <c r="G16" s="11"/>
      <c r="H16" s="11"/>
      <c r="I16" s="11"/>
      <c r="J16" s="64" t="str">
        <f>A16</f>
        <v>Uurtarief zondag</v>
      </c>
      <c r="K16" s="65"/>
      <c r="L16" s="65"/>
      <c r="M16" s="65"/>
      <c r="N16" s="65"/>
      <c r="O16" s="65"/>
      <c r="P16" s="65"/>
      <c r="Q16" s="65"/>
      <c r="R16" s="66"/>
      <c r="S16" s="64" t="str">
        <f>A17</f>
        <v>Voorrijdkosten</v>
      </c>
      <c r="T16" s="65"/>
      <c r="U16" s="65"/>
      <c r="V16" s="65"/>
      <c r="W16" s="65"/>
      <c r="X16" s="65"/>
      <c r="Y16" s="65"/>
      <c r="Z16" s="65"/>
      <c r="AA16" s="66"/>
    </row>
    <row r="17" spans="1:27" ht="14.65" thickBot="1" x14ac:dyDescent="0.5">
      <c r="A17" s="11" t="s">
        <v>20</v>
      </c>
      <c r="B17" s="55">
        <v>0</v>
      </c>
      <c r="C17" s="56">
        <v>0</v>
      </c>
      <c r="D17" s="44">
        <f t="shared" si="1"/>
        <v>0</v>
      </c>
      <c r="E17" s="34">
        <v>10</v>
      </c>
      <c r="F17" s="34">
        <f>IF(B17&lt;T20,V20,IF(B17&gt;T19,V19,V17-(B17-T20)/(T19-T20)*(V20-V19)))</f>
        <v>10</v>
      </c>
      <c r="G17" s="11"/>
      <c r="H17" s="11"/>
      <c r="I17" s="11"/>
      <c r="J17" s="26" t="s">
        <v>10</v>
      </c>
      <c r="K17" s="27"/>
      <c r="L17" s="27"/>
      <c r="M17" s="54">
        <f>E16</f>
        <v>20</v>
      </c>
      <c r="N17" s="11"/>
      <c r="O17" s="11"/>
      <c r="P17" s="11"/>
      <c r="Q17" s="11"/>
      <c r="R17" s="11"/>
      <c r="S17" s="26" t="s">
        <v>10</v>
      </c>
      <c r="T17" s="27"/>
      <c r="U17" s="27"/>
      <c r="V17" s="54">
        <f>E17</f>
        <v>10</v>
      </c>
      <c r="W17" s="11"/>
      <c r="X17" s="11"/>
      <c r="Y17" s="11"/>
      <c r="Z17" s="11"/>
      <c r="AA17" s="16"/>
    </row>
    <row r="18" spans="1:27" x14ac:dyDescent="0.45">
      <c r="A18" s="23" t="s">
        <v>28</v>
      </c>
      <c r="B18" s="24"/>
      <c r="C18" s="24"/>
      <c r="D18" s="24"/>
      <c r="E18" s="35"/>
      <c r="F18" s="35"/>
      <c r="G18" s="11"/>
      <c r="H18" s="11"/>
      <c r="I18" s="11"/>
      <c r="J18" s="62" t="s">
        <v>16</v>
      </c>
      <c r="K18" s="63"/>
      <c r="L18" s="12" t="s">
        <v>11</v>
      </c>
      <c r="M18" s="13" t="s">
        <v>4</v>
      </c>
      <c r="N18" s="11"/>
      <c r="O18" s="11"/>
      <c r="P18" s="11"/>
      <c r="Q18" s="11"/>
      <c r="R18" s="11"/>
      <c r="S18" s="62" t="s">
        <v>16</v>
      </c>
      <c r="T18" s="63"/>
      <c r="U18" s="12" t="s">
        <v>11</v>
      </c>
      <c r="V18" s="13" t="s">
        <v>4</v>
      </c>
      <c r="W18" s="11"/>
      <c r="X18" s="11"/>
      <c r="Y18" s="11"/>
      <c r="Z18" s="11"/>
      <c r="AA18" s="16"/>
    </row>
    <row r="19" spans="1:27" ht="14.65" thickBot="1" x14ac:dyDescent="0.5">
      <c r="A19" s="42" t="str">
        <f>A18</f>
        <v>Controle BMI centrale</v>
      </c>
      <c r="B19" s="57">
        <v>0</v>
      </c>
      <c r="C19" s="58">
        <v>0</v>
      </c>
      <c r="D19" s="45">
        <f>B19*(1+C19)</f>
        <v>0</v>
      </c>
      <c r="E19" s="43">
        <v>10</v>
      </c>
      <c r="F19" s="43">
        <f>IF(B19&lt;T30,V30,IF(B19&gt;T29,V29,V27-(B19-T30)/(T29-T30)*(V30-V29)))</f>
        <v>10</v>
      </c>
      <c r="G19" s="11"/>
      <c r="H19" s="11"/>
      <c r="I19" s="11"/>
      <c r="J19" s="14" t="s">
        <v>18</v>
      </c>
      <c r="K19" s="25">
        <f>K9*2</f>
        <v>150</v>
      </c>
      <c r="L19" s="15">
        <v>0</v>
      </c>
      <c r="M19" s="16">
        <f>$M$7*L19</f>
        <v>0</v>
      </c>
      <c r="N19" s="11"/>
      <c r="O19" s="11"/>
      <c r="P19" s="11"/>
      <c r="Q19" s="11"/>
      <c r="R19" s="11"/>
      <c r="S19" s="14" t="s">
        <v>18</v>
      </c>
      <c r="T19" s="25">
        <v>75</v>
      </c>
      <c r="U19" s="15">
        <v>0</v>
      </c>
      <c r="V19" s="16">
        <f>$V$7*U19</f>
        <v>0</v>
      </c>
      <c r="W19" s="11"/>
      <c r="X19" s="11"/>
      <c r="Y19" s="11"/>
      <c r="Z19" s="11"/>
      <c r="AA19" s="16"/>
    </row>
    <row r="20" spans="1:27" ht="15" thickTop="1" thickBot="1" x14ac:dyDescent="0.5">
      <c r="A20" s="4" t="s">
        <v>29</v>
      </c>
      <c r="B20" s="4"/>
      <c r="C20" s="4"/>
      <c r="D20" s="4"/>
      <c r="E20" s="37">
        <f>SUM(E11:E19)</f>
        <v>100</v>
      </c>
      <c r="F20" s="37">
        <f>SUM(F14:F19)</f>
        <v>100</v>
      </c>
      <c r="G20" s="11"/>
      <c r="H20" s="11"/>
      <c r="I20" s="11"/>
      <c r="J20" s="29" t="s">
        <v>17</v>
      </c>
      <c r="K20" s="30">
        <f>K10*2</f>
        <v>60</v>
      </c>
      <c r="L20" s="19">
        <v>1</v>
      </c>
      <c r="M20" s="20">
        <f>M17*L20</f>
        <v>20</v>
      </c>
      <c r="N20" s="11"/>
      <c r="O20" s="11"/>
      <c r="P20" s="11"/>
      <c r="Q20" s="11"/>
      <c r="R20" s="11"/>
      <c r="S20" s="29" t="s">
        <v>17</v>
      </c>
      <c r="T20" s="30">
        <v>25</v>
      </c>
      <c r="U20" s="19">
        <v>1</v>
      </c>
      <c r="V20" s="20">
        <f>V17*U20</f>
        <v>10</v>
      </c>
      <c r="W20" s="11"/>
      <c r="X20" s="11"/>
      <c r="Y20" s="11"/>
      <c r="Z20" s="11"/>
      <c r="AA20" s="16"/>
    </row>
    <row r="21" spans="1:27" x14ac:dyDescent="0.45">
      <c r="G21" s="11"/>
      <c r="H21" s="11"/>
      <c r="I21" s="11"/>
      <c r="J21" s="31"/>
      <c r="N21" s="11"/>
      <c r="O21" s="11"/>
      <c r="P21" s="11"/>
      <c r="Q21" s="11"/>
      <c r="R21" s="11"/>
      <c r="S21" s="31"/>
      <c r="W21" s="11"/>
      <c r="X21" s="11"/>
      <c r="Y21" s="11"/>
      <c r="Z21" s="11"/>
      <c r="AA21" s="16"/>
    </row>
    <row r="22" spans="1:27" x14ac:dyDescent="0.45">
      <c r="G22" s="11"/>
      <c r="H22" s="11"/>
      <c r="I22" s="11"/>
      <c r="J22" s="32" t="str">
        <f>CONCATENATE("Indien u meer dan € ",K19," opgeeft, ontvangt u ",M19," punten")</f>
        <v>Indien u meer dan € 150 opgeeft, ontvangt u 0 punten</v>
      </c>
      <c r="N22" s="11"/>
      <c r="O22" s="11"/>
      <c r="P22" s="11"/>
      <c r="Q22" s="11"/>
      <c r="R22" s="11"/>
      <c r="S22" s="32" t="str">
        <f>CONCATENATE("Indien u meer dan € ",T19," opgeeft, ontvangt u ",V19," punten")</f>
        <v>Indien u meer dan € 75 opgeeft, ontvangt u 0 punten</v>
      </c>
      <c r="W22" s="11"/>
      <c r="X22" s="11"/>
      <c r="Y22" s="11"/>
      <c r="Z22" s="11"/>
      <c r="AA22" s="16"/>
    </row>
    <row r="23" spans="1:27" x14ac:dyDescent="0.45">
      <c r="G23" s="11"/>
      <c r="H23" s="11"/>
      <c r="I23" s="11"/>
      <c r="J23" s="32" t="str">
        <f>CONCATENATE("Indien u minder dan € ",K20," opgeeft, ontvangt u ",M20," punten")</f>
        <v>Indien u minder dan € 60 opgeeft, ontvangt u 20 punten</v>
      </c>
      <c r="K23" s="11"/>
      <c r="L23" s="17"/>
      <c r="M23" s="11"/>
      <c r="N23" s="11"/>
      <c r="O23" s="11"/>
      <c r="P23" s="11"/>
      <c r="Q23" s="11"/>
      <c r="R23" s="11"/>
      <c r="S23" s="32" t="str">
        <f>CONCATENATE("Indien u minder dan € ",T20," opgeeft, ontvangt u ",V20," punten")</f>
        <v>Indien u minder dan € 25 opgeeft, ontvangt u 10 punten</v>
      </c>
      <c r="T23" s="11"/>
      <c r="U23" s="17"/>
      <c r="V23" s="11"/>
      <c r="W23" s="11"/>
      <c r="X23" s="11"/>
      <c r="Y23" s="11"/>
      <c r="Z23" s="11"/>
      <c r="AA23" s="16"/>
    </row>
    <row r="24" spans="1:27" x14ac:dyDescent="0.45">
      <c r="G24" s="4"/>
      <c r="H24" s="4"/>
      <c r="I24" s="4"/>
      <c r="J24" s="32" t="str">
        <f>CONCATENATE("Indien u een tarief tussen € ",K19," en € ",K20," opgeeft, ontvangt u conform onderstaande formule punten")</f>
        <v>Indien u een tarief tussen € 150 en € 60 opgeeft, ontvangt u conform onderstaande formule punten</v>
      </c>
      <c r="K24" s="11"/>
      <c r="L24" s="11"/>
      <c r="M24" s="11"/>
      <c r="N24" s="11"/>
      <c r="O24" s="11"/>
      <c r="P24" s="11"/>
      <c r="Q24" s="11"/>
      <c r="R24" s="11"/>
      <c r="S24" s="32" t="str">
        <f>CONCATENATE("Indien u een tarief tussen € ",T19," en € ",T20," opgeeft, ontvangt u conform onderstaande formule punten")</f>
        <v>Indien u een tarief tussen € 75 en € 25 opgeeft, ontvangt u conform onderstaande formule punten</v>
      </c>
      <c r="T24" s="11"/>
      <c r="U24" s="11"/>
      <c r="V24" s="11"/>
      <c r="W24" s="11"/>
      <c r="X24" s="11"/>
      <c r="Y24" s="11"/>
      <c r="Z24" s="11"/>
      <c r="AA24" s="16"/>
    </row>
    <row r="25" spans="1:27" ht="14.65" thickBot="1" x14ac:dyDescent="0.5">
      <c r="A25" s="11"/>
      <c r="B25" s="11"/>
      <c r="C25" s="11"/>
      <c r="D25" s="11"/>
      <c r="E25" s="11"/>
      <c r="F25" s="11"/>
      <c r="G25" s="11"/>
      <c r="H25" s="11"/>
      <c r="I25" s="11"/>
      <c r="J25" s="33" t="s">
        <v>19</v>
      </c>
      <c r="K25" s="18"/>
      <c r="L25" s="18"/>
      <c r="M25" s="18"/>
      <c r="N25" s="18"/>
      <c r="O25" s="18"/>
      <c r="P25" s="18"/>
      <c r="Q25" s="18"/>
      <c r="R25" s="18"/>
      <c r="S25" s="33" t="s">
        <v>19</v>
      </c>
      <c r="T25" s="18"/>
      <c r="U25" s="18"/>
      <c r="V25" s="18"/>
      <c r="W25" s="18"/>
      <c r="X25" s="18"/>
      <c r="Y25" s="18"/>
      <c r="Z25" s="18"/>
      <c r="AA25" s="20"/>
    </row>
    <row r="26" spans="1:27" ht="14.65" thickBot="1" x14ac:dyDescent="0.5">
      <c r="G26" s="11"/>
      <c r="H26" s="11"/>
      <c r="I26" s="11"/>
      <c r="S26" s="64" t="str">
        <f>A19</f>
        <v>Controle BMI centrale</v>
      </c>
      <c r="T26" s="65"/>
      <c r="U26" s="65"/>
      <c r="V26" s="65"/>
      <c r="W26" s="65"/>
      <c r="X26" s="65"/>
      <c r="Y26" s="65"/>
      <c r="Z26" s="65"/>
      <c r="AA26" s="66"/>
    </row>
    <row r="27" spans="1:27" ht="14.65" thickBot="1" x14ac:dyDescent="0.5">
      <c r="G27" s="11"/>
      <c r="H27" s="11"/>
      <c r="I27" s="11"/>
      <c r="S27" s="26" t="s">
        <v>10</v>
      </c>
      <c r="T27" s="27"/>
      <c r="U27" s="27"/>
      <c r="V27" s="54">
        <f>E19</f>
        <v>10</v>
      </c>
      <c r="W27" s="11"/>
      <c r="X27" s="11"/>
      <c r="Y27" s="11"/>
      <c r="Z27" s="11"/>
      <c r="AA27" s="16"/>
    </row>
    <row r="28" spans="1:27" x14ac:dyDescent="0.45">
      <c r="G28" s="11"/>
      <c r="H28" s="11"/>
      <c r="I28" s="11"/>
      <c r="S28" s="62" t="s">
        <v>16</v>
      </c>
      <c r="T28" s="63"/>
      <c r="U28" s="12" t="s">
        <v>11</v>
      </c>
      <c r="V28" s="13" t="s">
        <v>4</v>
      </c>
      <c r="W28" s="11"/>
      <c r="X28" s="11"/>
      <c r="Y28" s="11"/>
      <c r="Z28" s="11"/>
      <c r="AA28" s="16"/>
    </row>
    <row r="29" spans="1:27" x14ac:dyDescent="0.45">
      <c r="G29" s="11"/>
      <c r="H29" s="11"/>
      <c r="I29" s="11"/>
      <c r="S29" s="14" t="s">
        <v>18</v>
      </c>
      <c r="T29" s="25">
        <f>K9</f>
        <v>75</v>
      </c>
      <c r="U29" s="15">
        <v>0</v>
      </c>
      <c r="V29" s="16">
        <f>$V$7*U29</f>
        <v>0</v>
      </c>
      <c r="W29" s="11"/>
      <c r="X29" s="11"/>
      <c r="Y29" s="11"/>
      <c r="Z29" s="11"/>
      <c r="AA29" s="16"/>
    </row>
    <row r="30" spans="1:27" ht="14.65" thickBot="1" x14ac:dyDescent="0.5">
      <c r="G30" s="11"/>
      <c r="H30" s="11"/>
      <c r="I30" s="11"/>
      <c r="S30" s="29" t="s">
        <v>17</v>
      </c>
      <c r="T30" s="30">
        <f>K10</f>
        <v>30</v>
      </c>
      <c r="U30" s="19">
        <v>1</v>
      </c>
      <c r="V30" s="20">
        <f>V27*U30</f>
        <v>10</v>
      </c>
      <c r="W30" s="11"/>
      <c r="X30" s="11"/>
      <c r="Y30" s="11"/>
      <c r="Z30" s="11"/>
      <c r="AA30" s="16"/>
    </row>
    <row r="31" spans="1:27" x14ac:dyDescent="0.45">
      <c r="G31" s="11"/>
      <c r="H31" s="11"/>
      <c r="I31" s="11"/>
      <c r="S31" s="31"/>
      <c r="W31" s="11"/>
      <c r="X31" s="11"/>
      <c r="Y31" s="11"/>
      <c r="Z31" s="11"/>
      <c r="AA31" s="16"/>
    </row>
    <row r="32" spans="1:27" x14ac:dyDescent="0.45">
      <c r="G32" s="11"/>
      <c r="H32" s="11"/>
      <c r="I32" s="11"/>
      <c r="S32" s="32" t="str">
        <f>CONCATENATE("Indien u meer dan € ",T29," opgeeft, ontvangt u ",V29," punten")</f>
        <v>Indien u meer dan € 75 opgeeft, ontvangt u 0 punten</v>
      </c>
      <c r="W32" s="11"/>
      <c r="X32" s="11"/>
      <c r="Y32" s="11"/>
      <c r="Z32" s="11"/>
      <c r="AA32" s="16"/>
    </row>
    <row r="33" spans="19:27" x14ac:dyDescent="0.45">
      <c r="S33" s="32" t="str">
        <f>CONCATENATE("Indien u minder dan € ",T30," opgeeft, ontvangt u ",V30," punten")</f>
        <v>Indien u minder dan € 30 opgeeft, ontvangt u 10 punten</v>
      </c>
      <c r="T33" s="11"/>
      <c r="U33" s="17"/>
      <c r="V33" s="11"/>
      <c r="W33" s="11"/>
      <c r="X33" s="11"/>
      <c r="Y33" s="11"/>
      <c r="Z33" s="11"/>
      <c r="AA33" s="16"/>
    </row>
    <row r="34" spans="19:27" x14ac:dyDescent="0.45">
      <c r="S34" s="32" t="str">
        <f>CONCATENATE("Indien u een tarief tussen € ",T29," en € ",T30," opgeeft, ontvangt u conform onderstaande formule punten")</f>
        <v>Indien u een tarief tussen € 75 en € 30 opgeeft, ontvangt u conform onderstaande formule punten</v>
      </c>
      <c r="T34" s="11"/>
      <c r="U34" s="11"/>
      <c r="V34" s="11"/>
      <c r="W34" s="11"/>
      <c r="X34" s="11"/>
      <c r="Y34" s="11"/>
      <c r="Z34" s="11"/>
      <c r="AA34" s="16"/>
    </row>
    <row r="35" spans="19:27" ht="14.65" thickBot="1" x14ac:dyDescent="0.5">
      <c r="S35" s="33" t="s">
        <v>19</v>
      </c>
      <c r="T35" s="18"/>
      <c r="U35" s="18"/>
      <c r="V35" s="18"/>
      <c r="W35" s="18"/>
      <c r="X35" s="18"/>
      <c r="Y35" s="18"/>
      <c r="Z35" s="18"/>
      <c r="AA35" s="20"/>
    </row>
  </sheetData>
  <sheetProtection sheet="1" objects="1" scenarios="1" selectLockedCells="1"/>
  <mergeCells count="15">
    <mergeCell ref="B7:G7"/>
    <mergeCell ref="B5:G5"/>
    <mergeCell ref="J5:AA5"/>
    <mergeCell ref="B6:G6"/>
    <mergeCell ref="J6:R6"/>
    <mergeCell ref="S6:AA6"/>
    <mergeCell ref="J8:K8"/>
    <mergeCell ref="S8:T8"/>
    <mergeCell ref="A9:A10"/>
    <mergeCell ref="J16:R16"/>
    <mergeCell ref="S16:AA16"/>
    <mergeCell ref="J18:K18"/>
    <mergeCell ref="S18:T18"/>
    <mergeCell ref="S26:AA26"/>
    <mergeCell ref="S28:T2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8DAAE12A7F5EE46B60336EC7C39A580" ma:contentTypeVersion="4" ma:contentTypeDescription="Een nieuw document maken." ma:contentTypeScope="" ma:versionID="853e87adced07fe777e21be1fa6756de">
  <xsd:schema xmlns:xsd="http://www.w3.org/2001/XMLSchema" xmlns:xs="http://www.w3.org/2001/XMLSchema" xmlns:p="http://schemas.microsoft.com/office/2006/metadata/properties" xmlns:ns2="171bbaec-4c2b-471d-a5ec-9b17bfb51291" targetNamespace="http://schemas.microsoft.com/office/2006/metadata/properties" ma:root="true" ma:fieldsID="2470dd1b0851ec9a6d6d24ea04c28626" ns2:_="">
    <xsd:import namespace="171bbaec-4c2b-471d-a5ec-9b17bfb512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1bbaec-4c2b-471d-a5ec-9b17bfb512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F60EBB-5CBF-4E43-9A1E-3FE2194B218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1035713-22FC-4740-B25F-9F951518AD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1bbaec-4c2b-471d-a5ec-9b17bfb512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7576EE-4BCA-448C-A526-4A48F0F498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Prijzenblad</vt:lpstr>
    </vt:vector>
  </TitlesOfParts>
  <Company>Veiligheidsregio Rotterdam-Rijnmond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Heer, Marion de</dc:creator>
  <cp:lastModifiedBy>Heer, Marion de</cp:lastModifiedBy>
  <dcterms:created xsi:type="dcterms:W3CDTF">2021-03-30T08:37:53Z</dcterms:created>
  <dcterms:modified xsi:type="dcterms:W3CDTF">2025-06-05T09:00:36Z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0x01010038DAAE12A7F5EE46B60336EC7C39A580</vt:lpwstr>
  </property>
  <property fmtid="{D5CDD505-2E9C-101B-9397-08002B2CF9AE}" pid="3" name="Order">
    <vt:r8>4418400</vt:r8>
  </property>
</Properties>
</file>