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vrrcloud.sharepoint.com/sites/proj_aanbestedingmjop/Gedeelde documenten/Aanbesteding/04a Beschrijvend document/"/>
    </mc:Choice>
  </mc:AlternateContent>
  <xr:revisionPtr revIDLastSave="59" documentId="11_160C3D7E2070255F786EAA4732781AA8DD2FBBC7" xr6:coauthVersionLast="47" xr6:coauthVersionMax="47" xr10:uidLastSave="{CB7BE2C4-AED2-4398-BAA8-65BCCA1EA71E}"/>
  <bookViews>
    <workbookView xWindow="71880" yWindow="-120" windowWidth="29040" windowHeight="15840" xr2:uid="{00000000-000D-0000-FFFF-FFFF00000000}"/>
  </bookViews>
  <sheets>
    <sheet name="Voorblad" sheetId="1" r:id="rId1"/>
    <sheet name="Prijzen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4" l="1"/>
  <c r="L17" i="4"/>
  <c r="U7" i="4"/>
  <c r="L7" i="4"/>
  <c r="I26" i="4" l="1"/>
  <c r="I34" i="4"/>
  <c r="L29" i="4"/>
  <c r="I32" i="4" s="1"/>
  <c r="S10" i="4"/>
  <c r="S9" i="4"/>
  <c r="L9" i="4"/>
  <c r="J20" i="4"/>
  <c r="J19" i="4"/>
  <c r="R24" i="4" l="1"/>
  <c r="I24" i="4"/>
  <c r="D19" i="4" l="1"/>
  <c r="D15" i="4"/>
  <c r="D16" i="4"/>
  <c r="D17" i="4"/>
  <c r="D14" i="4"/>
  <c r="R14" i="4" l="1"/>
  <c r="I14" i="4"/>
  <c r="A18" i="1" l="1"/>
  <c r="A19" i="1"/>
  <c r="A20" i="1"/>
  <c r="A17" i="1"/>
  <c r="F16" i="4"/>
  <c r="B19" i="1" s="1"/>
  <c r="U10" i="4"/>
  <c r="R13" i="4" s="1"/>
  <c r="U20" i="4"/>
  <c r="R23" i="4" s="1"/>
  <c r="L20" i="4"/>
  <c r="I23" i="4" s="1"/>
  <c r="R16" i="4"/>
  <c r="I16" i="4"/>
  <c r="U19" i="4"/>
  <c r="R22" i="4" s="1"/>
  <c r="L19" i="4"/>
  <c r="I22" i="4" s="1"/>
  <c r="R6" i="4"/>
  <c r="I6" i="4"/>
  <c r="L10" i="4"/>
  <c r="I13" i="4" s="1"/>
  <c r="U9" i="4"/>
  <c r="R12" i="4" s="1"/>
  <c r="I12" i="4"/>
  <c r="F17" i="4" l="1"/>
  <c r="B20" i="1" s="1"/>
  <c r="F14" i="4"/>
  <c r="F15" i="4"/>
  <c r="B18" i="1" s="1"/>
  <c r="A21" i="1"/>
  <c r="B17" i="1" l="1"/>
  <c r="L27" i="4" l="1"/>
  <c r="L30" i="4" s="1"/>
  <c r="E20" i="4"/>
  <c r="F19" i="4" l="1"/>
  <c r="I33" i="4"/>
  <c r="B21" i="1" l="1"/>
  <c r="B22" i="1" s="1"/>
  <c r="F20" i="4"/>
</calcChain>
</file>

<file path=xl/sharedStrings.xml><?xml version="1.0" encoding="utf-8"?>
<sst xmlns="http://schemas.openxmlformats.org/spreadsheetml/2006/main" count="69" uniqueCount="40">
  <si>
    <t>Invulformulier gunningscriteria perceel 2</t>
  </si>
  <si>
    <t>Naam inschrijver:</t>
  </si>
  <si>
    <t xml:space="preserve">- Verklaart door ondertekening van dit prijzenblad de werkzaamheden voor de geoffreerde tarieven uit te voeren. Dit conform de bepalingen en inhoud van het Beschrijvend document (incl. bijlagen en Nota’s van Inlichtingen) en volgens de opgegeven waarden in dit prijzenblad. </t>
  </si>
  <si>
    <t>Prijzen</t>
  </si>
  <si>
    <t>behaalde punten</t>
  </si>
  <si>
    <t>totaal behaalde punten prijzen</t>
  </si>
  <si>
    <t>Aldus naar waarheid opgemaakt op ….. ……20…  te ………………….. (plaats)</t>
  </si>
  <si>
    <t>Naam rechtsgeldige vertegenwoordiger: ……………………………………………….</t>
  </si>
  <si>
    <t>Handtekening:</t>
  </si>
  <si>
    <t>Projectnaam</t>
  </si>
  <si>
    <t>EA Groot onderhoud 
perceel 2 - Overheaddeuren</t>
  </si>
  <si>
    <t>beoordelingstabel per prijsonderdeel</t>
  </si>
  <si>
    <t>Versie</t>
  </si>
  <si>
    <t>1.0</t>
  </si>
  <si>
    <t>Naam inschrijver</t>
  </si>
  <si>
    <t>"In te vullen door inschrijver"</t>
  </si>
  <si>
    <t>maximale score</t>
  </si>
  <si>
    <t>tarief</t>
  </si>
  <si>
    <t>weging</t>
  </si>
  <si>
    <t>Instructie</t>
  </si>
  <si>
    <t>Inschrijver dient alleen de blauwe cellen in te vullen.</t>
  </si>
  <si>
    <t>Laagste waarde</t>
  </si>
  <si>
    <t>Alle aangeboden producten en diensten dienen conform PvE te zijn</t>
  </si>
  <si>
    <t>Hoogste waarde</t>
  </si>
  <si>
    <t>Elementen</t>
  </si>
  <si>
    <t>kosten</t>
  </si>
  <si>
    <t>btw tarief</t>
  </si>
  <si>
    <t>kosten incl btw</t>
  </si>
  <si>
    <t xml:space="preserve">maximale score </t>
  </si>
  <si>
    <t>behaalde score</t>
  </si>
  <si>
    <t>uurtarief en voorrijdkosten</t>
  </si>
  <si>
    <t>Uurtarief werkdagen (ma t/m vr 07:00 - 17:00 uur)</t>
  </si>
  <si>
    <t>Uurtarief avond en zaterdag 
(ma t/m vr 17:00 - 07:00 uur zaterdag 00:00 - 23:59)</t>
  </si>
  <si>
    <t>max score - (inschrijf prijs - hoogste waarde) / (laagste waarde - hoogste waarde) * (max score- min score) = score</t>
  </si>
  <si>
    <t>Uurtarief zondag</t>
  </si>
  <si>
    <t>Voorrijdkosten</t>
  </si>
  <si>
    <t>Huur schaarhoogwerker (per dag)</t>
  </si>
  <si>
    <t>Huur schaarhoogwerker (tarief per dag)</t>
  </si>
  <si>
    <t>totaal behaalde score</t>
  </si>
  <si>
    <t>Ondertekening van dit document geschied via de ‘Conformiteitverklaring bij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</si>
</sst>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_-"/>
    <numFmt numFmtId="165" formatCode="&quot;€&quot;\ #,##0_-"/>
  </numFmts>
  <fonts count="14" x14ac:knownFonts="1">
    <font>
      <sz val="11"/>
      <color theme="1"/>
      <name val="Calibri"/>
      <family val="2"/>
      <scheme val="minor"/>
    </font>
    <font>
      <sz val="11"/>
      <color theme="1"/>
      <name val="Calibri"/>
      <family val="2"/>
      <scheme val="minor"/>
    </font>
    <font>
      <b/>
      <sz val="16"/>
      <color rgb="FFE36C0A"/>
      <name val="Arial"/>
      <family val="2"/>
    </font>
    <font>
      <sz val="10"/>
      <color rgb="FF404040"/>
      <name val="Arial"/>
      <family val="2"/>
    </font>
    <font>
      <sz val="10"/>
      <color theme="1"/>
      <name val="Arial"/>
      <family val="2"/>
    </font>
    <font>
      <b/>
      <sz val="10"/>
      <color theme="1"/>
      <name val="Arial"/>
      <family val="2"/>
    </font>
    <font>
      <sz val="10"/>
      <color theme="1" tint="0.249977111117893"/>
      <name val="Arial"/>
      <family val="2"/>
    </font>
    <font>
      <b/>
      <u/>
      <sz val="10"/>
      <color theme="1" tint="0.249977111117893"/>
      <name val="Arial"/>
      <family val="2"/>
    </font>
    <font>
      <b/>
      <sz val="10"/>
      <color theme="1" tint="0.249977111117893"/>
      <name val="Arial"/>
      <family val="2"/>
    </font>
    <font>
      <b/>
      <sz val="10"/>
      <color rgb="FFC00000"/>
      <name val="Arial"/>
      <family val="2"/>
    </font>
    <font>
      <b/>
      <sz val="11"/>
      <color theme="1"/>
      <name val="Arial"/>
      <family val="2"/>
    </font>
    <font>
      <b/>
      <sz val="10"/>
      <color rgb="FF000000"/>
      <name val="Arial"/>
      <family val="2"/>
    </font>
    <font>
      <sz val="10"/>
      <name val="Arial"/>
      <family val="2"/>
    </font>
    <font>
      <i/>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5"/>
        <bgColor indexed="64"/>
      </patternFill>
    </fill>
    <fill>
      <patternFill patternType="solid">
        <fgColor theme="4"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2" fillId="0" borderId="0" xfId="0" applyFont="1" applyAlignment="1">
      <alignment horizontal="center" vertical="center"/>
    </xf>
    <xf numFmtId="0" fontId="3" fillId="0" borderId="0" xfId="0" applyFont="1"/>
    <xf numFmtId="0" fontId="5" fillId="0" borderId="0" xfId="0" applyFont="1"/>
    <xf numFmtId="0" fontId="3" fillId="0" borderId="0" xfId="0" applyFont="1" applyAlignment="1">
      <alignment vertical="center"/>
    </xf>
    <xf numFmtId="0" fontId="6" fillId="0" borderId="0" xfId="0" applyFont="1"/>
    <xf numFmtId="0" fontId="7" fillId="0" borderId="0" xfId="0" applyFont="1"/>
    <xf numFmtId="0" fontId="8" fillId="2" borderId="1" xfId="0" applyFont="1" applyFill="1" applyBorder="1" applyAlignment="1">
      <alignment horizontal="left" vertical="center"/>
    </xf>
    <xf numFmtId="0" fontId="8" fillId="2" borderId="4" xfId="0" applyFont="1" applyFill="1" applyBorder="1" applyAlignment="1">
      <alignment horizontal="left" vertical="top"/>
    </xf>
    <xf numFmtId="0" fontId="8" fillId="2" borderId="6" xfId="0" applyFont="1" applyFill="1" applyBorder="1" applyAlignment="1">
      <alignment horizontal="left" vertical="top"/>
    </xf>
    <xf numFmtId="0" fontId="4" fillId="0" borderId="0" xfId="0" applyFont="1"/>
    <xf numFmtId="0" fontId="5" fillId="0" borderId="2" xfId="0" applyFont="1" applyBorder="1"/>
    <xf numFmtId="0" fontId="5" fillId="0" borderId="3" xfId="0" applyFont="1" applyBorder="1"/>
    <xf numFmtId="0" fontId="4" fillId="0" borderId="11" xfId="0" quotePrefix="1" applyFont="1" applyBorder="1"/>
    <xf numFmtId="9" fontId="4" fillId="0" borderId="0" xfId="0" applyNumberFormat="1" applyFont="1"/>
    <xf numFmtId="0" fontId="4" fillId="0" borderId="5" xfId="0" applyFont="1" applyBorder="1"/>
    <xf numFmtId="9" fontId="4" fillId="0" borderId="0" xfId="3" applyFont="1" applyBorder="1"/>
    <xf numFmtId="0" fontId="4" fillId="0" borderId="7" xfId="0" applyFont="1" applyBorder="1"/>
    <xf numFmtId="9" fontId="4" fillId="0" borderId="7" xfId="3" applyFont="1" applyBorder="1"/>
    <xf numFmtId="0" fontId="4" fillId="0" borderId="8" xfId="0" applyFont="1" applyBorder="1"/>
    <xf numFmtId="0" fontId="4" fillId="4" borderId="0" xfId="0" applyFont="1" applyFill="1"/>
    <xf numFmtId="0" fontId="4" fillId="0" borderId="0" xfId="0" applyFont="1" applyAlignment="1">
      <alignment wrapText="1"/>
    </xf>
    <xf numFmtId="0" fontId="5" fillId="4" borderId="0" xfId="0" applyFont="1" applyFill="1" applyAlignment="1">
      <alignment wrapText="1"/>
    </xf>
    <xf numFmtId="44" fontId="4" fillId="4" borderId="0" xfId="2" applyFont="1" applyFill="1"/>
    <xf numFmtId="44" fontId="4" fillId="0" borderId="0" xfId="2" quotePrefix="1" applyFont="1" applyBorder="1"/>
    <xf numFmtId="0" fontId="4" fillId="0" borderId="9" xfId="0" applyFont="1" applyBorder="1"/>
    <xf numFmtId="0" fontId="4" fillId="0" borderId="2" xfId="0" applyFont="1" applyBorder="1"/>
    <xf numFmtId="0" fontId="4" fillId="0" borderId="10" xfId="0" applyFont="1" applyBorder="1"/>
    <xf numFmtId="44" fontId="4" fillId="0" borderId="7" xfId="2" applyFont="1" applyBorder="1" applyAlignment="1"/>
    <xf numFmtId="0" fontId="0" fillId="0" borderId="11" xfId="0" applyBorder="1"/>
    <xf numFmtId="0" fontId="4" fillId="0" borderId="11" xfId="0" applyFont="1" applyBorder="1"/>
    <xf numFmtId="0" fontId="4" fillId="0" borderId="10" xfId="0" quotePrefix="1" applyFont="1" applyBorder="1"/>
    <xf numFmtId="43" fontId="4" fillId="0" borderId="0" xfId="1" applyFont="1"/>
    <xf numFmtId="43" fontId="4" fillId="4" borderId="0" xfId="1" applyFont="1" applyFill="1"/>
    <xf numFmtId="0" fontId="5" fillId="4" borderId="0" xfId="0" applyFont="1" applyFill="1"/>
    <xf numFmtId="43" fontId="5" fillId="0" borderId="0" xfId="1" applyFont="1"/>
    <xf numFmtId="0" fontId="4" fillId="0" borderId="0" xfId="0" quotePrefix="1" applyFont="1" applyAlignment="1">
      <alignment vertical="center"/>
    </xf>
    <xf numFmtId="43" fontId="4" fillId="0" borderId="0" xfId="0" applyNumberFormat="1" applyFont="1"/>
    <xf numFmtId="0" fontId="3" fillId="0" borderId="0" xfId="0" applyFont="1" applyAlignment="1">
      <alignment wrapText="1"/>
    </xf>
    <xf numFmtId="0" fontId="11" fillId="0" borderId="0" xfId="0" applyFont="1"/>
    <xf numFmtId="0" fontId="11" fillId="0" borderId="0" xfId="0" applyFont="1" applyAlignment="1">
      <alignment wrapText="1"/>
    </xf>
    <xf numFmtId="9" fontId="4" fillId="4" borderId="0" xfId="3" applyFont="1" applyFill="1"/>
    <xf numFmtId="0" fontId="4" fillId="0" borderId="15" xfId="0" applyFont="1" applyBorder="1" applyAlignment="1">
      <alignment wrapText="1"/>
    </xf>
    <xf numFmtId="43" fontId="4" fillId="0" borderId="15" xfId="1" applyFont="1" applyBorder="1"/>
    <xf numFmtId="44" fontId="4" fillId="0" borderId="0" xfId="2" applyFont="1" applyFill="1"/>
    <xf numFmtId="44" fontId="4" fillId="0" borderId="15" xfId="2" applyFont="1" applyFill="1" applyBorder="1"/>
    <xf numFmtId="165" fontId="9" fillId="2" borderId="2" xfId="0" applyNumberFormat="1" applyFont="1" applyFill="1" applyBorder="1" applyAlignment="1">
      <alignment vertical="center"/>
    </xf>
    <xf numFmtId="165" fontId="9" fillId="2" borderId="3" xfId="0" applyNumberFormat="1" applyFont="1" applyFill="1" applyBorder="1" applyAlignment="1">
      <alignment vertical="center"/>
    </xf>
    <xf numFmtId="165" fontId="9" fillId="2" borderId="7" xfId="0" applyNumberFormat="1" applyFont="1" applyFill="1" applyBorder="1" applyAlignment="1">
      <alignment vertical="center"/>
    </xf>
    <xf numFmtId="165" fontId="9" fillId="2" borderId="8" xfId="0" applyNumberFormat="1" applyFont="1" applyFill="1" applyBorder="1" applyAlignment="1">
      <alignment vertical="center"/>
    </xf>
    <xf numFmtId="165" fontId="12" fillId="2" borderId="7" xfId="0" applyNumberFormat="1" applyFont="1" applyFill="1" applyBorder="1" applyAlignment="1">
      <alignment vertical="center"/>
    </xf>
    <xf numFmtId="44" fontId="4" fillId="0" borderId="0" xfId="2" applyFont="1" applyFill="1" applyAlignment="1">
      <alignment vertical="center"/>
    </xf>
    <xf numFmtId="43" fontId="4" fillId="0" borderId="0" xfId="1" applyFont="1" applyAlignment="1">
      <alignment vertical="center"/>
    </xf>
    <xf numFmtId="43" fontId="4" fillId="0" borderId="3" xfId="0" applyNumberFormat="1" applyFont="1" applyBorder="1"/>
    <xf numFmtId="43" fontId="5" fillId="0" borderId="0" xfId="1" applyFont="1" applyBorder="1"/>
    <xf numFmtId="0" fontId="4" fillId="0" borderId="15" xfId="0" applyFont="1" applyBorder="1"/>
    <xf numFmtId="43" fontId="4" fillId="0" borderId="15" xfId="0" applyNumberFormat="1" applyFont="1" applyBorder="1"/>
    <xf numFmtId="0" fontId="5" fillId="0" borderId="9" xfId="0" applyFont="1" applyBorder="1" applyAlignment="1">
      <alignment horizontal="center"/>
    </xf>
    <xf numFmtId="0" fontId="5" fillId="0" borderId="2" xfId="0" applyFont="1" applyBorder="1" applyAlignment="1">
      <alignment horizontal="center"/>
    </xf>
    <xf numFmtId="0" fontId="4" fillId="3" borderId="9"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164" fontId="6" fillId="5" borderId="7" xfId="0" applyNumberFormat="1" applyFont="1" applyFill="1" applyBorder="1" applyAlignment="1" applyProtection="1">
      <alignment horizontal="center" vertical="center" wrapText="1"/>
      <protection locked="0"/>
    </xf>
    <xf numFmtId="164" fontId="6" fillId="5" borderId="8" xfId="0" applyNumberFormat="1"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10" fillId="4"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44" fontId="4" fillId="5" borderId="0" xfId="2" applyFont="1" applyFill="1" applyProtection="1">
      <protection locked="0"/>
    </xf>
    <xf numFmtId="9" fontId="4" fillId="5" borderId="0" xfId="3" applyFont="1" applyFill="1" applyProtection="1">
      <protection locked="0"/>
    </xf>
    <xf numFmtId="44" fontId="4" fillId="5" borderId="0" xfId="2" applyFont="1" applyFill="1" applyAlignment="1" applyProtection="1">
      <alignment vertical="center"/>
      <protection locked="0"/>
    </xf>
    <xf numFmtId="9" fontId="4" fillId="5" borderId="0" xfId="3" applyFont="1" applyFill="1" applyAlignment="1" applyProtection="1">
      <alignment vertical="center"/>
      <protection locked="0"/>
    </xf>
    <xf numFmtId="44" fontId="4" fillId="5" borderId="15" xfId="2" applyFont="1" applyFill="1" applyBorder="1" applyProtection="1">
      <protection locked="0"/>
    </xf>
    <xf numFmtId="9" fontId="4" fillId="5" borderId="15" xfId="3" applyFont="1" applyFill="1" applyBorder="1" applyProtection="1">
      <protection locked="0"/>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3941762</xdr:colOff>
      <xdr:row>5</xdr:row>
      <xdr:rowOff>112712</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37000" cy="1060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B35"/>
  <sheetViews>
    <sheetView tabSelected="1" workbookViewId="0">
      <selection activeCell="A32" sqref="A32:A35"/>
    </sheetView>
  </sheetViews>
  <sheetFormatPr defaultRowHeight="14.25" x14ac:dyDescent="0.45"/>
  <cols>
    <col min="1" max="1" width="72.73046875" customWidth="1"/>
    <col min="2" max="2" width="15.86328125" customWidth="1"/>
  </cols>
  <sheetData>
    <row r="9" spans="1:2" ht="20.65" x14ac:dyDescent="0.45">
      <c r="A9" s="1" t="s">
        <v>0</v>
      </c>
    </row>
    <row r="12" spans="1:2" x14ac:dyDescent="0.45">
      <c r="A12" s="2" t="s">
        <v>1</v>
      </c>
      <c r="B12" s="10"/>
    </row>
    <row r="13" spans="1:2" x14ac:dyDescent="0.45">
      <c r="A13" s="10"/>
      <c r="B13" s="10"/>
    </row>
    <row r="14" spans="1:2" ht="51.75" x14ac:dyDescent="0.45">
      <c r="A14" s="38" t="s">
        <v>2</v>
      </c>
      <c r="B14" s="36"/>
    </row>
    <row r="15" spans="1:2" x14ac:dyDescent="0.45">
      <c r="A15" s="10"/>
      <c r="B15" s="10"/>
    </row>
    <row r="16" spans="1:2" x14ac:dyDescent="0.45">
      <c r="A16" s="3" t="s">
        <v>3</v>
      </c>
      <c r="B16" s="3" t="s">
        <v>4</v>
      </c>
    </row>
    <row r="17" spans="1:2" x14ac:dyDescent="0.45">
      <c r="A17" s="10" t="str">
        <f>Prijzenblad!A14</f>
        <v>Uurtarief werkdagen (ma t/m vr 07:00 - 17:00 uur)</v>
      </c>
      <c r="B17" s="37">
        <f>Prijzenblad!F14</f>
        <v>25</v>
      </c>
    </row>
    <row r="18" spans="1:2" x14ac:dyDescent="0.45">
      <c r="A18" s="10" t="str">
        <f>Prijzenblad!A15</f>
        <v>Uurtarief avond en zaterdag 
(ma t/m vr 17:00 - 07:00 uur zaterdag 00:00 - 23:59)</v>
      </c>
      <c r="B18" s="37">
        <f>Prijzenblad!F15</f>
        <v>25</v>
      </c>
    </row>
    <row r="19" spans="1:2" x14ac:dyDescent="0.45">
      <c r="A19" s="10" t="str">
        <f>Prijzenblad!A16</f>
        <v>Uurtarief zondag</v>
      </c>
      <c r="B19" s="37">
        <f>Prijzenblad!F16</f>
        <v>25</v>
      </c>
    </row>
    <row r="20" spans="1:2" x14ac:dyDescent="0.45">
      <c r="A20" s="10" t="str">
        <f>Prijzenblad!A17</f>
        <v>Voorrijdkosten</v>
      </c>
      <c r="B20" s="37">
        <f>Prijzenblad!F17</f>
        <v>15</v>
      </c>
    </row>
    <row r="21" spans="1:2" ht="14.65" thickBot="1" x14ac:dyDescent="0.5">
      <c r="A21" s="55" t="str">
        <f>Prijzenblad!A19</f>
        <v>Huur schaarhoogwerker (tarief per dag)</v>
      </c>
      <c r="B21" s="56">
        <f>Prijzenblad!F19</f>
        <v>10</v>
      </c>
    </row>
    <row r="22" spans="1:2" ht="14.65" thickTop="1" x14ac:dyDescent="0.45">
      <c r="A22" s="3" t="s">
        <v>5</v>
      </c>
      <c r="B22" s="54">
        <f>SUM(B17:B21)</f>
        <v>100</v>
      </c>
    </row>
    <row r="25" spans="1:2" x14ac:dyDescent="0.45">
      <c r="A25" s="2"/>
      <c r="B25" s="10"/>
    </row>
    <row r="27" spans="1:2" x14ac:dyDescent="0.45">
      <c r="A27" s="4" t="s">
        <v>6</v>
      </c>
    </row>
    <row r="29" spans="1:2" x14ac:dyDescent="0.45">
      <c r="A29" s="2" t="s">
        <v>7</v>
      </c>
    </row>
    <row r="30" spans="1:2" x14ac:dyDescent="0.45">
      <c r="A30" s="2"/>
    </row>
    <row r="31" spans="1:2" x14ac:dyDescent="0.45">
      <c r="A31" s="2" t="s">
        <v>8</v>
      </c>
    </row>
    <row r="32" spans="1:2" x14ac:dyDescent="0.45">
      <c r="A32" s="72" t="s">
        <v>39</v>
      </c>
    </row>
    <row r="33" spans="1:1" x14ac:dyDescent="0.45">
      <c r="A33" s="73"/>
    </row>
    <row r="34" spans="1:1" x14ac:dyDescent="0.45">
      <c r="A34" s="73"/>
    </row>
    <row r="35" spans="1:1" x14ac:dyDescent="0.45">
      <c r="A35" s="74"/>
    </row>
  </sheetData>
  <sheetProtection sheet="1" objects="1" scenarios="1" selectLockedCells="1"/>
  <mergeCells count="1">
    <mergeCell ref="A32:A3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zoomScaleNormal="100" workbookViewId="0">
      <selection activeCell="B7" sqref="B7:G7"/>
    </sheetView>
  </sheetViews>
  <sheetFormatPr defaultRowHeight="14.25" x14ac:dyDescent="0.45"/>
  <cols>
    <col min="1" max="1" width="47.86328125" customWidth="1"/>
    <col min="2" max="2" width="10" bestFit="1" customWidth="1"/>
    <col min="3" max="4" width="9.86328125" customWidth="1"/>
    <col min="5" max="5" width="15.3984375" bestFit="1" customWidth="1"/>
    <col min="6" max="6" width="16.86328125" bestFit="1" customWidth="1"/>
    <col min="7" max="7" width="12.59765625" bestFit="1" customWidth="1"/>
    <col min="9" max="9" width="14.3984375" customWidth="1"/>
    <col min="10" max="11" width="9.73046875" bestFit="1" customWidth="1"/>
    <col min="12" max="12" width="16.265625" bestFit="1" customWidth="1"/>
    <col min="18" max="18" width="15" customWidth="1"/>
    <col min="21" max="21" width="16.59765625" bestFit="1" customWidth="1"/>
  </cols>
  <sheetData>
    <row r="1" spans="1:26" x14ac:dyDescent="0.45">
      <c r="A1" s="6"/>
      <c r="B1" s="5"/>
      <c r="C1" s="5"/>
      <c r="D1" s="5"/>
      <c r="E1" s="5"/>
      <c r="F1" s="5"/>
      <c r="G1" s="5"/>
      <c r="H1" s="10"/>
      <c r="I1" s="10"/>
      <c r="J1" s="10"/>
      <c r="K1" s="10"/>
      <c r="L1" s="10"/>
      <c r="M1" s="10"/>
      <c r="N1" s="10"/>
      <c r="O1" s="10"/>
      <c r="P1" s="10"/>
      <c r="Q1" s="10"/>
      <c r="R1" s="10"/>
      <c r="S1" s="10"/>
      <c r="T1" s="10"/>
      <c r="U1" s="10"/>
      <c r="V1" s="10"/>
      <c r="W1" s="10"/>
      <c r="X1" s="10"/>
      <c r="Y1" s="10"/>
      <c r="Z1" s="10"/>
    </row>
    <row r="2" spans="1:26" x14ac:dyDescent="0.45">
      <c r="A2" s="6"/>
      <c r="B2" s="5"/>
      <c r="C2" s="5"/>
      <c r="D2" s="5"/>
      <c r="E2" s="5"/>
      <c r="F2" s="5"/>
      <c r="G2" s="5"/>
      <c r="H2" s="10"/>
      <c r="I2" s="10"/>
      <c r="J2" s="10"/>
      <c r="K2" s="10"/>
      <c r="L2" s="10"/>
      <c r="M2" s="10"/>
      <c r="N2" s="10"/>
      <c r="O2" s="10"/>
      <c r="P2" s="10"/>
      <c r="Q2" s="10"/>
      <c r="R2" s="10"/>
      <c r="S2" s="10"/>
      <c r="T2" s="10"/>
      <c r="U2" s="10"/>
      <c r="V2" s="10"/>
      <c r="W2" s="10"/>
      <c r="X2" s="10"/>
      <c r="Y2" s="10"/>
      <c r="Z2" s="10"/>
    </row>
    <row r="3" spans="1:26" x14ac:dyDescent="0.45">
      <c r="A3" s="5"/>
      <c r="B3" s="5"/>
      <c r="C3" s="5"/>
      <c r="D3" s="5"/>
      <c r="E3" s="5"/>
      <c r="F3" s="5"/>
      <c r="G3" s="5"/>
      <c r="H3" s="10"/>
      <c r="I3" s="10"/>
      <c r="J3" s="10"/>
      <c r="K3" s="10"/>
      <c r="L3" s="10"/>
      <c r="M3" s="10"/>
      <c r="N3" s="10"/>
      <c r="O3" s="10"/>
      <c r="P3" s="10"/>
      <c r="Q3" s="10"/>
      <c r="R3" s="10"/>
      <c r="S3" s="10"/>
      <c r="T3" s="10"/>
      <c r="U3" s="10"/>
      <c r="V3" s="10"/>
      <c r="W3" s="10"/>
      <c r="X3" s="10"/>
      <c r="Y3" s="10"/>
      <c r="Z3" s="10"/>
    </row>
    <row r="4" spans="1:26" ht="14.65" thickBot="1" x14ac:dyDescent="0.5">
      <c r="A4" s="6"/>
      <c r="B4" s="5"/>
      <c r="C4" s="5"/>
      <c r="D4" s="5"/>
      <c r="E4" s="5"/>
      <c r="F4" s="5"/>
      <c r="G4" s="5"/>
      <c r="H4" s="10"/>
      <c r="I4" s="10"/>
      <c r="J4" s="10"/>
      <c r="K4" s="10"/>
      <c r="L4" s="10"/>
      <c r="M4" s="10"/>
      <c r="N4" s="10"/>
      <c r="O4" s="10"/>
      <c r="P4" s="10"/>
      <c r="Q4" s="10"/>
      <c r="R4" s="10"/>
      <c r="S4" s="10"/>
      <c r="T4" s="10"/>
      <c r="U4" s="10"/>
      <c r="V4" s="10"/>
      <c r="W4" s="10"/>
      <c r="X4" s="10"/>
      <c r="Y4" s="10"/>
      <c r="Z4" s="10"/>
    </row>
    <row r="5" spans="1:26" ht="29.25" customHeight="1" thickBot="1" x14ac:dyDescent="0.5">
      <c r="A5" s="7" t="s">
        <v>9</v>
      </c>
      <c r="B5" s="66" t="s">
        <v>10</v>
      </c>
      <c r="C5" s="66"/>
      <c r="D5" s="66"/>
      <c r="E5" s="66"/>
      <c r="F5" s="66"/>
      <c r="G5" s="67"/>
      <c r="H5" s="10"/>
      <c r="I5" s="68" t="s">
        <v>11</v>
      </c>
      <c r="J5" s="68"/>
      <c r="K5" s="68"/>
      <c r="L5" s="68"/>
      <c r="M5" s="68"/>
      <c r="N5" s="68"/>
      <c r="O5" s="68"/>
      <c r="P5" s="68"/>
      <c r="Q5" s="68"/>
      <c r="R5" s="68"/>
      <c r="S5" s="68"/>
      <c r="T5" s="68"/>
      <c r="U5" s="68"/>
      <c r="V5" s="68"/>
      <c r="W5" s="68"/>
      <c r="X5" s="68"/>
      <c r="Y5" s="68"/>
      <c r="Z5" s="68"/>
    </row>
    <row r="6" spans="1:26" ht="14.65" thickBot="1" x14ac:dyDescent="0.5">
      <c r="A6" s="8" t="s">
        <v>12</v>
      </c>
      <c r="B6" s="69" t="s">
        <v>13</v>
      </c>
      <c r="C6" s="70"/>
      <c r="D6" s="70"/>
      <c r="E6" s="70"/>
      <c r="F6" s="70"/>
      <c r="G6" s="71"/>
      <c r="H6" s="10"/>
      <c r="I6" s="59" t="str">
        <f>A14</f>
        <v>Uurtarief werkdagen (ma t/m vr 07:00 - 17:00 uur)</v>
      </c>
      <c r="J6" s="60"/>
      <c r="K6" s="60"/>
      <c r="L6" s="60"/>
      <c r="M6" s="60"/>
      <c r="N6" s="60"/>
      <c r="O6" s="60"/>
      <c r="P6" s="60"/>
      <c r="Q6" s="61"/>
      <c r="R6" s="59" t="str">
        <f>A15</f>
        <v>Uurtarief avond en zaterdag 
(ma t/m vr 17:00 - 07:00 uur zaterdag 00:00 - 23:59)</v>
      </c>
      <c r="S6" s="60"/>
      <c r="T6" s="60"/>
      <c r="U6" s="60"/>
      <c r="V6" s="60"/>
      <c r="W6" s="60"/>
      <c r="X6" s="60"/>
      <c r="Y6" s="60"/>
      <c r="Z6" s="61"/>
    </row>
    <row r="7" spans="1:26" ht="14.65" thickBot="1" x14ac:dyDescent="0.5">
      <c r="A7" s="9" t="s">
        <v>14</v>
      </c>
      <c r="B7" s="64" t="s">
        <v>15</v>
      </c>
      <c r="C7" s="64"/>
      <c r="D7" s="64"/>
      <c r="E7" s="64"/>
      <c r="F7" s="64"/>
      <c r="G7" s="65"/>
      <c r="H7" s="10"/>
      <c r="I7" s="25" t="s">
        <v>16</v>
      </c>
      <c r="J7" s="26"/>
      <c r="K7" s="26"/>
      <c r="L7" s="53">
        <f>E14</f>
        <v>25</v>
      </c>
      <c r="M7" s="10"/>
      <c r="N7" s="10"/>
      <c r="O7" s="10"/>
      <c r="P7" s="10"/>
      <c r="Q7" s="10"/>
      <c r="R7" s="25" t="s">
        <v>16</v>
      </c>
      <c r="S7" s="26"/>
      <c r="T7" s="26"/>
      <c r="U7" s="53">
        <f>E15</f>
        <v>25</v>
      </c>
      <c r="V7" s="10"/>
      <c r="W7" s="10"/>
      <c r="X7" s="10"/>
      <c r="Y7" s="10"/>
      <c r="Z7" s="15"/>
    </row>
    <row r="8" spans="1:26" ht="14.65" thickBot="1" x14ac:dyDescent="0.5">
      <c r="A8" s="5"/>
      <c r="B8" s="5"/>
      <c r="C8" s="5"/>
      <c r="D8" s="5"/>
      <c r="E8" s="5"/>
      <c r="F8" s="5"/>
      <c r="G8" s="5"/>
      <c r="H8" s="10"/>
      <c r="I8" s="57" t="s">
        <v>17</v>
      </c>
      <c r="J8" s="58"/>
      <c r="K8" s="11" t="s">
        <v>18</v>
      </c>
      <c r="L8" s="12" t="s">
        <v>4</v>
      </c>
      <c r="M8" s="10"/>
      <c r="N8" s="10"/>
      <c r="O8" s="10"/>
      <c r="P8" s="10"/>
      <c r="Q8" s="10"/>
      <c r="R8" s="57" t="s">
        <v>17</v>
      </c>
      <c r="S8" s="58"/>
      <c r="T8" s="11" t="s">
        <v>18</v>
      </c>
      <c r="U8" s="12" t="s">
        <v>4</v>
      </c>
      <c r="V8" s="10"/>
      <c r="W8" s="10"/>
      <c r="X8" s="10"/>
      <c r="Y8" s="10"/>
      <c r="Z8" s="15"/>
    </row>
    <row r="9" spans="1:26" x14ac:dyDescent="0.45">
      <c r="A9" s="62" t="s">
        <v>19</v>
      </c>
      <c r="B9" s="46" t="s">
        <v>20</v>
      </c>
      <c r="C9" s="46"/>
      <c r="D9" s="46"/>
      <c r="E9" s="46"/>
      <c r="F9" s="46"/>
      <c r="G9" s="47"/>
      <c r="H9" s="10"/>
      <c r="I9" s="13" t="s">
        <v>21</v>
      </c>
      <c r="J9" s="24">
        <v>60</v>
      </c>
      <c r="K9" s="14">
        <v>0</v>
      </c>
      <c r="L9" s="15">
        <f>$L$7*K9</f>
        <v>0</v>
      </c>
      <c r="M9" s="10"/>
      <c r="N9" s="10"/>
      <c r="O9" s="10"/>
      <c r="P9" s="10"/>
      <c r="Q9" s="10"/>
      <c r="R9" s="13" t="s">
        <v>21</v>
      </c>
      <c r="S9" s="24">
        <f>J9*1.5</f>
        <v>90</v>
      </c>
      <c r="T9" s="14">
        <v>0</v>
      </c>
      <c r="U9" s="15">
        <f>$U$7*T9</f>
        <v>0</v>
      </c>
      <c r="V9" s="10"/>
      <c r="W9" s="10"/>
      <c r="X9" s="10"/>
      <c r="Y9" s="10"/>
      <c r="Z9" s="15"/>
    </row>
    <row r="10" spans="1:26" ht="14.65" thickBot="1" x14ac:dyDescent="0.5">
      <c r="A10" s="63"/>
      <c r="B10" s="50" t="s">
        <v>22</v>
      </c>
      <c r="C10" s="48"/>
      <c r="D10" s="48"/>
      <c r="E10" s="48"/>
      <c r="F10" s="48"/>
      <c r="G10" s="49"/>
      <c r="H10" s="10"/>
      <c r="I10" s="27" t="s">
        <v>23</v>
      </c>
      <c r="J10" s="28">
        <v>40</v>
      </c>
      <c r="K10" s="18">
        <v>1</v>
      </c>
      <c r="L10" s="19">
        <f t="shared" ref="L10" si="0">$L$7*K10</f>
        <v>25</v>
      </c>
      <c r="M10" s="10"/>
      <c r="N10" s="10"/>
      <c r="O10" s="10"/>
      <c r="P10" s="10"/>
      <c r="Q10" s="10"/>
      <c r="R10" s="27" t="s">
        <v>23</v>
      </c>
      <c r="S10" s="28">
        <f>J10*1.5</f>
        <v>60</v>
      </c>
      <c r="T10" s="18">
        <v>1</v>
      </c>
      <c r="U10" s="19">
        <f>U7*T10</f>
        <v>25</v>
      </c>
      <c r="V10" s="10"/>
      <c r="W10" s="10"/>
      <c r="X10" s="10"/>
      <c r="Y10" s="10"/>
      <c r="Z10" s="15"/>
    </row>
    <row r="11" spans="1:26" x14ac:dyDescent="0.45">
      <c r="A11" s="10"/>
      <c r="B11" s="10"/>
      <c r="C11" s="10"/>
      <c r="D11" s="10"/>
      <c r="E11" s="10"/>
      <c r="F11" s="10"/>
      <c r="G11" s="10"/>
      <c r="H11" s="10"/>
      <c r="I11" s="29"/>
      <c r="M11" s="10"/>
      <c r="N11" s="10"/>
      <c r="O11" s="10"/>
      <c r="P11" s="10"/>
      <c r="Q11" s="10"/>
      <c r="R11" s="29"/>
      <c r="V11" s="10"/>
      <c r="W11" s="10"/>
      <c r="X11" s="10"/>
      <c r="Y11" s="10"/>
      <c r="Z11" s="15"/>
    </row>
    <row r="12" spans="1:26" ht="26.65" x14ac:dyDescent="0.45">
      <c r="A12" s="3" t="s">
        <v>24</v>
      </c>
      <c r="B12" s="3" t="s">
        <v>25</v>
      </c>
      <c r="C12" s="39" t="s">
        <v>26</v>
      </c>
      <c r="D12" s="40" t="s">
        <v>27</v>
      </c>
      <c r="E12" s="3" t="s">
        <v>28</v>
      </c>
      <c r="F12" s="3" t="s">
        <v>29</v>
      </c>
      <c r="G12" s="10"/>
      <c r="H12" s="10"/>
      <c r="I12" s="30" t="str">
        <f>CONCATENATE("Indien u meer dan € ",J9," opgeeft, ontvangt u ",L9," punten")</f>
        <v>Indien u meer dan € 60 opgeeft, ontvangt u 0 punten</v>
      </c>
      <c r="M12" s="10"/>
      <c r="N12" s="10"/>
      <c r="O12" s="10"/>
      <c r="P12" s="10"/>
      <c r="Q12" s="10"/>
      <c r="R12" s="30" t="str">
        <f>CONCATENATE("Indien u meer dan € ",S9," opgeeft, ontvangt u ",U9," punten")</f>
        <v>Indien u meer dan € 90 opgeeft, ontvangt u 0 punten</v>
      </c>
      <c r="V12" s="10"/>
      <c r="W12" s="10"/>
      <c r="X12" s="10"/>
      <c r="Y12" s="10"/>
      <c r="Z12" s="15"/>
    </row>
    <row r="13" spans="1:26" x14ac:dyDescent="0.45">
      <c r="A13" s="34" t="s">
        <v>30</v>
      </c>
      <c r="B13" s="20"/>
      <c r="C13" s="20"/>
      <c r="D13" s="20"/>
      <c r="E13" s="20"/>
      <c r="F13" s="20"/>
      <c r="G13" s="10"/>
      <c r="H13" s="10"/>
      <c r="I13" s="30" t="str">
        <f>CONCATENATE("Indien u minder dan € ",J10," opgeeft, ontvangt u ",L10," punten")</f>
        <v>Indien u minder dan € 40 opgeeft, ontvangt u 25 punten</v>
      </c>
      <c r="J13" s="10"/>
      <c r="K13" s="16"/>
      <c r="L13" s="10"/>
      <c r="M13" s="10"/>
      <c r="N13" s="10"/>
      <c r="O13" s="10"/>
      <c r="P13" s="10"/>
      <c r="Q13" s="10"/>
      <c r="R13" s="30" t="str">
        <f>CONCATENATE("Indien u minder dan € ",S10," opgeeft, ontvangt u ",U10," punten")</f>
        <v>Indien u minder dan € 60 opgeeft, ontvangt u 25 punten</v>
      </c>
      <c r="S13" s="10"/>
      <c r="T13" s="16"/>
      <c r="U13" s="10"/>
      <c r="V13" s="10"/>
      <c r="W13" s="10"/>
      <c r="X13" s="10"/>
      <c r="Y13" s="10"/>
      <c r="Z13" s="15"/>
    </row>
    <row r="14" spans="1:26" x14ac:dyDescent="0.45">
      <c r="A14" s="21" t="s">
        <v>31</v>
      </c>
      <c r="B14" s="75">
        <v>0</v>
      </c>
      <c r="C14" s="76">
        <v>0</v>
      </c>
      <c r="D14" s="44">
        <f>B14*(1+C14)</f>
        <v>0</v>
      </c>
      <c r="E14" s="32">
        <v>25</v>
      </c>
      <c r="F14" s="32">
        <f>IF(B14&lt;J10,L10,IF(B14&gt;J9,L9,L7-(B14-J10)/(J9-J10)*(L10-L9)))</f>
        <v>25</v>
      </c>
      <c r="G14" s="10"/>
      <c r="H14" s="10"/>
      <c r="I14" s="30" t="str">
        <f>CONCATENATE("Indien u een uurtarief tussen € ",J9," en € ",J10," opgeeft, ontvangt u conform onderstaande formule punten")</f>
        <v>Indien u een uurtarief tussen € 60 en € 40 opgeeft, ontvangt u conform onderstaande formule punten</v>
      </c>
      <c r="J14" s="10"/>
      <c r="K14" s="10"/>
      <c r="L14" s="10"/>
      <c r="M14" s="10"/>
      <c r="N14" s="10"/>
      <c r="O14" s="10"/>
      <c r="P14" s="10"/>
      <c r="Q14" s="10"/>
      <c r="R14" s="30" t="str">
        <f>CONCATENATE("Indien u een uurtarief tussen € ",S9," en € ",S10," opgeeft, ontvangt u conform onderstaande formule punten")</f>
        <v>Indien u een uurtarief tussen € 90 en € 60 opgeeft, ontvangt u conform onderstaande formule punten</v>
      </c>
      <c r="S14" s="10"/>
      <c r="T14" s="10"/>
      <c r="U14" s="10"/>
      <c r="V14" s="10"/>
      <c r="W14" s="10"/>
      <c r="X14" s="10"/>
      <c r="Y14" s="10"/>
      <c r="Z14" s="15"/>
    </row>
    <row r="15" spans="1:26" ht="26.65" thickBot="1" x14ac:dyDescent="0.5">
      <c r="A15" s="21" t="s">
        <v>32</v>
      </c>
      <c r="B15" s="77">
        <v>0</v>
      </c>
      <c r="C15" s="78">
        <v>0</v>
      </c>
      <c r="D15" s="51">
        <f t="shared" ref="D15:D19" si="1">B15*(1+C15)</f>
        <v>0</v>
      </c>
      <c r="E15" s="52">
        <v>25</v>
      </c>
      <c r="F15" s="52">
        <f>IF(B15&lt;S10,U10,IF(B15&gt;S9,U9,U7-(B15-S10)/(S9-S10)*(U10-U9)))</f>
        <v>25</v>
      </c>
      <c r="G15" s="10"/>
      <c r="H15" s="10"/>
      <c r="I15" s="31" t="s">
        <v>33</v>
      </c>
      <c r="J15" s="17"/>
      <c r="K15" s="17"/>
      <c r="L15" s="17"/>
      <c r="M15" s="17"/>
      <c r="N15" s="17"/>
      <c r="O15" s="17"/>
      <c r="P15" s="17"/>
      <c r="Q15" s="17"/>
      <c r="R15" s="31" t="s">
        <v>33</v>
      </c>
      <c r="S15" s="17"/>
      <c r="T15" s="17"/>
      <c r="U15" s="17"/>
      <c r="V15" s="17"/>
      <c r="W15" s="17"/>
      <c r="X15" s="17"/>
      <c r="Y15" s="17"/>
      <c r="Z15" s="19"/>
    </row>
    <row r="16" spans="1:26" ht="14.65" thickBot="1" x14ac:dyDescent="0.5">
      <c r="A16" s="21" t="s">
        <v>34</v>
      </c>
      <c r="B16" s="75">
        <v>0</v>
      </c>
      <c r="C16" s="76">
        <v>0</v>
      </c>
      <c r="D16" s="44">
        <f t="shared" si="1"/>
        <v>0</v>
      </c>
      <c r="E16" s="32">
        <v>25</v>
      </c>
      <c r="F16" s="32">
        <f>IF(B16&lt;J20,L17,IF(B16&gt;J19,L19,L17-(B16-J20)/(J19-J20)*(L20-L19)))</f>
        <v>25</v>
      </c>
      <c r="G16" s="10"/>
      <c r="H16" s="10"/>
      <c r="I16" s="59" t="str">
        <f>A16</f>
        <v>Uurtarief zondag</v>
      </c>
      <c r="J16" s="60"/>
      <c r="K16" s="60"/>
      <c r="L16" s="60"/>
      <c r="M16" s="60"/>
      <c r="N16" s="60"/>
      <c r="O16" s="60"/>
      <c r="P16" s="60"/>
      <c r="Q16" s="61"/>
      <c r="R16" s="59" t="str">
        <f>A17</f>
        <v>Voorrijdkosten</v>
      </c>
      <c r="S16" s="60"/>
      <c r="T16" s="60"/>
      <c r="U16" s="60"/>
      <c r="V16" s="60"/>
      <c r="W16" s="60"/>
      <c r="X16" s="60"/>
      <c r="Y16" s="60"/>
      <c r="Z16" s="61"/>
    </row>
    <row r="17" spans="1:26" ht="14.65" thickBot="1" x14ac:dyDescent="0.5">
      <c r="A17" s="21" t="s">
        <v>35</v>
      </c>
      <c r="B17" s="75">
        <v>0</v>
      </c>
      <c r="C17" s="76">
        <v>0</v>
      </c>
      <c r="D17" s="44">
        <f t="shared" si="1"/>
        <v>0</v>
      </c>
      <c r="E17" s="32">
        <v>15</v>
      </c>
      <c r="F17" s="32">
        <f>IF(B17&lt;S20,U20,IF(B17&gt;S19,U19,U17-(B17-S20)/(S19-S20)*(U20-U19)))</f>
        <v>15</v>
      </c>
      <c r="G17" s="10"/>
      <c r="H17" s="10"/>
      <c r="I17" s="25" t="s">
        <v>16</v>
      </c>
      <c r="J17" s="26"/>
      <c r="K17" s="26"/>
      <c r="L17" s="53">
        <f>E16</f>
        <v>25</v>
      </c>
      <c r="M17" s="10"/>
      <c r="N17" s="10"/>
      <c r="O17" s="10"/>
      <c r="P17" s="10"/>
      <c r="Q17" s="10"/>
      <c r="R17" s="25" t="s">
        <v>16</v>
      </c>
      <c r="S17" s="26"/>
      <c r="T17" s="26"/>
      <c r="U17" s="53">
        <f>E17</f>
        <v>15</v>
      </c>
      <c r="V17" s="10"/>
      <c r="W17" s="10"/>
      <c r="X17" s="10"/>
      <c r="Y17" s="10"/>
      <c r="Z17" s="15"/>
    </row>
    <row r="18" spans="1:26" x14ac:dyDescent="0.45">
      <c r="A18" s="22" t="s">
        <v>36</v>
      </c>
      <c r="B18" s="23"/>
      <c r="C18" s="41"/>
      <c r="D18" s="23"/>
      <c r="E18" s="33"/>
      <c r="F18" s="33"/>
      <c r="G18" s="10"/>
      <c r="H18" s="10"/>
      <c r="I18" s="57" t="s">
        <v>17</v>
      </c>
      <c r="J18" s="58"/>
      <c r="K18" s="11" t="s">
        <v>18</v>
      </c>
      <c r="L18" s="12" t="s">
        <v>4</v>
      </c>
      <c r="M18" s="10"/>
      <c r="N18" s="10"/>
      <c r="O18" s="10"/>
      <c r="P18" s="10"/>
      <c r="Q18" s="10"/>
      <c r="R18" s="57" t="s">
        <v>17</v>
      </c>
      <c r="S18" s="58"/>
      <c r="T18" s="11" t="s">
        <v>18</v>
      </c>
      <c r="U18" s="12" t="s">
        <v>4</v>
      </c>
      <c r="V18" s="10"/>
      <c r="W18" s="10"/>
      <c r="X18" s="10"/>
      <c r="Y18" s="10"/>
      <c r="Z18" s="15"/>
    </row>
    <row r="19" spans="1:26" ht="14.65" thickBot="1" x14ac:dyDescent="0.5">
      <c r="A19" s="42" t="s">
        <v>37</v>
      </c>
      <c r="B19" s="79">
        <v>0</v>
      </c>
      <c r="C19" s="80">
        <v>0</v>
      </c>
      <c r="D19" s="45">
        <f t="shared" si="1"/>
        <v>0</v>
      </c>
      <c r="E19" s="43">
        <v>10</v>
      </c>
      <c r="F19" s="43">
        <f>IF(B19&lt;J30,L30,IF(B19&gt;J29,L29,L27-(B19-J30)/(J29-J30)*(L30-L29)))</f>
        <v>10</v>
      </c>
      <c r="G19" s="10"/>
      <c r="H19" s="10"/>
      <c r="I19" s="13" t="s">
        <v>21</v>
      </c>
      <c r="J19" s="24">
        <f>J9*2</f>
        <v>120</v>
      </c>
      <c r="K19" s="14">
        <v>0</v>
      </c>
      <c r="L19" s="15">
        <f>$L$7*K19</f>
        <v>0</v>
      </c>
      <c r="M19" s="10"/>
      <c r="N19" s="10"/>
      <c r="O19" s="10"/>
      <c r="P19" s="10"/>
      <c r="Q19" s="10"/>
      <c r="R19" s="13" t="s">
        <v>21</v>
      </c>
      <c r="S19" s="24">
        <v>75</v>
      </c>
      <c r="T19" s="14">
        <v>0</v>
      </c>
      <c r="U19" s="15">
        <f>$U$7*T19</f>
        <v>0</v>
      </c>
      <c r="V19" s="10"/>
      <c r="W19" s="10"/>
      <c r="X19" s="10"/>
      <c r="Y19" s="10"/>
      <c r="Z19" s="15"/>
    </row>
    <row r="20" spans="1:26" ht="15" thickTop="1" thickBot="1" x14ac:dyDescent="0.5">
      <c r="A20" s="3" t="s">
        <v>38</v>
      </c>
      <c r="B20" s="3"/>
      <c r="C20" s="3"/>
      <c r="D20" s="3"/>
      <c r="E20" s="35">
        <f>SUM(E13:E19)</f>
        <v>100</v>
      </c>
      <c r="F20" s="35">
        <f>SUM(F13:F19)</f>
        <v>100</v>
      </c>
      <c r="G20" s="10"/>
      <c r="H20" s="10"/>
      <c r="I20" s="27" t="s">
        <v>23</v>
      </c>
      <c r="J20" s="28">
        <f>J10*2</f>
        <v>80</v>
      </c>
      <c r="K20" s="18">
        <v>1</v>
      </c>
      <c r="L20" s="19">
        <f>L17*K20</f>
        <v>25</v>
      </c>
      <c r="M20" s="10"/>
      <c r="N20" s="10"/>
      <c r="O20" s="10"/>
      <c r="P20" s="10"/>
      <c r="Q20" s="10"/>
      <c r="R20" s="27" t="s">
        <v>23</v>
      </c>
      <c r="S20" s="28">
        <v>25</v>
      </c>
      <c r="T20" s="18">
        <v>1</v>
      </c>
      <c r="U20" s="19">
        <f>U17*T20</f>
        <v>15</v>
      </c>
      <c r="V20" s="10"/>
      <c r="W20" s="10"/>
      <c r="X20" s="10"/>
      <c r="Y20" s="10"/>
      <c r="Z20" s="15"/>
    </row>
    <row r="21" spans="1:26" x14ac:dyDescent="0.45">
      <c r="A21" s="21"/>
      <c r="G21" s="10"/>
      <c r="H21" s="10"/>
      <c r="I21" s="29"/>
      <c r="M21" s="10"/>
      <c r="N21" s="10"/>
      <c r="O21" s="10"/>
      <c r="P21" s="10"/>
      <c r="Q21" s="10"/>
      <c r="R21" s="29"/>
      <c r="V21" s="10"/>
      <c r="W21" s="10"/>
      <c r="X21" s="10"/>
      <c r="Y21" s="10"/>
      <c r="Z21" s="15"/>
    </row>
    <row r="22" spans="1:26" x14ac:dyDescent="0.45">
      <c r="G22" s="10"/>
      <c r="H22" s="10"/>
      <c r="I22" s="30" t="str">
        <f>CONCATENATE("Indien u meer dan € ",J19," opgeeft, ontvangt u ",L19," punten")</f>
        <v>Indien u meer dan € 120 opgeeft, ontvangt u 0 punten</v>
      </c>
      <c r="M22" s="10"/>
      <c r="N22" s="10"/>
      <c r="O22" s="10"/>
      <c r="P22" s="10"/>
      <c r="Q22" s="10"/>
      <c r="R22" s="30" t="str">
        <f>CONCATENATE("Indien u meer dan € ",S19," opgeeft, ontvangt u ",U19," punten")</f>
        <v>Indien u meer dan € 75 opgeeft, ontvangt u 0 punten</v>
      </c>
      <c r="V22" s="10"/>
      <c r="W22" s="10"/>
      <c r="X22" s="10"/>
      <c r="Y22" s="10"/>
      <c r="Z22" s="15"/>
    </row>
    <row r="23" spans="1:26" x14ac:dyDescent="0.45">
      <c r="G23" s="10"/>
      <c r="H23" s="10"/>
      <c r="I23" s="30" t="str">
        <f>CONCATENATE("Indien u minder dan € ",J20," opgeeft, ontvangt u ",L20," punten")</f>
        <v>Indien u minder dan € 80 opgeeft, ontvangt u 25 punten</v>
      </c>
      <c r="J23" s="10"/>
      <c r="K23" s="16"/>
      <c r="L23" s="10"/>
      <c r="M23" s="10"/>
      <c r="N23" s="10"/>
      <c r="O23" s="10"/>
      <c r="P23" s="10"/>
      <c r="Q23" s="10"/>
      <c r="R23" s="30" t="str">
        <f>CONCATENATE("Indien u minder dan € ",S20," opgeeft, ontvangt u ",U20," punten")</f>
        <v>Indien u minder dan € 25 opgeeft, ontvangt u 15 punten</v>
      </c>
      <c r="S23" s="10"/>
      <c r="T23" s="16"/>
      <c r="U23" s="10"/>
      <c r="V23" s="10"/>
      <c r="W23" s="10"/>
      <c r="X23" s="10"/>
      <c r="Y23" s="10"/>
      <c r="Z23" s="15"/>
    </row>
    <row r="24" spans="1:26" x14ac:dyDescent="0.45">
      <c r="G24" s="3"/>
      <c r="H24" s="3"/>
      <c r="I24" s="30" t="str">
        <f>CONCATENATE("Indien u een tarief tussen € ",J19," en € ",J20," opgeeft, ontvangt u conform onderstaande formule punten")</f>
        <v>Indien u een tarief tussen € 120 en € 80 opgeeft, ontvangt u conform onderstaande formule punten</v>
      </c>
      <c r="J24" s="10"/>
      <c r="K24" s="10"/>
      <c r="L24" s="10"/>
      <c r="M24" s="10"/>
      <c r="N24" s="10"/>
      <c r="O24" s="10"/>
      <c r="P24" s="10"/>
      <c r="Q24" s="10"/>
      <c r="R24" s="30" t="str">
        <f>CONCATENATE("Indien u een tarief tussen € ",S19," en € ",S20," opgeeft, ontvangt u conform onderstaande formule punten")</f>
        <v>Indien u een tarief tussen € 75 en € 25 opgeeft, ontvangt u conform onderstaande formule punten</v>
      </c>
      <c r="S24" s="10"/>
      <c r="T24" s="10"/>
      <c r="U24" s="10"/>
      <c r="V24" s="10"/>
      <c r="W24" s="10"/>
      <c r="X24" s="10"/>
      <c r="Y24" s="10"/>
      <c r="Z24" s="15"/>
    </row>
    <row r="25" spans="1:26" ht="14.65" thickBot="1" x14ac:dyDescent="0.5">
      <c r="G25" s="10"/>
      <c r="H25" s="10"/>
      <c r="I25" s="31" t="s">
        <v>33</v>
      </c>
      <c r="J25" s="17"/>
      <c r="K25" s="17"/>
      <c r="L25" s="17"/>
      <c r="M25" s="17"/>
      <c r="N25" s="17"/>
      <c r="O25" s="17"/>
      <c r="P25" s="17"/>
      <c r="Q25" s="17"/>
      <c r="R25" s="31" t="s">
        <v>33</v>
      </c>
      <c r="S25" s="17"/>
      <c r="T25" s="17"/>
      <c r="U25" s="17"/>
      <c r="V25" s="17"/>
      <c r="W25" s="17"/>
      <c r="X25" s="17"/>
      <c r="Y25" s="17"/>
      <c r="Z25" s="19"/>
    </row>
    <row r="26" spans="1:26" ht="14.65" thickBot="1" x14ac:dyDescent="0.5">
      <c r="G26" s="10"/>
      <c r="H26" s="10"/>
      <c r="I26" s="59" t="str">
        <f>A18</f>
        <v>Huur schaarhoogwerker (per dag)</v>
      </c>
      <c r="J26" s="60"/>
      <c r="K26" s="60"/>
      <c r="L26" s="60"/>
      <c r="M26" s="60"/>
      <c r="N26" s="60"/>
      <c r="O26" s="60"/>
      <c r="P26" s="60"/>
      <c r="Q26" s="61"/>
    </row>
    <row r="27" spans="1:26" ht="14.65" thickBot="1" x14ac:dyDescent="0.5">
      <c r="G27" s="10"/>
      <c r="H27" s="10"/>
      <c r="I27" s="25" t="s">
        <v>16</v>
      </c>
      <c r="J27" s="26"/>
      <c r="K27" s="26"/>
      <c r="L27" s="53">
        <f>E19</f>
        <v>10</v>
      </c>
      <c r="M27" s="10"/>
      <c r="N27" s="10"/>
      <c r="O27" s="10"/>
      <c r="P27" s="10"/>
      <c r="Q27" s="15"/>
    </row>
    <row r="28" spans="1:26" x14ac:dyDescent="0.45">
      <c r="G28" s="10"/>
      <c r="H28" s="10"/>
      <c r="I28" s="57" t="s">
        <v>17</v>
      </c>
      <c r="J28" s="58"/>
      <c r="K28" s="11" t="s">
        <v>18</v>
      </c>
      <c r="L28" s="12" t="s">
        <v>4</v>
      </c>
      <c r="M28" s="10"/>
      <c r="N28" s="10"/>
      <c r="O28" s="10"/>
      <c r="P28" s="10"/>
      <c r="Q28" s="15"/>
    </row>
    <row r="29" spans="1:26" x14ac:dyDescent="0.45">
      <c r="G29" s="10"/>
      <c r="H29" s="10"/>
      <c r="I29" s="13" t="s">
        <v>21</v>
      </c>
      <c r="J29" s="24">
        <v>210</v>
      </c>
      <c r="K29" s="14">
        <v>0</v>
      </c>
      <c r="L29" s="15">
        <f>$L$7*K29</f>
        <v>0</v>
      </c>
      <c r="M29" s="10"/>
      <c r="N29" s="10"/>
      <c r="O29" s="10"/>
      <c r="P29" s="10"/>
      <c r="Q29" s="15"/>
    </row>
    <row r="30" spans="1:26" ht="14.65" thickBot="1" x14ac:dyDescent="0.5">
      <c r="G30" s="10"/>
      <c r="H30" s="10"/>
      <c r="I30" s="27" t="s">
        <v>23</v>
      </c>
      <c r="J30" s="28">
        <v>160</v>
      </c>
      <c r="K30" s="18">
        <v>1</v>
      </c>
      <c r="L30" s="19">
        <f>L27*K30</f>
        <v>10</v>
      </c>
      <c r="M30" s="10"/>
      <c r="N30" s="10"/>
      <c r="O30" s="10"/>
      <c r="P30" s="10"/>
      <c r="Q30" s="15"/>
    </row>
    <row r="31" spans="1:26" x14ac:dyDescent="0.45">
      <c r="G31" s="10"/>
      <c r="H31" s="10"/>
      <c r="I31" s="29"/>
      <c r="M31" s="10"/>
      <c r="N31" s="10"/>
      <c r="O31" s="10"/>
      <c r="P31" s="10"/>
      <c r="Q31" s="15"/>
    </row>
    <row r="32" spans="1:26" x14ac:dyDescent="0.45">
      <c r="G32" s="10"/>
      <c r="H32" s="10"/>
      <c r="I32" s="30" t="str">
        <f>CONCATENATE("Indien u meer dan € ",J29," opgeeft, ontvangt u ",L29," punten")</f>
        <v>Indien u meer dan € 210 opgeeft, ontvangt u 0 punten</v>
      </c>
      <c r="M32" s="10"/>
      <c r="N32" s="10"/>
      <c r="O32" s="10"/>
      <c r="P32" s="10"/>
      <c r="Q32" s="15"/>
    </row>
    <row r="33" spans="9:17" x14ac:dyDescent="0.45">
      <c r="I33" s="30" t="str">
        <f>CONCATENATE("Indien u minder dan € ",J30," opgeeft, ontvangt u ",L30," punten")</f>
        <v>Indien u minder dan € 160 opgeeft, ontvangt u 10 punten</v>
      </c>
      <c r="J33" s="10"/>
      <c r="K33" s="16"/>
      <c r="L33" s="10"/>
      <c r="M33" s="10"/>
      <c r="N33" s="10"/>
      <c r="O33" s="10"/>
      <c r="P33" s="10"/>
      <c r="Q33" s="15"/>
    </row>
    <row r="34" spans="9:17" x14ac:dyDescent="0.45">
      <c r="I34" s="30" t="str">
        <f>CONCATENATE("Indien u een tarief tussen € ",J29," en € ",J30," opgeeft, ontvangt u conform onderstaande formule punten")</f>
        <v>Indien u een tarief tussen € 210 en € 160 opgeeft, ontvangt u conform onderstaande formule punten</v>
      </c>
      <c r="J34" s="10"/>
      <c r="K34" s="10"/>
      <c r="L34" s="10"/>
      <c r="M34" s="10"/>
      <c r="N34" s="10"/>
      <c r="O34" s="10"/>
      <c r="P34" s="10"/>
      <c r="Q34" s="15"/>
    </row>
    <row r="35" spans="9:17" ht="14.65" thickBot="1" x14ac:dyDescent="0.5">
      <c r="I35" s="31" t="s">
        <v>33</v>
      </c>
      <c r="J35" s="17"/>
      <c r="K35" s="17"/>
      <c r="L35" s="17"/>
      <c r="M35" s="17"/>
      <c r="N35" s="17"/>
      <c r="O35" s="17"/>
      <c r="P35" s="17"/>
      <c r="Q35" s="19"/>
    </row>
  </sheetData>
  <sheetProtection sheet="1" objects="1" scenarios="1" selectLockedCells="1"/>
  <mergeCells count="15">
    <mergeCell ref="A9:A10"/>
    <mergeCell ref="I16:Q16"/>
    <mergeCell ref="R16:Z16"/>
    <mergeCell ref="B7:G7"/>
    <mergeCell ref="B5:G5"/>
    <mergeCell ref="I5:Z5"/>
    <mergeCell ref="B6:G6"/>
    <mergeCell ref="I6:Q6"/>
    <mergeCell ref="R6:Z6"/>
    <mergeCell ref="I18:J18"/>
    <mergeCell ref="R18:S18"/>
    <mergeCell ref="I26:Q26"/>
    <mergeCell ref="I28:J28"/>
    <mergeCell ref="I8:J8"/>
    <mergeCell ref="R8:S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DAAE12A7F5EE46B60336EC7C39A580" ma:contentTypeVersion="4" ma:contentTypeDescription="Een nieuw document maken." ma:contentTypeScope="" ma:versionID="853e87adced07fe777e21be1fa6756de">
  <xsd:schema xmlns:xsd="http://www.w3.org/2001/XMLSchema" xmlns:xs="http://www.w3.org/2001/XMLSchema" xmlns:p="http://schemas.microsoft.com/office/2006/metadata/properties" xmlns:ns2="171bbaec-4c2b-471d-a5ec-9b17bfb51291" targetNamespace="http://schemas.microsoft.com/office/2006/metadata/properties" ma:root="true" ma:fieldsID="2470dd1b0851ec9a6d6d24ea04c28626" ns2:_="">
    <xsd:import namespace="171bbaec-4c2b-471d-a5ec-9b17bfb512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bbaec-4c2b-471d-a5ec-9b17bfb51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634BE-3192-47F0-9024-634B9FE1E951}">
  <ds:schemaRefs>
    <ds:schemaRef ds:uri="http://schemas.microsoft.com/sharepoint/v3/contenttype/forms"/>
  </ds:schemaRefs>
</ds:datastoreItem>
</file>

<file path=customXml/itemProps2.xml><?xml version="1.0" encoding="utf-8"?>
<ds:datastoreItem xmlns:ds="http://schemas.openxmlformats.org/officeDocument/2006/customXml" ds:itemID="{C175F792-2C6C-47AD-A3F4-C7912D4CAE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5291C3F-B1B0-46D8-B95B-817DAE250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bbaec-4c2b-471d-a5ec-9b17bfb5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 Marion de</dc:creator>
  <cp:keywords/>
  <dc:description/>
  <cp:lastModifiedBy>Heer, Marion de</cp:lastModifiedBy>
  <cp:revision/>
  <dcterms:created xsi:type="dcterms:W3CDTF">2021-03-30T08:37:53Z</dcterms:created>
  <dcterms:modified xsi:type="dcterms:W3CDTF">2025-04-22T12:22:23Z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0x01010038DAAE12A7F5EE46B60336EC7C39A580</vt:lpwstr>
  </property>
  <property fmtid="{D5CDD505-2E9C-101B-9397-08002B2CF9AE}" pid="3" name="Order">
    <vt:r8>4418600</vt:r8>
  </property>
</Properties>
</file>