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erasmusmc.sharepoint.com/sites/Vervanginginterventiestatief/Gedeelde documenten/kindercardiologie/Finale aanbestedingsdocumenten/"/>
    </mc:Choice>
  </mc:AlternateContent>
  <xr:revisionPtr revIDLastSave="2389" documentId="11_FE2AED3B5A705062F3C03D3597A3793ECB9406E8" xr6:coauthVersionLast="47" xr6:coauthVersionMax="47" xr10:uidLastSave="{FA7FB704-D816-4E58-8EC9-5C1A2016024C}"/>
  <bookViews>
    <workbookView xWindow="19110" yWindow="0" windowWidth="19380" windowHeight="20970" activeTab="2" xr2:uid="{00000000-000D-0000-FFFF-FFFF00000000}"/>
  </bookViews>
  <sheets>
    <sheet name="Informatie en instructies" sheetId="40" r:id="rId1"/>
    <sheet name="Downloadlink(s)" sheetId="44" r:id="rId2"/>
    <sheet name="Invultabel" sheetId="39" r:id="rId3"/>
    <sheet name="Toelichting dosisscore" sheetId="43" r:id="rId4"/>
  </sheets>
  <definedNames>
    <definedName name="___thinkcell0yiY.KZh9UGHKXu_ALs4.g" hidden="1">#REF!</definedName>
    <definedName name="___thinkcellGXdeNDllXEqzynVyu6jM9A" hidden="1">#REF!</definedName>
    <definedName name="___thinkcellHjrwK8xjGUGwHoi4M1AWSQ" hidden="1">#REF!</definedName>
    <definedName name="___thinkcellqBKYna5NmUerUR9llwfFRw" hidden="1">#REF!</definedName>
    <definedName name="aaaa">#REF!</definedName>
    <definedName name="B_units">#REF!</definedName>
    <definedName name="BA">#REF!</definedName>
    <definedName name="bb">#REF!</definedName>
    <definedName name="BU">#REF!</definedName>
    <definedName name="Capability_area">#REF!</definedName>
    <definedName name="Centrica_division">#REF!</definedName>
    <definedName name="Commercial_model">#REF!</definedName>
    <definedName name="Competency_level">#REF!</definedName>
    <definedName name="Customer">#REF!</definedName>
    <definedName name="cv">#REF!</definedName>
    <definedName name="df">#REF!</definedName>
    <definedName name="Division">#REF!</definedName>
    <definedName name="dv" hidden="1">#REF!</definedName>
    <definedName name="Engagement_model">#REF!</definedName>
    <definedName name="Engagement_type">#REF!</definedName>
    <definedName name="Expenses">#REF!</definedName>
    <definedName name="Expenses_billing_method">#REF!</definedName>
    <definedName name="fdf" hidden="1">#REF!</definedName>
    <definedName name="Fees">#REF!</definedName>
    <definedName name="fsdaf" hidden="1">#REF!</definedName>
    <definedName name="gar">#REF!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Role">#REF!</definedName>
    <definedName name="TW">#REF!</definedName>
    <definedName name="Type">#REF!</definedName>
    <definedName name="VAT">#REF!</definedName>
  </definedNames>
  <calcPr calcId="191028"/>
  <customWorkbookViews>
    <customWorkbookView name="Groot, Teunjan de - Persoonlijke weergave" guid="{887A8A81-4131-4D12-B371-F1D3CF92708D}" mergeInterval="0" personalView="1" maximized="1" windowWidth="1916" windowHeight="83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1" i="43" l="1"/>
  <c r="S81" i="43"/>
  <c r="U80" i="43"/>
  <c r="S80" i="43"/>
  <c r="U79" i="43"/>
  <c r="S79" i="43"/>
  <c r="U78" i="43"/>
  <c r="S78" i="43"/>
  <c r="U77" i="43"/>
  <c r="S77" i="43"/>
  <c r="U76" i="43"/>
  <c r="S76" i="43"/>
  <c r="U75" i="43"/>
  <c r="S75" i="43"/>
  <c r="U74" i="43"/>
  <c r="S74" i="43"/>
  <c r="U73" i="43"/>
  <c r="S73" i="43"/>
  <c r="U72" i="43"/>
  <c r="S72" i="43"/>
  <c r="U71" i="43"/>
  <c r="S71" i="43"/>
  <c r="U70" i="43"/>
  <c r="S70" i="43"/>
  <c r="U69" i="43"/>
  <c r="S69" i="43"/>
  <c r="U68" i="43"/>
  <c r="S68" i="43"/>
  <c r="U67" i="43"/>
  <c r="S67" i="43"/>
  <c r="U66" i="43"/>
  <c r="S66" i="43"/>
  <c r="U65" i="43"/>
  <c r="S65" i="43"/>
  <c r="U64" i="43"/>
  <c r="S64" i="43"/>
  <c r="U63" i="43"/>
  <c r="S63" i="43"/>
  <c r="U62" i="43"/>
  <c r="S62" i="43"/>
  <c r="U61" i="43"/>
  <c r="S61" i="43"/>
  <c r="U60" i="43"/>
  <c r="S60" i="43"/>
  <c r="U59" i="43"/>
  <c r="S59" i="43"/>
  <c r="U58" i="43"/>
  <c r="S58" i="43"/>
  <c r="U57" i="43"/>
  <c r="S57" i="43"/>
  <c r="U56" i="43"/>
  <c r="S56" i="43"/>
  <c r="U55" i="43"/>
  <c r="S55" i="43"/>
  <c r="U54" i="43"/>
  <c r="S54" i="43"/>
  <c r="U53" i="43"/>
  <c r="S53" i="43"/>
  <c r="U52" i="43"/>
  <c r="S52" i="43"/>
  <c r="U51" i="43"/>
  <c r="S51" i="43"/>
  <c r="U50" i="43"/>
  <c r="S50" i="43"/>
  <c r="U49" i="43"/>
  <c r="S49" i="43"/>
  <c r="U48" i="43"/>
  <c r="S48" i="43"/>
  <c r="U47" i="43"/>
  <c r="S47" i="43"/>
  <c r="U46" i="43"/>
  <c r="S46" i="43"/>
  <c r="U45" i="43"/>
  <c r="S45" i="43"/>
  <c r="U44" i="43"/>
  <c r="S44" i="43"/>
  <c r="U43" i="43"/>
  <c r="S43" i="43"/>
  <c r="U42" i="43"/>
  <c r="S42" i="43"/>
  <c r="U41" i="43"/>
  <c r="S41" i="43"/>
  <c r="X40" i="43"/>
  <c r="U40" i="43"/>
  <c r="S40" i="43"/>
  <c r="X39" i="43"/>
  <c r="U39" i="43"/>
  <c r="S39" i="43"/>
  <c r="X38" i="43"/>
  <c r="U38" i="43"/>
  <c r="S38" i="43"/>
  <c r="X37" i="43"/>
  <c r="U37" i="43"/>
  <c r="S37" i="43"/>
  <c r="X36" i="43"/>
  <c r="U36" i="43"/>
  <c r="S36" i="43"/>
  <c r="X35" i="43"/>
  <c r="U35" i="43"/>
  <c r="S35" i="43"/>
  <c r="U34" i="43"/>
  <c r="S34" i="43"/>
  <c r="X33" i="43"/>
  <c r="U33" i="43"/>
  <c r="S33" i="43"/>
  <c r="X32" i="43"/>
  <c r="U32" i="43"/>
  <c r="S32" i="43"/>
  <c r="X31" i="43"/>
  <c r="U31" i="43"/>
  <c r="S31" i="43"/>
  <c r="X30" i="43"/>
  <c r="U30" i="43"/>
  <c r="S30" i="43"/>
  <c r="X29" i="43"/>
  <c r="U29" i="43"/>
  <c r="S29" i="43"/>
  <c r="X28" i="43"/>
  <c r="U28" i="43"/>
  <c r="S28" i="43"/>
  <c r="U27" i="43"/>
  <c r="S27" i="43"/>
  <c r="X26" i="43"/>
  <c r="U26" i="43"/>
  <c r="S26" i="43"/>
  <c r="X25" i="43"/>
  <c r="U25" i="43"/>
  <c r="S25" i="43"/>
  <c r="X24" i="43"/>
  <c r="U24" i="43"/>
  <c r="S24" i="43"/>
  <c r="X23" i="43"/>
  <c r="U23" i="43"/>
  <c r="S23" i="43"/>
  <c r="X22" i="43"/>
  <c r="U22" i="43"/>
  <c r="S22" i="43"/>
  <c r="U21" i="43"/>
  <c r="S21" i="43"/>
  <c r="X20" i="43"/>
  <c r="U20" i="43"/>
  <c r="S20" i="43"/>
  <c r="X19" i="43"/>
  <c r="U19" i="43"/>
  <c r="S19" i="43"/>
  <c r="X18" i="43"/>
  <c r="U18" i="43"/>
  <c r="S18" i="43"/>
  <c r="X17" i="43"/>
  <c r="U17" i="43"/>
  <c r="S17" i="43"/>
  <c r="X16" i="43"/>
  <c r="U16" i="43"/>
  <c r="S16" i="43"/>
  <c r="X15" i="43"/>
  <c r="U15" i="43"/>
  <c r="S15" i="43"/>
  <c r="U14" i="43"/>
  <c r="S14" i="43"/>
  <c r="X13" i="43"/>
  <c r="U13" i="43"/>
  <c r="S13" i="43"/>
  <c r="X12" i="43"/>
  <c r="U12" i="43"/>
  <c r="S12" i="43"/>
  <c r="X11" i="43"/>
  <c r="U11" i="43"/>
  <c r="S11" i="43"/>
  <c r="X10" i="43"/>
  <c r="U10" i="43"/>
  <c r="S10" i="43"/>
  <c r="X9" i="43"/>
  <c r="U9" i="43"/>
  <c r="S9" i="43"/>
  <c r="X8" i="43"/>
  <c r="U8" i="43"/>
  <c r="S8" i="43"/>
  <c r="U7" i="43"/>
  <c r="S7" i="43"/>
  <c r="X6" i="43"/>
  <c r="U6" i="43"/>
  <c r="S6" i="43"/>
  <c r="X5" i="43"/>
  <c r="U5" i="43"/>
  <c r="S5" i="43"/>
  <c r="X4" i="43"/>
  <c r="U4" i="43"/>
  <c r="S4" i="43"/>
  <c r="X3" i="43"/>
  <c r="U3" i="43"/>
  <c r="S3" i="43"/>
  <c r="X2" i="43"/>
  <c r="U2" i="43"/>
  <c r="S2" i="43"/>
  <c r="Z1" i="43"/>
  <c r="X41" i="43" s="1"/>
  <c r="U1" i="43"/>
  <c r="S1" i="43"/>
  <c r="J2" i="39"/>
  <c r="K2" i="39" s="1"/>
  <c r="J3" i="39"/>
  <c r="K3" i="39" s="1"/>
  <c r="M3" i="39" s="1"/>
  <c r="J4" i="39"/>
  <c r="K4" i="39" s="1"/>
  <c r="M4" i="39" s="1"/>
  <c r="J5" i="39"/>
  <c r="K5" i="39" s="1"/>
  <c r="M5" i="39" s="1"/>
  <c r="J6" i="39"/>
  <c r="K6" i="39" s="1"/>
  <c r="M6" i="39" s="1"/>
  <c r="J7" i="39"/>
  <c r="K7" i="39" s="1"/>
  <c r="M7" i="39" s="1"/>
  <c r="J8" i="39"/>
  <c r="K8" i="39" s="1"/>
  <c r="M8" i="39" s="1"/>
  <c r="J9" i="39"/>
  <c r="K9" i="39" s="1"/>
  <c r="M9" i="39" s="1"/>
  <c r="J10" i="39"/>
  <c r="K10" i="39" s="1"/>
  <c r="M10" i="39" s="1"/>
  <c r="J11" i="39"/>
  <c r="K11" i="39" s="1"/>
  <c r="M11" i="39" s="1"/>
  <c r="J12" i="39"/>
  <c r="K12" i="39" s="1"/>
  <c r="M12" i="39" s="1"/>
  <c r="J13" i="39"/>
  <c r="K13" i="39" s="1"/>
  <c r="M13" i="39" s="1"/>
  <c r="J14" i="39"/>
  <c r="K14" i="39" s="1"/>
  <c r="M14" i="39" s="1"/>
  <c r="J15" i="39"/>
  <c r="K15" i="39" s="1"/>
  <c r="M15" i="39" s="1"/>
  <c r="J16" i="39"/>
  <c r="K16" i="39" s="1"/>
  <c r="M16" i="39" s="1"/>
  <c r="J17" i="39"/>
  <c r="K17" i="39" s="1"/>
  <c r="M17" i="39" s="1"/>
  <c r="J18" i="39"/>
  <c r="K18" i="39" s="1"/>
  <c r="M18" i="39" s="1"/>
  <c r="J19" i="39"/>
  <c r="K19" i="39" s="1"/>
  <c r="M19" i="39" s="1"/>
  <c r="J20" i="39"/>
  <c r="K20" i="39" s="1"/>
  <c r="M20" i="39" s="1"/>
  <c r="J21" i="39"/>
  <c r="K21" i="39" s="1"/>
  <c r="M21" i="39" s="1"/>
  <c r="J22" i="39"/>
  <c r="K22" i="39" s="1"/>
  <c r="M22" i="39" s="1"/>
  <c r="J23" i="39"/>
  <c r="K23" i="39" s="1"/>
  <c r="M23" i="39" s="1"/>
  <c r="J24" i="39"/>
  <c r="K24" i="39" s="1"/>
  <c r="M24" i="39" s="1"/>
  <c r="J25" i="39"/>
  <c r="K25" i="39" s="1"/>
  <c r="M25" i="39" s="1"/>
  <c r="J26" i="39"/>
  <c r="K26" i="39" s="1"/>
  <c r="M26" i="39" s="1"/>
  <c r="J27" i="39"/>
  <c r="K27" i="39" s="1"/>
  <c r="M27" i="39" s="1"/>
  <c r="J28" i="39"/>
  <c r="K28" i="39" s="1"/>
  <c r="M28" i="39" s="1"/>
  <c r="J29" i="39"/>
  <c r="K29" i="39" s="1"/>
  <c r="M29" i="39" s="1"/>
  <c r="J30" i="39"/>
  <c r="K30" i="39" s="1"/>
  <c r="M30" i="39" s="1"/>
  <c r="J31" i="39"/>
  <c r="K31" i="39" s="1"/>
  <c r="M31" i="39" s="1"/>
  <c r="J32" i="39"/>
  <c r="K32" i="39" s="1"/>
  <c r="M32" i="39" s="1"/>
  <c r="J33" i="39"/>
  <c r="K33" i="39" s="1"/>
  <c r="M33" i="39" s="1"/>
  <c r="J34" i="39"/>
  <c r="K34" i="39" s="1"/>
  <c r="M34" i="39" s="1"/>
  <c r="J35" i="39"/>
  <c r="K35" i="39" s="1"/>
  <c r="M35" i="39" s="1"/>
  <c r="J36" i="39"/>
  <c r="K36" i="39" s="1"/>
  <c r="M36" i="39" s="1"/>
  <c r="J37" i="39"/>
  <c r="K37" i="39" s="1"/>
  <c r="M37" i="39" s="1"/>
  <c r="J38" i="39"/>
  <c r="K38" i="39" s="1"/>
  <c r="M38" i="39" s="1"/>
  <c r="J39" i="39"/>
  <c r="K39" i="39" s="1"/>
  <c r="M39" i="39" s="1"/>
  <c r="J40" i="39"/>
  <c r="K40" i="39" s="1"/>
  <c r="M40" i="39" s="1"/>
  <c r="J41" i="39"/>
  <c r="K41" i="39" s="1"/>
  <c r="M41" i="39" s="1"/>
  <c r="J42" i="39"/>
  <c r="K42" i="39" s="1"/>
  <c r="M42" i="39" s="1"/>
  <c r="J43" i="39"/>
  <c r="K43" i="39" s="1"/>
  <c r="M43" i="39" s="1"/>
  <c r="J44" i="39"/>
  <c r="K44" i="39" s="1"/>
  <c r="M44" i="39" s="1"/>
  <c r="J45" i="39"/>
  <c r="J46" i="39"/>
  <c r="K46" i="39" s="1"/>
  <c r="M46" i="39" s="1"/>
  <c r="J47" i="39"/>
  <c r="K47" i="39" s="1"/>
  <c r="M47" i="39" s="1"/>
  <c r="J48" i="39"/>
  <c r="K48" i="39" s="1"/>
  <c r="M48" i="39" s="1"/>
  <c r="J49" i="39"/>
  <c r="K49" i="39" s="1"/>
  <c r="M49" i="39" s="1"/>
  <c r="J50" i="39"/>
  <c r="K50" i="39" s="1"/>
  <c r="M50" i="39" s="1"/>
  <c r="J51" i="39"/>
  <c r="K51" i="39" s="1"/>
  <c r="M51" i="39" s="1"/>
  <c r="J52" i="39"/>
  <c r="K52" i="39" s="1"/>
  <c r="M52" i="39" s="1"/>
  <c r="J53" i="39"/>
  <c r="K53" i="39" s="1"/>
  <c r="M53" i="39" s="1"/>
  <c r="J54" i="39"/>
  <c r="K54" i="39" s="1"/>
  <c r="M54" i="39" s="1"/>
  <c r="J55" i="39"/>
  <c r="K55" i="39" s="1"/>
  <c r="M55" i="39" s="1"/>
  <c r="J56" i="39"/>
  <c r="K56" i="39" s="1"/>
  <c r="M56" i="39" s="1"/>
  <c r="J57" i="39"/>
  <c r="K57" i="39" s="1"/>
  <c r="M57" i="39" s="1"/>
  <c r="J58" i="39"/>
  <c r="K58" i="39" s="1"/>
  <c r="M58" i="39" s="1"/>
  <c r="J59" i="39"/>
  <c r="K59" i="39" s="1"/>
  <c r="M59" i="39" s="1"/>
  <c r="J60" i="39"/>
  <c r="K60" i="39" s="1"/>
  <c r="M60" i="39" s="1"/>
  <c r="J61" i="39"/>
  <c r="K61" i="39" s="1"/>
  <c r="M61" i="39" s="1"/>
  <c r="J62" i="39"/>
  <c r="K62" i="39" s="1"/>
  <c r="M62" i="39" s="1"/>
  <c r="J63" i="39"/>
  <c r="K63" i="39" s="1"/>
  <c r="M63" i="39" s="1"/>
  <c r="J64" i="39"/>
  <c r="K64" i="39" s="1"/>
  <c r="M64" i="39" s="1"/>
  <c r="J65" i="39"/>
  <c r="K65" i="39" s="1"/>
  <c r="M65" i="39" s="1"/>
  <c r="J66" i="39"/>
  <c r="K66" i="39" s="1"/>
  <c r="M66" i="39" s="1"/>
  <c r="J67" i="39"/>
  <c r="K67" i="39" s="1"/>
  <c r="M67" i="39" s="1"/>
  <c r="J68" i="39"/>
  <c r="K68" i="39" s="1"/>
  <c r="M68" i="39" s="1"/>
  <c r="J69" i="39"/>
  <c r="K69" i="39" s="1"/>
  <c r="M69" i="39" s="1"/>
  <c r="J70" i="39"/>
  <c r="K70" i="39" s="1"/>
  <c r="M70" i="39" s="1"/>
  <c r="J71" i="39"/>
  <c r="K71" i="39" s="1"/>
  <c r="M71" i="39" s="1"/>
  <c r="J72" i="39"/>
  <c r="K72" i="39" s="1"/>
  <c r="M72" i="39" s="1"/>
  <c r="J73" i="39"/>
  <c r="K73" i="39" s="1"/>
  <c r="M73" i="39" s="1"/>
  <c r="J74" i="39"/>
  <c r="K74" i="39" s="1"/>
  <c r="M74" i="39" s="1"/>
  <c r="J75" i="39"/>
  <c r="K75" i="39" s="1"/>
  <c r="M75" i="39" s="1"/>
  <c r="J76" i="39"/>
  <c r="K76" i="39" s="1"/>
  <c r="M76" i="39" s="1"/>
  <c r="J77" i="39"/>
  <c r="K77" i="39" s="1"/>
  <c r="M77" i="39" s="1"/>
  <c r="J78" i="39"/>
  <c r="K78" i="39" s="1"/>
  <c r="M78" i="39" s="1"/>
  <c r="J79" i="39"/>
  <c r="K79" i="39" s="1"/>
  <c r="M79" i="39" s="1"/>
  <c r="J80" i="39"/>
  <c r="K80" i="39" s="1"/>
  <c r="M80" i="39" s="1"/>
  <c r="J81" i="39"/>
  <c r="K81" i="39" s="1"/>
  <c r="M81" i="39" s="1"/>
  <c r="J82" i="39"/>
  <c r="K82" i="39" s="1"/>
  <c r="M82" i="39" s="1"/>
  <c r="J83" i="39"/>
  <c r="K83" i="39" s="1"/>
  <c r="M83" i="39" s="1"/>
  <c r="J84" i="39"/>
  <c r="K84" i="39" s="1"/>
  <c r="M84" i="39" s="1"/>
  <c r="J85" i="39"/>
  <c r="K85" i="39" s="1"/>
  <c r="M85" i="39" s="1"/>
  <c r="J86" i="39"/>
  <c r="K86" i="39" s="1"/>
  <c r="M86" i="39" s="1"/>
  <c r="J87" i="39"/>
  <c r="K87" i="39" s="1"/>
  <c r="M87" i="39" s="1"/>
  <c r="J88" i="39"/>
  <c r="K88" i="39" s="1"/>
  <c r="M88" i="39" s="1"/>
  <c r="J89" i="39"/>
  <c r="K89" i="39" s="1"/>
  <c r="M89" i="39" s="1"/>
  <c r="J90" i="39"/>
  <c r="K90" i="39" s="1"/>
  <c r="M90" i="39" s="1"/>
  <c r="J91" i="39"/>
  <c r="K91" i="39" s="1"/>
  <c r="M91" i="39" s="1"/>
  <c r="K45" i="39"/>
  <c r="M45" i="39" s="1"/>
  <c r="X7" i="43" l="1"/>
  <c r="X27" i="43"/>
  <c r="X1" i="43"/>
  <c r="X14" i="43"/>
  <c r="X34" i="43"/>
  <c r="X21" i="43"/>
  <c r="M2" i="39"/>
  <c r="M92" i="39" s="1"/>
</calcChain>
</file>

<file path=xl/sharedStrings.xml><?xml version="1.0" encoding="utf-8"?>
<sst xmlns="http://schemas.openxmlformats.org/spreadsheetml/2006/main" count="289" uniqueCount="123">
  <si>
    <t>Serienummer</t>
  </si>
  <si>
    <t>Omschrijving verrichting</t>
  </si>
  <si>
    <t>Soort beeld</t>
  </si>
  <si>
    <t>Referentiedikte (cm)</t>
  </si>
  <si>
    <t>Referentiedosis (mGy/min)</t>
  </si>
  <si>
    <t>Referentie framerate (beelden/s)</t>
  </si>
  <si>
    <t>Patient ID / naam / serie</t>
  </si>
  <si>
    <t>Dikte (cm)</t>
  </si>
  <si>
    <t>Dosis (mGy/min)</t>
  </si>
  <si>
    <t>Correctiefactor referentiedosis</t>
  </si>
  <si>
    <t>Score dosis</t>
  </si>
  <si>
    <t>Score beeldkwaliteit</t>
  </si>
  <si>
    <t>Score</t>
  </si>
  <si>
    <t>1.1.1</t>
  </si>
  <si>
    <t>PDA sluiting (Piccolo) bij patiënt rond de 3 kg</t>
  </si>
  <si>
    <t>Fluoroscopie (lateraal)</t>
  </si>
  <si>
    <t>1.1.2</t>
  </si>
  <si>
    <t>Cine (frontaal)</t>
  </si>
  <si>
    <t>1.1.3</t>
  </si>
  <si>
    <t>Cine (lateraal)</t>
  </si>
  <si>
    <t>1.2.1</t>
  </si>
  <si>
    <t>1.2.2</t>
  </si>
  <si>
    <t>1.2.3</t>
  </si>
  <si>
    <t>1.3.1</t>
  </si>
  <si>
    <t>1.3.2</t>
  </si>
  <si>
    <t>1.3.3</t>
  </si>
  <si>
    <t>2.1.1</t>
  </si>
  <si>
    <t>Coa stent bij patiënt rond de 5 kg</t>
  </si>
  <si>
    <t>Fluoroscopie (frontaal)</t>
  </si>
  <si>
    <t>2.1.2</t>
  </si>
  <si>
    <t>2.1.3</t>
  </si>
  <si>
    <t>2.2.1</t>
  </si>
  <si>
    <t>2.2.2</t>
  </si>
  <si>
    <t>2.2.3</t>
  </si>
  <si>
    <t>2.3.1</t>
  </si>
  <si>
    <t>2.3.2</t>
  </si>
  <si>
    <t>2.3.3</t>
  </si>
  <si>
    <t>3.1.1</t>
  </si>
  <si>
    <t>PDA stent bij patiënt rond de 3 kg</t>
  </si>
  <si>
    <t>3.1.2</t>
  </si>
  <si>
    <t>3.1.3</t>
  </si>
  <si>
    <t>3.2.1</t>
  </si>
  <si>
    <t>3.2.2</t>
  </si>
  <si>
    <t>3.2.3</t>
  </si>
  <si>
    <t>3.3.1</t>
  </si>
  <si>
    <t>3.3.2</t>
  </si>
  <si>
    <t>3.3.3</t>
  </si>
  <si>
    <t>4.1.1</t>
  </si>
  <si>
    <t>AO stenose bij patiënt rond de 4 kg</t>
  </si>
  <si>
    <t>4.1.2</t>
  </si>
  <si>
    <t>4.1.3</t>
  </si>
  <si>
    <t>4.2.1</t>
  </si>
  <si>
    <t>4.2.2</t>
  </si>
  <si>
    <t>4.2.3</t>
  </si>
  <si>
    <t>4.3.1</t>
  </si>
  <si>
    <t>4.3.2</t>
  </si>
  <si>
    <t>4.3.3</t>
  </si>
  <si>
    <t>5.1.1</t>
  </si>
  <si>
    <t>PDA sluiting bij patiënt rond de 12 kg</t>
  </si>
  <si>
    <t>5.1.2</t>
  </si>
  <si>
    <t>5.1.3</t>
  </si>
  <si>
    <t>5.2.1</t>
  </si>
  <si>
    <t>5.2.2</t>
  </si>
  <si>
    <t>5.2.3</t>
  </si>
  <si>
    <t>5.3.1</t>
  </si>
  <si>
    <t>5.3.2</t>
  </si>
  <si>
    <t>5.3.3</t>
  </si>
  <si>
    <t>6.1.1</t>
  </si>
  <si>
    <t>Stent Pulmonalistak bij patiënt rond de 20 kg</t>
  </si>
  <si>
    <t>6.1.2</t>
  </si>
  <si>
    <t>6.1.3</t>
  </si>
  <si>
    <t>6.2.1</t>
  </si>
  <si>
    <t>6.2.2</t>
  </si>
  <si>
    <t>6.2.3</t>
  </si>
  <si>
    <t>6.3.1</t>
  </si>
  <si>
    <t>6.3.2</t>
  </si>
  <si>
    <t>6.3.3</t>
  </si>
  <si>
    <t>7.1.1</t>
  </si>
  <si>
    <t>Stent Aorta bij patiënt rond de 23 kg</t>
  </si>
  <si>
    <t>7.1.2</t>
  </si>
  <si>
    <t>7.1.3</t>
  </si>
  <si>
    <t>7.2.1</t>
  </si>
  <si>
    <t>7.2.2</t>
  </si>
  <si>
    <t>7.2.3</t>
  </si>
  <si>
    <t>7.3.1</t>
  </si>
  <si>
    <t>7.3.2</t>
  </si>
  <si>
    <t>7.3.3</t>
  </si>
  <si>
    <t>8.1.1</t>
  </si>
  <si>
    <t>Collateraal plug bij patiënt rond de 75 kg</t>
  </si>
  <si>
    <t>8.1.2</t>
  </si>
  <si>
    <t>8.1.3</t>
  </si>
  <si>
    <t>8.2.1</t>
  </si>
  <si>
    <t>8.2.2</t>
  </si>
  <si>
    <t>8.2.3</t>
  </si>
  <si>
    <t>8.3.1</t>
  </si>
  <si>
    <t>8.3.2</t>
  </si>
  <si>
    <t>8.3.3</t>
  </si>
  <si>
    <t>9.1.1</t>
  </si>
  <si>
    <t>Flow regulator óf ASD occluder bij patiënt rond de 20 kg</t>
  </si>
  <si>
    <t>9.1.2</t>
  </si>
  <si>
    <t>9.1.3</t>
  </si>
  <si>
    <t>9.2.1</t>
  </si>
  <si>
    <t>9.2.2</t>
  </si>
  <si>
    <t>9.2.3</t>
  </si>
  <si>
    <t>9.3.1</t>
  </si>
  <si>
    <t>9.3.2</t>
  </si>
  <si>
    <t>9.3.3</t>
  </si>
  <si>
    <t>10.1.1</t>
  </si>
  <si>
    <t>Stent Aorta bij patiënt rond de 62 kg</t>
  </si>
  <si>
    <t>10.1.2</t>
  </si>
  <si>
    <t>10.1.3</t>
  </si>
  <si>
    <t>10.2.1</t>
  </si>
  <si>
    <t>10.2.2</t>
  </si>
  <si>
    <t>10.2.3</t>
  </si>
  <si>
    <t>10.3.1</t>
  </si>
  <si>
    <t>10.3.2</t>
  </si>
  <si>
    <t>10.3.3</t>
  </si>
  <si>
    <t>Total</t>
  </si>
  <si>
    <t>exponent</t>
  </si>
  <si>
    <t>Volgnummer</t>
  </si>
  <si>
    <t>Omschrijving</t>
  </si>
  <si>
    <t>Downloadlink</t>
  </si>
  <si>
    <t>(tabel uitbreiden indien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</si>
</sst>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_-&quot;€&quot;\ * #,##0.00_-;_-&quot;€&quot;\ * #,##0.00\-;_-&quot;€&quot;\ * &quot;-&quot;??_-;_-@_-"/>
    <numFmt numFmtId="167" formatCode="_-* #,##0.00_-;\-* #,##0.00_-;_-* &quot;-&quot;??_-;_-@_-"/>
    <numFmt numFmtId="168" formatCode="_-* #,##0\ _€_-;\-* #,##0\ _€_-;_-* &quot;-&quot;\ _€_-;_-@_-"/>
    <numFmt numFmtId="169" formatCode="_-* #,##0\ &quot;€&quot;_-;\-* #,##0\ &quot;€&quot;_-;_-* &quot;-&quot;\ &quot;€&quot;_-;_-@_-"/>
    <numFmt numFmtId="170" formatCode="0.0"/>
    <numFmt numFmtId="171" formatCode="#,##0\ [$€-1];[Red]\-#,##0\ [$€-1]"/>
    <numFmt numFmtId="172" formatCode="_(&quot;€&quot;* #,##0.00_);_(&quot;€&quot;* \(#,##0.00\);_(&quot;€&quot;* &quot;-&quot;??_);_(@_)"/>
    <numFmt numFmtId="173" formatCode="#,##0.00;[Red]\(#,##0.00\)"/>
    <numFmt numFmtId="174" formatCode="0.00000"/>
    <numFmt numFmtId="175" formatCode="#,##0.00;\-#,##0.00;\-"/>
    <numFmt numFmtId="176" formatCode="#,##0.0000"/>
    <numFmt numFmtId="177" formatCode="_-&quot;£&quot;* #,##0.00_-;\-&quot;£&quot;* #,##0.00_-;_-&quot;£&quot;* &quot;-&quot;??_-;_-@_-"/>
    <numFmt numFmtId="178" formatCode="_-* #,##0.00\ &quot;€&quot;_-;\-* #,##0.00\ &quot;€&quot;_-;_-* &quot;-&quot;??\ &quot;€&quot;_-;_-@_-"/>
    <numFmt numFmtId="179" formatCode="_-&quot;€&quot;\ * #,##0.00_-;\-&quot;€&quot;\ * #,##0.00_-;_-&quot;€&quot;\ * &quot;-&quot;??_-;_-@_-"/>
    <numFmt numFmtId="180" formatCode="_-* #,##0.0000_-;\-* #,##0.0000_-;_-* &quot;-&quot;_-;_-@_-"/>
    <numFmt numFmtId="181" formatCode="_-* #,##0.0000_-;\-* #,##0.0000_-;_-* &quot;-&quot;??_-;_-@_-"/>
    <numFmt numFmtId="182" formatCode="_-[$€]\ * #,##0.00_-;\-[$€]\ * #,##0.00_-;_-[$€]\ * &quot;-&quot;??_-;_-@_-"/>
    <numFmt numFmtId="183" formatCode="_-* #,##0_-;\-* #,##0_-;_-* &quot;-&quot;_-;_-@_-"/>
    <numFmt numFmtId="184" formatCode="_-* #,##0.00\ _€_-;\-* #,##0.00\ _€_-;_-* &quot;-&quot;??\ _€_-;_-@_-"/>
    <numFmt numFmtId="185" formatCode="#,##0.0000;\-#,##0.0000"/>
    <numFmt numFmtId="186" formatCode="0.00_)"/>
    <numFmt numFmtId="187" formatCode="&quot;L.&quot;\ #,##0;[Red]\-&quot;L.&quot;\ #,##0"/>
    <numFmt numFmtId="188" formatCode="#,##0.00;[Red]\(#,##0.00\);\-"/>
  </numFmts>
  <fonts count="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font>
    <font>
      <sz val="11"/>
      <color indexed="9"/>
      <name val="Calibri"/>
      <family val="2"/>
    </font>
    <font>
      <sz val="11"/>
      <color rgb="FF00B050"/>
      <name val="Arial"/>
      <family val="2"/>
    </font>
    <font>
      <sz val="11"/>
      <color indexed="20"/>
      <name val="Calibri"/>
      <family val="2"/>
    </font>
    <font>
      <sz val="11"/>
      <name val="Arial"/>
      <family val="2"/>
    </font>
    <font>
      <b/>
      <sz val="11"/>
      <color indexed="52"/>
      <name val="Calibri"/>
      <family val="2"/>
    </font>
    <font>
      <b/>
      <sz val="11"/>
      <color indexed="9"/>
      <name val="Calibri"/>
      <family val="2"/>
    </font>
    <font>
      <sz val="10"/>
      <color indexed="8"/>
      <name val="Arial"/>
      <family val="2"/>
    </font>
    <font>
      <sz val="11"/>
      <color indexed="12"/>
      <name val="Arial"/>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font>
    <font>
      <sz val="11"/>
      <color indexed="48"/>
      <name val="Calibri"/>
      <family val="2"/>
    </font>
    <font>
      <b/>
      <sz val="15"/>
      <color indexed="62"/>
      <name val="Calibri"/>
      <family val="2"/>
    </font>
    <font>
      <b/>
      <sz val="13"/>
      <color indexed="62"/>
      <name val="Calibri"/>
      <family val="2"/>
    </font>
    <font>
      <b/>
      <sz val="11"/>
      <color indexed="62"/>
      <name val="Calibri"/>
      <family val="2"/>
    </font>
    <font>
      <sz val="11"/>
      <color theme="1"/>
      <name val="Arial"/>
      <family val="2"/>
    </font>
    <font>
      <sz val="11"/>
      <color indexed="52"/>
      <name val="Calibri"/>
      <family val="2"/>
    </font>
    <font>
      <sz val="11"/>
      <color indexed="60"/>
      <name val="Calibri"/>
      <family val="2"/>
    </font>
    <font>
      <sz val="10"/>
      <name val="Arial"/>
      <family val="2"/>
      <charset val="129"/>
    </font>
    <font>
      <sz val="10"/>
      <name val="Arial CE"/>
      <charset val="238"/>
    </font>
    <font>
      <sz val="10"/>
      <name val="Arial"/>
      <family val="2"/>
      <charset val="238"/>
    </font>
    <font>
      <sz val="10"/>
      <color theme="1"/>
      <name val="Tahoma"/>
      <family val="2"/>
    </font>
    <font>
      <sz val="11"/>
      <color indexed="8"/>
      <name val="Calibri"/>
      <family val="2"/>
      <charset val="129"/>
    </font>
    <font>
      <sz val="11"/>
      <color rgb="FF000000"/>
      <name val="Calibri"/>
      <family val="2"/>
      <charset val="204"/>
    </font>
    <font>
      <sz val="11"/>
      <color indexed="37"/>
      <name val="Calibri"/>
      <family val="2"/>
    </font>
    <font>
      <b/>
      <sz val="11"/>
      <color indexed="63"/>
      <name val="Calibri"/>
      <family val="2"/>
    </font>
    <font>
      <sz val="8"/>
      <name val="Arial"/>
      <family val="2"/>
    </font>
    <font>
      <b/>
      <sz val="10"/>
      <color indexed="8"/>
      <name val="Arial"/>
      <family val="2"/>
    </font>
    <font>
      <b/>
      <sz val="10"/>
      <color indexed="39"/>
      <name val="Arial"/>
      <family val="2"/>
    </font>
    <font>
      <b/>
      <sz val="12"/>
      <color indexed="8"/>
      <name val="Arial"/>
      <family val="2"/>
    </font>
    <font>
      <b/>
      <sz val="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rgb="FF000000"/>
      <name val="Calibri"/>
      <family val="2"/>
    </font>
    <font>
      <b/>
      <sz val="18"/>
      <color indexed="56"/>
      <name val="Cambria"/>
      <family val="2"/>
    </font>
    <font>
      <sz val="11"/>
      <color indexed="10"/>
      <name val="Calibri"/>
      <family val="2"/>
    </font>
    <font>
      <sz val="10"/>
      <color theme="1"/>
      <name val="Arial"/>
      <family val="2"/>
    </font>
    <font>
      <sz val="10"/>
      <name val="Arial"/>
      <family val="2"/>
      <charset val="204"/>
    </font>
    <font>
      <sz val="11"/>
      <color indexed="62"/>
      <name val="Calibri"/>
      <family val="2"/>
    </font>
    <font>
      <u/>
      <sz val="10"/>
      <color indexed="12"/>
      <name val="Arial"/>
      <family val="2"/>
    </font>
    <font>
      <u/>
      <sz val="10"/>
      <color indexed="36"/>
      <name val="Arial"/>
      <family val="2"/>
    </font>
    <font>
      <sz val="10"/>
      <name val="MS Sans Serif"/>
      <family val="2"/>
    </font>
    <font>
      <sz val="10"/>
      <name val="Frutiger 45 Light"/>
    </font>
    <font>
      <sz val="12"/>
      <name val="Arial MT"/>
    </font>
    <font>
      <b/>
      <i/>
      <sz val="16"/>
      <name val="Helv"/>
    </font>
    <font>
      <b/>
      <i/>
      <sz val="14"/>
      <name val="Arial"/>
      <family val="2"/>
    </font>
    <font>
      <b/>
      <sz val="10"/>
      <name val="Helv"/>
    </font>
    <font>
      <sz val="10"/>
      <name val="Helv"/>
      <charset val="204"/>
    </font>
    <font>
      <sz val="10"/>
      <name val="Frutiger 45 Light"/>
      <family val="2"/>
    </font>
    <font>
      <sz val="12"/>
      <name val="新細明體"/>
      <family val="1"/>
      <charset val="136"/>
    </font>
    <font>
      <sz val="11"/>
      <color rgb="FF000000"/>
      <name val="Calibri"/>
      <family val="2"/>
      <scheme val="minor"/>
    </font>
    <font>
      <sz val="10"/>
      <color rgb="FF000000"/>
      <name val="Arial"/>
      <family val="2"/>
    </font>
    <font>
      <sz val="11"/>
      <name val="Calibri"/>
      <family val="2"/>
      <scheme val="minor"/>
    </font>
  </fonts>
  <fills count="70">
    <fill>
      <patternFill patternType="none"/>
    </fill>
    <fill>
      <patternFill patternType="gray125"/>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43"/>
        <bgColor indexed="64"/>
      </patternFill>
    </fill>
    <fill>
      <patternFill patternType="solid">
        <fgColor indexed="22"/>
      </patternFill>
    </fill>
    <fill>
      <patternFill patternType="solid">
        <fgColor indexed="55"/>
      </patternFill>
    </fill>
    <fill>
      <patternFill patternType="solid">
        <fgColor indexed="18"/>
        <bgColor indexed="18"/>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99FFCC"/>
        <bgColor indexed="64"/>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54"/>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993300"/>
        <bgColor rgb="FF000000"/>
      </patternFill>
    </fill>
    <fill>
      <patternFill patternType="solid">
        <fgColor indexed="60"/>
      </patternFill>
    </fill>
    <fill>
      <patternFill patternType="solid">
        <fgColor indexed="35"/>
        <bgColor indexed="35"/>
      </patternFill>
    </fill>
    <fill>
      <patternFill patternType="solid">
        <fgColor rgb="FFFFFFCC"/>
        <bgColor indexed="64"/>
      </patternFill>
    </fill>
    <fill>
      <patternFill patternType="solid">
        <fgColor rgb="FFF2F2F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style="thin">
        <color indexed="64"/>
      </left>
      <right style="thin">
        <color indexed="64"/>
      </right>
      <top style="hair">
        <color indexed="64"/>
      </top>
      <bottom style="hair">
        <color indexed="64"/>
      </bottom>
      <diagonal/>
    </border>
  </borders>
  <cellStyleXfs count="474">
    <xf numFmtId="0" fontId="0" fillId="0" borderId="0"/>
    <xf numFmtId="0" fontId="8" fillId="0" borderId="0"/>
    <xf numFmtId="43" fontId="8" fillId="0" borderId="0" applyFont="0" applyFill="0" applyBorder="0" applyAlignment="0" applyProtection="0"/>
    <xf numFmtId="0" fontId="10" fillId="0" borderId="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6" borderId="0" applyNumberFormat="0" applyBorder="0" applyAlignment="0" applyProtection="0"/>
    <xf numFmtId="0" fontId="26" fillId="19" borderId="0" applyNumberFormat="0" applyBorder="0" applyAlignment="0" applyProtection="0"/>
    <xf numFmtId="0" fontId="27" fillId="20"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6" fillId="28" borderId="0" applyNumberFormat="0" applyBorder="0" applyAlignment="0" applyProtection="0"/>
    <xf numFmtId="0" fontId="26" fillId="36" borderId="0" applyNumberFormat="0" applyBorder="0" applyAlignment="0" applyProtection="0"/>
    <xf numFmtId="0" fontId="27" fillId="29" borderId="0" applyNumberFormat="0" applyBorder="0" applyAlignment="0" applyProtection="0"/>
    <xf numFmtId="0" fontId="27" fillId="21"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7" fillId="26" borderId="0" applyNumberFormat="0" applyBorder="0" applyAlignment="0" applyProtection="0"/>
    <xf numFmtId="0" fontId="27" fillId="22"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8" fillId="43" borderId="1"/>
    <xf numFmtId="0" fontId="29" fillId="11" borderId="0" applyNumberFormat="0" applyBorder="0" applyAlignment="0" applyProtection="0"/>
    <xf numFmtId="0" fontId="16" fillId="4" borderId="0" applyNumberFormat="0" applyBorder="0" applyAlignment="0" applyProtection="0"/>
    <xf numFmtId="0" fontId="20" fillId="7" borderId="5" applyNumberFormat="0" applyAlignment="0" applyProtection="0"/>
    <xf numFmtId="0" fontId="20" fillId="7" borderId="5" applyNumberFormat="0" applyAlignment="0" applyProtection="0"/>
    <xf numFmtId="0" fontId="20" fillId="7" borderId="5" applyNumberFormat="0" applyAlignment="0" applyProtection="0"/>
    <xf numFmtId="0" fontId="30" fillId="0" borderId="0"/>
    <xf numFmtId="0" fontId="31" fillId="44" borderId="11" applyNumberFormat="0" applyAlignment="0" applyProtection="0"/>
    <xf numFmtId="0" fontId="20" fillId="7" borderId="5" applyNumberFormat="0" applyAlignment="0" applyProtection="0"/>
    <xf numFmtId="0" fontId="32" fillId="45" borderId="12" applyNumberFormat="0" applyAlignment="0" applyProtection="0"/>
    <xf numFmtId="0" fontId="22" fillId="8" borderId="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8" fillId="0" borderId="0" applyFont="0" applyFill="0" applyBorder="0" applyAlignment="0" applyProtection="0"/>
    <xf numFmtId="168" fontId="10" fillId="0" borderId="0" applyFont="0" applyFill="0" applyBorder="0" applyAlignment="0" applyProtection="0">
      <alignment vertical="center"/>
    </xf>
    <xf numFmtId="0" fontId="8" fillId="9" borderId="9" applyNumberFormat="0" applyFont="0" applyAlignment="0" applyProtection="0"/>
    <xf numFmtId="0" fontId="32" fillId="46" borderId="12" applyNumberFormat="0" applyAlignment="0" applyProtection="0"/>
    <xf numFmtId="44" fontId="33" fillId="0" borderId="0" applyFont="0" applyFill="0" applyBorder="0" applyAlignment="0" applyProtection="0"/>
    <xf numFmtId="169" fontId="10" fillId="0" borderId="0" applyFont="0" applyFill="0" applyBorder="0" applyAlignment="0" applyProtection="0">
      <alignment vertical="center"/>
    </xf>
    <xf numFmtId="0" fontId="34" fillId="43" borderId="13"/>
    <xf numFmtId="0" fontId="35" fillId="47"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4" fillId="0" borderId="0" applyNumberFormat="0" applyFill="0" applyBorder="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37" fillId="12" borderId="0" applyNumberFormat="0" applyBorder="0" applyAlignment="0" applyProtection="0"/>
    <xf numFmtId="0" fontId="15" fillId="3" borderId="0" applyNumberFormat="0" applyBorder="0" applyAlignment="0" applyProtection="0"/>
    <xf numFmtId="0" fontId="38" fillId="0" borderId="14" applyNumberFormat="0" applyFill="0" applyAlignment="0" applyProtection="0"/>
    <xf numFmtId="0" fontId="12" fillId="0" borderId="2" applyNumberFormat="0" applyFill="0" applyAlignment="0" applyProtection="0"/>
    <xf numFmtId="0" fontId="39" fillId="0" borderId="15" applyNumberFormat="0" applyFill="0" applyAlignment="0" applyProtection="0"/>
    <xf numFmtId="0" fontId="13" fillId="0" borderId="3" applyNumberFormat="0" applyFill="0" applyAlignment="0" applyProtection="0"/>
    <xf numFmtId="0" fontId="40" fillId="0" borderId="16" applyNumberFormat="0" applyFill="0" applyAlignment="0" applyProtection="0"/>
    <xf numFmtId="0" fontId="14" fillId="0" borderId="4" applyNumberFormat="0" applyFill="0" applyAlignment="0" applyProtection="0"/>
    <xf numFmtId="0" fontId="40" fillId="0" borderId="0" applyNumberFormat="0" applyFill="0" applyBorder="0" applyAlignment="0" applyProtection="0"/>
    <xf numFmtId="0" fontId="14" fillId="0" borderId="0" applyNumberFormat="0" applyFill="0" applyBorder="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18" fillId="6" borderId="5" applyNumberFormat="0" applyAlignment="0" applyProtection="0"/>
    <xf numFmtId="0" fontId="42" fillId="40" borderId="17" applyNumberFormat="0" applyAlignment="0" applyProtection="0"/>
    <xf numFmtId="0" fontId="43" fillId="0" borderId="18" applyNumberFormat="0" applyFill="0" applyAlignment="0" applyProtection="0"/>
    <xf numFmtId="0" fontId="44" fillId="0" borderId="19" applyNumberFormat="0" applyFill="0" applyAlignment="0" applyProtection="0"/>
    <xf numFmtId="0" fontId="45" fillId="0" borderId="20" applyNumberFormat="0" applyFill="0" applyAlignment="0" applyProtection="0"/>
    <xf numFmtId="0" fontId="45" fillId="0" borderId="0" applyNumberFormat="0" applyFill="0" applyBorder="0" applyAlignment="0" applyProtection="0"/>
    <xf numFmtId="0" fontId="46" fillId="50" borderId="13"/>
    <xf numFmtId="0" fontId="47" fillId="0" borderId="21" applyNumberFormat="0" applyFill="0" applyAlignment="0" applyProtection="0"/>
    <xf numFmtId="0" fontId="47" fillId="0" borderId="21" applyNumberFormat="0" applyFill="0" applyAlignment="0" applyProtection="0"/>
    <xf numFmtId="0" fontId="21" fillId="0" borderId="7" applyNumberFormat="0" applyFill="0" applyAlignment="0" applyProtection="0"/>
    <xf numFmtId="170" fontId="10" fillId="0" borderId="0" applyFont="0" applyFill="0" applyBorder="0" applyAlignment="0" applyProtection="0"/>
    <xf numFmtId="170" fontId="10"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1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48" fillId="51" borderId="0" applyNumberFormat="0" applyBorder="0" applyAlignment="0" applyProtection="0"/>
    <xf numFmtId="0" fontId="17" fillId="5" borderId="0" applyNumberFormat="0" applyBorder="0" applyAlignment="0" applyProtection="0"/>
    <xf numFmtId="0" fontId="8" fillId="0" borderId="0"/>
    <xf numFmtId="0" fontId="49"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alignment vertical="center"/>
    </xf>
    <xf numFmtId="0" fontId="10" fillId="0" borderId="0"/>
    <xf numFmtId="0" fontId="8" fillId="0" borderId="0"/>
    <xf numFmtId="0" fontId="10" fillId="0" borderId="0"/>
    <xf numFmtId="0" fontId="50" fillId="0" borderId="0"/>
    <xf numFmtId="0" fontId="10" fillId="0" borderId="0"/>
    <xf numFmtId="0" fontId="51" fillId="0" borderId="0"/>
    <xf numFmtId="0" fontId="10" fillId="0" borderId="0"/>
    <xf numFmtId="0" fontId="8" fillId="0" borderId="0"/>
    <xf numFmtId="0" fontId="10" fillId="0" borderId="0"/>
    <xf numFmtId="0" fontId="8" fillId="0" borderId="0"/>
    <xf numFmtId="0" fontId="8" fillId="0" borderId="0"/>
    <xf numFmtId="0" fontId="46" fillId="0" borderId="0"/>
    <xf numFmtId="0" fontId="52" fillId="0" borderId="0"/>
    <xf numFmtId="0" fontId="8" fillId="0" borderId="0"/>
    <xf numFmtId="0" fontId="8" fillId="0" borderId="0"/>
    <xf numFmtId="0" fontId="53" fillId="0" borderId="0"/>
    <xf numFmtId="0" fontId="10" fillId="0" borderId="0"/>
    <xf numFmtId="0" fontId="10" fillId="0" borderId="0"/>
    <xf numFmtId="0" fontId="50" fillId="0" borderId="0"/>
    <xf numFmtId="0" fontId="8"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10" fillId="0" borderId="0"/>
    <xf numFmtId="0" fontId="10" fillId="0" borderId="0"/>
    <xf numFmtId="0" fontId="8" fillId="0" borderId="0"/>
    <xf numFmtId="0" fontId="8" fillId="0" borderId="0"/>
    <xf numFmtId="0" fontId="10" fillId="9" borderId="9" applyNumberFormat="0" applyFont="0" applyAlignment="0" applyProtection="0"/>
    <xf numFmtId="0" fontId="49" fillId="52" borderId="22" applyNumberFormat="0" applyFont="0" applyAlignment="0" applyProtection="0"/>
    <xf numFmtId="0" fontId="8" fillId="9" borderId="9" applyNumberFormat="0" applyFont="0" applyAlignment="0" applyProtection="0"/>
    <xf numFmtId="0" fontId="54" fillId="9" borderId="9" applyNumberFormat="0" applyFont="0" applyAlignment="0" applyProtection="0"/>
    <xf numFmtId="0" fontId="54" fillId="9" borderId="9" applyNumberFormat="0" applyFont="0" applyAlignment="0" applyProtection="0"/>
    <xf numFmtId="0" fontId="10" fillId="9" borderId="9" applyNumberFormat="0" applyFont="0" applyAlignment="0" applyProtection="0"/>
    <xf numFmtId="0" fontId="55" fillId="39" borderId="0" applyNumberFormat="0" applyBorder="0" applyAlignment="0" applyProtection="0"/>
    <xf numFmtId="0" fontId="56" fillId="44" borderId="23" applyNumberFormat="0" applyAlignment="0" applyProtection="0"/>
    <xf numFmtId="0" fontId="19" fillId="7" borderId="6"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0" fillId="0" borderId="0" applyFont="0" applyFill="0" applyBorder="0" applyAlignment="0" applyProtection="0"/>
    <xf numFmtId="4" fontId="58" fillId="51" borderId="24" applyNumberFormat="0" applyProtection="0">
      <alignment vertical="center"/>
    </xf>
    <xf numFmtId="4" fontId="58" fillId="51" borderId="24" applyNumberFormat="0" applyProtection="0">
      <alignment vertical="center"/>
    </xf>
    <xf numFmtId="4" fontId="59" fillId="43" borderId="24" applyNumberFormat="0" applyProtection="0">
      <alignment vertical="center"/>
    </xf>
    <xf numFmtId="4" fontId="59" fillId="43" borderId="24" applyNumberFormat="0" applyProtection="0">
      <alignment vertical="center"/>
    </xf>
    <xf numFmtId="4" fontId="58" fillId="43" borderId="24" applyNumberFormat="0" applyProtection="0">
      <alignment horizontal="left" vertical="center" indent="1"/>
    </xf>
    <xf numFmtId="4" fontId="58" fillId="43" borderId="24" applyNumberFormat="0" applyProtection="0">
      <alignment horizontal="left" vertical="center" indent="1"/>
    </xf>
    <xf numFmtId="0" fontId="58" fillId="43" borderId="24" applyNumberFormat="0" applyProtection="0">
      <alignment horizontal="left" vertical="top" indent="1"/>
    </xf>
    <xf numFmtId="0" fontId="58" fillId="43" borderId="24" applyNumberFormat="0" applyProtection="0">
      <alignment horizontal="left" vertical="top" indent="1"/>
    </xf>
    <xf numFmtId="4" fontId="58" fillId="53" borderId="0" applyNumberFormat="0" applyProtection="0">
      <alignment horizontal="left" vertical="center" indent="1"/>
    </xf>
    <xf numFmtId="4" fontId="58" fillId="53" borderId="0" applyNumberFormat="0" applyProtection="0">
      <alignment horizontal="left" vertical="center" indent="1"/>
    </xf>
    <xf numFmtId="4" fontId="33" fillId="11" borderId="24" applyNumberFormat="0" applyProtection="0">
      <alignment horizontal="right" vertical="center"/>
    </xf>
    <xf numFmtId="4" fontId="33" fillId="11" borderId="24" applyNumberFormat="0" applyProtection="0">
      <alignment horizontal="right" vertical="center"/>
    </xf>
    <xf numFmtId="4" fontId="33" fillId="17" borderId="24" applyNumberFormat="0" applyProtection="0">
      <alignment horizontal="right" vertical="center"/>
    </xf>
    <xf numFmtId="4" fontId="33" fillId="17" borderId="24" applyNumberFormat="0" applyProtection="0">
      <alignment horizontal="right" vertical="center"/>
    </xf>
    <xf numFmtId="4" fontId="33" fillId="31" borderId="24" applyNumberFormat="0" applyProtection="0">
      <alignment horizontal="right" vertical="center"/>
    </xf>
    <xf numFmtId="4" fontId="33" fillId="31" borderId="24" applyNumberFormat="0" applyProtection="0">
      <alignment horizontal="right" vertical="center"/>
    </xf>
    <xf numFmtId="4" fontId="33" fillId="19" borderId="24" applyNumberFormat="0" applyProtection="0">
      <alignment horizontal="right" vertical="center"/>
    </xf>
    <xf numFmtId="4" fontId="33" fillId="19" borderId="24" applyNumberFormat="0" applyProtection="0">
      <alignment horizontal="right" vertical="center"/>
    </xf>
    <xf numFmtId="4" fontId="33" fillId="23" borderId="24" applyNumberFormat="0" applyProtection="0">
      <alignment horizontal="right" vertical="center"/>
    </xf>
    <xf numFmtId="4" fontId="33" fillId="23" borderId="24" applyNumberFormat="0" applyProtection="0">
      <alignment horizontal="right" vertical="center"/>
    </xf>
    <xf numFmtId="4" fontId="33" fillId="42" borderId="24" applyNumberFormat="0" applyProtection="0">
      <alignment horizontal="right" vertical="center"/>
    </xf>
    <xf numFmtId="4" fontId="33" fillId="42" borderId="24" applyNumberFormat="0" applyProtection="0">
      <alignment horizontal="right" vertical="center"/>
    </xf>
    <xf numFmtId="4" fontId="33" fillId="35" borderId="24" applyNumberFormat="0" applyProtection="0">
      <alignment horizontal="right" vertical="center"/>
    </xf>
    <xf numFmtId="4" fontId="33" fillId="35" borderId="24" applyNumberFormat="0" applyProtection="0">
      <alignment horizontal="right" vertical="center"/>
    </xf>
    <xf numFmtId="4" fontId="33" fillId="54" borderId="24" applyNumberFormat="0" applyProtection="0">
      <alignment horizontal="right" vertical="center"/>
    </xf>
    <xf numFmtId="4" fontId="33" fillId="54" borderId="24" applyNumberFormat="0" applyProtection="0">
      <alignment horizontal="right" vertical="center"/>
    </xf>
    <xf numFmtId="4" fontId="33" fillId="18" borderId="24" applyNumberFormat="0" applyProtection="0">
      <alignment horizontal="right" vertical="center"/>
    </xf>
    <xf numFmtId="4" fontId="33" fillId="18" borderId="24" applyNumberFormat="0" applyProtection="0">
      <alignment horizontal="right" vertical="center"/>
    </xf>
    <xf numFmtId="4" fontId="58" fillId="55" borderId="25" applyNumberFormat="0" applyProtection="0">
      <alignment horizontal="left" vertical="center" indent="1"/>
    </xf>
    <xf numFmtId="4" fontId="58" fillId="55" borderId="25" applyNumberFormat="0" applyProtection="0">
      <alignment horizontal="left" vertical="center" indent="1"/>
    </xf>
    <xf numFmtId="4" fontId="33" fillId="56" borderId="0" applyNumberFormat="0" applyProtection="0">
      <alignment horizontal="left" vertical="center" indent="1"/>
    </xf>
    <xf numFmtId="4" fontId="33" fillId="56" borderId="0" applyNumberFormat="0" applyProtection="0">
      <alignment horizontal="left" vertical="center" indent="1"/>
    </xf>
    <xf numFmtId="4" fontId="60" fillId="57" borderId="0" applyNumberFormat="0" applyProtection="0">
      <alignment horizontal="left" vertical="center" indent="1"/>
    </xf>
    <xf numFmtId="4" fontId="60" fillId="57" borderId="0" applyNumberFormat="0" applyProtection="0">
      <alignment horizontal="left" vertical="center" indent="1"/>
    </xf>
    <xf numFmtId="4" fontId="33" fillId="58" borderId="24" applyNumberFormat="0" applyProtection="0">
      <alignment horizontal="right" vertical="center"/>
    </xf>
    <xf numFmtId="4" fontId="33" fillId="58" borderId="24" applyNumberFormat="0" applyProtection="0">
      <alignment horizontal="right" vertical="center"/>
    </xf>
    <xf numFmtId="4" fontId="33" fillId="56" borderId="0" applyNumberFormat="0" applyProtection="0">
      <alignment horizontal="left" vertical="center" indent="1"/>
    </xf>
    <xf numFmtId="4" fontId="33" fillId="56" borderId="0" applyNumberFormat="0" applyProtection="0">
      <alignment horizontal="left" vertical="center" indent="1"/>
    </xf>
    <xf numFmtId="4" fontId="33" fillId="53" borderId="0" applyNumberFormat="0" applyProtection="0">
      <alignment horizontal="left" vertical="center" indent="1"/>
    </xf>
    <xf numFmtId="4" fontId="33" fillId="53" borderId="0" applyNumberFormat="0" applyProtection="0">
      <alignment horizontal="left" vertical="center" indent="1"/>
    </xf>
    <xf numFmtId="0" fontId="10" fillId="57" borderId="24" applyNumberFormat="0" applyProtection="0">
      <alignment horizontal="left" vertical="center" indent="1"/>
    </xf>
    <xf numFmtId="0" fontId="10" fillId="57" borderId="24" applyNumberFormat="0" applyProtection="0">
      <alignment horizontal="left" vertical="center" indent="1"/>
    </xf>
    <xf numFmtId="0" fontId="10" fillId="57" borderId="24" applyNumberFormat="0" applyProtection="0">
      <alignment horizontal="left" vertical="top" indent="1"/>
    </xf>
    <xf numFmtId="0" fontId="10" fillId="57" borderId="24" applyNumberFormat="0" applyProtection="0">
      <alignment horizontal="left" vertical="top" indent="1"/>
    </xf>
    <xf numFmtId="0" fontId="10" fillId="53" borderId="24" applyNumberFormat="0" applyProtection="0">
      <alignment horizontal="left" vertical="center" indent="1"/>
    </xf>
    <xf numFmtId="0" fontId="10" fillId="53" borderId="24" applyNumberFormat="0" applyProtection="0">
      <alignment horizontal="left" vertical="center" indent="1"/>
    </xf>
    <xf numFmtId="0" fontId="10" fillId="53" borderId="24" applyNumberFormat="0" applyProtection="0">
      <alignment horizontal="left" vertical="top" indent="1"/>
    </xf>
    <xf numFmtId="0" fontId="10" fillId="53" borderId="24" applyNumberFormat="0" applyProtection="0">
      <alignment horizontal="left" vertical="top" indent="1"/>
    </xf>
    <xf numFmtId="0" fontId="10" fillId="59" borderId="24" applyNumberFormat="0" applyProtection="0">
      <alignment horizontal="left" vertical="center" indent="1"/>
    </xf>
    <xf numFmtId="0" fontId="10" fillId="59" borderId="24" applyNumberFormat="0" applyProtection="0">
      <alignment horizontal="left" vertical="center" indent="1"/>
    </xf>
    <xf numFmtId="0" fontId="10" fillId="59" borderId="24" applyNumberFormat="0" applyProtection="0">
      <alignment horizontal="left" vertical="top" indent="1"/>
    </xf>
    <xf numFmtId="0" fontId="10" fillId="59" borderId="24" applyNumberFormat="0" applyProtection="0">
      <alignment horizontal="left" vertical="top" indent="1"/>
    </xf>
    <xf numFmtId="0" fontId="10" fillId="60" borderId="24" applyNumberFormat="0" applyProtection="0">
      <alignment horizontal="left" vertical="center" indent="1"/>
    </xf>
    <xf numFmtId="0" fontId="10" fillId="60" borderId="24" applyNumberFormat="0" applyProtection="0">
      <alignment horizontal="left" vertical="center" indent="1"/>
    </xf>
    <xf numFmtId="0" fontId="10" fillId="60" borderId="24" applyNumberFormat="0" applyProtection="0">
      <alignment horizontal="left" vertical="top" indent="1"/>
    </xf>
    <xf numFmtId="0" fontId="10" fillId="60" borderId="24" applyNumberFormat="0" applyProtection="0">
      <alignment horizontal="left" vertical="top" indent="1"/>
    </xf>
    <xf numFmtId="0" fontId="10" fillId="0" borderId="0"/>
    <xf numFmtId="0" fontId="10" fillId="0" borderId="0"/>
    <xf numFmtId="0" fontId="61" fillId="61" borderId="26" applyBorder="0"/>
    <xf numFmtId="4" fontId="33" fillId="62" borderId="24" applyNumberFormat="0" applyProtection="0">
      <alignment vertical="center"/>
    </xf>
    <xf numFmtId="4" fontId="33" fillId="62" borderId="24" applyNumberFormat="0" applyProtection="0">
      <alignment vertical="center"/>
    </xf>
    <xf numFmtId="4" fontId="62" fillId="62" borderId="24" applyNumberFormat="0" applyProtection="0">
      <alignment vertical="center"/>
    </xf>
    <xf numFmtId="4" fontId="62" fillId="62" borderId="24" applyNumberFormat="0" applyProtection="0">
      <alignment vertical="center"/>
    </xf>
    <xf numFmtId="4" fontId="33" fillId="62" borderId="24" applyNumberFormat="0" applyProtection="0">
      <alignment horizontal="left" vertical="center" indent="1"/>
    </xf>
    <xf numFmtId="4" fontId="33" fillId="62" borderId="24" applyNumberFormat="0" applyProtection="0">
      <alignment horizontal="left" vertical="center" indent="1"/>
    </xf>
    <xf numFmtId="0" fontId="33" fillId="62" borderId="24" applyNumberFormat="0" applyProtection="0">
      <alignment horizontal="left" vertical="top" indent="1"/>
    </xf>
    <xf numFmtId="0" fontId="33" fillId="62" borderId="24" applyNumberFormat="0" applyProtection="0">
      <alignment horizontal="left" vertical="top" indent="1"/>
    </xf>
    <xf numFmtId="4" fontId="33" fillId="56" borderId="24" applyNumberFormat="0" applyProtection="0">
      <alignment horizontal="right" vertical="center"/>
    </xf>
    <xf numFmtId="4" fontId="33" fillId="56" borderId="24" applyNumberFormat="0" applyProtection="0">
      <alignment horizontal="right" vertical="center"/>
    </xf>
    <xf numFmtId="4" fontId="57" fillId="0" borderId="17" applyNumberFormat="0" applyProtection="0">
      <alignment horizontal="right" vertical="center"/>
    </xf>
    <xf numFmtId="4" fontId="62" fillId="56" borderId="24" applyNumberFormat="0" applyProtection="0">
      <alignment horizontal="right" vertical="center"/>
    </xf>
    <xf numFmtId="4" fontId="62" fillId="56" borderId="24" applyNumberFormat="0" applyProtection="0">
      <alignment horizontal="right" vertical="center"/>
    </xf>
    <xf numFmtId="4" fontId="33" fillId="58" borderId="24" applyNumberFormat="0" applyProtection="0">
      <alignment horizontal="left" vertical="center" indent="1"/>
    </xf>
    <xf numFmtId="4" fontId="33" fillId="58" borderId="24" applyNumberFormat="0" applyProtection="0">
      <alignment horizontal="left" vertical="center" indent="1"/>
    </xf>
    <xf numFmtId="4" fontId="57" fillId="22" borderId="17" applyNumberFormat="0" applyProtection="0">
      <alignment horizontal="left" vertical="center" indent="1"/>
    </xf>
    <xf numFmtId="0" fontId="33" fillId="53" borderId="24" applyNumberFormat="0" applyProtection="0">
      <alignment horizontal="left" vertical="top" indent="1"/>
    </xf>
    <xf numFmtId="0" fontId="33" fillId="53" borderId="24" applyNumberFormat="0" applyProtection="0">
      <alignment horizontal="left" vertical="top" indent="1"/>
    </xf>
    <xf numFmtId="4" fontId="63" fillId="63" borderId="0" applyNumberFormat="0" applyProtection="0">
      <alignment horizontal="left" vertical="center" indent="1"/>
    </xf>
    <xf numFmtId="4" fontId="63" fillId="63" borderId="0" applyNumberFormat="0" applyProtection="0">
      <alignment horizontal="left" vertical="center" indent="1"/>
    </xf>
    <xf numFmtId="0" fontId="57" fillId="64" borderId="1"/>
    <xf numFmtId="4" fontId="64" fillId="56" borderId="24" applyNumberFormat="0" applyProtection="0">
      <alignment horizontal="right" vertical="center"/>
    </xf>
    <xf numFmtId="4" fontId="64" fillId="56" borderId="24" applyNumberFormat="0" applyProtection="0">
      <alignment horizontal="right" vertical="center"/>
    </xf>
    <xf numFmtId="0" fontId="65" fillId="0" borderId="0" applyNumberFormat="0" applyFill="0" applyBorder="0" applyAlignment="0" applyProtection="0"/>
    <xf numFmtId="171" fontId="8" fillId="0" borderId="0"/>
    <xf numFmtId="0" fontId="10" fillId="0" borderId="0"/>
    <xf numFmtId="171" fontId="8"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30" fillId="0" borderId="0"/>
    <xf numFmtId="0" fontId="10" fillId="0" borderId="0"/>
    <xf numFmtId="0" fontId="57" fillId="65" borderId="0"/>
    <xf numFmtId="0" fontId="57" fillId="66" borderId="0"/>
    <xf numFmtId="0" fontId="8" fillId="0" borderId="0"/>
    <xf numFmtId="0" fontId="8" fillId="0" borderId="0"/>
    <xf numFmtId="0" fontId="8" fillId="0" borderId="0"/>
    <xf numFmtId="0" fontId="8" fillId="0" borderId="0"/>
    <xf numFmtId="171" fontId="8" fillId="0" borderId="0"/>
    <xf numFmtId="0" fontId="10" fillId="0" borderId="0"/>
    <xf numFmtId="0" fontId="10" fillId="0" borderId="0"/>
    <xf numFmtId="171" fontId="8" fillId="0" borderId="0"/>
    <xf numFmtId="0" fontId="10" fillId="0" borderId="0"/>
    <xf numFmtId="171" fontId="8" fillId="0" borderId="0"/>
    <xf numFmtId="0" fontId="10" fillId="0" borderId="0"/>
    <xf numFmtId="171" fontId="8" fillId="0" borderId="0"/>
    <xf numFmtId="0" fontId="10" fillId="0" borderId="0"/>
    <xf numFmtId="171" fontId="8" fillId="0" borderId="0"/>
    <xf numFmtId="0" fontId="10" fillId="0" borderId="0"/>
    <xf numFmtId="171" fontId="8" fillId="0" borderId="0"/>
    <xf numFmtId="0" fontId="10" fillId="0" borderId="0"/>
    <xf numFmtId="0" fontId="8"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1" fillId="0" borderId="0" applyNumberFormat="0" applyFill="0" applyBorder="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35" fillId="0" borderId="27" applyNumberFormat="0" applyFill="0" applyAlignment="0" applyProtection="0"/>
    <xf numFmtId="0" fontId="25" fillId="0" borderId="10" applyNumberFormat="0" applyFill="0" applyAlignment="0" applyProtection="0"/>
    <xf numFmtId="43" fontId="8" fillId="0" borderId="0" applyFont="0" applyFill="0" applyBorder="0" applyAlignment="0" applyProtection="0"/>
    <xf numFmtId="0" fontId="56" fillId="67" borderId="23" applyNumberFormat="0" applyAlignment="0" applyProtection="0"/>
    <xf numFmtId="166" fontId="8" fillId="0" borderId="0" applyFont="0" applyFill="0" applyBorder="0" applyAlignment="0" applyProtection="0"/>
    <xf numFmtId="166" fontId="26" fillId="0" borderId="0" applyFont="0" applyFill="0" applyBorder="0" applyAlignment="0" applyProtection="0"/>
    <xf numFmtId="172" fontId="8" fillId="0" borderId="0" applyFont="0" applyFill="0" applyBorder="0" applyAlignment="0" applyProtection="0"/>
    <xf numFmtId="172" fontId="26" fillId="0" borderId="0" applyFont="0" applyFill="0" applyBorder="0" applyAlignment="0" applyProtection="0"/>
    <xf numFmtId="166"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23" fillId="0" borderId="0" applyNumberFormat="0" applyFill="0" applyBorder="0" applyAlignment="0" applyProtection="0"/>
    <xf numFmtId="167" fontId="8" fillId="0" borderId="0" applyFont="0" applyFill="0" applyBorder="0" applyAlignment="0" applyProtection="0"/>
    <xf numFmtId="0" fontId="7"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6" borderId="0" applyNumberFormat="0" applyBorder="0" applyAlignment="0" applyProtection="0"/>
    <xf numFmtId="0" fontId="26" fillId="19" borderId="0" applyNumberFormat="0" applyBorder="0" applyAlignment="0" applyProtection="0"/>
    <xf numFmtId="0" fontId="27" fillId="20"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37" fillId="12" borderId="0" applyNumberFormat="0" applyBorder="0" applyAlignment="0" applyProtection="0"/>
    <xf numFmtId="0" fontId="31" fillId="44" borderId="11" applyNumberFormat="0" applyAlignment="0" applyProtection="0"/>
    <xf numFmtId="0" fontId="32" fillId="45" borderId="12" applyNumberFormat="0" applyAlignment="0" applyProtection="0"/>
    <xf numFmtId="0" fontId="47" fillId="0" borderId="21" applyNumberFormat="0" applyFill="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70" fillId="0" borderId="0" applyFont="0" applyFill="0" applyBorder="0" applyAlignment="0" applyProtection="0"/>
    <xf numFmtId="173" fontId="70" fillId="0" borderId="0" applyFont="0" applyFill="0" applyBorder="0" applyAlignment="0" applyProtection="0"/>
    <xf numFmtId="173" fontId="70" fillId="0" borderId="0" applyFont="0" applyFill="0" applyBorder="0" applyAlignment="0" applyProtection="0"/>
    <xf numFmtId="173" fontId="70" fillId="0" borderId="0" applyFont="0" applyFill="0" applyBorder="0" applyAlignment="0" applyProtection="0"/>
    <xf numFmtId="173" fontId="70" fillId="0" borderId="0" applyFont="0" applyFill="0" applyBorder="0" applyAlignment="0" applyProtection="0"/>
    <xf numFmtId="173" fontId="70" fillId="0" borderId="0" applyFont="0" applyFill="0" applyBorder="0" applyAlignment="0" applyProtection="0"/>
    <xf numFmtId="174" fontId="10" fillId="0" borderId="0" applyFont="0" applyFill="0" applyBorder="0" applyAlignment="0" applyProtection="0"/>
    <xf numFmtId="175" fontId="70" fillId="0" borderId="0" applyFont="0" applyFill="0" applyBorder="0" applyAlignment="0" applyProtection="0"/>
    <xf numFmtId="175" fontId="70" fillId="0" borderId="0" applyFont="0" applyFill="0" applyBorder="0" applyAlignment="0" applyProtection="0"/>
    <xf numFmtId="175" fontId="70" fillId="0" borderId="0" applyFont="0" applyFill="0" applyBorder="0" applyAlignment="0" applyProtection="0"/>
    <xf numFmtId="176" fontId="70" fillId="0" borderId="0" applyFont="0" applyFill="0" applyBorder="0" applyAlignment="0" applyProtection="0"/>
    <xf numFmtId="175" fontId="70" fillId="0" borderId="0" applyFont="0" applyFill="0" applyBorder="0" applyAlignment="0" applyProtection="0"/>
    <xf numFmtId="175" fontId="70" fillId="0" borderId="0" applyFont="0" applyFill="0" applyBorder="0" applyAlignment="0" applyProtection="0"/>
    <xf numFmtId="175" fontId="70" fillId="0" borderId="0" applyFont="0" applyFill="0" applyBorder="0" applyAlignment="0" applyProtection="0"/>
    <xf numFmtId="175" fontId="70" fillId="0" borderId="0" applyFont="0" applyFill="0" applyBorder="0" applyAlignment="0" applyProtection="0"/>
    <xf numFmtId="176" fontId="70" fillId="0" borderId="0" applyFont="0" applyFill="0" applyBorder="0" applyAlignment="0" applyProtection="0"/>
    <xf numFmtId="168" fontId="10" fillId="0" borderId="0" applyFont="0" applyFill="0" applyBorder="0" applyAlignment="0" applyProtection="0"/>
    <xf numFmtId="167" fontId="26" fillId="0" borderId="0" applyFont="0" applyFill="0" applyBorder="0" applyAlignment="0" applyProtection="0"/>
    <xf numFmtId="164" fontId="10" fillId="0" borderId="0" applyFont="0" applyFill="0" applyBorder="0" applyAlignment="0" applyProtection="0"/>
    <xf numFmtId="177" fontId="10" fillId="0" borderId="0" applyFont="0" applyFill="0" applyBorder="0" applyAlignment="0" applyProtection="0"/>
    <xf numFmtId="0" fontId="10" fillId="0" borderId="28"/>
    <xf numFmtId="0" fontId="40" fillId="0" borderId="0" applyNumberFormat="0" applyFill="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7" fillId="35"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42" borderId="0" applyNumberFormat="0" applyBorder="0" applyAlignment="0" applyProtection="0"/>
    <xf numFmtId="0" fontId="71" fillId="15" borderId="11" applyNumberFormat="0" applyAlignment="0" applyProtection="0"/>
    <xf numFmtId="178" fontId="10" fillId="0" borderId="0" applyFont="0" applyFill="0" applyBorder="0" applyAlignment="0" applyProtection="0"/>
    <xf numFmtId="179" fontId="70" fillId="0" borderId="0" applyFont="0" applyFill="0" applyBorder="0" applyAlignment="0" applyProtection="0"/>
    <xf numFmtId="179" fontId="10" fillId="0" borderId="0" applyFont="0" applyFill="0" applyBorder="0" applyAlignment="0" applyProtection="0"/>
    <xf numFmtId="180" fontId="10" fillId="0" borderId="0" applyFont="0" applyFill="0" applyBorder="0" applyAlignment="0" applyProtection="0"/>
    <xf numFmtId="181" fontId="10" fillId="0" borderId="0" applyFont="0" applyFill="0" applyBorder="0" applyAlignment="0" applyProtection="0"/>
    <xf numFmtId="182" fontId="70" fillId="0" borderId="0" applyFont="0" applyFill="0" applyBorder="0" applyAlignment="0" applyProtection="0"/>
    <xf numFmtId="0" fontId="29" fillId="11" borderId="0" applyNumberFormat="0" applyBorder="0" applyAlignment="0" applyProtection="0"/>
    <xf numFmtId="182" fontId="72" fillId="0" borderId="0" applyNumberFormat="0" applyFill="0" applyBorder="0" applyAlignment="0" applyProtection="0">
      <alignment vertical="top"/>
      <protection locked="0"/>
    </xf>
    <xf numFmtId="182" fontId="72" fillId="0" borderId="0" applyNumberFormat="0" applyFill="0" applyBorder="0" applyAlignment="0" applyProtection="0">
      <alignment vertical="top"/>
      <protection locked="0"/>
    </xf>
    <xf numFmtId="182" fontId="73" fillId="0" borderId="0" applyNumberFormat="0" applyFill="0" applyBorder="0" applyAlignment="0" applyProtection="0">
      <alignment vertical="top"/>
      <protection locked="0"/>
    </xf>
    <xf numFmtId="182" fontId="73" fillId="0" borderId="0" applyNumberFormat="0" applyFill="0" applyBorder="0" applyAlignment="0" applyProtection="0">
      <alignment vertical="top"/>
      <protection locked="0"/>
    </xf>
    <xf numFmtId="38" fontId="74" fillId="0" borderId="0" applyFont="0" applyFill="0" applyBorder="0" applyAlignment="0" applyProtection="0"/>
    <xf numFmtId="183"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67" fontId="69" fillId="0" borderId="0" applyFont="0" applyFill="0" applyBorder="0" applyAlignment="0" applyProtection="0"/>
    <xf numFmtId="17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67" fontId="10" fillId="0" borderId="0" applyFont="0" applyFill="0" applyBorder="0" applyAlignment="0" applyProtection="0"/>
    <xf numFmtId="173" fontId="75" fillId="0" borderId="0"/>
    <xf numFmtId="182" fontId="76" fillId="0" borderId="0"/>
    <xf numFmtId="182" fontId="76" fillId="0" borderId="0"/>
    <xf numFmtId="186" fontId="77" fillId="0" borderId="0"/>
    <xf numFmtId="182" fontId="70" fillId="0" borderId="0"/>
    <xf numFmtId="182" fontId="26" fillId="0" borderId="0"/>
    <xf numFmtId="182" fontId="10" fillId="0" borderId="0"/>
    <xf numFmtId="182" fontId="10" fillId="0" borderId="0"/>
    <xf numFmtId="182" fontId="10" fillId="0" borderId="0"/>
    <xf numFmtId="182" fontId="69" fillId="0" borderId="0"/>
    <xf numFmtId="182" fontId="10" fillId="0" borderId="0"/>
    <xf numFmtId="0" fontId="10" fillId="0" borderId="0"/>
    <xf numFmtId="182" fontId="10" fillId="0" borderId="0"/>
    <xf numFmtId="0" fontId="10" fillId="52" borderId="22" applyNumberFormat="0" applyFont="0" applyAlignment="0" applyProtection="0"/>
    <xf numFmtId="182" fontId="9" fillId="0" borderId="0"/>
    <xf numFmtId="9" fontId="70" fillId="0" borderId="0" applyFont="0" applyFill="0" applyBorder="0" applyAlignment="0" applyProtection="0"/>
    <xf numFmtId="9" fontId="10" fillId="0" borderId="0" applyFont="0" applyFill="0" applyBorder="0" applyAlignment="0" applyProtection="0"/>
    <xf numFmtId="9" fontId="7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9" fillId="0" borderId="0" applyFont="0" applyFill="0" applyBorder="0" applyAlignment="0" applyProtection="0"/>
    <xf numFmtId="182" fontId="78" fillId="0" borderId="0" applyNumberFormat="0" applyFont="0" applyBorder="0" applyAlignment="0"/>
    <xf numFmtId="0" fontId="56" fillId="44" borderId="23" applyNumberFormat="0" applyAlignment="0" applyProtection="0"/>
    <xf numFmtId="182" fontId="79" fillId="0" borderId="0"/>
    <xf numFmtId="0" fontId="80" fillId="0" borderId="0"/>
    <xf numFmtId="0" fontId="68" fillId="0" borderId="0" applyNumberFormat="0" applyFill="0" applyBorder="0" applyAlignment="0" applyProtection="0"/>
    <xf numFmtId="0" fontId="36" fillId="0" borderId="0" applyNumberFormat="0" applyFill="0" applyBorder="0" applyAlignment="0" applyProtection="0"/>
    <xf numFmtId="0" fontId="67" fillId="0" borderId="0" applyNumberFormat="0" applyFill="0" applyBorder="0" applyAlignment="0" applyProtection="0"/>
    <xf numFmtId="0" fontId="38" fillId="0" borderId="14" applyNumberFormat="0" applyFill="0" applyAlignment="0" applyProtection="0"/>
    <xf numFmtId="0" fontId="39" fillId="0" borderId="15" applyNumberFormat="0" applyFill="0" applyAlignment="0" applyProtection="0"/>
    <xf numFmtId="0" fontId="40" fillId="0" borderId="16" applyNumberFormat="0" applyFill="0" applyAlignment="0" applyProtection="0"/>
    <xf numFmtId="187" fontId="74" fillId="0" borderId="0" applyFont="0" applyFill="0" applyBorder="0" applyAlignment="0" applyProtection="0"/>
    <xf numFmtId="175" fontId="75" fillId="0" borderId="0"/>
    <xf numFmtId="188" fontId="75" fillId="0" borderId="0"/>
    <xf numFmtId="175" fontId="81" fillId="0" borderId="0"/>
    <xf numFmtId="182" fontId="74" fillId="0" borderId="0"/>
    <xf numFmtId="183" fontId="10" fillId="0" borderId="0" applyFont="0" applyFill="0" applyBorder="0" applyAlignment="0" applyProtection="0"/>
    <xf numFmtId="165" fontId="82" fillId="0" borderId="0" applyFont="0" applyFill="0" applyBorder="0" applyAlignment="0" applyProtection="0">
      <alignment vertical="center"/>
    </xf>
    <xf numFmtId="43" fontId="74" fillId="0" borderId="0" applyFont="0" applyFill="0" applyBorder="0" applyAlignment="0" applyProtection="0"/>
    <xf numFmtId="0" fontId="10" fillId="0" borderId="0"/>
    <xf numFmtId="0" fontId="6" fillId="0" borderId="0"/>
    <xf numFmtId="0" fontId="5" fillId="0" borderId="0"/>
    <xf numFmtId="0" fontId="10" fillId="0" borderId="0"/>
    <xf numFmtId="44" fontId="10" fillId="0" borderId="0" applyFill="0" applyBorder="0" applyAlignment="0" applyProtection="0"/>
    <xf numFmtId="0" fontId="5" fillId="0" borderId="0"/>
    <xf numFmtId="0" fontId="10" fillId="0" borderId="0"/>
    <xf numFmtId="0" fontId="69" fillId="0" borderId="0"/>
    <xf numFmtId="0" fontId="83" fillId="0" borderId="0"/>
    <xf numFmtId="0" fontId="83" fillId="0" borderId="0"/>
    <xf numFmtId="0" fontId="5" fillId="0" borderId="0"/>
    <xf numFmtId="0" fontId="10" fillId="0" borderId="0"/>
    <xf numFmtId="0" fontId="84" fillId="0" borderId="0"/>
    <xf numFmtId="0" fontId="4" fillId="0" borderId="0"/>
    <xf numFmtId="0" fontId="3" fillId="0" borderId="0"/>
    <xf numFmtId="0" fontId="2" fillId="0" borderId="0"/>
    <xf numFmtId="0" fontId="2" fillId="0" borderId="0"/>
    <xf numFmtId="0" fontId="2" fillId="0" borderId="0"/>
    <xf numFmtId="0" fontId="20" fillId="7" borderId="5" applyNumberFormat="0" applyAlignment="0" applyProtection="0"/>
    <xf numFmtId="0" fontId="24" fillId="0" borderId="0" applyNumberFormat="0" applyFill="0" applyBorder="0" applyAlignment="0" applyProtection="0"/>
    <xf numFmtId="0" fontId="1" fillId="0" borderId="0"/>
  </cellStyleXfs>
  <cellXfs count="9">
    <xf numFmtId="0" fontId="0" fillId="0" borderId="0" xfId="0"/>
    <xf numFmtId="2" fontId="20" fillId="7" borderId="5" xfId="471" applyNumberFormat="1"/>
    <xf numFmtId="0" fontId="85" fillId="0" borderId="0" xfId="0" applyFont="1"/>
    <xf numFmtId="0" fontId="85" fillId="68" borderId="0" xfId="0" applyFont="1" applyFill="1"/>
    <xf numFmtId="2" fontId="85" fillId="2" borderId="0" xfId="0" applyNumberFormat="1" applyFont="1" applyFill="1"/>
    <xf numFmtId="0" fontId="24" fillId="0" borderId="0" xfId="472"/>
    <xf numFmtId="0" fontId="1" fillId="0" borderId="0" xfId="473"/>
    <xf numFmtId="2" fontId="20" fillId="69" borderId="5" xfId="0" applyNumberFormat="1" applyFont="1" applyFill="1" applyBorder="1"/>
    <xf numFmtId="0" fontId="0" fillId="68" borderId="0" xfId="0" applyFill="1"/>
  </cellXfs>
  <cellStyles count="474">
    <cellStyle name="%" xfId="336" xr:uid="{00000000-0005-0000-0000-000000000000}"/>
    <cellStyle name="=C:\WINNT35\SYSTEM32\COMMAND.COM" xfId="3" xr:uid="{00000000-0005-0000-0000-000001000000}"/>
    <cellStyle name="20% - Accent1 2" xfId="4" xr:uid="{00000000-0005-0000-0000-000002000000}"/>
    <cellStyle name="20% - Accent2 2" xfId="5" xr:uid="{00000000-0005-0000-0000-000003000000}"/>
    <cellStyle name="20% - Accent3 2" xfId="6" xr:uid="{00000000-0005-0000-0000-000004000000}"/>
    <cellStyle name="20% - Accent4 2" xfId="7" xr:uid="{00000000-0005-0000-0000-000005000000}"/>
    <cellStyle name="20% - Accent5 2" xfId="8" xr:uid="{00000000-0005-0000-0000-000006000000}"/>
    <cellStyle name="20% - Accent6 2" xfId="9" xr:uid="{00000000-0005-0000-0000-000007000000}"/>
    <cellStyle name="20% - Énfasis1" xfId="337" xr:uid="{00000000-0005-0000-0000-000008000000}"/>
    <cellStyle name="20% - Énfasis2" xfId="338" xr:uid="{00000000-0005-0000-0000-000009000000}"/>
    <cellStyle name="20% - Énfasis3" xfId="339" xr:uid="{00000000-0005-0000-0000-00000A000000}"/>
    <cellStyle name="20% - Énfasis4" xfId="340" xr:uid="{00000000-0005-0000-0000-00000B000000}"/>
    <cellStyle name="20% - Énfasis5" xfId="341" xr:uid="{00000000-0005-0000-0000-00000C000000}"/>
    <cellStyle name="20% - Énfasis6" xfId="342" xr:uid="{00000000-0005-0000-0000-00000D000000}"/>
    <cellStyle name="40% - Accent1 2" xfId="10" xr:uid="{00000000-0005-0000-0000-00000E000000}"/>
    <cellStyle name="40% - Accent2 2" xfId="11" xr:uid="{00000000-0005-0000-0000-00000F000000}"/>
    <cellStyle name="40% - Accent3 2" xfId="12" xr:uid="{00000000-0005-0000-0000-000010000000}"/>
    <cellStyle name="40% - Accent4 2" xfId="13" xr:uid="{00000000-0005-0000-0000-000011000000}"/>
    <cellStyle name="40% - Accent5 2" xfId="14" xr:uid="{00000000-0005-0000-0000-000012000000}"/>
    <cellStyle name="40% - Accent6 2" xfId="15" xr:uid="{00000000-0005-0000-0000-000013000000}"/>
    <cellStyle name="40% - Énfasis1" xfId="343" xr:uid="{00000000-0005-0000-0000-000014000000}"/>
    <cellStyle name="40% - Énfasis2" xfId="344" xr:uid="{00000000-0005-0000-0000-000015000000}"/>
    <cellStyle name="40% - Énfasis3" xfId="345" xr:uid="{00000000-0005-0000-0000-000016000000}"/>
    <cellStyle name="40% - Énfasis4" xfId="346" xr:uid="{00000000-0005-0000-0000-000017000000}"/>
    <cellStyle name="40% - Énfasis5" xfId="347" xr:uid="{00000000-0005-0000-0000-000018000000}"/>
    <cellStyle name="40% - Énfasis6" xfId="348" xr:uid="{00000000-0005-0000-0000-000019000000}"/>
    <cellStyle name="60% - Accent1 2" xfId="16" xr:uid="{00000000-0005-0000-0000-00001A000000}"/>
    <cellStyle name="60% - Accent2 2" xfId="17" xr:uid="{00000000-0005-0000-0000-00001B000000}"/>
    <cellStyle name="60% - Accent3 2" xfId="18" xr:uid="{00000000-0005-0000-0000-00001C000000}"/>
    <cellStyle name="60% - Accent4 2" xfId="19" xr:uid="{00000000-0005-0000-0000-00001D000000}"/>
    <cellStyle name="60% - Accent5 2" xfId="20" xr:uid="{00000000-0005-0000-0000-00001E000000}"/>
    <cellStyle name="60% - Accent6 2" xfId="21" xr:uid="{00000000-0005-0000-0000-00001F000000}"/>
    <cellStyle name="60% - Énfasis1" xfId="349" xr:uid="{00000000-0005-0000-0000-000020000000}"/>
    <cellStyle name="60% - Énfasis2" xfId="350" xr:uid="{00000000-0005-0000-0000-000021000000}"/>
    <cellStyle name="60% - Énfasis3" xfId="351" xr:uid="{00000000-0005-0000-0000-000022000000}"/>
    <cellStyle name="60% - Énfasis4" xfId="352" xr:uid="{00000000-0005-0000-0000-000023000000}"/>
    <cellStyle name="60% - Énfasis5" xfId="353" xr:uid="{00000000-0005-0000-0000-000024000000}"/>
    <cellStyle name="60% - Énfasis6" xfId="354" xr:uid="{00000000-0005-0000-0000-000025000000}"/>
    <cellStyle name="Accent1 - 20%" xfId="22" xr:uid="{00000000-0005-0000-0000-000026000000}"/>
    <cellStyle name="Accent1 - 40%" xfId="23" xr:uid="{00000000-0005-0000-0000-000027000000}"/>
    <cellStyle name="Accent1 - 60%" xfId="24" xr:uid="{00000000-0005-0000-0000-000028000000}"/>
    <cellStyle name="Accent1 2" xfId="25" xr:uid="{00000000-0005-0000-0000-000029000000}"/>
    <cellStyle name="Accent2 - 20%" xfId="26" xr:uid="{00000000-0005-0000-0000-00002A000000}"/>
    <cellStyle name="Accent2 - 40%" xfId="27" xr:uid="{00000000-0005-0000-0000-00002B000000}"/>
    <cellStyle name="Accent2 - 60%" xfId="28" xr:uid="{00000000-0005-0000-0000-00002C000000}"/>
    <cellStyle name="Accent2 2" xfId="29" xr:uid="{00000000-0005-0000-0000-00002D000000}"/>
    <cellStyle name="Accent3 - 20%" xfId="30" xr:uid="{00000000-0005-0000-0000-00002E000000}"/>
    <cellStyle name="Accent3 - 40%" xfId="31" xr:uid="{00000000-0005-0000-0000-00002F000000}"/>
    <cellStyle name="Accent3 - 60%" xfId="32" xr:uid="{00000000-0005-0000-0000-000030000000}"/>
    <cellStyle name="Accent3 2" xfId="33" xr:uid="{00000000-0005-0000-0000-000031000000}"/>
    <cellStyle name="Accent4 - 20%" xfId="34" xr:uid="{00000000-0005-0000-0000-000032000000}"/>
    <cellStyle name="Accent4 - 40%" xfId="35" xr:uid="{00000000-0005-0000-0000-000033000000}"/>
    <cellStyle name="Accent4 - 60%" xfId="36" xr:uid="{00000000-0005-0000-0000-000034000000}"/>
    <cellStyle name="Accent4 2" xfId="37" xr:uid="{00000000-0005-0000-0000-000035000000}"/>
    <cellStyle name="Accent5 - 20%" xfId="38" xr:uid="{00000000-0005-0000-0000-000036000000}"/>
    <cellStyle name="Accent5 - 40%" xfId="39" xr:uid="{00000000-0005-0000-0000-000037000000}"/>
    <cellStyle name="Accent5 - 60%" xfId="40" xr:uid="{00000000-0005-0000-0000-000038000000}"/>
    <cellStyle name="Accent5 2" xfId="41" xr:uid="{00000000-0005-0000-0000-000039000000}"/>
    <cellStyle name="Accent6 - 20%" xfId="42" xr:uid="{00000000-0005-0000-0000-00003A000000}"/>
    <cellStyle name="Accent6 - 40%" xfId="43" xr:uid="{00000000-0005-0000-0000-00003B000000}"/>
    <cellStyle name="Accent6 - 60%" xfId="44" xr:uid="{00000000-0005-0000-0000-00003C000000}"/>
    <cellStyle name="Accent6 2" xfId="45" xr:uid="{00000000-0005-0000-0000-00003D000000}"/>
    <cellStyle name="Assumption" xfId="46" xr:uid="{00000000-0005-0000-0000-00003E000000}"/>
    <cellStyle name="Bad 2" xfId="47" xr:uid="{00000000-0005-0000-0000-00003F000000}"/>
    <cellStyle name="Bad 3" xfId="48" xr:uid="{00000000-0005-0000-0000-000040000000}"/>
    <cellStyle name="Berekening 2" xfId="49" xr:uid="{00000000-0005-0000-0000-000041000000}"/>
    <cellStyle name="Berekening 3" xfId="50" xr:uid="{00000000-0005-0000-0000-000042000000}"/>
    <cellStyle name="Berekening 4" xfId="51" xr:uid="{00000000-0005-0000-0000-000043000000}"/>
    <cellStyle name="Buena" xfId="355" xr:uid="{00000000-0005-0000-0000-000044000000}"/>
    <cellStyle name="Calc" xfId="52" xr:uid="{00000000-0005-0000-0000-000045000000}"/>
    <cellStyle name="Calculation" xfId="471" builtinId="22"/>
    <cellStyle name="Calculation 2" xfId="53" xr:uid="{00000000-0005-0000-0000-000046000000}"/>
    <cellStyle name="Calculation 3" xfId="54" xr:uid="{00000000-0005-0000-0000-000047000000}"/>
    <cellStyle name="Cálculo" xfId="356" xr:uid="{00000000-0005-0000-0000-000048000000}"/>
    <cellStyle name="Celda de comprobación" xfId="357" xr:uid="{00000000-0005-0000-0000-000049000000}"/>
    <cellStyle name="Celda vinculada" xfId="358" xr:uid="{00000000-0005-0000-0000-00004A000000}"/>
    <cellStyle name="Check Cell 2" xfId="55" xr:uid="{00000000-0005-0000-0000-00004B000000}"/>
    <cellStyle name="Check Cell 3" xfId="56" xr:uid="{00000000-0005-0000-0000-00004C000000}"/>
    <cellStyle name="Comma 2" xfId="57" xr:uid="{00000000-0005-0000-0000-00004D000000}"/>
    <cellStyle name="Comma 2 10" xfId="359" xr:uid="{00000000-0005-0000-0000-00004E000000}"/>
    <cellStyle name="Comma 2 11" xfId="360" xr:uid="{00000000-0005-0000-0000-00004F000000}"/>
    <cellStyle name="Comma 2 12" xfId="361" xr:uid="{00000000-0005-0000-0000-000050000000}"/>
    <cellStyle name="Comma 2 13" xfId="362" xr:uid="{00000000-0005-0000-0000-000051000000}"/>
    <cellStyle name="Comma 2 14" xfId="363" xr:uid="{00000000-0005-0000-0000-000052000000}"/>
    <cellStyle name="Comma 2 15" xfId="364" xr:uid="{00000000-0005-0000-0000-000053000000}"/>
    <cellStyle name="Comma 2 16" xfId="365" xr:uid="{00000000-0005-0000-0000-000054000000}"/>
    <cellStyle name="Comma 2 17" xfId="366" xr:uid="{00000000-0005-0000-0000-000055000000}"/>
    <cellStyle name="Comma 2 18" xfId="367" xr:uid="{00000000-0005-0000-0000-000056000000}"/>
    <cellStyle name="Comma 2 19" xfId="368" xr:uid="{00000000-0005-0000-0000-000057000000}"/>
    <cellStyle name="Comma 2 2" xfId="332" xr:uid="{00000000-0005-0000-0000-000058000000}"/>
    <cellStyle name="Comma 2 20" xfId="369" xr:uid="{00000000-0005-0000-0000-000059000000}"/>
    <cellStyle name="Comma 2 21" xfId="370" xr:uid="{00000000-0005-0000-0000-00005A000000}"/>
    <cellStyle name="Comma 2 22" xfId="371" xr:uid="{00000000-0005-0000-0000-00005B000000}"/>
    <cellStyle name="Comma 2 3" xfId="372" xr:uid="{00000000-0005-0000-0000-00005C000000}"/>
    <cellStyle name="Comma 2 4" xfId="373" xr:uid="{00000000-0005-0000-0000-00005D000000}"/>
    <cellStyle name="Comma 2 5" xfId="374" xr:uid="{00000000-0005-0000-0000-00005E000000}"/>
    <cellStyle name="Comma 2 6" xfId="375" xr:uid="{00000000-0005-0000-0000-00005F000000}"/>
    <cellStyle name="Comma 2 7" xfId="376" xr:uid="{00000000-0005-0000-0000-000060000000}"/>
    <cellStyle name="Comma 2 8" xfId="377" xr:uid="{00000000-0005-0000-0000-000061000000}"/>
    <cellStyle name="Comma 2 9" xfId="378" xr:uid="{00000000-0005-0000-0000-000062000000}"/>
    <cellStyle name="Comma 2 9 2" xfId="379" xr:uid="{00000000-0005-0000-0000-000063000000}"/>
    <cellStyle name="Comma 3" xfId="58" xr:uid="{00000000-0005-0000-0000-000064000000}"/>
    <cellStyle name="Comma 4" xfId="59" xr:uid="{00000000-0005-0000-0000-000065000000}"/>
    <cellStyle name="Comma 4 2" xfId="380" xr:uid="{00000000-0005-0000-0000-000066000000}"/>
    <cellStyle name="Comma 5" xfId="381" xr:uid="{00000000-0005-0000-0000-000067000000}"/>
    <cellStyle name="Comma 6" xfId="382" xr:uid="{00000000-0005-0000-0000-000068000000}"/>
    <cellStyle name="Comma 7" xfId="60" xr:uid="{00000000-0005-0000-0000-000069000000}"/>
    <cellStyle name="Comma[0]" xfId="61" xr:uid="{00000000-0005-0000-0000-00006A000000}"/>
    <cellStyle name="Commentaire 2" xfId="62" xr:uid="{00000000-0005-0000-0000-00006B000000}"/>
    <cellStyle name="Controlecel 2" xfId="63" xr:uid="{00000000-0005-0000-0000-00006C000000}"/>
    <cellStyle name="Currency 2" xfId="64" xr:uid="{00000000-0005-0000-0000-00006D000000}"/>
    <cellStyle name="Currency 2 2" xfId="457" xr:uid="{00000000-0005-0000-0000-00006E000000}"/>
    <cellStyle name="Currency 3" xfId="383" xr:uid="{00000000-0005-0000-0000-00006F000000}"/>
    <cellStyle name="Currency[0]" xfId="65" xr:uid="{00000000-0005-0000-0000-000070000000}"/>
    <cellStyle name="Data from Source" xfId="66" xr:uid="{00000000-0005-0000-0000-000071000000}"/>
    <cellStyle name="Efficio_Table" xfId="384" xr:uid="{00000000-0005-0000-0000-000072000000}"/>
    <cellStyle name="Emphasis 1" xfId="67" xr:uid="{00000000-0005-0000-0000-000073000000}"/>
    <cellStyle name="Emphasis 2" xfId="68" xr:uid="{00000000-0005-0000-0000-000074000000}"/>
    <cellStyle name="Emphasis 3" xfId="69" xr:uid="{00000000-0005-0000-0000-000075000000}"/>
    <cellStyle name="Encabezado 4" xfId="385" xr:uid="{00000000-0005-0000-0000-000076000000}"/>
    <cellStyle name="Énfasis1" xfId="386" xr:uid="{00000000-0005-0000-0000-000077000000}"/>
    <cellStyle name="Énfasis2" xfId="387" xr:uid="{00000000-0005-0000-0000-000078000000}"/>
    <cellStyle name="Énfasis3" xfId="388" xr:uid="{00000000-0005-0000-0000-000079000000}"/>
    <cellStyle name="Énfasis4" xfId="389" xr:uid="{00000000-0005-0000-0000-00007A000000}"/>
    <cellStyle name="Énfasis5" xfId="390" xr:uid="{00000000-0005-0000-0000-00007B000000}"/>
    <cellStyle name="Énfasis6" xfId="391" xr:uid="{00000000-0005-0000-0000-00007C000000}"/>
    <cellStyle name="Entrada" xfId="392" xr:uid="{00000000-0005-0000-0000-00007D000000}"/>
    <cellStyle name="Euro" xfId="393" xr:uid="{00000000-0005-0000-0000-00007E000000}"/>
    <cellStyle name="Euro 2" xfId="394" xr:uid="{00000000-0005-0000-0000-00007F000000}"/>
    <cellStyle name="Euro 3" xfId="395" xr:uid="{00000000-0005-0000-0000-000080000000}"/>
    <cellStyle name="Euro 4" xfId="396" xr:uid="{00000000-0005-0000-0000-000081000000}"/>
    <cellStyle name="Euro 5" xfId="397" xr:uid="{00000000-0005-0000-0000-000082000000}"/>
    <cellStyle name="Euro_5ºM 26.04.05" xfId="398" xr:uid="{00000000-0005-0000-0000-000083000000}"/>
    <cellStyle name="Explanatory Text" xfId="472" builtinId="53"/>
    <cellStyle name="Explanatory Text 2" xfId="70" xr:uid="{00000000-0005-0000-0000-000084000000}"/>
    <cellStyle name="Explanatory Text 3" xfId="71" xr:uid="{00000000-0005-0000-0000-000085000000}"/>
    <cellStyle name="Explanatory Text 4" xfId="72" xr:uid="{00000000-0005-0000-0000-000086000000}"/>
    <cellStyle name="Gekoppelde cel 2" xfId="73" xr:uid="{00000000-0005-0000-0000-000087000000}"/>
    <cellStyle name="Gekoppelde cel 3" xfId="74" xr:uid="{00000000-0005-0000-0000-000088000000}"/>
    <cellStyle name="Gekoppelde cel 4" xfId="75" xr:uid="{00000000-0005-0000-0000-000089000000}"/>
    <cellStyle name="Goed 2" xfId="76" xr:uid="{00000000-0005-0000-0000-00008A000000}"/>
    <cellStyle name="Goed 3" xfId="77" xr:uid="{00000000-0005-0000-0000-00008B000000}"/>
    <cellStyle name="Goed 4" xfId="78" xr:uid="{00000000-0005-0000-0000-00008C000000}"/>
    <cellStyle name="Good 2" xfId="79" xr:uid="{00000000-0005-0000-0000-00008D000000}"/>
    <cellStyle name="Good 3" xfId="80" xr:uid="{00000000-0005-0000-0000-00008E000000}"/>
    <cellStyle name="Heading 1 2" xfId="81" xr:uid="{00000000-0005-0000-0000-00008F000000}"/>
    <cellStyle name="Heading 1 3" xfId="82" xr:uid="{00000000-0005-0000-0000-000090000000}"/>
    <cellStyle name="Heading 2 2" xfId="83" xr:uid="{00000000-0005-0000-0000-000091000000}"/>
    <cellStyle name="Heading 2 3" xfId="84" xr:uid="{00000000-0005-0000-0000-000092000000}"/>
    <cellStyle name="Heading 3 2" xfId="85" xr:uid="{00000000-0005-0000-0000-000093000000}"/>
    <cellStyle name="Heading 3 3" xfId="86" xr:uid="{00000000-0005-0000-0000-000094000000}"/>
    <cellStyle name="Heading 4 2" xfId="87" xr:uid="{00000000-0005-0000-0000-000095000000}"/>
    <cellStyle name="Heading 4 3" xfId="88" xr:uid="{00000000-0005-0000-0000-000096000000}"/>
    <cellStyle name="Hyperlink 2" xfId="89" xr:uid="{00000000-0005-0000-0000-000097000000}"/>
    <cellStyle name="Hyperlink 3" xfId="90" xr:uid="{00000000-0005-0000-0000-000098000000}"/>
    <cellStyle name="Incorrecto" xfId="399" xr:uid="{00000000-0005-0000-0000-000099000000}"/>
    <cellStyle name="Input 2" xfId="91" xr:uid="{00000000-0005-0000-0000-00009A000000}"/>
    <cellStyle name="Invoer 2" xfId="92" xr:uid="{00000000-0005-0000-0000-00009B000000}"/>
    <cellStyle name="Komma 2" xfId="2" xr:uid="{00000000-0005-0000-0000-00009C000000}"/>
    <cellStyle name="Kop 1 2" xfId="93" xr:uid="{00000000-0005-0000-0000-00009D000000}"/>
    <cellStyle name="Kop 2 2" xfId="94" xr:uid="{00000000-0005-0000-0000-00009E000000}"/>
    <cellStyle name="Kop 3 2" xfId="95" xr:uid="{00000000-0005-0000-0000-00009F000000}"/>
    <cellStyle name="Kop 4 2" xfId="96" xr:uid="{00000000-0005-0000-0000-0000A0000000}"/>
    <cellStyle name="Lien hypertexte" xfId="400" xr:uid="{00000000-0005-0000-0000-0000A1000000}"/>
    <cellStyle name="Lien hypertexte 2" xfId="401" xr:uid="{00000000-0005-0000-0000-0000A2000000}"/>
    <cellStyle name="Lien hypertexte visité" xfId="402" xr:uid="{00000000-0005-0000-0000-0000A3000000}"/>
    <cellStyle name="Lien hypertexte visité 2" xfId="403" xr:uid="{00000000-0005-0000-0000-0000A4000000}"/>
    <cellStyle name="Link from other sheet" xfId="97" xr:uid="{00000000-0005-0000-0000-0000A5000000}"/>
    <cellStyle name="Linked Cell 2" xfId="98" xr:uid="{00000000-0005-0000-0000-0000A6000000}"/>
    <cellStyle name="Linked Cell 3" xfId="99" xr:uid="{00000000-0005-0000-0000-0000A7000000}"/>
    <cellStyle name="Linked Cell 4" xfId="100" xr:uid="{00000000-0005-0000-0000-0000A8000000}"/>
    <cellStyle name="Migliaia (0)" xfId="404" xr:uid="{00000000-0005-0000-0000-0000A9000000}"/>
    <cellStyle name="Migliaia [0] 2" xfId="405" xr:uid="{00000000-0005-0000-0000-0000AA000000}"/>
    <cellStyle name="Migliaia 2" xfId="406" xr:uid="{00000000-0005-0000-0000-0000AB000000}"/>
    <cellStyle name="Migliaia 2 2" xfId="407" xr:uid="{00000000-0005-0000-0000-0000AC000000}"/>
    <cellStyle name="Migliaia 2 3" xfId="408" xr:uid="{00000000-0005-0000-0000-0000AD000000}"/>
    <cellStyle name="Migliaia 3" xfId="409" xr:uid="{00000000-0005-0000-0000-0000AE000000}"/>
    <cellStyle name="Migliaia 4" xfId="410" xr:uid="{00000000-0005-0000-0000-0000AF000000}"/>
    <cellStyle name="Migliaia 5" xfId="411" xr:uid="{00000000-0005-0000-0000-0000B0000000}"/>
    <cellStyle name="Migliaia 6" xfId="412" xr:uid="{00000000-0005-0000-0000-0000B1000000}"/>
    <cellStyle name="Millares 2" xfId="413" xr:uid="{00000000-0005-0000-0000-0000B2000000}"/>
    <cellStyle name="Milliers 2" xfId="101" xr:uid="{00000000-0005-0000-0000-0000B3000000}"/>
    <cellStyle name="Milliers 2 2" xfId="102" xr:uid="{00000000-0005-0000-0000-0000B4000000}"/>
    <cellStyle name="Milliers 3" xfId="103" xr:uid="{00000000-0005-0000-0000-0000B5000000}"/>
    <cellStyle name="Milliers 3 2" xfId="104" xr:uid="{00000000-0005-0000-0000-0000B6000000}"/>
    <cellStyle name="Milliers 4" xfId="105" xr:uid="{00000000-0005-0000-0000-0000B7000000}"/>
    <cellStyle name="Milliers 5" xfId="106" xr:uid="{00000000-0005-0000-0000-0000B8000000}"/>
    <cellStyle name="Milliers 5 2" xfId="107" xr:uid="{00000000-0005-0000-0000-0000B9000000}"/>
    <cellStyle name="Milliers 5 3" xfId="108" xr:uid="{00000000-0005-0000-0000-0000BA000000}"/>
    <cellStyle name="Milliers 5 4" xfId="109" xr:uid="{00000000-0005-0000-0000-0000BB000000}"/>
    <cellStyle name="Milliers 5 5" xfId="110" xr:uid="{00000000-0005-0000-0000-0000BC000000}"/>
    <cellStyle name="Negative" xfId="414" xr:uid="{00000000-0005-0000-0000-0000BD000000}"/>
    <cellStyle name="Neutraal 2" xfId="111" xr:uid="{00000000-0005-0000-0000-0000BE000000}"/>
    <cellStyle name="Neutraal 3" xfId="112" xr:uid="{00000000-0005-0000-0000-0000BF000000}"/>
    <cellStyle name="Neutraal 4" xfId="113" xr:uid="{00000000-0005-0000-0000-0000C0000000}"/>
    <cellStyle name="Neutral 2" xfId="114" xr:uid="{00000000-0005-0000-0000-0000C1000000}"/>
    <cellStyle name="Neutral 3" xfId="115" xr:uid="{00000000-0005-0000-0000-0000C2000000}"/>
    <cellStyle name="Normaali 2" xfId="116" xr:uid="{00000000-0005-0000-0000-0000C3000000}"/>
    <cellStyle name="Normaali_UNSPSC_English_v13.1201XLS-2-Mediq" xfId="117" xr:uid="{00000000-0005-0000-0000-0000C4000000}"/>
    <cellStyle name="Normal" xfId="0" builtinId="0"/>
    <cellStyle name="Normal - Estilo1" xfId="415" xr:uid="{00000000-0005-0000-0000-0000C5000000}"/>
    <cellStyle name="Normal - Modelo1" xfId="416" xr:uid="{00000000-0005-0000-0000-0000C6000000}"/>
    <cellStyle name="Normal - Style1" xfId="417" xr:uid="{00000000-0005-0000-0000-0000C7000000}"/>
    <cellStyle name="Normal 10" xfId="118" xr:uid="{00000000-0005-0000-0000-0000C8000000}"/>
    <cellStyle name="Normal 10 3" xfId="119" xr:uid="{00000000-0005-0000-0000-0000C9000000}"/>
    <cellStyle name="Normal 11" xfId="120" xr:uid="{00000000-0005-0000-0000-0000CA000000}"/>
    <cellStyle name="Normal 12" xfId="121" xr:uid="{00000000-0005-0000-0000-0000CB000000}"/>
    <cellStyle name="Normal 13" xfId="122" xr:uid="{00000000-0005-0000-0000-0000CC000000}"/>
    <cellStyle name="Normal 14" xfId="123" xr:uid="{00000000-0005-0000-0000-0000CD000000}"/>
    <cellStyle name="Normal 15" xfId="124" xr:uid="{00000000-0005-0000-0000-0000CE000000}"/>
    <cellStyle name="Normal 15 2" xfId="125" xr:uid="{00000000-0005-0000-0000-0000CF000000}"/>
    <cellStyle name="Normal 16" xfId="126" xr:uid="{00000000-0005-0000-0000-0000D0000000}"/>
    <cellStyle name="Normal 16 2" xfId="127" xr:uid="{00000000-0005-0000-0000-0000D1000000}"/>
    <cellStyle name="Normal 16 3" xfId="128" xr:uid="{00000000-0005-0000-0000-0000D2000000}"/>
    <cellStyle name="Normal 16 4" xfId="129" xr:uid="{00000000-0005-0000-0000-0000D3000000}"/>
    <cellStyle name="Normal 16 5" xfId="130" xr:uid="{00000000-0005-0000-0000-0000D4000000}"/>
    <cellStyle name="Normal 17" xfId="131" xr:uid="{00000000-0005-0000-0000-0000D5000000}"/>
    <cellStyle name="Normal 18" xfId="132" xr:uid="{00000000-0005-0000-0000-0000D6000000}"/>
    <cellStyle name="Normal 19" xfId="133" xr:uid="{00000000-0005-0000-0000-0000D7000000}"/>
    <cellStyle name="Normal 2" xfId="134" xr:uid="{00000000-0005-0000-0000-0000D8000000}"/>
    <cellStyle name="Normál 2" xfId="135" xr:uid="{00000000-0005-0000-0000-0000D9000000}"/>
    <cellStyle name="Normal 2 2" xfId="136" xr:uid="{00000000-0005-0000-0000-0000DA000000}"/>
    <cellStyle name="Normál 2 2" xfId="137" xr:uid="{00000000-0005-0000-0000-0000DB000000}"/>
    <cellStyle name="Normal 2 2 2" xfId="335" xr:uid="{00000000-0005-0000-0000-0000DC000000}"/>
    <cellStyle name="Normal 2 3" xfId="138" xr:uid="{00000000-0005-0000-0000-0000DD000000}"/>
    <cellStyle name="Normal 2 4" xfId="139" xr:uid="{00000000-0005-0000-0000-0000DE000000}"/>
    <cellStyle name="Normal 2 5" xfId="140" xr:uid="{00000000-0005-0000-0000-0000DF000000}"/>
    <cellStyle name="Normal 2 5 2" xfId="333" xr:uid="{00000000-0005-0000-0000-0000E0000000}"/>
    <cellStyle name="Normal 2 6" xfId="460" xr:uid="{00000000-0005-0000-0000-0000E1000000}"/>
    <cellStyle name="Normal 2 7" xfId="465" xr:uid="{00000000-0005-0000-0000-0000E2000000}"/>
    <cellStyle name="Normal 2_BDG ZES 2009 LAVORO" xfId="418" xr:uid="{00000000-0005-0000-0000-0000E3000000}"/>
    <cellStyle name="Normal 20" xfId="141" xr:uid="{00000000-0005-0000-0000-0000E4000000}"/>
    <cellStyle name="Normal 21" xfId="142" xr:uid="{00000000-0005-0000-0000-0000E5000000}"/>
    <cellStyle name="Normal 21 2" xfId="143" xr:uid="{00000000-0005-0000-0000-0000E6000000}"/>
    <cellStyle name="Normal 22" xfId="144" xr:uid="{00000000-0005-0000-0000-0000E7000000}"/>
    <cellStyle name="Normal 23" xfId="145" xr:uid="{00000000-0005-0000-0000-0000E8000000}"/>
    <cellStyle name="Normal 24" xfId="146" xr:uid="{00000000-0005-0000-0000-0000E9000000}"/>
    <cellStyle name="Normal 25" xfId="473" xr:uid="{A9C10C3D-69F9-4526-B0A1-636C10F326E2}"/>
    <cellStyle name="Normal 3" xfId="147" xr:uid="{00000000-0005-0000-0000-0000EA000000}"/>
    <cellStyle name="Normál 3" xfId="148" xr:uid="{00000000-0005-0000-0000-0000EB000000}"/>
    <cellStyle name="Normal 3 2" xfId="149" xr:uid="{00000000-0005-0000-0000-0000EC000000}"/>
    <cellStyle name="Normál 3 2" xfId="150" xr:uid="{00000000-0005-0000-0000-0000ED000000}"/>
    <cellStyle name="Normal 3 3" xfId="151" xr:uid="{00000000-0005-0000-0000-0000EE000000}"/>
    <cellStyle name="Normal 3 4" xfId="152" xr:uid="{00000000-0005-0000-0000-0000EF000000}"/>
    <cellStyle name="Normal 3_BDG ZES 2009 LAVORO" xfId="419" xr:uid="{00000000-0005-0000-0000-0000F0000000}"/>
    <cellStyle name="Normal 4" xfId="153" xr:uid="{00000000-0005-0000-0000-0000F1000000}"/>
    <cellStyle name="Normal 4 2" xfId="154" xr:uid="{00000000-0005-0000-0000-0000F2000000}"/>
    <cellStyle name="Normal 5" xfId="155" xr:uid="{00000000-0005-0000-0000-0000F3000000}"/>
    <cellStyle name="Normal 5 2" xfId="156" xr:uid="{00000000-0005-0000-0000-0000F4000000}"/>
    <cellStyle name="Normal 6" xfId="157" xr:uid="{00000000-0005-0000-0000-0000F5000000}"/>
    <cellStyle name="Normal 6 2" xfId="158" xr:uid="{00000000-0005-0000-0000-0000F6000000}"/>
    <cellStyle name="Normal 6 3" xfId="334" xr:uid="{00000000-0005-0000-0000-0000F7000000}"/>
    <cellStyle name="Normal 7" xfId="159" xr:uid="{00000000-0005-0000-0000-0000F8000000}"/>
    <cellStyle name="Normal 7 2" xfId="160" xr:uid="{00000000-0005-0000-0000-0000F9000000}"/>
    <cellStyle name="Normal 8" xfId="161" xr:uid="{00000000-0005-0000-0000-0000FA000000}"/>
    <cellStyle name="Normal 9" xfId="162" xr:uid="{00000000-0005-0000-0000-0000FB000000}"/>
    <cellStyle name="Normale 10" xfId="420" xr:uid="{00000000-0005-0000-0000-0000FD000000}"/>
    <cellStyle name="Normale 2" xfId="421" xr:uid="{00000000-0005-0000-0000-0000FE000000}"/>
    <cellStyle name="Normale 2 2" xfId="422" xr:uid="{00000000-0005-0000-0000-0000FF000000}"/>
    <cellStyle name="Normale 2 3" xfId="423" xr:uid="{00000000-0005-0000-0000-000000010000}"/>
    <cellStyle name="Normale 3" xfId="424" xr:uid="{00000000-0005-0000-0000-000001010000}"/>
    <cellStyle name="Normale 4" xfId="425" xr:uid="{00000000-0005-0000-0000-000002010000}"/>
    <cellStyle name="Normale 9" xfId="426" xr:uid="{00000000-0005-0000-0000-000003010000}"/>
    <cellStyle name="Notas" xfId="427" xr:uid="{00000000-0005-0000-0000-000004010000}"/>
    <cellStyle name="Note 2" xfId="163" xr:uid="{00000000-0005-0000-0000-000005010000}"/>
    <cellStyle name="Note 3" xfId="164" xr:uid="{00000000-0005-0000-0000-000006010000}"/>
    <cellStyle name="Note 4" xfId="165" xr:uid="{00000000-0005-0000-0000-000007010000}"/>
    <cellStyle name="Notitie 2" xfId="166" xr:uid="{00000000-0005-0000-0000-000008010000}"/>
    <cellStyle name="Notitie 3" xfId="167" xr:uid="{00000000-0005-0000-0000-000009010000}"/>
    <cellStyle name="Notitie 4" xfId="168" xr:uid="{00000000-0005-0000-0000-00000A010000}"/>
    <cellStyle name="Odefinierad" xfId="428" xr:uid="{00000000-0005-0000-0000-00000B010000}"/>
    <cellStyle name="Ongeldig 2" xfId="169" xr:uid="{00000000-0005-0000-0000-00000C010000}"/>
    <cellStyle name="Output 2" xfId="170" xr:uid="{00000000-0005-0000-0000-00000D010000}"/>
    <cellStyle name="Output 3" xfId="171" xr:uid="{00000000-0005-0000-0000-00000E010000}"/>
    <cellStyle name="Percent 10" xfId="172" xr:uid="{00000000-0005-0000-0000-00000F010000}"/>
    <cellStyle name="Percent 11" xfId="173" xr:uid="{00000000-0005-0000-0000-000010010000}"/>
    <cellStyle name="Percent 2" xfId="174" xr:uid="{00000000-0005-0000-0000-000011010000}"/>
    <cellStyle name="Percent 2 2" xfId="429" xr:uid="{00000000-0005-0000-0000-000012010000}"/>
    <cellStyle name="Percent 2 3" xfId="430" xr:uid="{00000000-0005-0000-0000-000013010000}"/>
    <cellStyle name="Percent 3" xfId="175" xr:uid="{00000000-0005-0000-0000-000014010000}"/>
    <cellStyle name="Percent 4" xfId="176" xr:uid="{00000000-0005-0000-0000-000015010000}"/>
    <cellStyle name="Percent 5" xfId="177" xr:uid="{00000000-0005-0000-0000-000016010000}"/>
    <cellStyle name="Percent 6" xfId="178" xr:uid="{00000000-0005-0000-0000-000017010000}"/>
    <cellStyle name="Percent 7" xfId="179" xr:uid="{00000000-0005-0000-0000-000018010000}"/>
    <cellStyle name="Percent 8" xfId="180" xr:uid="{00000000-0005-0000-0000-000019010000}"/>
    <cellStyle name="Percent 9" xfId="181" xr:uid="{00000000-0005-0000-0000-00001A010000}"/>
    <cellStyle name="Percentuale 2" xfId="431" xr:uid="{00000000-0005-0000-0000-00001B010000}"/>
    <cellStyle name="Percentuale 3" xfId="432" xr:uid="{00000000-0005-0000-0000-00001C010000}"/>
    <cellStyle name="Percentuale 4" xfId="433" xr:uid="{00000000-0005-0000-0000-00001D010000}"/>
    <cellStyle name="Porcentaje 2" xfId="434" xr:uid="{00000000-0005-0000-0000-00001E010000}"/>
    <cellStyle name="Pourcentage 2" xfId="182" xr:uid="{00000000-0005-0000-0000-00001F010000}"/>
    <cellStyle name="Pourcentage 3" xfId="183" xr:uid="{00000000-0005-0000-0000-000020010000}"/>
    <cellStyle name="Pourcentage 4" xfId="184" xr:uid="{00000000-0005-0000-0000-000021010000}"/>
    <cellStyle name="Procent 2" xfId="185" xr:uid="{00000000-0005-0000-0000-000022010000}"/>
    <cellStyle name="Rapport" xfId="435" xr:uid="{00000000-0005-0000-0000-000023010000}"/>
    <cellStyle name="Salida" xfId="436" xr:uid="{00000000-0005-0000-0000-000024010000}"/>
    <cellStyle name="SAPBEXaggData" xfId="186" xr:uid="{00000000-0005-0000-0000-000025010000}"/>
    <cellStyle name="SAPBEXaggData 2" xfId="187" xr:uid="{00000000-0005-0000-0000-000026010000}"/>
    <cellStyle name="SAPBEXaggDataEmph" xfId="188" xr:uid="{00000000-0005-0000-0000-000027010000}"/>
    <cellStyle name="SAPBEXaggDataEmph 2" xfId="189" xr:uid="{00000000-0005-0000-0000-000028010000}"/>
    <cellStyle name="SAPBEXaggItem" xfId="190" xr:uid="{00000000-0005-0000-0000-000029010000}"/>
    <cellStyle name="SAPBEXaggItem 2" xfId="191" xr:uid="{00000000-0005-0000-0000-00002A010000}"/>
    <cellStyle name="SAPBEXaggItemX" xfId="192" xr:uid="{00000000-0005-0000-0000-00002B010000}"/>
    <cellStyle name="SAPBEXaggItemX 2" xfId="193" xr:uid="{00000000-0005-0000-0000-00002C010000}"/>
    <cellStyle name="SAPBEXchaText" xfId="194" xr:uid="{00000000-0005-0000-0000-00002D010000}"/>
    <cellStyle name="SAPBEXchaText 2" xfId="195" xr:uid="{00000000-0005-0000-0000-00002E010000}"/>
    <cellStyle name="SAPBEXexcBad7" xfId="196" xr:uid="{00000000-0005-0000-0000-00002F010000}"/>
    <cellStyle name="SAPBEXexcBad7 2" xfId="197" xr:uid="{00000000-0005-0000-0000-000030010000}"/>
    <cellStyle name="SAPBEXexcBad8" xfId="198" xr:uid="{00000000-0005-0000-0000-000031010000}"/>
    <cellStyle name="SAPBEXexcBad8 2" xfId="199" xr:uid="{00000000-0005-0000-0000-000032010000}"/>
    <cellStyle name="SAPBEXexcBad9" xfId="200" xr:uid="{00000000-0005-0000-0000-000033010000}"/>
    <cellStyle name="SAPBEXexcBad9 2" xfId="201" xr:uid="{00000000-0005-0000-0000-000034010000}"/>
    <cellStyle name="SAPBEXexcCritical4" xfId="202" xr:uid="{00000000-0005-0000-0000-000035010000}"/>
    <cellStyle name="SAPBEXexcCritical4 2" xfId="203" xr:uid="{00000000-0005-0000-0000-000036010000}"/>
    <cellStyle name="SAPBEXexcCritical5" xfId="204" xr:uid="{00000000-0005-0000-0000-000037010000}"/>
    <cellStyle name="SAPBEXexcCritical5 2" xfId="205" xr:uid="{00000000-0005-0000-0000-000038010000}"/>
    <cellStyle name="SAPBEXexcCritical6" xfId="206" xr:uid="{00000000-0005-0000-0000-000039010000}"/>
    <cellStyle name="SAPBEXexcCritical6 2" xfId="207" xr:uid="{00000000-0005-0000-0000-00003A010000}"/>
    <cellStyle name="SAPBEXexcGood1" xfId="208" xr:uid="{00000000-0005-0000-0000-00003B010000}"/>
    <cellStyle name="SAPBEXexcGood1 2" xfId="209" xr:uid="{00000000-0005-0000-0000-00003C010000}"/>
    <cellStyle name="SAPBEXexcGood2" xfId="210" xr:uid="{00000000-0005-0000-0000-00003D010000}"/>
    <cellStyle name="SAPBEXexcGood2 2" xfId="211" xr:uid="{00000000-0005-0000-0000-00003E010000}"/>
    <cellStyle name="SAPBEXexcGood3" xfId="212" xr:uid="{00000000-0005-0000-0000-00003F010000}"/>
    <cellStyle name="SAPBEXexcGood3 2" xfId="213" xr:uid="{00000000-0005-0000-0000-000040010000}"/>
    <cellStyle name="SAPBEXfilterDrill" xfId="214" xr:uid="{00000000-0005-0000-0000-000041010000}"/>
    <cellStyle name="SAPBEXfilterDrill 2" xfId="215" xr:uid="{00000000-0005-0000-0000-000042010000}"/>
    <cellStyle name="SAPBEXfilterItem" xfId="216" xr:uid="{00000000-0005-0000-0000-000043010000}"/>
    <cellStyle name="SAPBEXfilterItem 2" xfId="217" xr:uid="{00000000-0005-0000-0000-000044010000}"/>
    <cellStyle name="SAPBEXfilterText" xfId="218" xr:uid="{00000000-0005-0000-0000-000045010000}"/>
    <cellStyle name="SAPBEXfilterText 2" xfId="219" xr:uid="{00000000-0005-0000-0000-000046010000}"/>
    <cellStyle name="SAPBEXformats" xfId="220" xr:uid="{00000000-0005-0000-0000-000047010000}"/>
    <cellStyle name="SAPBEXformats 2" xfId="221" xr:uid="{00000000-0005-0000-0000-000048010000}"/>
    <cellStyle name="SAPBEXheaderItem" xfId="222" xr:uid="{00000000-0005-0000-0000-000049010000}"/>
    <cellStyle name="SAPBEXheaderItem 2" xfId="223" xr:uid="{00000000-0005-0000-0000-00004A010000}"/>
    <cellStyle name="SAPBEXheaderText" xfId="224" xr:uid="{00000000-0005-0000-0000-00004B010000}"/>
    <cellStyle name="SAPBEXheaderText 2" xfId="225" xr:uid="{00000000-0005-0000-0000-00004C010000}"/>
    <cellStyle name="SAPBEXHLevel0" xfId="226" xr:uid="{00000000-0005-0000-0000-00004D010000}"/>
    <cellStyle name="SAPBEXHLevel0 2" xfId="227" xr:uid="{00000000-0005-0000-0000-00004E010000}"/>
    <cellStyle name="SAPBEXHLevel0X" xfId="228" xr:uid="{00000000-0005-0000-0000-00004F010000}"/>
    <cellStyle name="SAPBEXHLevel0X 2" xfId="229" xr:uid="{00000000-0005-0000-0000-000050010000}"/>
    <cellStyle name="SAPBEXHLevel1" xfId="230" xr:uid="{00000000-0005-0000-0000-000051010000}"/>
    <cellStyle name="SAPBEXHLevel1 2" xfId="231" xr:uid="{00000000-0005-0000-0000-000052010000}"/>
    <cellStyle name="SAPBEXHLevel1X" xfId="232" xr:uid="{00000000-0005-0000-0000-000053010000}"/>
    <cellStyle name="SAPBEXHLevel1X 2" xfId="233" xr:uid="{00000000-0005-0000-0000-000054010000}"/>
    <cellStyle name="SAPBEXHLevel2" xfId="234" xr:uid="{00000000-0005-0000-0000-000055010000}"/>
    <cellStyle name="SAPBEXHLevel2 2" xfId="235" xr:uid="{00000000-0005-0000-0000-000056010000}"/>
    <cellStyle name="SAPBEXHLevel2X" xfId="236" xr:uid="{00000000-0005-0000-0000-000057010000}"/>
    <cellStyle name="SAPBEXHLevel2X 2" xfId="237" xr:uid="{00000000-0005-0000-0000-000058010000}"/>
    <cellStyle name="SAPBEXHLevel3" xfId="238" xr:uid="{00000000-0005-0000-0000-000059010000}"/>
    <cellStyle name="SAPBEXHLevel3 2" xfId="239" xr:uid="{00000000-0005-0000-0000-00005A010000}"/>
    <cellStyle name="SAPBEXHLevel3X" xfId="240" xr:uid="{00000000-0005-0000-0000-00005B010000}"/>
    <cellStyle name="SAPBEXHLevel3X 2" xfId="241" xr:uid="{00000000-0005-0000-0000-00005C010000}"/>
    <cellStyle name="SAPBEXinputData" xfId="242" xr:uid="{00000000-0005-0000-0000-00005D010000}"/>
    <cellStyle name="SAPBEXinputData 2" xfId="243" xr:uid="{00000000-0005-0000-0000-00005E010000}"/>
    <cellStyle name="SAPBEXItemHeader" xfId="244" xr:uid="{00000000-0005-0000-0000-00005F010000}"/>
    <cellStyle name="SAPBEXresData" xfId="245" xr:uid="{00000000-0005-0000-0000-000060010000}"/>
    <cellStyle name="SAPBEXresData 2" xfId="246" xr:uid="{00000000-0005-0000-0000-000061010000}"/>
    <cellStyle name="SAPBEXresDataEmph" xfId="247" xr:uid="{00000000-0005-0000-0000-000062010000}"/>
    <cellStyle name="SAPBEXresDataEmph 2" xfId="248" xr:uid="{00000000-0005-0000-0000-000063010000}"/>
    <cellStyle name="SAPBEXresItem" xfId="249" xr:uid="{00000000-0005-0000-0000-000064010000}"/>
    <cellStyle name="SAPBEXresItem 2" xfId="250" xr:uid="{00000000-0005-0000-0000-000065010000}"/>
    <cellStyle name="SAPBEXresItemX" xfId="251" xr:uid="{00000000-0005-0000-0000-000066010000}"/>
    <cellStyle name="SAPBEXresItemX 2" xfId="252" xr:uid="{00000000-0005-0000-0000-000067010000}"/>
    <cellStyle name="SAPBEXstdData" xfId="253" xr:uid="{00000000-0005-0000-0000-000068010000}"/>
    <cellStyle name="SAPBEXstdData 2" xfId="254" xr:uid="{00000000-0005-0000-0000-000069010000}"/>
    <cellStyle name="SAPBEXstdData_Table" xfId="255" xr:uid="{00000000-0005-0000-0000-00006A010000}"/>
    <cellStyle name="SAPBEXstdDataEmph" xfId="256" xr:uid="{00000000-0005-0000-0000-00006B010000}"/>
    <cellStyle name="SAPBEXstdDataEmph 2" xfId="257" xr:uid="{00000000-0005-0000-0000-00006C010000}"/>
    <cellStyle name="SAPBEXstdItem" xfId="258" xr:uid="{00000000-0005-0000-0000-00006D010000}"/>
    <cellStyle name="SAPBEXstdItem 2" xfId="259" xr:uid="{00000000-0005-0000-0000-00006E010000}"/>
    <cellStyle name="SAPBEXstdItem_Blad3" xfId="260" xr:uid="{00000000-0005-0000-0000-00006F010000}"/>
    <cellStyle name="SAPBEXstdItemX" xfId="261" xr:uid="{00000000-0005-0000-0000-000070010000}"/>
    <cellStyle name="SAPBEXstdItemX 2" xfId="262" xr:uid="{00000000-0005-0000-0000-000071010000}"/>
    <cellStyle name="SAPBEXtitle" xfId="263" xr:uid="{00000000-0005-0000-0000-000072010000}"/>
    <cellStyle name="SAPBEXtitle 2" xfId="264" xr:uid="{00000000-0005-0000-0000-000073010000}"/>
    <cellStyle name="SAPBEXunassignedItem" xfId="265" xr:uid="{00000000-0005-0000-0000-000074010000}"/>
    <cellStyle name="SAPBEXundefined" xfId="266" xr:uid="{00000000-0005-0000-0000-000075010000}"/>
    <cellStyle name="SAPBEXundefined 2" xfId="267" xr:uid="{00000000-0005-0000-0000-000076010000}"/>
    <cellStyle name="Sheet Title" xfId="268" xr:uid="{00000000-0005-0000-0000-000077010000}"/>
    <cellStyle name="Standaard 10" xfId="269" xr:uid="{00000000-0005-0000-0000-000079010000}"/>
    <cellStyle name="Standaard 10 2" xfId="270" xr:uid="{00000000-0005-0000-0000-00007A010000}"/>
    <cellStyle name="Standaard 11" xfId="271" xr:uid="{00000000-0005-0000-0000-00007B010000}"/>
    <cellStyle name="Standaard 11 2" xfId="272" xr:uid="{00000000-0005-0000-0000-00007C010000}"/>
    <cellStyle name="Standaard 12" xfId="273" xr:uid="{00000000-0005-0000-0000-00007D010000}"/>
    <cellStyle name="Standaard 12 2" xfId="274" xr:uid="{00000000-0005-0000-0000-00007E010000}"/>
    <cellStyle name="Standaard 13" xfId="275" xr:uid="{00000000-0005-0000-0000-00007F010000}"/>
    <cellStyle name="Standaard 14" xfId="276" xr:uid="{00000000-0005-0000-0000-000080010000}"/>
    <cellStyle name="Standaard 15" xfId="277" xr:uid="{00000000-0005-0000-0000-000081010000}"/>
    <cellStyle name="Standaard 16" xfId="278" xr:uid="{00000000-0005-0000-0000-000082010000}"/>
    <cellStyle name="Standaard 17" xfId="279" xr:uid="{00000000-0005-0000-0000-000083010000}"/>
    <cellStyle name="Standaard 18" xfId="280" xr:uid="{00000000-0005-0000-0000-000084010000}"/>
    <cellStyle name="Standaard 19" xfId="331" xr:uid="{00000000-0005-0000-0000-000085010000}"/>
    <cellStyle name="Standaard 2" xfId="1" xr:uid="{00000000-0005-0000-0000-000086010000}"/>
    <cellStyle name="Standaard 2 2" xfId="281" xr:uid="{00000000-0005-0000-0000-000087010000}"/>
    <cellStyle name="Standaard 2 2 2" xfId="456" xr:uid="{00000000-0005-0000-0000-000088010000}"/>
    <cellStyle name="Standaard 2 3" xfId="282" xr:uid="{00000000-0005-0000-0000-000089010000}"/>
    <cellStyle name="Standaard 2 3 2" xfId="283" xr:uid="{00000000-0005-0000-0000-00008A010000}"/>
    <cellStyle name="Standaard 20" xfId="454" xr:uid="{00000000-0005-0000-0000-00008B010000}"/>
    <cellStyle name="Standaard 21" xfId="467" xr:uid="{00000000-0005-0000-0000-00008C010000}"/>
    <cellStyle name="Standaard 3" xfId="284" xr:uid="{00000000-0005-0000-0000-00008D010000}"/>
    <cellStyle name="Standaard 3 2" xfId="285" xr:uid="{00000000-0005-0000-0000-00008E010000}"/>
    <cellStyle name="Standaard 3 3" xfId="459" xr:uid="{00000000-0005-0000-0000-00008F010000}"/>
    <cellStyle name="Standaard 3 4" xfId="463" xr:uid="{00000000-0005-0000-0000-000090010000}"/>
    <cellStyle name="Standaard 3 4 2" xfId="464" xr:uid="{00000000-0005-0000-0000-000091010000}"/>
    <cellStyle name="Standaard 3 4 3" xfId="466" xr:uid="{00000000-0005-0000-0000-000092010000}"/>
    <cellStyle name="Standaard 3 5" xfId="470" xr:uid="{00000000-0005-0000-0000-000093010000}"/>
    <cellStyle name="Standaard 32 2" xfId="286" xr:uid="{00000000-0005-0000-0000-000094010000}"/>
    <cellStyle name="Standaard 32 2 2" xfId="287" xr:uid="{00000000-0005-0000-0000-000095010000}"/>
    <cellStyle name="Standaard 33 2" xfId="288" xr:uid="{00000000-0005-0000-0000-000096010000}"/>
    <cellStyle name="Standaard 33 2 2" xfId="289" xr:uid="{00000000-0005-0000-0000-000097010000}"/>
    <cellStyle name="Standaard 4" xfId="290" xr:uid="{00000000-0005-0000-0000-000098010000}"/>
    <cellStyle name="Standaard 4 2" xfId="291" xr:uid="{00000000-0005-0000-0000-000099010000}"/>
    <cellStyle name="Standaard 4 3" xfId="455" xr:uid="{00000000-0005-0000-0000-00009A010000}"/>
    <cellStyle name="Standaard 4 3 2" xfId="462" xr:uid="{00000000-0005-0000-0000-00009B010000}"/>
    <cellStyle name="Standaard 4 3 3" xfId="469" xr:uid="{00000000-0005-0000-0000-00009C010000}"/>
    <cellStyle name="Standaard 4 4" xfId="461" xr:uid="{00000000-0005-0000-0000-00009D010000}"/>
    <cellStyle name="Standaard 4 5" xfId="468" xr:uid="{00000000-0005-0000-0000-00009E010000}"/>
    <cellStyle name="Standaard 42" xfId="292" xr:uid="{00000000-0005-0000-0000-00009F010000}"/>
    <cellStyle name="Standaard 5" xfId="293" xr:uid="{00000000-0005-0000-0000-0000A0010000}"/>
    <cellStyle name="Standaard 5 2" xfId="294" xr:uid="{00000000-0005-0000-0000-0000A1010000}"/>
    <cellStyle name="Standaard 5 3" xfId="458" xr:uid="{00000000-0005-0000-0000-0000A2010000}"/>
    <cellStyle name="Standaard 6" xfId="295" xr:uid="{00000000-0005-0000-0000-0000A3010000}"/>
    <cellStyle name="Standaard 6 2" xfId="296" xr:uid="{00000000-0005-0000-0000-0000A4010000}"/>
    <cellStyle name="Standaard 7" xfId="297" xr:uid="{00000000-0005-0000-0000-0000A5010000}"/>
    <cellStyle name="Standaard 7 2" xfId="298" xr:uid="{00000000-0005-0000-0000-0000A6010000}"/>
    <cellStyle name="Standaard 8" xfId="299" xr:uid="{00000000-0005-0000-0000-0000A7010000}"/>
    <cellStyle name="Standaard 8 2" xfId="300" xr:uid="{00000000-0005-0000-0000-0000A8010000}"/>
    <cellStyle name="Standaard 9" xfId="301" xr:uid="{00000000-0005-0000-0000-0000A9010000}"/>
    <cellStyle name="Standaard 9 2" xfId="302" xr:uid="{00000000-0005-0000-0000-0000AA010000}"/>
    <cellStyle name="Standard 2" xfId="303" xr:uid="{00000000-0005-0000-0000-0000AB010000}"/>
    <cellStyle name="Standard_6.4.InvBerichtD" xfId="437" xr:uid="{00000000-0005-0000-0000-0000AC010000}"/>
    <cellStyle name="Style 1" xfId="438" xr:uid="{00000000-0005-0000-0000-0000AD010000}"/>
    <cellStyle name="Texto de advertencia" xfId="439" xr:uid="{00000000-0005-0000-0000-0000AE010000}"/>
    <cellStyle name="Texto explicativo" xfId="440" xr:uid="{00000000-0005-0000-0000-0000AF010000}"/>
    <cellStyle name="Titel 2" xfId="304" xr:uid="{00000000-0005-0000-0000-0000B0010000}"/>
    <cellStyle name="Titel 3" xfId="305" xr:uid="{00000000-0005-0000-0000-0000B1010000}"/>
    <cellStyle name="Titel 4" xfId="306" xr:uid="{00000000-0005-0000-0000-0000B2010000}"/>
    <cellStyle name="Title 2" xfId="307" xr:uid="{00000000-0005-0000-0000-0000B3010000}"/>
    <cellStyle name="Title 3" xfId="308" xr:uid="{00000000-0005-0000-0000-0000B4010000}"/>
    <cellStyle name="Title 4" xfId="309" xr:uid="{00000000-0005-0000-0000-0000B5010000}"/>
    <cellStyle name="Título" xfId="441" xr:uid="{00000000-0005-0000-0000-0000B6010000}"/>
    <cellStyle name="Título 1" xfId="442" xr:uid="{00000000-0005-0000-0000-0000B7010000}"/>
    <cellStyle name="Título 2" xfId="443" xr:uid="{00000000-0005-0000-0000-0000B8010000}"/>
    <cellStyle name="Título 3" xfId="444" xr:uid="{00000000-0005-0000-0000-0000B9010000}"/>
    <cellStyle name="Totaal 2" xfId="310" xr:uid="{00000000-0005-0000-0000-0000BA010000}"/>
    <cellStyle name="Totaal 3" xfId="311" xr:uid="{00000000-0005-0000-0000-0000BB010000}"/>
    <cellStyle name="Totaal 4" xfId="312" xr:uid="{00000000-0005-0000-0000-0000BC010000}"/>
    <cellStyle name="Total 2" xfId="313" xr:uid="{00000000-0005-0000-0000-0000BD010000}"/>
    <cellStyle name="Total 3" xfId="314" xr:uid="{00000000-0005-0000-0000-0000BE010000}"/>
    <cellStyle name="Tusental 2" xfId="315" xr:uid="{00000000-0005-0000-0000-0000BF010000}"/>
    <cellStyle name="Uitvoer 2" xfId="316" xr:uid="{00000000-0005-0000-0000-0000C0010000}"/>
    <cellStyle name="Valuta (0)" xfId="445" xr:uid="{00000000-0005-0000-0000-0000C1010000}"/>
    <cellStyle name="Valuta 2" xfId="317" xr:uid="{00000000-0005-0000-0000-0000C2010000}"/>
    <cellStyle name="Valuta 2 2" xfId="318" xr:uid="{00000000-0005-0000-0000-0000C3010000}"/>
    <cellStyle name="Valuta 3" xfId="319" xr:uid="{00000000-0005-0000-0000-0000C4010000}"/>
    <cellStyle name="Valuta 3 2" xfId="320" xr:uid="{00000000-0005-0000-0000-0000C5010000}"/>
    <cellStyle name="Valuta 4" xfId="321" xr:uid="{00000000-0005-0000-0000-0000C6010000}"/>
    <cellStyle name="Valuta 5 2" xfId="322" xr:uid="{00000000-0005-0000-0000-0000C7010000}"/>
    <cellStyle name="Valuta 5 2 2" xfId="323" xr:uid="{00000000-0005-0000-0000-0000C8010000}"/>
    <cellStyle name="Waarschuwingstekst 2" xfId="324" xr:uid="{00000000-0005-0000-0000-0000C9010000}"/>
    <cellStyle name="Waarschuwingstekst 3" xfId="325" xr:uid="{00000000-0005-0000-0000-0000CA010000}"/>
    <cellStyle name="Waarschuwingstekst 4" xfId="326" xr:uid="{00000000-0005-0000-0000-0000CB010000}"/>
    <cellStyle name="Warning Text 2" xfId="327" xr:uid="{00000000-0005-0000-0000-0000CC010000}"/>
    <cellStyle name="Warning Text 3" xfId="328" xr:uid="{00000000-0005-0000-0000-0000CD010000}"/>
    <cellStyle name="Warning Text 4" xfId="329" xr:uid="{00000000-0005-0000-0000-0000CE010000}"/>
    <cellStyle name="Zero" xfId="446" xr:uid="{00000000-0005-0000-0000-0000CF010000}"/>
    <cellStyle name="Zero &amp; Negative" xfId="447" xr:uid="{00000000-0005-0000-0000-0000D0010000}"/>
    <cellStyle name="Zero_2. ZAP_Sales statistics 200802" xfId="448" xr:uid="{00000000-0005-0000-0000-0000D1010000}"/>
    <cellStyle name="一般_Sales statistics 200606" xfId="449" xr:uid="{00000000-0005-0000-0000-0000D2010000}"/>
    <cellStyle name="千位分隔[0]_Equity" xfId="450" xr:uid="{00000000-0005-0000-0000-0000D3010000}"/>
    <cellStyle name="千位分隔_Investment - Injection Department" xfId="451" xr:uid="{00000000-0005-0000-0000-0000D4010000}"/>
    <cellStyle name="千分位_Sales statistics 200606" xfId="452" xr:uid="{00000000-0005-0000-0000-0000D5010000}"/>
    <cellStyle name="常规_CH09-KEY ISSUES LIST-DEFECTS LIST v5" xfId="453" xr:uid="{00000000-0005-0000-0000-0000D6010000}"/>
    <cellStyle name="桁区切り [0.00] 2" xfId="330" xr:uid="{00000000-0005-0000-0000-0000D7010000}"/>
  </cellStyles>
  <dxfs count="29">
    <dxf>
      <font>
        <b/>
        <i val="0"/>
        <strike val="0"/>
        <condense val="0"/>
        <extend val="0"/>
        <outline val="0"/>
        <shadow val="0"/>
        <u val="none"/>
        <vertAlign val="baseline"/>
        <sz val="11"/>
        <color rgb="FFFA7D00"/>
        <name val="Calibri"/>
        <family val="2"/>
        <scheme val="minor"/>
      </font>
      <numFmt numFmtId="2" formatCode="0.00"/>
      <fill>
        <patternFill patternType="solid">
          <fgColor indexed="64"/>
          <bgColor rgb="FFF2F2F2"/>
        </patternFill>
      </fill>
      <border diagonalUp="0" diagonalDown="0" outline="0">
        <left style="thin">
          <color rgb="FF7F7F7F"/>
        </left>
        <right style="thin">
          <color rgb="FF7F7F7F"/>
        </right>
        <top style="thin">
          <color rgb="FF7F7F7F"/>
        </top>
        <bottom style="thin">
          <color rgb="FF7F7F7F"/>
        </bottom>
      </border>
    </dxf>
    <dxf>
      <font>
        <strike val="0"/>
        <outline val="0"/>
        <shadow val="0"/>
        <u val="none"/>
        <vertAlign val="baseline"/>
        <sz val="11"/>
        <name val="Calibri"/>
        <family val="2"/>
        <scheme val="minor"/>
      </font>
      <numFmt numFmtId="2" formatCode="0.00"/>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numFmt numFmtId="2" formatCode="0.00"/>
      <fill>
        <patternFill patternType="solid">
          <fgColor indexed="64"/>
          <bgColor theme="8" tint="0.79998168889431442"/>
        </patternFill>
      </fill>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numFmt numFmtId="2" formatCode="0.00"/>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numFmt numFmtId="2" formatCode="0.00"/>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fill>
        <patternFill patternType="solid">
          <fgColor indexed="64"/>
          <bgColor rgb="FFFFFFCC"/>
        </patternFill>
      </fill>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fill>
        <patternFill patternType="solid">
          <fgColor indexed="64"/>
          <bgColor rgb="FFFFFFCC"/>
        </patternFill>
      </fill>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fill>
        <patternFill patternType="solid">
          <fgColor indexed="64"/>
          <bgColor rgb="FFFFFFCC"/>
        </patternFill>
      </fill>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nl-NL"/>
              <a:t>Score als functie van </a:t>
            </a:r>
            <a:r>
              <a:rPr lang="en-NL"/>
              <a:t>de </a:t>
            </a:r>
            <a:r>
              <a:rPr lang="nl-NL"/>
              <a:t>dosis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spPr>
            <a:ln w="22225" cap="rnd">
              <a:solidFill>
                <a:schemeClr val="accent1"/>
              </a:solidFill>
              <a:round/>
            </a:ln>
            <a:effectLst/>
          </c:spPr>
          <c:marker>
            <c:symbol val="none"/>
          </c:marker>
          <c:xVal>
            <c:numRef>
              <c:f>'Toelichting dosisscore'!$S$1:$S$121</c:f>
              <c:numCache>
                <c:formatCode>General</c:formatCode>
                <c:ptCount val="1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pt idx="41">
                  <c:v>2.0499999999999998</c:v>
                </c:pt>
                <c:pt idx="42">
                  <c:v>2.1</c:v>
                </c:pt>
                <c:pt idx="43">
                  <c:v>2.15</c:v>
                </c:pt>
                <c:pt idx="44">
                  <c:v>2.2000000000000002</c:v>
                </c:pt>
                <c:pt idx="45">
                  <c:v>2.25</c:v>
                </c:pt>
                <c:pt idx="46">
                  <c:v>2.2999999999999998</c:v>
                </c:pt>
                <c:pt idx="47">
                  <c:v>2.35</c:v>
                </c:pt>
                <c:pt idx="48">
                  <c:v>2.4</c:v>
                </c:pt>
                <c:pt idx="49">
                  <c:v>2.4500000000000002</c:v>
                </c:pt>
                <c:pt idx="50">
                  <c:v>2.5</c:v>
                </c:pt>
                <c:pt idx="51">
                  <c:v>2.5499999999999998</c:v>
                </c:pt>
                <c:pt idx="52">
                  <c:v>2.6</c:v>
                </c:pt>
                <c:pt idx="53">
                  <c:v>2.65</c:v>
                </c:pt>
                <c:pt idx="54">
                  <c:v>2.7</c:v>
                </c:pt>
                <c:pt idx="55">
                  <c:v>2.75</c:v>
                </c:pt>
                <c:pt idx="56">
                  <c:v>2.8</c:v>
                </c:pt>
                <c:pt idx="57">
                  <c:v>2.85</c:v>
                </c:pt>
                <c:pt idx="58">
                  <c:v>2.9</c:v>
                </c:pt>
                <c:pt idx="59">
                  <c:v>2.95</c:v>
                </c:pt>
                <c:pt idx="60">
                  <c:v>3</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c:v>
                </c:pt>
              </c:numCache>
            </c:numRef>
          </c:xVal>
          <c:yVal>
            <c:numRef>
              <c:f>'Toelichting dosisscore'!$U$1:$U$121</c:f>
              <c:numCache>
                <c:formatCode>General</c:formatCode>
                <c:ptCount val="121"/>
                <c:pt idx="0">
                  <c:v>0</c:v>
                </c:pt>
                <c:pt idx="1">
                  <c:v>5</c:v>
                </c:pt>
                <c:pt idx="2">
                  <c:v>5</c:v>
                </c:pt>
                <c:pt idx="3">
                  <c:v>5</c:v>
                </c:pt>
                <c:pt idx="4">
                  <c:v>5</c:v>
                </c:pt>
                <c:pt idx="5">
                  <c:v>5</c:v>
                </c:pt>
                <c:pt idx="6">
                  <c:v>4.74</c:v>
                </c:pt>
                <c:pt idx="7">
                  <c:v>4.51</c:v>
                </c:pt>
                <c:pt idx="8">
                  <c:v>4.32</c:v>
                </c:pt>
                <c:pt idx="9">
                  <c:v>4.1500000000000004</c:v>
                </c:pt>
                <c:pt idx="10">
                  <c:v>4</c:v>
                </c:pt>
                <c:pt idx="11">
                  <c:v>3.86</c:v>
                </c:pt>
                <c:pt idx="12">
                  <c:v>3.74</c:v>
                </c:pt>
                <c:pt idx="13">
                  <c:v>3.62</c:v>
                </c:pt>
                <c:pt idx="14">
                  <c:v>3.51</c:v>
                </c:pt>
                <c:pt idx="15">
                  <c:v>3.42</c:v>
                </c:pt>
                <c:pt idx="16">
                  <c:v>3.32</c:v>
                </c:pt>
                <c:pt idx="17">
                  <c:v>3.23</c:v>
                </c:pt>
                <c:pt idx="18">
                  <c:v>3.15</c:v>
                </c:pt>
                <c:pt idx="19">
                  <c:v>3.07</c:v>
                </c:pt>
                <c:pt idx="20">
                  <c:v>3</c:v>
                </c:pt>
                <c:pt idx="21">
                  <c:v>2.93</c:v>
                </c:pt>
                <c:pt idx="22">
                  <c:v>2.86</c:v>
                </c:pt>
                <c:pt idx="23">
                  <c:v>2.8</c:v>
                </c:pt>
                <c:pt idx="24">
                  <c:v>2.74</c:v>
                </c:pt>
                <c:pt idx="25">
                  <c:v>2.68</c:v>
                </c:pt>
                <c:pt idx="26">
                  <c:v>2.62</c:v>
                </c:pt>
                <c:pt idx="27">
                  <c:v>2.57</c:v>
                </c:pt>
                <c:pt idx="28">
                  <c:v>2.5099999999999998</c:v>
                </c:pt>
                <c:pt idx="29">
                  <c:v>2.46</c:v>
                </c:pt>
                <c:pt idx="30">
                  <c:v>2.42</c:v>
                </c:pt>
                <c:pt idx="31">
                  <c:v>2.37</c:v>
                </c:pt>
                <c:pt idx="32">
                  <c:v>2.3199999999999998</c:v>
                </c:pt>
                <c:pt idx="33">
                  <c:v>2.2799999999999998</c:v>
                </c:pt>
                <c:pt idx="34">
                  <c:v>2.23</c:v>
                </c:pt>
                <c:pt idx="35">
                  <c:v>2.19</c:v>
                </c:pt>
                <c:pt idx="36">
                  <c:v>2.15</c:v>
                </c:pt>
                <c:pt idx="37">
                  <c:v>2.11</c:v>
                </c:pt>
                <c:pt idx="38">
                  <c:v>2.0699999999999998</c:v>
                </c:pt>
                <c:pt idx="39">
                  <c:v>2.04</c:v>
                </c:pt>
                <c:pt idx="40">
                  <c:v>2</c:v>
                </c:pt>
                <c:pt idx="41">
                  <c:v>1.96</c:v>
                </c:pt>
                <c:pt idx="42">
                  <c:v>1.93</c:v>
                </c:pt>
                <c:pt idx="43">
                  <c:v>1.9</c:v>
                </c:pt>
                <c:pt idx="44">
                  <c:v>1.86</c:v>
                </c:pt>
                <c:pt idx="45">
                  <c:v>1.83</c:v>
                </c:pt>
                <c:pt idx="46">
                  <c:v>1.8</c:v>
                </c:pt>
                <c:pt idx="47">
                  <c:v>1.77</c:v>
                </c:pt>
                <c:pt idx="48">
                  <c:v>1.74</c:v>
                </c:pt>
                <c:pt idx="49">
                  <c:v>1.71</c:v>
                </c:pt>
                <c:pt idx="50">
                  <c:v>1.68</c:v>
                </c:pt>
                <c:pt idx="51">
                  <c:v>1.65</c:v>
                </c:pt>
                <c:pt idx="52">
                  <c:v>1.62</c:v>
                </c:pt>
                <c:pt idx="53">
                  <c:v>1.59</c:v>
                </c:pt>
                <c:pt idx="54">
                  <c:v>1.57</c:v>
                </c:pt>
                <c:pt idx="55">
                  <c:v>1.54</c:v>
                </c:pt>
                <c:pt idx="56">
                  <c:v>1.51</c:v>
                </c:pt>
                <c:pt idx="57">
                  <c:v>1.49</c:v>
                </c:pt>
                <c:pt idx="58">
                  <c:v>1.46</c:v>
                </c:pt>
                <c:pt idx="59">
                  <c:v>1.44</c:v>
                </c:pt>
                <c:pt idx="60">
                  <c:v>1.42</c:v>
                </c:pt>
                <c:pt idx="61">
                  <c:v>1.39</c:v>
                </c:pt>
                <c:pt idx="62">
                  <c:v>1.37</c:v>
                </c:pt>
                <c:pt idx="63">
                  <c:v>1.34</c:v>
                </c:pt>
                <c:pt idx="64">
                  <c:v>1.32</c:v>
                </c:pt>
                <c:pt idx="65">
                  <c:v>1.3</c:v>
                </c:pt>
                <c:pt idx="66">
                  <c:v>1.28</c:v>
                </c:pt>
                <c:pt idx="67">
                  <c:v>1.26</c:v>
                </c:pt>
                <c:pt idx="68">
                  <c:v>1.23</c:v>
                </c:pt>
                <c:pt idx="69">
                  <c:v>1.21</c:v>
                </c:pt>
                <c:pt idx="70">
                  <c:v>1.19</c:v>
                </c:pt>
                <c:pt idx="71">
                  <c:v>1.17</c:v>
                </c:pt>
                <c:pt idx="72">
                  <c:v>1.1499999999999999</c:v>
                </c:pt>
                <c:pt idx="73">
                  <c:v>1.1299999999999999</c:v>
                </c:pt>
                <c:pt idx="74">
                  <c:v>1.1100000000000001</c:v>
                </c:pt>
                <c:pt idx="75">
                  <c:v>1.0900000000000001</c:v>
                </c:pt>
                <c:pt idx="76">
                  <c:v>1.07</c:v>
                </c:pt>
                <c:pt idx="77">
                  <c:v>1.06</c:v>
                </c:pt>
                <c:pt idx="78">
                  <c:v>1.04</c:v>
                </c:pt>
                <c:pt idx="79">
                  <c:v>1.02</c:v>
                </c:pt>
                <c:pt idx="80">
                  <c:v>1</c:v>
                </c:pt>
              </c:numCache>
            </c:numRef>
          </c:yVal>
          <c:smooth val="0"/>
          <c:extLst>
            <c:ext xmlns:c16="http://schemas.microsoft.com/office/drawing/2014/chart" uri="{C3380CC4-5D6E-409C-BE32-E72D297353CC}">
              <c16:uniqueId val="{00000000-052E-4CB2-AF3E-D6AE66E3B952}"/>
            </c:ext>
          </c:extLst>
        </c:ser>
        <c:ser>
          <c:idx val="1"/>
          <c:order val="1"/>
          <c:spPr>
            <a:ln w="22225" cap="rnd">
              <a:solidFill>
                <a:schemeClr val="accent2"/>
              </a:solidFill>
              <a:round/>
            </a:ln>
            <a:effectLst/>
          </c:spPr>
          <c:marker>
            <c:symbol val="none"/>
          </c:marker>
          <c:xVal>
            <c:strLit>
              <c:ptCount val="1"/>
              <c:pt idx="0">
                <c:v>#REF!</c:v>
              </c:pt>
            </c:strLit>
          </c:xVal>
          <c:yVal>
            <c:numLit>
              <c:formatCode>General</c:formatCode>
              <c:ptCount val="1"/>
              <c:pt idx="0">
                <c:v>1</c:v>
              </c:pt>
            </c:numLit>
          </c:yVal>
          <c:smooth val="0"/>
          <c:extLst>
            <c:ext xmlns:c16="http://schemas.microsoft.com/office/drawing/2014/chart" uri="{C3380CC4-5D6E-409C-BE32-E72D297353CC}">
              <c16:uniqueId val="{00000001-052E-4CB2-AF3E-D6AE66E3B952}"/>
            </c:ext>
          </c:extLst>
        </c:ser>
        <c:dLbls>
          <c:showLegendKey val="0"/>
          <c:showVal val="0"/>
          <c:showCatName val="0"/>
          <c:showSerName val="0"/>
          <c:showPercent val="0"/>
          <c:showBubbleSize val="0"/>
        </c:dLbls>
        <c:axId val="580169736"/>
        <c:axId val="580171704"/>
      </c:scatterChart>
      <c:valAx>
        <c:axId val="580169736"/>
        <c:scaling>
          <c:logBase val="2"/>
          <c:orientation val="minMax"/>
          <c:max val="4"/>
          <c:min val="0.2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NL"/>
                  <a:t>dosis / (gecorrigeerde) referentiedosis</a:t>
                </a:r>
                <a:endParaRPr lang="nl-NL"/>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nl-NL"/>
            </a:p>
          </c:txPr>
        </c:title>
        <c:numFmt formatCode="0.00" sourceLinked="0"/>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80171704"/>
        <c:crosses val="autoZero"/>
        <c:crossBetween val="midCat"/>
      </c:valAx>
      <c:valAx>
        <c:axId val="580171704"/>
        <c:scaling>
          <c:orientation val="minMax"/>
          <c:max val="5"/>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NL"/>
                  <a:t>score</a:t>
                </a:r>
                <a:endParaRPr lang="nl-NL"/>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80169736"/>
        <c:crosses val="autoZero"/>
        <c:crossBetween val="midCat"/>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NL"/>
              <a:t>Correctiefactor</a:t>
            </a:r>
            <a:r>
              <a:rPr lang="en-US"/>
              <a:t> referentiedosis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22225" cap="rnd">
              <a:solidFill>
                <a:schemeClr val="accent1"/>
              </a:solidFill>
              <a:round/>
            </a:ln>
            <a:effectLst/>
          </c:spPr>
          <c:marker>
            <c:symbol val="none"/>
          </c:marker>
          <c:xVal>
            <c:numRef>
              <c:f>'Toelichting dosisscore'!$W$1:$W$41</c:f>
              <c:numCache>
                <c:formatCode>General</c:formatCode>
                <c:ptCount val="41"/>
                <c:pt idx="0">
                  <c:v>-3</c:v>
                </c:pt>
                <c:pt idx="1">
                  <c:v>-1.9</c:v>
                </c:pt>
                <c:pt idx="2">
                  <c:v>-1.8</c:v>
                </c:pt>
                <c:pt idx="3">
                  <c:v>-1.7</c:v>
                </c:pt>
                <c:pt idx="4">
                  <c:v>-1.6</c:v>
                </c:pt>
                <c:pt idx="5">
                  <c:v>-1.5</c:v>
                </c:pt>
                <c:pt idx="6">
                  <c:v>-1.4</c:v>
                </c:pt>
                <c:pt idx="7">
                  <c:v>-1.3</c:v>
                </c:pt>
                <c:pt idx="8">
                  <c:v>-1.2</c:v>
                </c:pt>
                <c:pt idx="9">
                  <c:v>-1.1000000000000001</c:v>
                </c:pt>
                <c:pt idx="10">
                  <c:v>-1</c:v>
                </c:pt>
                <c:pt idx="11">
                  <c:v>-0.9</c:v>
                </c:pt>
                <c:pt idx="12">
                  <c:v>-0.8</c:v>
                </c:pt>
                <c:pt idx="13">
                  <c:v>-0.7</c:v>
                </c:pt>
                <c:pt idx="14">
                  <c:v>-0.6</c:v>
                </c:pt>
                <c:pt idx="15">
                  <c:v>-0.5</c:v>
                </c:pt>
                <c:pt idx="16">
                  <c:v>-0.4</c:v>
                </c:pt>
                <c:pt idx="17">
                  <c:v>-0.3</c:v>
                </c:pt>
                <c:pt idx="18">
                  <c:v>-0.2</c:v>
                </c:pt>
                <c:pt idx="19">
                  <c:v>-0.1</c:v>
                </c:pt>
                <c:pt idx="20">
                  <c:v>0</c:v>
                </c:pt>
                <c:pt idx="21">
                  <c:v>0.1</c:v>
                </c:pt>
                <c:pt idx="22">
                  <c:v>0.2</c:v>
                </c:pt>
                <c:pt idx="23">
                  <c:v>0.3</c:v>
                </c:pt>
                <c:pt idx="24">
                  <c:v>0.4</c:v>
                </c:pt>
                <c:pt idx="25">
                  <c:v>0.5</c:v>
                </c:pt>
                <c:pt idx="26">
                  <c:v>0.6</c:v>
                </c:pt>
                <c:pt idx="27">
                  <c:v>0.7</c:v>
                </c:pt>
                <c:pt idx="28">
                  <c:v>0.8</c:v>
                </c:pt>
                <c:pt idx="29">
                  <c:v>0.9</c:v>
                </c:pt>
                <c:pt idx="30">
                  <c:v>1</c:v>
                </c:pt>
                <c:pt idx="31">
                  <c:v>1.1000000000000001</c:v>
                </c:pt>
                <c:pt idx="32">
                  <c:v>1.2</c:v>
                </c:pt>
                <c:pt idx="33">
                  <c:v>1.3</c:v>
                </c:pt>
                <c:pt idx="34">
                  <c:v>1.4</c:v>
                </c:pt>
                <c:pt idx="35">
                  <c:v>1.5</c:v>
                </c:pt>
                <c:pt idx="36">
                  <c:v>1.6</c:v>
                </c:pt>
                <c:pt idx="37">
                  <c:v>1.7</c:v>
                </c:pt>
                <c:pt idx="38">
                  <c:v>1.8</c:v>
                </c:pt>
                <c:pt idx="39">
                  <c:v>1.9</c:v>
                </c:pt>
                <c:pt idx="40">
                  <c:v>3</c:v>
                </c:pt>
              </c:numCache>
            </c:numRef>
          </c:xVal>
          <c:yVal>
            <c:numRef>
              <c:f>'Toelichting dosisscore'!$X$1:$X$41</c:f>
              <c:numCache>
                <c:formatCode>General</c:formatCode>
                <c:ptCount val="41"/>
                <c:pt idx="0">
                  <c:v>0.50118723362727224</c:v>
                </c:pt>
                <c:pt idx="1">
                  <c:v>0.64565422903465541</c:v>
                </c:pt>
                <c:pt idx="2">
                  <c:v>0.66069344800759588</c:v>
                </c:pt>
                <c:pt idx="3">
                  <c:v>0.67608297539198181</c:v>
                </c:pt>
                <c:pt idx="4">
                  <c:v>0.69183097091893642</c:v>
                </c:pt>
                <c:pt idx="5">
                  <c:v>0.70794578438413791</c:v>
                </c:pt>
                <c:pt idx="6">
                  <c:v>0.72443596007499012</c:v>
                </c:pt>
                <c:pt idx="7">
                  <c:v>0.74131024130091738</c:v>
                </c:pt>
                <c:pt idx="8">
                  <c:v>0.75857757502918366</c:v>
                </c:pt>
                <c:pt idx="9">
                  <c:v>0.77624711662869172</c:v>
                </c:pt>
                <c:pt idx="10">
                  <c:v>0.79432823472428149</c:v>
                </c:pt>
                <c:pt idx="11">
                  <c:v>0.81283051616409918</c:v>
                </c:pt>
                <c:pt idx="12">
                  <c:v>0.83176377110267097</c:v>
                </c:pt>
                <c:pt idx="13">
                  <c:v>0.85113803820237643</c:v>
                </c:pt>
                <c:pt idx="14">
                  <c:v>0.87096358995608059</c:v>
                </c:pt>
                <c:pt idx="15">
                  <c:v>0.89125093813374545</c:v>
                </c:pt>
                <c:pt idx="16">
                  <c:v>0.91201083935590965</c:v>
                </c:pt>
                <c:pt idx="17">
                  <c:v>0.93325430079699101</c:v>
                </c:pt>
                <c:pt idx="18">
                  <c:v>0.95499258602143589</c:v>
                </c:pt>
                <c:pt idx="19">
                  <c:v>0.97723722095581067</c:v>
                </c:pt>
                <c:pt idx="20">
                  <c:v>1</c:v>
                </c:pt>
                <c:pt idx="21">
                  <c:v>1.0232929922807541</c:v>
                </c:pt>
                <c:pt idx="22">
                  <c:v>1.0471285480508996</c:v>
                </c:pt>
                <c:pt idx="23">
                  <c:v>1.0715193052376064</c:v>
                </c:pt>
                <c:pt idx="24">
                  <c:v>1.0964781961431851</c:v>
                </c:pt>
                <c:pt idx="25">
                  <c:v>1.1220184543019636</c:v>
                </c:pt>
                <c:pt idx="26">
                  <c:v>1.1481536214968828</c:v>
                </c:pt>
                <c:pt idx="27">
                  <c:v>1.1748975549395295</c:v>
                </c:pt>
                <c:pt idx="28">
                  <c:v>1.2022644346174129</c:v>
                </c:pt>
                <c:pt idx="29">
                  <c:v>1.2302687708123816</c:v>
                </c:pt>
                <c:pt idx="30">
                  <c:v>1.2589254117941673</c:v>
                </c:pt>
                <c:pt idx="31">
                  <c:v>1.288249551693134</c:v>
                </c:pt>
                <c:pt idx="32">
                  <c:v>1.3182567385564072</c:v>
                </c:pt>
                <c:pt idx="33">
                  <c:v>1.3489628825916538</c:v>
                </c:pt>
                <c:pt idx="34">
                  <c:v>1.3803842646028848</c:v>
                </c:pt>
                <c:pt idx="35">
                  <c:v>1.4125375446227544</c:v>
                </c:pt>
                <c:pt idx="36">
                  <c:v>1.4454397707459277</c:v>
                </c:pt>
                <c:pt idx="37">
                  <c:v>1.4791083881682074</c:v>
                </c:pt>
                <c:pt idx="38">
                  <c:v>1.5135612484362084</c:v>
                </c:pt>
                <c:pt idx="39">
                  <c:v>1.5488166189124815</c:v>
                </c:pt>
                <c:pt idx="40">
                  <c:v>1.99526231496888</c:v>
                </c:pt>
              </c:numCache>
            </c:numRef>
          </c:yVal>
          <c:smooth val="1"/>
          <c:extLst>
            <c:ext xmlns:c16="http://schemas.microsoft.com/office/drawing/2014/chart" uri="{C3380CC4-5D6E-409C-BE32-E72D297353CC}">
              <c16:uniqueId val="{00000000-3943-472D-83CF-AD464FCF25B9}"/>
            </c:ext>
          </c:extLst>
        </c:ser>
        <c:dLbls>
          <c:showLegendKey val="0"/>
          <c:showVal val="0"/>
          <c:showCatName val="0"/>
          <c:showSerName val="0"/>
          <c:showPercent val="0"/>
          <c:showBubbleSize val="0"/>
        </c:dLbls>
        <c:axId val="367109664"/>
        <c:axId val="367116864"/>
      </c:scatterChart>
      <c:valAx>
        <c:axId val="3671096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a:t>dikte - referentiedikte (cm)</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low"/>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67116864"/>
        <c:crosses val="autoZero"/>
        <c:crossBetween val="midCat"/>
      </c:valAx>
      <c:valAx>
        <c:axId val="367116864"/>
        <c:scaling>
          <c:logBase val="2"/>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NL"/>
                  <a:t>Correctiefactor</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671096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1">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1">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257175</xdr:colOff>
      <xdr:row>2</xdr:row>
      <xdr:rowOff>66675</xdr:rowOff>
    </xdr:from>
    <xdr:to>
      <xdr:col>12</xdr:col>
      <xdr:colOff>152400</xdr:colOff>
      <xdr:row>80</xdr:row>
      <xdr:rowOff>0</xdr:rowOff>
    </xdr:to>
    <xdr:sp macro="" textlink="">
      <xdr:nvSpPr>
        <xdr:cNvPr id="2" name="TextBox 1">
          <a:extLst>
            <a:ext uri="{FF2B5EF4-FFF2-40B4-BE49-F238E27FC236}">
              <a16:creationId xmlns:a16="http://schemas.microsoft.com/office/drawing/2014/main" id="{66ED980C-1BEE-DC34-B7BD-00CEE57BD188}"/>
            </a:ext>
          </a:extLst>
        </xdr:cNvPr>
        <xdr:cNvSpPr txBox="1"/>
      </xdr:nvSpPr>
      <xdr:spPr>
        <a:xfrm>
          <a:off x="866775" y="371475"/>
          <a:ext cx="6572250" cy="118205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mn-lt"/>
              <a:cs typeface="Arial" panose="020B0604020202020204" pitchFamily="34" charset="0"/>
            </a:rPr>
            <a:t>Erasmus MC - (sub-)categorie</a:t>
          </a:r>
        </a:p>
        <a:p>
          <a:r>
            <a:rPr lang="en-US" sz="1400">
              <a:latin typeface="+mn-lt"/>
              <a:cs typeface="Arial" panose="020B0604020202020204" pitchFamily="34" charset="0"/>
            </a:rPr>
            <a:t>Offerte/Tenderned - ref. nummer 504552</a:t>
          </a:r>
        </a:p>
        <a:p>
          <a:endParaRPr lang="en-US" sz="1050">
            <a:latin typeface="+mn-lt"/>
            <a:cs typeface="Arial" panose="020B0604020202020204" pitchFamily="34" charset="0"/>
          </a:endParaRPr>
        </a:p>
        <a:p>
          <a:r>
            <a:rPr lang="en-US" sz="1400" u="sng">
              <a:latin typeface="+mn-lt"/>
              <a:cs typeface="Arial" panose="020B0604020202020204" pitchFamily="34" charset="0"/>
            </a:rPr>
            <a:t>Informatie</a:t>
          </a:r>
          <a:br>
            <a:rPr lang="en-US" sz="1400" u="sng">
              <a:latin typeface="+mn-lt"/>
              <a:cs typeface="Arial" panose="020B0604020202020204" pitchFamily="34" charset="0"/>
            </a:rPr>
          </a:br>
          <a:endParaRPr lang="en-US" sz="1400" u="sng">
            <a:latin typeface="+mn-lt"/>
            <a:cs typeface="Arial" panose="020B0604020202020204" pitchFamily="34" charset="0"/>
          </a:endParaRPr>
        </a:p>
        <a:p>
          <a:r>
            <a:rPr lang="en-US" sz="1050">
              <a:latin typeface="+mn-lt"/>
              <a:cs typeface="Arial" panose="020B0604020202020204" pitchFamily="34" charset="0"/>
            </a:rPr>
            <a:t>Erasmus MC beoordeelt bij iedere inschrijver zowel de beeldvormende kwaliteit als de gebruikte dosis aan de hand van aan te leveren beelden en bijbehorende dosisgegevens.</a:t>
          </a:r>
          <a:r>
            <a:rPr lang="en-US" sz="1050" baseline="0">
              <a:latin typeface="+mn-lt"/>
              <a:cs typeface="Arial" panose="020B0604020202020204" pitchFamily="34" charset="0"/>
            </a:rPr>
            <a:t> </a:t>
          </a:r>
          <a:r>
            <a:rPr lang="en-US" sz="1050">
              <a:latin typeface="+mn-lt"/>
              <a:cs typeface="Arial" panose="020B0604020202020204" pitchFamily="34" charset="0"/>
            </a:rPr>
            <a:t>Per inschrijver wordt één score berekend die zowel de prestatie met betrekking tot beeldkwaliteit als dosis kwantificeert. De minimale score is 1,00. De maximale score is 5,00. Hieronder wordt beschreven hoe deze score wordt berekend.</a:t>
          </a:r>
        </a:p>
        <a:p>
          <a:endParaRPr lang="en-US" sz="1050">
            <a:latin typeface="+mn-lt"/>
            <a:cs typeface="Arial" panose="020B0604020202020204" pitchFamily="34" charset="0"/>
          </a:endParaRPr>
        </a:p>
        <a:p>
          <a:r>
            <a:rPr lang="en-US" sz="1050">
              <a:latin typeface="+mn-lt"/>
              <a:cs typeface="Arial" panose="020B0604020202020204" pitchFamily="34" charset="0"/>
            </a:rPr>
            <a:t>Inschrijver dient een aantal series aan te leveren voor verschillende verrichtingen zoals gespecificeerd op het werkblad Invultabel.</a:t>
          </a:r>
          <a:r>
            <a:rPr lang="en-US" sz="1050" baseline="0">
              <a:latin typeface="+mn-lt"/>
              <a:cs typeface="Arial" panose="020B0604020202020204" pitchFamily="34" charset="0"/>
            </a:rPr>
            <a:t> Het serienummer in kolom A bestaat uit drie volgnummers: [verrichting.patiënt.run].</a:t>
          </a:r>
        </a:p>
        <a:p>
          <a:endParaRPr lang="en-US" sz="1050" baseline="0">
            <a:latin typeface="+mn-lt"/>
            <a:cs typeface="Arial" panose="020B0604020202020204" pitchFamily="34" charset="0"/>
          </a:endParaRPr>
        </a:p>
        <a:p>
          <a:r>
            <a:rPr lang="en-US" sz="1050">
              <a:latin typeface="+mn-lt"/>
              <a:cs typeface="Arial" panose="020B0604020202020204" pitchFamily="34" charset="0"/>
            </a:rPr>
            <a:t>Per opgevraagde serie (bestaande uit een fluoroscopie 'run' of acquisitie DSA 'run' of conebeam CT-scan) wordt de beeldkwaliteit beoordeeld door </a:t>
          </a:r>
          <a:r>
            <a:rPr lang="en-NL" sz="1050">
              <a:latin typeface="+mn-lt"/>
              <a:cs typeface="Arial" panose="020B0604020202020204" pitchFamily="34" charset="0"/>
            </a:rPr>
            <a:t>drie interventie</a:t>
          </a:r>
          <a:r>
            <a:rPr lang="en-US" sz="1050">
              <a:solidFill>
                <a:sysClr val="windowText" lastClr="000000"/>
              </a:solidFill>
              <a:latin typeface="+mn-lt"/>
              <a:cs typeface="Arial" panose="020B0604020202020204" pitchFamily="34" charset="0"/>
            </a:rPr>
            <a:t>cardiologen.</a:t>
          </a:r>
          <a:r>
            <a:rPr lang="en-US" sz="1050">
              <a:latin typeface="+mn-lt"/>
              <a:cs typeface="Arial" panose="020B0604020202020204" pitchFamily="34" charset="0"/>
            </a:rPr>
            <a:t> De beoordelaars vergelijken deze serie met één referentie serie (verkregen in het Erasmus MC met een Siemens Artis Q </a:t>
          </a:r>
          <a:r>
            <a:rPr lang="en-US" sz="1050" i="1">
              <a:latin typeface="+mn-lt"/>
              <a:cs typeface="Arial" panose="020B0604020202020204" pitchFamily="34" charset="0"/>
            </a:rPr>
            <a:t>biplane</a:t>
          </a:r>
          <a:r>
            <a:rPr lang="en-US" sz="1050">
              <a:latin typeface="+mn-lt"/>
              <a:cs typeface="Arial" panose="020B0604020202020204" pitchFamily="34" charset="0"/>
            </a:rPr>
            <a:t>). </a:t>
          </a:r>
        </a:p>
        <a:p>
          <a:endParaRPr lang="en-US" sz="1050">
            <a:latin typeface="+mn-lt"/>
            <a:cs typeface="Arial" panose="020B0604020202020204" pitchFamily="34" charset="0"/>
          </a:endParaRPr>
        </a:p>
        <a:p>
          <a:r>
            <a:rPr lang="en-US" sz="1050">
              <a:latin typeface="+mn-lt"/>
              <a:cs typeface="Arial" panose="020B0604020202020204" pitchFamily="34" charset="0"/>
            </a:rPr>
            <a:t>Aangezien zowel beeldkwaliteit als dosis sterk afhankelijk zijn van de dikte van het verzwakkende weefsel/materiaal, moet het absolute verschil in dikte tussen de aangeleverde serie en de referentiedikte kleiner zijn dan 3 cm.</a:t>
          </a:r>
          <a:r>
            <a:rPr lang="en-NL" sz="1050">
              <a:latin typeface="+mn-lt"/>
              <a:cs typeface="Arial" panose="020B0604020202020204" pitchFamily="34" charset="0"/>
            </a:rPr>
            <a:t> Het</a:t>
          </a:r>
          <a:r>
            <a:rPr lang="en-NL" sz="1050" baseline="0">
              <a:latin typeface="+mn-lt"/>
              <a:cs typeface="Arial" panose="020B0604020202020204" pitchFamily="34" charset="0"/>
            </a:rPr>
            <a:t> vermeldde gewicht van de patiënt bij iedere verrichting is slechts een indicatie. De referentiedikte is leidend.</a:t>
          </a:r>
          <a:endParaRPr lang="en-US" sz="1050">
            <a:latin typeface="+mn-lt"/>
            <a:cs typeface="Arial" panose="020B0604020202020204" pitchFamily="34" charset="0"/>
          </a:endParaRPr>
        </a:p>
        <a:p>
          <a:endParaRPr lang="en-US" sz="1050">
            <a:latin typeface="+mn-lt"/>
            <a:cs typeface="Arial" panose="020B0604020202020204" pitchFamily="34" charset="0"/>
          </a:endParaRPr>
        </a:p>
        <a:p>
          <a:r>
            <a:rPr lang="en-US" sz="1050">
              <a:latin typeface="+mn-lt"/>
              <a:cs typeface="Arial" panose="020B0604020202020204" pitchFamily="34" charset="0"/>
            </a:rPr>
            <a:t>Iedere beoordelaar geeft een</a:t>
          </a:r>
          <a:r>
            <a:rPr lang="en-US" sz="1050" baseline="0">
              <a:latin typeface="+mn-lt"/>
              <a:cs typeface="Arial" panose="020B0604020202020204" pitchFamily="34" charset="0"/>
            </a:rPr>
            <a:t> serie één van de volgende scores</a:t>
          </a:r>
          <a:r>
            <a:rPr lang="en-US" sz="1050">
              <a:latin typeface="+mn-lt"/>
              <a:cs typeface="Arial" panose="020B0604020202020204" pitchFamily="34" charset="0"/>
            </a:rPr>
            <a:t>:</a:t>
          </a:r>
        </a:p>
        <a:p>
          <a:r>
            <a:rPr lang="en-US" sz="1050">
              <a:latin typeface="+mn-lt"/>
              <a:cs typeface="Arial" panose="020B0604020202020204" pitchFamily="34" charset="0"/>
            </a:rPr>
            <a:t>1: veel slechter dan referentie of beeld voldoet niet aan vraag of beeld ontbreekt </a:t>
          </a:r>
        </a:p>
        <a:p>
          <a:r>
            <a:rPr lang="en-US" sz="1050">
              <a:latin typeface="+mn-lt"/>
              <a:cs typeface="Arial" panose="020B0604020202020204" pitchFamily="34" charset="0"/>
            </a:rPr>
            <a:t>2: slechter dan referentie</a:t>
          </a:r>
        </a:p>
        <a:p>
          <a:r>
            <a:rPr lang="en-US" sz="1050">
              <a:latin typeface="+mn-lt"/>
              <a:cs typeface="Arial" panose="020B0604020202020204" pitchFamily="34" charset="0"/>
            </a:rPr>
            <a:t>3: gelijk aan referentie</a:t>
          </a:r>
        </a:p>
        <a:p>
          <a:r>
            <a:rPr lang="en-US" sz="1050">
              <a:latin typeface="+mn-lt"/>
              <a:cs typeface="Arial" panose="020B0604020202020204" pitchFamily="34" charset="0"/>
            </a:rPr>
            <a:t>4: beter dan referentie</a:t>
          </a:r>
        </a:p>
        <a:p>
          <a:r>
            <a:rPr lang="en-US" sz="1050">
              <a:latin typeface="+mn-lt"/>
              <a:cs typeface="Arial" panose="020B0604020202020204" pitchFamily="34" charset="0"/>
            </a:rPr>
            <a:t>5: veel beter dan referentie</a:t>
          </a:r>
        </a:p>
        <a:p>
          <a:r>
            <a:rPr lang="en-US" sz="1050">
              <a:latin typeface="+mn-lt"/>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50">
              <a:latin typeface="+mn-lt"/>
              <a:cs typeface="Arial" panose="020B0604020202020204" pitchFamily="34" charset="0"/>
            </a:rPr>
            <a:t>Iedere beoordelaar onderbouwt de score door aan te geven welk aspect van beeldkwaliteit het meest tot deze score heeft geleid en geeft eventueel een korte toelichting. Beoordelaar kan daarbij kiezen uit de volgende aspecten: spatiële resolutie, contrast resolutie, </a:t>
          </a:r>
          <a:r>
            <a:rPr lang="en-US" sz="1050">
              <a:solidFill>
                <a:schemeClr val="dk1"/>
              </a:solidFill>
              <a:effectLst/>
              <a:latin typeface="+mn-lt"/>
              <a:ea typeface="+mn-ea"/>
              <a:cs typeface="Arial" panose="020B0604020202020204" pitchFamily="34" charset="0"/>
            </a:rPr>
            <a:t>temporele resolutie,</a:t>
          </a:r>
          <a:r>
            <a:rPr lang="en-US" sz="1050">
              <a:latin typeface="+mn-lt"/>
              <a:cs typeface="Arial" panose="020B0604020202020204" pitchFamily="34" charset="0"/>
            </a:rPr>
            <a:t> visualisatie van medische hulpmiddelen (draden/stents/coils), artefacten.</a:t>
          </a:r>
        </a:p>
        <a:p>
          <a:pPr marL="0" marR="0" lvl="0" indent="0" defTabSz="914400" eaLnBrk="1" fontAlgn="auto" latinLnBrk="0" hangingPunct="1">
            <a:lnSpc>
              <a:spcPct val="100000"/>
            </a:lnSpc>
            <a:spcBef>
              <a:spcPts val="0"/>
            </a:spcBef>
            <a:spcAft>
              <a:spcPts val="0"/>
            </a:spcAft>
            <a:buClrTx/>
            <a:buSzTx/>
            <a:buFontTx/>
            <a:buNone/>
            <a:tabLst/>
            <a:defRPr/>
          </a:pPr>
          <a:endParaRPr lang="en-US" sz="1050">
            <a:latin typeface="+mn-lt"/>
            <a:cs typeface="Arial" panose="020B0604020202020204" pitchFamily="34" charset="0"/>
          </a:endParaRPr>
        </a:p>
        <a:p>
          <a:r>
            <a:rPr lang="en-US" sz="1050">
              <a:latin typeface="+mn-lt"/>
              <a:cs typeface="Arial" panose="020B0604020202020204" pitchFamily="34" charset="0"/>
            </a:rPr>
            <a:t>De score van alle beoordelaars wordt per serie gemiddeld tot één score beeldkwaliteit (op</a:t>
          </a:r>
          <a:r>
            <a:rPr lang="en-US" sz="1050" baseline="0">
              <a:latin typeface="+mn-lt"/>
              <a:cs typeface="Arial" panose="020B0604020202020204" pitchFamily="34" charset="0"/>
            </a:rPr>
            <a:t> twee decimalen nauwkeurig)</a:t>
          </a:r>
          <a:r>
            <a:rPr lang="en-US" sz="1050">
              <a:latin typeface="+mn-lt"/>
              <a:cs typeface="Arial" panose="020B0604020202020204" pitchFamily="34" charset="0"/>
            </a:rPr>
            <a:t>.</a:t>
          </a:r>
        </a:p>
        <a:p>
          <a:endParaRPr lang="en-US" sz="1050">
            <a:latin typeface="+mn-lt"/>
            <a:cs typeface="Arial" panose="020B0604020202020204" pitchFamily="34" charset="0"/>
          </a:endParaRPr>
        </a:p>
        <a:p>
          <a:r>
            <a:rPr lang="en-US" sz="1050">
              <a:latin typeface="+mn-lt"/>
              <a:cs typeface="Arial" panose="020B0604020202020204" pitchFamily="34" charset="0"/>
            </a:rPr>
            <a:t>Per serie wordt de dosis beoordeeld door deze te vergelijken met de referentiedosis. De referentiedosis wordt - met uitzondering van de conebeam CT-scans - hiervoor eerst gecorrigeerd voor afwijkingen van de referentiedikte t.o.v. de aangeleverde dikte. De minimale score is 1 (veel hogere dosis dan referentie of een te grote afwijking van de referentiedikte of ontbrekende dosisgegevens). De maximale score is 5 (veel lagere dosis dan referentie). De score (op twee decimalen nauwkeurig) wordt berekend volgens de formules in het werkblad invultabel. Ter illustratie zijn deze formules weergegeven in grafieken op het werkblad Toelichting dosisscore.</a:t>
          </a:r>
        </a:p>
        <a:p>
          <a:endParaRPr lang="en-US" sz="1050">
            <a:latin typeface="+mn-lt"/>
            <a:cs typeface="Arial" panose="020B0604020202020204" pitchFamily="34" charset="0"/>
          </a:endParaRPr>
        </a:p>
        <a:p>
          <a:r>
            <a:rPr lang="en-US" sz="1050">
              <a:latin typeface="+mn-lt"/>
              <a:cs typeface="Arial" panose="020B0604020202020204" pitchFamily="34" charset="0"/>
            </a:rPr>
            <a:t>Per serie wordt de score voor beeldkwaliteit en dosis gemiddeld (op twee decimalen nauwkeurig).</a:t>
          </a:r>
        </a:p>
        <a:p>
          <a:endParaRPr lang="en-US" sz="1050">
            <a:latin typeface="+mn-lt"/>
            <a:cs typeface="Arial" panose="020B0604020202020204" pitchFamily="34" charset="0"/>
          </a:endParaRPr>
        </a:p>
        <a:p>
          <a:r>
            <a:rPr lang="en-US" sz="1050">
              <a:latin typeface="+mn-lt"/>
              <a:cs typeface="Arial" panose="020B0604020202020204" pitchFamily="34" charset="0"/>
            </a:rPr>
            <a:t>De score voor de inschrijver is de gemiddelde score over alle series (op</a:t>
          </a:r>
          <a:r>
            <a:rPr lang="en-US" sz="1050" baseline="0">
              <a:latin typeface="+mn-lt"/>
              <a:cs typeface="Arial" panose="020B0604020202020204" pitchFamily="34" charset="0"/>
            </a:rPr>
            <a:t> twee decimalen nauwkeurig)</a:t>
          </a:r>
          <a:r>
            <a:rPr lang="en-US" sz="1050">
              <a:latin typeface="+mn-lt"/>
              <a:cs typeface="Arial" panose="020B0604020202020204" pitchFamily="34" charset="0"/>
            </a:rPr>
            <a:t>. </a:t>
          </a:r>
        </a:p>
        <a:p>
          <a:endParaRPr lang="en-US" sz="1050">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sng" strike="noStrike" kern="0" cap="none" spc="0" normalizeH="0" baseline="0" noProof="0">
              <a:ln>
                <a:noFill/>
              </a:ln>
              <a:solidFill>
                <a:prstClr val="black"/>
              </a:solidFill>
              <a:effectLst/>
              <a:uLnTx/>
              <a:uFillTx/>
              <a:latin typeface="+mn-lt"/>
              <a:ea typeface="+mn-ea"/>
              <a:cs typeface="Arial" panose="020B0604020202020204" pitchFamily="34" charset="0"/>
            </a:rPr>
            <a:t>Instructies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sng"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mn-lt"/>
              <a:ea typeface="+mn-ea"/>
              <a:cs typeface="Arial" panose="020B0604020202020204" pitchFamily="34" charset="0"/>
            </a:rPr>
            <a:t>1. Stel de gevraagde series (in DICOM-formaat) inclusief waar mogelijk de DICOM RDSRs beschikbaar via één of meerdere downloadlink(s). Vul hiervoor het werkblad Downloadlink(s) in.</a:t>
          </a:r>
          <a:b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br>
          <a:endPar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t>De DICOM-header en/of de meegeleverde DICOM-RDSR moet de dosisgegevens van de serie(s) bevatten.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t>De aangeleverde data mag geen persoonsgegevens bevatten.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mn-lt"/>
              <a:ea typeface="+mn-ea"/>
              <a:cs typeface="Arial" panose="020B0604020202020204" pitchFamily="34" charset="0"/>
            </a:rPr>
            <a:t>2. Vul de gevraagde informatie over de aangeleverde series in op het werkblad Invultabel. Het betreft de gele cellen in kolom G, H en 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t>In kolom G moet aangegeven worden hoe de betreffende serie kan worden geïdentificeerd in de aangeleverde data. Bij voorkeur komt het serienummer (kolom A) terug in de naam van de patiënt.</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t>In kolom H moet de dikte in cm van het verzwakkende weefsel/materiaal worden ingevuld zoals bepaald door de belichtingsautomaat en opgeslagen in de DICOM-informatie bij de beelden.</a:t>
          </a:r>
          <a:b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br>
          <a:endPar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t>In kolom I moet het dosistempo in mGy/min worden ingevuld van de betreffende </a:t>
          </a:r>
          <a:r>
            <a:rPr kumimoji="0" lang="en-US" sz="1050" b="0" i="1" u="none" strike="noStrike" kern="0" cap="none" spc="0" normalizeH="0" baseline="0" noProof="0">
              <a:ln>
                <a:noFill/>
              </a:ln>
              <a:solidFill>
                <a:prstClr val="black"/>
              </a:solidFill>
              <a:effectLst/>
              <a:uLnTx/>
              <a:uFillTx/>
              <a:latin typeface="+mn-lt"/>
              <a:ea typeface="+mn-ea"/>
              <a:cs typeface="Arial" panose="020B0604020202020204" pitchFamily="34" charset="0"/>
            </a:rPr>
            <a:t>run</a:t>
          </a:r>
          <a: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t>. Het dosistempo is hier gedefinieerd als het </a:t>
          </a:r>
          <a:r>
            <a:rPr kumimoji="0" lang="en-US" sz="1050" b="0" i="1" u="none" strike="noStrike" kern="0" cap="none" spc="0" normalizeH="0" baseline="0" noProof="0">
              <a:ln>
                <a:noFill/>
              </a:ln>
              <a:solidFill>
                <a:prstClr val="black"/>
              </a:solidFill>
              <a:effectLst/>
              <a:uLnTx/>
              <a:uFillTx/>
              <a:latin typeface="+mn-lt"/>
              <a:ea typeface="+mn-ea"/>
              <a:cs typeface="Arial" panose="020B0604020202020204" pitchFamily="34" charset="0"/>
            </a:rPr>
            <a:t>air kerma tempo</a:t>
          </a:r>
          <a:r>
            <a:rPr kumimoji="0" lang="en-US" sz="1050" b="0" i="0" u="none" strike="noStrike" kern="0" cap="none" spc="0" normalizeH="0" baseline="0" noProof="0">
              <a:ln>
                <a:noFill/>
              </a:ln>
              <a:solidFill>
                <a:prstClr val="black"/>
              </a:solidFill>
              <a:effectLst/>
              <a:uLnTx/>
              <a:uFillTx/>
              <a:latin typeface="+mn-lt"/>
              <a:ea typeface="+mn-ea"/>
              <a:cs typeface="Arial" panose="020B0604020202020204" pitchFamily="34" charset="0"/>
            </a:rPr>
            <a:t> in het interventiepunt (15 cm vanaf het isocentrum richting de röntgenbron).</a:t>
          </a:r>
          <a:br>
            <a:rPr kumimoji="0" lang="en-US" sz="1400" b="0" i="0" u="none" strike="noStrike" kern="0" cap="none" spc="0" normalizeH="0" baseline="0" noProof="0">
              <a:ln>
                <a:noFill/>
              </a:ln>
              <a:solidFill>
                <a:prstClr val="black"/>
              </a:solidFill>
              <a:effectLst/>
              <a:uLnTx/>
              <a:uFillTx/>
              <a:latin typeface="+mn-lt"/>
              <a:ea typeface="+mn-ea"/>
              <a:cs typeface="Arial" panose="020B0604020202020204" pitchFamily="34" charset="0"/>
            </a:rPr>
          </a:br>
          <a:endParaRPr lang="en-US" sz="1050">
            <a:latin typeface="+mn-lt"/>
            <a:cs typeface="Arial" panose="020B0604020202020204" pitchFamily="34" charset="0"/>
          </a:endParaRPr>
        </a:p>
      </xdr:txBody>
    </xdr:sp>
    <xdr:clientData/>
  </xdr:twoCellAnchor>
  <xdr:twoCellAnchor editAs="oneCell">
    <xdr:from>
      <xdr:col>8</xdr:col>
      <xdr:colOff>558800</xdr:colOff>
      <xdr:row>3</xdr:row>
      <xdr:rowOff>31750</xdr:rowOff>
    </xdr:from>
    <xdr:to>
      <xdr:col>11</xdr:col>
      <xdr:colOff>475346</xdr:colOff>
      <xdr:row>7</xdr:row>
      <xdr:rowOff>70083</xdr:rowOff>
    </xdr:to>
    <xdr:pic>
      <xdr:nvPicPr>
        <xdr:cNvPr id="3" name="Picture 3">
          <a:extLst>
            <a:ext uri="{FF2B5EF4-FFF2-40B4-BE49-F238E27FC236}">
              <a16:creationId xmlns:a16="http://schemas.microsoft.com/office/drawing/2014/main" id="{FCA498F0-C87C-42A7-ADC6-CF572E664371}"/>
            </a:ext>
          </a:extLst>
        </xdr:cNvPr>
        <xdr:cNvPicPr>
          <a:picLocks noChangeAspect="1"/>
        </xdr:cNvPicPr>
      </xdr:nvPicPr>
      <xdr:blipFill>
        <a:blip xmlns:r="http://schemas.openxmlformats.org/officeDocument/2006/relationships" r:embed="rId1" cstate="print"/>
        <a:srcRect/>
        <a:stretch>
          <a:fillRect/>
        </a:stretch>
      </xdr:blipFill>
      <xdr:spPr bwMode="auto">
        <a:xfrm>
          <a:off x="5435600" y="508000"/>
          <a:ext cx="1745346" cy="6733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409575</xdr:colOff>
      <xdr:row>21</xdr:row>
      <xdr:rowOff>111125</xdr:rowOff>
    </xdr:from>
    <xdr:to>
      <xdr:col>9</xdr:col>
      <xdr:colOff>400050</xdr:colOff>
      <xdr:row>42</xdr:row>
      <xdr:rowOff>95250</xdr:rowOff>
    </xdr:to>
    <xdr:graphicFrame macro="">
      <xdr:nvGraphicFramePr>
        <xdr:cNvPr id="2" name="Chart 1">
          <a:extLst>
            <a:ext uri="{FF2B5EF4-FFF2-40B4-BE49-F238E27FC236}">
              <a16:creationId xmlns:a16="http://schemas.microsoft.com/office/drawing/2014/main" id="{EE762B09-7695-44F3-A27B-E948028F3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425450</xdr:colOff>
      <xdr:row>1</xdr:row>
      <xdr:rowOff>73024</xdr:rowOff>
    </xdr:from>
    <xdr:to>
      <xdr:col>9</xdr:col>
      <xdr:colOff>387350</xdr:colOff>
      <xdr:row>20</xdr:row>
      <xdr:rowOff>101600</xdr:rowOff>
    </xdr:to>
    <xdr:graphicFrame macro="">
      <xdr:nvGraphicFramePr>
        <xdr:cNvPr id="3" name="Chart 2">
          <a:extLst>
            <a:ext uri="{FF2B5EF4-FFF2-40B4-BE49-F238E27FC236}">
              <a16:creationId xmlns:a16="http://schemas.microsoft.com/office/drawing/2014/main" id="{B7CDE2B5-1C32-40A5-BD1C-9E4231FCAF93}"/>
            </a:ext>
            <a:ext uri="{147F2762-F138-4A5C-976F-8EAC2B608ADB}">
              <a16:predDERef xmlns:a16="http://schemas.microsoft.com/office/drawing/2014/main" pre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F72634-778C-4D95-A06B-63D8B0BA3E3E}" name="Table2" displayName="Table2" ref="A1:C12" totalsRowShown="0">
  <autoFilter ref="A1:C12" xr:uid="{E6591E04-82EC-4DF4-B11B-8B2469D9FE95}"/>
  <tableColumns count="3">
    <tableColumn id="1" xr3:uid="{ACA3AA87-8BF5-4B8D-A084-81AFD52BBC9F}" name="Volgnummer"/>
    <tableColumn id="2" xr3:uid="{0A07ACE4-FA1A-459F-B260-44FE2974B281}" name="Omschrijving"/>
    <tableColumn id="3" xr3:uid="{34F2C705-3383-4036-B251-D0E10357D700}" name="Downloadlink"/>
  </tableColumns>
  <tableStyleInfo name="TableStyleLight16"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C28336-CD52-4282-963A-FC79A861FBF7}" name="Table1" displayName="Table1" ref="A1:M92" totalsRowCount="1" headerRowDxfId="28" dataDxfId="27" totalsRowDxfId="26">
  <autoFilter ref="A1:M91" xr:uid="{3DC28336-CD52-4282-963A-FC79A861FBF7}"/>
  <tableColumns count="13">
    <tableColumn id="1" xr3:uid="{41430956-33E5-4ACF-8C28-810398D5EF42}" name="Serienummer" totalsRowLabel="Total" dataDxfId="25" totalsRowDxfId="24"/>
    <tableColumn id="2" xr3:uid="{BB3C76FE-7A71-4870-AF55-CBA8A198068C}" name="Omschrijving verrichting" dataDxfId="23" totalsRowDxfId="22"/>
    <tableColumn id="3" xr3:uid="{29FD1658-B48F-4D56-98F8-D58E46ED3E28}" name="Soort beeld" dataDxfId="21" totalsRowDxfId="20"/>
    <tableColumn id="4" xr3:uid="{B1E9818A-5748-4F77-A243-4FCC3722410A}" name="Referentiedikte (cm)" dataDxfId="19" totalsRowDxfId="18"/>
    <tableColumn id="5" xr3:uid="{285E3482-90F6-4EAC-BE33-AE732C998238}" name="Referentiedosis (mGy/min)" dataDxfId="17" totalsRowDxfId="16"/>
    <tableColumn id="6" xr3:uid="{DAF8AD4A-3E2C-4723-8C3D-CBE9FB75E7C8}" name="Referentie framerate (beelden/s)" dataDxfId="15" totalsRowDxfId="14"/>
    <tableColumn id="7" xr3:uid="{29141343-F7DB-45FD-B7D8-95B5FECEFA54}" name="Patient ID / naam / serie" dataDxfId="13" totalsRowDxfId="12"/>
    <tableColumn id="8" xr3:uid="{088426A8-65F6-4D04-8C28-639988FF72EB}" name="Dikte (cm)" dataDxfId="11" totalsRowDxfId="10"/>
    <tableColumn id="9" xr3:uid="{629F0305-B255-49D6-8351-CCE8B264B0E6}" name="Dosis (mGy/min)" dataDxfId="9" totalsRowDxfId="8"/>
    <tableColumn id="10" xr3:uid="{C1974DB5-AF1D-4018-ABC1-D29CB66D8234}" name="Correctiefactor referentiedosis" dataDxfId="7" totalsRowDxfId="6" dataCellStyle="Calculation">
      <calculatedColumnFormula>IF(ABS(Table1[[#This Row],[Referentiedikte (cm)]]-Table1[[#This Row],[Dikte (cm)]])&lt;3,ROUND(10^((H2-D2)*0.1),2),0)</calculatedColumnFormula>
    </tableColumn>
    <tableColumn id="11" xr3:uid="{692AB07A-0E9A-4BDC-8124-66D9114B59F5}" name="Score dosis" dataDxfId="5" totalsRowDxfId="4" dataCellStyle="Calculation">
      <calculatedColumnFormula>IF(AND(Table1[[#This Row],[Dosis (mGy/min)]]&gt;0,Table1[[#This Row],[Correctiefactor referentiedosis]]&gt;0),MAX(MIN(ROUND(3-1*(LOG((I2/(E2*J2)),2)),2),5),1),1)</calculatedColumnFormula>
    </tableColumn>
    <tableColumn id="12" xr3:uid="{721BA881-8060-4F0C-93A0-BF53547532B3}" name="Score beeldkwaliteit" dataDxfId="3" totalsRowDxfId="2"/>
    <tableColumn id="13" xr3:uid="{2F8E650F-D529-4292-AA26-EFB07F605F4D}" name="Score" totalsRowFunction="custom" dataDxfId="1" totalsRowDxfId="0" dataCellStyle="Calculation">
      <calculatedColumnFormula>AVERAGE(Table1[[#This Row],[Score dosis]],Table1[[#This Row],[Score beeldkwaliteit]])</calculatedColumnFormula>
      <totalsRowFormula>ROUND(SUBTOTAL(101,Table1[Score]),2)</totalsRowFormula>
    </tableColumn>
  </tableColumns>
  <tableStyleInfo name="TableStyleLight16"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7285-216F-47E0-BC75-6C7832FDA676}">
  <sheetPr>
    <pageSetUpPr fitToPage="1"/>
  </sheetPr>
  <dimension ref="A1"/>
  <sheetViews>
    <sheetView zoomScale="120" zoomScaleNormal="120" workbookViewId="0">
      <selection activeCell="G87" sqref="G87"/>
    </sheetView>
  </sheetViews>
  <sheetFormatPr defaultRowHeight="12.5"/>
  <cols>
    <col min="12" max="12" width="8.7265625" customWidth="1"/>
  </cols>
  <sheetData/>
  <pageMargins left="0.7" right="0.7" top="0.75" bottom="0.75" header="0.3" footer="0.3"/>
  <pageSetup scale="81"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97C78-9893-4574-BECC-4993AF759963}">
  <dimension ref="A1:C12"/>
  <sheetViews>
    <sheetView workbookViewId="0"/>
  </sheetViews>
  <sheetFormatPr defaultRowHeight="12.5"/>
  <cols>
    <col min="1" max="1" width="19.90625" bestFit="1" customWidth="1"/>
    <col min="2" max="2" width="48.90625" customWidth="1"/>
    <col min="3" max="3" width="94.6328125" customWidth="1"/>
  </cols>
  <sheetData>
    <row r="1" spans="1:3">
      <c r="A1" t="s">
        <v>119</v>
      </c>
      <c r="B1" t="s">
        <v>120</v>
      </c>
      <c r="C1" t="s">
        <v>121</v>
      </c>
    </row>
    <row r="2" spans="1:3">
      <c r="A2">
        <v>1</v>
      </c>
      <c r="B2" s="8"/>
      <c r="C2" s="8"/>
    </row>
    <row r="3" spans="1:3">
      <c r="A3">
        <v>2</v>
      </c>
      <c r="B3" s="8"/>
      <c r="C3" s="8"/>
    </row>
    <row r="4" spans="1:3">
      <c r="A4">
        <v>3</v>
      </c>
      <c r="B4" s="8"/>
      <c r="C4" s="8"/>
    </row>
    <row r="5" spans="1:3">
      <c r="A5">
        <v>4</v>
      </c>
      <c r="B5" s="8"/>
      <c r="C5" s="8"/>
    </row>
    <row r="6" spans="1:3">
      <c r="A6">
        <v>5</v>
      </c>
      <c r="B6" s="8"/>
      <c r="C6" s="8"/>
    </row>
    <row r="7" spans="1:3">
      <c r="A7">
        <v>6</v>
      </c>
      <c r="B7" s="8"/>
      <c r="C7" s="8"/>
    </row>
    <row r="8" spans="1:3">
      <c r="A8">
        <v>7</v>
      </c>
      <c r="B8" s="8"/>
      <c r="C8" s="8"/>
    </row>
    <row r="9" spans="1:3">
      <c r="A9">
        <v>8</v>
      </c>
      <c r="B9" s="8"/>
      <c r="C9" s="8"/>
    </row>
    <row r="10" spans="1:3">
      <c r="A10">
        <v>9</v>
      </c>
      <c r="B10" s="8"/>
      <c r="C10" s="8"/>
    </row>
    <row r="11" spans="1:3">
      <c r="A11">
        <v>10</v>
      </c>
      <c r="B11" s="8"/>
      <c r="C11" s="8"/>
    </row>
    <row r="12" spans="1:3">
      <c r="A12" t="s">
        <v>122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81ACA-C058-443A-94A4-EABEBEB83EDD}">
  <dimension ref="A1:M92"/>
  <sheetViews>
    <sheetView tabSelected="1" topLeftCell="E40" zoomScale="80" zoomScaleNormal="80" workbookViewId="0">
      <selection activeCell="M92" sqref="M92"/>
    </sheetView>
  </sheetViews>
  <sheetFormatPr defaultRowHeight="12.5"/>
  <cols>
    <col min="1" max="1" width="14.453125" bestFit="1" customWidth="1"/>
    <col min="2" max="2" width="55.1796875" bestFit="1" customWidth="1"/>
    <col min="3" max="3" width="27.453125" customWidth="1"/>
    <col min="4" max="4" width="20.453125" bestFit="1" customWidth="1"/>
    <col min="5" max="5" width="32.54296875" bestFit="1" customWidth="1"/>
    <col min="6" max="6" width="31.1796875" bestFit="1" customWidth="1"/>
    <col min="7" max="7" width="41.1796875" customWidth="1"/>
    <col min="8" max="8" width="11.7265625" bestFit="1" customWidth="1"/>
    <col min="9" max="9" width="23.81640625" bestFit="1" customWidth="1"/>
    <col min="10" max="10" width="29.1796875" bestFit="1" customWidth="1"/>
    <col min="11" max="11" width="12.453125" bestFit="1" customWidth="1"/>
    <col min="12" max="12" width="20.1796875" bestFit="1" customWidth="1"/>
    <col min="13" max="13" width="7.54296875" bestFit="1" customWidth="1"/>
  </cols>
  <sheetData>
    <row r="1" spans="1:13" ht="14.5">
      <c r="A1" s="2" t="s">
        <v>0</v>
      </c>
      <c r="B1" s="2" t="s">
        <v>1</v>
      </c>
      <c r="C1" s="2" t="s">
        <v>2</v>
      </c>
      <c r="D1" s="2" t="s">
        <v>3</v>
      </c>
      <c r="E1" s="2" t="s">
        <v>4</v>
      </c>
      <c r="F1" s="2" t="s">
        <v>5</v>
      </c>
      <c r="G1" s="2" t="s">
        <v>6</v>
      </c>
      <c r="H1" s="2" t="s">
        <v>7</v>
      </c>
      <c r="I1" s="2" t="s">
        <v>8</v>
      </c>
      <c r="J1" s="2" t="s">
        <v>9</v>
      </c>
      <c r="K1" s="2" t="s">
        <v>10</v>
      </c>
      <c r="L1" s="2" t="s">
        <v>11</v>
      </c>
      <c r="M1" s="2" t="s">
        <v>12</v>
      </c>
    </row>
    <row r="2" spans="1:13" ht="14.5">
      <c r="A2" s="2" t="s">
        <v>13</v>
      </c>
      <c r="B2" s="2" t="s">
        <v>14</v>
      </c>
      <c r="C2" s="2" t="s">
        <v>15</v>
      </c>
      <c r="D2" s="2">
        <v>7.02</v>
      </c>
      <c r="E2" s="2">
        <v>0.52</v>
      </c>
      <c r="F2" s="2">
        <v>7.5</v>
      </c>
      <c r="G2" s="3"/>
      <c r="H2" s="3"/>
      <c r="I2" s="3"/>
      <c r="J2" s="1">
        <f>IF(ABS(Table1[[#This Row],[Referentiedikte (cm)]]-Table1[[#This Row],[Dikte (cm)]])&lt;3,ROUND(10^((H2-D2)*0.1),2),0)</f>
        <v>0</v>
      </c>
      <c r="K2" s="1">
        <f>IF(AND(Table1[[#This Row],[Dosis (mGy/min)]]&gt;0,Table1[[#This Row],[Correctiefactor referentiedosis]]&gt;0),MAX(MIN(ROUND(3-1*(LOG((I2/(E2*J2)),2)),2),5),1),1)</f>
        <v>1</v>
      </c>
      <c r="L2" s="4"/>
      <c r="M2" s="1">
        <f>AVERAGE(Table1[[#This Row],[Score dosis]],Table1[[#This Row],[Score beeldkwaliteit]])</f>
        <v>1</v>
      </c>
    </row>
    <row r="3" spans="1:13" ht="14.5">
      <c r="A3" s="2" t="s">
        <v>16</v>
      </c>
      <c r="B3" s="2" t="s">
        <v>14</v>
      </c>
      <c r="C3" s="2" t="s">
        <v>17</v>
      </c>
      <c r="D3" s="2">
        <v>7.77</v>
      </c>
      <c r="E3" s="2">
        <v>24.84</v>
      </c>
      <c r="F3" s="2">
        <v>15</v>
      </c>
      <c r="G3" s="3"/>
      <c r="H3" s="3"/>
      <c r="I3" s="3"/>
      <c r="J3" s="1">
        <f>IF(ABS(Table1[[#This Row],[Referentiedikte (cm)]]-Table1[[#This Row],[Dikte (cm)]])&lt;3,ROUND(10^((H3-D3)*0.1),2),0)</f>
        <v>0</v>
      </c>
      <c r="K3" s="1">
        <f>IF(AND(Table1[[#This Row],[Dosis (mGy/min)]]&gt;0,Table1[[#This Row],[Correctiefactor referentiedosis]]&gt;0),MAX(MIN(ROUND(3-1*(LOG((I3/(E3*J3)),2)),2),5),1),1)</f>
        <v>1</v>
      </c>
      <c r="L3" s="4"/>
      <c r="M3" s="1">
        <f>AVERAGE(Table1[[#This Row],[Score dosis]],Table1[[#This Row],[Score beeldkwaliteit]])</f>
        <v>1</v>
      </c>
    </row>
    <row r="4" spans="1:13" ht="14.5">
      <c r="A4" s="2" t="s">
        <v>18</v>
      </c>
      <c r="B4" s="2" t="s">
        <v>14</v>
      </c>
      <c r="C4" s="2" t="s">
        <v>19</v>
      </c>
      <c r="D4" s="2">
        <v>7.46</v>
      </c>
      <c r="E4" s="2">
        <v>18.600000000000001</v>
      </c>
      <c r="F4" s="2">
        <v>15</v>
      </c>
      <c r="G4" s="3"/>
      <c r="H4" s="3"/>
      <c r="I4" s="3"/>
      <c r="J4" s="1">
        <f>IF(ABS(Table1[[#This Row],[Referentiedikte (cm)]]-Table1[[#This Row],[Dikte (cm)]])&lt;3,ROUND(10^((H4-D4)*0.1),2),0)</f>
        <v>0</v>
      </c>
      <c r="K4" s="1">
        <f>IF(AND(Table1[[#This Row],[Dosis (mGy/min)]]&gt;0,Table1[[#This Row],[Correctiefactor referentiedosis]]&gt;0),MAX(MIN(ROUND(3-1*(LOG((I4/(E4*J4)),2)),2),5),1),1)</f>
        <v>1</v>
      </c>
      <c r="L4" s="4"/>
      <c r="M4" s="1">
        <f>AVERAGE(Table1[[#This Row],[Score dosis]],Table1[[#This Row],[Score beeldkwaliteit]])</f>
        <v>1</v>
      </c>
    </row>
    <row r="5" spans="1:13" ht="14.5">
      <c r="A5" s="2" t="s">
        <v>20</v>
      </c>
      <c r="B5" s="2" t="s">
        <v>14</v>
      </c>
      <c r="C5" s="2" t="s">
        <v>15</v>
      </c>
      <c r="D5" s="2">
        <v>7.02</v>
      </c>
      <c r="E5" s="2">
        <v>0.52</v>
      </c>
      <c r="F5" s="2">
        <v>7.5</v>
      </c>
      <c r="G5" s="3"/>
      <c r="H5" s="3"/>
      <c r="I5" s="3"/>
      <c r="J5" s="1">
        <f>IF(ABS(Table1[[#This Row],[Referentiedikte (cm)]]-Table1[[#This Row],[Dikte (cm)]])&lt;3,ROUND(10^((H5-D5)*0.1),2),0)</f>
        <v>0</v>
      </c>
      <c r="K5" s="1">
        <f>IF(AND(Table1[[#This Row],[Dosis (mGy/min)]]&gt;0,Table1[[#This Row],[Correctiefactor referentiedosis]]&gt;0),MAX(MIN(ROUND(3-1*(LOG((I5/(E5*J5)),2)),2),5),1),1)</f>
        <v>1</v>
      </c>
      <c r="L5" s="4"/>
      <c r="M5" s="1">
        <f>AVERAGE(Table1[[#This Row],[Score dosis]],Table1[[#This Row],[Score beeldkwaliteit]])</f>
        <v>1</v>
      </c>
    </row>
    <row r="6" spans="1:13" ht="14.5">
      <c r="A6" s="2" t="s">
        <v>21</v>
      </c>
      <c r="B6" s="2" t="s">
        <v>14</v>
      </c>
      <c r="C6" s="2" t="s">
        <v>17</v>
      </c>
      <c r="D6" s="2">
        <v>7.77</v>
      </c>
      <c r="E6" s="2">
        <v>24.84</v>
      </c>
      <c r="F6" s="2">
        <v>15</v>
      </c>
      <c r="G6" s="3"/>
      <c r="H6" s="3"/>
      <c r="I6" s="3"/>
      <c r="J6" s="1">
        <f>IF(ABS(Table1[[#This Row],[Referentiedikte (cm)]]-Table1[[#This Row],[Dikte (cm)]])&lt;3,ROUND(10^((H6-D6)*0.1),2),0)</f>
        <v>0</v>
      </c>
      <c r="K6" s="1">
        <f>IF(AND(Table1[[#This Row],[Dosis (mGy/min)]]&gt;0,Table1[[#This Row],[Correctiefactor referentiedosis]]&gt;0),MAX(MIN(ROUND(3-1*(LOG((I6/(E6*J6)),2)),2),5),1),1)</f>
        <v>1</v>
      </c>
      <c r="L6" s="4"/>
      <c r="M6" s="1">
        <f>AVERAGE(Table1[[#This Row],[Score dosis]],Table1[[#This Row],[Score beeldkwaliteit]])</f>
        <v>1</v>
      </c>
    </row>
    <row r="7" spans="1:13" ht="14.5">
      <c r="A7" s="2" t="s">
        <v>22</v>
      </c>
      <c r="B7" s="2" t="s">
        <v>14</v>
      </c>
      <c r="C7" s="2" t="s">
        <v>19</v>
      </c>
      <c r="D7" s="2">
        <v>7.46</v>
      </c>
      <c r="E7" s="2">
        <v>18.600000000000001</v>
      </c>
      <c r="F7" s="2">
        <v>15</v>
      </c>
      <c r="G7" s="3"/>
      <c r="H7" s="3"/>
      <c r="I7" s="3"/>
      <c r="J7" s="1">
        <f>IF(ABS(Table1[[#This Row],[Referentiedikte (cm)]]-Table1[[#This Row],[Dikte (cm)]])&lt;3,ROUND(10^((H7-D7)*0.1),2),0)</f>
        <v>0</v>
      </c>
      <c r="K7" s="1">
        <f>IF(AND(Table1[[#This Row],[Dosis (mGy/min)]]&gt;0,Table1[[#This Row],[Correctiefactor referentiedosis]]&gt;0),MAX(MIN(ROUND(3-1*(LOG((I7/(E7*J7)),2)),2),5),1),1)</f>
        <v>1</v>
      </c>
      <c r="L7" s="4"/>
      <c r="M7" s="1">
        <f>AVERAGE(Table1[[#This Row],[Score dosis]],Table1[[#This Row],[Score beeldkwaliteit]])</f>
        <v>1</v>
      </c>
    </row>
    <row r="8" spans="1:13" ht="14.5">
      <c r="A8" s="2" t="s">
        <v>23</v>
      </c>
      <c r="B8" s="2" t="s">
        <v>14</v>
      </c>
      <c r="C8" s="2" t="s">
        <v>15</v>
      </c>
      <c r="D8" s="2">
        <v>7.02</v>
      </c>
      <c r="E8" s="2">
        <v>0.52</v>
      </c>
      <c r="F8" s="2">
        <v>7.5</v>
      </c>
      <c r="G8" s="3"/>
      <c r="H8" s="3"/>
      <c r="I8" s="3"/>
      <c r="J8" s="1">
        <f>IF(ABS(Table1[[#This Row],[Referentiedikte (cm)]]-Table1[[#This Row],[Dikte (cm)]])&lt;3,ROUND(10^((H8-D8)*0.1),2),0)</f>
        <v>0</v>
      </c>
      <c r="K8" s="1">
        <f>IF(AND(Table1[[#This Row],[Dosis (mGy/min)]]&gt;0,Table1[[#This Row],[Correctiefactor referentiedosis]]&gt;0),MAX(MIN(ROUND(3-1*(LOG((I8/(E8*J8)),2)),2),5),1),1)</f>
        <v>1</v>
      </c>
      <c r="L8" s="4"/>
      <c r="M8" s="1">
        <f>AVERAGE(Table1[[#This Row],[Score dosis]],Table1[[#This Row],[Score beeldkwaliteit]])</f>
        <v>1</v>
      </c>
    </row>
    <row r="9" spans="1:13" ht="14.5">
      <c r="A9" s="2" t="s">
        <v>24</v>
      </c>
      <c r="B9" s="2" t="s">
        <v>14</v>
      </c>
      <c r="C9" s="2" t="s">
        <v>17</v>
      </c>
      <c r="D9" s="2">
        <v>7.77</v>
      </c>
      <c r="E9" s="2">
        <v>24.84</v>
      </c>
      <c r="F9" s="2">
        <v>15</v>
      </c>
      <c r="G9" s="3"/>
      <c r="H9" s="3"/>
      <c r="I9" s="3"/>
      <c r="J9" s="1">
        <f>IF(ABS(Table1[[#This Row],[Referentiedikte (cm)]]-Table1[[#This Row],[Dikte (cm)]])&lt;3,ROUND(10^((H9-D9)*0.1),2),0)</f>
        <v>0</v>
      </c>
      <c r="K9" s="1">
        <f>IF(AND(Table1[[#This Row],[Dosis (mGy/min)]]&gt;0,Table1[[#This Row],[Correctiefactor referentiedosis]]&gt;0),MAX(MIN(ROUND(3-1*(LOG((I9/(E9*J9)),2)),2),5),1),1)</f>
        <v>1</v>
      </c>
      <c r="L9" s="4"/>
      <c r="M9" s="1">
        <f>AVERAGE(Table1[[#This Row],[Score dosis]],Table1[[#This Row],[Score beeldkwaliteit]])</f>
        <v>1</v>
      </c>
    </row>
    <row r="10" spans="1:13" ht="14.5">
      <c r="A10" s="2" t="s">
        <v>25</v>
      </c>
      <c r="B10" s="2" t="s">
        <v>14</v>
      </c>
      <c r="C10" s="2" t="s">
        <v>19</v>
      </c>
      <c r="D10" s="2">
        <v>7.46</v>
      </c>
      <c r="E10" s="2">
        <v>18.600000000000001</v>
      </c>
      <c r="F10" s="2">
        <v>15</v>
      </c>
      <c r="G10" s="3"/>
      <c r="H10" s="3"/>
      <c r="I10" s="3"/>
      <c r="J10" s="1">
        <f>IF(ABS(Table1[[#This Row],[Referentiedikte (cm)]]-Table1[[#This Row],[Dikte (cm)]])&lt;3,ROUND(10^((H10-D10)*0.1),2),0)</f>
        <v>0</v>
      </c>
      <c r="K10" s="1">
        <f>IF(AND(Table1[[#This Row],[Dosis (mGy/min)]]&gt;0,Table1[[#This Row],[Correctiefactor referentiedosis]]&gt;0),MAX(MIN(ROUND(3-1*(LOG((I10/(E10*J10)),2)),2),5),1),1)</f>
        <v>1</v>
      </c>
      <c r="L10" s="4"/>
      <c r="M10" s="1">
        <f>AVERAGE(Table1[[#This Row],[Score dosis]],Table1[[#This Row],[Score beeldkwaliteit]])</f>
        <v>1</v>
      </c>
    </row>
    <row r="11" spans="1:13" ht="14.5">
      <c r="A11" s="2" t="s">
        <v>26</v>
      </c>
      <c r="B11" s="2" t="s">
        <v>27</v>
      </c>
      <c r="C11" s="2" t="s">
        <v>28</v>
      </c>
      <c r="D11" s="2">
        <v>11.25</v>
      </c>
      <c r="E11" s="2">
        <v>0.71</v>
      </c>
      <c r="F11" s="2">
        <v>7.5</v>
      </c>
      <c r="G11" s="3"/>
      <c r="H11" s="3"/>
      <c r="I11" s="3"/>
      <c r="J11" s="1">
        <f>IF(ABS(Table1[[#This Row],[Referentiedikte (cm)]]-Table1[[#This Row],[Dikte (cm)]])&lt;3,ROUND(10^((H11-D11)*0.1),2),0)</f>
        <v>0</v>
      </c>
      <c r="K11" s="1">
        <f>IF(AND(Table1[[#This Row],[Dosis (mGy/min)]]&gt;0,Table1[[#This Row],[Correctiefactor referentiedosis]]&gt;0),MAX(MIN(ROUND(3-1*(LOG((I11/(E11*J11)),2)),2),5),1),1)</f>
        <v>1</v>
      </c>
      <c r="L11" s="4"/>
      <c r="M11" s="1">
        <f>AVERAGE(Table1[[#This Row],[Score dosis]],Table1[[#This Row],[Score beeldkwaliteit]])</f>
        <v>1</v>
      </c>
    </row>
    <row r="12" spans="1:13" ht="14.5">
      <c r="A12" s="2" t="s">
        <v>29</v>
      </c>
      <c r="B12" s="2" t="s">
        <v>27</v>
      </c>
      <c r="C12" s="2" t="s">
        <v>17</v>
      </c>
      <c r="D12" s="2">
        <v>11.73</v>
      </c>
      <c r="E12" s="2">
        <v>12.91</v>
      </c>
      <c r="F12" s="2">
        <v>15</v>
      </c>
      <c r="G12" s="3"/>
      <c r="H12" s="3"/>
      <c r="I12" s="3"/>
      <c r="J12" s="1">
        <f>IF(ABS(Table1[[#This Row],[Referentiedikte (cm)]]-Table1[[#This Row],[Dikte (cm)]])&lt;3,ROUND(10^((H12-D12)*0.1),2),0)</f>
        <v>0</v>
      </c>
      <c r="K12" s="1">
        <f>IF(AND(Table1[[#This Row],[Dosis (mGy/min)]]&gt;0,Table1[[#This Row],[Correctiefactor referentiedosis]]&gt;0),MAX(MIN(ROUND(3-1*(LOG((I12/(E12*J12)),2)),2),5),1),1)</f>
        <v>1</v>
      </c>
      <c r="L12" s="4"/>
      <c r="M12" s="1">
        <f>AVERAGE(Table1[[#This Row],[Score dosis]],Table1[[#This Row],[Score beeldkwaliteit]])</f>
        <v>1</v>
      </c>
    </row>
    <row r="13" spans="1:13" ht="14.5">
      <c r="A13" s="2" t="s">
        <v>30</v>
      </c>
      <c r="B13" s="2" t="s">
        <v>27</v>
      </c>
      <c r="C13" s="2" t="s">
        <v>19</v>
      </c>
      <c r="D13" s="2">
        <v>14.97</v>
      </c>
      <c r="E13" s="2">
        <v>35.72</v>
      </c>
      <c r="F13" s="2">
        <v>15</v>
      </c>
      <c r="G13" s="3"/>
      <c r="H13" s="3"/>
      <c r="I13" s="3"/>
      <c r="J13" s="1">
        <f>IF(ABS(Table1[[#This Row],[Referentiedikte (cm)]]-Table1[[#This Row],[Dikte (cm)]])&lt;3,ROUND(10^((H13-D13)*0.1),2),0)</f>
        <v>0</v>
      </c>
      <c r="K13" s="1">
        <f>IF(AND(Table1[[#This Row],[Dosis (mGy/min)]]&gt;0,Table1[[#This Row],[Correctiefactor referentiedosis]]&gt;0),MAX(MIN(ROUND(3-1*(LOG((I13/(E13*J13)),2)),2),5),1),1)</f>
        <v>1</v>
      </c>
      <c r="L13" s="4"/>
      <c r="M13" s="1">
        <f>AVERAGE(Table1[[#This Row],[Score dosis]],Table1[[#This Row],[Score beeldkwaliteit]])</f>
        <v>1</v>
      </c>
    </row>
    <row r="14" spans="1:13" ht="14.5">
      <c r="A14" s="2" t="s">
        <v>31</v>
      </c>
      <c r="B14" s="2" t="s">
        <v>27</v>
      </c>
      <c r="C14" s="2" t="s">
        <v>28</v>
      </c>
      <c r="D14" s="2">
        <v>11.25</v>
      </c>
      <c r="E14" s="2">
        <v>0.71</v>
      </c>
      <c r="F14" s="2">
        <v>7.5</v>
      </c>
      <c r="G14" s="3"/>
      <c r="H14" s="3"/>
      <c r="I14" s="3"/>
      <c r="J14" s="1">
        <f>IF(ABS(Table1[[#This Row],[Referentiedikte (cm)]]-Table1[[#This Row],[Dikte (cm)]])&lt;3,ROUND(10^((H14-D14)*0.1),2),0)</f>
        <v>0</v>
      </c>
      <c r="K14" s="1">
        <f>IF(AND(Table1[[#This Row],[Dosis (mGy/min)]]&gt;0,Table1[[#This Row],[Correctiefactor referentiedosis]]&gt;0),MAX(MIN(ROUND(3-1*(LOG((I14/(E14*J14)),2)),2),5),1),1)</f>
        <v>1</v>
      </c>
      <c r="L14" s="4"/>
      <c r="M14" s="1">
        <f>AVERAGE(Table1[[#This Row],[Score dosis]],Table1[[#This Row],[Score beeldkwaliteit]])</f>
        <v>1</v>
      </c>
    </row>
    <row r="15" spans="1:13" ht="14.5">
      <c r="A15" s="2" t="s">
        <v>32</v>
      </c>
      <c r="B15" s="2" t="s">
        <v>27</v>
      </c>
      <c r="C15" s="2" t="s">
        <v>17</v>
      </c>
      <c r="D15" s="2">
        <v>11.73</v>
      </c>
      <c r="E15" s="2">
        <v>12.91</v>
      </c>
      <c r="F15" s="2">
        <v>15</v>
      </c>
      <c r="G15" s="3"/>
      <c r="H15" s="3"/>
      <c r="I15" s="3"/>
      <c r="J15" s="1">
        <f>IF(ABS(Table1[[#This Row],[Referentiedikte (cm)]]-Table1[[#This Row],[Dikte (cm)]])&lt;3,ROUND(10^((H15-D15)*0.1),2),0)</f>
        <v>0</v>
      </c>
      <c r="K15" s="1">
        <f>IF(AND(Table1[[#This Row],[Dosis (mGy/min)]]&gt;0,Table1[[#This Row],[Correctiefactor referentiedosis]]&gt;0),MAX(MIN(ROUND(3-1*(LOG((I15/(E15*J15)),2)),2),5),1),1)</f>
        <v>1</v>
      </c>
      <c r="L15" s="4"/>
      <c r="M15" s="1">
        <f>AVERAGE(Table1[[#This Row],[Score dosis]],Table1[[#This Row],[Score beeldkwaliteit]])</f>
        <v>1</v>
      </c>
    </row>
    <row r="16" spans="1:13" ht="14.5">
      <c r="A16" s="2" t="s">
        <v>33</v>
      </c>
      <c r="B16" s="2" t="s">
        <v>27</v>
      </c>
      <c r="C16" s="2" t="s">
        <v>19</v>
      </c>
      <c r="D16" s="2">
        <v>14.97</v>
      </c>
      <c r="E16" s="2">
        <v>35.72</v>
      </c>
      <c r="F16" s="2">
        <v>15</v>
      </c>
      <c r="G16" s="3"/>
      <c r="H16" s="3"/>
      <c r="I16" s="3"/>
      <c r="J16" s="1">
        <f>IF(ABS(Table1[[#This Row],[Referentiedikte (cm)]]-Table1[[#This Row],[Dikte (cm)]])&lt;3,ROUND(10^((H16-D16)*0.1),2),0)</f>
        <v>0</v>
      </c>
      <c r="K16" s="1">
        <f>IF(AND(Table1[[#This Row],[Dosis (mGy/min)]]&gt;0,Table1[[#This Row],[Correctiefactor referentiedosis]]&gt;0),MAX(MIN(ROUND(3-1*(LOG((I16/(E16*J16)),2)),2),5),1),1)</f>
        <v>1</v>
      </c>
      <c r="L16" s="4"/>
      <c r="M16" s="1">
        <f>AVERAGE(Table1[[#This Row],[Score dosis]],Table1[[#This Row],[Score beeldkwaliteit]])</f>
        <v>1</v>
      </c>
    </row>
    <row r="17" spans="1:13" ht="14.5">
      <c r="A17" s="2" t="s">
        <v>34</v>
      </c>
      <c r="B17" s="2" t="s">
        <v>27</v>
      </c>
      <c r="C17" s="2" t="s">
        <v>28</v>
      </c>
      <c r="D17" s="2">
        <v>11.25</v>
      </c>
      <c r="E17" s="2">
        <v>0.71</v>
      </c>
      <c r="F17" s="2">
        <v>7.5</v>
      </c>
      <c r="G17" s="3"/>
      <c r="H17" s="3"/>
      <c r="I17" s="3"/>
      <c r="J17" s="1">
        <f>IF(ABS(Table1[[#This Row],[Referentiedikte (cm)]]-Table1[[#This Row],[Dikte (cm)]])&lt;3,ROUND(10^((H17-D17)*0.1),2),0)</f>
        <v>0</v>
      </c>
      <c r="K17" s="1">
        <f>IF(AND(Table1[[#This Row],[Dosis (mGy/min)]]&gt;0,Table1[[#This Row],[Correctiefactor referentiedosis]]&gt;0),MAX(MIN(ROUND(3-1*(LOG((I17/(E17*J17)),2)),2),5),1),1)</f>
        <v>1</v>
      </c>
      <c r="L17" s="4"/>
      <c r="M17" s="1">
        <f>AVERAGE(Table1[[#This Row],[Score dosis]],Table1[[#This Row],[Score beeldkwaliteit]])</f>
        <v>1</v>
      </c>
    </row>
    <row r="18" spans="1:13" ht="14.5">
      <c r="A18" s="2" t="s">
        <v>35</v>
      </c>
      <c r="B18" s="2" t="s">
        <v>27</v>
      </c>
      <c r="C18" s="2" t="s">
        <v>17</v>
      </c>
      <c r="D18" s="2">
        <v>11.73</v>
      </c>
      <c r="E18" s="2">
        <v>12.91</v>
      </c>
      <c r="F18" s="2">
        <v>15</v>
      </c>
      <c r="G18" s="3"/>
      <c r="H18" s="3"/>
      <c r="I18" s="3"/>
      <c r="J18" s="1">
        <f>IF(ABS(Table1[[#This Row],[Referentiedikte (cm)]]-Table1[[#This Row],[Dikte (cm)]])&lt;3,ROUND(10^((H18-D18)*0.1),2),0)</f>
        <v>0</v>
      </c>
      <c r="K18" s="1">
        <f>IF(AND(Table1[[#This Row],[Dosis (mGy/min)]]&gt;0,Table1[[#This Row],[Correctiefactor referentiedosis]]&gt;0),MAX(MIN(ROUND(3-1*(LOG((I18/(E18*J18)),2)),2),5),1),1)</f>
        <v>1</v>
      </c>
      <c r="L18" s="4"/>
      <c r="M18" s="1">
        <f>AVERAGE(Table1[[#This Row],[Score dosis]],Table1[[#This Row],[Score beeldkwaliteit]])</f>
        <v>1</v>
      </c>
    </row>
    <row r="19" spans="1:13" ht="14.5">
      <c r="A19" s="2" t="s">
        <v>36</v>
      </c>
      <c r="B19" s="2" t="s">
        <v>27</v>
      </c>
      <c r="C19" s="2" t="s">
        <v>19</v>
      </c>
      <c r="D19" s="2">
        <v>14.97</v>
      </c>
      <c r="E19" s="2">
        <v>35.72</v>
      </c>
      <c r="F19" s="2">
        <v>15</v>
      </c>
      <c r="G19" s="3"/>
      <c r="H19" s="3"/>
      <c r="I19" s="3"/>
      <c r="J19" s="1">
        <f>IF(ABS(Table1[[#This Row],[Referentiedikte (cm)]]-Table1[[#This Row],[Dikte (cm)]])&lt;3,ROUND(10^((H19-D19)*0.1),2),0)</f>
        <v>0</v>
      </c>
      <c r="K19" s="1">
        <f>IF(AND(Table1[[#This Row],[Dosis (mGy/min)]]&gt;0,Table1[[#This Row],[Correctiefactor referentiedosis]]&gt;0),MAX(MIN(ROUND(3-1*(LOG((I19/(E19*J19)),2)),2),5),1),1)</f>
        <v>1</v>
      </c>
      <c r="L19" s="4"/>
      <c r="M19" s="1">
        <f>AVERAGE(Table1[[#This Row],[Score dosis]],Table1[[#This Row],[Score beeldkwaliteit]])</f>
        <v>1</v>
      </c>
    </row>
    <row r="20" spans="1:13" ht="14.5">
      <c r="A20" s="2" t="s">
        <v>37</v>
      </c>
      <c r="B20" s="2" t="s">
        <v>38</v>
      </c>
      <c r="C20" s="2" t="s">
        <v>15</v>
      </c>
      <c r="D20" s="2">
        <v>8.98</v>
      </c>
      <c r="E20" s="2">
        <v>0.69</v>
      </c>
      <c r="F20" s="2">
        <v>7.5</v>
      </c>
      <c r="G20" s="3"/>
      <c r="H20" s="3"/>
      <c r="I20" s="3"/>
      <c r="J20" s="1">
        <f>IF(ABS(Table1[[#This Row],[Referentiedikte (cm)]]-Table1[[#This Row],[Dikte (cm)]])&lt;3,ROUND(10^((H20-D20)*0.1),2),0)</f>
        <v>0</v>
      </c>
      <c r="K20" s="1">
        <f>IF(AND(Table1[[#This Row],[Dosis (mGy/min)]]&gt;0,Table1[[#This Row],[Correctiefactor referentiedosis]]&gt;0),MAX(MIN(ROUND(3-1*(LOG((I20/(E20*J20)),2)),2),5),1),1)</f>
        <v>1</v>
      </c>
      <c r="L20" s="4"/>
      <c r="M20" s="1">
        <f>AVERAGE(Table1[[#This Row],[Score dosis]],Table1[[#This Row],[Score beeldkwaliteit]])</f>
        <v>1</v>
      </c>
    </row>
    <row r="21" spans="1:13" ht="14.5">
      <c r="A21" s="2" t="s">
        <v>39</v>
      </c>
      <c r="B21" s="2" t="s">
        <v>38</v>
      </c>
      <c r="C21" s="2" t="s">
        <v>17</v>
      </c>
      <c r="D21" s="2">
        <v>10.46</v>
      </c>
      <c r="E21" s="2">
        <v>12.46</v>
      </c>
      <c r="F21" s="2">
        <v>15</v>
      </c>
      <c r="G21" s="3"/>
      <c r="H21" s="3"/>
      <c r="I21" s="3"/>
      <c r="J21" s="1">
        <f>IF(ABS(Table1[[#This Row],[Referentiedikte (cm)]]-Table1[[#This Row],[Dikte (cm)]])&lt;3,ROUND(10^((H21-D21)*0.1),2),0)</f>
        <v>0</v>
      </c>
      <c r="K21" s="1">
        <f>IF(AND(Table1[[#This Row],[Dosis (mGy/min)]]&gt;0,Table1[[#This Row],[Correctiefactor referentiedosis]]&gt;0),MAX(MIN(ROUND(3-1*(LOG((I21/(E21*J21)),2)),2),5),1),1)</f>
        <v>1</v>
      </c>
      <c r="L21" s="4"/>
      <c r="M21" s="1">
        <f>AVERAGE(Table1[[#This Row],[Score dosis]],Table1[[#This Row],[Score beeldkwaliteit]])</f>
        <v>1</v>
      </c>
    </row>
    <row r="22" spans="1:13" ht="14.5">
      <c r="A22" s="2" t="s">
        <v>40</v>
      </c>
      <c r="B22" s="2" t="s">
        <v>38</v>
      </c>
      <c r="C22" s="2" t="s">
        <v>19</v>
      </c>
      <c r="D22" s="2">
        <v>11.32</v>
      </c>
      <c r="E22" s="2">
        <v>14.6</v>
      </c>
      <c r="F22" s="2">
        <v>15</v>
      </c>
      <c r="G22" s="3"/>
      <c r="H22" s="3"/>
      <c r="I22" s="3"/>
      <c r="J22" s="1">
        <f>IF(ABS(Table1[[#This Row],[Referentiedikte (cm)]]-Table1[[#This Row],[Dikte (cm)]])&lt;3,ROUND(10^((H22-D22)*0.1),2),0)</f>
        <v>0</v>
      </c>
      <c r="K22" s="1">
        <f>IF(AND(Table1[[#This Row],[Dosis (mGy/min)]]&gt;0,Table1[[#This Row],[Correctiefactor referentiedosis]]&gt;0),MAX(MIN(ROUND(3-1*(LOG((I22/(E22*J22)),2)),2),5),1),1)</f>
        <v>1</v>
      </c>
      <c r="L22" s="4"/>
      <c r="M22" s="1">
        <f>AVERAGE(Table1[[#This Row],[Score dosis]],Table1[[#This Row],[Score beeldkwaliteit]])</f>
        <v>1</v>
      </c>
    </row>
    <row r="23" spans="1:13" ht="14.5">
      <c r="A23" s="2" t="s">
        <v>41</v>
      </c>
      <c r="B23" s="2" t="s">
        <v>38</v>
      </c>
      <c r="C23" s="2" t="s">
        <v>15</v>
      </c>
      <c r="D23" s="2">
        <v>8.98</v>
      </c>
      <c r="E23" s="2">
        <v>0.69</v>
      </c>
      <c r="F23" s="2">
        <v>7.5</v>
      </c>
      <c r="G23" s="3"/>
      <c r="H23" s="3"/>
      <c r="I23" s="3"/>
      <c r="J23" s="1">
        <f>IF(ABS(Table1[[#This Row],[Referentiedikte (cm)]]-Table1[[#This Row],[Dikte (cm)]])&lt;3,ROUND(10^((H23-D23)*0.1),2),0)</f>
        <v>0</v>
      </c>
      <c r="K23" s="1">
        <f>IF(AND(Table1[[#This Row],[Dosis (mGy/min)]]&gt;0,Table1[[#This Row],[Correctiefactor referentiedosis]]&gt;0),MAX(MIN(ROUND(3-1*(LOG((I23/(E23*J23)),2)),2),5),1),1)</f>
        <v>1</v>
      </c>
      <c r="L23" s="4"/>
      <c r="M23" s="1">
        <f>AVERAGE(Table1[[#This Row],[Score dosis]],Table1[[#This Row],[Score beeldkwaliteit]])</f>
        <v>1</v>
      </c>
    </row>
    <row r="24" spans="1:13" ht="14.5">
      <c r="A24" s="2" t="s">
        <v>42</v>
      </c>
      <c r="B24" s="2" t="s">
        <v>38</v>
      </c>
      <c r="C24" s="2" t="s">
        <v>17</v>
      </c>
      <c r="D24" s="2">
        <v>10.46</v>
      </c>
      <c r="E24" s="2">
        <v>12.46</v>
      </c>
      <c r="F24" s="2">
        <v>15</v>
      </c>
      <c r="G24" s="3"/>
      <c r="H24" s="3"/>
      <c r="I24" s="3"/>
      <c r="J24" s="1">
        <f>IF(ABS(Table1[[#This Row],[Referentiedikte (cm)]]-Table1[[#This Row],[Dikte (cm)]])&lt;3,ROUND(10^((H24-D24)*0.1),2),0)</f>
        <v>0</v>
      </c>
      <c r="K24" s="1">
        <f>IF(AND(Table1[[#This Row],[Dosis (mGy/min)]]&gt;0,Table1[[#This Row],[Correctiefactor referentiedosis]]&gt;0),MAX(MIN(ROUND(3-1*(LOG((I24/(E24*J24)),2)),2),5),1),1)</f>
        <v>1</v>
      </c>
      <c r="L24" s="4"/>
      <c r="M24" s="1">
        <f>AVERAGE(Table1[[#This Row],[Score dosis]],Table1[[#This Row],[Score beeldkwaliteit]])</f>
        <v>1</v>
      </c>
    </row>
    <row r="25" spans="1:13" ht="14.5">
      <c r="A25" s="2" t="s">
        <v>43</v>
      </c>
      <c r="B25" s="2" t="s">
        <v>38</v>
      </c>
      <c r="C25" s="2" t="s">
        <v>19</v>
      </c>
      <c r="D25" s="2">
        <v>11.32</v>
      </c>
      <c r="E25" s="2">
        <v>14.6</v>
      </c>
      <c r="F25" s="2">
        <v>15</v>
      </c>
      <c r="G25" s="3"/>
      <c r="H25" s="3"/>
      <c r="I25" s="3"/>
      <c r="J25" s="1">
        <f>IF(ABS(Table1[[#This Row],[Referentiedikte (cm)]]-Table1[[#This Row],[Dikte (cm)]])&lt;3,ROUND(10^((H25-D25)*0.1),2),0)</f>
        <v>0</v>
      </c>
      <c r="K25" s="1">
        <f>IF(AND(Table1[[#This Row],[Dosis (mGy/min)]]&gt;0,Table1[[#This Row],[Correctiefactor referentiedosis]]&gt;0),MAX(MIN(ROUND(3-1*(LOG((I25/(E25*J25)),2)),2),5),1),1)</f>
        <v>1</v>
      </c>
      <c r="L25" s="4"/>
      <c r="M25" s="1">
        <f>AVERAGE(Table1[[#This Row],[Score dosis]],Table1[[#This Row],[Score beeldkwaliteit]])</f>
        <v>1</v>
      </c>
    </row>
    <row r="26" spans="1:13" ht="14.5">
      <c r="A26" s="2" t="s">
        <v>44</v>
      </c>
      <c r="B26" s="2" t="s">
        <v>38</v>
      </c>
      <c r="C26" s="2" t="s">
        <v>15</v>
      </c>
      <c r="D26" s="2">
        <v>8.98</v>
      </c>
      <c r="E26" s="2">
        <v>0.69</v>
      </c>
      <c r="F26" s="2">
        <v>7.5</v>
      </c>
      <c r="G26" s="3"/>
      <c r="H26" s="3"/>
      <c r="I26" s="3"/>
      <c r="J26" s="1">
        <f>IF(ABS(Table1[[#This Row],[Referentiedikte (cm)]]-Table1[[#This Row],[Dikte (cm)]])&lt;3,ROUND(10^((H26-D26)*0.1),2),0)</f>
        <v>0</v>
      </c>
      <c r="K26" s="1">
        <f>IF(AND(Table1[[#This Row],[Dosis (mGy/min)]]&gt;0,Table1[[#This Row],[Correctiefactor referentiedosis]]&gt;0),MAX(MIN(ROUND(3-1*(LOG((I26/(E26*J26)),2)),2),5),1),1)</f>
        <v>1</v>
      </c>
      <c r="L26" s="4"/>
      <c r="M26" s="1">
        <f>AVERAGE(Table1[[#This Row],[Score dosis]],Table1[[#This Row],[Score beeldkwaliteit]])</f>
        <v>1</v>
      </c>
    </row>
    <row r="27" spans="1:13" ht="14.5">
      <c r="A27" s="2" t="s">
        <v>45</v>
      </c>
      <c r="B27" s="2" t="s">
        <v>38</v>
      </c>
      <c r="C27" s="2" t="s">
        <v>17</v>
      </c>
      <c r="D27" s="2">
        <v>10.46</v>
      </c>
      <c r="E27" s="2">
        <v>12.46</v>
      </c>
      <c r="F27" s="2">
        <v>15</v>
      </c>
      <c r="G27" s="3"/>
      <c r="H27" s="3"/>
      <c r="I27" s="3"/>
      <c r="J27" s="1">
        <f>IF(ABS(Table1[[#This Row],[Referentiedikte (cm)]]-Table1[[#This Row],[Dikte (cm)]])&lt;3,ROUND(10^((H27-D27)*0.1),2),0)</f>
        <v>0</v>
      </c>
      <c r="K27" s="1">
        <f>IF(AND(Table1[[#This Row],[Dosis (mGy/min)]]&gt;0,Table1[[#This Row],[Correctiefactor referentiedosis]]&gt;0),MAX(MIN(ROUND(3-1*(LOG((I27/(E27*J27)),2)),2),5),1),1)</f>
        <v>1</v>
      </c>
      <c r="L27" s="4"/>
      <c r="M27" s="1">
        <f>AVERAGE(Table1[[#This Row],[Score dosis]],Table1[[#This Row],[Score beeldkwaliteit]])</f>
        <v>1</v>
      </c>
    </row>
    <row r="28" spans="1:13" ht="14.5">
      <c r="A28" s="2" t="s">
        <v>46</v>
      </c>
      <c r="B28" s="2" t="s">
        <v>38</v>
      </c>
      <c r="C28" s="2" t="s">
        <v>19</v>
      </c>
      <c r="D28" s="2">
        <v>11.32</v>
      </c>
      <c r="E28" s="2">
        <v>14.6</v>
      </c>
      <c r="F28" s="2">
        <v>15</v>
      </c>
      <c r="G28" s="3"/>
      <c r="H28" s="3"/>
      <c r="I28" s="3"/>
      <c r="J28" s="1">
        <f>IF(ABS(Table1[[#This Row],[Referentiedikte (cm)]]-Table1[[#This Row],[Dikte (cm)]])&lt;3,ROUND(10^((H28-D28)*0.1),2),0)</f>
        <v>0</v>
      </c>
      <c r="K28" s="1">
        <f>IF(AND(Table1[[#This Row],[Dosis (mGy/min)]]&gt;0,Table1[[#This Row],[Correctiefactor referentiedosis]]&gt;0),MAX(MIN(ROUND(3-1*(LOG((I28/(E28*J28)),2)),2),5),1),1)</f>
        <v>1</v>
      </c>
      <c r="L28" s="4"/>
      <c r="M28" s="1">
        <f>AVERAGE(Table1[[#This Row],[Score dosis]],Table1[[#This Row],[Score beeldkwaliteit]])</f>
        <v>1</v>
      </c>
    </row>
    <row r="29" spans="1:13" ht="14.5">
      <c r="A29" s="2" t="s">
        <v>47</v>
      </c>
      <c r="B29" s="2" t="s">
        <v>48</v>
      </c>
      <c r="C29" s="2" t="s">
        <v>28</v>
      </c>
      <c r="D29" s="2">
        <v>12.24</v>
      </c>
      <c r="E29" s="2">
        <v>1.28</v>
      </c>
      <c r="F29" s="2">
        <v>7.5</v>
      </c>
      <c r="G29" s="3"/>
      <c r="H29" s="3"/>
      <c r="I29" s="3"/>
      <c r="J29" s="1">
        <f>IF(ABS(Table1[[#This Row],[Referentiedikte (cm)]]-Table1[[#This Row],[Dikte (cm)]])&lt;3,ROUND(10^((H29-D29)*0.1),2),0)</f>
        <v>0</v>
      </c>
      <c r="K29" s="1">
        <f>IF(AND(Table1[[#This Row],[Dosis (mGy/min)]]&gt;0,Table1[[#This Row],[Correctiefactor referentiedosis]]&gt;0),MAX(MIN(ROUND(3-1*(LOG((I29/(E29*J29)),2)),2),5),1),1)</f>
        <v>1</v>
      </c>
      <c r="L29" s="4"/>
      <c r="M29" s="1">
        <f>AVERAGE(Table1[[#This Row],[Score dosis]],Table1[[#This Row],[Score beeldkwaliteit]])</f>
        <v>1</v>
      </c>
    </row>
    <row r="30" spans="1:13" ht="14.5">
      <c r="A30" s="2" t="s">
        <v>49</v>
      </c>
      <c r="B30" s="2" t="s">
        <v>48</v>
      </c>
      <c r="C30" s="2" t="s">
        <v>17</v>
      </c>
      <c r="D30" s="2">
        <v>12.84</v>
      </c>
      <c r="E30" s="2">
        <v>29.28</v>
      </c>
      <c r="F30" s="2">
        <v>15</v>
      </c>
      <c r="G30" s="3"/>
      <c r="H30" s="3"/>
      <c r="I30" s="3"/>
      <c r="J30" s="1">
        <f>IF(ABS(Table1[[#This Row],[Referentiedikte (cm)]]-Table1[[#This Row],[Dikte (cm)]])&lt;3,ROUND(10^((H30-D30)*0.1),2),0)</f>
        <v>0</v>
      </c>
      <c r="K30" s="1">
        <f>IF(AND(Table1[[#This Row],[Dosis (mGy/min)]]&gt;0,Table1[[#This Row],[Correctiefactor referentiedosis]]&gt;0),MAX(MIN(ROUND(3-1*(LOG((I30/(E30*J30)),2)),2),5),1),1)</f>
        <v>1</v>
      </c>
      <c r="L30" s="4"/>
      <c r="M30" s="1">
        <f>AVERAGE(Table1[[#This Row],[Score dosis]],Table1[[#This Row],[Score beeldkwaliteit]])</f>
        <v>1</v>
      </c>
    </row>
    <row r="31" spans="1:13" ht="14.5">
      <c r="A31" s="2" t="s">
        <v>50</v>
      </c>
      <c r="B31" s="2" t="s">
        <v>48</v>
      </c>
      <c r="C31" s="2" t="s">
        <v>19</v>
      </c>
      <c r="D31" s="2">
        <v>12.91</v>
      </c>
      <c r="E31" s="2">
        <v>28.92</v>
      </c>
      <c r="F31" s="2">
        <v>15</v>
      </c>
      <c r="G31" s="3"/>
      <c r="H31" s="3"/>
      <c r="I31" s="3"/>
      <c r="J31" s="1">
        <f>IF(ABS(Table1[[#This Row],[Referentiedikte (cm)]]-Table1[[#This Row],[Dikte (cm)]])&lt;3,ROUND(10^((H31-D31)*0.1),2),0)</f>
        <v>0</v>
      </c>
      <c r="K31" s="1">
        <f>IF(AND(Table1[[#This Row],[Dosis (mGy/min)]]&gt;0,Table1[[#This Row],[Correctiefactor referentiedosis]]&gt;0),MAX(MIN(ROUND(3-1*(LOG((I31/(E31*J31)),2)),2),5),1),1)</f>
        <v>1</v>
      </c>
      <c r="L31" s="4"/>
      <c r="M31" s="1">
        <f>AVERAGE(Table1[[#This Row],[Score dosis]],Table1[[#This Row],[Score beeldkwaliteit]])</f>
        <v>1</v>
      </c>
    </row>
    <row r="32" spans="1:13" ht="14.5">
      <c r="A32" s="2" t="s">
        <v>51</v>
      </c>
      <c r="B32" s="2" t="s">
        <v>48</v>
      </c>
      <c r="C32" s="2" t="s">
        <v>28</v>
      </c>
      <c r="D32" s="2">
        <v>12.24</v>
      </c>
      <c r="E32" s="2">
        <v>1.28</v>
      </c>
      <c r="F32" s="2">
        <v>7.5</v>
      </c>
      <c r="G32" s="3"/>
      <c r="H32" s="3"/>
      <c r="I32" s="3"/>
      <c r="J32" s="1">
        <f>IF(ABS(Table1[[#This Row],[Referentiedikte (cm)]]-Table1[[#This Row],[Dikte (cm)]])&lt;3,ROUND(10^((H32-D32)*0.1),2),0)</f>
        <v>0</v>
      </c>
      <c r="K32" s="1">
        <f>IF(AND(Table1[[#This Row],[Dosis (mGy/min)]]&gt;0,Table1[[#This Row],[Correctiefactor referentiedosis]]&gt;0),MAX(MIN(ROUND(3-1*(LOG((I32/(E32*J32)),2)),2),5),1),1)</f>
        <v>1</v>
      </c>
      <c r="L32" s="4"/>
      <c r="M32" s="1">
        <f>AVERAGE(Table1[[#This Row],[Score dosis]],Table1[[#This Row],[Score beeldkwaliteit]])</f>
        <v>1</v>
      </c>
    </row>
    <row r="33" spans="1:13" ht="14.5">
      <c r="A33" s="2" t="s">
        <v>52</v>
      </c>
      <c r="B33" s="2" t="s">
        <v>48</v>
      </c>
      <c r="C33" s="2" t="s">
        <v>17</v>
      </c>
      <c r="D33" s="2">
        <v>12.84</v>
      </c>
      <c r="E33" s="2">
        <v>29.28</v>
      </c>
      <c r="F33" s="2">
        <v>15</v>
      </c>
      <c r="G33" s="3"/>
      <c r="H33" s="3"/>
      <c r="I33" s="3"/>
      <c r="J33" s="1">
        <f>IF(ABS(Table1[[#This Row],[Referentiedikte (cm)]]-Table1[[#This Row],[Dikte (cm)]])&lt;3,ROUND(10^((H33-D33)*0.1),2),0)</f>
        <v>0</v>
      </c>
      <c r="K33" s="1">
        <f>IF(AND(Table1[[#This Row],[Dosis (mGy/min)]]&gt;0,Table1[[#This Row],[Correctiefactor referentiedosis]]&gt;0),MAX(MIN(ROUND(3-1*(LOG((I33/(E33*J33)),2)),2),5),1),1)</f>
        <v>1</v>
      </c>
      <c r="L33" s="4"/>
      <c r="M33" s="1">
        <f>AVERAGE(Table1[[#This Row],[Score dosis]],Table1[[#This Row],[Score beeldkwaliteit]])</f>
        <v>1</v>
      </c>
    </row>
    <row r="34" spans="1:13" ht="14.5">
      <c r="A34" s="2" t="s">
        <v>53</v>
      </c>
      <c r="B34" s="2" t="s">
        <v>48</v>
      </c>
      <c r="C34" s="2" t="s">
        <v>19</v>
      </c>
      <c r="D34" s="2">
        <v>12.91</v>
      </c>
      <c r="E34" s="2">
        <v>28.92</v>
      </c>
      <c r="F34" s="2">
        <v>15</v>
      </c>
      <c r="G34" s="3"/>
      <c r="H34" s="3"/>
      <c r="I34" s="3"/>
      <c r="J34" s="1">
        <f>IF(ABS(Table1[[#This Row],[Referentiedikte (cm)]]-Table1[[#This Row],[Dikte (cm)]])&lt;3,ROUND(10^((H34-D34)*0.1),2),0)</f>
        <v>0</v>
      </c>
      <c r="K34" s="1">
        <f>IF(AND(Table1[[#This Row],[Dosis (mGy/min)]]&gt;0,Table1[[#This Row],[Correctiefactor referentiedosis]]&gt;0),MAX(MIN(ROUND(3-1*(LOG((I34/(E34*J34)),2)),2),5),1),1)</f>
        <v>1</v>
      </c>
      <c r="L34" s="4"/>
      <c r="M34" s="1">
        <f>AVERAGE(Table1[[#This Row],[Score dosis]],Table1[[#This Row],[Score beeldkwaliteit]])</f>
        <v>1</v>
      </c>
    </row>
    <row r="35" spans="1:13" ht="14.5">
      <c r="A35" s="2" t="s">
        <v>54</v>
      </c>
      <c r="B35" s="2" t="s">
        <v>48</v>
      </c>
      <c r="C35" s="2" t="s">
        <v>28</v>
      </c>
      <c r="D35" s="2">
        <v>12.24</v>
      </c>
      <c r="E35" s="2">
        <v>1.28</v>
      </c>
      <c r="F35" s="2">
        <v>7.5</v>
      </c>
      <c r="G35" s="3"/>
      <c r="H35" s="3"/>
      <c r="I35" s="3"/>
      <c r="J35" s="1">
        <f>IF(ABS(Table1[[#This Row],[Referentiedikte (cm)]]-Table1[[#This Row],[Dikte (cm)]])&lt;3,ROUND(10^((H35-D35)*0.1),2),0)</f>
        <v>0</v>
      </c>
      <c r="K35" s="1">
        <f>IF(AND(Table1[[#This Row],[Dosis (mGy/min)]]&gt;0,Table1[[#This Row],[Correctiefactor referentiedosis]]&gt;0),MAX(MIN(ROUND(3-1*(LOG((I35/(E35*J35)),2)),2),5),1),1)</f>
        <v>1</v>
      </c>
      <c r="L35" s="4"/>
      <c r="M35" s="1">
        <f>AVERAGE(Table1[[#This Row],[Score dosis]],Table1[[#This Row],[Score beeldkwaliteit]])</f>
        <v>1</v>
      </c>
    </row>
    <row r="36" spans="1:13" ht="14.5">
      <c r="A36" s="2" t="s">
        <v>55</v>
      </c>
      <c r="B36" s="2" t="s">
        <v>48</v>
      </c>
      <c r="C36" s="2" t="s">
        <v>17</v>
      </c>
      <c r="D36" s="2">
        <v>12.84</v>
      </c>
      <c r="E36" s="2">
        <v>29.28</v>
      </c>
      <c r="F36" s="2">
        <v>15</v>
      </c>
      <c r="G36" s="3"/>
      <c r="H36" s="3"/>
      <c r="I36" s="3"/>
      <c r="J36" s="1">
        <f>IF(ABS(Table1[[#This Row],[Referentiedikte (cm)]]-Table1[[#This Row],[Dikte (cm)]])&lt;3,ROUND(10^((H36-D36)*0.1),2),0)</f>
        <v>0</v>
      </c>
      <c r="K36" s="1">
        <f>IF(AND(Table1[[#This Row],[Dosis (mGy/min)]]&gt;0,Table1[[#This Row],[Correctiefactor referentiedosis]]&gt;0),MAX(MIN(ROUND(3-1*(LOG((I36/(E36*J36)),2)),2),5),1),1)</f>
        <v>1</v>
      </c>
      <c r="L36" s="4"/>
      <c r="M36" s="1">
        <f>AVERAGE(Table1[[#This Row],[Score dosis]],Table1[[#This Row],[Score beeldkwaliteit]])</f>
        <v>1</v>
      </c>
    </row>
    <row r="37" spans="1:13" ht="14.5">
      <c r="A37" s="2" t="s">
        <v>56</v>
      </c>
      <c r="B37" s="2" t="s">
        <v>48</v>
      </c>
      <c r="C37" s="2" t="s">
        <v>19</v>
      </c>
      <c r="D37" s="2">
        <v>12.91</v>
      </c>
      <c r="E37" s="2">
        <v>28.92</v>
      </c>
      <c r="F37" s="2">
        <v>15</v>
      </c>
      <c r="G37" s="3"/>
      <c r="H37" s="3"/>
      <c r="I37" s="3"/>
      <c r="J37" s="1">
        <f>IF(ABS(Table1[[#This Row],[Referentiedikte (cm)]]-Table1[[#This Row],[Dikte (cm)]])&lt;3,ROUND(10^((H37-D37)*0.1),2),0)</f>
        <v>0</v>
      </c>
      <c r="K37" s="1">
        <f>IF(AND(Table1[[#This Row],[Dosis (mGy/min)]]&gt;0,Table1[[#This Row],[Correctiefactor referentiedosis]]&gt;0),MAX(MIN(ROUND(3-1*(LOG((I37/(E37*J37)),2)),2),5),1),1)</f>
        <v>1</v>
      </c>
      <c r="L37" s="4"/>
      <c r="M37" s="1">
        <f>AVERAGE(Table1[[#This Row],[Score dosis]],Table1[[#This Row],[Score beeldkwaliteit]])</f>
        <v>1</v>
      </c>
    </row>
    <row r="38" spans="1:13" ht="14.5">
      <c r="A38" s="2" t="s">
        <v>57</v>
      </c>
      <c r="B38" s="2" t="s">
        <v>58</v>
      </c>
      <c r="C38" s="2" t="s">
        <v>15</v>
      </c>
      <c r="D38" s="2">
        <v>14.53</v>
      </c>
      <c r="E38" s="2">
        <v>1.58</v>
      </c>
      <c r="F38" s="2">
        <v>7.5</v>
      </c>
      <c r="G38" s="3"/>
      <c r="H38" s="3"/>
      <c r="I38" s="3"/>
      <c r="J38" s="1">
        <f>IF(ABS(Table1[[#This Row],[Referentiedikte (cm)]]-Table1[[#This Row],[Dikte (cm)]])&lt;3,ROUND(10^((H38-D38)*0.1),2),0)</f>
        <v>0</v>
      </c>
      <c r="K38" s="1">
        <f>IF(AND(Table1[[#This Row],[Dosis (mGy/min)]]&gt;0,Table1[[#This Row],[Correctiefactor referentiedosis]]&gt;0),MAX(MIN(ROUND(3-1*(LOG((I38/(E38*J38)),2)),2),5),1),1)</f>
        <v>1</v>
      </c>
      <c r="L38" s="4"/>
      <c r="M38" s="1">
        <f>AVERAGE(Table1[[#This Row],[Score dosis]],Table1[[#This Row],[Score beeldkwaliteit]])</f>
        <v>1</v>
      </c>
    </row>
    <row r="39" spans="1:13" ht="14.5">
      <c r="A39" s="2" t="s">
        <v>59</v>
      </c>
      <c r="B39" s="2" t="s">
        <v>58</v>
      </c>
      <c r="C39" s="2" t="s">
        <v>17</v>
      </c>
      <c r="D39" s="2">
        <v>13.15</v>
      </c>
      <c r="E39" s="2">
        <v>9.58</v>
      </c>
      <c r="F39" s="2">
        <v>15</v>
      </c>
      <c r="G39" s="3"/>
      <c r="H39" s="3"/>
      <c r="I39" s="3"/>
      <c r="J39" s="1">
        <f>IF(ABS(Table1[[#This Row],[Referentiedikte (cm)]]-Table1[[#This Row],[Dikte (cm)]])&lt;3,ROUND(10^((H39-D39)*0.1),2),0)</f>
        <v>0</v>
      </c>
      <c r="K39" s="1">
        <f>IF(AND(Table1[[#This Row],[Dosis (mGy/min)]]&gt;0,Table1[[#This Row],[Correctiefactor referentiedosis]]&gt;0),MAX(MIN(ROUND(3-1*(LOG((I39/(E39*J39)),2)),2),5),1),1)</f>
        <v>1</v>
      </c>
      <c r="L39" s="4"/>
      <c r="M39" s="1">
        <f>AVERAGE(Table1[[#This Row],[Score dosis]],Table1[[#This Row],[Score beeldkwaliteit]])</f>
        <v>1</v>
      </c>
    </row>
    <row r="40" spans="1:13" ht="14.5">
      <c r="A40" s="2" t="s">
        <v>60</v>
      </c>
      <c r="B40" s="2" t="s">
        <v>58</v>
      </c>
      <c r="C40" s="2" t="s">
        <v>19</v>
      </c>
      <c r="D40" s="2">
        <v>14.84</v>
      </c>
      <c r="E40" s="2">
        <v>25.06</v>
      </c>
      <c r="F40" s="2">
        <v>15</v>
      </c>
      <c r="G40" s="3"/>
      <c r="H40" s="3"/>
      <c r="I40" s="3"/>
      <c r="J40" s="1">
        <f>IF(ABS(Table1[[#This Row],[Referentiedikte (cm)]]-Table1[[#This Row],[Dikte (cm)]])&lt;3,ROUND(10^((H40-D40)*0.1),2),0)</f>
        <v>0</v>
      </c>
      <c r="K40" s="1">
        <f>IF(AND(Table1[[#This Row],[Dosis (mGy/min)]]&gt;0,Table1[[#This Row],[Correctiefactor referentiedosis]]&gt;0),MAX(MIN(ROUND(3-1*(LOG((I40/(E40*J40)),2)),2),5),1),1)</f>
        <v>1</v>
      </c>
      <c r="L40" s="4"/>
      <c r="M40" s="1">
        <f>AVERAGE(Table1[[#This Row],[Score dosis]],Table1[[#This Row],[Score beeldkwaliteit]])</f>
        <v>1</v>
      </c>
    </row>
    <row r="41" spans="1:13" ht="14.5">
      <c r="A41" s="2" t="s">
        <v>61</v>
      </c>
      <c r="B41" s="2" t="s">
        <v>58</v>
      </c>
      <c r="C41" s="2" t="s">
        <v>15</v>
      </c>
      <c r="D41" s="2">
        <v>14.53</v>
      </c>
      <c r="E41" s="2">
        <v>1.58</v>
      </c>
      <c r="F41" s="2">
        <v>7.5</v>
      </c>
      <c r="G41" s="3"/>
      <c r="H41" s="3"/>
      <c r="I41" s="3"/>
      <c r="J41" s="1">
        <f>IF(ABS(Table1[[#This Row],[Referentiedikte (cm)]]-Table1[[#This Row],[Dikte (cm)]])&lt;3,ROUND(10^((H41-D41)*0.1),2),0)</f>
        <v>0</v>
      </c>
      <c r="K41" s="1">
        <f>IF(AND(Table1[[#This Row],[Dosis (mGy/min)]]&gt;0,Table1[[#This Row],[Correctiefactor referentiedosis]]&gt;0),MAX(MIN(ROUND(3-1*(LOG((I41/(E41*J41)),2)),2),5),1),1)</f>
        <v>1</v>
      </c>
      <c r="L41" s="4"/>
      <c r="M41" s="1">
        <f>AVERAGE(Table1[[#This Row],[Score dosis]],Table1[[#This Row],[Score beeldkwaliteit]])</f>
        <v>1</v>
      </c>
    </row>
    <row r="42" spans="1:13" ht="14.5">
      <c r="A42" s="2" t="s">
        <v>62</v>
      </c>
      <c r="B42" s="2" t="s">
        <v>58</v>
      </c>
      <c r="C42" s="2" t="s">
        <v>17</v>
      </c>
      <c r="D42" s="2">
        <v>13.15</v>
      </c>
      <c r="E42" s="2">
        <v>9.58</v>
      </c>
      <c r="F42" s="2">
        <v>15</v>
      </c>
      <c r="G42" s="3"/>
      <c r="H42" s="3"/>
      <c r="I42" s="3"/>
      <c r="J42" s="1">
        <f>IF(ABS(Table1[[#This Row],[Referentiedikte (cm)]]-Table1[[#This Row],[Dikte (cm)]])&lt;3,ROUND(10^((H42-D42)*0.1),2),0)</f>
        <v>0</v>
      </c>
      <c r="K42" s="1">
        <f>IF(AND(Table1[[#This Row],[Dosis (mGy/min)]]&gt;0,Table1[[#This Row],[Correctiefactor referentiedosis]]&gt;0),MAX(MIN(ROUND(3-1*(LOG((I42/(E42*J42)),2)),2),5),1),1)</f>
        <v>1</v>
      </c>
      <c r="L42" s="4"/>
      <c r="M42" s="1">
        <f>AVERAGE(Table1[[#This Row],[Score dosis]],Table1[[#This Row],[Score beeldkwaliteit]])</f>
        <v>1</v>
      </c>
    </row>
    <row r="43" spans="1:13" ht="14.5">
      <c r="A43" s="2" t="s">
        <v>63</v>
      </c>
      <c r="B43" s="2" t="s">
        <v>58</v>
      </c>
      <c r="C43" s="2" t="s">
        <v>19</v>
      </c>
      <c r="D43" s="2">
        <v>14.84</v>
      </c>
      <c r="E43" s="2">
        <v>25.06</v>
      </c>
      <c r="F43" s="2">
        <v>15</v>
      </c>
      <c r="G43" s="3"/>
      <c r="H43" s="3"/>
      <c r="I43" s="3"/>
      <c r="J43" s="1">
        <f>IF(ABS(Table1[[#This Row],[Referentiedikte (cm)]]-Table1[[#This Row],[Dikte (cm)]])&lt;3,ROUND(10^((H43-D43)*0.1),2),0)</f>
        <v>0</v>
      </c>
      <c r="K43" s="1">
        <f>IF(AND(Table1[[#This Row],[Dosis (mGy/min)]]&gt;0,Table1[[#This Row],[Correctiefactor referentiedosis]]&gt;0),MAX(MIN(ROUND(3-1*(LOG((I43/(E43*J43)),2)),2),5),1),1)</f>
        <v>1</v>
      </c>
      <c r="L43" s="4"/>
      <c r="M43" s="1">
        <f>AVERAGE(Table1[[#This Row],[Score dosis]],Table1[[#This Row],[Score beeldkwaliteit]])</f>
        <v>1</v>
      </c>
    </row>
    <row r="44" spans="1:13" ht="14.5">
      <c r="A44" s="2" t="s">
        <v>64</v>
      </c>
      <c r="B44" s="2" t="s">
        <v>58</v>
      </c>
      <c r="C44" s="2" t="s">
        <v>15</v>
      </c>
      <c r="D44" s="2">
        <v>14.53</v>
      </c>
      <c r="E44" s="2">
        <v>1.58</v>
      </c>
      <c r="F44" s="2">
        <v>7.5</v>
      </c>
      <c r="G44" s="3"/>
      <c r="H44" s="3"/>
      <c r="I44" s="3"/>
      <c r="J44" s="1">
        <f>IF(ABS(Table1[[#This Row],[Referentiedikte (cm)]]-Table1[[#This Row],[Dikte (cm)]])&lt;3,ROUND(10^((H44-D44)*0.1),2),0)</f>
        <v>0</v>
      </c>
      <c r="K44" s="1">
        <f>IF(AND(Table1[[#This Row],[Dosis (mGy/min)]]&gt;0,Table1[[#This Row],[Correctiefactor referentiedosis]]&gt;0),MAX(MIN(ROUND(3-1*(LOG((I44/(E44*J44)),2)),2),5),1),1)</f>
        <v>1</v>
      </c>
      <c r="L44" s="4"/>
      <c r="M44" s="1">
        <f>AVERAGE(Table1[[#This Row],[Score dosis]],Table1[[#This Row],[Score beeldkwaliteit]])</f>
        <v>1</v>
      </c>
    </row>
    <row r="45" spans="1:13" ht="14.5">
      <c r="A45" s="2" t="s">
        <v>65</v>
      </c>
      <c r="B45" s="2" t="s">
        <v>58</v>
      </c>
      <c r="C45" s="2" t="s">
        <v>17</v>
      </c>
      <c r="D45" s="2">
        <v>13.15</v>
      </c>
      <c r="E45" s="2">
        <v>9.58</v>
      </c>
      <c r="F45" s="2">
        <v>15</v>
      </c>
      <c r="G45" s="3"/>
      <c r="H45" s="3"/>
      <c r="I45" s="3"/>
      <c r="J45" s="1">
        <f>IF(ABS(Table1[[#This Row],[Referentiedikte (cm)]]-Table1[[#This Row],[Dikte (cm)]])&lt;3,ROUND(10^((H45-D45)*0.1),2),0)</f>
        <v>0</v>
      </c>
      <c r="K45" s="1">
        <f>IF(AND(Table1[[#This Row],[Dosis (mGy/min)]]&gt;0,Table1[[#This Row],[Correctiefactor referentiedosis]]&gt;0),MAX(MIN(ROUND(3-1*(LOG((I45/(E45*J45)),2)),2),5),1),1)</f>
        <v>1</v>
      </c>
      <c r="L45" s="4"/>
      <c r="M45" s="1">
        <f>AVERAGE(Table1[[#This Row],[Score dosis]],Table1[[#This Row],[Score beeldkwaliteit]])</f>
        <v>1</v>
      </c>
    </row>
    <row r="46" spans="1:13" ht="14.5">
      <c r="A46" s="2" t="s">
        <v>66</v>
      </c>
      <c r="B46" s="2" t="s">
        <v>58</v>
      </c>
      <c r="C46" s="2" t="s">
        <v>19</v>
      </c>
      <c r="D46" s="2">
        <v>14.84</v>
      </c>
      <c r="E46" s="2">
        <v>25.06</v>
      </c>
      <c r="F46" s="2">
        <v>15</v>
      </c>
      <c r="G46" s="3"/>
      <c r="H46" s="3"/>
      <c r="I46" s="3"/>
      <c r="J46" s="1">
        <f>IF(ABS(Table1[[#This Row],[Referentiedikte (cm)]]-Table1[[#This Row],[Dikte (cm)]])&lt;3,ROUND(10^((H46-D46)*0.1),2),0)</f>
        <v>0</v>
      </c>
      <c r="K46" s="1">
        <f>IF(AND(Table1[[#This Row],[Dosis (mGy/min)]]&gt;0,Table1[[#This Row],[Correctiefactor referentiedosis]]&gt;0),MAX(MIN(ROUND(3-1*(LOG((I46/(E46*J46)),2)),2),5),1),1)</f>
        <v>1</v>
      </c>
      <c r="L46" s="4"/>
      <c r="M46" s="1">
        <f>AVERAGE(Table1[[#This Row],[Score dosis]],Table1[[#This Row],[Score beeldkwaliteit]])</f>
        <v>1</v>
      </c>
    </row>
    <row r="47" spans="1:13" ht="14.5">
      <c r="A47" s="2" t="s">
        <v>67</v>
      </c>
      <c r="B47" s="2" t="s">
        <v>68</v>
      </c>
      <c r="C47" s="2" t="s">
        <v>28</v>
      </c>
      <c r="D47" s="2">
        <v>17.079999999999998</v>
      </c>
      <c r="E47" s="2">
        <v>0.78</v>
      </c>
      <c r="F47" s="2">
        <v>7.5</v>
      </c>
      <c r="G47" s="3"/>
      <c r="H47" s="3"/>
      <c r="I47" s="3"/>
      <c r="J47" s="1">
        <f>IF(ABS(Table1[[#This Row],[Referentiedikte (cm)]]-Table1[[#This Row],[Dikte (cm)]])&lt;3,ROUND(10^((H47-D47)*0.1),2),0)</f>
        <v>0</v>
      </c>
      <c r="K47" s="1">
        <f>IF(AND(Table1[[#This Row],[Dosis (mGy/min)]]&gt;0,Table1[[#This Row],[Correctiefactor referentiedosis]]&gt;0),MAX(MIN(ROUND(3-1*(LOG((I47/(E47*J47)),2)),2),5),1),1)</f>
        <v>1</v>
      </c>
      <c r="L47" s="4"/>
      <c r="M47" s="1">
        <f>AVERAGE(Table1[[#This Row],[Score dosis]],Table1[[#This Row],[Score beeldkwaliteit]])</f>
        <v>1</v>
      </c>
    </row>
    <row r="48" spans="1:13" ht="14.5">
      <c r="A48" s="2" t="s">
        <v>69</v>
      </c>
      <c r="B48" s="2" t="s">
        <v>68</v>
      </c>
      <c r="C48" s="2" t="s">
        <v>17</v>
      </c>
      <c r="D48" s="2">
        <v>17.170000000000002</v>
      </c>
      <c r="E48" s="2">
        <v>10.130000000000001</v>
      </c>
      <c r="F48" s="2">
        <v>15</v>
      </c>
      <c r="G48" s="3"/>
      <c r="H48" s="3"/>
      <c r="I48" s="3"/>
      <c r="J48" s="1">
        <f>IF(ABS(Table1[[#This Row],[Referentiedikte (cm)]]-Table1[[#This Row],[Dikte (cm)]])&lt;3,ROUND(10^((H48-D48)*0.1),2),0)</f>
        <v>0</v>
      </c>
      <c r="K48" s="1">
        <f>IF(AND(Table1[[#This Row],[Dosis (mGy/min)]]&gt;0,Table1[[#This Row],[Correctiefactor referentiedosis]]&gt;0),MAX(MIN(ROUND(3-1*(LOG((I48/(E48*J48)),2)),2),5),1),1)</f>
        <v>1</v>
      </c>
      <c r="L48" s="4"/>
      <c r="M48" s="1">
        <f>AVERAGE(Table1[[#This Row],[Score dosis]],Table1[[#This Row],[Score beeldkwaliteit]])</f>
        <v>1</v>
      </c>
    </row>
    <row r="49" spans="1:13" ht="14.5">
      <c r="A49" s="2" t="s">
        <v>70</v>
      </c>
      <c r="B49" s="2" t="s">
        <v>68</v>
      </c>
      <c r="C49" s="2" t="s">
        <v>19</v>
      </c>
      <c r="D49" s="2">
        <v>19.87</v>
      </c>
      <c r="E49" s="2">
        <v>19.87</v>
      </c>
      <c r="F49" s="2">
        <v>15</v>
      </c>
      <c r="G49" s="3"/>
      <c r="H49" s="3"/>
      <c r="I49" s="3"/>
      <c r="J49" s="1">
        <f>IF(ABS(Table1[[#This Row],[Referentiedikte (cm)]]-Table1[[#This Row],[Dikte (cm)]])&lt;3,ROUND(10^((H49-D49)*0.1),2),0)</f>
        <v>0</v>
      </c>
      <c r="K49" s="1">
        <f>IF(AND(Table1[[#This Row],[Dosis (mGy/min)]]&gt;0,Table1[[#This Row],[Correctiefactor referentiedosis]]&gt;0),MAX(MIN(ROUND(3-1*(LOG((I49/(E49*J49)),2)),2),5),1),1)</f>
        <v>1</v>
      </c>
      <c r="L49" s="4"/>
      <c r="M49" s="1">
        <f>AVERAGE(Table1[[#This Row],[Score dosis]],Table1[[#This Row],[Score beeldkwaliteit]])</f>
        <v>1</v>
      </c>
    </row>
    <row r="50" spans="1:13" ht="14.5">
      <c r="A50" s="2" t="s">
        <v>71</v>
      </c>
      <c r="B50" s="2" t="s">
        <v>68</v>
      </c>
      <c r="C50" s="2" t="s">
        <v>28</v>
      </c>
      <c r="D50" s="2">
        <v>17.079999999999998</v>
      </c>
      <c r="E50" s="2">
        <v>0.78</v>
      </c>
      <c r="F50" s="2">
        <v>7.5</v>
      </c>
      <c r="G50" s="3"/>
      <c r="H50" s="3"/>
      <c r="I50" s="3"/>
      <c r="J50" s="1">
        <f>IF(ABS(Table1[[#This Row],[Referentiedikte (cm)]]-Table1[[#This Row],[Dikte (cm)]])&lt;3,ROUND(10^((H50-D50)*0.1),2),0)</f>
        <v>0</v>
      </c>
      <c r="K50" s="1">
        <f>IF(AND(Table1[[#This Row],[Dosis (mGy/min)]]&gt;0,Table1[[#This Row],[Correctiefactor referentiedosis]]&gt;0),MAX(MIN(ROUND(3-1*(LOG((I50/(E50*J50)),2)),2),5),1),1)</f>
        <v>1</v>
      </c>
      <c r="L50" s="4"/>
      <c r="M50" s="1">
        <f>AVERAGE(Table1[[#This Row],[Score dosis]],Table1[[#This Row],[Score beeldkwaliteit]])</f>
        <v>1</v>
      </c>
    </row>
    <row r="51" spans="1:13" ht="14.5">
      <c r="A51" s="2" t="s">
        <v>72</v>
      </c>
      <c r="B51" s="2" t="s">
        <v>68</v>
      </c>
      <c r="C51" s="2" t="s">
        <v>17</v>
      </c>
      <c r="D51" s="2">
        <v>17.170000000000002</v>
      </c>
      <c r="E51" s="2">
        <v>10.130000000000001</v>
      </c>
      <c r="F51" s="2">
        <v>15</v>
      </c>
      <c r="G51" s="3"/>
      <c r="H51" s="3"/>
      <c r="I51" s="3"/>
      <c r="J51" s="1">
        <f>IF(ABS(Table1[[#This Row],[Referentiedikte (cm)]]-Table1[[#This Row],[Dikte (cm)]])&lt;3,ROUND(10^((H51-D51)*0.1),2),0)</f>
        <v>0</v>
      </c>
      <c r="K51" s="1">
        <f>IF(AND(Table1[[#This Row],[Dosis (mGy/min)]]&gt;0,Table1[[#This Row],[Correctiefactor referentiedosis]]&gt;0),MAX(MIN(ROUND(3-1*(LOG((I51/(E51*J51)),2)),2),5),1),1)</f>
        <v>1</v>
      </c>
      <c r="L51" s="4"/>
      <c r="M51" s="1">
        <f>AVERAGE(Table1[[#This Row],[Score dosis]],Table1[[#This Row],[Score beeldkwaliteit]])</f>
        <v>1</v>
      </c>
    </row>
    <row r="52" spans="1:13" ht="14.5">
      <c r="A52" s="2" t="s">
        <v>73</v>
      </c>
      <c r="B52" s="2" t="s">
        <v>68</v>
      </c>
      <c r="C52" s="2" t="s">
        <v>19</v>
      </c>
      <c r="D52" s="2">
        <v>19.87</v>
      </c>
      <c r="E52" s="2">
        <v>19.87</v>
      </c>
      <c r="F52" s="2">
        <v>15</v>
      </c>
      <c r="G52" s="3"/>
      <c r="H52" s="3"/>
      <c r="I52" s="3"/>
      <c r="J52" s="1">
        <f>IF(ABS(Table1[[#This Row],[Referentiedikte (cm)]]-Table1[[#This Row],[Dikte (cm)]])&lt;3,ROUND(10^((H52-D52)*0.1),2),0)</f>
        <v>0</v>
      </c>
      <c r="K52" s="1">
        <f>IF(AND(Table1[[#This Row],[Dosis (mGy/min)]]&gt;0,Table1[[#This Row],[Correctiefactor referentiedosis]]&gt;0),MAX(MIN(ROUND(3-1*(LOG((I52/(E52*J52)),2)),2),5),1),1)</f>
        <v>1</v>
      </c>
      <c r="L52" s="4"/>
      <c r="M52" s="1">
        <f>AVERAGE(Table1[[#This Row],[Score dosis]],Table1[[#This Row],[Score beeldkwaliteit]])</f>
        <v>1</v>
      </c>
    </row>
    <row r="53" spans="1:13" ht="14.5">
      <c r="A53" s="2" t="s">
        <v>74</v>
      </c>
      <c r="B53" s="2" t="s">
        <v>68</v>
      </c>
      <c r="C53" s="2" t="s">
        <v>28</v>
      </c>
      <c r="D53" s="2">
        <v>17.079999999999998</v>
      </c>
      <c r="E53" s="2">
        <v>0.78</v>
      </c>
      <c r="F53" s="2">
        <v>7.5</v>
      </c>
      <c r="G53" s="3"/>
      <c r="H53" s="3"/>
      <c r="I53" s="3"/>
      <c r="J53" s="1">
        <f>IF(ABS(Table1[[#This Row],[Referentiedikte (cm)]]-Table1[[#This Row],[Dikte (cm)]])&lt;3,ROUND(10^((H53-D53)*0.1),2),0)</f>
        <v>0</v>
      </c>
      <c r="K53" s="1">
        <f>IF(AND(Table1[[#This Row],[Dosis (mGy/min)]]&gt;0,Table1[[#This Row],[Correctiefactor referentiedosis]]&gt;0),MAX(MIN(ROUND(3-1*(LOG((I53/(E53*J53)),2)),2),5),1),1)</f>
        <v>1</v>
      </c>
      <c r="L53" s="4"/>
      <c r="M53" s="1">
        <f>AVERAGE(Table1[[#This Row],[Score dosis]],Table1[[#This Row],[Score beeldkwaliteit]])</f>
        <v>1</v>
      </c>
    </row>
    <row r="54" spans="1:13" ht="14.5">
      <c r="A54" s="2" t="s">
        <v>75</v>
      </c>
      <c r="B54" s="2" t="s">
        <v>68</v>
      </c>
      <c r="C54" s="2" t="s">
        <v>17</v>
      </c>
      <c r="D54" s="2">
        <v>17.170000000000002</v>
      </c>
      <c r="E54" s="2">
        <v>10.130000000000001</v>
      </c>
      <c r="F54" s="2">
        <v>15</v>
      </c>
      <c r="G54" s="3"/>
      <c r="H54" s="3"/>
      <c r="I54" s="3"/>
      <c r="J54" s="1">
        <f>IF(ABS(Table1[[#This Row],[Referentiedikte (cm)]]-Table1[[#This Row],[Dikte (cm)]])&lt;3,ROUND(10^((H54-D54)*0.1),2),0)</f>
        <v>0</v>
      </c>
      <c r="K54" s="1">
        <f>IF(AND(Table1[[#This Row],[Dosis (mGy/min)]]&gt;0,Table1[[#This Row],[Correctiefactor referentiedosis]]&gt;0),MAX(MIN(ROUND(3-1*(LOG((I54/(E54*J54)),2)),2),5),1),1)</f>
        <v>1</v>
      </c>
      <c r="L54" s="4"/>
      <c r="M54" s="1">
        <f>AVERAGE(Table1[[#This Row],[Score dosis]],Table1[[#This Row],[Score beeldkwaliteit]])</f>
        <v>1</v>
      </c>
    </row>
    <row r="55" spans="1:13" ht="14.5">
      <c r="A55" s="2" t="s">
        <v>76</v>
      </c>
      <c r="B55" s="2" t="s">
        <v>68</v>
      </c>
      <c r="C55" s="2" t="s">
        <v>19</v>
      </c>
      <c r="D55" s="2">
        <v>19.87</v>
      </c>
      <c r="E55" s="2">
        <v>19.87</v>
      </c>
      <c r="F55" s="2">
        <v>15</v>
      </c>
      <c r="G55" s="3"/>
      <c r="H55" s="3"/>
      <c r="I55" s="3"/>
      <c r="J55" s="1">
        <f>IF(ABS(Table1[[#This Row],[Referentiedikte (cm)]]-Table1[[#This Row],[Dikte (cm)]])&lt;3,ROUND(10^((H55-D55)*0.1),2),0)</f>
        <v>0</v>
      </c>
      <c r="K55" s="1">
        <f>IF(AND(Table1[[#This Row],[Dosis (mGy/min)]]&gt;0,Table1[[#This Row],[Correctiefactor referentiedosis]]&gt;0),MAX(MIN(ROUND(3-1*(LOG((I55/(E55*J55)),2)),2),5),1),1)</f>
        <v>1</v>
      </c>
      <c r="L55" s="4"/>
      <c r="M55" s="1">
        <f>AVERAGE(Table1[[#This Row],[Score dosis]],Table1[[#This Row],[Score beeldkwaliteit]])</f>
        <v>1</v>
      </c>
    </row>
    <row r="56" spans="1:13" ht="14.5">
      <c r="A56" s="2" t="s">
        <v>77</v>
      </c>
      <c r="B56" s="2" t="s">
        <v>78</v>
      </c>
      <c r="C56" s="2" t="s">
        <v>28</v>
      </c>
      <c r="D56" s="2">
        <v>16.79</v>
      </c>
      <c r="E56" s="2">
        <v>1.37</v>
      </c>
      <c r="F56" s="2">
        <v>7.5</v>
      </c>
      <c r="G56" s="3"/>
      <c r="H56" s="3"/>
      <c r="I56" s="3"/>
      <c r="J56" s="1">
        <f>IF(ABS(Table1[[#This Row],[Referentiedikte (cm)]]-Table1[[#This Row],[Dikte (cm)]])&lt;3,ROUND(10^((H56-D56)*0.1),2),0)</f>
        <v>0</v>
      </c>
      <c r="K56" s="1">
        <f>IF(AND(Table1[[#This Row],[Dosis (mGy/min)]]&gt;0,Table1[[#This Row],[Correctiefactor referentiedosis]]&gt;0),MAX(MIN(ROUND(3-1*(LOG((I56/(E56*J56)),2)),2),5),1),1)</f>
        <v>1</v>
      </c>
      <c r="L56" s="4"/>
      <c r="M56" s="1">
        <f>AVERAGE(Table1[[#This Row],[Score dosis]],Table1[[#This Row],[Score beeldkwaliteit]])</f>
        <v>1</v>
      </c>
    </row>
    <row r="57" spans="1:13" ht="14.5">
      <c r="A57" s="2" t="s">
        <v>79</v>
      </c>
      <c r="B57" s="2" t="s">
        <v>78</v>
      </c>
      <c r="C57" s="2" t="s">
        <v>17</v>
      </c>
      <c r="D57" s="2">
        <v>16.8</v>
      </c>
      <c r="E57" s="2">
        <v>18.28</v>
      </c>
      <c r="F57" s="2">
        <v>15</v>
      </c>
      <c r="G57" s="3"/>
      <c r="H57" s="3"/>
      <c r="I57" s="3"/>
      <c r="J57" s="1">
        <f>IF(ABS(Table1[[#This Row],[Referentiedikte (cm)]]-Table1[[#This Row],[Dikte (cm)]])&lt;3,ROUND(10^((H57-D57)*0.1),2),0)</f>
        <v>0</v>
      </c>
      <c r="K57" s="1">
        <f>IF(AND(Table1[[#This Row],[Dosis (mGy/min)]]&gt;0,Table1[[#This Row],[Correctiefactor referentiedosis]]&gt;0),MAX(MIN(ROUND(3-1*(LOG((I57/(E57*J57)),2)),2),5),1),1)</f>
        <v>1</v>
      </c>
      <c r="L57" s="4"/>
      <c r="M57" s="1">
        <f>AVERAGE(Table1[[#This Row],[Score dosis]],Table1[[#This Row],[Score beeldkwaliteit]])</f>
        <v>1</v>
      </c>
    </row>
    <row r="58" spans="1:13" ht="14.5">
      <c r="A58" s="2" t="s">
        <v>80</v>
      </c>
      <c r="B58" s="2" t="s">
        <v>78</v>
      </c>
      <c r="C58" s="2" t="s">
        <v>19</v>
      </c>
      <c r="D58" s="2">
        <v>21.21</v>
      </c>
      <c r="E58" s="2">
        <v>65.94</v>
      </c>
      <c r="F58" s="2">
        <v>15</v>
      </c>
      <c r="G58" s="3"/>
      <c r="H58" s="3"/>
      <c r="I58" s="3"/>
      <c r="J58" s="1">
        <f>IF(ABS(Table1[[#This Row],[Referentiedikte (cm)]]-Table1[[#This Row],[Dikte (cm)]])&lt;3,ROUND(10^((H58-D58)*0.1),2),0)</f>
        <v>0</v>
      </c>
      <c r="K58" s="1">
        <f>IF(AND(Table1[[#This Row],[Dosis (mGy/min)]]&gt;0,Table1[[#This Row],[Correctiefactor referentiedosis]]&gt;0),MAX(MIN(ROUND(3-1*(LOG((I58/(E58*J58)),2)),2),5),1),1)</f>
        <v>1</v>
      </c>
      <c r="L58" s="4"/>
      <c r="M58" s="1">
        <f>AVERAGE(Table1[[#This Row],[Score dosis]],Table1[[#This Row],[Score beeldkwaliteit]])</f>
        <v>1</v>
      </c>
    </row>
    <row r="59" spans="1:13" ht="14.5">
      <c r="A59" s="2" t="s">
        <v>81</v>
      </c>
      <c r="B59" s="2" t="s">
        <v>78</v>
      </c>
      <c r="C59" s="2" t="s">
        <v>28</v>
      </c>
      <c r="D59" s="2">
        <v>16.79</v>
      </c>
      <c r="E59" s="2">
        <v>1.37</v>
      </c>
      <c r="F59" s="2">
        <v>7.5</v>
      </c>
      <c r="G59" s="3"/>
      <c r="H59" s="3"/>
      <c r="I59" s="3"/>
      <c r="J59" s="1">
        <f>IF(ABS(Table1[[#This Row],[Referentiedikte (cm)]]-Table1[[#This Row],[Dikte (cm)]])&lt;3,ROUND(10^((H59-D59)*0.1),2),0)</f>
        <v>0</v>
      </c>
      <c r="K59" s="1">
        <f>IF(AND(Table1[[#This Row],[Dosis (mGy/min)]]&gt;0,Table1[[#This Row],[Correctiefactor referentiedosis]]&gt;0),MAX(MIN(ROUND(3-1*(LOG((I59/(E59*J59)),2)),2),5),1),1)</f>
        <v>1</v>
      </c>
      <c r="L59" s="4"/>
      <c r="M59" s="1">
        <f>AVERAGE(Table1[[#This Row],[Score dosis]],Table1[[#This Row],[Score beeldkwaliteit]])</f>
        <v>1</v>
      </c>
    </row>
    <row r="60" spans="1:13" ht="14.5">
      <c r="A60" s="2" t="s">
        <v>82</v>
      </c>
      <c r="B60" s="2" t="s">
        <v>78</v>
      </c>
      <c r="C60" s="2" t="s">
        <v>17</v>
      </c>
      <c r="D60" s="2">
        <v>16.8</v>
      </c>
      <c r="E60" s="2">
        <v>18.28</v>
      </c>
      <c r="F60" s="2">
        <v>15</v>
      </c>
      <c r="G60" s="3"/>
      <c r="H60" s="3"/>
      <c r="I60" s="3"/>
      <c r="J60" s="1">
        <f>IF(ABS(Table1[[#This Row],[Referentiedikte (cm)]]-Table1[[#This Row],[Dikte (cm)]])&lt;3,ROUND(10^((H60-D60)*0.1),2),0)</f>
        <v>0</v>
      </c>
      <c r="K60" s="1">
        <f>IF(AND(Table1[[#This Row],[Dosis (mGy/min)]]&gt;0,Table1[[#This Row],[Correctiefactor referentiedosis]]&gt;0),MAX(MIN(ROUND(3-1*(LOG((I60/(E60*J60)),2)),2),5),1),1)</f>
        <v>1</v>
      </c>
      <c r="L60" s="4"/>
      <c r="M60" s="1">
        <f>AVERAGE(Table1[[#This Row],[Score dosis]],Table1[[#This Row],[Score beeldkwaliteit]])</f>
        <v>1</v>
      </c>
    </row>
    <row r="61" spans="1:13" ht="14.5">
      <c r="A61" s="2" t="s">
        <v>83</v>
      </c>
      <c r="B61" s="2" t="s">
        <v>78</v>
      </c>
      <c r="C61" s="2" t="s">
        <v>19</v>
      </c>
      <c r="D61" s="2">
        <v>21.21</v>
      </c>
      <c r="E61" s="2">
        <v>65.94</v>
      </c>
      <c r="F61" s="2">
        <v>15</v>
      </c>
      <c r="G61" s="3"/>
      <c r="H61" s="3"/>
      <c r="I61" s="3"/>
      <c r="J61" s="1">
        <f>IF(ABS(Table1[[#This Row],[Referentiedikte (cm)]]-Table1[[#This Row],[Dikte (cm)]])&lt;3,ROUND(10^((H61-D61)*0.1),2),0)</f>
        <v>0</v>
      </c>
      <c r="K61" s="1">
        <f>IF(AND(Table1[[#This Row],[Dosis (mGy/min)]]&gt;0,Table1[[#This Row],[Correctiefactor referentiedosis]]&gt;0),MAX(MIN(ROUND(3-1*(LOG((I61/(E61*J61)),2)),2),5),1),1)</f>
        <v>1</v>
      </c>
      <c r="L61" s="4"/>
      <c r="M61" s="1">
        <f>AVERAGE(Table1[[#This Row],[Score dosis]],Table1[[#This Row],[Score beeldkwaliteit]])</f>
        <v>1</v>
      </c>
    </row>
    <row r="62" spans="1:13" ht="14.5">
      <c r="A62" s="2" t="s">
        <v>84</v>
      </c>
      <c r="B62" s="2" t="s">
        <v>78</v>
      </c>
      <c r="C62" s="2" t="s">
        <v>28</v>
      </c>
      <c r="D62" s="2">
        <v>16.79</v>
      </c>
      <c r="E62" s="2">
        <v>1.37</v>
      </c>
      <c r="F62" s="2">
        <v>7.5</v>
      </c>
      <c r="G62" s="3"/>
      <c r="H62" s="3"/>
      <c r="I62" s="3"/>
      <c r="J62" s="1">
        <f>IF(ABS(Table1[[#This Row],[Referentiedikte (cm)]]-Table1[[#This Row],[Dikte (cm)]])&lt;3,ROUND(10^((H62-D62)*0.1),2),0)</f>
        <v>0</v>
      </c>
      <c r="K62" s="1">
        <f>IF(AND(Table1[[#This Row],[Dosis (mGy/min)]]&gt;0,Table1[[#This Row],[Correctiefactor referentiedosis]]&gt;0),MAX(MIN(ROUND(3-1*(LOG((I62/(E62*J62)),2)),2),5),1),1)</f>
        <v>1</v>
      </c>
      <c r="L62" s="4"/>
      <c r="M62" s="1">
        <f>AVERAGE(Table1[[#This Row],[Score dosis]],Table1[[#This Row],[Score beeldkwaliteit]])</f>
        <v>1</v>
      </c>
    </row>
    <row r="63" spans="1:13" ht="14.5">
      <c r="A63" s="2" t="s">
        <v>85</v>
      </c>
      <c r="B63" s="2" t="s">
        <v>78</v>
      </c>
      <c r="C63" s="2" t="s">
        <v>17</v>
      </c>
      <c r="D63" s="2">
        <v>16.8</v>
      </c>
      <c r="E63" s="2">
        <v>18.28</v>
      </c>
      <c r="F63" s="2">
        <v>15</v>
      </c>
      <c r="G63" s="3"/>
      <c r="H63" s="3"/>
      <c r="I63" s="3"/>
      <c r="J63" s="1">
        <f>IF(ABS(Table1[[#This Row],[Referentiedikte (cm)]]-Table1[[#This Row],[Dikte (cm)]])&lt;3,ROUND(10^((H63-D63)*0.1),2),0)</f>
        <v>0</v>
      </c>
      <c r="K63" s="1">
        <f>IF(AND(Table1[[#This Row],[Dosis (mGy/min)]]&gt;0,Table1[[#This Row],[Correctiefactor referentiedosis]]&gt;0),MAX(MIN(ROUND(3-1*(LOG((I63/(E63*J63)),2)),2),5),1),1)</f>
        <v>1</v>
      </c>
      <c r="L63" s="4"/>
      <c r="M63" s="1">
        <f>AVERAGE(Table1[[#This Row],[Score dosis]],Table1[[#This Row],[Score beeldkwaliteit]])</f>
        <v>1</v>
      </c>
    </row>
    <row r="64" spans="1:13" ht="14.5">
      <c r="A64" s="2" t="s">
        <v>86</v>
      </c>
      <c r="B64" s="2" t="s">
        <v>78</v>
      </c>
      <c r="C64" s="2" t="s">
        <v>19</v>
      </c>
      <c r="D64" s="2">
        <v>21.21</v>
      </c>
      <c r="E64" s="2">
        <v>65.94</v>
      </c>
      <c r="F64" s="2">
        <v>15</v>
      </c>
      <c r="G64" s="3"/>
      <c r="H64" s="3"/>
      <c r="I64" s="3"/>
      <c r="J64" s="1">
        <f>IF(ABS(Table1[[#This Row],[Referentiedikte (cm)]]-Table1[[#This Row],[Dikte (cm)]])&lt;3,ROUND(10^((H64-D64)*0.1),2),0)</f>
        <v>0</v>
      </c>
      <c r="K64" s="1">
        <f>IF(AND(Table1[[#This Row],[Dosis (mGy/min)]]&gt;0,Table1[[#This Row],[Correctiefactor referentiedosis]]&gt;0),MAX(MIN(ROUND(3-1*(LOG((I64/(E64*J64)),2)),2),5),1),1)</f>
        <v>1</v>
      </c>
      <c r="L64" s="4"/>
      <c r="M64" s="1">
        <f>AVERAGE(Table1[[#This Row],[Score dosis]],Table1[[#This Row],[Score beeldkwaliteit]])</f>
        <v>1</v>
      </c>
    </row>
    <row r="65" spans="1:13" ht="14.5">
      <c r="A65" s="2" t="s">
        <v>87</v>
      </c>
      <c r="B65" s="2" t="s">
        <v>88</v>
      </c>
      <c r="C65" s="2" t="s">
        <v>15</v>
      </c>
      <c r="D65" s="2">
        <v>27.8</v>
      </c>
      <c r="E65" s="2">
        <v>27.94</v>
      </c>
      <c r="F65" s="2">
        <v>7.5</v>
      </c>
      <c r="G65" s="3"/>
      <c r="H65" s="3"/>
      <c r="I65" s="3"/>
      <c r="J65" s="1">
        <f>IF(ABS(Table1[[#This Row],[Referentiedikte (cm)]]-Table1[[#This Row],[Dikte (cm)]])&lt;3,ROUND(10^((H65-D65)*0.1),2),0)</f>
        <v>0</v>
      </c>
      <c r="K65" s="1">
        <f>IF(AND(Table1[[#This Row],[Dosis (mGy/min)]]&gt;0,Table1[[#This Row],[Correctiefactor referentiedosis]]&gt;0),MAX(MIN(ROUND(3-1*(LOG((I65/(E65*J65)),2)),2),5),1),1)</f>
        <v>1</v>
      </c>
      <c r="L65" s="4"/>
      <c r="M65" s="1">
        <f>AVERAGE(Table1[[#This Row],[Score dosis]],Table1[[#This Row],[Score beeldkwaliteit]])</f>
        <v>1</v>
      </c>
    </row>
    <row r="66" spans="1:13" ht="14.5">
      <c r="A66" s="2" t="s">
        <v>89</v>
      </c>
      <c r="B66" s="2" t="s">
        <v>88</v>
      </c>
      <c r="C66" s="2" t="s">
        <v>17</v>
      </c>
      <c r="D66" s="2">
        <v>21.5</v>
      </c>
      <c r="E66" s="2">
        <v>43</v>
      </c>
      <c r="F66" s="2">
        <v>15</v>
      </c>
      <c r="G66" s="3"/>
      <c r="H66" s="3"/>
      <c r="I66" s="3"/>
      <c r="J66" s="1">
        <f>IF(ABS(Table1[[#This Row],[Referentiedikte (cm)]]-Table1[[#This Row],[Dikte (cm)]])&lt;3,ROUND(10^((H66-D66)*0.1),2),0)</f>
        <v>0</v>
      </c>
      <c r="K66" s="1">
        <f>IF(AND(Table1[[#This Row],[Dosis (mGy/min)]]&gt;0,Table1[[#This Row],[Correctiefactor referentiedosis]]&gt;0),MAX(MIN(ROUND(3-1*(LOG((I66/(E66*J66)),2)),2),5),1),1)</f>
        <v>1</v>
      </c>
      <c r="L66" s="4"/>
      <c r="M66" s="1">
        <f>AVERAGE(Table1[[#This Row],[Score dosis]],Table1[[#This Row],[Score beeldkwaliteit]])</f>
        <v>1</v>
      </c>
    </row>
    <row r="67" spans="1:13" ht="14.5">
      <c r="A67" s="2" t="s">
        <v>90</v>
      </c>
      <c r="B67" s="2" t="s">
        <v>88</v>
      </c>
      <c r="C67" s="2" t="s">
        <v>19</v>
      </c>
      <c r="D67" s="2">
        <v>28.58</v>
      </c>
      <c r="E67" s="2">
        <v>155.78</v>
      </c>
      <c r="F67" s="2">
        <v>15</v>
      </c>
      <c r="G67" s="3"/>
      <c r="H67" s="3"/>
      <c r="I67" s="3"/>
      <c r="J67" s="1">
        <f>IF(ABS(Table1[[#This Row],[Referentiedikte (cm)]]-Table1[[#This Row],[Dikte (cm)]])&lt;3,ROUND(10^((H67-D67)*0.1),2),0)</f>
        <v>0</v>
      </c>
      <c r="K67" s="1">
        <f>IF(AND(Table1[[#This Row],[Dosis (mGy/min)]]&gt;0,Table1[[#This Row],[Correctiefactor referentiedosis]]&gt;0),MAX(MIN(ROUND(3-1*(LOG((I67/(E67*J67)),2)),2),5),1),1)</f>
        <v>1</v>
      </c>
      <c r="L67" s="4"/>
      <c r="M67" s="1">
        <f>AVERAGE(Table1[[#This Row],[Score dosis]],Table1[[#This Row],[Score beeldkwaliteit]])</f>
        <v>1</v>
      </c>
    </row>
    <row r="68" spans="1:13" ht="14.5">
      <c r="A68" s="2" t="s">
        <v>91</v>
      </c>
      <c r="B68" s="2" t="s">
        <v>88</v>
      </c>
      <c r="C68" s="2" t="s">
        <v>15</v>
      </c>
      <c r="D68" s="2">
        <v>27.8</v>
      </c>
      <c r="E68" s="2">
        <v>27.94</v>
      </c>
      <c r="F68" s="2">
        <v>7.5</v>
      </c>
      <c r="G68" s="3"/>
      <c r="H68" s="3"/>
      <c r="I68" s="3"/>
      <c r="J68" s="1">
        <f>IF(ABS(Table1[[#This Row],[Referentiedikte (cm)]]-Table1[[#This Row],[Dikte (cm)]])&lt;3,ROUND(10^((H68-D68)*0.1),2),0)</f>
        <v>0</v>
      </c>
      <c r="K68" s="1">
        <f>IF(AND(Table1[[#This Row],[Dosis (mGy/min)]]&gt;0,Table1[[#This Row],[Correctiefactor referentiedosis]]&gt;0),MAX(MIN(ROUND(3-1*(LOG((I68/(E68*J68)),2)),2),5),1),1)</f>
        <v>1</v>
      </c>
      <c r="L68" s="4"/>
      <c r="M68" s="1">
        <f>AVERAGE(Table1[[#This Row],[Score dosis]],Table1[[#This Row],[Score beeldkwaliteit]])</f>
        <v>1</v>
      </c>
    </row>
    <row r="69" spans="1:13" ht="14.5">
      <c r="A69" s="2" t="s">
        <v>92</v>
      </c>
      <c r="B69" s="2" t="s">
        <v>88</v>
      </c>
      <c r="C69" s="2" t="s">
        <v>17</v>
      </c>
      <c r="D69" s="2">
        <v>21.5</v>
      </c>
      <c r="E69" s="2">
        <v>43</v>
      </c>
      <c r="F69" s="2">
        <v>15</v>
      </c>
      <c r="G69" s="3"/>
      <c r="H69" s="3"/>
      <c r="I69" s="3"/>
      <c r="J69" s="1">
        <f>IF(ABS(Table1[[#This Row],[Referentiedikte (cm)]]-Table1[[#This Row],[Dikte (cm)]])&lt;3,ROUND(10^((H69-D69)*0.1),2),0)</f>
        <v>0</v>
      </c>
      <c r="K69" s="1">
        <f>IF(AND(Table1[[#This Row],[Dosis (mGy/min)]]&gt;0,Table1[[#This Row],[Correctiefactor referentiedosis]]&gt;0),MAX(MIN(ROUND(3-1*(LOG((I69/(E69*J69)),2)),2),5),1),1)</f>
        <v>1</v>
      </c>
      <c r="L69" s="4"/>
      <c r="M69" s="1">
        <f>AVERAGE(Table1[[#This Row],[Score dosis]],Table1[[#This Row],[Score beeldkwaliteit]])</f>
        <v>1</v>
      </c>
    </row>
    <row r="70" spans="1:13" ht="14.5">
      <c r="A70" s="2" t="s">
        <v>93</v>
      </c>
      <c r="B70" s="2" t="s">
        <v>88</v>
      </c>
      <c r="C70" s="2" t="s">
        <v>19</v>
      </c>
      <c r="D70" s="2">
        <v>28.58</v>
      </c>
      <c r="E70" s="2">
        <v>155.78</v>
      </c>
      <c r="F70" s="2">
        <v>15</v>
      </c>
      <c r="G70" s="3"/>
      <c r="H70" s="3"/>
      <c r="I70" s="3"/>
      <c r="J70" s="1">
        <f>IF(ABS(Table1[[#This Row],[Referentiedikte (cm)]]-Table1[[#This Row],[Dikte (cm)]])&lt;3,ROUND(10^((H70-D70)*0.1),2),0)</f>
        <v>0</v>
      </c>
      <c r="K70" s="1">
        <f>IF(AND(Table1[[#This Row],[Dosis (mGy/min)]]&gt;0,Table1[[#This Row],[Correctiefactor referentiedosis]]&gt;0),MAX(MIN(ROUND(3-1*(LOG((I70/(E70*J70)),2)),2),5),1),1)</f>
        <v>1</v>
      </c>
      <c r="L70" s="4"/>
      <c r="M70" s="1">
        <f>AVERAGE(Table1[[#This Row],[Score dosis]],Table1[[#This Row],[Score beeldkwaliteit]])</f>
        <v>1</v>
      </c>
    </row>
    <row r="71" spans="1:13" ht="14.5">
      <c r="A71" s="2" t="s">
        <v>94</v>
      </c>
      <c r="B71" s="2" t="s">
        <v>88</v>
      </c>
      <c r="C71" s="2" t="s">
        <v>15</v>
      </c>
      <c r="D71" s="2">
        <v>27.8</v>
      </c>
      <c r="E71" s="2">
        <v>27.94</v>
      </c>
      <c r="F71" s="2">
        <v>7.5</v>
      </c>
      <c r="G71" s="3"/>
      <c r="H71" s="3"/>
      <c r="I71" s="3"/>
      <c r="J71" s="1">
        <f>IF(ABS(Table1[[#This Row],[Referentiedikte (cm)]]-Table1[[#This Row],[Dikte (cm)]])&lt;3,ROUND(10^((H71-D71)*0.1),2),0)</f>
        <v>0</v>
      </c>
      <c r="K71" s="1">
        <f>IF(AND(Table1[[#This Row],[Dosis (mGy/min)]]&gt;0,Table1[[#This Row],[Correctiefactor referentiedosis]]&gt;0),MAX(MIN(ROUND(3-1*(LOG((I71/(E71*J71)),2)),2),5),1),1)</f>
        <v>1</v>
      </c>
      <c r="L71" s="4"/>
      <c r="M71" s="1">
        <f>AVERAGE(Table1[[#This Row],[Score dosis]],Table1[[#This Row],[Score beeldkwaliteit]])</f>
        <v>1</v>
      </c>
    </row>
    <row r="72" spans="1:13" ht="14.5">
      <c r="A72" s="2" t="s">
        <v>95</v>
      </c>
      <c r="B72" s="2" t="s">
        <v>88</v>
      </c>
      <c r="C72" s="2" t="s">
        <v>17</v>
      </c>
      <c r="D72" s="2">
        <v>21.5</v>
      </c>
      <c r="E72" s="2">
        <v>43</v>
      </c>
      <c r="F72" s="2">
        <v>15</v>
      </c>
      <c r="G72" s="3"/>
      <c r="H72" s="3"/>
      <c r="I72" s="3"/>
      <c r="J72" s="1">
        <f>IF(ABS(Table1[[#This Row],[Referentiedikte (cm)]]-Table1[[#This Row],[Dikte (cm)]])&lt;3,ROUND(10^((H72-D72)*0.1),2),0)</f>
        <v>0</v>
      </c>
      <c r="K72" s="1">
        <f>IF(AND(Table1[[#This Row],[Dosis (mGy/min)]]&gt;0,Table1[[#This Row],[Correctiefactor referentiedosis]]&gt;0),MAX(MIN(ROUND(3-1*(LOG((I72/(E72*J72)),2)),2),5),1),1)</f>
        <v>1</v>
      </c>
      <c r="L72" s="4"/>
      <c r="M72" s="1">
        <f>AVERAGE(Table1[[#This Row],[Score dosis]],Table1[[#This Row],[Score beeldkwaliteit]])</f>
        <v>1</v>
      </c>
    </row>
    <row r="73" spans="1:13" ht="14.5">
      <c r="A73" s="2" t="s">
        <v>96</v>
      </c>
      <c r="B73" s="2" t="s">
        <v>88</v>
      </c>
      <c r="C73" s="2" t="s">
        <v>19</v>
      </c>
      <c r="D73" s="2">
        <v>28.58</v>
      </c>
      <c r="E73" s="2">
        <v>155.78</v>
      </c>
      <c r="F73" s="2">
        <v>15</v>
      </c>
      <c r="G73" s="3"/>
      <c r="H73" s="3"/>
      <c r="I73" s="3"/>
      <c r="J73" s="1">
        <f>IF(ABS(Table1[[#This Row],[Referentiedikte (cm)]]-Table1[[#This Row],[Dikte (cm)]])&lt;3,ROUND(10^((H73-D73)*0.1),2),0)</f>
        <v>0</v>
      </c>
      <c r="K73" s="1">
        <f>IF(AND(Table1[[#This Row],[Dosis (mGy/min)]]&gt;0,Table1[[#This Row],[Correctiefactor referentiedosis]]&gt;0),MAX(MIN(ROUND(3-1*(LOG((I73/(E73*J73)),2)),2),5),1),1)</f>
        <v>1</v>
      </c>
      <c r="L73" s="4"/>
      <c r="M73" s="1">
        <f>AVERAGE(Table1[[#This Row],[Score dosis]],Table1[[#This Row],[Score beeldkwaliteit]])</f>
        <v>1</v>
      </c>
    </row>
    <row r="74" spans="1:13" ht="14.5">
      <c r="A74" s="2" t="s">
        <v>97</v>
      </c>
      <c r="B74" s="2" t="s">
        <v>98</v>
      </c>
      <c r="C74" s="2" t="s">
        <v>28</v>
      </c>
      <c r="D74" s="2">
        <v>16.350000000000001</v>
      </c>
      <c r="E74" s="2">
        <v>1.48</v>
      </c>
      <c r="F74" s="2">
        <v>7.5</v>
      </c>
      <c r="G74" s="3"/>
      <c r="H74" s="3"/>
      <c r="I74" s="3"/>
      <c r="J74" s="1">
        <f>IF(ABS(Table1[[#This Row],[Referentiedikte (cm)]]-Table1[[#This Row],[Dikte (cm)]])&lt;3,ROUND(10^((H74-D74)*0.1),2),0)</f>
        <v>0</v>
      </c>
      <c r="K74" s="1">
        <f>IF(AND(Table1[[#This Row],[Dosis (mGy/min)]]&gt;0,Table1[[#This Row],[Correctiefactor referentiedosis]]&gt;0),MAX(MIN(ROUND(3-1*(LOG((I74/(E74*J74)),2)),2),5),1),1)</f>
        <v>1</v>
      </c>
      <c r="L74" s="4"/>
      <c r="M74" s="1">
        <f>AVERAGE(Table1[[#This Row],[Score dosis]],Table1[[#This Row],[Score beeldkwaliteit]])</f>
        <v>1</v>
      </c>
    </row>
    <row r="75" spans="1:13" ht="14.5">
      <c r="A75" s="2" t="s">
        <v>99</v>
      </c>
      <c r="B75" s="2" t="s">
        <v>98</v>
      </c>
      <c r="C75" s="2" t="s">
        <v>17</v>
      </c>
      <c r="D75" s="2">
        <v>15.98</v>
      </c>
      <c r="E75" s="2">
        <v>16.53</v>
      </c>
      <c r="F75" s="2">
        <v>15</v>
      </c>
      <c r="G75" s="3"/>
      <c r="H75" s="3"/>
      <c r="I75" s="3"/>
      <c r="J75" s="1">
        <f>IF(ABS(Table1[[#This Row],[Referentiedikte (cm)]]-Table1[[#This Row],[Dikte (cm)]])&lt;3,ROUND(10^((H75-D75)*0.1),2),0)</f>
        <v>0</v>
      </c>
      <c r="K75" s="1">
        <f>IF(AND(Table1[[#This Row],[Dosis (mGy/min)]]&gt;0,Table1[[#This Row],[Correctiefactor referentiedosis]]&gt;0),MAX(MIN(ROUND(3-1*(LOG((I75/(E75*J75)),2)),2),5),1),1)</f>
        <v>1</v>
      </c>
      <c r="L75" s="4"/>
      <c r="M75" s="1">
        <f>AVERAGE(Table1[[#This Row],[Score dosis]],Table1[[#This Row],[Score beeldkwaliteit]])</f>
        <v>1</v>
      </c>
    </row>
    <row r="76" spans="1:13" ht="14.5">
      <c r="A76" s="2" t="s">
        <v>100</v>
      </c>
      <c r="B76" s="2" t="s">
        <v>98</v>
      </c>
      <c r="C76" s="2" t="s">
        <v>19</v>
      </c>
      <c r="D76" s="2">
        <v>20.11</v>
      </c>
      <c r="E76" s="2">
        <v>57.75</v>
      </c>
      <c r="F76" s="2">
        <v>15</v>
      </c>
      <c r="G76" s="3"/>
      <c r="H76" s="3"/>
      <c r="I76" s="3"/>
      <c r="J76" s="1">
        <f>IF(ABS(Table1[[#This Row],[Referentiedikte (cm)]]-Table1[[#This Row],[Dikte (cm)]])&lt;3,ROUND(10^((H76-D76)*0.1),2),0)</f>
        <v>0</v>
      </c>
      <c r="K76" s="1">
        <f>IF(AND(Table1[[#This Row],[Dosis (mGy/min)]]&gt;0,Table1[[#This Row],[Correctiefactor referentiedosis]]&gt;0),MAX(MIN(ROUND(3-1*(LOG((I76/(E76*J76)),2)),2),5),1),1)</f>
        <v>1</v>
      </c>
      <c r="L76" s="4"/>
      <c r="M76" s="1">
        <f>AVERAGE(Table1[[#This Row],[Score dosis]],Table1[[#This Row],[Score beeldkwaliteit]])</f>
        <v>1</v>
      </c>
    </row>
    <row r="77" spans="1:13" ht="14.5">
      <c r="A77" s="2" t="s">
        <v>101</v>
      </c>
      <c r="B77" s="2" t="s">
        <v>98</v>
      </c>
      <c r="C77" s="2" t="s">
        <v>28</v>
      </c>
      <c r="D77" s="2">
        <v>16.350000000000001</v>
      </c>
      <c r="E77" s="2">
        <v>1.48</v>
      </c>
      <c r="F77" s="2">
        <v>7.5</v>
      </c>
      <c r="G77" s="3"/>
      <c r="H77" s="3"/>
      <c r="I77" s="3"/>
      <c r="J77" s="1">
        <f>IF(ABS(Table1[[#This Row],[Referentiedikte (cm)]]-Table1[[#This Row],[Dikte (cm)]])&lt;3,ROUND(10^((H77-D77)*0.1),2),0)</f>
        <v>0</v>
      </c>
      <c r="K77" s="1">
        <f>IF(AND(Table1[[#This Row],[Dosis (mGy/min)]]&gt;0,Table1[[#This Row],[Correctiefactor referentiedosis]]&gt;0),MAX(MIN(ROUND(3-1*(LOG((I77/(E77*J77)),2)),2),5),1),1)</f>
        <v>1</v>
      </c>
      <c r="L77" s="4"/>
      <c r="M77" s="1">
        <f>AVERAGE(Table1[[#This Row],[Score dosis]],Table1[[#This Row],[Score beeldkwaliteit]])</f>
        <v>1</v>
      </c>
    </row>
    <row r="78" spans="1:13" ht="14.5">
      <c r="A78" s="2" t="s">
        <v>102</v>
      </c>
      <c r="B78" s="2" t="s">
        <v>98</v>
      </c>
      <c r="C78" s="2" t="s">
        <v>17</v>
      </c>
      <c r="D78" s="2">
        <v>15.98</v>
      </c>
      <c r="E78" s="2">
        <v>16.53</v>
      </c>
      <c r="F78" s="2">
        <v>15</v>
      </c>
      <c r="G78" s="3"/>
      <c r="H78" s="3"/>
      <c r="I78" s="3"/>
      <c r="J78" s="1">
        <f>IF(ABS(Table1[[#This Row],[Referentiedikte (cm)]]-Table1[[#This Row],[Dikte (cm)]])&lt;3,ROUND(10^((H78-D78)*0.1),2),0)</f>
        <v>0</v>
      </c>
      <c r="K78" s="1">
        <f>IF(AND(Table1[[#This Row],[Dosis (mGy/min)]]&gt;0,Table1[[#This Row],[Correctiefactor referentiedosis]]&gt;0),MAX(MIN(ROUND(3-1*(LOG((I78/(E78*J78)),2)),2),5),1),1)</f>
        <v>1</v>
      </c>
      <c r="L78" s="4"/>
      <c r="M78" s="1">
        <f>AVERAGE(Table1[[#This Row],[Score dosis]],Table1[[#This Row],[Score beeldkwaliteit]])</f>
        <v>1</v>
      </c>
    </row>
    <row r="79" spans="1:13" ht="14.5">
      <c r="A79" s="2" t="s">
        <v>103</v>
      </c>
      <c r="B79" s="2" t="s">
        <v>98</v>
      </c>
      <c r="C79" s="2" t="s">
        <v>19</v>
      </c>
      <c r="D79" s="2">
        <v>20.11</v>
      </c>
      <c r="E79" s="2">
        <v>57.75</v>
      </c>
      <c r="F79" s="2">
        <v>15</v>
      </c>
      <c r="G79" s="3"/>
      <c r="H79" s="3"/>
      <c r="I79" s="3"/>
      <c r="J79" s="1">
        <f>IF(ABS(Table1[[#This Row],[Referentiedikte (cm)]]-Table1[[#This Row],[Dikte (cm)]])&lt;3,ROUND(10^((H79-D79)*0.1),2),0)</f>
        <v>0</v>
      </c>
      <c r="K79" s="1">
        <f>IF(AND(Table1[[#This Row],[Dosis (mGy/min)]]&gt;0,Table1[[#This Row],[Correctiefactor referentiedosis]]&gt;0),MAX(MIN(ROUND(3-1*(LOG((I79/(E79*J79)),2)),2),5),1),1)</f>
        <v>1</v>
      </c>
      <c r="L79" s="4"/>
      <c r="M79" s="1">
        <f>AVERAGE(Table1[[#This Row],[Score dosis]],Table1[[#This Row],[Score beeldkwaliteit]])</f>
        <v>1</v>
      </c>
    </row>
    <row r="80" spans="1:13" ht="14.5">
      <c r="A80" s="2" t="s">
        <v>104</v>
      </c>
      <c r="B80" s="2" t="s">
        <v>98</v>
      </c>
      <c r="C80" s="2" t="s">
        <v>28</v>
      </c>
      <c r="D80" s="2">
        <v>16.350000000000001</v>
      </c>
      <c r="E80" s="2">
        <v>1.48</v>
      </c>
      <c r="F80" s="2">
        <v>7.5</v>
      </c>
      <c r="G80" s="3"/>
      <c r="H80" s="3"/>
      <c r="I80" s="3"/>
      <c r="J80" s="1">
        <f>IF(ABS(Table1[[#This Row],[Referentiedikte (cm)]]-Table1[[#This Row],[Dikte (cm)]])&lt;3,ROUND(10^((H80-D80)*0.1),2),0)</f>
        <v>0</v>
      </c>
      <c r="K80" s="1">
        <f>IF(AND(Table1[[#This Row],[Dosis (mGy/min)]]&gt;0,Table1[[#This Row],[Correctiefactor referentiedosis]]&gt;0),MAX(MIN(ROUND(3-1*(LOG((I80/(E80*J80)),2)),2),5),1),1)</f>
        <v>1</v>
      </c>
      <c r="L80" s="4"/>
      <c r="M80" s="1">
        <f>AVERAGE(Table1[[#This Row],[Score dosis]],Table1[[#This Row],[Score beeldkwaliteit]])</f>
        <v>1</v>
      </c>
    </row>
    <row r="81" spans="1:13" ht="14.5">
      <c r="A81" s="2" t="s">
        <v>105</v>
      </c>
      <c r="B81" s="2" t="s">
        <v>98</v>
      </c>
      <c r="C81" s="2" t="s">
        <v>17</v>
      </c>
      <c r="D81" s="2">
        <v>15.98</v>
      </c>
      <c r="E81" s="2">
        <v>16.53</v>
      </c>
      <c r="F81" s="2">
        <v>15</v>
      </c>
      <c r="G81" s="3"/>
      <c r="H81" s="3"/>
      <c r="I81" s="3"/>
      <c r="J81" s="1">
        <f>IF(ABS(Table1[[#This Row],[Referentiedikte (cm)]]-Table1[[#This Row],[Dikte (cm)]])&lt;3,ROUND(10^((H81-D81)*0.1),2),0)</f>
        <v>0</v>
      </c>
      <c r="K81" s="1">
        <f>IF(AND(Table1[[#This Row],[Dosis (mGy/min)]]&gt;0,Table1[[#This Row],[Correctiefactor referentiedosis]]&gt;0),MAX(MIN(ROUND(3-1*(LOG((I81/(E81*J81)),2)),2),5),1),1)</f>
        <v>1</v>
      </c>
      <c r="L81" s="4"/>
      <c r="M81" s="1">
        <f>AVERAGE(Table1[[#This Row],[Score dosis]],Table1[[#This Row],[Score beeldkwaliteit]])</f>
        <v>1</v>
      </c>
    </row>
    <row r="82" spans="1:13" ht="14.5">
      <c r="A82" s="2" t="s">
        <v>106</v>
      </c>
      <c r="B82" s="2" t="s">
        <v>98</v>
      </c>
      <c r="C82" s="2" t="s">
        <v>19</v>
      </c>
      <c r="D82" s="2">
        <v>20.11</v>
      </c>
      <c r="E82" s="2">
        <v>57.75</v>
      </c>
      <c r="F82" s="2">
        <v>15</v>
      </c>
      <c r="G82" s="3"/>
      <c r="H82" s="3"/>
      <c r="I82" s="3"/>
      <c r="J82" s="1">
        <f>IF(ABS(Table1[[#This Row],[Referentiedikte (cm)]]-Table1[[#This Row],[Dikte (cm)]])&lt;3,ROUND(10^((H82-D82)*0.1),2),0)</f>
        <v>0</v>
      </c>
      <c r="K82" s="1">
        <f>IF(AND(Table1[[#This Row],[Dosis (mGy/min)]]&gt;0,Table1[[#This Row],[Correctiefactor referentiedosis]]&gt;0),MAX(MIN(ROUND(3-1*(LOG((I82/(E82*J82)),2)),2),5),1),1)</f>
        <v>1</v>
      </c>
      <c r="L82" s="4"/>
      <c r="M82" s="1">
        <f>AVERAGE(Table1[[#This Row],[Score dosis]],Table1[[#This Row],[Score beeldkwaliteit]])</f>
        <v>1</v>
      </c>
    </row>
    <row r="83" spans="1:13" ht="14.5">
      <c r="A83" s="2" t="s">
        <v>107</v>
      </c>
      <c r="B83" s="2" t="s">
        <v>108</v>
      </c>
      <c r="C83" s="2" t="s">
        <v>15</v>
      </c>
      <c r="D83" s="2">
        <v>27.84</v>
      </c>
      <c r="E83" s="2">
        <v>22.11</v>
      </c>
      <c r="F83" s="2">
        <v>7.5</v>
      </c>
      <c r="G83" s="3"/>
      <c r="H83" s="3"/>
      <c r="I83" s="3"/>
      <c r="J83" s="1">
        <f>IF(ABS(Table1[[#This Row],[Referentiedikte (cm)]]-Table1[[#This Row],[Dikte (cm)]])&lt;3,ROUND(10^((H83-D83)*0.1),2),0)</f>
        <v>0</v>
      </c>
      <c r="K83" s="1">
        <f>IF(AND(Table1[[#This Row],[Dosis (mGy/min)]]&gt;0,Table1[[#This Row],[Correctiefactor referentiedosis]]&gt;0),MAX(MIN(ROUND(3-1*(LOG((I83/(E83*J83)),2)),2),5),1),1)</f>
        <v>1</v>
      </c>
      <c r="L83" s="4"/>
      <c r="M83" s="1">
        <f>AVERAGE(Table1[[#This Row],[Score dosis]],Table1[[#This Row],[Score beeldkwaliteit]])</f>
        <v>1</v>
      </c>
    </row>
    <row r="84" spans="1:13" ht="14.5">
      <c r="A84" s="2" t="s">
        <v>109</v>
      </c>
      <c r="B84" s="2" t="s">
        <v>108</v>
      </c>
      <c r="C84" s="2" t="s">
        <v>17</v>
      </c>
      <c r="D84" s="2">
        <v>21.98</v>
      </c>
      <c r="E84" s="2">
        <v>31.14</v>
      </c>
      <c r="F84" s="2">
        <v>15</v>
      </c>
      <c r="G84" s="3"/>
      <c r="H84" s="3"/>
      <c r="I84" s="3"/>
      <c r="J84" s="1">
        <f>IF(ABS(Table1[[#This Row],[Referentiedikte (cm)]]-Table1[[#This Row],[Dikte (cm)]])&lt;3,ROUND(10^((H84-D84)*0.1),2),0)</f>
        <v>0</v>
      </c>
      <c r="K84" s="1">
        <f>IF(AND(Table1[[#This Row],[Dosis (mGy/min)]]&gt;0,Table1[[#This Row],[Correctiefactor referentiedosis]]&gt;0),MAX(MIN(ROUND(3-1*(LOG((I84/(E84*J84)),2)),2),5),1),1)</f>
        <v>1</v>
      </c>
      <c r="L84" s="4"/>
      <c r="M84" s="1">
        <f>AVERAGE(Table1[[#This Row],[Score dosis]],Table1[[#This Row],[Score beeldkwaliteit]])</f>
        <v>1</v>
      </c>
    </row>
    <row r="85" spans="1:13" ht="14.5">
      <c r="A85" s="2" t="s">
        <v>110</v>
      </c>
      <c r="B85" s="2" t="s">
        <v>108</v>
      </c>
      <c r="C85" s="2" t="s">
        <v>19</v>
      </c>
      <c r="D85" s="2">
        <v>29.27</v>
      </c>
      <c r="E85" s="2">
        <v>180.95</v>
      </c>
      <c r="F85" s="2">
        <v>15</v>
      </c>
      <c r="G85" s="3"/>
      <c r="H85" s="3"/>
      <c r="I85" s="3"/>
      <c r="J85" s="1">
        <f>IF(ABS(Table1[[#This Row],[Referentiedikte (cm)]]-Table1[[#This Row],[Dikte (cm)]])&lt;3,ROUND(10^((H85-D85)*0.1),2),0)</f>
        <v>0</v>
      </c>
      <c r="K85" s="1">
        <f>IF(AND(Table1[[#This Row],[Dosis (mGy/min)]]&gt;0,Table1[[#This Row],[Correctiefactor referentiedosis]]&gt;0),MAX(MIN(ROUND(3-1*(LOG((I85/(E85*J85)),2)),2),5),1),1)</f>
        <v>1</v>
      </c>
      <c r="L85" s="4"/>
      <c r="M85" s="1">
        <f>AVERAGE(Table1[[#This Row],[Score dosis]],Table1[[#This Row],[Score beeldkwaliteit]])</f>
        <v>1</v>
      </c>
    </row>
    <row r="86" spans="1:13" ht="14.5">
      <c r="A86" s="2" t="s">
        <v>111</v>
      </c>
      <c r="B86" s="2" t="s">
        <v>108</v>
      </c>
      <c r="C86" s="2" t="s">
        <v>15</v>
      </c>
      <c r="D86" s="2">
        <v>27.84</v>
      </c>
      <c r="E86" s="2">
        <v>22.11</v>
      </c>
      <c r="F86" s="2">
        <v>7.5</v>
      </c>
      <c r="G86" s="3"/>
      <c r="H86" s="3"/>
      <c r="I86" s="3"/>
      <c r="J86" s="1">
        <f>IF(ABS(Table1[[#This Row],[Referentiedikte (cm)]]-Table1[[#This Row],[Dikte (cm)]])&lt;3,ROUND(10^((H86-D86)*0.1),2),0)</f>
        <v>0</v>
      </c>
      <c r="K86" s="1">
        <f>IF(AND(Table1[[#This Row],[Dosis (mGy/min)]]&gt;0,Table1[[#This Row],[Correctiefactor referentiedosis]]&gt;0),MAX(MIN(ROUND(3-1*(LOG((I86/(E86*J86)),2)),2),5),1),1)</f>
        <v>1</v>
      </c>
      <c r="L86" s="4"/>
      <c r="M86" s="1">
        <f>AVERAGE(Table1[[#This Row],[Score dosis]],Table1[[#This Row],[Score beeldkwaliteit]])</f>
        <v>1</v>
      </c>
    </row>
    <row r="87" spans="1:13" ht="14.5">
      <c r="A87" s="2" t="s">
        <v>112</v>
      </c>
      <c r="B87" s="2" t="s">
        <v>108</v>
      </c>
      <c r="C87" s="2" t="s">
        <v>17</v>
      </c>
      <c r="D87" s="2">
        <v>21.98</v>
      </c>
      <c r="E87" s="2">
        <v>31.14</v>
      </c>
      <c r="F87" s="2">
        <v>15</v>
      </c>
      <c r="G87" s="3"/>
      <c r="H87" s="3"/>
      <c r="I87" s="3"/>
      <c r="J87" s="1">
        <f>IF(ABS(Table1[[#This Row],[Referentiedikte (cm)]]-Table1[[#This Row],[Dikte (cm)]])&lt;3,ROUND(10^((H87-D87)*0.1),2),0)</f>
        <v>0</v>
      </c>
      <c r="K87" s="1">
        <f>IF(AND(Table1[[#This Row],[Dosis (mGy/min)]]&gt;0,Table1[[#This Row],[Correctiefactor referentiedosis]]&gt;0),MAX(MIN(ROUND(3-1*(LOG((I87/(E87*J87)),2)),2),5),1),1)</f>
        <v>1</v>
      </c>
      <c r="L87" s="4"/>
      <c r="M87" s="1">
        <f>AVERAGE(Table1[[#This Row],[Score dosis]],Table1[[#This Row],[Score beeldkwaliteit]])</f>
        <v>1</v>
      </c>
    </row>
    <row r="88" spans="1:13" ht="14.5">
      <c r="A88" s="2" t="s">
        <v>113</v>
      </c>
      <c r="B88" s="2" t="s">
        <v>108</v>
      </c>
      <c r="C88" s="2" t="s">
        <v>19</v>
      </c>
      <c r="D88" s="2">
        <v>29.27</v>
      </c>
      <c r="E88" s="2">
        <v>180.95</v>
      </c>
      <c r="F88" s="2">
        <v>15</v>
      </c>
      <c r="G88" s="3"/>
      <c r="H88" s="3"/>
      <c r="I88" s="3"/>
      <c r="J88" s="1">
        <f>IF(ABS(Table1[[#This Row],[Referentiedikte (cm)]]-Table1[[#This Row],[Dikte (cm)]])&lt;3,ROUND(10^((H88-D88)*0.1),2),0)</f>
        <v>0</v>
      </c>
      <c r="K88" s="1">
        <f>IF(AND(Table1[[#This Row],[Dosis (mGy/min)]]&gt;0,Table1[[#This Row],[Correctiefactor referentiedosis]]&gt;0),MAX(MIN(ROUND(3-1*(LOG((I88/(E88*J88)),2)),2),5),1),1)</f>
        <v>1</v>
      </c>
      <c r="L88" s="4"/>
      <c r="M88" s="1">
        <f>AVERAGE(Table1[[#This Row],[Score dosis]],Table1[[#This Row],[Score beeldkwaliteit]])</f>
        <v>1</v>
      </c>
    </row>
    <row r="89" spans="1:13" ht="14.5">
      <c r="A89" s="2" t="s">
        <v>114</v>
      </c>
      <c r="B89" s="2" t="s">
        <v>108</v>
      </c>
      <c r="C89" s="2" t="s">
        <v>15</v>
      </c>
      <c r="D89" s="2">
        <v>27.84</v>
      </c>
      <c r="E89" s="2">
        <v>22.11</v>
      </c>
      <c r="F89" s="2">
        <v>7.5</v>
      </c>
      <c r="G89" s="3"/>
      <c r="H89" s="3"/>
      <c r="I89" s="3"/>
      <c r="J89" s="1">
        <f>IF(ABS(Table1[[#This Row],[Referentiedikte (cm)]]-Table1[[#This Row],[Dikte (cm)]])&lt;3,ROUND(10^((H89-D89)*0.1),2),0)</f>
        <v>0</v>
      </c>
      <c r="K89" s="1">
        <f>IF(AND(Table1[[#This Row],[Dosis (mGy/min)]]&gt;0,Table1[[#This Row],[Correctiefactor referentiedosis]]&gt;0),MAX(MIN(ROUND(3-1*(LOG((I89/(E89*J89)),2)),2),5),1),1)</f>
        <v>1</v>
      </c>
      <c r="L89" s="4"/>
      <c r="M89" s="1">
        <f>AVERAGE(Table1[[#This Row],[Score dosis]],Table1[[#This Row],[Score beeldkwaliteit]])</f>
        <v>1</v>
      </c>
    </row>
    <row r="90" spans="1:13" ht="14.5">
      <c r="A90" s="2" t="s">
        <v>115</v>
      </c>
      <c r="B90" s="2" t="s">
        <v>108</v>
      </c>
      <c r="C90" s="2" t="s">
        <v>17</v>
      </c>
      <c r="D90" s="2">
        <v>21.98</v>
      </c>
      <c r="E90" s="2">
        <v>31.14</v>
      </c>
      <c r="F90" s="2">
        <v>15</v>
      </c>
      <c r="G90" s="3"/>
      <c r="H90" s="3"/>
      <c r="I90" s="3"/>
      <c r="J90" s="1">
        <f>IF(ABS(Table1[[#This Row],[Referentiedikte (cm)]]-Table1[[#This Row],[Dikte (cm)]])&lt;3,ROUND(10^((H90-D90)*0.1),2),0)</f>
        <v>0</v>
      </c>
      <c r="K90" s="1">
        <f>IF(AND(Table1[[#This Row],[Dosis (mGy/min)]]&gt;0,Table1[[#This Row],[Correctiefactor referentiedosis]]&gt;0),MAX(MIN(ROUND(3-1*(LOG((I90/(E90*J90)),2)),2),5),1),1)</f>
        <v>1</v>
      </c>
      <c r="L90" s="4"/>
      <c r="M90" s="1">
        <f>AVERAGE(Table1[[#This Row],[Score dosis]],Table1[[#This Row],[Score beeldkwaliteit]])</f>
        <v>1</v>
      </c>
    </row>
    <row r="91" spans="1:13" ht="14.5">
      <c r="A91" s="2" t="s">
        <v>116</v>
      </c>
      <c r="B91" s="2" t="s">
        <v>108</v>
      </c>
      <c r="C91" s="2" t="s">
        <v>19</v>
      </c>
      <c r="D91" s="2">
        <v>29.27</v>
      </c>
      <c r="E91" s="2">
        <v>180.95</v>
      </c>
      <c r="F91" s="2">
        <v>15</v>
      </c>
      <c r="G91" s="3"/>
      <c r="H91" s="3"/>
      <c r="I91" s="3"/>
      <c r="J91" s="1">
        <f>IF(ABS(Table1[[#This Row],[Referentiedikte (cm)]]-Table1[[#This Row],[Dikte (cm)]])&lt;3,ROUND(10^((H91-D91)*0.1),2),0)</f>
        <v>0</v>
      </c>
      <c r="K91" s="1">
        <f>IF(AND(Table1[[#This Row],[Dosis (mGy/min)]]&gt;0,Table1[[#This Row],[Correctiefactor referentiedosis]]&gt;0),MAX(MIN(ROUND(3-1*(LOG((I91/(E91*J91)),2)),2),5),1),1)</f>
        <v>1</v>
      </c>
      <c r="L91" s="4"/>
      <c r="M91" s="1">
        <f>AVERAGE(Table1[[#This Row],[Score dosis]],Table1[[#This Row],[Score beeldkwaliteit]])</f>
        <v>1</v>
      </c>
    </row>
    <row r="92" spans="1:13" ht="14.5">
      <c r="A92" s="2" t="s">
        <v>117</v>
      </c>
      <c r="B92" s="2"/>
      <c r="C92" s="2"/>
      <c r="D92" s="2"/>
      <c r="E92" s="2"/>
      <c r="F92" s="2"/>
      <c r="G92" s="2"/>
      <c r="H92" s="2"/>
      <c r="I92" s="2"/>
      <c r="J92" s="2"/>
      <c r="K92" s="2"/>
      <c r="L92" s="2"/>
      <c r="M92" s="7">
        <f>ROUND(SUBTOTAL(101,Table1[Score]),2)</f>
        <v>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9C54D-175E-40E7-AB03-BE74C0ACC4FF}">
  <dimension ref="S1:Z81"/>
  <sheetViews>
    <sheetView zoomScaleNormal="100" workbookViewId="0">
      <selection activeCell="P18" sqref="P18"/>
    </sheetView>
  </sheetViews>
  <sheetFormatPr defaultColWidth="8.81640625" defaultRowHeight="14.5"/>
  <cols>
    <col min="1" max="18" width="8.81640625" style="6"/>
    <col min="19" max="26" width="8.81640625" style="5" bestFit="1" customWidth="1"/>
    <col min="27" max="16384" width="8.81640625" style="6"/>
  </cols>
  <sheetData>
    <row r="1" spans="19:26">
      <c r="S1" s="5">
        <f t="shared" ref="S1:S32" si="0">T1/100</f>
        <v>0</v>
      </c>
      <c r="T1" s="5">
        <v>0</v>
      </c>
      <c r="U1" s="5" t="e">
        <f t="shared" ref="U1:U32" si="1">MAX(MIN(ROUND(3-1*LOG((T1/100),2),2),5),1)</f>
        <v>#NUM!</v>
      </c>
      <c r="W1" s="5">
        <v>-3</v>
      </c>
      <c r="X1" s="5">
        <f>10^(W1*$Z$1)</f>
        <v>0.50118723362727224</v>
      </c>
      <c r="Y1" s="5" t="s">
        <v>118</v>
      </c>
      <c r="Z1" s="5">
        <f>0.1</f>
        <v>0.1</v>
      </c>
    </row>
    <row r="2" spans="19:26">
      <c r="S2" s="5">
        <f t="shared" si="0"/>
        <v>0.05</v>
      </c>
      <c r="T2" s="5">
        <v>5</v>
      </c>
      <c r="U2" s="5">
        <f t="shared" si="1"/>
        <v>5</v>
      </c>
      <c r="W2" s="5">
        <v>-1.9</v>
      </c>
      <c r="X2" s="5">
        <f t="shared" ref="X2:X41" si="2">10^(W2*$Z$1)</f>
        <v>0.64565422903465541</v>
      </c>
    </row>
    <row r="3" spans="19:26">
      <c r="S3" s="5">
        <f t="shared" si="0"/>
        <v>0.1</v>
      </c>
      <c r="T3" s="5">
        <v>10</v>
      </c>
      <c r="U3" s="5">
        <f t="shared" si="1"/>
        <v>5</v>
      </c>
      <c r="W3" s="5">
        <v>-1.8</v>
      </c>
      <c r="X3" s="5">
        <f t="shared" si="2"/>
        <v>0.66069344800759588</v>
      </c>
    </row>
    <row r="4" spans="19:26">
      <c r="S4" s="5">
        <f t="shared" si="0"/>
        <v>0.15</v>
      </c>
      <c r="T4" s="5">
        <v>15</v>
      </c>
      <c r="U4" s="5">
        <f t="shared" si="1"/>
        <v>5</v>
      </c>
      <c r="W4" s="5">
        <v>-1.7</v>
      </c>
      <c r="X4" s="5">
        <f t="shared" si="2"/>
        <v>0.67608297539198181</v>
      </c>
    </row>
    <row r="5" spans="19:26">
      <c r="S5" s="5">
        <f t="shared" si="0"/>
        <v>0.2</v>
      </c>
      <c r="T5" s="5">
        <v>20</v>
      </c>
      <c r="U5" s="5">
        <f t="shared" si="1"/>
        <v>5</v>
      </c>
      <c r="W5" s="5">
        <v>-1.6</v>
      </c>
      <c r="X5" s="5">
        <f t="shared" si="2"/>
        <v>0.69183097091893642</v>
      </c>
    </row>
    <row r="6" spans="19:26">
      <c r="S6" s="5">
        <f t="shared" si="0"/>
        <v>0.25</v>
      </c>
      <c r="T6" s="5">
        <v>25</v>
      </c>
      <c r="U6" s="5">
        <f t="shared" si="1"/>
        <v>5</v>
      </c>
      <c r="W6" s="5">
        <v>-1.5</v>
      </c>
      <c r="X6" s="5">
        <f t="shared" si="2"/>
        <v>0.70794578438413791</v>
      </c>
    </row>
    <row r="7" spans="19:26">
      <c r="S7" s="5">
        <f t="shared" si="0"/>
        <v>0.3</v>
      </c>
      <c r="T7" s="5">
        <v>30</v>
      </c>
      <c r="U7" s="5">
        <f t="shared" si="1"/>
        <v>4.74</v>
      </c>
      <c r="W7" s="5">
        <v>-1.4</v>
      </c>
      <c r="X7" s="5">
        <f t="shared" si="2"/>
        <v>0.72443596007499012</v>
      </c>
    </row>
    <row r="8" spans="19:26">
      <c r="S8" s="5">
        <f t="shared" si="0"/>
        <v>0.35</v>
      </c>
      <c r="T8" s="5">
        <v>35</v>
      </c>
      <c r="U8" s="5">
        <f t="shared" si="1"/>
        <v>4.51</v>
      </c>
      <c r="W8" s="5">
        <v>-1.3</v>
      </c>
      <c r="X8" s="5">
        <f t="shared" si="2"/>
        <v>0.74131024130091738</v>
      </c>
    </row>
    <row r="9" spans="19:26">
      <c r="S9" s="5">
        <f t="shared" si="0"/>
        <v>0.4</v>
      </c>
      <c r="T9" s="5">
        <v>40</v>
      </c>
      <c r="U9" s="5">
        <f t="shared" si="1"/>
        <v>4.32</v>
      </c>
      <c r="W9" s="5">
        <v>-1.2</v>
      </c>
      <c r="X9" s="5">
        <f t="shared" si="2"/>
        <v>0.75857757502918366</v>
      </c>
    </row>
    <row r="10" spans="19:26">
      <c r="S10" s="5">
        <f t="shared" si="0"/>
        <v>0.45</v>
      </c>
      <c r="T10" s="5">
        <v>45</v>
      </c>
      <c r="U10" s="5">
        <f t="shared" si="1"/>
        <v>4.1500000000000004</v>
      </c>
      <c r="W10" s="5">
        <v>-1.1000000000000001</v>
      </c>
      <c r="X10" s="5">
        <f t="shared" si="2"/>
        <v>0.77624711662869172</v>
      </c>
    </row>
    <row r="11" spans="19:26">
      <c r="S11" s="5">
        <f t="shared" si="0"/>
        <v>0.5</v>
      </c>
      <c r="T11" s="5">
        <v>50</v>
      </c>
      <c r="U11" s="5">
        <f t="shared" si="1"/>
        <v>4</v>
      </c>
      <c r="W11" s="5">
        <v>-1</v>
      </c>
      <c r="X11" s="5">
        <f t="shared" si="2"/>
        <v>0.79432823472428149</v>
      </c>
    </row>
    <row r="12" spans="19:26">
      <c r="S12" s="5">
        <f t="shared" si="0"/>
        <v>0.55000000000000004</v>
      </c>
      <c r="T12" s="5">
        <v>55</v>
      </c>
      <c r="U12" s="5">
        <f t="shared" si="1"/>
        <v>3.86</v>
      </c>
      <c r="W12" s="5">
        <v>-0.9</v>
      </c>
      <c r="X12" s="5">
        <f t="shared" si="2"/>
        <v>0.81283051616409918</v>
      </c>
    </row>
    <row r="13" spans="19:26">
      <c r="S13" s="5">
        <f t="shared" si="0"/>
        <v>0.6</v>
      </c>
      <c r="T13" s="5">
        <v>60</v>
      </c>
      <c r="U13" s="5">
        <f t="shared" si="1"/>
        <v>3.74</v>
      </c>
      <c r="W13" s="5">
        <v>-0.8</v>
      </c>
      <c r="X13" s="5">
        <f t="shared" si="2"/>
        <v>0.83176377110267097</v>
      </c>
    </row>
    <row r="14" spans="19:26">
      <c r="S14" s="5">
        <f t="shared" si="0"/>
        <v>0.65</v>
      </c>
      <c r="T14" s="5">
        <v>65</v>
      </c>
      <c r="U14" s="5">
        <f t="shared" si="1"/>
        <v>3.62</v>
      </c>
      <c r="W14" s="5">
        <v>-0.7</v>
      </c>
      <c r="X14" s="5">
        <f t="shared" si="2"/>
        <v>0.85113803820237643</v>
      </c>
    </row>
    <row r="15" spans="19:26">
      <c r="S15" s="5">
        <f t="shared" si="0"/>
        <v>0.7</v>
      </c>
      <c r="T15" s="5">
        <v>70</v>
      </c>
      <c r="U15" s="5">
        <f t="shared" si="1"/>
        <v>3.51</v>
      </c>
      <c r="W15" s="5">
        <v>-0.6</v>
      </c>
      <c r="X15" s="5">
        <f t="shared" si="2"/>
        <v>0.87096358995608059</v>
      </c>
    </row>
    <row r="16" spans="19:26">
      <c r="S16" s="5">
        <f t="shared" si="0"/>
        <v>0.75</v>
      </c>
      <c r="T16" s="5">
        <v>75</v>
      </c>
      <c r="U16" s="5">
        <f t="shared" si="1"/>
        <v>3.42</v>
      </c>
      <c r="W16" s="5">
        <v>-0.5</v>
      </c>
      <c r="X16" s="5">
        <f t="shared" si="2"/>
        <v>0.89125093813374545</v>
      </c>
    </row>
    <row r="17" spans="19:24">
      <c r="S17" s="5">
        <f t="shared" si="0"/>
        <v>0.8</v>
      </c>
      <c r="T17" s="5">
        <v>80</v>
      </c>
      <c r="U17" s="5">
        <f t="shared" si="1"/>
        <v>3.32</v>
      </c>
      <c r="W17" s="5">
        <v>-0.4</v>
      </c>
      <c r="X17" s="5">
        <f t="shared" si="2"/>
        <v>0.91201083935590965</v>
      </c>
    </row>
    <row r="18" spans="19:24">
      <c r="S18" s="5">
        <f t="shared" si="0"/>
        <v>0.85</v>
      </c>
      <c r="T18" s="5">
        <v>85</v>
      </c>
      <c r="U18" s="5">
        <f t="shared" si="1"/>
        <v>3.23</v>
      </c>
      <c r="W18" s="5">
        <v>-0.3</v>
      </c>
      <c r="X18" s="5">
        <f t="shared" si="2"/>
        <v>0.93325430079699101</v>
      </c>
    </row>
    <row r="19" spans="19:24">
      <c r="S19" s="5">
        <f t="shared" si="0"/>
        <v>0.9</v>
      </c>
      <c r="T19" s="5">
        <v>90</v>
      </c>
      <c r="U19" s="5">
        <f t="shared" si="1"/>
        <v>3.15</v>
      </c>
      <c r="W19" s="5">
        <v>-0.2</v>
      </c>
      <c r="X19" s="5">
        <f t="shared" si="2"/>
        <v>0.95499258602143589</v>
      </c>
    </row>
    <row r="20" spans="19:24">
      <c r="S20" s="5">
        <f t="shared" si="0"/>
        <v>0.95</v>
      </c>
      <c r="T20" s="5">
        <v>95</v>
      </c>
      <c r="U20" s="5">
        <f t="shared" si="1"/>
        <v>3.07</v>
      </c>
      <c r="W20" s="5">
        <v>-0.1</v>
      </c>
      <c r="X20" s="5">
        <f t="shared" si="2"/>
        <v>0.97723722095581067</v>
      </c>
    </row>
    <row r="21" spans="19:24">
      <c r="S21" s="5">
        <f t="shared" si="0"/>
        <v>1</v>
      </c>
      <c r="T21" s="5">
        <v>100</v>
      </c>
      <c r="U21" s="5">
        <f t="shared" si="1"/>
        <v>3</v>
      </c>
      <c r="W21" s="5">
        <v>0</v>
      </c>
      <c r="X21" s="5">
        <f t="shared" si="2"/>
        <v>1</v>
      </c>
    </row>
    <row r="22" spans="19:24">
      <c r="S22" s="5">
        <f t="shared" si="0"/>
        <v>1.05</v>
      </c>
      <c r="T22" s="5">
        <v>105</v>
      </c>
      <c r="U22" s="5">
        <f t="shared" si="1"/>
        <v>2.93</v>
      </c>
      <c r="W22" s="5">
        <v>0.1</v>
      </c>
      <c r="X22" s="5">
        <f t="shared" si="2"/>
        <v>1.0232929922807541</v>
      </c>
    </row>
    <row r="23" spans="19:24">
      <c r="S23" s="5">
        <f t="shared" si="0"/>
        <v>1.1000000000000001</v>
      </c>
      <c r="T23" s="5">
        <v>110</v>
      </c>
      <c r="U23" s="5">
        <f t="shared" si="1"/>
        <v>2.86</v>
      </c>
      <c r="W23" s="5">
        <v>0.2</v>
      </c>
      <c r="X23" s="5">
        <f t="shared" si="2"/>
        <v>1.0471285480508996</v>
      </c>
    </row>
    <row r="24" spans="19:24">
      <c r="S24" s="5">
        <f t="shared" si="0"/>
        <v>1.1499999999999999</v>
      </c>
      <c r="T24" s="5">
        <v>115</v>
      </c>
      <c r="U24" s="5">
        <f t="shared" si="1"/>
        <v>2.8</v>
      </c>
      <c r="W24" s="5">
        <v>0.3</v>
      </c>
      <c r="X24" s="5">
        <f t="shared" si="2"/>
        <v>1.0715193052376064</v>
      </c>
    </row>
    <row r="25" spans="19:24">
      <c r="S25" s="5">
        <f t="shared" si="0"/>
        <v>1.2</v>
      </c>
      <c r="T25" s="5">
        <v>120</v>
      </c>
      <c r="U25" s="5">
        <f t="shared" si="1"/>
        <v>2.74</v>
      </c>
      <c r="W25" s="5">
        <v>0.4</v>
      </c>
      <c r="X25" s="5">
        <f t="shared" si="2"/>
        <v>1.0964781961431851</v>
      </c>
    </row>
    <row r="26" spans="19:24">
      <c r="S26" s="5">
        <f t="shared" si="0"/>
        <v>1.25</v>
      </c>
      <c r="T26" s="5">
        <v>125</v>
      </c>
      <c r="U26" s="5">
        <f t="shared" si="1"/>
        <v>2.68</v>
      </c>
      <c r="W26" s="5">
        <v>0.5</v>
      </c>
      <c r="X26" s="5">
        <f t="shared" si="2"/>
        <v>1.1220184543019636</v>
      </c>
    </row>
    <row r="27" spans="19:24">
      <c r="S27" s="5">
        <f t="shared" si="0"/>
        <v>1.3</v>
      </c>
      <c r="T27" s="5">
        <v>130</v>
      </c>
      <c r="U27" s="5">
        <f t="shared" si="1"/>
        <v>2.62</v>
      </c>
      <c r="W27" s="5">
        <v>0.6</v>
      </c>
      <c r="X27" s="5">
        <f t="shared" si="2"/>
        <v>1.1481536214968828</v>
      </c>
    </row>
    <row r="28" spans="19:24">
      <c r="S28" s="5">
        <f t="shared" si="0"/>
        <v>1.35</v>
      </c>
      <c r="T28" s="5">
        <v>135</v>
      </c>
      <c r="U28" s="5">
        <f t="shared" si="1"/>
        <v>2.57</v>
      </c>
      <c r="W28" s="5">
        <v>0.7</v>
      </c>
      <c r="X28" s="5">
        <f t="shared" si="2"/>
        <v>1.1748975549395295</v>
      </c>
    </row>
    <row r="29" spans="19:24">
      <c r="S29" s="5">
        <f t="shared" si="0"/>
        <v>1.4</v>
      </c>
      <c r="T29" s="5">
        <v>140</v>
      </c>
      <c r="U29" s="5">
        <f t="shared" si="1"/>
        <v>2.5099999999999998</v>
      </c>
      <c r="W29" s="5">
        <v>0.8</v>
      </c>
      <c r="X29" s="5">
        <f t="shared" si="2"/>
        <v>1.2022644346174129</v>
      </c>
    </row>
    <row r="30" spans="19:24">
      <c r="S30" s="5">
        <f t="shared" si="0"/>
        <v>1.45</v>
      </c>
      <c r="T30" s="5">
        <v>145</v>
      </c>
      <c r="U30" s="5">
        <f t="shared" si="1"/>
        <v>2.46</v>
      </c>
      <c r="W30" s="5">
        <v>0.9</v>
      </c>
      <c r="X30" s="5">
        <f t="shared" si="2"/>
        <v>1.2302687708123816</v>
      </c>
    </row>
    <row r="31" spans="19:24">
      <c r="S31" s="5">
        <f t="shared" si="0"/>
        <v>1.5</v>
      </c>
      <c r="T31" s="5">
        <v>150</v>
      </c>
      <c r="U31" s="5">
        <f t="shared" si="1"/>
        <v>2.42</v>
      </c>
      <c r="W31" s="5">
        <v>1</v>
      </c>
      <c r="X31" s="5">
        <f t="shared" si="2"/>
        <v>1.2589254117941673</v>
      </c>
    </row>
    <row r="32" spans="19:24">
      <c r="S32" s="5">
        <f t="shared" si="0"/>
        <v>1.55</v>
      </c>
      <c r="T32" s="5">
        <v>155</v>
      </c>
      <c r="U32" s="5">
        <f t="shared" si="1"/>
        <v>2.37</v>
      </c>
      <c r="W32" s="5">
        <v>1.1000000000000001</v>
      </c>
      <c r="X32" s="5">
        <f t="shared" si="2"/>
        <v>1.288249551693134</v>
      </c>
    </row>
    <row r="33" spans="19:24">
      <c r="S33" s="5">
        <f t="shared" ref="S33:S64" si="3">T33/100</f>
        <v>1.6</v>
      </c>
      <c r="T33" s="5">
        <v>160</v>
      </c>
      <c r="U33" s="5">
        <f t="shared" ref="U33:U64" si="4">MAX(MIN(ROUND(3-1*LOG((T33/100),2),2),5),1)</f>
        <v>2.3199999999999998</v>
      </c>
      <c r="W33" s="5">
        <v>1.2</v>
      </c>
      <c r="X33" s="5">
        <f t="shared" si="2"/>
        <v>1.3182567385564072</v>
      </c>
    </row>
    <row r="34" spans="19:24">
      <c r="S34" s="5">
        <f t="shared" si="3"/>
        <v>1.65</v>
      </c>
      <c r="T34" s="5">
        <v>165</v>
      </c>
      <c r="U34" s="5">
        <f t="shared" si="4"/>
        <v>2.2799999999999998</v>
      </c>
      <c r="W34" s="5">
        <v>1.3</v>
      </c>
      <c r="X34" s="5">
        <f t="shared" si="2"/>
        <v>1.3489628825916538</v>
      </c>
    </row>
    <row r="35" spans="19:24">
      <c r="S35" s="5">
        <f t="shared" si="3"/>
        <v>1.7</v>
      </c>
      <c r="T35" s="5">
        <v>170</v>
      </c>
      <c r="U35" s="5">
        <f t="shared" si="4"/>
        <v>2.23</v>
      </c>
      <c r="W35" s="5">
        <v>1.4</v>
      </c>
      <c r="X35" s="5">
        <f t="shared" si="2"/>
        <v>1.3803842646028848</v>
      </c>
    </row>
    <row r="36" spans="19:24">
      <c r="S36" s="5">
        <f t="shared" si="3"/>
        <v>1.75</v>
      </c>
      <c r="T36" s="5">
        <v>175</v>
      </c>
      <c r="U36" s="5">
        <f t="shared" si="4"/>
        <v>2.19</v>
      </c>
      <c r="W36" s="5">
        <v>1.5</v>
      </c>
      <c r="X36" s="5">
        <f t="shared" si="2"/>
        <v>1.4125375446227544</v>
      </c>
    </row>
    <row r="37" spans="19:24">
      <c r="S37" s="5">
        <f t="shared" si="3"/>
        <v>1.8</v>
      </c>
      <c r="T37" s="5">
        <v>180</v>
      </c>
      <c r="U37" s="5">
        <f t="shared" si="4"/>
        <v>2.15</v>
      </c>
      <c r="W37" s="5">
        <v>1.6</v>
      </c>
      <c r="X37" s="5">
        <f t="shared" si="2"/>
        <v>1.4454397707459277</v>
      </c>
    </row>
    <row r="38" spans="19:24">
      <c r="S38" s="5">
        <f t="shared" si="3"/>
        <v>1.85</v>
      </c>
      <c r="T38" s="5">
        <v>185</v>
      </c>
      <c r="U38" s="5">
        <f t="shared" si="4"/>
        <v>2.11</v>
      </c>
      <c r="W38" s="5">
        <v>1.7</v>
      </c>
      <c r="X38" s="5">
        <f t="shared" si="2"/>
        <v>1.4791083881682074</v>
      </c>
    </row>
    <row r="39" spans="19:24">
      <c r="S39" s="5">
        <f t="shared" si="3"/>
        <v>1.9</v>
      </c>
      <c r="T39" s="5">
        <v>190</v>
      </c>
      <c r="U39" s="5">
        <f t="shared" si="4"/>
        <v>2.0699999999999998</v>
      </c>
      <c r="W39" s="5">
        <v>1.8</v>
      </c>
      <c r="X39" s="5">
        <f t="shared" si="2"/>
        <v>1.5135612484362084</v>
      </c>
    </row>
    <row r="40" spans="19:24">
      <c r="S40" s="5">
        <f t="shared" si="3"/>
        <v>1.95</v>
      </c>
      <c r="T40" s="5">
        <v>195</v>
      </c>
      <c r="U40" s="5">
        <f t="shared" si="4"/>
        <v>2.04</v>
      </c>
      <c r="W40" s="5">
        <v>1.9</v>
      </c>
      <c r="X40" s="5">
        <f t="shared" si="2"/>
        <v>1.5488166189124815</v>
      </c>
    </row>
    <row r="41" spans="19:24">
      <c r="S41" s="5">
        <f t="shared" si="3"/>
        <v>2</v>
      </c>
      <c r="T41" s="5">
        <v>200</v>
      </c>
      <c r="U41" s="5">
        <f t="shared" si="4"/>
        <v>2</v>
      </c>
      <c r="W41" s="5">
        <v>3</v>
      </c>
      <c r="X41" s="5">
        <f t="shared" si="2"/>
        <v>1.99526231496888</v>
      </c>
    </row>
    <row r="42" spans="19:24">
      <c r="S42" s="5">
        <f t="shared" si="3"/>
        <v>2.0499999999999998</v>
      </c>
      <c r="T42" s="5">
        <v>205</v>
      </c>
      <c r="U42" s="5">
        <f t="shared" si="4"/>
        <v>1.96</v>
      </c>
    </row>
    <row r="43" spans="19:24">
      <c r="S43" s="5">
        <f t="shared" si="3"/>
        <v>2.1</v>
      </c>
      <c r="T43" s="5">
        <v>210</v>
      </c>
      <c r="U43" s="5">
        <f t="shared" si="4"/>
        <v>1.93</v>
      </c>
    </row>
    <row r="44" spans="19:24">
      <c r="S44" s="5">
        <f t="shared" si="3"/>
        <v>2.15</v>
      </c>
      <c r="T44" s="5">
        <v>215</v>
      </c>
      <c r="U44" s="5">
        <f t="shared" si="4"/>
        <v>1.9</v>
      </c>
    </row>
    <row r="45" spans="19:24">
      <c r="S45" s="5">
        <f t="shared" si="3"/>
        <v>2.2000000000000002</v>
      </c>
      <c r="T45" s="5">
        <v>220</v>
      </c>
      <c r="U45" s="5">
        <f t="shared" si="4"/>
        <v>1.86</v>
      </c>
    </row>
    <row r="46" spans="19:24">
      <c r="S46" s="5">
        <f t="shared" si="3"/>
        <v>2.25</v>
      </c>
      <c r="T46" s="5">
        <v>225</v>
      </c>
      <c r="U46" s="5">
        <f t="shared" si="4"/>
        <v>1.83</v>
      </c>
    </row>
    <row r="47" spans="19:24">
      <c r="S47" s="5">
        <f t="shared" si="3"/>
        <v>2.2999999999999998</v>
      </c>
      <c r="T47" s="5">
        <v>230</v>
      </c>
      <c r="U47" s="5">
        <f t="shared" si="4"/>
        <v>1.8</v>
      </c>
    </row>
    <row r="48" spans="19:24">
      <c r="S48" s="5">
        <f t="shared" si="3"/>
        <v>2.35</v>
      </c>
      <c r="T48" s="5">
        <v>235</v>
      </c>
      <c r="U48" s="5">
        <f t="shared" si="4"/>
        <v>1.77</v>
      </c>
    </row>
    <row r="49" spans="19:21">
      <c r="S49" s="5">
        <f t="shared" si="3"/>
        <v>2.4</v>
      </c>
      <c r="T49" s="5">
        <v>240</v>
      </c>
      <c r="U49" s="5">
        <f t="shared" si="4"/>
        <v>1.74</v>
      </c>
    </row>
    <row r="50" spans="19:21">
      <c r="S50" s="5">
        <f t="shared" si="3"/>
        <v>2.4500000000000002</v>
      </c>
      <c r="T50" s="5">
        <v>245</v>
      </c>
      <c r="U50" s="5">
        <f t="shared" si="4"/>
        <v>1.71</v>
      </c>
    </row>
    <row r="51" spans="19:21">
      <c r="S51" s="5">
        <f t="shared" si="3"/>
        <v>2.5</v>
      </c>
      <c r="T51" s="5">
        <v>250</v>
      </c>
      <c r="U51" s="5">
        <f t="shared" si="4"/>
        <v>1.68</v>
      </c>
    </row>
    <row r="52" spans="19:21">
      <c r="S52" s="5">
        <f t="shared" si="3"/>
        <v>2.5499999999999998</v>
      </c>
      <c r="T52" s="5">
        <v>255</v>
      </c>
      <c r="U52" s="5">
        <f t="shared" si="4"/>
        <v>1.65</v>
      </c>
    </row>
    <row r="53" spans="19:21">
      <c r="S53" s="5">
        <f t="shared" si="3"/>
        <v>2.6</v>
      </c>
      <c r="T53" s="5">
        <v>260</v>
      </c>
      <c r="U53" s="5">
        <f t="shared" si="4"/>
        <v>1.62</v>
      </c>
    </row>
    <row r="54" spans="19:21">
      <c r="S54" s="5">
        <f t="shared" si="3"/>
        <v>2.65</v>
      </c>
      <c r="T54" s="5">
        <v>265</v>
      </c>
      <c r="U54" s="5">
        <f t="shared" si="4"/>
        <v>1.59</v>
      </c>
    </row>
    <row r="55" spans="19:21">
      <c r="S55" s="5">
        <f t="shared" si="3"/>
        <v>2.7</v>
      </c>
      <c r="T55" s="5">
        <v>270</v>
      </c>
      <c r="U55" s="5">
        <f t="shared" si="4"/>
        <v>1.57</v>
      </c>
    </row>
    <row r="56" spans="19:21">
      <c r="S56" s="5">
        <f t="shared" si="3"/>
        <v>2.75</v>
      </c>
      <c r="T56" s="5">
        <v>275</v>
      </c>
      <c r="U56" s="5">
        <f t="shared" si="4"/>
        <v>1.54</v>
      </c>
    </row>
    <row r="57" spans="19:21">
      <c r="S57" s="5">
        <f t="shared" si="3"/>
        <v>2.8</v>
      </c>
      <c r="T57" s="5">
        <v>280</v>
      </c>
      <c r="U57" s="5">
        <f t="shared" si="4"/>
        <v>1.51</v>
      </c>
    </row>
    <row r="58" spans="19:21">
      <c r="S58" s="5">
        <f t="shared" si="3"/>
        <v>2.85</v>
      </c>
      <c r="T58" s="5">
        <v>285</v>
      </c>
      <c r="U58" s="5">
        <f t="shared" si="4"/>
        <v>1.49</v>
      </c>
    </row>
    <row r="59" spans="19:21">
      <c r="S59" s="5">
        <f t="shared" si="3"/>
        <v>2.9</v>
      </c>
      <c r="T59" s="5">
        <v>290</v>
      </c>
      <c r="U59" s="5">
        <f t="shared" si="4"/>
        <v>1.46</v>
      </c>
    </row>
    <row r="60" spans="19:21">
      <c r="S60" s="5">
        <f t="shared" si="3"/>
        <v>2.95</v>
      </c>
      <c r="T60" s="5">
        <v>295</v>
      </c>
      <c r="U60" s="5">
        <f t="shared" si="4"/>
        <v>1.44</v>
      </c>
    </row>
    <row r="61" spans="19:21">
      <c r="S61" s="5">
        <f t="shared" si="3"/>
        <v>3</v>
      </c>
      <c r="T61" s="5">
        <v>300</v>
      </c>
      <c r="U61" s="5">
        <f t="shared" si="4"/>
        <v>1.42</v>
      </c>
    </row>
    <row r="62" spans="19:21">
      <c r="S62" s="5">
        <f t="shared" si="3"/>
        <v>3.05</v>
      </c>
      <c r="T62" s="5">
        <v>305</v>
      </c>
      <c r="U62" s="5">
        <f t="shared" si="4"/>
        <v>1.39</v>
      </c>
    </row>
    <row r="63" spans="19:21">
      <c r="S63" s="5">
        <f t="shared" si="3"/>
        <v>3.1</v>
      </c>
      <c r="T63" s="5">
        <v>310</v>
      </c>
      <c r="U63" s="5">
        <f t="shared" si="4"/>
        <v>1.37</v>
      </c>
    </row>
    <row r="64" spans="19:21">
      <c r="S64" s="5">
        <f t="shared" si="3"/>
        <v>3.15</v>
      </c>
      <c r="T64" s="5">
        <v>315</v>
      </c>
      <c r="U64" s="5">
        <f t="shared" si="4"/>
        <v>1.34</v>
      </c>
    </row>
    <row r="65" spans="19:21">
      <c r="S65" s="5">
        <f t="shared" ref="S65:S81" si="5">T65/100</f>
        <v>3.2</v>
      </c>
      <c r="T65" s="5">
        <v>320</v>
      </c>
      <c r="U65" s="5">
        <f t="shared" ref="U65:U81" si="6">MAX(MIN(ROUND(3-1*LOG((T65/100),2),2),5),1)</f>
        <v>1.32</v>
      </c>
    </row>
    <row r="66" spans="19:21">
      <c r="S66" s="5">
        <f t="shared" si="5"/>
        <v>3.25</v>
      </c>
      <c r="T66" s="5">
        <v>325</v>
      </c>
      <c r="U66" s="5">
        <f t="shared" si="6"/>
        <v>1.3</v>
      </c>
    </row>
    <row r="67" spans="19:21">
      <c r="S67" s="5">
        <f t="shared" si="5"/>
        <v>3.3</v>
      </c>
      <c r="T67" s="5">
        <v>330</v>
      </c>
      <c r="U67" s="5">
        <f t="shared" si="6"/>
        <v>1.28</v>
      </c>
    </row>
    <row r="68" spans="19:21">
      <c r="S68" s="5">
        <f t="shared" si="5"/>
        <v>3.35</v>
      </c>
      <c r="T68" s="5">
        <v>335</v>
      </c>
      <c r="U68" s="5">
        <f t="shared" si="6"/>
        <v>1.26</v>
      </c>
    </row>
    <row r="69" spans="19:21">
      <c r="S69" s="5">
        <f t="shared" si="5"/>
        <v>3.4</v>
      </c>
      <c r="T69" s="5">
        <v>340</v>
      </c>
      <c r="U69" s="5">
        <f t="shared" si="6"/>
        <v>1.23</v>
      </c>
    </row>
    <row r="70" spans="19:21">
      <c r="S70" s="5">
        <f t="shared" si="5"/>
        <v>3.45</v>
      </c>
      <c r="T70" s="5">
        <v>345</v>
      </c>
      <c r="U70" s="5">
        <f t="shared" si="6"/>
        <v>1.21</v>
      </c>
    </row>
    <row r="71" spans="19:21">
      <c r="S71" s="5">
        <f t="shared" si="5"/>
        <v>3.5</v>
      </c>
      <c r="T71" s="5">
        <v>350</v>
      </c>
      <c r="U71" s="5">
        <f t="shared" si="6"/>
        <v>1.19</v>
      </c>
    </row>
    <row r="72" spans="19:21">
      <c r="S72" s="5">
        <f t="shared" si="5"/>
        <v>3.55</v>
      </c>
      <c r="T72" s="5">
        <v>355</v>
      </c>
      <c r="U72" s="5">
        <f t="shared" si="6"/>
        <v>1.17</v>
      </c>
    </row>
    <row r="73" spans="19:21">
      <c r="S73" s="5">
        <f t="shared" si="5"/>
        <v>3.6</v>
      </c>
      <c r="T73" s="5">
        <v>360</v>
      </c>
      <c r="U73" s="5">
        <f t="shared" si="6"/>
        <v>1.1499999999999999</v>
      </c>
    </row>
    <row r="74" spans="19:21">
      <c r="S74" s="5">
        <f t="shared" si="5"/>
        <v>3.65</v>
      </c>
      <c r="T74" s="5">
        <v>365</v>
      </c>
      <c r="U74" s="5">
        <f t="shared" si="6"/>
        <v>1.1299999999999999</v>
      </c>
    </row>
    <row r="75" spans="19:21">
      <c r="S75" s="5">
        <f t="shared" si="5"/>
        <v>3.7</v>
      </c>
      <c r="T75" s="5">
        <v>370</v>
      </c>
      <c r="U75" s="5">
        <f t="shared" si="6"/>
        <v>1.1100000000000001</v>
      </c>
    </row>
    <row r="76" spans="19:21">
      <c r="S76" s="5">
        <f t="shared" si="5"/>
        <v>3.75</v>
      </c>
      <c r="T76" s="5">
        <v>375</v>
      </c>
      <c r="U76" s="5">
        <f t="shared" si="6"/>
        <v>1.0900000000000001</v>
      </c>
    </row>
    <row r="77" spans="19:21">
      <c r="S77" s="5">
        <f t="shared" si="5"/>
        <v>3.8</v>
      </c>
      <c r="T77" s="5">
        <v>380</v>
      </c>
      <c r="U77" s="5">
        <f t="shared" si="6"/>
        <v>1.07</v>
      </c>
    </row>
    <row r="78" spans="19:21">
      <c r="S78" s="5">
        <f t="shared" si="5"/>
        <v>3.85</v>
      </c>
      <c r="T78" s="5">
        <v>385</v>
      </c>
      <c r="U78" s="5">
        <f t="shared" si="6"/>
        <v>1.06</v>
      </c>
    </row>
    <row r="79" spans="19:21">
      <c r="S79" s="5">
        <f t="shared" si="5"/>
        <v>3.9</v>
      </c>
      <c r="T79" s="5">
        <v>390</v>
      </c>
      <c r="U79" s="5">
        <f t="shared" si="6"/>
        <v>1.04</v>
      </c>
    </row>
    <row r="80" spans="19:21">
      <c r="S80" s="5">
        <f t="shared" si="5"/>
        <v>3.95</v>
      </c>
      <c r="T80" s="5">
        <v>395</v>
      </c>
      <c r="U80" s="5">
        <f t="shared" si="6"/>
        <v>1.02</v>
      </c>
    </row>
    <row r="81" spans="19:21">
      <c r="S81" s="5">
        <f t="shared" si="5"/>
        <v>4</v>
      </c>
      <c r="T81" s="5">
        <v>400</v>
      </c>
      <c r="U81" s="5">
        <f t="shared" si="6"/>
        <v>1</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4" ma:contentTypeDescription="Een nieuw document maken." ma:contentTypeScope="" ma:versionID="5b974a7769ce19a9a1f51c1b8353e7f8">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0a3f3f266e340702f7e4a57a975d91e6"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27ff877-0552-42d9-83ae-d09a0f1cb997}"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30dce5b-7ca5-43ee-9a71-01fffc04bad1">
      <UserInfo>
        <DisplayName>Anniek Hoogendorp - Karathanos</DisplayName>
        <AccountId>41</AccountId>
        <AccountType/>
      </UserInfo>
      <UserInfo>
        <DisplayName>Karin Bakker - Riemens</DisplayName>
        <AccountId>220</AccountId>
        <AccountType/>
      </UserInfo>
    </SharedWithUsers>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Props1.xml><?xml version="1.0" encoding="utf-8"?>
<ds:datastoreItem xmlns:ds="http://schemas.openxmlformats.org/officeDocument/2006/customXml" ds:itemID="{49804C34-161B-4670-89C5-322E195AE05F}">
  <ds:schemaRefs>
    <ds:schemaRef ds:uri="http://schemas.microsoft.com/sharepoint/v3/contenttype/forms"/>
  </ds:schemaRefs>
</ds:datastoreItem>
</file>

<file path=customXml/itemProps2.xml><?xml version="1.0" encoding="utf-8"?>
<ds:datastoreItem xmlns:ds="http://schemas.openxmlformats.org/officeDocument/2006/customXml" ds:itemID="{FE4DB960-885A-4F6B-BDE5-FD8476294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1EA136-284A-408E-86DE-48BBD051C227}">
  <ds:schemaRefs>
    <ds:schemaRef ds:uri="http://www.w3.org/XML/1998/namespace"/>
    <ds:schemaRef ds:uri="http://schemas.openxmlformats.org/package/2006/metadata/core-properties"/>
    <ds:schemaRef ds:uri="e662577e-a998-4d43-bcc0-d60ab2a724e1"/>
    <ds:schemaRef ds:uri="http://purl.org/dc/dcmitype/"/>
    <ds:schemaRef ds:uri="http://schemas.microsoft.com/office/2006/documentManagement/types"/>
    <ds:schemaRef ds:uri="http://purl.org/dc/elements/1.1/"/>
    <ds:schemaRef ds:uri="630dce5b-7ca5-43ee-9a71-01fffc04bad1"/>
    <ds:schemaRef ds:uri="http://schemas.microsoft.com/office/2006/metadata/properti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Informatie en instructies</vt:lpstr>
      <vt:lpstr>Downloadlink(s)</vt:lpstr>
      <vt:lpstr>Invultabel</vt:lpstr>
      <vt:lpstr>Toelichting dosisscore</vt:lpstr>
    </vt:vector>
  </TitlesOfParts>
  <Manager/>
  <Company>Medeco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wouter001</dc:creator>
  <cp:keywords/>
  <dc:description/>
  <cp:lastModifiedBy>Marcel van Straten</cp:lastModifiedBy>
  <cp:revision/>
  <dcterms:created xsi:type="dcterms:W3CDTF">2008-02-28T11:54:35Z</dcterms:created>
  <dcterms:modified xsi:type="dcterms:W3CDTF">2025-02-25T08:38:13Z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Order">
    <vt:r8>100</vt:r8>
  </property>
  <property fmtid="{D5CDD505-2E9C-101B-9397-08002B2CF9AE}" pid="4" name="MediaServiceImageTags">
    <vt:lpwstr/>
  </property>
</Properties>
</file>