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showInkAnnotation="0" autoCompressPictures="0"/>
  <mc:AlternateContent xmlns:mc="http://schemas.openxmlformats.org/markup-compatibility/2006">
    <mc:Choice Requires="x15">
      <x15ac:absPath xmlns:x15ac="http://schemas.microsoft.com/office/spreadsheetml/2010/11/ac" url="/Users/edwinvanek/Documents/Klanten/Provincie Overijssel/Aanbesteding 2024/"/>
    </mc:Choice>
  </mc:AlternateContent>
  <xr:revisionPtr revIDLastSave="0" documentId="13_ncr:1_{90533EC5-06A6-3E48-8500-633A663D5442}" xr6:coauthVersionLast="47" xr6:coauthVersionMax="47" xr10:uidLastSave="{00000000-0000-0000-0000-000000000000}"/>
  <bookViews>
    <workbookView xWindow="34200" yWindow="480" windowWidth="38400" windowHeight="21120" tabRatio="819" firstSheet="2" activeTab="4" xr2:uid="{00000000-000D-0000-FFFF-FFFF00000000}"/>
  </bookViews>
  <sheets>
    <sheet name="Uitleg Prijslijst" sheetId="6" r:id="rId1"/>
    <sheet name="1. Totalen" sheetId="5" r:id="rId2"/>
    <sheet name="2. Implementatie Flevoland" sheetId="9" r:id="rId3"/>
    <sheet name="3. Implementatie Gelderland " sheetId="16" r:id="rId4"/>
    <sheet name="4. Implementatie Overijssel" sheetId="18" r:id="rId5"/>
    <sheet name="5. Beheerkosten Flevoland" sheetId="2" r:id="rId6"/>
    <sheet name="6. Beheerkosten Gelderland" sheetId="12" r:id="rId7"/>
    <sheet name="7. Beheerkosten Overijssel" sheetId="13" r:id="rId8"/>
    <sheet name="8. Stuksprijzen beheer" sheetId="14" r:id="rId9"/>
    <sheet name="9. Energieverbruik" sheetId="17" r:id="rId10"/>
    <sheet name="Gegevensvalidatie" sheetId="15"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9" l="1"/>
  <c r="D43" i="18"/>
  <c r="D42" i="16"/>
  <c r="G87" i="14"/>
  <c r="E87" i="14"/>
  <c r="E55" i="18"/>
  <c r="G55" i="18" s="1"/>
  <c r="E54" i="16"/>
  <c r="G54" i="16" s="1"/>
  <c r="E41" i="18"/>
  <c r="G41" i="18" s="1"/>
  <c r="E40" i="18"/>
  <c r="G40" i="18" s="1"/>
  <c r="E39" i="18"/>
  <c r="G39" i="18" s="1"/>
  <c r="E40" i="16"/>
  <c r="G40" i="16" s="1"/>
  <c r="E39" i="16"/>
  <c r="G39" i="16" s="1"/>
  <c r="E38" i="16"/>
  <c r="G38" i="16" s="1"/>
  <c r="E39" i="9"/>
  <c r="G39" i="9" s="1"/>
  <c r="E38" i="9"/>
  <c r="G38" i="9" s="1"/>
  <c r="E37" i="9"/>
  <c r="G37" i="9" s="1"/>
  <c r="E24" i="14"/>
  <c r="G24" i="14" s="1"/>
  <c r="E22" i="14"/>
  <c r="G22" i="14" s="1"/>
  <c r="E20" i="14"/>
  <c r="G20" i="14" s="1"/>
  <c r="E54" i="18"/>
  <c r="G54" i="18" s="1"/>
  <c r="E53" i="18"/>
  <c r="G53" i="18" s="1"/>
  <c r="E52" i="18"/>
  <c r="G52" i="18" s="1"/>
  <c r="E51" i="18"/>
  <c r="G51" i="18" s="1"/>
  <c r="E52" i="9"/>
  <c r="G52" i="9" s="1"/>
  <c r="E51" i="9"/>
  <c r="G51" i="9" s="1"/>
  <c r="E50" i="9"/>
  <c r="G50" i="9" s="1"/>
  <c r="E49" i="9"/>
  <c r="G49" i="9" s="1"/>
  <c r="E53" i="16"/>
  <c r="G53" i="16" s="1"/>
  <c r="E52" i="16"/>
  <c r="G52" i="16" s="1"/>
  <c r="E51" i="16"/>
  <c r="G51" i="16" s="1"/>
  <c r="E50" i="16"/>
  <c r="G50" i="16" s="1"/>
  <c r="D95" i="14"/>
  <c r="E22" i="18" l="1"/>
  <c r="G22" i="18" s="1"/>
  <c r="D44" i="16"/>
  <c r="D32" i="16"/>
  <c r="D29" i="16"/>
  <c r="D43" i="9"/>
  <c r="D41" i="9"/>
  <c r="D44" i="9" s="1"/>
  <c r="E36" i="14" l="1"/>
  <c r="G36" i="14" s="1"/>
  <c r="U40" i="17" l="1"/>
  <c r="U41" i="17"/>
  <c r="U42" i="17"/>
  <c r="U43" i="17"/>
  <c r="U45" i="17"/>
  <c r="U46" i="17"/>
  <c r="U47" i="17"/>
  <c r="D33" i="13"/>
  <c r="E33" i="13" s="1"/>
  <c r="G33" i="13" s="1"/>
  <c r="D32" i="13"/>
  <c r="D31" i="13"/>
  <c r="D70" i="13" s="1"/>
  <c r="D30" i="13"/>
  <c r="D69" i="13" s="1"/>
  <c r="D29" i="13"/>
  <c r="D68" i="13" s="1"/>
  <c r="D98" i="13" s="1"/>
  <c r="D28" i="13"/>
  <c r="E28" i="13" s="1"/>
  <c r="G28" i="13" s="1"/>
  <c r="D27" i="13"/>
  <c r="D66" i="13" s="1"/>
  <c r="D26" i="13"/>
  <c r="E26" i="13" s="1"/>
  <c r="G26" i="13" s="1"/>
  <c r="D25" i="13"/>
  <c r="E25" i="13" s="1"/>
  <c r="G25" i="13" s="1"/>
  <c r="D24" i="13"/>
  <c r="E24" i="13" s="1"/>
  <c r="G24" i="13" s="1"/>
  <c r="D23" i="13"/>
  <c r="E23" i="13" s="1"/>
  <c r="G23" i="13" s="1"/>
  <c r="D22" i="13"/>
  <c r="E22" i="13" s="1"/>
  <c r="G22" i="13" s="1"/>
  <c r="D21" i="13"/>
  <c r="D60" i="13" s="1"/>
  <c r="D16" i="13"/>
  <c r="E16" i="13" s="1"/>
  <c r="G16" i="13" s="1"/>
  <c r="D15" i="13"/>
  <c r="E15" i="13" s="1"/>
  <c r="G15" i="13" s="1"/>
  <c r="D14" i="13"/>
  <c r="E14" i="13" s="1"/>
  <c r="G14" i="13" s="1"/>
  <c r="D13" i="13"/>
  <c r="D52" i="13" s="1"/>
  <c r="D12" i="13"/>
  <c r="D51" i="13" s="1"/>
  <c r="D11" i="13"/>
  <c r="D50" i="13" s="1"/>
  <c r="D83" i="13" s="1"/>
  <c r="D10" i="13"/>
  <c r="D49" i="13" s="1"/>
  <c r="D8" i="13"/>
  <c r="E8" i="13" s="1"/>
  <c r="G8" i="13" s="1"/>
  <c r="D9" i="13"/>
  <c r="D48" i="13" s="1"/>
  <c r="E48" i="13" s="1"/>
  <c r="G48" i="13" s="1"/>
  <c r="D7" i="13"/>
  <c r="E7" i="13" s="1"/>
  <c r="G7" i="13" s="1"/>
  <c r="D6" i="13"/>
  <c r="D58" i="13"/>
  <c r="E58" i="13" s="1"/>
  <c r="G58" i="13" s="1"/>
  <c r="D57" i="13"/>
  <c r="E57" i="13" s="1"/>
  <c r="G57" i="13" s="1"/>
  <c r="D56" i="13"/>
  <c r="E56" i="13" s="1"/>
  <c r="G56" i="13" s="1"/>
  <c r="G38" i="13"/>
  <c r="E38" i="13"/>
  <c r="E19" i="13"/>
  <c r="G19" i="13" s="1"/>
  <c r="E18" i="13"/>
  <c r="G18" i="13" s="1"/>
  <c r="E17" i="13"/>
  <c r="G17" i="13" s="1"/>
  <c r="D16" i="12"/>
  <c r="D55" i="12" s="1"/>
  <c r="D15" i="12"/>
  <c r="D54" i="12" s="1"/>
  <c r="D14" i="12"/>
  <c r="D53" i="12" s="1"/>
  <c r="D13" i="12"/>
  <c r="D52" i="12" s="1"/>
  <c r="D12" i="12"/>
  <c r="D51" i="12" s="1"/>
  <c r="D11" i="12"/>
  <c r="E11" i="12" s="1"/>
  <c r="G11" i="12" s="1"/>
  <c r="D10" i="12"/>
  <c r="D49" i="12" s="1"/>
  <c r="D9" i="12"/>
  <c r="D48" i="12" s="1"/>
  <c r="E48" i="12" s="1"/>
  <c r="G48" i="12" s="1"/>
  <c r="D8" i="12"/>
  <c r="E8" i="12" s="1"/>
  <c r="G8" i="12" s="1"/>
  <c r="D7" i="12"/>
  <c r="D46" i="12" s="1"/>
  <c r="D6" i="12"/>
  <c r="D45" i="12" s="1"/>
  <c r="D33" i="12"/>
  <c r="E33" i="12" s="1"/>
  <c r="G33" i="12" s="1"/>
  <c r="D32" i="12"/>
  <c r="E32" i="12" s="1"/>
  <c r="G32" i="12" s="1"/>
  <c r="D31" i="12"/>
  <c r="E31" i="12" s="1"/>
  <c r="G31" i="12" s="1"/>
  <c r="D30" i="12"/>
  <c r="E30" i="12" s="1"/>
  <c r="G30" i="12" s="1"/>
  <c r="D29" i="12"/>
  <c r="E29" i="12" s="1"/>
  <c r="G29" i="12" s="1"/>
  <c r="D28" i="12"/>
  <c r="E28" i="12" s="1"/>
  <c r="D27" i="12"/>
  <c r="E27" i="12" s="1"/>
  <c r="D26" i="12"/>
  <c r="E26" i="12" s="1"/>
  <c r="D25" i="12"/>
  <c r="E25" i="12" s="1"/>
  <c r="G25" i="12" s="1"/>
  <c r="D24" i="12"/>
  <c r="E24" i="12" s="1"/>
  <c r="G24" i="12" s="1"/>
  <c r="D23" i="12"/>
  <c r="D62" i="12" s="1"/>
  <c r="E62" i="12" s="1"/>
  <c r="G62" i="12" s="1"/>
  <c r="D22" i="12"/>
  <c r="E22" i="12" s="1"/>
  <c r="G22" i="12" s="1"/>
  <c r="D21" i="12"/>
  <c r="D60" i="12" s="1"/>
  <c r="E60" i="12" s="1"/>
  <c r="G60" i="12" s="1"/>
  <c r="E23" i="12"/>
  <c r="G23" i="12" s="1"/>
  <c r="D58" i="12"/>
  <c r="E58" i="12" s="1"/>
  <c r="G58" i="12" s="1"/>
  <c r="D57" i="12"/>
  <c r="E57" i="12" s="1"/>
  <c r="G57" i="12" s="1"/>
  <c r="D56" i="12"/>
  <c r="E56" i="12" s="1"/>
  <c r="G56" i="12" s="1"/>
  <c r="E38" i="12"/>
  <c r="G38" i="12" s="1"/>
  <c r="E19" i="12"/>
  <c r="G19" i="12" s="1"/>
  <c r="E18" i="12"/>
  <c r="G18" i="12" s="1"/>
  <c r="E17" i="12"/>
  <c r="G17" i="12" s="1"/>
  <c r="D48" i="2"/>
  <c r="E48" i="2" s="1"/>
  <c r="G48" i="2" s="1"/>
  <c r="D47" i="2"/>
  <c r="E47" i="2" s="1"/>
  <c r="G47" i="2" s="1"/>
  <c r="D46" i="2"/>
  <c r="E46" i="2" s="1"/>
  <c r="G46" i="2" s="1"/>
  <c r="D23" i="2"/>
  <c r="E23" i="2" s="1"/>
  <c r="G23" i="2" s="1"/>
  <c r="D22" i="2"/>
  <c r="D51" i="2" s="1"/>
  <c r="D21" i="2"/>
  <c r="E21" i="2" s="1"/>
  <c r="G21" i="2" s="1"/>
  <c r="D15" i="2"/>
  <c r="D44" i="2" s="1"/>
  <c r="D67" i="2" s="1"/>
  <c r="D14" i="2"/>
  <c r="E14" i="2" s="1"/>
  <c r="G14" i="2" s="1"/>
  <c r="D13" i="2"/>
  <c r="D42" i="2" s="1"/>
  <c r="D12" i="2"/>
  <c r="E12" i="2" s="1"/>
  <c r="G12" i="2" s="1"/>
  <c r="D11" i="2"/>
  <c r="D40" i="2" s="1"/>
  <c r="D8" i="2"/>
  <c r="D10" i="2"/>
  <c r="E10" i="2" s="1"/>
  <c r="G10" i="2" s="1"/>
  <c r="D16" i="2"/>
  <c r="E16" i="2" s="1"/>
  <c r="G16" i="2" s="1"/>
  <c r="D9" i="2"/>
  <c r="D38" i="2" s="1"/>
  <c r="E38" i="2" s="1"/>
  <c r="G38" i="2" s="1"/>
  <c r="D7" i="2"/>
  <c r="D36" i="2" s="1"/>
  <c r="D6" i="2"/>
  <c r="D35" i="2" s="1"/>
  <c r="E35" i="2" s="1"/>
  <c r="G35" i="2" s="1"/>
  <c r="E43" i="18"/>
  <c r="G43" i="18" s="1"/>
  <c r="E17" i="2"/>
  <c r="G17" i="2" s="1"/>
  <c r="E18" i="2"/>
  <c r="G18" i="2" s="1"/>
  <c r="E19" i="2"/>
  <c r="G19" i="2" s="1"/>
  <c r="D49" i="18"/>
  <c r="D48" i="18"/>
  <c r="D47" i="18"/>
  <c r="D45" i="18"/>
  <c r="D33" i="18"/>
  <c r="D34" i="18" s="1"/>
  <c r="D30" i="18"/>
  <c r="D48" i="16"/>
  <c r="D47" i="16"/>
  <c r="D46" i="16"/>
  <c r="D45" i="16"/>
  <c r="D33" i="16"/>
  <c r="D47" i="9"/>
  <c r="D46" i="9"/>
  <c r="D45" i="9"/>
  <c r="D28" i="9"/>
  <c r="D32" i="9"/>
  <c r="U48" i="17" l="1"/>
  <c r="E15" i="2"/>
  <c r="G15" i="2" s="1"/>
  <c r="D41" i="2"/>
  <c r="E41" i="2" s="1"/>
  <c r="G41" i="2" s="1"/>
  <c r="D62" i="13"/>
  <c r="E62" i="13" s="1"/>
  <c r="G62" i="13" s="1"/>
  <c r="D61" i="13"/>
  <c r="D91" i="13" s="1"/>
  <c r="D47" i="13"/>
  <c r="E47" i="13" s="1"/>
  <c r="G47" i="13" s="1"/>
  <c r="E22" i="2"/>
  <c r="G22" i="2" s="1"/>
  <c r="E36" i="2"/>
  <c r="G36" i="2" s="1"/>
  <c r="D60" i="2"/>
  <c r="E13" i="2"/>
  <c r="G13" i="2" s="1"/>
  <c r="E44" i="2"/>
  <c r="G44" i="2" s="1"/>
  <c r="E11" i="13"/>
  <c r="G11" i="13" s="1"/>
  <c r="D46" i="13"/>
  <c r="D80" i="13" s="1"/>
  <c r="D65" i="2"/>
  <c r="E42" i="2"/>
  <c r="G42" i="2" s="1"/>
  <c r="D27" i="2"/>
  <c r="D59" i="2"/>
  <c r="D63" i="2"/>
  <c r="E40" i="2"/>
  <c r="G40" i="2" s="1"/>
  <c r="E51" i="2"/>
  <c r="G51" i="2" s="1"/>
  <c r="D71" i="2"/>
  <c r="D52" i="2"/>
  <c r="D37" i="2"/>
  <c r="D64" i="2"/>
  <c r="D25" i="2"/>
  <c r="D26" i="2" s="1"/>
  <c r="D45" i="2"/>
  <c r="D39" i="2"/>
  <c r="D50" i="2"/>
  <c r="D43" i="2"/>
  <c r="E11" i="2"/>
  <c r="G11" i="2" s="1"/>
  <c r="D65" i="13"/>
  <c r="E65" i="13" s="1"/>
  <c r="G65" i="13" s="1"/>
  <c r="D72" i="13"/>
  <c r="E72" i="13" s="1"/>
  <c r="G72" i="13" s="1"/>
  <c r="D92" i="12"/>
  <c r="D90" i="12"/>
  <c r="D68" i="12"/>
  <c r="D46" i="18"/>
  <c r="E27" i="13"/>
  <c r="G27" i="13" s="1"/>
  <c r="D54" i="13"/>
  <c r="D87" i="13" s="1"/>
  <c r="D35" i="13"/>
  <c r="D36" i="13" s="1"/>
  <c r="E29" i="13"/>
  <c r="G29" i="13" s="1"/>
  <c r="U50" i="17"/>
  <c r="U51" i="17" s="1"/>
  <c r="D71" i="13"/>
  <c r="E71" i="13" s="1"/>
  <c r="G71" i="13" s="1"/>
  <c r="D37" i="13"/>
  <c r="E37" i="13" s="1"/>
  <c r="G37" i="13" s="1"/>
  <c r="E32" i="13"/>
  <c r="G32" i="13" s="1"/>
  <c r="E66" i="13"/>
  <c r="G66" i="13" s="1"/>
  <c r="D96" i="13"/>
  <c r="D84" i="13"/>
  <c r="E51" i="13"/>
  <c r="G51" i="13" s="1"/>
  <c r="E52" i="13"/>
  <c r="G52" i="13" s="1"/>
  <c r="D85" i="13"/>
  <c r="E60" i="13"/>
  <c r="G60" i="13" s="1"/>
  <c r="D90" i="13"/>
  <c r="D99" i="13"/>
  <c r="E69" i="13"/>
  <c r="G69" i="13" s="1"/>
  <c r="D100" i="13"/>
  <c r="E70" i="13"/>
  <c r="G70" i="13" s="1"/>
  <c r="D82" i="13"/>
  <c r="E49" i="13"/>
  <c r="G49" i="13" s="1"/>
  <c r="E9" i="13"/>
  <c r="G9" i="13" s="1"/>
  <c r="D67" i="13"/>
  <c r="E30" i="13"/>
  <c r="G30" i="13" s="1"/>
  <c r="D53" i="13"/>
  <c r="D64" i="13"/>
  <c r="D81" i="13"/>
  <c r="D92" i="13"/>
  <c r="E21" i="13"/>
  <c r="G21" i="13" s="1"/>
  <c r="E10" i="13"/>
  <c r="G10" i="13" s="1"/>
  <c r="D45" i="13"/>
  <c r="D55" i="13"/>
  <c r="E12" i="13"/>
  <c r="G12" i="13" s="1"/>
  <c r="E31" i="13"/>
  <c r="G31" i="13" s="1"/>
  <c r="E68" i="13"/>
  <c r="G68" i="13" s="1"/>
  <c r="E6" i="13"/>
  <c r="E13" i="13"/>
  <c r="G13" i="13" s="1"/>
  <c r="D63" i="13"/>
  <c r="E50" i="13"/>
  <c r="G50" i="13" s="1"/>
  <c r="D63" i="12"/>
  <c r="D64" i="12"/>
  <c r="D65" i="12"/>
  <c r="D66" i="12"/>
  <c r="D67" i="12"/>
  <c r="D69" i="12"/>
  <c r="D70" i="12"/>
  <c r="D61" i="12"/>
  <c r="D71" i="12"/>
  <c r="D72" i="12"/>
  <c r="D35" i="12"/>
  <c r="D36" i="12" s="1"/>
  <c r="D37" i="12"/>
  <c r="E37" i="12" s="1"/>
  <c r="G37" i="12" s="1"/>
  <c r="D47" i="12"/>
  <c r="D81" i="12" s="1"/>
  <c r="D50" i="12"/>
  <c r="D83" i="12" s="1"/>
  <c r="G28" i="12"/>
  <c r="G26" i="12"/>
  <c r="G27" i="12"/>
  <c r="E52" i="12"/>
  <c r="G52" i="12" s="1"/>
  <c r="D85" i="12"/>
  <c r="D80" i="12"/>
  <c r="E46" i="12"/>
  <c r="G46" i="12" s="1"/>
  <c r="E51" i="12"/>
  <c r="G51" i="12" s="1"/>
  <c r="D84" i="12"/>
  <c r="D87" i="12"/>
  <c r="E54" i="12"/>
  <c r="G54" i="12" s="1"/>
  <c r="D82" i="12"/>
  <c r="E49" i="12"/>
  <c r="G49" i="12" s="1"/>
  <c r="D86" i="12"/>
  <c r="E53" i="12"/>
  <c r="G53" i="12" s="1"/>
  <c r="D79" i="12"/>
  <c r="E45" i="12"/>
  <c r="D88" i="12"/>
  <c r="E55" i="12"/>
  <c r="G55" i="12" s="1"/>
  <c r="E15" i="12"/>
  <c r="G15" i="12" s="1"/>
  <c r="E12" i="12"/>
  <c r="G12" i="12" s="1"/>
  <c r="E9" i="12"/>
  <c r="G9" i="12" s="1"/>
  <c r="E21" i="12"/>
  <c r="E6" i="12"/>
  <c r="E13" i="12"/>
  <c r="G13" i="12" s="1"/>
  <c r="E10" i="12"/>
  <c r="G10" i="12" s="1"/>
  <c r="E7" i="12"/>
  <c r="G7" i="12" s="1"/>
  <c r="E14" i="12"/>
  <c r="G14" i="12" s="1"/>
  <c r="E16" i="12"/>
  <c r="G16" i="12" s="1"/>
  <c r="N131" i="17"/>
  <c r="N130" i="17"/>
  <c r="N129" i="17"/>
  <c r="N126" i="17"/>
  <c r="N125" i="17"/>
  <c r="N124" i="17"/>
  <c r="U115" i="17"/>
  <c r="U114" i="17"/>
  <c r="U113" i="17"/>
  <c r="U112" i="17"/>
  <c r="U109" i="17"/>
  <c r="U108" i="17"/>
  <c r="U107" i="17"/>
  <c r="E109" i="18"/>
  <c r="G109" i="18" s="1"/>
  <c r="E108" i="18"/>
  <c r="G108" i="18" s="1"/>
  <c r="E103" i="18"/>
  <c r="G103" i="18" s="1"/>
  <c r="E101" i="18"/>
  <c r="G101" i="18" s="1"/>
  <c r="E100" i="18"/>
  <c r="G100" i="18" s="1"/>
  <c r="E102" i="18"/>
  <c r="G102" i="18" s="1"/>
  <c r="E104" i="18"/>
  <c r="G104" i="18" s="1"/>
  <c r="E93" i="18"/>
  <c r="G93" i="18" s="1"/>
  <c r="E92" i="18"/>
  <c r="G92" i="18" s="1"/>
  <c r="E91" i="18"/>
  <c r="G91" i="18" s="1"/>
  <c r="U30" i="17"/>
  <c r="U29" i="17"/>
  <c r="U28" i="17"/>
  <c r="U25" i="17"/>
  <c r="U24" i="17"/>
  <c r="U23" i="17"/>
  <c r="U13" i="17"/>
  <c r="U12" i="17"/>
  <c r="U11" i="17"/>
  <c r="U8" i="17"/>
  <c r="U7" i="17"/>
  <c r="U6" i="17"/>
  <c r="N148" i="17"/>
  <c r="N149" i="17" s="1"/>
  <c r="N147" i="17"/>
  <c r="N146" i="17"/>
  <c r="N143" i="17"/>
  <c r="N142" i="17"/>
  <c r="N141" i="17"/>
  <c r="E65" i="18"/>
  <c r="G65" i="18" s="1"/>
  <c r="E66" i="18"/>
  <c r="G66" i="18" s="1"/>
  <c r="N132" i="17" l="1"/>
  <c r="N127" i="17"/>
  <c r="U110" i="17"/>
  <c r="U117" i="17" s="1"/>
  <c r="U118" i="17" s="1"/>
  <c r="U119" i="17" s="1"/>
  <c r="C94" i="12" s="1"/>
  <c r="U31" i="17"/>
  <c r="U26" i="17"/>
  <c r="U14" i="17"/>
  <c r="U9" i="17"/>
  <c r="E61" i="13"/>
  <c r="G61" i="13" s="1"/>
  <c r="D95" i="13"/>
  <c r="E46" i="13"/>
  <c r="G46" i="13" s="1"/>
  <c r="E37" i="2"/>
  <c r="D61" i="2"/>
  <c r="E52" i="2"/>
  <c r="G52" i="2" s="1"/>
  <c r="D72" i="2"/>
  <c r="E50" i="2"/>
  <c r="G50" i="2" s="1"/>
  <c r="D70" i="2"/>
  <c r="D68" i="2"/>
  <c r="E45" i="2"/>
  <c r="G45" i="2" s="1"/>
  <c r="E43" i="2"/>
  <c r="G43" i="2" s="1"/>
  <c r="D66" i="2"/>
  <c r="E39" i="2"/>
  <c r="G39" i="2" s="1"/>
  <c r="D62" i="2"/>
  <c r="E54" i="13"/>
  <c r="G54" i="13" s="1"/>
  <c r="D102" i="13"/>
  <c r="E67" i="12"/>
  <c r="G67" i="12" s="1"/>
  <c r="D97" i="12"/>
  <c r="E66" i="12"/>
  <c r="G66" i="12" s="1"/>
  <c r="D96" i="12"/>
  <c r="E71" i="12"/>
  <c r="G71" i="12" s="1"/>
  <c r="D101" i="12"/>
  <c r="E65" i="12"/>
  <c r="G65" i="12" s="1"/>
  <c r="D95" i="12"/>
  <c r="E68" i="12"/>
  <c r="G68" i="12" s="1"/>
  <c r="D98" i="12"/>
  <c r="E64" i="12"/>
  <c r="G64" i="12" s="1"/>
  <c r="D94" i="12"/>
  <c r="E63" i="12"/>
  <c r="G63" i="12" s="1"/>
  <c r="D93" i="12"/>
  <c r="E70" i="12"/>
  <c r="G70" i="12" s="1"/>
  <c r="D100" i="12"/>
  <c r="E72" i="12"/>
  <c r="G72" i="12" s="1"/>
  <c r="D102" i="12"/>
  <c r="E47" i="12"/>
  <c r="G47" i="12" s="1"/>
  <c r="E61" i="12"/>
  <c r="G61" i="12" s="1"/>
  <c r="D91" i="12"/>
  <c r="E69" i="12"/>
  <c r="G69" i="12" s="1"/>
  <c r="D99" i="12"/>
  <c r="D101" i="13"/>
  <c r="U52" i="17"/>
  <c r="C92" i="13" s="1"/>
  <c r="E92" i="13" s="1"/>
  <c r="G92" i="13" s="1"/>
  <c r="E36" i="13"/>
  <c r="G36" i="13" s="1"/>
  <c r="E35" i="13"/>
  <c r="E45" i="13"/>
  <c r="D79" i="13"/>
  <c r="D94" i="13"/>
  <c r="E64" i="13"/>
  <c r="G64" i="13" s="1"/>
  <c r="E63" i="13"/>
  <c r="G63" i="13" s="1"/>
  <c r="D93" i="13"/>
  <c r="D97" i="13"/>
  <c r="E67" i="13"/>
  <c r="G67" i="13" s="1"/>
  <c r="E53" i="13"/>
  <c r="G53" i="13" s="1"/>
  <c r="D86" i="13"/>
  <c r="G6" i="13"/>
  <c r="D88" i="13"/>
  <c r="E55" i="13"/>
  <c r="G55" i="13" s="1"/>
  <c r="E50" i="12"/>
  <c r="G50" i="12" s="1"/>
  <c r="G21" i="12"/>
  <c r="E35" i="12"/>
  <c r="G35" i="12" s="1"/>
  <c r="E36" i="12"/>
  <c r="G36" i="12" s="1"/>
  <c r="G45" i="12"/>
  <c r="G6" i="12"/>
  <c r="N144" i="17"/>
  <c r="N151" i="17" s="1"/>
  <c r="N152" i="17" s="1"/>
  <c r="N153" i="17" s="1"/>
  <c r="U33" i="17"/>
  <c r="U34" i="17" s="1"/>
  <c r="U35" i="17" s="1"/>
  <c r="C91" i="13" s="1"/>
  <c r="E91" i="13" s="1"/>
  <c r="G91" i="13" s="1"/>
  <c r="N134" i="17" l="1"/>
  <c r="N135" i="17" s="1"/>
  <c r="N136" i="17" s="1"/>
  <c r="C102" i="12" s="1"/>
  <c r="E102" i="12" s="1"/>
  <c r="G102" i="12" s="1"/>
  <c r="E94" i="12"/>
  <c r="G94" i="12" s="1"/>
  <c r="U16" i="17"/>
  <c r="U17" i="17" s="1"/>
  <c r="U18" i="17" s="1"/>
  <c r="C90" i="13" s="1"/>
  <c r="E90" i="13" s="1"/>
  <c r="G90" i="13" s="1"/>
  <c r="G37" i="2"/>
  <c r="G53" i="2" s="1"/>
  <c r="G54" i="2" s="1"/>
  <c r="E53" i="2"/>
  <c r="E54" i="2" s="1"/>
  <c r="E73" i="13"/>
  <c r="E74" i="13" s="1"/>
  <c r="G35" i="13"/>
  <c r="G39" i="13" s="1"/>
  <c r="G40" i="13" s="1"/>
  <c r="E39" i="13"/>
  <c r="E40" i="13" s="1"/>
  <c r="G45" i="13"/>
  <c r="E39" i="12"/>
  <c r="E40" i="12" s="1"/>
  <c r="G39" i="12"/>
  <c r="G40" i="12" s="1"/>
  <c r="G73" i="12"/>
  <c r="G74" i="12" s="1"/>
  <c r="E73" i="12"/>
  <c r="E74" i="12" s="1"/>
  <c r="G73" i="13" l="1"/>
  <c r="G74" i="13" s="1"/>
  <c r="E117" i="18"/>
  <c r="G117" i="18" s="1"/>
  <c r="E116" i="18"/>
  <c r="G116" i="18" s="1"/>
  <c r="E115" i="18"/>
  <c r="G115" i="18" s="1"/>
  <c r="E114" i="18"/>
  <c r="G114" i="18" s="1"/>
  <c r="E113" i="18"/>
  <c r="G113" i="18" s="1"/>
  <c r="E107" i="18"/>
  <c r="G107" i="18" s="1"/>
  <c r="E106" i="18"/>
  <c r="G106" i="18" s="1"/>
  <c r="E105" i="18"/>
  <c r="E99" i="18"/>
  <c r="G99" i="18" s="1"/>
  <c r="E98" i="18"/>
  <c r="E97" i="18"/>
  <c r="E90" i="18"/>
  <c r="G90" i="18" s="1"/>
  <c r="E89" i="18"/>
  <c r="G89" i="18" s="1"/>
  <c r="E88" i="18"/>
  <c r="G88" i="18" s="1"/>
  <c r="E87" i="18"/>
  <c r="G87" i="18" s="1"/>
  <c r="E86" i="18"/>
  <c r="E81" i="18"/>
  <c r="G81" i="18" s="1"/>
  <c r="E80" i="18"/>
  <c r="G80" i="18" s="1"/>
  <c r="E79" i="18"/>
  <c r="G79" i="18" s="1"/>
  <c r="E78" i="18"/>
  <c r="G78" i="18" s="1"/>
  <c r="E77" i="18"/>
  <c r="G77" i="18" s="1"/>
  <c r="E76" i="18"/>
  <c r="G76" i="18" s="1"/>
  <c r="E75" i="18"/>
  <c r="E70" i="18"/>
  <c r="G70" i="18" s="1"/>
  <c r="E69" i="18"/>
  <c r="G69" i="18" s="1"/>
  <c r="E68" i="18"/>
  <c r="G68" i="18" s="1"/>
  <c r="E67" i="18"/>
  <c r="G67" i="18" s="1"/>
  <c r="E64" i="18"/>
  <c r="G64" i="18" s="1"/>
  <c r="E63" i="18"/>
  <c r="E62" i="18"/>
  <c r="G62" i="18" s="1"/>
  <c r="E61" i="18"/>
  <c r="E49" i="18"/>
  <c r="G49" i="18" s="1"/>
  <c r="E48" i="18"/>
  <c r="G48" i="18" s="1"/>
  <c r="E47" i="18"/>
  <c r="G47" i="18" s="1"/>
  <c r="E46" i="18"/>
  <c r="G46" i="18" s="1"/>
  <c r="E45" i="18"/>
  <c r="G45" i="18" s="1"/>
  <c r="E44" i="18"/>
  <c r="G44" i="18" s="1"/>
  <c r="E42" i="18"/>
  <c r="G42" i="18" s="1"/>
  <c r="E38" i="18"/>
  <c r="G38" i="18" s="1"/>
  <c r="E37" i="18"/>
  <c r="G37" i="18" s="1"/>
  <c r="E36" i="18"/>
  <c r="G36" i="18" s="1"/>
  <c r="E35" i="18"/>
  <c r="G35" i="18" s="1"/>
  <c r="E34" i="18"/>
  <c r="G34" i="18" s="1"/>
  <c r="E33" i="18"/>
  <c r="G33" i="18" s="1"/>
  <c r="E31" i="18"/>
  <c r="G31" i="18" s="1"/>
  <c r="E30" i="18"/>
  <c r="G30" i="18" s="1"/>
  <c r="E29" i="18"/>
  <c r="G29" i="18" s="1"/>
  <c r="E28" i="18"/>
  <c r="G28" i="18" s="1"/>
  <c r="E27" i="18"/>
  <c r="G27" i="18" s="1"/>
  <c r="E26" i="18"/>
  <c r="G26" i="18" s="1"/>
  <c r="E25" i="18"/>
  <c r="G25" i="18" s="1"/>
  <c r="E24" i="18"/>
  <c r="G24" i="18" s="1"/>
  <c r="E23" i="18"/>
  <c r="G23" i="18" s="1"/>
  <c r="E21" i="18"/>
  <c r="G21" i="18" s="1"/>
  <c r="E19" i="18"/>
  <c r="G19" i="18" s="1"/>
  <c r="E18" i="18"/>
  <c r="G18" i="18" s="1"/>
  <c r="E17" i="18"/>
  <c r="G17" i="18" s="1"/>
  <c r="E16" i="18"/>
  <c r="E15" i="18"/>
  <c r="E9" i="18"/>
  <c r="G9" i="18" s="1"/>
  <c r="E8" i="18"/>
  <c r="G8" i="18" s="1"/>
  <c r="E7" i="18"/>
  <c r="G7" i="18" s="1"/>
  <c r="E6" i="18"/>
  <c r="E111" i="16"/>
  <c r="G111" i="16" s="1"/>
  <c r="E115" i="16"/>
  <c r="G115" i="16" s="1"/>
  <c r="E114" i="16"/>
  <c r="G114" i="16" s="1"/>
  <c r="E113" i="16"/>
  <c r="G113" i="16" s="1"/>
  <c r="E112" i="16"/>
  <c r="G112" i="16" s="1"/>
  <c r="E110" i="16"/>
  <c r="G110" i="16" s="1"/>
  <c r="E109" i="16"/>
  <c r="G109" i="16" s="1"/>
  <c r="E108" i="16"/>
  <c r="G108" i="16" s="1"/>
  <c r="E102" i="16"/>
  <c r="G102" i="16" s="1"/>
  <c r="E103" i="16"/>
  <c r="G103" i="16" s="1"/>
  <c r="E101" i="16"/>
  <c r="G101" i="16" s="1"/>
  <c r="E100" i="16"/>
  <c r="G100" i="16" s="1"/>
  <c r="E99" i="16"/>
  <c r="G99" i="16" s="1"/>
  <c r="E97" i="16"/>
  <c r="G97" i="16" s="1"/>
  <c r="E96" i="16"/>
  <c r="G96" i="16" s="1"/>
  <c r="E95" i="16"/>
  <c r="G95" i="16" s="1"/>
  <c r="E66" i="16"/>
  <c r="G66" i="16" s="1"/>
  <c r="E78" i="16"/>
  <c r="G78" i="16" s="1"/>
  <c r="E90" i="16"/>
  <c r="G90" i="16" s="1"/>
  <c r="E89" i="16"/>
  <c r="G89" i="16" s="1"/>
  <c r="E88" i="16"/>
  <c r="G88" i="16" s="1"/>
  <c r="E87" i="16"/>
  <c r="G87" i="16" s="1"/>
  <c r="E86" i="16"/>
  <c r="G86" i="16" s="1"/>
  <c r="E85" i="16"/>
  <c r="G85" i="16" s="1"/>
  <c r="E84" i="16"/>
  <c r="G84" i="16" s="1"/>
  <c r="E74" i="16"/>
  <c r="G74" i="16" s="1"/>
  <c r="E79" i="16"/>
  <c r="G79" i="16" s="1"/>
  <c r="E77" i="16"/>
  <c r="G77" i="16" s="1"/>
  <c r="E76" i="16"/>
  <c r="G76" i="16" s="1"/>
  <c r="E75" i="16"/>
  <c r="G75" i="16" s="1"/>
  <c r="E73" i="16"/>
  <c r="G73" i="16" s="1"/>
  <c r="E72" i="16"/>
  <c r="E67" i="16"/>
  <c r="G67" i="16" s="1"/>
  <c r="E65" i="16"/>
  <c r="G65" i="16" s="1"/>
  <c r="E64" i="16"/>
  <c r="G64" i="16" s="1"/>
  <c r="E63" i="16"/>
  <c r="G63" i="16" s="1"/>
  <c r="E62" i="16"/>
  <c r="E61" i="16"/>
  <c r="G61" i="16" s="1"/>
  <c r="E60" i="16"/>
  <c r="E123" i="16"/>
  <c r="G123" i="16" s="1"/>
  <c r="E122" i="16"/>
  <c r="G122" i="16" s="1"/>
  <c r="E121" i="16"/>
  <c r="G121" i="16" s="1"/>
  <c r="E120" i="16"/>
  <c r="G120" i="16" s="1"/>
  <c r="E119" i="16"/>
  <c r="G119" i="16" s="1"/>
  <c r="E48" i="16"/>
  <c r="G48" i="16" s="1"/>
  <c r="E47" i="16"/>
  <c r="G47" i="16" s="1"/>
  <c r="E46" i="16"/>
  <c r="G46" i="16" s="1"/>
  <c r="E45" i="16"/>
  <c r="G45" i="16" s="1"/>
  <c r="E44" i="16"/>
  <c r="G44" i="16" s="1"/>
  <c r="E43" i="16"/>
  <c r="G43" i="16" s="1"/>
  <c r="E42" i="16"/>
  <c r="G42" i="16" s="1"/>
  <c r="E41" i="16"/>
  <c r="G41" i="16" s="1"/>
  <c r="E37" i="16"/>
  <c r="G37" i="16" s="1"/>
  <c r="E36" i="16"/>
  <c r="G36" i="16" s="1"/>
  <c r="E35" i="16"/>
  <c r="G35" i="16" s="1"/>
  <c r="E34" i="16"/>
  <c r="G34" i="16" s="1"/>
  <c r="E33" i="16"/>
  <c r="G33" i="16" s="1"/>
  <c r="E32" i="16"/>
  <c r="G32" i="16" s="1"/>
  <c r="E30" i="16"/>
  <c r="G30" i="16" s="1"/>
  <c r="E29" i="16"/>
  <c r="G29" i="16" s="1"/>
  <c r="E28" i="16"/>
  <c r="G28" i="16" s="1"/>
  <c r="E27" i="16"/>
  <c r="G27" i="16" s="1"/>
  <c r="E26" i="16"/>
  <c r="G26" i="16" s="1"/>
  <c r="E25" i="16"/>
  <c r="G25" i="16" s="1"/>
  <c r="E24" i="16"/>
  <c r="G24" i="16" s="1"/>
  <c r="E23" i="16"/>
  <c r="G23" i="16" s="1"/>
  <c r="E22" i="16"/>
  <c r="G22" i="16" s="1"/>
  <c r="E21" i="16"/>
  <c r="G21" i="16" s="1"/>
  <c r="E19" i="16"/>
  <c r="G19" i="16" s="1"/>
  <c r="E18" i="16"/>
  <c r="G18" i="16" s="1"/>
  <c r="E17" i="16"/>
  <c r="G17" i="16" s="1"/>
  <c r="E16" i="16"/>
  <c r="G16" i="16" s="1"/>
  <c r="E15" i="16"/>
  <c r="E9" i="16"/>
  <c r="G9" i="16" s="1"/>
  <c r="E8" i="16"/>
  <c r="G8" i="16" s="1"/>
  <c r="E7" i="16"/>
  <c r="G7" i="16" s="1"/>
  <c r="E6" i="16"/>
  <c r="G6" i="16" s="1"/>
  <c r="E71" i="9"/>
  <c r="U97" i="17"/>
  <c r="U96" i="17"/>
  <c r="U95" i="17"/>
  <c r="U92" i="17"/>
  <c r="U91" i="17"/>
  <c r="U90" i="17"/>
  <c r="U80" i="17"/>
  <c r="U79" i="17"/>
  <c r="U78" i="17"/>
  <c r="U75" i="17"/>
  <c r="U74" i="17"/>
  <c r="U73" i="17"/>
  <c r="U64" i="17"/>
  <c r="U63" i="17"/>
  <c r="U62" i="17"/>
  <c r="U59" i="17"/>
  <c r="U58" i="17"/>
  <c r="U57" i="17"/>
  <c r="N114" i="17"/>
  <c r="N113" i="17"/>
  <c r="N112" i="17"/>
  <c r="N109" i="17"/>
  <c r="N108" i="17"/>
  <c r="N107" i="17"/>
  <c r="N97" i="17"/>
  <c r="N96" i="17"/>
  <c r="N95" i="17"/>
  <c r="N92" i="17"/>
  <c r="N91" i="17"/>
  <c r="N90" i="17"/>
  <c r="N80" i="17"/>
  <c r="N79" i="17"/>
  <c r="N78" i="17"/>
  <c r="N75" i="17"/>
  <c r="N74" i="17"/>
  <c r="N73" i="17"/>
  <c r="N64" i="17"/>
  <c r="N63" i="17"/>
  <c r="N62" i="17"/>
  <c r="N59" i="17"/>
  <c r="N58" i="17"/>
  <c r="N57" i="17"/>
  <c r="F64" i="17"/>
  <c r="F63" i="17"/>
  <c r="F62" i="17"/>
  <c r="F59" i="17"/>
  <c r="F58" i="17"/>
  <c r="F57" i="17"/>
  <c r="F114" i="17"/>
  <c r="F113" i="17"/>
  <c r="F112" i="17"/>
  <c r="F109" i="17"/>
  <c r="F108" i="17"/>
  <c r="F107" i="17"/>
  <c r="F97" i="17"/>
  <c r="F96" i="17"/>
  <c r="F95" i="17"/>
  <c r="F92" i="17"/>
  <c r="F91" i="17"/>
  <c r="F90" i="17"/>
  <c r="F80" i="17"/>
  <c r="F79" i="17"/>
  <c r="F78" i="17"/>
  <c r="F75" i="17"/>
  <c r="F74" i="17"/>
  <c r="F73" i="17"/>
  <c r="N47" i="17"/>
  <c r="N46" i="17"/>
  <c r="F47" i="17"/>
  <c r="N45" i="17"/>
  <c r="F46" i="17"/>
  <c r="F45" i="17"/>
  <c r="N42" i="17"/>
  <c r="N41" i="17"/>
  <c r="F42" i="17"/>
  <c r="N40" i="17"/>
  <c r="F41" i="17"/>
  <c r="F40" i="17"/>
  <c r="N30" i="17"/>
  <c r="F30" i="17"/>
  <c r="N29" i="17"/>
  <c r="F29" i="17"/>
  <c r="N28" i="17"/>
  <c r="F28" i="17"/>
  <c r="N25" i="17"/>
  <c r="F25" i="17"/>
  <c r="N24" i="17"/>
  <c r="F24" i="17"/>
  <c r="N23" i="17"/>
  <c r="F23" i="17"/>
  <c r="N13" i="17"/>
  <c r="F13" i="17"/>
  <c r="N12" i="17"/>
  <c r="F12" i="17"/>
  <c r="N11" i="17"/>
  <c r="F11" i="17"/>
  <c r="N8" i="17"/>
  <c r="F8" i="17"/>
  <c r="N7" i="17"/>
  <c r="F7" i="17"/>
  <c r="N6" i="17"/>
  <c r="F6" i="17"/>
  <c r="E75" i="14"/>
  <c r="G75" i="14" s="1"/>
  <c r="E76" i="14"/>
  <c r="G76" i="14" s="1"/>
  <c r="E77" i="14"/>
  <c r="G77" i="14" s="1"/>
  <c r="E78" i="14"/>
  <c r="G78" i="14" s="1"/>
  <c r="E79" i="14"/>
  <c r="G79" i="14" s="1"/>
  <c r="E80" i="14"/>
  <c r="G80" i="14" s="1"/>
  <c r="E81" i="14"/>
  <c r="G81" i="14" s="1"/>
  <c r="E82" i="14"/>
  <c r="G82" i="14" s="1"/>
  <c r="E83" i="14"/>
  <c r="G83" i="14" s="1"/>
  <c r="E84" i="14"/>
  <c r="G84" i="14" s="1"/>
  <c r="E85" i="14"/>
  <c r="G85" i="14" s="1"/>
  <c r="E40" i="9"/>
  <c r="E42" i="9"/>
  <c r="G42" i="9" s="1"/>
  <c r="E18" i="9"/>
  <c r="G18" i="9" s="1"/>
  <c r="E20" i="9"/>
  <c r="G20" i="9" s="1"/>
  <c r="N81" i="17" l="1"/>
  <c r="N98" i="17"/>
  <c r="N110" i="17"/>
  <c r="N115" i="17"/>
  <c r="N117" i="17" s="1"/>
  <c r="N118" i="17" s="1"/>
  <c r="N119" i="17" s="1"/>
  <c r="C100" i="12" s="1"/>
  <c r="E100" i="12" s="1"/>
  <c r="G100" i="12" s="1"/>
  <c r="U98" i="17"/>
  <c r="U65" i="17"/>
  <c r="U60" i="17"/>
  <c r="E71" i="18"/>
  <c r="G60" i="16"/>
  <c r="E68" i="16"/>
  <c r="E56" i="18"/>
  <c r="E55" i="16"/>
  <c r="E94" i="18"/>
  <c r="G15" i="16"/>
  <c r="G55" i="16" s="1"/>
  <c r="G40" i="9"/>
  <c r="E10" i="18"/>
  <c r="G97" i="18"/>
  <c r="E110" i="18"/>
  <c r="G75" i="18"/>
  <c r="G82" i="18" s="1"/>
  <c r="E82" i="18"/>
  <c r="G15" i="18"/>
  <c r="G104" i="16"/>
  <c r="G91" i="16"/>
  <c r="E80" i="16"/>
  <c r="G116" i="16"/>
  <c r="E91" i="16"/>
  <c r="E104" i="16"/>
  <c r="E116" i="16"/>
  <c r="E10" i="16"/>
  <c r="G105" i="18"/>
  <c r="G61" i="18"/>
  <c r="G16" i="18"/>
  <c r="G98" i="18"/>
  <c r="G86" i="18"/>
  <c r="G94" i="18" s="1"/>
  <c r="G6" i="18"/>
  <c r="G10" i="18" s="1"/>
  <c r="G63" i="18"/>
  <c r="G62" i="16"/>
  <c r="G72" i="16"/>
  <c r="G80" i="16" s="1"/>
  <c r="G10" i="16"/>
  <c r="N60" i="17"/>
  <c r="U76" i="17"/>
  <c r="N65" i="17"/>
  <c r="N93" i="17"/>
  <c r="U81" i="17"/>
  <c r="F65" i="17"/>
  <c r="N76" i="17"/>
  <c r="U93" i="17"/>
  <c r="F81" i="17"/>
  <c r="F60" i="17"/>
  <c r="F115" i="17"/>
  <c r="F14" i="17"/>
  <c r="F31" i="17"/>
  <c r="N31" i="17"/>
  <c r="F98" i="17"/>
  <c r="N43" i="17"/>
  <c r="F9" i="17"/>
  <c r="F110" i="17"/>
  <c r="N14" i="17"/>
  <c r="N48" i="17"/>
  <c r="N26" i="17"/>
  <c r="F93" i="17"/>
  <c r="F76" i="17"/>
  <c r="F48" i="17"/>
  <c r="N9" i="17"/>
  <c r="F26" i="17"/>
  <c r="F43" i="17"/>
  <c r="F83" i="17" l="1"/>
  <c r="F84" i="17" s="1"/>
  <c r="F85" i="17" s="1"/>
  <c r="C83" i="13"/>
  <c r="E83" i="13" s="1"/>
  <c r="G83" i="13" s="1"/>
  <c r="C63" i="2"/>
  <c r="E63" i="2" s="1"/>
  <c r="G63" i="2" s="1"/>
  <c r="C83" i="12"/>
  <c r="E83" i="12" s="1"/>
  <c r="G83" i="12" s="1"/>
  <c r="F33" i="17"/>
  <c r="F34" i="17" s="1"/>
  <c r="F35" i="17" s="1"/>
  <c r="N67" i="17"/>
  <c r="N68" i="17" s="1"/>
  <c r="N69" i="17" s="1"/>
  <c r="C97" i="12" s="1"/>
  <c r="E97" i="12" s="1"/>
  <c r="G97" i="12" s="1"/>
  <c r="N83" i="17"/>
  <c r="N84" i="17" s="1"/>
  <c r="N85" i="17" s="1"/>
  <c r="C98" i="12" s="1"/>
  <c r="E98" i="12" s="1"/>
  <c r="G98" i="12" s="1"/>
  <c r="N100" i="17"/>
  <c r="N101" i="17" s="1"/>
  <c r="N102" i="17" s="1"/>
  <c r="C99" i="12"/>
  <c r="E99" i="12" s="1"/>
  <c r="G99" i="12" s="1"/>
  <c r="C91" i="12"/>
  <c r="E91" i="12" s="1"/>
  <c r="G91" i="12" s="1"/>
  <c r="U100" i="17"/>
  <c r="U101" i="17" s="1"/>
  <c r="U102" i="17" s="1"/>
  <c r="C100" i="13" s="1"/>
  <c r="E100" i="13" s="1"/>
  <c r="G100" i="13" s="1"/>
  <c r="U67" i="17"/>
  <c r="U68" i="17" s="1"/>
  <c r="U69" i="17" s="1"/>
  <c r="C93" i="13" s="1"/>
  <c r="E93" i="13" s="1"/>
  <c r="G93" i="13" s="1"/>
  <c r="C102" i="13"/>
  <c r="E102" i="13" s="1"/>
  <c r="G102" i="13" s="1"/>
  <c r="G68" i="16"/>
  <c r="G125" i="16" s="1"/>
  <c r="E119" i="18"/>
  <c r="E7" i="5" s="1"/>
  <c r="E125" i="16"/>
  <c r="G56" i="18"/>
  <c r="G71" i="18"/>
  <c r="G110" i="18"/>
  <c r="F67" i="17"/>
  <c r="F68" i="17" s="1"/>
  <c r="F69" i="17" s="1"/>
  <c r="F117" i="17"/>
  <c r="F118" i="17" s="1"/>
  <c r="F119" i="17" s="1"/>
  <c r="F16" i="17"/>
  <c r="F17" i="17" s="1"/>
  <c r="F18" i="17" s="1"/>
  <c r="U83" i="17"/>
  <c r="U84" i="17" s="1"/>
  <c r="U85" i="17" s="1"/>
  <c r="C97" i="13" s="1"/>
  <c r="E97" i="13" s="1"/>
  <c r="G97" i="13" s="1"/>
  <c r="N16" i="17"/>
  <c r="N17" i="17" s="1"/>
  <c r="N18" i="17" s="1"/>
  <c r="C71" i="2" s="1"/>
  <c r="E71" i="2" s="1"/>
  <c r="G71" i="2" s="1"/>
  <c r="F100" i="17"/>
  <c r="F101" i="17" s="1"/>
  <c r="F102" i="17" s="1"/>
  <c r="N33" i="17"/>
  <c r="N34" i="17" s="1"/>
  <c r="N35" i="17" s="1"/>
  <c r="F50" i="17"/>
  <c r="F51" i="17" s="1"/>
  <c r="F52" i="17" s="1"/>
  <c r="N50" i="17"/>
  <c r="N51" i="17" s="1"/>
  <c r="N52" i="17" s="1"/>
  <c r="C96" i="12" s="1"/>
  <c r="E96" i="12" s="1"/>
  <c r="G96" i="12" s="1"/>
  <c r="E6" i="5" l="1"/>
  <c r="G6" i="5"/>
  <c r="C88" i="13"/>
  <c r="E88" i="13" s="1"/>
  <c r="G88" i="13" s="1"/>
  <c r="C93" i="12"/>
  <c r="E93" i="12" s="1"/>
  <c r="G93" i="12" s="1"/>
  <c r="C101" i="13"/>
  <c r="E101" i="13" s="1"/>
  <c r="G101" i="13" s="1"/>
  <c r="C88" i="12"/>
  <c r="E88" i="12" s="1"/>
  <c r="G88" i="12" s="1"/>
  <c r="C68" i="2"/>
  <c r="E68" i="2" s="1"/>
  <c r="G68" i="2" s="1"/>
  <c r="C98" i="13"/>
  <c r="E98" i="13" s="1"/>
  <c r="G98" i="13" s="1"/>
  <c r="C90" i="12"/>
  <c r="E90" i="12" s="1"/>
  <c r="G90" i="12" s="1"/>
  <c r="C101" i="12"/>
  <c r="E101" i="12" s="1"/>
  <c r="G101" i="12" s="1"/>
  <c r="C84" i="13"/>
  <c r="E84" i="13" s="1"/>
  <c r="G84" i="13" s="1"/>
  <c r="C64" i="2"/>
  <c r="E64" i="2" s="1"/>
  <c r="G64" i="2" s="1"/>
  <c r="C84" i="12"/>
  <c r="E84" i="12" s="1"/>
  <c r="G84" i="12" s="1"/>
  <c r="C62" i="2"/>
  <c r="E62" i="2" s="1"/>
  <c r="G62" i="2" s="1"/>
  <c r="C82" i="13"/>
  <c r="E82" i="13" s="1"/>
  <c r="G82" i="13" s="1"/>
  <c r="C82" i="12"/>
  <c r="E82" i="12" s="1"/>
  <c r="G82" i="12" s="1"/>
  <c r="C81" i="13"/>
  <c r="E81" i="13" s="1"/>
  <c r="G81" i="13" s="1"/>
  <c r="C67" i="2"/>
  <c r="E67" i="2" s="1"/>
  <c r="G67" i="2" s="1"/>
  <c r="C95" i="13"/>
  <c r="E95" i="13" s="1"/>
  <c r="G95" i="13" s="1"/>
  <c r="C61" i="2"/>
  <c r="E61" i="2" s="1"/>
  <c r="G61" i="2" s="1"/>
  <c r="C87" i="13"/>
  <c r="E87" i="13" s="1"/>
  <c r="G87" i="13" s="1"/>
  <c r="C87" i="12"/>
  <c r="E87" i="12" s="1"/>
  <c r="G87" i="12" s="1"/>
  <c r="C94" i="13"/>
  <c r="E94" i="13" s="1"/>
  <c r="G94" i="13" s="1"/>
  <c r="C92" i="12"/>
  <c r="E92" i="12" s="1"/>
  <c r="G92" i="12" s="1"/>
  <c r="C81" i="12"/>
  <c r="E81" i="12" s="1"/>
  <c r="G81" i="12" s="1"/>
  <c r="C86" i="12"/>
  <c r="E86" i="12" s="1"/>
  <c r="G86" i="12" s="1"/>
  <c r="C66" i="2"/>
  <c r="E66" i="2" s="1"/>
  <c r="G66" i="2" s="1"/>
  <c r="C80" i="13"/>
  <c r="E80" i="13" s="1"/>
  <c r="G80" i="13" s="1"/>
  <c r="C86" i="13"/>
  <c r="E86" i="13" s="1"/>
  <c r="G86" i="13" s="1"/>
  <c r="C80" i="12"/>
  <c r="E80" i="12" s="1"/>
  <c r="G80" i="12" s="1"/>
  <c r="C60" i="2"/>
  <c r="E60" i="2" s="1"/>
  <c r="G60" i="2" s="1"/>
  <c r="C96" i="13"/>
  <c r="E96" i="13" s="1"/>
  <c r="G96" i="13" s="1"/>
  <c r="C59" i="2"/>
  <c r="E59" i="2" s="1"/>
  <c r="C79" i="12"/>
  <c r="E79" i="12" s="1"/>
  <c r="C85" i="12"/>
  <c r="E85" i="12" s="1"/>
  <c r="G85" i="12" s="1"/>
  <c r="C70" i="2"/>
  <c r="E70" i="2" s="1"/>
  <c r="G70" i="2" s="1"/>
  <c r="C99" i="13"/>
  <c r="E99" i="13" s="1"/>
  <c r="G99" i="13" s="1"/>
  <c r="C65" i="2"/>
  <c r="E65" i="2" s="1"/>
  <c r="G65" i="2" s="1"/>
  <c r="C79" i="13"/>
  <c r="E79" i="13" s="1"/>
  <c r="C95" i="12"/>
  <c r="E95" i="12" s="1"/>
  <c r="G95" i="12" s="1"/>
  <c r="C72" i="2"/>
  <c r="E72" i="2" s="1"/>
  <c r="G72" i="2" s="1"/>
  <c r="C85" i="13"/>
  <c r="E85" i="13" s="1"/>
  <c r="G85" i="13" s="1"/>
  <c r="G119" i="18"/>
  <c r="G7" i="5" s="1"/>
  <c r="E103" i="13" l="1"/>
  <c r="E104" i="13" s="1"/>
  <c r="E106" i="13" s="1"/>
  <c r="E12" i="5" s="1"/>
  <c r="G79" i="13"/>
  <c r="G103" i="13" s="1"/>
  <c r="G104" i="13" s="1"/>
  <c r="G106" i="13" s="1"/>
  <c r="G12" i="5" s="1"/>
  <c r="G79" i="12"/>
  <c r="G103" i="12" s="1"/>
  <c r="G104" i="12" s="1"/>
  <c r="G106" i="12" s="1"/>
  <c r="G11" i="5" s="1"/>
  <c r="E103" i="12"/>
  <c r="E104" i="12" s="1"/>
  <c r="E106" i="12" s="1"/>
  <c r="E11" i="5" s="1"/>
  <c r="G59" i="2"/>
  <c r="G73" i="2" s="1"/>
  <c r="G74" i="2" s="1"/>
  <c r="E73" i="2"/>
  <c r="E74" i="2" s="1"/>
  <c r="E67" i="9"/>
  <c r="G67" i="9" s="1"/>
  <c r="E66" i="9"/>
  <c r="G66" i="9" s="1"/>
  <c r="E65" i="9"/>
  <c r="G65" i="9" s="1"/>
  <c r="E64" i="9"/>
  <c r="G64" i="9" s="1"/>
  <c r="E63" i="9"/>
  <c r="E60" i="9"/>
  <c r="G60" i="9" s="1"/>
  <c r="E59" i="9"/>
  <c r="G59" i="9" s="1"/>
  <c r="E58" i="9"/>
  <c r="E29" i="9"/>
  <c r="G29" i="9" s="1"/>
  <c r="E25" i="2"/>
  <c r="E68" i="9" l="1"/>
  <c r="G25" i="2"/>
  <c r="G58" i="9"/>
  <c r="G61" i="9" s="1"/>
  <c r="E61" i="9"/>
  <c r="G63" i="9"/>
  <c r="G68" i="9" s="1"/>
  <c r="E26" i="14"/>
  <c r="E28" i="14"/>
  <c r="G28" i="14" s="1"/>
  <c r="E29" i="14"/>
  <c r="G29" i="14" s="1"/>
  <c r="E32" i="14" l="1"/>
  <c r="G32" i="14" s="1"/>
  <c r="E33" i="9" l="1"/>
  <c r="E90" i="14" l="1"/>
  <c r="G90" i="14" s="1"/>
  <c r="E21" i="9" l="1"/>
  <c r="G21" i="9" s="1"/>
  <c r="E22" i="9"/>
  <c r="G22" i="9" s="1"/>
  <c r="E23" i="9"/>
  <c r="G23" i="9" s="1"/>
  <c r="E24" i="9"/>
  <c r="G24" i="9" s="1"/>
  <c r="E25" i="9"/>
  <c r="G25" i="9" s="1"/>
  <c r="E26" i="9"/>
  <c r="G26" i="9" s="1"/>
  <c r="E27" i="9"/>
  <c r="G27" i="9" s="1"/>
  <c r="E28" i="9"/>
  <c r="G28" i="9" s="1"/>
  <c r="E31" i="9"/>
  <c r="G31" i="9" s="1"/>
  <c r="E32" i="9"/>
  <c r="G32" i="9" s="1"/>
  <c r="G33" i="9"/>
  <c r="E34" i="9"/>
  <c r="G34" i="9" s="1"/>
  <c r="E35" i="9"/>
  <c r="G35" i="9" s="1"/>
  <c r="E36" i="9"/>
  <c r="G36" i="9" s="1"/>
  <c r="E41" i="9"/>
  <c r="E43" i="9"/>
  <c r="G43" i="9" s="1"/>
  <c r="E44" i="9"/>
  <c r="G44" i="9" s="1"/>
  <c r="E45" i="9"/>
  <c r="G45" i="9" s="1"/>
  <c r="E46" i="9"/>
  <c r="G46" i="9" s="1"/>
  <c r="E47" i="9"/>
  <c r="G47" i="9" s="1"/>
  <c r="E75" i="9"/>
  <c r="G75" i="9" s="1"/>
  <c r="E34" i="14"/>
  <c r="G34" i="14" s="1"/>
  <c r="E67" i="14"/>
  <c r="G67" i="14" s="1"/>
  <c r="E47" i="14"/>
  <c r="G47" i="14" s="1"/>
  <c r="E43" i="14"/>
  <c r="G43" i="14" s="1"/>
  <c r="E14" i="14"/>
  <c r="G14" i="14" s="1"/>
  <c r="E15" i="14"/>
  <c r="G15" i="14" s="1"/>
  <c r="E16" i="14"/>
  <c r="G16" i="14" s="1"/>
  <c r="E9" i="14"/>
  <c r="G9" i="14" s="1"/>
  <c r="G41" i="9" l="1"/>
  <c r="E73" i="14"/>
  <c r="E72" i="14"/>
  <c r="G72" i="14" s="1"/>
  <c r="E25" i="14"/>
  <c r="G25" i="14" s="1"/>
  <c r="E18" i="14"/>
  <c r="G18" i="14" s="1"/>
  <c r="E19" i="14"/>
  <c r="G19" i="14" s="1"/>
  <c r="E21" i="14"/>
  <c r="G21" i="14" s="1"/>
  <c r="G73" i="14" l="1"/>
  <c r="E91" i="14" l="1"/>
  <c r="E92" i="14"/>
  <c r="G92" i="14" s="1"/>
  <c r="E89" i="14" l="1"/>
  <c r="G89" i="14" s="1"/>
  <c r="E46" i="14"/>
  <c r="G46" i="14" s="1"/>
  <c r="E26" i="2" l="1"/>
  <c r="G26" i="2" l="1"/>
  <c r="E54" i="14"/>
  <c r="G54" i="14" s="1"/>
  <c r="E53" i="14"/>
  <c r="G53" i="14" s="1"/>
  <c r="E52" i="14"/>
  <c r="G52" i="14" s="1"/>
  <c r="E42" i="14"/>
  <c r="G42" i="14" s="1"/>
  <c r="E41" i="14"/>
  <c r="G41" i="14" s="1"/>
  <c r="E40" i="14"/>
  <c r="G40" i="14" s="1"/>
  <c r="E74" i="9"/>
  <c r="G74" i="9" s="1"/>
  <c r="E86" i="14" l="1"/>
  <c r="G86" i="14" s="1"/>
  <c r="E88" i="14"/>
  <c r="G88" i="14" s="1"/>
  <c r="E5" i="14" l="1"/>
  <c r="E6" i="14"/>
  <c r="G6" i="14" s="1"/>
  <c r="E7" i="14"/>
  <c r="G7" i="14" s="1"/>
  <c r="E8" i="14"/>
  <c r="G8" i="14" s="1"/>
  <c r="E10" i="14"/>
  <c r="G10" i="14" s="1"/>
  <c r="E11" i="14"/>
  <c r="G11" i="14" s="1"/>
  <c r="E12" i="14"/>
  <c r="G12" i="14" s="1"/>
  <c r="E13" i="14"/>
  <c r="G13" i="14" s="1"/>
  <c r="E17" i="14"/>
  <c r="G17" i="14" s="1"/>
  <c r="E23" i="14"/>
  <c r="G23" i="14" s="1"/>
  <c r="G26" i="14"/>
  <c r="E27" i="14"/>
  <c r="G27" i="14" s="1"/>
  <c r="E30" i="14"/>
  <c r="G30" i="14" s="1"/>
  <c r="E31" i="14"/>
  <c r="G31" i="14" s="1"/>
  <c r="E33" i="14"/>
  <c r="G33" i="14" s="1"/>
  <c r="E35" i="14"/>
  <c r="G35" i="14" s="1"/>
  <c r="E37" i="14"/>
  <c r="G37" i="14" s="1"/>
  <c r="E38" i="14"/>
  <c r="G38" i="14" s="1"/>
  <c r="E39" i="14"/>
  <c r="G39" i="14" s="1"/>
  <c r="E44" i="14"/>
  <c r="G44" i="14" s="1"/>
  <c r="E45" i="14"/>
  <c r="G45" i="14" s="1"/>
  <c r="E48" i="14"/>
  <c r="G48" i="14" s="1"/>
  <c r="E49" i="14"/>
  <c r="G49" i="14" s="1"/>
  <c r="E50" i="14"/>
  <c r="G50" i="14" s="1"/>
  <c r="E51" i="14"/>
  <c r="G51" i="14" s="1"/>
  <c r="E55" i="14"/>
  <c r="G55" i="14" s="1"/>
  <c r="E56" i="14"/>
  <c r="G56" i="14" s="1"/>
  <c r="E57" i="14"/>
  <c r="G57" i="14" s="1"/>
  <c r="E58" i="14"/>
  <c r="G58" i="14" s="1"/>
  <c r="E59" i="14"/>
  <c r="G59" i="14" s="1"/>
  <c r="E60" i="14"/>
  <c r="G60" i="14" s="1"/>
  <c r="E61" i="14"/>
  <c r="G61" i="14" s="1"/>
  <c r="E62" i="14"/>
  <c r="G62" i="14" s="1"/>
  <c r="E63" i="14"/>
  <c r="G63" i="14" s="1"/>
  <c r="E64" i="14"/>
  <c r="G64" i="14" s="1"/>
  <c r="E65" i="14"/>
  <c r="G65" i="14" s="1"/>
  <c r="E66" i="14"/>
  <c r="G66" i="14" s="1"/>
  <c r="E68" i="14"/>
  <c r="G68" i="14" s="1"/>
  <c r="E69" i="14"/>
  <c r="G69" i="14" s="1"/>
  <c r="E70" i="14"/>
  <c r="G70" i="14" s="1"/>
  <c r="E71" i="14"/>
  <c r="G71" i="14" s="1"/>
  <c r="E74" i="14"/>
  <c r="G91" i="14"/>
  <c r="E93" i="14"/>
  <c r="G93" i="14" s="1"/>
  <c r="E94" i="14"/>
  <c r="G94" i="14" s="1"/>
  <c r="E95" i="14"/>
  <c r="G95" i="14" s="1"/>
  <c r="E7" i="9"/>
  <c r="G7" i="9" s="1"/>
  <c r="E8" i="9"/>
  <c r="E73" i="9"/>
  <c r="G73" i="9" s="1"/>
  <c r="E72" i="9"/>
  <c r="G72" i="9" s="1"/>
  <c r="G71" i="9"/>
  <c r="E6" i="9"/>
  <c r="E7" i="2"/>
  <c r="G7" i="2" s="1"/>
  <c r="E8" i="2"/>
  <c r="G8" i="2" s="1"/>
  <c r="E9" i="2"/>
  <c r="G9" i="2" s="1"/>
  <c r="E15" i="9"/>
  <c r="G15" i="9" s="1"/>
  <c r="E16" i="9"/>
  <c r="G16" i="9" s="1"/>
  <c r="E9" i="9" l="1"/>
  <c r="E98" i="14"/>
  <c r="E13" i="5" s="1"/>
  <c r="G74" i="14"/>
  <c r="G8" i="9"/>
  <c r="G6" i="9"/>
  <c r="G9" i="9" s="1"/>
  <c r="G5" i="14"/>
  <c r="E14" i="9"/>
  <c r="E17" i="9"/>
  <c r="G17" i="9" s="1"/>
  <c r="E53" i="9" l="1"/>
  <c r="E77" i="9" s="1"/>
  <c r="E5" i="5" s="1"/>
  <c r="G98" i="14"/>
  <c r="G13" i="5" s="1"/>
  <c r="G14" i="9"/>
  <c r="G53" i="9" l="1"/>
  <c r="G77" i="9" s="1"/>
  <c r="G5" i="5" s="1"/>
  <c r="E6" i="2"/>
  <c r="E27" i="2"/>
  <c r="E28" i="2"/>
  <c r="G28" i="2" s="1"/>
  <c r="E29" i="2" l="1"/>
  <c r="E30" i="2" s="1"/>
  <c r="E76" i="2" s="1"/>
  <c r="E10" i="5" s="1"/>
  <c r="G27" i="2"/>
  <c r="G6" i="2"/>
  <c r="G29" i="2" l="1"/>
  <c r="G30" i="2" s="1"/>
  <c r="G76" i="2" s="1"/>
  <c r="G10" i="5" s="1"/>
  <c r="E15" i="5"/>
  <c r="G15" i="5" l="1"/>
</calcChain>
</file>

<file path=xl/sharedStrings.xml><?xml version="1.0" encoding="utf-8"?>
<sst xmlns="http://schemas.openxmlformats.org/spreadsheetml/2006/main" count="1982" uniqueCount="340">
  <si>
    <t>Uitleg Prijslijst</t>
  </si>
  <si>
    <t>Totaal Inschrijfprijs</t>
  </si>
  <si>
    <t>Kosten</t>
  </si>
  <si>
    <t>Weging</t>
  </si>
  <si>
    <t>Gewogen kosten</t>
  </si>
  <si>
    <t>Implementatiekosten</t>
  </si>
  <si>
    <t>Kosten Implementatie Flevoland</t>
  </si>
  <si>
    <t>gewogen</t>
  </si>
  <si>
    <t>Kosten Implementatie Gelderland</t>
  </si>
  <si>
    <t>Kosten Implementatie Overijssel</t>
  </si>
  <si>
    <t xml:space="preserve">Beheerkosten </t>
  </si>
  <si>
    <t>Totaal Beheerkosten Flevoland</t>
  </si>
  <si>
    <t>Totaal Beheerkosten Gelderland</t>
  </si>
  <si>
    <t>Totaal Beheerkosten Overijssel</t>
  </si>
  <si>
    <t>Totaal Extra stuksprijzen</t>
  </si>
  <si>
    <t>Totaal inschrijfsom</t>
  </si>
  <si>
    <t>Ter ondertekening</t>
  </si>
  <si>
    <t>Datum:</t>
  </si>
  <si>
    <t>…...........................................................................................................................................</t>
  </si>
  <si>
    <t>Plaats:</t>
  </si>
  <si>
    <t>Tekenbevoegde namens Inschrijver:</t>
  </si>
  <si>
    <t>Handtekening:</t>
  </si>
  <si>
    <t>Implementatiekosten Haltesystemen Flevoland</t>
  </si>
  <si>
    <t>Stukprijs</t>
  </si>
  <si>
    <t>Aantal</t>
  </si>
  <si>
    <t>Opmerkingen</t>
  </si>
  <si>
    <t>Implementatie Haltesystemen Flevoland</t>
  </si>
  <si>
    <t>1. Algemene implementatiekosten (turn-key/all-in)</t>
  </si>
  <si>
    <t>Implementatiekosten Haltesystemen</t>
  </si>
  <si>
    <t>Kosten Projectmanagement</t>
  </si>
  <si>
    <t>Implementatie software Nieuwe Haltesysteem</t>
  </si>
  <si>
    <t>Subtotaal</t>
  </si>
  <si>
    <t xml:space="preserve"> Subtotaal </t>
  </si>
  <si>
    <t>2. Uit te vragen type Haltesystemen en specifieke kosten</t>
  </si>
  <si>
    <t>2.1 Haltesystemen op reguliere haltes</t>
  </si>
  <si>
    <t>Type A: groot Haltesysteem vier regels</t>
  </si>
  <si>
    <t>Type A: groot Haltesysteem zes regels</t>
  </si>
  <si>
    <t>Type A: groot Haltesysteem acht regels</t>
  </si>
  <si>
    <t>Type B: klein Haltesysteem (E-paper)</t>
  </si>
  <si>
    <t>Type E: groot Haltesysteem TFT</t>
  </si>
  <si>
    <t>2.2 Haltesystemen op reguliere busstations</t>
  </si>
  <si>
    <t>Type A: groot Haltesysteem acht regels met haltekolom</t>
  </si>
  <si>
    <t>Type C: Overzichtsdisplay 8 regels</t>
  </si>
  <si>
    <t>Type C: Overzichtsdisplay 12 regels</t>
  </si>
  <si>
    <t>Type C: Overzichtsdisplay 16 regels</t>
  </si>
  <si>
    <t>Type D: Haltedisplay vier regels</t>
  </si>
  <si>
    <t>Type D: Haltedisplay zes regels</t>
  </si>
  <si>
    <t>Type D: Haltedisplay acht regels</t>
  </si>
  <si>
    <t>Haltevaan voor displays type A, D en E</t>
  </si>
  <si>
    <t>Optie: Prijs aanleg (turn-key) per voedingskast en afgaande bekabeling</t>
  </si>
  <si>
    <t>2.3 Algemene kosten voor alle Haltesystemen</t>
  </si>
  <si>
    <t>Opstellen locatieplan per (stations-)locatie</t>
  </si>
  <si>
    <t>Kosten voor bodemonderzoek (schoon grond verklaring)</t>
  </si>
  <si>
    <t>Optie: Prijs aanleg (turn-key) energiekabel per meter 'graven'</t>
  </si>
  <si>
    <t>5 displays * 15 meter = 75 * prijs (kolom C) = uitkomst (kolom E)</t>
  </si>
  <si>
    <t>Optie: Prijs aanleg (turn-key) energiekabel per meter 'gestuurde boring'</t>
  </si>
  <si>
    <t>2 displays * 15 meter = 30 * prijs (kolom C) = uitkomst (kolom E)</t>
  </si>
  <si>
    <t>Optie: Prijs aanleg (turn-key) datakabel per meter 'graven'</t>
  </si>
  <si>
    <t>2 displays * 10 meter = 20 * prijs (kolom C) = uitkomst (kolom E)</t>
  </si>
  <si>
    <t>Optie: Prijs aanvraag, installatie en aansluiten (turn-key) per ISRA punt</t>
  </si>
  <si>
    <t>Optie: Leveren en installeren blinde deur Haltesysteem type C 8 regels</t>
  </si>
  <si>
    <t>Optie: Leveren en installeren blinde deur Haltesysteem type C 12 regels</t>
  </si>
  <si>
    <t>Optie: Leveren en installeren blinde deur Haltesysteem type C 16 regels</t>
  </si>
  <si>
    <t>Verwijderen oude Haltesystemen</t>
  </si>
  <si>
    <t>Fundatie Type A, D en E beton</t>
  </si>
  <si>
    <t>Fundatie Type A, D en E buispaal</t>
  </si>
  <si>
    <t>Fundatie Type C: Overzichtsdisplay beton</t>
  </si>
  <si>
    <t>Mast display Type A, D en E</t>
  </si>
  <si>
    <t>Mast displays Type C, 8 regels</t>
  </si>
  <si>
    <t>Mast displays Type C, 12 regels</t>
  </si>
  <si>
    <t>Mast displays Type C, 16 regels</t>
  </si>
  <si>
    <t>2.4 Kosten voor de Bestaande Haltesystemen</t>
  </si>
  <si>
    <t>Ontwikkelen, testen en implementeren software en vervangen simkaarten Bestaande Haltesystemen</t>
  </si>
  <si>
    <t>Toevoegen RRReis logo Bestaande Haltesystemen</t>
  </si>
  <si>
    <t>Rechtzetten Bestaande Haltesystemen</t>
  </si>
  <si>
    <t>Onderzoek naar aanpassing te hoge en te lage Bestaande Haltesystemen</t>
  </si>
  <si>
    <t>3.. Uit te vragen type Haltesystemen specifieke busstations/locaties</t>
  </si>
  <si>
    <t>Implementatie Haltesystemen Airport Express</t>
  </si>
  <si>
    <t>Type D: Haltedisplay vier regels, incl. haltevaan, mast en fundatie</t>
  </si>
  <si>
    <t>Implementatie Haltesystemen Lelystad Station Centrum</t>
  </si>
  <si>
    <t>Type C: Overzichtsdisplay 16 regels bus en 6 regels trein, incl. masten en fundatie</t>
  </si>
  <si>
    <t>Optie: Prijs aanleg en levering centrale aansluitkast</t>
  </si>
  <si>
    <t>4. Tarieven voor aanvullende werkzaamheden Implementatiefase</t>
  </si>
  <si>
    <t>Uurtarief extra werkzaamheden: Projectleider/-manager</t>
  </si>
  <si>
    <t>Range € 100 - € 130</t>
  </si>
  <si>
    <t>Uurtarief extra werkzaamheden: werkvoorbereider/programmameur</t>
  </si>
  <si>
    <t>Range € 75 - € 110</t>
  </si>
  <si>
    <t>Uurtarief extra werkzaamheden: Installatiemedewerker</t>
  </si>
  <si>
    <r>
      <t xml:space="preserve">Max </t>
    </r>
    <r>
      <rPr>
        <sz val="8"/>
        <color rgb="FF000000"/>
        <rFont val="Calibri"/>
        <family val="2"/>
      </rPr>
      <t>€</t>
    </r>
    <r>
      <rPr>
        <sz val="8"/>
        <color rgb="FF000000"/>
        <rFont val="Verdana"/>
        <family val="2"/>
      </rPr>
      <t xml:space="preserve"> 65,-</t>
    </r>
  </si>
  <si>
    <t>Uurtarief extra werkzaamheden: beheerder/servicemonteur</t>
  </si>
  <si>
    <t>Opslagkosten per display per maand</t>
  </si>
  <si>
    <t>Totaal Implementatiekosten</t>
  </si>
  <si>
    <t>Implementatiekosten Haltesystemen Gelderland</t>
  </si>
  <si>
    <t>Implementatie Haltesystemen Gelderland</t>
  </si>
  <si>
    <t>Kosten voor het testen van de soft- en hardware FAT/SIT/SAT</t>
  </si>
  <si>
    <t>Type A: groot Haltesysteem vier regels met haltekolom</t>
  </si>
  <si>
    <t>10 displays * 15 meter = 150 * prijs (kolom C) = uitkomst (kolom E)</t>
  </si>
  <si>
    <t>3 displays * 15 meter = 45 * prijs (kolom C) = uitkomst (kolom E)</t>
  </si>
  <si>
    <t>5 displays * 10 meter = 50 * prijs (kolom C) = uitkomst (kolom E)</t>
  </si>
  <si>
    <t>Optie: Prijs voor aanpassen kleur bestaande mast naar RAL7016</t>
  </si>
  <si>
    <t>Implementatie Haltesystemen Apeldoorn</t>
  </si>
  <si>
    <t>Implementatiekosten Haltesystemen station Apeldoorn</t>
  </si>
  <si>
    <t>Opstellen locatieplan (stations-)locatie</t>
  </si>
  <si>
    <t>Type C: Overzichtsdisplay 16 regels, incl. masten en fundatie</t>
  </si>
  <si>
    <t>Type D: Haltedisplay drie regels</t>
  </si>
  <si>
    <t>Prijs aanleg en levering centrale voedingskast</t>
  </si>
  <si>
    <t>Onderzoek hergebruik bekabeling</t>
  </si>
  <si>
    <t>Implementatie Haltesystemen Dieren</t>
  </si>
  <si>
    <t>Implementatiekosten Haltesystemen station Dieren</t>
  </si>
  <si>
    <t>Type A: groot Haltesysteem acht regels met haltekolom, incl. masten en fundatie</t>
  </si>
  <si>
    <t>Type E: Overzichtsdisplay</t>
  </si>
  <si>
    <t>Type Speciaal: audiozuil</t>
  </si>
  <si>
    <t>Aanleg bekabeling Haltesystemen</t>
  </si>
  <si>
    <t>Implementatie Haltesystemen Ede-Wageningen</t>
  </si>
  <si>
    <t>Implementatiekosten Haltesystemen station Ede-Wageningen</t>
  </si>
  <si>
    <t>Type E: Overzichtsdisplay 12 regels (dubbelzijdig ruggelings)</t>
  </si>
  <si>
    <t>Optie: Type E: Overzichtsdisplay 12 regels (twee schermen naast elkaar)</t>
  </si>
  <si>
    <t>Implementatie Haltesystemen Nijmegen Centraal Station</t>
  </si>
  <si>
    <t>Implementatiekosten Haltesystemen station Nijmegen Centraal Station</t>
  </si>
  <si>
    <t>Type C: Overzichtsdisplay 30 regels, incl. masten en fundatie</t>
  </si>
  <si>
    <t>Type D: Haltedisplay vier regels, incl. haltevaan</t>
  </si>
  <si>
    <t>Type Speciaal: Toewijzingsdisplay, incl. masten en fundatie</t>
  </si>
  <si>
    <t>Inrichting bestaande voedingskast</t>
  </si>
  <si>
    <t>Implementatie Haltesystemen Nijmegen Dukenburg</t>
  </si>
  <si>
    <t>Implementatiekosten Haltesystemen station Nijmegen Dukenburg</t>
  </si>
  <si>
    <t>Type D: Haltedisplay 2 regels</t>
  </si>
  <si>
    <t>Implementatiekosten Haltesystemen Overijssel</t>
  </si>
  <si>
    <t>Implementatie Haltesystemen Overijssel</t>
  </si>
  <si>
    <t>Implementatie Haltesystemen Almelo</t>
  </si>
  <si>
    <t>Implementatiekosten Haltesystemen station Almelo</t>
  </si>
  <si>
    <t>Type E: groot Haltesysteem TFT (10-12 regels), incl. masten en fundatie</t>
  </si>
  <si>
    <t>Type speciaal: Toewijzingsdisplay vijf regels, incl. masten en fundatie</t>
  </si>
  <si>
    <t>Optie: Type speciaal: TFT abri achterwand</t>
  </si>
  <si>
    <t>Implementatie Haltesystemen Almelo Centrumplein</t>
  </si>
  <si>
    <t>Implementatiekosten Haltesystemen station Almelo Centrumplein</t>
  </si>
  <si>
    <t>Type C: Overzichtsdisplay 8 regels, incl. masten en fundatie</t>
  </si>
  <si>
    <t>Implementatie Haltesystemen Enschede</t>
  </si>
  <si>
    <t>Implementatiekosten Haltesystemen station Enschede</t>
  </si>
  <si>
    <t>Type C: Overzichtsdisplay 30 regels in huidige behuizing</t>
  </si>
  <si>
    <t>Kosten incl. opknappen behuizing.</t>
  </si>
  <si>
    <t>Implementatie Haltesystemen Hengelo</t>
  </si>
  <si>
    <t>Implementatiekosten Haltesystemen station Hengelo</t>
  </si>
  <si>
    <t>Type D: Haltedisplay vier regels achterwand abri</t>
  </si>
  <si>
    <t>Type E: Haltesysteem TFT in hal</t>
  </si>
  <si>
    <t>Conserveren (bestaande) masten in implementatiefase</t>
  </si>
  <si>
    <t>Renoveren haltekubussen en analoge klokken</t>
  </si>
  <si>
    <t>Optie: Prijs aanleg en levering centrale voedingskast</t>
  </si>
  <si>
    <t>Optie: Aanleg bekabeling Haltesystemen</t>
  </si>
  <si>
    <t>Beheerkosten Haltesystemen Flevoland</t>
  </si>
  <si>
    <t>Beheerkosten (excl. stroom- en datakosten) per maand:</t>
  </si>
  <si>
    <t>Haltesystemen op reguliere haltes en busstations</t>
  </si>
  <si>
    <t>Bestaand Haltesysteem type A: groot Haltesysteem vier regels</t>
  </si>
  <si>
    <t>Bestaand Haltesysteem type A: groot Haltesysteem zes regels</t>
  </si>
  <si>
    <t>Bestaand Haltesysteem type A: groot Haltesysteem acht regels</t>
  </si>
  <si>
    <t>Haltesystemen op specifieke busstations/locaties</t>
  </si>
  <si>
    <t>Lelystad Airport type D: Haltedisplay vier regels, incl. haltevaan, mast en fundatie</t>
  </si>
  <si>
    <t>Lelystad Centrum station type C: Overzichtsdisplay 16 regels bus en 6 regels trein, incl. masten en fundatie</t>
  </si>
  <si>
    <t>Lelystad Centrum station Type D: Haltedisplay vier regels, incl. haltevaan, mast en fundatie</t>
  </si>
  <si>
    <t>Overige beheerkosten</t>
  </si>
  <si>
    <t>Conserveren masten in beheerfase</t>
  </si>
  <si>
    <t>Installatieverantwoordelijkheid per display</t>
  </si>
  <si>
    <t xml:space="preserve">Reiniging per display (4 * per jaar) </t>
  </si>
  <si>
    <t>Servicedesk (24/7 ondersteuning)</t>
  </si>
  <si>
    <t>Totaal</t>
  </si>
  <si>
    <t>Kosten dataverbruik haltesystemen per maand:</t>
  </si>
  <si>
    <t>kWh</t>
  </si>
  <si>
    <t>Stroomverbruik haltesystemen per maand:</t>
  </si>
  <si>
    <t>Totaal Beheerkosten Flevoland (15 jaar)</t>
  </si>
  <si>
    <t>Beheerkosten Haltesystemen Gelderland</t>
  </si>
  <si>
    <t>Apeldoorn type C: Overzichtsdisplay 16 regels, incl. masten en fundatie</t>
  </si>
  <si>
    <t>Apeldoorn type D: Haltedisplay drie regels</t>
  </si>
  <si>
    <t>Dieren type A: groot Haltesysteem acht regels met haltekolom, incl. masten en fundatie</t>
  </si>
  <si>
    <t>Dieren type E: Overzichtsdisplay</t>
  </si>
  <si>
    <t>Dieren type Speciaal: audiozuil</t>
  </si>
  <si>
    <t>Ede-Wageningen type D: Haltedisplay vier regels, incl. haltevaan, mast en fundatie</t>
  </si>
  <si>
    <t>Ede-Wageningen type E: Overzichtsdisplay 12 regels (dubbelzijdig ruggelings)</t>
  </si>
  <si>
    <t>Ede-Wageningen type E optie: Overzichtsdisplay 12 regels (twee schermen naast elkaar)</t>
  </si>
  <si>
    <t>Nijmegen Centraal Station type C: Overzichtsdisplay 30 regels, incl. masten en fundatie</t>
  </si>
  <si>
    <t>Nijmegen Centraal Station type D: Haltedisplay vier regels, incl. haltevaan</t>
  </si>
  <si>
    <t>Nijmegen Centraal Station type Speciaal: Toewijzingsdisplay, incl. masten en fundatie</t>
  </si>
  <si>
    <t>Nijmegen Dukenburg type C: Overzichtsdisplay 16 regels, incl. masten en fundatie</t>
  </si>
  <si>
    <t>Nijmegen Dukenburg type D: Haltedisplay 2 regels</t>
  </si>
  <si>
    <t>Beheerkosten Haltesystemen Overijssel</t>
  </si>
  <si>
    <t>Almelo station type D: Haltedisplay vier regels</t>
  </si>
  <si>
    <t>Almelo station type E: groot Haltesysteem TFT (10-12 regels), incl. masten en fundatie</t>
  </si>
  <si>
    <t>Almelo station type speciaal: Toewijzingsdisplay vijf regels, incl. masten en fundatie</t>
  </si>
  <si>
    <t>Almelo station Optie: Type speciaal: TFT abri achterwand</t>
  </si>
  <si>
    <t>Almelo Centrumplein type A: groot Haltesysteem acht regels met haltekolom, incl. masten en fundatie</t>
  </si>
  <si>
    <t>Almelo Centrumplein type C: Overzichtsdisplay 8 regels, incl. masten en fundatie</t>
  </si>
  <si>
    <t>Enschede type D: Haltedisplay vier regels, incl. haltevaan, mast en fundatie</t>
  </si>
  <si>
    <t>Enschede type C: Overzichtsdisplay 30 regels in huidige behuizing</t>
  </si>
  <si>
    <t>Hengelo type C: Overzichtsdisplay 16 regels, incl. masten en fundatie</t>
  </si>
  <si>
    <t>Hengelo type D: Haltedisplay vier regels, incl. haltevaan</t>
  </si>
  <si>
    <t>Hengelo type D: Haltedisplay vier regels achterwand abri</t>
  </si>
  <si>
    <t>Hengelo type E: Haltesysteem TFT in hal</t>
  </si>
  <si>
    <t>Hengelo Optie: Type speciaal: TFT abri achterwand</t>
  </si>
  <si>
    <t>Stuksprijzen tijdens Beheerperiode</t>
  </si>
  <si>
    <t>Extra stuksprijzen (levering plus installatie) tijdens Beheerperiode:</t>
  </si>
  <si>
    <t>Losse ditgitale klok overzichtsdisplay</t>
  </si>
  <si>
    <t xml:space="preserve">Leveren en installatie Type A: groot Haltesysteem vier regels </t>
  </si>
  <si>
    <t>Leveren en installatie Type A: groot Haltesysteem zes regels</t>
  </si>
  <si>
    <t>Leveren en installatie Type A: groot Haltesysteem acht regels</t>
  </si>
  <si>
    <t xml:space="preserve">Leveren en installatie Type B: klein Haltesysteem (E-ink) </t>
  </si>
  <si>
    <t>Leveren en installatie Type C: Overzichtsdisplay 12 regels</t>
  </si>
  <si>
    <t>Leveren en installatie Type C: Overzichtsdisplay 16 regels</t>
  </si>
  <si>
    <t>Leveren en installatie Type D: Haltedisplay vier regels, incl. haltevaan</t>
  </si>
  <si>
    <t>Leveren en installatie Type D: Haltedisplay zes regels, incl. haltevaan</t>
  </si>
  <si>
    <t>Leveren en installatie Type D: Haltedisplay acht regels, incl. haltevaan</t>
  </si>
  <si>
    <t>Vervangen 1x deur behuizing display 4 regels type A of D (incl. spuiten)</t>
  </si>
  <si>
    <t>Vervangen 1x deur behuizing display 6 regels type A of D (incl. spuiten)</t>
  </si>
  <si>
    <t>Vervangen 1x deur behuizing display 8 regels type A of D (incl. spuiten)</t>
  </si>
  <si>
    <t>Vervangen 1x deur behuizing display type E  (incl. spuiten)</t>
  </si>
  <si>
    <t>Vervangen 1x deur behuizing Overzichtsdisplay type C 8 regels (incl. spuiten)</t>
  </si>
  <si>
    <t>Vervangen 1x blinde deur behuizing Overzichtsdisplay type C 8 regels (incl. spuiten)</t>
  </si>
  <si>
    <t>Vervangen 1x deur behuizing Overzichtsdisplay type C 12 regels (incl. spuiten)</t>
  </si>
  <si>
    <t>Vervangen 1x blinde deur behuizing Overzichtsdisplay type C 12 regels (incl. spuiten)</t>
  </si>
  <si>
    <t>Vervangen 1x deur behuizing Overzichtsdisplay type C 16 regels  (incl. spuiten)</t>
  </si>
  <si>
    <t>Vervangen 1x blinde deur behuizing Overzichtsdisplay type C 16 regels (incl. spuiten)</t>
  </si>
  <si>
    <t>Vervangen van een vaan Haltedisplay type A of D vier regels (voor een zelfde of andere kleur, incl. spuiten en logo)</t>
  </si>
  <si>
    <t>Vervangen van een vaan Haltedisplay type A of D zes regels (voor een zelfde of andere kleur, incl. spuiten en logo)</t>
  </si>
  <si>
    <t>Vervangen van een vaan Haltedisplay A of type D acht regels (voor een zelfde of andere kleur, incl. spuiten en logo)</t>
  </si>
  <si>
    <t>Verplaatsen van display type A, D of E + mast en fundatie</t>
  </si>
  <si>
    <t>Verplaatsen van display type B</t>
  </si>
  <si>
    <t>Verplaatsen van display Overzichtsdisplay type C  + mast en fundatie</t>
  </si>
  <si>
    <t>Kosten verplaatsing energievoorziening per locatie Haltesysteem</t>
  </si>
  <si>
    <t>Verwijderen van display type A of D  + mast en fundatie (incl. 25 meter bekabeling)</t>
  </si>
  <si>
    <t>Verwijderen van display type B</t>
  </si>
  <si>
    <t>Verwijderen van display Overzichtsdisplay type C  + mast en fundatie (incl. 25 meter bekabeling)</t>
  </si>
  <si>
    <t>Verwijderen van een voedingskast (incl. 25 meter bekabeling)</t>
  </si>
  <si>
    <t>Verwijderen meerlengste elektrabekabeling (per meter)</t>
  </si>
  <si>
    <t>Verwijderen kwetsende of racistische graffiti (storing HOOG)</t>
  </si>
  <si>
    <t>Verwijderen niet kwetsende of racistische graffiti (storing LAAG)</t>
  </si>
  <si>
    <t>Verplaatsen van een stationsserver, incl. kast</t>
  </si>
  <si>
    <t>Vervangen losse LED module (type A of D)</t>
  </si>
  <si>
    <t>Vervangen losse LED module (type C)</t>
  </si>
  <si>
    <t xml:space="preserve">Vervangen compleet schermmodule (type B) </t>
  </si>
  <si>
    <t>Vervangen compleet schermmodule (type E)</t>
  </si>
  <si>
    <t>Vervangen batterij display type B</t>
  </si>
  <si>
    <t>Vervangen zonnepaneel display type B</t>
  </si>
  <si>
    <t>Vervangen Halteprocesser (type A, C, D of E)</t>
  </si>
  <si>
    <t>Vervangen Halteprocesser (type B)</t>
  </si>
  <si>
    <t>Vervanging display Type A of D: 4 regels incl. Mast en fundatie</t>
  </si>
  <si>
    <t>Vervanging display Type A of D: 6 regels incl. Mast en fundatie</t>
  </si>
  <si>
    <t>Vervanging display Type A of D: 8 regels incl. Mast en fundatie</t>
  </si>
  <si>
    <t>Vervanging display E, incl. Mast en fundatie</t>
  </si>
  <si>
    <t>Vervanging display Type E ex. Mast en fundatie</t>
  </si>
  <si>
    <t>Vervanging display Type A of D: 4 regels ex. Mast en fundatie</t>
  </si>
  <si>
    <t>Vervanging display Type A of D: 6 regels ex. Mast en fundatie</t>
  </si>
  <si>
    <t>Vervanging display Type A of D: 8 regels ex. Mast en fundatie</t>
  </si>
  <si>
    <t>Vervanging Type B: klein Haltesysteem (E-paper)</t>
  </si>
  <si>
    <t>Vervangen Overzichtsdisplay type C 8 regels incl. Mast en fundatie</t>
  </si>
  <si>
    <t>Vervangen Overzichtsdisplay type C 12 regels incl. Mast en fundatie</t>
  </si>
  <si>
    <t>Vervangen Overzichtsdisplay type C 16 regels incl. Mast en fundatie</t>
  </si>
  <si>
    <t>Vervangen Overzichtsdisplay type C 12 regels ex. Mast en fundatie</t>
  </si>
  <si>
    <t>Vervangen Overzichtsdisplay type C 16 regels ex. Mast en fundatie</t>
  </si>
  <si>
    <t>Vervanging/levering mast Type A, D of E: 4 regels</t>
  </si>
  <si>
    <t>Vervanging/levering mast Type A, D of E: 6 regels</t>
  </si>
  <si>
    <t>Vervanging/levering mast Type A, D of E: 8 regels</t>
  </si>
  <si>
    <t>Vervangen/levering mast Overzichtsdisplay type C 8 regels</t>
  </si>
  <si>
    <t>Vervangen/levering mast Overzichtsdisplay type C 12 regels</t>
  </si>
  <si>
    <t>Vervangen/levering mast Overzichtsdisplay type C 16 regels</t>
  </si>
  <si>
    <t>Vervangen ruit Overzichtsdisplay type C 8 regels</t>
  </si>
  <si>
    <t>Vervangen ruit Overzichtsdisplay type C 12 regels</t>
  </si>
  <si>
    <t>Vervangen ruit Overzichtsdisplay type C 16 regels</t>
  </si>
  <si>
    <t>Vervanging audiovoorziening Type A, D of E</t>
  </si>
  <si>
    <t>Vervanging audiovoorziening Type B</t>
  </si>
  <si>
    <t>Vervanging audiovoorziening Type C</t>
  </si>
  <si>
    <t>Fundatie Type A, D of E beton</t>
  </si>
  <si>
    <t>Prijs aanleg (turn-key) energiekabel per meter 'graven'</t>
  </si>
  <si>
    <t>Prijs aanleg (turn-key) energiekabel per meter 'gestuurde boring'</t>
  </si>
  <si>
    <t>Prijs aanleg (turn-key) datakabel per meter 'graven'</t>
  </si>
  <si>
    <t>Stickers RRReis onderzijde display type A, D en E</t>
  </si>
  <si>
    <t>Stickers RRReis onderzijde display type B</t>
  </si>
  <si>
    <t>Sticker haltevaan (geheel oppervlakte) tweezijdig</t>
  </si>
  <si>
    <t>Prijs aanleg (turn-key) per elektrakast en afgaande bekabeling</t>
  </si>
  <si>
    <t>Vogelprikker per display type</t>
  </si>
  <si>
    <t>Wijziging van IP-adres van het CDD (prijs per incident)</t>
  </si>
  <si>
    <t>Uurtarief Projectleider/-manager</t>
  </si>
  <si>
    <t>Uurtarief ontwerper (hard- en/of software)</t>
  </si>
  <si>
    <t>Range € 75 - € 100</t>
  </si>
  <si>
    <t>Uurtarief Installatieverantwoordelijke</t>
  </si>
  <si>
    <t>Uutarief werkvoorbereider/programmameur</t>
  </si>
  <si>
    <t>Uurtarief Installatiemedewerker</t>
  </si>
  <si>
    <t>Uurtarief beheerder/servicemonteur</t>
  </si>
  <si>
    <t>Voorrijkosten monteur per vandalisme/onderhoud</t>
  </si>
  <si>
    <t>Uitgaande dat er ca. 2 displays gedurende looptijd in opslag wordt gevraagd.</t>
  </si>
  <si>
    <t>Energieverbruik Haltesystemen</t>
  </si>
  <si>
    <t>Reguliere Haltesystemen</t>
  </si>
  <si>
    <t>Speciale Haltesystemen busstations</t>
  </si>
  <si>
    <t xml:space="preserve">Haltesysteem A/D: 4 regels </t>
  </si>
  <si>
    <t>Lelystad Station Centrum (bus- en treininformatie)</t>
  </si>
  <si>
    <t>Almelo type D</t>
  </si>
  <si>
    <t>basisgegevens</t>
  </si>
  <si>
    <t>resultaten</t>
  </si>
  <si>
    <t>Maximaal verbruik</t>
  </si>
  <si>
    <t>Watt</t>
  </si>
  <si>
    <t>warme dag (80% brightness)</t>
  </si>
  <si>
    <t>Wh</t>
  </si>
  <si>
    <t>Gemiddeld verbruik tijdens dienst (80% brightness)</t>
  </si>
  <si>
    <t>warme dag (50% brightness)</t>
  </si>
  <si>
    <t>Gemiddeld verbruik tijdens dienst (50% brightness)</t>
  </si>
  <si>
    <t>nacht</t>
  </si>
  <si>
    <t>Gemiddeld verbruik tijdens dienst (80% brightness, bij T lager dan 5°C)</t>
  </si>
  <si>
    <t>totaal (warm)</t>
  </si>
  <si>
    <t>Gemiddeld verbruik tijdens dienst (50% Brightness, bij T lager dan 5°C)</t>
  </si>
  <si>
    <t>Verbruik sluimerstand</t>
  </si>
  <si>
    <t>koude dag (80% brightness)</t>
  </si>
  <si>
    <t>Verbruik sluimerstand (Bij T lager dan 5°C)</t>
  </si>
  <si>
    <t>koude dag (50% brightness)</t>
  </si>
  <si>
    <t>Werking (uur per dag)</t>
  </si>
  <si>
    <t>u/d</t>
  </si>
  <si>
    <t>Werking met 80% brightness</t>
  </si>
  <si>
    <t>totaal (koud)</t>
  </si>
  <si>
    <t>Werking met 50% brightness</t>
  </si>
  <si>
    <t>Aantal dagen kouder dan 5°C</t>
  </si>
  <si>
    <t>d</t>
  </si>
  <si>
    <t>jaartotaal</t>
  </si>
  <si>
    <t>geschat jaarverbruik</t>
  </si>
  <si>
    <t>geschat verbruik per maand</t>
  </si>
  <si>
    <t>Haltesysteem A/D: 6 regels</t>
  </si>
  <si>
    <t>Apeldoorn type D</t>
  </si>
  <si>
    <t>Almelo type E looproute</t>
  </si>
  <si>
    <t xml:space="preserve">Haltesysteem A/D: 8 regels </t>
  </si>
  <si>
    <t>Ede-Wageningen type E dubbelzijdig ruggelings</t>
  </si>
  <si>
    <t>Almelo toewijzingsdisplay</t>
  </si>
  <si>
    <t>Haltesysteem C: 8 regels</t>
  </si>
  <si>
    <t>Ede-Wageningen type E twee schermen naast elkaar</t>
  </si>
  <si>
    <t>Almelo/Hengelo  type speciaal: TFT abri achterwand</t>
  </si>
  <si>
    <t>Haltesysteem C: 12 regels</t>
  </si>
  <si>
    <t>Nijmegen Centraal Station type C 30 regels</t>
  </si>
  <si>
    <t>Enschede type C: 30 regels</t>
  </si>
  <si>
    <t>Haltesysteem C: 16 regels</t>
  </si>
  <si>
    <t>Nijmegen Centraal Station type D</t>
  </si>
  <si>
    <t>Hengelo Type D: Haltedisplay vier regels achterwand abri</t>
  </si>
  <si>
    <t>Haltesysteem E: TFT scherm</t>
  </si>
  <si>
    <t>Nijmegen Centraal Station type speciaal: toewijzingsdisplay</t>
  </si>
  <si>
    <t>Speciaal: audiozuil (o.a. Dieren)</t>
  </si>
  <si>
    <t>Nijmegen Dukenburg type D</t>
  </si>
  <si>
    <t>Ranges</t>
  </si>
  <si>
    <t>Type D: Haltedisplay twee regels, incl. haltevaan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</si>
</sst>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2]\ * #,##0.00_);_([$€-2]\ * \(#,##0.00\);_([$€-2]\ * &quot;-&quot;??_);_(@_)"/>
  </numFmts>
  <fonts count="24" x14ac:knownFonts="1">
    <font>
      <sz val="12"/>
      <color theme="1"/>
      <name val="Calibri"/>
      <family val="2"/>
      <scheme val="minor"/>
    </font>
    <font>
      <sz val="8"/>
      <color indexed="8"/>
      <name val="Verdana"/>
      <family val="2"/>
    </font>
    <font>
      <b/>
      <sz val="8"/>
      <color indexed="8"/>
      <name val="Verdana"/>
      <family val="2"/>
    </font>
    <font>
      <u/>
      <sz val="12"/>
      <color theme="10"/>
      <name val="Calibri"/>
      <family val="2"/>
      <scheme val="minor"/>
    </font>
    <font>
      <u/>
      <sz val="12"/>
      <color theme="11"/>
      <name val="Calibri"/>
      <family val="2"/>
      <scheme val="minor"/>
    </font>
    <font>
      <b/>
      <sz val="11"/>
      <color theme="1"/>
      <name val="Calibri"/>
      <family val="2"/>
      <scheme val="minor"/>
    </font>
    <font>
      <sz val="8"/>
      <name val="Verdana"/>
      <family val="2"/>
    </font>
    <font>
      <sz val="8"/>
      <color rgb="FF000000"/>
      <name val="Verdana"/>
      <family val="2"/>
    </font>
    <font>
      <sz val="8"/>
      <color theme="1"/>
      <name val="Verdana"/>
      <family val="2"/>
    </font>
    <font>
      <b/>
      <sz val="18"/>
      <color theme="1"/>
      <name val="Verdana"/>
      <family val="2"/>
    </font>
    <font>
      <b/>
      <sz val="8"/>
      <color theme="1"/>
      <name val="Verdana"/>
      <family val="2"/>
    </font>
    <font>
      <b/>
      <sz val="20"/>
      <color theme="1"/>
      <name val="Verdana"/>
      <family val="2"/>
    </font>
    <font>
      <b/>
      <sz val="20"/>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8"/>
      <color rgb="FF000000"/>
      <name val="Calibri"/>
      <family val="2"/>
    </font>
    <font>
      <b/>
      <sz val="8"/>
      <color rgb="FF000000"/>
      <name val="Verdana"/>
      <family val="2"/>
    </font>
    <font>
      <b/>
      <sz val="8"/>
      <name val="Verdana"/>
      <family val="2"/>
    </font>
    <font>
      <b/>
      <sz val="18"/>
      <color rgb="FF000000"/>
      <name val="Verdana"/>
      <family val="2"/>
    </font>
    <font>
      <sz val="11"/>
      <color rgb="FF000000"/>
      <name val="Calibri"/>
      <family val="2"/>
      <scheme val="minor"/>
    </font>
    <font>
      <sz val="14"/>
      <color rgb="FF000000"/>
      <name val="Calibri"/>
      <family val="2"/>
      <scheme val="minor"/>
    </font>
    <font>
      <b/>
      <sz val="11"/>
      <color rgb="FF000000"/>
      <name val="Calibri"/>
      <family val="2"/>
      <scheme val="minor"/>
    </font>
    <font>
      <b/>
      <sz val="14"/>
      <color rgb="FF000000"/>
      <name val="Verdana"/>
      <family val="2"/>
    </font>
  </fonts>
  <fills count="19">
    <fill>
      <patternFill patternType="none"/>
    </fill>
    <fill>
      <patternFill patternType="gray125"/>
    </fill>
    <fill>
      <patternFill patternType="solid">
        <fgColor rgb="FF00CCFF"/>
        <bgColor indexed="64"/>
      </patternFill>
    </fill>
    <fill>
      <patternFill patternType="solid">
        <fgColor rgb="FFCCFFCC"/>
        <bgColor indexed="64"/>
      </patternFill>
    </fill>
    <fill>
      <patternFill patternType="solid">
        <fgColor indexed="40"/>
        <bgColor indexed="64"/>
      </patternFill>
    </fill>
    <fill>
      <patternFill patternType="solid">
        <fgColor rgb="FF00CCFF"/>
        <bgColor rgb="FF000000"/>
      </patternFill>
    </fill>
    <fill>
      <patternFill patternType="solid">
        <fgColor theme="0" tint="-0.14999847407452621"/>
        <bgColor indexed="64"/>
      </patternFill>
    </fill>
    <fill>
      <patternFill patternType="solid">
        <fgColor rgb="FF99FFCC"/>
        <bgColor rgb="FF000000"/>
      </patternFill>
    </fill>
    <fill>
      <patternFill patternType="solid">
        <fgColor rgb="FF99FFCC"/>
        <bgColor indexed="64"/>
      </patternFill>
    </fill>
    <fill>
      <patternFill patternType="solid">
        <fgColor indexed="65"/>
        <bgColor indexed="64"/>
      </patternFill>
    </fill>
    <fill>
      <patternFill patternType="solid">
        <fgColor theme="0" tint="-4.9989318521683403E-2"/>
        <bgColor indexed="64"/>
      </patternFill>
    </fill>
    <fill>
      <patternFill patternType="solid">
        <fgColor theme="3" tint="0.59999389629810485"/>
        <bgColor rgb="FF000000"/>
      </patternFill>
    </fill>
    <fill>
      <patternFill patternType="solid">
        <fgColor rgb="FF70AD47"/>
        <bgColor rgb="FF000000"/>
      </patternFill>
    </fill>
    <fill>
      <patternFill patternType="solid">
        <fgColor rgb="FF7B7B7B"/>
        <bgColor rgb="FF000000"/>
      </patternFill>
    </fill>
    <fill>
      <patternFill patternType="solid">
        <fgColor rgb="FFEDEDED"/>
        <bgColor rgb="FF000000"/>
      </patternFill>
    </fill>
    <fill>
      <patternFill patternType="solid">
        <fgColor rgb="FFDBDBDB"/>
        <bgColor rgb="FF000000"/>
      </patternFill>
    </fill>
    <fill>
      <patternFill patternType="solid">
        <fgColor rgb="FFFFC000"/>
        <bgColor rgb="FF000000"/>
      </patternFill>
    </fill>
    <fill>
      <patternFill patternType="solid">
        <fgColor theme="7" tint="0.39997558519241921"/>
        <bgColor rgb="FF000000"/>
      </patternFill>
    </fill>
    <fill>
      <patternFill patternType="solid">
        <fgColor theme="2"/>
        <bgColor indexed="64"/>
      </patternFill>
    </fill>
  </fills>
  <borders count="17">
    <border>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8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3" fillId="0" borderId="0" applyFont="0" applyFill="0" applyBorder="0" applyAlignment="0" applyProtection="0"/>
  </cellStyleXfs>
  <cellXfs count="189">
    <xf numFmtId="0" fontId="0" fillId="0" borderId="0" xfId="0"/>
    <xf numFmtId="0" fontId="12" fillId="0" borderId="0" xfId="0" applyFont="1"/>
    <xf numFmtId="44" fontId="0" fillId="0" borderId="0" xfId="179" applyFont="1"/>
    <xf numFmtId="44" fontId="1" fillId="0" borderId="8" xfId="179" applyFont="1" applyBorder="1" applyAlignment="1" applyProtection="1">
      <alignment vertical="center"/>
    </xf>
    <xf numFmtId="44" fontId="1" fillId="0" borderId="7" xfId="179" applyFont="1" applyBorder="1" applyAlignment="1" applyProtection="1">
      <alignment vertical="center"/>
    </xf>
    <xf numFmtId="164" fontId="1" fillId="0" borderId="7" xfId="0" applyNumberFormat="1" applyFont="1" applyBorder="1" applyAlignment="1">
      <alignment vertical="center"/>
    </xf>
    <xf numFmtId="44" fontId="1" fillId="0" borderId="7" xfId="0" applyNumberFormat="1" applyFont="1" applyBorder="1" applyAlignment="1">
      <alignment vertical="center"/>
    </xf>
    <xf numFmtId="0" fontId="14" fillId="0" borderId="0" xfId="0" applyFont="1"/>
    <xf numFmtId="44" fontId="1" fillId="8" borderId="7" xfId="179" applyFont="1" applyFill="1" applyBorder="1" applyAlignment="1" applyProtection="1">
      <alignment vertical="center"/>
      <protection locked="0"/>
    </xf>
    <xf numFmtId="44" fontId="6" fillId="7" borderId="7" xfId="179" applyFont="1" applyFill="1" applyBorder="1" applyAlignment="1" applyProtection="1">
      <alignment vertical="center"/>
      <protection locked="0"/>
    </xf>
    <xf numFmtId="44" fontId="1" fillId="3" borderId="7" xfId="179" applyFont="1" applyFill="1" applyBorder="1" applyAlignment="1" applyProtection="1">
      <alignment vertical="center"/>
      <protection locked="0"/>
    </xf>
    <xf numFmtId="0" fontId="11" fillId="0" borderId="0" xfId="0" applyFont="1" applyAlignment="1">
      <alignment vertical="center"/>
    </xf>
    <xf numFmtId="0" fontId="0" fillId="0" borderId="0" xfId="0" applyAlignment="1">
      <alignment vertical="center"/>
    </xf>
    <xf numFmtId="44" fontId="0" fillId="0" borderId="0" xfId="179" applyFont="1" applyAlignment="1" applyProtection="1">
      <alignment vertical="center"/>
    </xf>
    <xf numFmtId="44" fontId="2" fillId="0" borderId="8" xfId="179" applyFont="1" applyBorder="1" applyAlignment="1" applyProtection="1">
      <alignment vertical="center"/>
    </xf>
    <xf numFmtId="0" fontId="2" fillId="0" borderId="8" xfId="0" applyFont="1" applyBorder="1" applyAlignment="1">
      <alignment vertical="center"/>
    </xf>
    <xf numFmtId="44" fontId="2" fillId="2" borderId="8" xfId="179" applyFont="1" applyFill="1" applyBorder="1" applyAlignment="1" applyProtection="1">
      <alignment vertical="center"/>
    </xf>
    <xf numFmtId="0" fontId="2" fillId="2" borderId="8" xfId="0" applyFont="1" applyFill="1" applyBorder="1" applyAlignment="1">
      <alignment vertical="center"/>
    </xf>
    <xf numFmtId="3" fontId="10" fillId="0" borderId="8" xfId="0" applyNumberFormat="1" applyFont="1" applyBorder="1" applyAlignment="1">
      <alignment horizontal="right" vertical="center"/>
    </xf>
    <xf numFmtId="0" fontId="7" fillId="0" borderId="0" xfId="0" applyFont="1" applyAlignment="1">
      <alignment vertical="center"/>
    </xf>
    <xf numFmtId="44" fontId="10" fillId="6" borderId="8" xfId="179" applyFont="1" applyFill="1" applyBorder="1" applyAlignment="1" applyProtection="1">
      <alignment vertical="center"/>
    </xf>
    <xf numFmtId="3" fontId="10" fillId="6" borderId="8" xfId="0" applyNumberFormat="1" applyFont="1" applyFill="1" applyBorder="1" applyAlignment="1">
      <alignment horizontal="right" vertical="center"/>
    </xf>
    <xf numFmtId="0" fontId="14" fillId="0" borderId="10" xfId="0" applyFont="1" applyBorder="1" applyAlignment="1">
      <alignment vertical="center"/>
    </xf>
    <xf numFmtId="0" fontId="0" fillId="0" borderId="11" xfId="0" applyBorder="1" applyAlignment="1">
      <alignment vertical="center"/>
    </xf>
    <xf numFmtId="44" fontId="0" fillId="0" borderId="11" xfId="179" applyFont="1" applyBorder="1" applyAlignment="1" applyProtection="1">
      <alignment vertical="center"/>
    </xf>
    <xf numFmtId="44" fontId="0" fillId="0" borderId="2" xfId="179" applyFont="1" applyBorder="1" applyAlignment="1" applyProtection="1">
      <alignment vertical="center"/>
    </xf>
    <xf numFmtId="0" fontId="0" fillId="0" borderId="12" xfId="0" applyBorder="1" applyAlignment="1">
      <alignment vertical="center"/>
    </xf>
    <xf numFmtId="44" fontId="0" fillId="0" borderId="0" xfId="179" applyFont="1" applyBorder="1" applyAlignment="1" applyProtection="1">
      <alignment vertical="center"/>
    </xf>
    <xf numFmtId="44" fontId="0" fillId="0" borderId="13" xfId="179" applyFont="1" applyBorder="1" applyAlignment="1" applyProtection="1">
      <alignment vertical="center"/>
    </xf>
    <xf numFmtId="0" fontId="9" fillId="0" borderId="0" xfId="0" applyFont="1" applyAlignment="1">
      <alignment vertical="center"/>
    </xf>
    <xf numFmtId="0" fontId="1" fillId="0" borderId="0" xfId="0" applyFont="1" applyAlignment="1">
      <alignment vertical="center"/>
    </xf>
    <xf numFmtId="3" fontId="2" fillId="0" borderId="1" xfId="0" applyNumberFormat="1" applyFont="1" applyBorder="1" applyAlignment="1">
      <alignment vertical="center"/>
    </xf>
    <xf numFmtId="3" fontId="2" fillId="0" borderId="2" xfId="0" applyNumberFormat="1" applyFont="1" applyBorder="1" applyAlignment="1">
      <alignment vertical="center"/>
    </xf>
    <xf numFmtId="0" fontId="2" fillId="5" borderId="3" xfId="0" applyFont="1" applyFill="1" applyBorder="1" applyAlignment="1">
      <alignment vertical="center"/>
    </xf>
    <xf numFmtId="0" fontId="1" fillId="0" borderId="6" xfId="0" applyFont="1" applyBorder="1" applyAlignment="1">
      <alignment vertical="center"/>
    </xf>
    <xf numFmtId="0" fontId="7" fillId="0" borderId="6" xfId="0" applyFont="1" applyBorder="1" applyAlignment="1">
      <alignment vertical="center"/>
    </xf>
    <xf numFmtId="0" fontId="0" fillId="0" borderId="8" xfId="0" applyBorder="1" applyAlignment="1">
      <alignment vertical="center"/>
    </xf>
    <xf numFmtId="0" fontId="7" fillId="0" borderId="8" xfId="0" applyFont="1" applyBorder="1" applyAlignment="1">
      <alignment vertical="center"/>
    </xf>
    <xf numFmtId="0" fontId="1" fillId="0" borderId="8" xfId="0" applyFont="1" applyBorder="1" applyAlignment="1">
      <alignment vertical="center"/>
    </xf>
    <xf numFmtId="44" fontId="2" fillId="0" borderId="2" xfId="179" applyFont="1" applyBorder="1" applyAlignment="1" applyProtection="1">
      <alignment vertical="center"/>
    </xf>
    <xf numFmtId="3" fontId="1" fillId="2" borderId="4" xfId="0" applyNumberFormat="1" applyFont="1" applyFill="1" applyBorder="1" applyAlignment="1">
      <alignment vertical="center"/>
    </xf>
    <xf numFmtId="44" fontId="1" fillId="2" borderId="4" xfId="179" applyFont="1" applyFill="1" applyBorder="1" applyAlignment="1" applyProtection="1">
      <alignment vertical="center"/>
    </xf>
    <xf numFmtId="3" fontId="1" fillId="0" borderId="0" xfId="0" applyNumberFormat="1" applyFont="1" applyAlignment="1">
      <alignment vertical="center"/>
    </xf>
    <xf numFmtId="0" fontId="2" fillId="0" borderId="0" xfId="0" applyFont="1" applyAlignment="1">
      <alignment vertical="center"/>
    </xf>
    <xf numFmtId="44" fontId="8" fillId="0" borderId="0" xfId="179" applyFont="1" applyBorder="1" applyAlignment="1" applyProtection="1">
      <alignment vertical="center"/>
    </xf>
    <xf numFmtId="2" fontId="1" fillId="3" borderId="7" xfId="179" applyNumberFormat="1" applyFont="1" applyFill="1" applyBorder="1" applyAlignment="1" applyProtection="1">
      <alignment vertical="center"/>
      <protection locked="0"/>
    </xf>
    <xf numFmtId="0" fontId="0" fillId="0" borderId="0" xfId="0" applyAlignment="1">
      <alignment horizontal="center" vertical="center"/>
    </xf>
    <xf numFmtId="0" fontId="2" fillId="0" borderId="2" xfId="0" applyFont="1" applyBorder="1" applyAlignment="1">
      <alignment horizontal="center" vertical="center"/>
    </xf>
    <xf numFmtId="0" fontId="1" fillId="0" borderId="7" xfId="0" applyFont="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9" fontId="1" fillId="0" borderId="7" xfId="0" applyNumberFormat="1" applyFont="1" applyBorder="1" applyAlignment="1">
      <alignment horizontal="center" vertical="center"/>
    </xf>
    <xf numFmtId="3" fontId="5" fillId="6" borderId="8" xfId="0" applyNumberFormat="1" applyFont="1" applyFill="1" applyBorder="1" applyAlignment="1">
      <alignment horizontal="center" vertical="center"/>
    </xf>
    <xf numFmtId="3" fontId="5" fillId="0" borderId="0" xfId="0" applyNumberFormat="1" applyFont="1" applyAlignment="1">
      <alignment horizontal="center" vertical="center"/>
    </xf>
    <xf numFmtId="44" fontId="1" fillId="8" borderId="6" xfId="179" applyFont="1" applyFill="1" applyBorder="1" applyAlignment="1" applyProtection="1">
      <alignment vertical="center"/>
      <protection locked="0"/>
    </xf>
    <xf numFmtId="44" fontId="1" fillId="9" borderId="7" xfId="179" applyFont="1" applyFill="1" applyBorder="1" applyAlignment="1" applyProtection="1">
      <alignment vertical="center"/>
    </xf>
    <xf numFmtId="9" fontId="1" fillId="9" borderId="7" xfId="0" applyNumberFormat="1" applyFont="1" applyFill="1" applyBorder="1" applyAlignment="1">
      <alignment horizontal="center" vertical="center"/>
    </xf>
    <xf numFmtId="44" fontId="1" fillId="0" borderId="7" xfId="179" applyFont="1" applyFill="1" applyBorder="1" applyAlignment="1" applyProtection="1">
      <alignment vertical="center"/>
    </xf>
    <xf numFmtId="44" fontId="1" fillId="8" borderId="8" xfId="179" applyFont="1" applyFill="1" applyBorder="1" applyAlignment="1" applyProtection="1">
      <alignment vertical="center"/>
      <protection locked="0"/>
    </xf>
    <xf numFmtId="44" fontId="1" fillId="7" borderId="7" xfId="179" applyFont="1" applyFill="1" applyBorder="1" applyAlignment="1" applyProtection="1">
      <alignment vertical="center"/>
      <protection locked="0"/>
    </xf>
    <xf numFmtId="0" fontId="1" fillId="0" borderId="3" xfId="0" applyFont="1" applyBorder="1" applyAlignment="1">
      <alignment vertical="center"/>
    </xf>
    <xf numFmtId="0" fontId="2" fillId="10" borderId="14" xfId="0" applyFont="1" applyFill="1" applyBorder="1" applyAlignment="1">
      <alignment horizontal="left" vertical="center"/>
    </xf>
    <xf numFmtId="0" fontId="2" fillId="10" borderId="9" xfId="0" applyFont="1" applyFill="1" applyBorder="1" applyAlignment="1">
      <alignment horizontal="left" vertical="center"/>
    </xf>
    <xf numFmtId="0" fontId="2" fillId="10" borderId="7" xfId="0" applyFont="1" applyFill="1" applyBorder="1" applyAlignment="1">
      <alignment horizontal="left" vertical="center"/>
    </xf>
    <xf numFmtId="0" fontId="1" fillId="0" borderId="9" xfId="0" applyFont="1" applyBorder="1" applyAlignment="1">
      <alignment horizontal="center" vertical="center"/>
    </xf>
    <xf numFmtId="44" fontId="1" fillId="0" borderId="9" xfId="0" applyNumberFormat="1" applyFont="1" applyBorder="1" applyAlignment="1">
      <alignment vertical="center"/>
    </xf>
    <xf numFmtId="9" fontId="1" fillId="0" borderId="9" xfId="0" applyNumberFormat="1" applyFont="1" applyBorder="1" applyAlignment="1">
      <alignment horizontal="center" vertical="center"/>
    </xf>
    <xf numFmtId="164" fontId="1" fillId="0" borderId="9" xfId="0" applyNumberFormat="1" applyFont="1" applyBorder="1" applyAlignment="1">
      <alignment vertical="center"/>
    </xf>
    <xf numFmtId="0" fontId="7" fillId="0" borderId="5" xfId="0" applyFont="1" applyBorder="1" applyAlignment="1">
      <alignment vertical="center"/>
    </xf>
    <xf numFmtId="44" fontId="1" fillId="0" borderId="9" xfId="179" applyFont="1" applyBorder="1" applyAlignment="1" applyProtection="1">
      <alignment vertical="center"/>
    </xf>
    <xf numFmtId="0" fontId="7" fillId="0" borderId="7" xfId="0" applyFont="1" applyBorder="1" applyAlignment="1">
      <alignment vertical="center"/>
    </xf>
    <xf numFmtId="0" fontId="1" fillId="0" borderId="14" xfId="0" applyFont="1" applyBorder="1" applyAlignment="1">
      <alignment vertical="center"/>
    </xf>
    <xf numFmtId="0" fontId="2" fillId="0" borderId="7" xfId="0" applyFont="1" applyBorder="1" applyAlignment="1">
      <alignment horizontal="center" vertical="center"/>
    </xf>
    <xf numFmtId="44" fontId="2" fillId="0" borderId="7" xfId="179" applyFont="1" applyBorder="1" applyAlignment="1" applyProtection="1">
      <alignment vertical="center"/>
    </xf>
    <xf numFmtId="9" fontId="2" fillId="0" borderId="7" xfId="0" applyNumberFormat="1" applyFont="1" applyBorder="1" applyAlignment="1">
      <alignment horizontal="center" vertical="center"/>
    </xf>
    <xf numFmtId="0" fontId="17" fillId="0" borderId="6" xfId="0" applyFont="1" applyBorder="1" applyAlignment="1">
      <alignment vertical="center"/>
    </xf>
    <xf numFmtId="0" fontId="2" fillId="11" borderId="3" xfId="0" applyFont="1" applyFill="1" applyBorder="1" applyAlignment="1">
      <alignment vertical="center"/>
    </xf>
    <xf numFmtId="3" fontId="0" fillId="8" borderId="16" xfId="0" applyNumberFormat="1" applyFill="1" applyBorder="1" applyProtection="1">
      <protection locked="0"/>
    </xf>
    <xf numFmtId="3" fontId="2" fillId="0" borderId="11" xfId="0" applyNumberFormat="1" applyFont="1" applyBorder="1" applyAlignment="1">
      <alignment vertical="center"/>
    </xf>
    <xf numFmtId="0" fontId="2" fillId="0" borderId="11" xfId="0" applyFont="1" applyBorder="1" applyAlignment="1">
      <alignment horizontal="center" vertical="center"/>
    </xf>
    <xf numFmtId="44" fontId="2" fillId="0" borderId="11" xfId="179" applyFont="1" applyBorder="1" applyAlignment="1" applyProtection="1">
      <alignment vertical="center"/>
    </xf>
    <xf numFmtId="0" fontId="1" fillId="18" borderId="14" xfId="0" applyFont="1" applyFill="1" applyBorder="1" applyAlignment="1">
      <alignment vertical="center"/>
    </xf>
    <xf numFmtId="0" fontId="0" fillId="18" borderId="5" xfId="0" applyFill="1" applyBorder="1" applyAlignment="1">
      <alignment vertical="center"/>
    </xf>
    <xf numFmtId="0" fontId="7" fillId="18" borderId="7" xfId="0" applyFont="1" applyFill="1" applyBorder="1" applyAlignment="1">
      <alignment vertical="center"/>
    </xf>
    <xf numFmtId="3" fontId="2" fillId="18" borderId="2" xfId="0" applyNumberFormat="1" applyFont="1" applyFill="1" applyBorder="1" applyAlignment="1">
      <alignment vertical="center"/>
    </xf>
    <xf numFmtId="0" fontId="2" fillId="4" borderId="3" xfId="0" applyFont="1" applyFill="1" applyBorder="1" applyAlignment="1">
      <alignment vertical="center"/>
    </xf>
    <xf numFmtId="2" fontId="2" fillId="10" borderId="9" xfId="0" applyNumberFormat="1" applyFont="1" applyFill="1" applyBorder="1" applyAlignment="1">
      <alignment horizontal="left" vertical="center"/>
    </xf>
    <xf numFmtId="44" fontId="6" fillId="18" borderId="9" xfId="179" applyFont="1" applyFill="1" applyBorder="1" applyAlignment="1" applyProtection="1">
      <alignment vertical="center"/>
    </xf>
    <xf numFmtId="44" fontId="18" fillId="18" borderId="9" xfId="179" applyFont="1" applyFill="1" applyBorder="1" applyAlignment="1" applyProtection="1">
      <alignment horizontal="center" vertical="center"/>
    </xf>
    <xf numFmtId="44" fontId="18" fillId="18" borderId="9" xfId="0" applyNumberFormat="1" applyFont="1" applyFill="1" applyBorder="1" applyAlignment="1">
      <alignment horizontal="center" vertical="center"/>
    </xf>
    <xf numFmtId="3" fontId="2" fillId="18" borderId="11" xfId="0" applyNumberFormat="1" applyFont="1" applyFill="1" applyBorder="1" applyAlignment="1">
      <alignment vertical="center"/>
    </xf>
    <xf numFmtId="44" fontId="1" fillId="0" borderId="9" xfId="179" applyFont="1" applyFill="1" applyBorder="1" applyAlignment="1" applyProtection="1">
      <alignment vertical="center"/>
    </xf>
    <xf numFmtId="44" fontId="2" fillId="0" borderId="7" xfId="179" applyFont="1" applyFill="1" applyBorder="1" applyAlignment="1" applyProtection="1">
      <alignment vertical="center"/>
    </xf>
    <xf numFmtId="44" fontId="6" fillId="0" borderId="9" xfId="179" applyFont="1" applyFill="1" applyBorder="1" applyAlignment="1" applyProtection="1">
      <alignment vertical="center"/>
    </xf>
    <xf numFmtId="0" fontId="2" fillId="18" borderId="0" xfId="0" applyFont="1" applyFill="1" applyAlignment="1">
      <alignment horizontal="center" vertical="center"/>
    </xf>
    <xf numFmtId="0" fontId="19" fillId="0" borderId="0" xfId="0" applyFont="1"/>
    <xf numFmtId="0" fontId="20" fillId="0" borderId="0" xfId="0" applyFont="1"/>
    <xf numFmtId="0" fontId="23" fillId="0" borderId="0" xfId="0" applyFont="1"/>
    <xf numFmtId="0" fontId="20" fillId="13" borderId="3" xfId="0" applyFont="1" applyFill="1" applyBorder="1" applyAlignment="1">
      <alignment horizontal="center"/>
    </xf>
    <xf numFmtId="0" fontId="20" fillId="13" borderId="4" xfId="0" applyFont="1" applyFill="1" applyBorder="1" applyAlignment="1">
      <alignment horizontal="center"/>
    </xf>
    <xf numFmtId="0" fontId="20" fillId="13" borderId="5" xfId="0" applyFont="1" applyFill="1" applyBorder="1" applyAlignment="1">
      <alignment horizontal="center"/>
    </xf>
    <xf numFmtId="0" fontId="20" fillId="13" borderId="15" xfId="0" applyFont="1" applyFill="1" applyBorder="1" applyAlignment="1">
      <alignment horizontal="center"/>
    </xf>
    <xf numFmtId="0" fontId="20" fillId="14" borderId="12" xfId="0" applyFont="1" applyFill="1" applyBorder="1"/>
    <xf numFmtId="0" fontId="20" fillId="14" borderId="0" xfId="0" applyFont="1" applyFill="1" applyAlignment="1">
      <alignment horizontal="left"/>
    </xf>
    <xf numFmtId="0" fontId="20" fillId="14" borderId="0" xfId="0" applyFont="1" applyFill="1"/>
    <xf numFmtId="0" fontId="20" fillId="14" borderId="13" xfId="0" applyFont="1" applyFill="1" applyBorder="1"/>
    <xf numFmtId="0" fontId="20" fillId="15" borderId="12" xfId="0" applyFont="1" applyFill="1" applyBorder="1"/>
    <xf numFmtId="0" fontId="20" fillId="15" borderId="0" xfId="0" applyFont="1" applyFill="1" applyAlignment="1">
      <alignment horizontal="left"/>
    </xf>
    <xf numFmtId="3" fontId="20" fillId="15" borderId="0" xfId="0" applyNumberFormat="1" applyFont="1" applyFill="1"/>
    <xf numFmtId="0" fontId="20" fillId="15" borderId="13" xfId="0" applyFont="1" applyFill="1" applyBorder="1"/>
    <xf numFmtId="0" fontId="22" fillId="15" borderId="12" xfId="0" applyFont="1" applyFill="1" applyBorder="1"/>
    <xf numFmtId="0" fontId="22" fillId="15" borderId="0" xfId="0" applyFont="1" applyFill="1"/>
    <xf numFmtId="0" fontId="22" fillId="15" borderId="13" xfId="0" applyFont="1" applyFill="1" applyBorder="1"/>
    <xf numFmtId="0" fontId="20" fillId="15" borderId="0" xfId="0" applyFont="1" applyFill="1"/>
    <xf numFmtId="3" fontId="20" fillId="14" borderId="0" xfId="0" applyNumberFormat="1" applyFont="1" applyFill="1"/>
    <xf numFmtId="0" fontId="22" fillId="14" borderId="12" xfId="0" applyFont="1" applyFill="1" applyBorder="1"/>
    <xf numFmtId="0" fontId="22" fillId="14" borderId="0" xfId="0" applyFont="1" applyFill="1"/>
    <xf numFmtId="0" fontId="22" fillId="14" borderId="13" xfId="0" applyFont="1" applyFill="1" applyBorder="1"/>
    <xf numFmtId="0" fontId="20" fillId="14" borderId="14" xfId="0" applyFont="1" applyFill="1" applyBorder="1"/>
    <xf numFmtId="3" fontId="20" fillId="14" borderId="9" xfId="0" applyNumberFormat="1" applyFont="1" applyFill="1" applyBorder="1"/>
    <xf numFmtId="0" fontId="20" fillId="14" borderId="9" xfId="0" applyFont="1" applyFill="1" applyBorder="1" applyAlignment="1">
      <alignment horizontal="left"/>
    </xf>
    <xf numFmtId="0" fontId="20" fillId="13" borderId="3" xfId="0" applyFont="1" applyFill="1" applyBorder="1"/>
    <xf numFmtId="0" fontId="20" fillId="13" borderId="4" xfId="0" applyFont="1" applyFill="1" applyBorder="1"/>
    <xf numFmtId="0" fontId="20" fillId="13" borderId="5" xfId="0" applyFont="1" applyFill="1" applyBorder="1"/>
    <xf numFmtId="0" fontId="20" fillId="13" borderId="14" xfId="0" applyFont="1" applyFill="1" applyBorder="1"/>
    <xf numFmtId="0" fontId="20" fillId="16" borderId="9" xfId="0" applyFont="1" applyFill="1" applyBorder="1"/>
    <xf numFmtId="0" fontId="20" fillId="13" borderId="7" xfId="0" applyFont="1" applyFill="1" applyBorder="1"/>
    <xf numFmtId="0" fontId="21" fillId="0" borderId="0" xfId="0" applyFont="1"/>
    <xf numFmtId="3" fontId="1" fillId="5" borderId="4" xfId="0" applyNumberFormat="1" applyFont="1" applyFill="1" applyBorder="1" applyAlignment="1">
      <alignment vertical="center"/>
    </xf>
    <xf numFmtId="0" fontId="1" fillId="5" borderId="4" xfId="0" applyFont="1" applyFill="1" applyBorder="1" applyAlignment="1">
      <alignment horizontal="center" vertical="center"/>
    </xf>
    <xf numFmtId="44" fontId="1" fillId="7" borderId="7" xfId="179" applyFont="1" applyFill="1" applyBorder="1" applyAlignment="1" applyProtection="1">
      <alignment vertical="center"/>
    </xf>
    <xf numFmtId="44" fontId="2" fillId="18" borderId="6" xfId="179" applyFont="1" applyFill="1" applyBorder="1" applyAlignment="1" applyProtection="1">
      <alignment vertical="center"/>
    </xf>
    <xf numFmtId="3" fontId="1" fillId="11" borderId="4" xfId="0" applyNumberFormat="1" applyFont="1" applyFill="1" applyBorder="1" applyAlignment="1">
      <alignment vertical="center"/>
    </xf>
    <xf numFmtId="0" fontId="1" fillId="11" borderId="4" xfId="0" applyFont="1" applyFill="1" applyBorder="1" applyAlignment="1">
      <alignment horizontal="center" vertical="center"/>
    </xf>
    <xf numFmtId="44" fontId="1" fillId="11" borderId="4" xfId="179" applyFont="1" applyFill="1" applyBorder="1" applyAlignment="1" applyProtection="1">
      <alignment vertical="center"/>
    </xf>
    <xf numFmtId="44" fontId="2" fillId="6" borderId="6" xfId="179" applyFont="1" applyFill="1" applyBorder="1" applyAlignment="1" applyProtection="1">
      <alignment vertical="center"/>
    </xf>
    <xf numFmtId="44" fontId="2" fillId="0" borderId="6" xfId="179" applyFont="1" applyBorder="1" applyAlignment="1" applyProtection="1">
      <alignment vertical="center"/>
    </xf>
    <xf numFmtId="44" fontId="2" fillId="0" borderId="9" xfId="179" applyFont="1" applyBorder="1" applyAlignment="1" applyProtection="1">
      <alignment vertical="center"/>
    </xf>
    <xf numFmtId="44" fontId="2" fillId="0" borderId="0" xfId="179" applyFont="1" applyBorder="1" applyAlignment="1" applyProtection="1">
      <alignment vertical="center"/>
    </xf>
    <xf numFmtId="44" fontId="1" fillId="7" borderId="8" xfId="179" applyFont="1" applyFill="1" applyBorder="1" applyAlignment="1" applyProtection="1">
      <alignment vertical="center"/>
      <protection locked="0"/>
    </xf>
    <xf numFmtId="44" fontId="1" fillId="7" borderId="6" xfId="179" applyFont="1" applyFill="1"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 xfId="0" applyBorder="1" applyAlignment="1">
      <alignment horizontal="left" vertical="center"/>
    </xf>
    <xf numFmtId="0" fontId="0" fillId="0" borderId="0" xfId="0" applyAlignment="1">
      <alignment horizontal="left" vertical="center"/>
    </xf>
    <xf numFmtId="44" fontId="0" fillId="0" borderId="0" xfId="179" applyFont="1" applyBorder="1" applyAlignment="1" applyProtection="1">
      <alignment horizontal="left" vertical="center"/>
      <protection locked="0"/>
    </xf>
    <xf numFmtId="44" fontId="0" fillId="0" borderId="13" xfId="179" applyFont="1" applyBorder="1" applyAlignment="1" applyProtection="1">
      <alignment horizontal="left"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 fillId="0" borderId="3" xfId="0" applyFont="1" applyBorder="1" applyAlignment="1">
      <alignment vertical="center"/>
    </xf>
    <xf numFmtId="0" fontId="0" fillId="0" borderId="4" xfId="0" applyBorder="1" applyAlignment="1">
      <alignment vertical="center"/>
    </xf>
    <xf numFmtId="0" fontId="2" fillId="6" borderId="3" xfId="0" applyFont="1" applyFill="1" applyBorder="1" applyAlignment="1">
      <alignment vertical="center"/>
    </xf>
    <xf numFmtId="0" fontId="14" fillId="6" borderId="4" xfId="0" applyFont="1" applyFill="1" applyBorder="1" applyAlignment="1">
      <alignment vertical="center"/>
    </xf>
    <xf numFmtId="0" fontId="14" fillId="6" borderId="5" xfId="0" applyFont="1" applyFill="1" applyBorder="1" applyAlignment="1">
      <alignment vertical="center"/>
    </xf>
    <xf numFmtId="0" fontId="0" fillId="0" borderId="5" xfId="0" applyBorder="1" applyAlignment="1">
      <alignment vertical="center"/>
    </xf>
    <xf numFmtId="0" fontId="1" fillId="0" borderId="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3" fontId="1" fillId="5" borderId="4" xfId="0" applyNumberFormat="1" applyFont="1" applyFill="1" applyBorder="1" applyAlignment="1">
      <alignment horizontal="center" vertical="center"/>
    </xf>
    <xf numFmtId="3" fontId="1" fillId="5" borderId="5" xfId="0" applyNumberFormat="1" applyFont="1" applyFill="1" applyBorder="1" applyAlignment="1">
      <alignment horizontal="center" vertical="center"/>
    </xf>
    <xf numFmtId="0" fontId="0" fillId="6" borderId="4" xfId="0" applyFill="1" applyBorder="1" applyAlignment="1">
      <alignment vertical="center"/>
    </xf>
    <xf numFmtId="0" fontId="0" fillId="6" borderId="5" xfId="0" applyFill="1" applyBorder="1" applyAlignment="1">
      <alignment vertic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5" xfId="0" applyFont="1" applyFill="1" applyBorder="1" applyAlignment="1">
      <alignment horizontal="left" vertical="center"/>
    </xf>
    <xf numFmtId="3" fontId="1" fillId="11" borderId="4" xfId="0" applyNumberFormat="1" applyFont="1" applyFill="1" applyBorder="1" applyAlignment="1">
      <alignment horizontal="center" vertical="center"/>
    </xf>
    <xf numFmtId="3" fontId="1" fillId="11" borderId="5" xfId="0" applyNumberFormat="1" applyFont="1" applyFill="1" applyBorder="1" applyAlignment="1">
      <alignment horizontal="center" vertical="center"/>
    </xf>
    <xf numFmtId="3" fontId="1" fillId="2" borderId="4"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1" fillId="12" borderId="3" xfId="0" applyFont="1" applyFill="1" applyBorder="1" applyAlignment="1">
      <alignment horizontal="center"/>
    </xf>
    <xf numFmtId="0" fontId="21" fillId="12" borderId="4" xfId="0" applyFont="1" applyFill="1" applyBorder="1" applyAlignment="1">
      <alignment horizontal="center"/>
    </xf>
    <xf numFmtId="0" fontId="21" fillId="12" borderId="15" xfId="0" applyFont="1" applyFill="1" applyBorder="1" applyAlignment="1">
      <alignment horizontal="center"/>
    </xf>
    <xf numFmtId="0" fontId="21" fillId="17" borderId="3" xfId="0" applyFont="1" applyFill="1" applyBorder="1" applyAlignment="1">
      <alignment horizontal="center"/>
    </xf>
    <xf numFmtId="0" fontId="21" fillId="17" borderId="4" xfId="0" applyFont="1" applyFill="1" applyBorder="1" applyAlignment="1">
      <alignment horizontal="center"/>
    </xf>
    <xf numFmtId="0" fontId="21" fillId="17" borderId="15" xfId="0" applyFont="1" applyFill="1" applyBorder="1" applyAlignment="1">
      <alignment horizontal="center"/>
    </xf>
    <xf numFmtId="0" fontId="20" fillId="13" borderId="3" xfId="0" applyFont="1" applyFill="1" applyBorder="1" applyAlignment="1">
      <alignment horizontal="center"/>
    </xf>
    <xf numFmtId="0" fontId="20" fillId="13" borderId="4" xfId="0" applyFont="1" applyFill="1" applyBorder="1" applyAlignment="1">
      <alignment horizontal="center"/>
    </xf>
    <xf numFmtId="0" fontId="20" fillId="13" borderId="5" xfId="0" applyFont="1" applyFill="1" applyBorder="1" applyAlignment="1">
      <alignment horizontal="center"/>
    </xf>
    <xf numFmtId="0" fontId="20" fillId="13" borderId="15" xfId="0" applyFont="1" applyFill="1" applyBorder="1" applyAlignment="1">
      <alignment horizontal="center"/>
    </xf>
  </cellXfs>
  <cellStyles count="180">
    <cellStyle name="Gevolgde hyperlink" xfId="60" builtinId="9" hidden="1"/>
    <cellStyle name="Gevolgde hyperlink" xfId="64" builtinId="9" hidden="1"/>
    <cellStyle name="Gevolgde hyperlink" xfId="68" builtinId="9" hidden="1"/>
    <cellStyle name="Gevolgde hyperlink" xfId="72"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96" builtinId="9" hidden="1"/>
    <cellStyle name="Gevolgde hyperlink" xfId="100" builtinId="9" hidden="1"/>
    <cellStyle name="Gevolgde hyperlink" xfId="104" builtinId="9" hidden="1"/>
    <cellStyle name="Gevolgde hyperlink" xfId="108" builtinId="9" hidden="1"/>
    <cellStyle name="Gevolgde hyperlink" xfId="112" builtinId="9" hidden="1"/>
    <cellStyle name="Gevolgde hyperlink" xfId="116" builtinId="9" hidden="1"/>
    <cellStyle name="Gevolgde hyperlink" xfId="120" builtinId="9" hidden="1"/>
    <cellStyle name="Gevolgde hyperlink" xfId="124" builtinId="9" hidden="1"/>
    <cellStyle name="Gevolgde hyperlink" xfId="128" builtinId="9" hidden="1"/>
    <cellStyle name="Gevolgde hyperlink" xfId="132" builtinId="9" hidden="1"/>
    <cellStyle name="Gevolgde hyperlink" xfId="136" builtinId="9" hidden="1"/>
    <cellStyle name="Gevolgde hyperlink" xfId="140" builtinId="9" hidden="1"/>
    <cellStyle name="Gevolgde hyperlink" xfId="144" builtinId="9" hidden="1"/>
    <cellStyle name="Gevolgde hyperlink" xfId="148" builtinId="9" hidden="1"/>
    <cellStyle name="Gevolgde hyperlink" xfId="152" builtinId="9" hidden="1"/>
    <cellStyle name="Gevolgde hyperlink" xfId="156" builtinId="9" hidden="1"/>
    <cellStyle name="Gevolgde hyperlink" xfId="160" builtinId="9" hidden="1"/>
    <cellStyle name="Gevolgde hyperlink" xfId="164" builtinId="9" hidden="1"/>
    <cellStyle name="Gevolgde hyperlink" xfId="168" builtinId="9" hidden="1"/>
    <cellStyle name="Gevolgde hyperlink" xfId="172" builtinId="9" hidden="1"/>
    <cellStyle name="Gevolgde hyperlink" xfId="176" builtinId="9" hidden="1"/>
    <cellStyle name="Gevolgde hyperlink" xfId="178" builtinId="9" hidden="1"/>
    <cellStyle name="Gevolgde hyperlink" xfId="174" builtinId="9" hidden="1"/>
    <cellStyle name="Gevolgde hyperlink" xfId="170" builtinId="9" hidden="1"/>
    <cellStyle name="Gevolgde hyperlink" xfId="166" builtinId="9" hidden="1"/>
    <cellStyle name="Gevolgde hyperlink" xfId="162" builtinId="9" hidden="1"/>
    <cellStyle name="Gevolgde hyperlink" xfId="158" builtinId="9" hidden="1"/>
    <cellStyle name="Gevolgde hyperlink" xfId="154" builtinId="9" hidden="1"/>
    <cellStyle name="Gevolgde hyperlink" xfId="150" builtinId="9" hidden="1"/>
    <cellStyle name="Gevolgde hyperlink" xfId="146" builtinId="9" hidden="1"/>
    <cellStyle name="Gevolgde hyperlink" xfId="142" builtinId="9" hidden="1"/>
    <cellStyle name="Gevolgde hyperlink" xfId="138" builtinId="9" hidden="1"/>
    <cellStyle name="Gevolgde hyperlink" xfId="134" builtinId="9" hidden="1"/>
    <cellStyle name="Gevolgde hyperlink" xfId="130" builtinId="9" hidden="1"/>
    <cellStyle name="Gevolgde hyperlink" xfId="126" builtinId="9" hidden="1"/>
    <cellStyle name="Gevolgde hyperlink" xfId="122" builtinId="9" hidden="1"/>
    <cellStyle name="Gevolgde hyperlink" xfId="118" builtinId="9" hidden="1"/>
    <cellStyle name="Gevolgde hyperlink" xfId="114" builtinId="9" hidden="1"/>
    <cellStyle name="Gevolgde hyperlink" xfId="110" builtinId="9" hidden="1"/>
    <cellStyle name="Gevolgde hyperlink" xfId="106" builtinId="9" hidden="1"/>
    <cellStyle name="Gevolgde hyperlink" xfId="102" builtinId="9" hidden="1"/>
    <cellStyle name="Gevolgde hyperlink" xfId="98" builtinId="9" hidden="1"/>
    <cellStyle name="Gevolgde hyperlink" xfId="94" builtinId="9" hidden="1"/>
    <cellStyle name="Gevolgde hyperlink" xfId="90" builtinId="9" hidden="1"/>
    <cellStyle name="Gevolgde hyperlink" xfId="86" builtinId="9" hidden="1"/>
    <cellStyle name="Gevolgde hyperlink" xfId="82" builtinId="9" hidden="1"/>
    <cellStyle name="Gevolgde hyperlink" xfId="78" builtinId="9" hidden="1"/>
    <cellStyle name="Gevolgde hyperlink" xfId="74" builtinId="9" hidden="1"/>
    <cellStyle name="Gevolgde hyperlink" xfId="70" builtinId="9" hidden="1"/>
    <cellStyle name="Gevolgde hyperlink" xfId="66" builtinId="9" hidden="1"/>
    <cellStyle name="Gevolgde hyperlink" xfId="62" builtinId="9" hidden="1"/>
    <cellStyle name="Gevolgde hyperlink" xfId="58" builtinId="9" hidden="1"/>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79" builtinId="8" hidden="1"/>
    <cellStyle name="Hyperlink" xfId="83" builtinId="8" hidden="1"/>
    <cellStyle name="Hyperlink" xfId="85" builtinId="8" hidden="1"/>
    <cellStyle name="Hyperlink" xfId="87" builtinId="8" hidden="1"/>
    <cellStyle name="Hyperlink" xfId="91" builtinId="8" hidden="1"/>
    <cellStyle name="Hyperlink" xfId="93" builtinId="8" hidden="1"/>
    <cellStyle name="Hyperlink" xfId="95" builtinId="8" hidden="1"/>
    <cellStyle name="Hyperlink" xfId="99" builtinId="8" hidden="1"/>
    <cellStyle name="Hyperlink" xfId="101" builtinId="8" hidden="1"/>
    <cellStyle name="Hyperlink" xfId="103" builtinId="8" hidden="1"/>
    <cellStyle name="Hyperlink" xfId="107" builtinId="8" hidden="1"/>
    <cellStyle name="Hyperlink" xfId="109" builtinId="8" hidden="1"/>
    <cellStyle name="Hyperlink" xfId="111" builtinId="8" hidden="1"/>
    <cellStyle name="Hyperlink" xfId="115" builtinId="8" hidden="1"/>
    <cellStyle name="Hyperlink" xfId="117" builtinId="8" hidden="1"/>
    <cellStyle name="Hyperlink" xfId="119" builtinId="8" hidden="1"/>
    <cellStyle name="Hyperlink" xfId="123" builtinId="8" hidden="1"/>
    <cellStyle name="Hyperlink" xfId="125" builtinId="8" hidden="1"/>
    <cellStyle name="Hyperlink" xfId="127" builtinId="8" hidden="1"/>
    <cellStyle name="Hyperlink" xfId="131" builtinId="8" hidden="1"/>
    <cellStyle name="Hyperlink" xfId="133" builtinId="8" hidden="1"/>
    <cellStyle name="Hyperlink" xfId="135" builtinId="8" hidden="1"/>
    <cellStyle name="Hyperlink" xfId="139" builtinId="8" hidden="1"/>
    <cellStyle name="Hyperlink" xfId="141" builtinId="8" hidden="1"/>
    <cellStyle name="Hyperlink" xfId="143" builtinId="8" hidden="1"/>
    <cellStyle name="Hyperlink" xfId="147" builtinId="8" hidden="1"/>
    <cellStyle name="Hyperlink" xfId="149" builtinId="8" hidden="1"/>
    <cellStyle name="Hyperlink" xfId="151" builtinId="8" hidden="1"/>
    <cellStyle name="Hyperlink" xfId="155" builtinId="8" hidden="1"/>
    <cellStyle name="Hyperlink" xfId="157" builtinId="8" hidden="1"/>
    <cellStyle name="Hyperlink" xfId="159" builtinId="8" hidden="1"/>
    <cellStyle name="Hyperlink" xfId="163" builtinId="8" hidden="1"/>
    <cellStyle name="Hyperlink" xfId="165" builtinId="8" hidden="1"/>
    <cellStyle name="Hyperlink" xfId="167" builtinId="8" hidden="1"/>
    <cellStyle name="Hyperlink" xfId="171" builtinId="8" hidden="1"/>
    <cellStyle name="Hyperlink" xfId="173" builtinId="8" hidden="1"/>
    <cellStyle name="Hyperlink" xfId="175" builtinId="8" hidden="1"/>
    <cellStyle name="Hyperlink" xfId="177" builtinId="8" hidden="1"/>
    <cellStyle name="Hyperlink" xfId="169" builtinId="8" hidden="1"/>
    <cellStyle name="Hyperlink" xfId="161" builtinId="8" hidden="1"/>
    <cellStyle name="Hyperlink" xfId="153" builtinId="8" hidden="1"/>
    <cellStyle name="Hyperlink" xfId="145" builtinId="8" hidden="1"/>
    <cellStyle name="Hyperlink" xfId="137" builtinId="8" hidden="1"/>
    <cellStyle name="Hyperlink" xfId="129" builtinId="8" hidden="1"/>
    <cellStyle name="Hyperlink" xfId="121" builtinId="8" hidden="1"/>
    <cellStyle name="Hyperlink" xfId="113" builtinId="8" hidden="1"/>
    <cellStyle name="Hyperlink" xfId="105" builtinId="8" hidden="1"/>
    <cellStyle name="Hyperlink" xfId="97" builtinId="8" hidden="1"/>
    <cellStyle name="Hyperlink" xfId="89" builtinId="8" hidden="1"/>
    <cellStyle name="Hyperlink" xfId="81"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65" builtinId="8" hidden="1"/>
    <cellStyle name="Hyperlink" xfId="49" builtinId="8" hidden="1"/>
    <cellStyle name="Hyperlink" xfId="33" builtinId="8" hidden="1"/>
    <cellStyle name="Hyperlink" xfId="15"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17" builtinId="8" hidden="1"/>
    <cellStyle name="Hyperlink" xfId="7"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1" builtinId="8" hidden="1"/>
    <cellStyle name="Standaard" xfId="0" builtinId="0"/>
    <cellStyle name="Valuta" xfId="179" builtinId="4"/>
  </cellStyles>
  <dxfs count="0"/>
  <tableStyles count="0" defaultTableStyle="TableStyleMedium9" defaultPivotStyle="PivotStyleMedium4"/>
  <colors>
    <mruColors>
      <color rgb="FF99FFCC"/>
      <color rgb="FFD2ECB6"/>
      <color rgb="FF99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165100</xdr:colOff>
      <xdr:row>1</xdr:row>
      <xdr:rowOff>127000</xdr:rowOff>
    </xdr:from>
    <xdr:to>
      <xdr:col>7</xdr:col>
      <xdr:colOff>800100</xdr:colOff>
      <xdr:row>23</xdr:row>
      <xdr:rowOff>50800</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165100" y="457200"/>
          <a:ext cx="6502400" cy="4394200"/>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400"/>
            <a:t>De prijslijst bestaat</a:t>
          </a:r>
          <a:r>
            <a:rPr lang="nl-NL" sz="1400" baseline="0"/>
            <a:t> uit 9 tabbladen die allen volledig ingevuld dienen te worden:</a:t>
          </a:r>
        </a:p>
        <a:p>
          <a:r>
            <a:rPr lang="nl-NL" sz="1400" baseline="0"/>
            <a:t>1. Totalen: hierin een totaal overzicht van alle kosten van de verschillende onderdelen.</a:t>
          </a:r>
        </a:p>
        <a:p>
          <a:r>
            <a:rPr lang="nl-NL" sz="1400" baseline="0"/>
            <a:t>2. Implementatiekosten Provincie Flevoland</a:t>
          </a:r>
        </a:p>
        <a:p>
          <a:r>
            <a:rPr lang="nl-NL" sz="1400" baseline="0"/>
            <a:t>3. Implementatiekosten Provincie Gelderland</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4. Implementatiekosten Provincie Overijssel</a:t>
          </a:r>
        </a:p>
        <a:p>
          <a:r>
            <a:rPr lang="nl-NL" sz="1400" baseline="0"/>
            <a:t>5. Beheerkosten Provincie Flevoland</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6. Beheerkosten Provincie Gelderland</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7. Beheerkosten Provincie Overijssel</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8. Stuksprijzen in de beheerfase</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9. Energieverbruik</a:t>
          </a:r>
        </a:p>
        <a:p>
          <a:endParaRPr lang="nl-NL" sz="1400" baseline="0"/>
        </a:p>
        <a:p>
          <a:endParaRPr lang="nl-NL" sz="1400" baseline="0"/>
        </a:p>
        <a:p>
          <a:r>
            <a:rPr lang="nl-NL" sz="1400"/>
            <a:t>- Per tabblad staat</a:t>
          </a:r>
          <a:r>
            <a:rPr lang="nl-NL" sz="1400" baseline="0"/>
            <a:t>, daar waar nodig, een uitleg van de toegepaste rekenmethode. </a:t>
          </a:r>
        </a:p>
        <a:p>
          <a:r>
            <a:rPr lang="nl-NL" sz="1400" baseline="0"/>
            <a:t>- De Inschrijver dient enkel de groene velden in te vullen. </a:t>
          </a:r>
        </a:p>
        <a:p>
          <a:r>
            <a:rPr lang="nl-NL" sz="1400" baseline="0"/>
            <a:t>- Afwijking van de geschetste range voor de uurtarieven leidt tot uitsluiting van de aanbesteding;</a:t>
          </a:r>
        </a:p>
        <a:p>
          <a:r>
            <a:rPr lang="nl-NL" sz="1400" baseline="0"/>
            <a:t>-</a:t>
          </a:r>
          <a:r>
            <a:rPr lang="nl-NL" sz="1400"/>
            <a:t>De prijzen zijn in euro’s, exclusief BTW en zijn </a:t>
          </a:r>
          <a:r>
            <a:rPr lang="nl-NL" sz="1400" u="sng"/>
            <a:t>all-in</a:t>
          </a:r>
          <a:r>
            <a:rPr lang="nl-NL"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193040</xdr:colOff>
      <xdr:row>16</xdr:row>
      <xdr:rowOff>111760</xdr:rowOff>
    </xdr:from>
    <xdr:to>
      <xdr:col>6</xdr:col>
      <xdr:colOff>955040</xdr:colOff>
      <xdr:row>20</xdr:row>
      <xdr:rowOff>40640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93040" y="3464560"/>
          <a:ext cx="4876800" cy="701040"/>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600"/>
            <a:t>Het tabblad Totalen wordt automatisch ingevuld</a:t>
          </a:r>
          <a:r>
            <a:rPr lang="nl-NL" sz="1600" baseline="0"/>
            <a:t> met de totaalwaarden van de afzonderlijke tabbladen 2 t/m 8</a:t>
          </a:r>
        </a:p>
        <a:p>
          <a:r>
            <a:rPr lang="nl-NL" sz="1600" baseline="0"/>
            <a:t>.</a:t>
          </a:r>
          <a:endParaRPr lang="nl-NL" sz="1600"/>
        </a:p>
      </xdr:txBody>
    </xdr:sp>
    <xdr:clientData/>
  </xdr:twoCellAnchor>
  <xdr:twoCellAnchor>
    <xdr:from>
      <xdr:col>1</xdr:col>
      <xdr:colOff>66038</xdr:colOff>
      <xdr:row>32</xdr:row>
      <xdr:rowOff>82137</xdr:rowOff>
    </xdr:from>
    <xdr:to>
      <xdr:col>6</xdr:col>
      <xdr:colOff>1533769</xdr:colOff>
      <xdr:row>39</xdr:row>
      <xdr:rowOff>75885</xdr:rowOff>
    </xdr:to>
    <xdr:sp macro="" textlink="">
      <xdr:nvSpPr>
        <xdr:cNvPr id="3" name="Tekstvak 2">
          <a:extLst>
            <a:ext uri="{FF2B5EF4-FFF2-40B4-BE49-F238E27FC236}">
              <a16:creationId xmlns:a16="http://schemas.microsoft.com/office/drawing/2014/main" id="{22BD2470-7028-D04C-881D-C01472BCE540}"/>
            </a:ext>
          </a:extLst>
        </xdr:cNvPr>
        <xdr:cNvSpPr txBox="1"/>
      </xdr:nvSpPr>
      <xdr:spPr>
        <a:xfrm>
          <a:off x="330872" y="6925692"/>
          <a:ext cx="6391238" cy="1426259"/>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nl-NL"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154940</xdr:colOff>
      <xdr:row>80</xdr:row>
      <xdr:rowOff>96520</xdr:rowOff>
    </xdr:from>
    <xdr:to>
      <xdr:col>6</xdr:col>
      <xdr:colOff>944880</xdr:colOff>
      <xdr:row>97</xdr:row>
      <xdr:rowOff>150979</xdr:rowOff>
    </xdr:to>
    <xdr:sp macro="" textlink="">
      <xdr:nvSpPr>
        <xdr:cNvPr id="2" name="Tekstvak 1">
          <a:extLst>
            <a:ext uri="{FF2B5EF4-FFF2-40B4-BE49-F238E27FC236}">
              <a16:creationId xmlns:a16="http://schemas.microsoft.com/office/drawing/2014/main" id="{0FD42106-079A-0F4B-97FD-154353895F28}"/>
            </a:ext>
          </a:extLst>
        </xdr:cNvPr>
        <xdr:cNvSpPr txBox="1"/>
      </xdr:nvSpPr>
      <xdr:spPr>
        <a:xfrm>
          <a:off x="421374" y="16775261"/>
          <a:ext cx="11047632" cy="3526977"/>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3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C34</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C34</a:t>
          </a:r>
          <a:r>
            <a:rPr lang="nl-NL" sz="1200" b="1" i="0" baseline="0"/>
            <a:t> </a:t>
          </a:r>
          <a:r>
            <a:rPr lang="nl-NL" sz="1200" i="0" baseline="0"/>
            <a:t>wordt vermenigvuldigt met het aantal te plaatsen Haltesystemen (5) vermenigvuldigt met 15 (=75 meter). Dit resulteert in een totaalprijs in veld E34, maal de weging een totaal gewogen prijs in veld G34.</a:t>
          </a:r>
        </a:p>
        <a:p>
          <a:endParaRPr lang="nl-NL" sz="1200" i="1" baseline="0"/>
        </a:p>
        <a:p>
          <a:r>
            <a:rPr lang="nl-NL" sz="1200" i="1" baseline="0"/>
            <a:t>Prijs aanleg energiekabel per meter 'gestuurde boring':</a:t>
          </a:r>
        </a:p>
        <a:p>
          <a:r>
            <a:rPr lang="nl-NL" sz="1200" i="0" baseline="0"/>
            <a:t>De Inschrijver geeft de prijs per meter in veld C35 aan. Voor een de berekening van de implementatiekosten houdt Opdrachtgever rekening met een energiekabel van 15 meter per locatie. De ingevoerde prijs in veld C35 wordt vermenigvuldigt met het aantal te plaatsen Haltesystemen (2) vermenigvuldigt met 15 (=30 meter). Dit resulteert in een totaalprijs in veld E35, maal de weging een totaal gewogen prijs in veld G35.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154940</xdr:colOff>
      <xdr:row>128</xdr:row>
      <xdr:rowOff>96520</xdr:rowOff>
    </xdr:from>
    <xdr:to>
      <xdr:col>6</xdr:col>
      <xdr:colOff>944880</xdr:colOff>
      <xdr:row>145</xdr:row>
      <xdr:rowOff>76638</xdr:rowOff>
    </xdr:to>
    <xdr:sp macro="" textlink="">
      <xdr:nvSpPr>
        <xdr:cNvPr id="2" name="Tekstvak 1">
          <a:extLst>
            <a:ext uri="{FF2B5EF4-FFF2-40B4-BE49-F238E27FC236}">
              <a16:creationId xmlns:a16="http://schemas.microsoft.com/office/drawing/2014/main" id="{2B3E5467-8F3F-3B41-8EB9-38B1364FBC35}"/>
            </a:ext>
          </a:extLst>
        </xdr:cNvPr>
        <xdr:cNvSpPr txBox="1"/>
      </xdr:nvSpPr>
      <xdr:spPr>
        <a:xfrm>
          <a:off x="417699" y="27292037"/>
          <a:ext cx="11048474" cy="3516411"/>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3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C35</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C35</a:t>
          </a:r>
          <a:r>
            <a:rPr lang="nl-NL" sz="1200" b="1" i="0" baseline="0"/>
            <a:t> </a:t>
          </a:r>
          <a:r>
            <a:rPr lang="nl-NL" sz="1200" i="0" baseline="0"/>
            <a:t>wordt vermenigvuldigt met het aantal te plaatsen Haltesystemen (10) vermenigvuldigt met 15 (=150 meter). Dit resulteert in een totaalprijs in veld E35, maal de weging een totaal gewogen prijs in veld G35.</a:t>
          </a:r>
        </a:p>
        <a:p>
          <a:endParaRPr lang="nl-NL" sz="1200" i="1" baseline="0"/>
        </a:p>
        <a:p>
          <a:r>
            <a:rPr lang="nl-NL" sz="1200" i="1" baseline="0"/>
            <a:t>Prijs aanleg energiekabel per meter 'gestuurde boring':</a:t>
          </a:r>
        </a:p>
        <a:p>
          <a:r>
            <a:rPr lang="nl-NL" sz="1200" i="0" baseline="0"/>
            <a:t>De Inschrijver geeft de prijs per meter in veld C36 aan. Voor een de berekening van de implementatiekosten houdt Opdrachtgever rekening met een energiekabel van 15 meter per locatie. De ingevoerde prijs in veld C36 wordt vermenigvuldigt met het aantal te plaatsen Haltesystemen (3) vermenigvuldigt met 15 (=45 meter). Dit resulteert in een totaalprijs in veld E36, maal de weging een totaal gewogen prijs in veld G36.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154940</xdr:colOff>
      <xdr:row>122</xdr:row>
      <xdr:rowOff>96521</xdr:rowOff>
    </xdr:from>
    <xdr:to>
      <xdr:col>6</xdr:col>
      <xdr:colOff>944880</xdr:colOff>
      <xdr:row>139</xdr:row>
      <xdr:rowOff>147411</xdr:rowOff>
    </xdr:to>
    <xdr:sp macro="" textlink="">
      <xdr:nvSpPr>
        <xdr:cNvPr id="2" name="Tekstvak 1">
          <a:extLst>
            <a:ext uri="{FF2B5EF4-FFF2-40B4-BE49-F238E27FC236}">
              <a16:creationId xmlns:a16="http://schemas.microsoft.com/office/drawing/2014/main" id="{F16DD49D-CEDB-1640-9D8A-8211A27C5FE0}"/>
            </a:ext>
          </a:extLst>
        </xdr:cNvPr>
        <xdr:cNvSpPr txBox="1"/>
      </xdr:nvSpPr>
      <xdr:spPr>
        <a:xfrm>
          <a:off x="427083" y="25780003"/>
          <a:ext cx="11040654" cy="3520712"/>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3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C36</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C36</a:t>
          </a:r>
          <a:r>
            <a:rPr lang="nl-NL" sz="1200" b="1" i="0" baseline="0"/>
            <a:t> </a:t>
          </a:r>
          <a:r>
            <a:rPr lang="nl-NL" sz="1200" i="0" baseline="0"/>
            <a:t>wordt vermenigvuldigt met het aantal te plaatsen Haltesystemen (5) vermenigvuldigt met 15 (=75 meter). Dit resulteert in een totaalprijs in veld E36, maal de weging een totaal gewogen prijs in veld G36.</a:t>
          </a:r>
        </a:p>
        <a:p>
          <a:endParaRPr lang="nl-NL" sz="1200" i="1" baseline="0"/>
        </a:p>
        <a:p>
          <a:r>
            <a:rPr lang="nl-NL" sz="1200" i="1" baseline="0"/>
            <a:t>Prijs aanleg energiekabel per meter 'gestuurde boring':</a:t>
          </a:r>
        </a:p>
        <a:p>
          <a:r>
            <a:rPr lang="nl-NL" sz="1200" i="0" baseline="0"/>
            <a:t>De Inschrijver geeft de prijs per meter in veld C37 aan. Voor een de berekening van de implementatiekosten houdt Opdrachtgever rekening met een energiekabel van 15 meter per locatie. De ingevoerde prijs in veld C37 wordt vermenigvuldigt met het aantal te plaatsen Haltesystemen (2) vermenigvuldigt met 15 (=30 meter). Dit resulteert in een totaalprijs in veld E37, maal de weging een totaal gewogen prijs in veld G37.</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78</xdr:row>
      <xdr:rowOff>127001</xdr:rowOff>
    </xdr:from>
    <xdr:to>
      <xdr:col>6</xdr:col>
      <xdr:colOff>850900</xdr:colOff>
      <xdr:row>94</xdr:row>
      <xdr:rowOff>73094</xdr:rowOff>
    </xdr:to>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379264" y="17358800"/>
          <a:ext cx="10987967" cy="31622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108</xdr:row>
      <xdr:rowOff>127000</xdr:rowOff>
    </xdr:from>
    <xdr:to>
      <xdr:col>6</xdr:col>
      <xdr:colOff>850900</xdr:colOff>
      <xdr:row>124</xdr:row>
      <xdr:rowOff>182880</xdr:rowOff>
    </xdr:to>
    <xdr:sp macro="" textlink="">
      <xdr:nvSpPr>
        <xdr:cNvPr id="3" name="Tekstvak 2">
          <a:extLst>
            <a:ext uri="{FF2B5EF4-FFF2-40B4-BE49-F238E27FC236}">
              <a16:creationId xmlns:a16="http://schemas.microsoft.com/office/drawing/2014/main" id="{2947AA52-E09D-8246-A2C5-C7A5A9CD8868}"/>
            </a:ext>
          </a:extLst>
        </xdr:cNvPr>
        <xdr:cNvSpPr txBox="1"/>
      </xdr:nvSpPr>
      <xdr:spPr>
        <a:xfrm>
          <a:off x="381000" y="17106900"/>
          <a:ext cx="10985500" cy="33070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108</xdr:row>
      <xdr:rowOff>127000</xdr:rowOff>
    </xdr:from>
    <xdr:to>
      <xdr:col>6</xdr:col>
      <xdr:colOff>850900</xdr:colOff>
      <xdr:row>124</xdr:row>
      <xdr:rowOff>182880</xdr:rowOff>
    </xdr:to>
    <xdr:sp macro="" textlink="">
      <xdr:nvSpPr>
        <xdr:cNvPr id="3" name="Tekstvak 2">
          <a:extLst>
            <a:ext uri="{FF2B5EF4-FFF2-40B4-BE49-F238E27FC236}">
              <a16:creationId xmlns:a16="http://schemas.microsoft.com/office/drawing/2014/main" id="{1FBC88DD-86CE-0549-B7AD-6AF109FE39DF}"/>
            </a:ext>
          </a:extLst>
        </xdr:cNvPr>
        <xdr:cNvSpPr txBox="1"/>
      </xdr:nvSpPr>
      <xdr:spPr>
        <a:xfrm>
          <a:off x="381000" y="23583900"/>
          <a:ext cx="10985500" cy="33070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170" workbookViewId="0">
      <selection activeCell="C29" sqref="C29"/>
    </sheetView>
  </sheetViews>
  <sheetFormatPr baseColWidth="10" defaultColWidth="11" defaultRowHeight="16" x14ac:dyDescent="0.2"/>
  <sheetData>
    <row r="1" spans="1:1" ht="26" x14ac:dyDescent="0.3">
      <c r="A1" s="1" t="s">
        <v>0</v>
      </c>
    </row>
  </sheetData>
  <sheetProtection selectLockedCells="1" selectUnlockedCells="1"/>
  <pageMargins left="0.75" right="0.75"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078B-7551-F04A-8ADC-95A0F01BAFC2}">
  <dimension ref="B1:V153"/>
  <sheetViews>
    <sheetView showGridLines="0" topLeftCell="A6" workbookViewId="0">
      <selection activeCell="K26" sqref="K26"/>
    </sheetView>
  </sheetViews>
  <sheetFormatPr baseColWidth="10" defaultColWidth="11" defaultRowHeight="16" x14ac:dyDescent="0.2"/>
  <cols>
    <col min="1" max="1" width="3.6640625" customWidth="1"/>
    <col min="2" max="2" width="56.5" bestFit="1" customWidth="1"/>
    <col min="5" max="5" width="22.5" bestFit="1" customWidth="1"/>
    <col min="9" max="9" width="4" customWidth="1"/>
    <col min="10" max="10" width="55" bestFit="1" customWidth="1"/>
    <col min="13" max="13" width="22.5" bestFit="1" customWidth="1"/>
    <col min="17" max="17" width="55" bestFit="1" customWidth="1"/>
    <col min="20" max="20" width="22.5" bestFit="1" customWidth="1"/>
  </cols>
  <sheetData>
    <row r="1" spans="2:22" ht="23" x14ac:dyDescent="0.25">
      <c r="B1" s="96" t="s">
        <v>286</v>
      </c>
      <c r="C1" s="97"/>
      <c r="D1" s="97"/>
      <c r="E1" s="97"/>
      <c r="F1" s="97"/>
      <c r="G1" s="97"/>
      <c r="H1" s="97"/>
      <c r="I1" s="97"/>
      <c r="J1" s="97"/>
      <c r="K1" s="97"/>
      <c r="L1" s="97"/>
      <c r="M1" s="97"/>
      <c r="N1" s="97"/>
      <c r="O1" s="97"/>
      <c r="Q1" s="97"/>
      <c r="R1" s="97"/>
      <c r="S1" s="97"/>
      <c r="T1" s="97"/>
      <c r="U1" s="97"/>
      <c r="V1" s="97"/>
    </row>
    <row r="2" spans="2:22" ht="23" x14ac:dyDescent="0.25">
      <c r="B2" s="96"/>
      <c r="C2" s="97"/>
      <c r="D2" s="97"/>
      <c r="E2" s="97"/>
      <c r="F2" s="97"/>
      <c r="G2" s="97"/>
      <c r="H2" s="97"/>
      <c r="I2" s="97"/>
      <c r="J2" s="97"/>
      <c r="K2" s="97"/>
      <c r="L2" s="97"/>
      <c r="M2" s="97"/>
      <c r="N2" s="97"/>
      <c r="O2" s="97"/>
      <c r="Q2" s="97"/>
      <c r="R2" s="97"/>
      <c r="S2" s="97"/>
      <c r="T2" s="97"/>
      <c r="U2" s="97"/>
      <c r="V2" s="97"/>
    </row>
    <row r="3" spans="2:22" ht="19" thickBot="1" x14ac:dyDescent="0.25">
      <c r="B3" s="98" t="s">
        <v>287</v>
      </c>
      <c r="C3" s="97"/>
      <c r="D3" s="97"/>
      <c r="E3" s="97"/>
      <c r="F3" s="97"/>
      <c r="G3" s="97"/>
      <c r="H3" s="97"/>
      <c r="I3" s="97"/>
      <c r="J3" s="98" t="s">
        <v>288</v>
      </c>
      <c r="K3" s="97"/>
      <c r="L3" s="97"/>
      <c r="M3" s="97"/>
      <c r="N3" s="97"/>
      <c r="O3" s="97"/>
      <c r="Q3" s="97"/>
      <c r="R3" s="97"/>
      <c r="S3" s="97"/>
      <c r="T3" s="97"/>
      <c r="U3" s="97"/>
      <c r="V3" s="97"/>
    </row>
    <row r="4" spans="2:22" ht="20" thickBot="1" x14ac:dyDescent="0.3">
      <c r="B4" s="179" t="s">
        <v>289</v>
      </c>
      <c r="C4" s="180"/>
      <c r="D4" s="180"/>
      <c r="E4" s="180"/>
      <c r="F4" s="180"/>
      <c r="G4" s="181"/>
      <c r="H4" s="97"/>
      <c r="I4" s="97"/>
      <c r="J4" s="182" t="s">
        <v>290</v>
      </c>
      <c r="K4" s="183"/>
      <c r="L4" s="183"/>
      <c r="M4" s="183"/>
      <c r="N4" s="183"/>
      <c r="O4" s="184"/>
      <c r="Q4" s="182" t="s">
        <v>291</v>
      </c>
      <c r="R4" s="183"/>
      <c r="S4" s="183"/>
      <c r="T4" s="183"/>
      <c r="U4" s="183"/>
      <c r="V4" s="184"/>
    </row>
    <row r="5" spans="2:22" ht="17" thickBot="1" x14ac:dyDescent="0.25">
      <c r="B5" s="185" t="s">
        <v>292</v>
      </c>
      <c r="C5" s="186"/>
      <c r="D5" s="187"/>
      <c r="E5" s="185" t="s">
        <v>293</v>
      </c>
      <c r="F5" s="186"/>
      <c r="G5" s="188"/>
      <c r="H5" s="97"/>
      <c r="I5" s="97"/>
      <c r="J5" s="185" t="s">
        <v>292</v>
      </c>
      <c r="K5" s="186"/>
      <c r="L5" s="187"/>
      <c r="M5" s="185" t="s">
        <v>293</v>
      </c>
      <c r="N5" s="186"/>
      <c r="O5" s="188"/>
      <c r="Q5" s="99" t="s">
        <v>292</v>
      </c>
      <c r="R5" s="100"/>
      <c r="S5" s="101"/>
      <c r="T5" s="99" t="s">
        <v>293</v>
      </c>
      <c r="U5" s="100"/>
      <c r="V5" s="102"/>
    </row>
    <row r="6" spans="2:22" x14ac:dyDescent="0.2">
      <c r="B6" s="103" t="s">
        <v>294</v>
      </c>
      <c r="C6" s="78"/>
      <c r="D6" s="104" t="s">
        <v>295</v>
      </c>
      <c r="E6" s="103" t="s">
        <v>296</v>
      </c>
      <c r="F6" s="105">
        <f>C14*C7</f>
        <v>0</v>
      </c>
      <c r="G6" s="106" t="s">
        <v>297</v>
      </c>
      <c r="H6" s="97"/>
      <c r="I6" s="97"/>
      <c r="J6" s="103" t="s">
        <v>294</v>
      </c>
      <c r="K6" s="78"/>
      <c r="L6" s="104" t="s">
        <v>295</v>
      </c>
      <c r="M6" s="103" t="s">
        <v>296</v>
      </c>
      <c r="N6" s="105">
        <f>K14*K7</f>
        <v>0</v>
      </c>
      <c r="O6" s="106" t="s">
        <v>297</v>
      </c>
      <c r="Q6" s="103" t="s">
        <v>294</v>
      </c>
      <c r="R6" s="78"/>
      <c r="S6" s="104" t="s">
        <v>295</v>
      </c>
      <c r="T6" s="103" t="s">
        <v>296</v>
      </c>
      <c r="U6" s="105">
        <f>R14*R7</f>
        <v>0</v>
      </c>
      <c r="V6" s="106" t="s">
        <v>297</v>
      </c>
    </row>
    <row r="7" spans="2:22" x14ac:dyDescent="0.2">
      <c r="B7" s="107" t="s">
        <v>298</v>
      </c>
      <c r="C7" s="78"/>
      <c r="D7" s="108" t="s">
        <v>295</v>
      </c>
      <c r="E7" s="107" t="s">
        <v>299</v>
      </c>
      <c r="F7" s="109">
        <f>C15*C8</f>
        <v>0</v>
      </c>
      <c r="G7" s="110" t="s">
        <v>297</v>
      </c>
      <c r="H7" s="97"/>
      <c r="I7" s="97"/>
      <c r="J7" s="107" t="s">
        <v>298</v>
      </c>
      <c r="K7" s="78"/>
      <c r="L7" s="108" t="s">
        <v>295</v>
      </c>
      <c r="M7" s="107" t="s">
        <v>299</v>
      </c>
      <c r="N7" s="109">
        <f>K15*K8</f>
        <v>0</v>
      </c>
      <c r="O7" s="110" t="s">
        <v>297</v>
      </c>
      <c r="Q7" s="107" t="s">
        <v>298</v>
      </c>
      <c r="R7" s="78"/>
      <c r="S7" s="108" t="s">
        <v>295</v>
      </c>
      <c r="T7" s="107" t="s">
        <v>299</v>
      </c>
      <c r="U7" s="109">
        <f>R15*R8</f>
        <v>0</v>
      </c>
      <c r="V7" s="110" t="s">
        <v>297</v>
      </c>
    </row>
    <row r="8" spans="2:22" x14ac:dyDescent="0.2">
      <c r="B8" s="103" t="s">
        <v>300</v>
      </c>
      <c r="C8" s="78"/>
      <c r="D8" s="104" t="s">
        <v>295</v>
      </c>
      <c r="E8" s="103" t="s">
        <v>301</v>
      </c>
      <c r="F8" s="105">
        <f>(24-C13)*C11</f>
        <v>0</v>
      </c>
      <c r="G8" s="106" t="s">
        <v>297</v>
      </c>
      <c r="H8" s="97"/>
      <c r="I8" s="97"/>
      <c r="J8" s="103" t="s">
        <v>300</v>
      </c>
      <c r="K8" s="78"/>
      <c r="L8" s="104" t="s">
        <v>295</v>
      </c>
      <c r="M8" s="103" t="s">
        <v>301</v>
      </c>
      <c r="N8" s="105">
        <f>(24-K13)*K11</f>
        <v>0</v>
      </c>
      <c r="O8" s="106" t="s">
        <v>297</v>
      </c>
      <c r="Q8" s="103" t="s">
        <v>300</v>
      </c>
      <c r="R8" s="78"/>
      <c r="S8" s="104" t="s">
        <v>295</v>
      </c>
      <c r="T8" s="103" t="s">
        <v>301</v>
      </c>
      <c r="U8" s="105">
        <f>(24-R13)*R11</f>
        <v>0</v>
      </c>
      <c r="V8" s="106" t="s">
        <v>297</v>
      </c>
    </row>
    <row r="9" spans="2:22" x14ac:dyDescent="0.2">
      <c r="B9" s="107" t="s">
        <v>302</v>
      </c>
      <c r="C9" s="78"/>
      <c r="D9" s="108" t="s">
        <v>295</v>
      </c>
      <c r="E9" s="111" t="s">
        <v>303</v>
      </c>
      <c r="F9" s="112">
        <f>SUM(F6:F8)</f>
        <v>0</v>
      </c>
      <c r="G9" s="113" t="s">
        <v>297</v>
      </c>
      <c r="H9" s="97"/>
      <c r="I9" s="97"/>
      <c r="J9" s="107" t="s">
        <v>302</v>
      </c>
      <c r="K9" s="78"/>
      <c r="L9" s="108" t="s">
        <v>295</v>
      </c>
      <c r="M9" s="111" t="s">
        <v>303</v>
      </c>
      <c r="N9" s="112">
        <f>SUM(N6:N8)</f>
        <v>0</v>
      </c>
      <c r="O9" s="113" t="s">
        <v>297</v>
      </c>
      <c r="Q9" s="107" t="s">
        <v>302</v>
      </c>
      <c r="R9" s="78"/>
      <c r="S9" s="108" t="s">
        <v>295</v>
      </c>
      <c r="T9" s="111" t="s">
        <v>303</v>
      </c>
      <c r="U9" s="112">
        <f>SUM(U6:U8)</f>
        <v>0</v>
      </c>
      <c r="V9" s="113" t="s">
        <v>297</v>
      </c>
    </row>
    <row r="10" spans="2:22" x14ac:dyDescent="0.2">
      <c r="B10" s="103" t="s">
        <v>304</v>
      </c>
      <c r="C10" s="78"/>
      <c r="D10" s="104" t="s">
        <v>295</v>
      </c>
      <c r="E10" s="103"/>
      <c r="F10" s="105"/>
      <c r="G10" s="106"/>
      <c r="H10" s="97"/>
      <c r="I10" s="97"/>
      <c r="J10" s="103" t="s">
        <v>304</v>
      </c>
      <c r="K10" s="78"/>
      <c r="L10" s="104" t="s">
        <v>295</v>
      </c>
      <c r="M10" s="103"/>
      <c r="N10" s="105"/>
      <c r="O10" s="106"/>
      <c r="Q10" s="103" t="s">
        <v>304</v>
      </c>
      <c r="R10" s="78"/>
      <c r="S10" s="104" t="s">
        <v>295</v>
      </c>
      <c r="T10" s="103"/>
      <c r="U10" s="105"/>
      <c r="V10" s="106"/>
    </row>
    <row r="11" spans="2:22" x14ac:dyDescent="0.2">
      <c r="B11" s="107" t="s">
        <v>305</v>
      </c>
      <c r="C11" s="78"/>
      <c r="D11" s="108" t="s">
        <v>295</v>
      </c>
      <c r="E11" s="107" t="s">
        <v>306</v>
      </c>
      <c r="F11" s="114">
        <f>C14*C9</f>
        <v>0</v>
      </c>
      <c r="G11" s="110" t="s">
        <v>297</v>
      </c>
      <c r="H11" s="97"/>
      <c r="I11" s="97"/>
      <c r="J11" s="107" t="s">
        <v>305</v>
      </c>
      <c r="K11" s="78"/>
      <c r="L11" s="108" t="s">
        <v>295</v>
      </c>
      <c r="M11" s="107" t="s">
        <v>306</v>
      </c>
      <c r="N11" s="114">
        <f>K14*K9</f>
        <v>0</v>
      </c>
      <c r="O11" s="110" t="s">
        <v>297</v>
      </c>
      <c r="Q11" s="107" t="s">
        <v>305</v>
      </c>
      <c r="R11" s="78"/>
      <c r="S11" s="108" t="s">
        <v>295</v>
      </c>
      <c r="T11" s="107" t="s">
        <v>306</v>
      </c>
      <c r="U11" s="114">
        <f>R14*R9</f>
        <v>0</v>
      </c>
      <c r="V11" s="110" t="s">
        <v>297</v>
      </c>
    </row>
    <row r="12" spans="2:22" x14ac:dyDescent="0.2">
      <c r="B12" s="103" t="s">
        <v>307</v>
      </c>
      <c r="C12" s="78"/>
      <c r="D12" s="104" t="s">
        <v>295</v>
      </c>
      <c r="E12" s="103" t="s">
        <v>308</v>
      </c>
      <c r="F12" s="105">
        <f>C15*C10</f>
        <v>0</v>
      </c>
      <c r="G12" s="106" t="s">
        <v>297</v>
      </c>
      <c r="H12" s="97"/>
      <c r="I12" s="97"/>
      <c r="J12" s="103" t="s">
        <v>307</v>
      </c>
      <c r="K12" s="78"/>
      <c r="L12" s="104" t="s">
        <v>295</v>
      </c>
      <c r="M12" s="103" t="s">
        <v>308</v>
      </c>
      <c r="N12" s="105">
        <f>K15*K10</f>
        <v>0</v>
      </c>
      <c r="O12" s="106" t="s">
        <v>297</v>
      </c>
      <c r="Q12" s="103" t="s">
        <v>307</v>
      </c>
      <c r="R12" s="78"/>
      <c r="S12" s="104" t="s">
        <v>295</v>
      </c>
      <c r="T12" s="103" t="s">
        <v>308</v>
      </c>
      <c r="U12" s="105">
        <f>R15*R10</f>
        <v>0</v>
      </c>
      <c r="V12" s="106" t="s">
        <v>297</v>
      </c>
    </row>
    <row r="13" spans="2:22" x14ac:dyDescent="0.2">
      <c r="B13" s="107" t="s">
        <v>309</v>
      </c>
      <c r="C13" s="109">
        <v>19</v>
      </c>
      <c r="D13" s="108" t="s">
        <v>310</v>
      </c>
      <c r="E13" s="107" t="s">
        <v>301</v>
      </c>
      <c r="F13" s="114">
        <f>(24-C13)*C12</f>
        <v>0</v>
      </c>
      <c r="G13" s="110" t="s">
        <v>297</v>
      </c>
      <c r="H13" s="97"/>
      <c r="I13" s="97"/>
      <c r="J13" s="107" t="s">
        <v>309</v>
      </c>
      <c r="K13" s="109">
        <v>19</v>
      </c>
      <c r="L13" s="108" t="s">
        <v>310</v>
      </c>
      <c r="M13" s="107" t="s">
        <v>301</v>
      </c>
      <c r="N13" s="114">
        <f>(24-K13)*K12</f>
        <v>0</v>
      </c>
      <c r="O13" s="110" t="s">
        <v>297</v>
      </c>
      <c r="Q13" s="107" t="s">
        <v>309</v>
      </c>
      <c r="R13" s="109">
        <v>19</v>
      </c>
      <c r="S13" s="108" t="s">
        <v>310</v>
      </c>
      <c r="T13" s="107" t="s">
        <v>301</v>
      </c>
      <c r="U13" s="114">
        <f>(24-R13)*R12</f>
        <v>0</v>
      </c>
      <c r="V13" s="110" t="s">
        <v>297</v>
      </c>
    </row>
    <row r="14" spans="2:22" x14ac:dyDescent="0.2">
      <c r="B14" s="103" t="s">
        <v>311</v>
      </c>
      <c r="C14" s="115">
        <v>4</v>
      </c>
      <c r="D14" s="104" t="s">
        <v>310</v>
      </c>
      <c r="E14" s="116" t="s">
        <v>312</v>
      </c>
      <c r="F14" s="117">
        <f>SUM(F11:F13)</f>
        <v>0</v>
      </c>
      <c r="G14" s="118" t="s">
        <v>297</v>
      </c>
      <c r="H14" s="97"/>
      <c r="I14" s="97"/>
      <c r="J14" s="103" t="s">
        <v>311</v>
      </c>
      <c r="K14" s="115">
        <v>4</v>
      </c>
      <c r="L14" s="104" t="s">
        <v>310</v>
      </c>
      <c r="M14" s="116" t="s">
        <v>312</v>
      </c>
      <c r="N14" s="117">
        <f>SUM(N11:N13)</f>
        <v>0</v>
      </c>
      <c r="O14" s="118" t="s">
        <v>297</v>
      </c>
      <c r="Q14" s="103" t="s">
        <v>311</v>
      </c>
      <c r="R14" s="115">
        <v>4</v>
      </c>
      <c r="S14" s="104" t="s">
        <v>310</v>
      </c>
      <c r="T14" s="116" t="s">
        <v>312</v>
      </c>
      <c r="U14" s="117">
        <f>SUM(U11:U13)</f>
        <v>0</v>
      </c>
      <c r="V14" s="118" t="s">
        <v>297</v>
      </c>
    </row>
    <row r="15" spans="2:22" x14ac:dyDescent="0.2">
      <c r="B15" s="107" t="s">
        <v>313</v>
      </c>
      <c r="C15" s="109">
        <v>15</v>
      </c>
      <c r="D15" s="108" t="s">
        <v>310</v>
      </c>
      <c r="E15" s="107"/>
      <c r="F15" s="114"/>
      <c r="G15" s="110"/>
      <c r="H15" s="97"/>
      <c r="I15" s="97"/>
      <c r="J15" s="107" t="s">
        <v>313</v>
      </c>
      <c r="K15" s="109">
        <v>15</v>
      </c>
      <c r="L15" s="108" t="s">
        <v>310</v>
      </c>
      <c r="M15" s="107"/>
      <c r="N15" s="114"/>
      <c r="O15" s="110"/>
      <c r="Q15" s="107" t="s">
        <v>313</v>
      </c>
      <c r="R15" s="109">
        <v>15</v>
      </c>
      <c r="S15" s="108" t="s">
        <v>310</v>
      </c>
      <c r="T15" s="107"/>
      <c r="U15" s="114"/>
      <c r="V15" s="110"/>
    </row>
    <row r="16" spans="2:22" ht="17" thickBot="1" x14ac:dyDescent="0.25">
      <c r="B16" s="119" t="s">
        <v>314</v>
      </c>
      <c r="C16" s="120">
        <v>78</v>
      </c>
      <c r="D16" s="121" t="s">
        <v>315</v>
      </c>
      <c r="E16" s="103" t="s">
        <v>316</v>
      </c>
      <c r="F16" s="105">
        <f>((365-C16)*F9)+C16*F14</f>
        <v>0</v>
      </c>
      <c r="G16" s="106" t="s">
        <v>297</v>
      </c>
      <c r="H16" s="97"/>
      <c r="I16" s="97"/>
      <c r="J16" s="119" t="s">
        <v>314</v>
      </c>
      <c r="K16" s="120">
        <v>78</v>
      </c>
      <c r="L16" s="121" t="s">
        <v>315</v>
      </c>
      <c r="M16" s="103" t="s">
        <v>316</v>
      </c>
      <c r="N16" s="105">
        <f>((365-K16)*N9)+K16*N14</f>
        <v>0</v>
      </c>
      <c r="O16" s="106" t="s">
        <v>297</v>
      </c>
      <c r="Q16" s="119" t="s">
        <v>314</v>
      </c>
      <c r="R16" s="120">
        <v>78</v>
      </c>
      <c r="S16" s="121" t="s">
        <v>315</v>
      </c>
      <c r="T16" s="103" t="s">
        <v>316</v>
      </c>
      <c r="U16" s="105">
        <f>((365-R16)*U9)+R16*U14</f>
        <v>0</v>
      </c>
      <c r="V16" s="106" t="s">
        <v>297</v>
      </c>
    </row>
    <row r="17" spans="2:22" ht="17" thickBot="1" x14ac:dyDescent="0.25">
      <c r="B17" s="97"/>
      <c r="C17" s="97"/>
      <c r="D17" s="97"/>
      <c r="E17" s="122" t="s">
        <v>317</v>
      </c>
      <c r="F17" s="123">
        <f>F16/1000</f>
        <v>0</v>
      </c>
      <c r="G17" s="124" t="s">
        <v>165</v>
      </c>
      <c r="H17" s="97"/>
      <c r="I17" s="97"/>
      <c r="J17" s="97"/>
      <c r="K17" s="97"/>
      <c r="L17" s="97"/>
      <c r="M17" s="122" t="s">
        <v>317</v>
      </c>
      <c r="N17" s="123">
        <f>N16/1000</f>
        <v>0</v>
      </c>
      <c r="O17" s="124" t="s">
        <v>165</v>
      </c>
      <c r="Q17" s="97"/>
      <c r="R17" s="97"/>
      <c r="S17" s="97"/>
      <c r="T17" s="122" t="s">
        <v>317</v>
      </c>
      <c r="U17" s="123">
        <f>U16/1000</f>
        <v>0</v>
      </c>
      <c r="V17" s="124" t="s">
        <v>165</v>
      </c>
    </row>
    <row r="18" spans="2:22" ht="17" thickBot="1" x14ac:dyDescent="0.25">
      <c r="B18" s="97"/>
      <c r="C18" s="97"/>
      <c r="D18" s="97"/>
      <c r="E18" s="125" t="s">
        <v>318</v>
      </c>
      <c r="F18" s="126">
        <f>F17/12</f>
        <v>0</v>
      </c>
      <c r="G18" s="127" t="s">
        <v>165</v>
      </c>
      <c r="H18" s="97"/>
      <c r="I18" s="97"/>
      <c r="J18" s="97"/>
      <c r="K18" s="97"/>
      <c r="L18" s="97"/>
      <c r="M18" s="125" t="s">
        <v>318</v>
      </c>
      <c r="N18" s="126">
        <f>N17/12</f>
        <v>0</v>
      </c>
      <c r="O18" s="127" t="s">
        <v>165</v>
      </c>
      <c r="Q18" s="97"/>
      <c r="R18" s="97"/>
      <c r="S18" s="97"/>
      <c r="T18" s="125" t="s">
        <v>318</v>
      </c>
      <c r="U18" s="126">
        <f>U17/12</f>
        <v>0</v>
      </c>
      <c r="V18" s="127" t="s">
        <v>165</v>
      </c>
    </row>
    <row r="19" spans="2:22" x14ac:dyDescent="0.2">
      <c r="B19" s="97"/>
      <c r="C19" s="97"/>
      <c r="D19" s="97"/>
      <c r="E19" s="97"/>
      <c r="F19" s="97"/>
      <c r="G19" s="97"/>
      <c r="H19" s="97"/>
      <c r="I19" s="97"/>
      <c r="J19" s="97"/>
      <c r="K19" s="97"/>
      <c r="L19" s="97"/>
      <c r="M19" s="97"/>
      <c r="N19" s="97"/>
      <c r="O19" s="97"/>
      <c r="Q19" s="97"/>
      <c r="R19" s="97"/>
      <c r="S19" s="97"/>
      <c r="T19" s="97"/>
      <c r="U19" s="97"/>
      <c r="V19" s="97"/>
    </row>
    <row r="20" spans="2:22" ht="20" thickBot="1" x14ac:dyDescent="0.3">
      <c r="B20" s="97"/>
      <c r="C20" s="97"/>
      <c r="D20" s="97"/>
      <c r="E20" s="97"/>
      <c r="F20" s="97"/>
      <c r="G20" s="97"/>
      <c r="H20" s="97"/>
      <c r="I20" s="97"/>
      <c r="J20" s="97"/>
      <c r="K20" s="97"/>
      <c r="L20" s="97"/>
      <c r="M20" s="97"/>
      <c r="N20" s="97"/>
      <c r="O20" s="97"/>
      <c r="Q20" s="128"/>
      <c r="R20" s="128"/>
      <c r="S20" s="128"/>
      <c r="T20" s="128"/>
      <c r="U20" s="128"/>
      <c r="V20" s="128"/>
    </row>
    <row r="21" spans="2:22" ht="20" thickBot="1" x14ac:dyDescent="0.3">
      <c r="B21" s="179" t="s">
        <v>319</v>
      </c>
      <c r="C21" s="180"/>
      <c r="D21" s="180"/>
      <c r="E21" s="180"/>
      <c r="F21" s="180"/>
      <c r="G21" s="181"/>
      <c r="H21" s="97"/>
      <c r="I21" s="97"/>
      <c r="J21" s="182" t="s">
        <v>320</v>
      </c>
      <c r="K21" s="183"/>
      <c r="L21" s="183"/>
      <c r="M21" s="183"/>
      <c r="N21" s="183"/>
      <c r="O21" s="184"/>
      <c r="Q21" s="182" t="s">
        <v>321</v>
      </c>
      <c r="R21" s="183"/>
      <c r="S21" s="183"/>
      <c r="T21" s="183"/>
      <c r="U21" s="183"/>
      <c r="V21" s="184"/>
    </row>
    <row r="22" spans="2:22" ht="17" thickBot="1" x14ac:dyDescent="0.25">
      <c r="B22" s="185" t="s">
        <v>292</v>
      </c>
      <c r="C22" s="186"/>
      <c r="D22" s="187"/>
      <c r="E22" s="185" t="s">
        <v>293</v>
      </c>
      <c r="F22" s="186"/>
      <c r="G22" s="188"/>
      <c r="H22" s="97"/>
      <c r="I22" s="97"/>
      <c r="J22" s="185" t="s">
        <v>292</v>
      </c>
      <c r="K22" s="186"/>
      <c r="L22" s="187"/>
      <c r="M22" s="185" t="s">
        <v>293</v>
      </c>
      <c r="N22" s="186"/>
      <c r="O22" s="188"/>
      <c r="Q22" s="185" t="s">
        <v>292</v>
      </c>
      <c r="R22" s="186"/>
      <c r="S22" s="187"/>
      <c r="T22" s="185" t="s">
        <v>293</v>
      </c>
      <c r="U22" s="186"/>
      <c r="V22" s="188"/>
    </row>
    <row r="23" spans="2:22" x14ac:dyDescent="0.2">
      <c r="B23" s="103" t="s">
        <v>294</v>
      </c>
      <c r="C23" s="78"/>
      <c r="D23" s="104" t="s">
        <v>295</v>
      </c>
      <c r="E23" s="103" t="s">
        <v>296</v>
      </c>
      <c r="F23" s="105">
        <f>C31*C24</f>
        <v>0</v>
      </c>
      <c r="G23" s="106" t="s">
        <v>297</v>
      </c>
      <c r="H23" s="97"/>
      <c r="I23" s="97"/>
      <c r="J23" s="103" t="s">
        <v>294</v>
      </c>
      <c r="K23" s="78"/>
      <c r="L23" s="104" t="s">
        <v>295</v>
      </c>
      <c r="M23" s="103" t="s">
        <v>296</v>
      </c>
      <c r="N23" s="105">
        <f>K31*K24</f>
        <v>0</v>
      </c>
      <c r="O23" s="106" t="s">
        <v>297</v>
      </c>
      <c r="Q23" s="103" t="s">
        <v>294</v>
      </c>
      <c r="R23" s="78"/>
      <c r="S23" s="104" t="s">
        <v>295</v>
      </c>
      <c r="T23" s="103" t="s">
        <v>296</v>
      </c>
      <c r="U23" s="105">
        <f>R31*R24</f>
        <v>0</v>
      </c>
      <c r="V23" s="106" t="s">
        <v>297</v>
      </c>
    </row>
    <row r="24" spans="2:22" x14ac:dyDescent="0.2">
      <c r="B24" s="107" t="s">
        <v>298</v>
      </c>
      <c r="C24" s="78"/>
      <c r="D24" s="108" t="s">
        <v>295</v>
      </c>
      <c r="E24" s="107" t="s">
        <v>299</v>
      </c>
      <c r="F24" s="109">
        <f>C32*C25</f>
        <v>0</v>
      </c>
      <c r="G24" s="110" t="s">
        <v>297</v>
      </c>
      <c r="H24" s="97"/>
      <c r="I24" s="97"/>
      <c r="J24" s="107" t="s">
        <v>298</v>
      </c>
      <c r="K24" s="78"/>
      <c r="L24" s="108" t="s">
        <v>295</v>
      </c>
      <c r="M24" s="107" t="s">
        <v>299</v>
      </c>
      <c r="N24" s="109">
        <f>K32*K25</f>
        <v>0</v>
      </c>
      <c r="O24" s="110" t="s">
        <v>297</v>
      </c>
      <c r="Q24" s="107" t="s">
        <v>298</v>
      </c>
      <c r="R24" s="78"/>
      <c r="S24" s="108" t="s">
        <v>295</v>
      </c>
      <c r="T24" s="107" t="s">
        <v>299</v>
      </c>
      <c r="U24" s="109">
        <f>R32*R25</f>
        <v>0</v>
      </c>
      <c r="V24" s="110" t="s">
        <v>297</v>
      </c>
    </row>
    <row r="25" spans="2:22" x14ac:dyDescent="0.2">
      <c r="B25" s="103" t="s">
        <v>300</v>
      </c>
      <c r="C25" s="78"/>
      <c r="D25" s="104" t="s">
        <v>295</v>
      </c>
      <c r="E25" s="103" t="s">
        <v>301</v>
      </c>
      <c r="F25" s="105">
        <f>(24-C30)*C28</f>
        <v>0</v>
      </c>
      <c r="G25" s="106" t="s">
        <v>297</v>
      </c>
      <c r="H25" s="97"/>
      <c r="I25" s="97"/>
      <c r="J25" s="103" t="s">
        <v>300</v>
      </c>
      <c r="K25" s="78"/>
      <c r="L25" s="104" t="s">
        <v>295</v>
      </c>
      <c r="M25" s="103" t="s">
        <v>301</v>
      </c>
      <c r="N25" s="105">
        <f>(24-K30)*K28</f>
        <v>0</v>
      </c>
      <c r="O25" s="106" t="s">
        <v>297</v>
      </c>
      <c r="Q25" s="103" t="s">
        <v>300</v>
      </c>
      <c r="R25" s="78"/>
      <c r="S25" s="104" t="s">
        <v>295</v>
      </c>
      <c r="T25" s="103" t="s">
        <v>301</v>
      </c>
      <c r="U25" s="105">
        <f>(24-R30)*R28</f>
        <v>0</v>
      </c>
      <c r="V25" s="106" t="s">
        <v>297</v>
      </c>
    </row>
    <row r="26" spans="2:22" x14ac:dyDescent="0.2">
      <c r="B26" s="107" t="s">
        <v>302</v>
      </c>
      <c r="C26" s="78"/>
      <c r="D26" s="108" t="s">
        <v>295</v>
      </c>
      <c r="E26" s="111" t="s">
        <v>303</v>
      </c>
      <c r="F26" s="112">
        <f>SUM(F23:F25)</f>
        <v>0</v>
      </c>
      <c r="G26" s="113" t="s">
        <v>297</v>
      </c>
      <c r="H26" s="97"/>
      <c r="I26" s="97"/>
      <c r="J26" s="107" t="s">
        <v>302</v>
      </c>
      <c r="K26" s="78"/>
      <c r="L26" s="108" t="s">
        <v>295</v>
      </c>
      <c r="M26" s="111" t="s">
        <v>303</v>
      </c>
      <c r="N26" s="112">
        <f>SUM(N23:N25)</f>
        <v>0</v>
      </c>
      <c r="O26" s="113" t="s">
        <v>297</v>
      </c>
      <c r="Q26" s="107" t="s">
        <v>302</v>
      </c>
      <c r="R26" s="78"/>
      <c r="S26" s="108" t="s">
        <v>295</v>
      </c>
      <c r="T26" s="111" t="s">
        <v>303</v>
      </c>
      <c r="U26" s="112">
        <f>SUM(U23:U25)</f>
        <v>0</v>
      </c>
      <c r="V26" s="113" t="s">
        <v>297</v>
      </c>
    </row>
    <row r="27" spans="2:22" x14ac:dyDescent="0.2">
      <c r="B27" s="103" t="s">
        <v>304</v>
      </c>
      <c r="C27" s="78"/>
      <c r="D27" s="104" t="s">
        <v>295</v>
      </c>
      <c r="E27" s="103"/>
      <c r="F27" s="105"/>
      <c r="G27" s="106"/>
      <c r="H27" s="97"/>
      <c r="I27" s="97"/>
      <c r="J27" s="103" t="s">
        <v>304</v>
      </c>
      <c r="K27" s="78"/>
      <c r="L27" s="104" t="s">
        <v>295</v>
      </c>
      <c r="M27" s="103"/>
      <c r="N27" s="105"/>
      <c r="O27" s="106"/>
      <c r="Q27" s="103" t="s">
        <v>304</v>
      </c>
      <c r="R27" s="78"/>
      <c r="S27" s="104" t="s">
        <v>295</v>
      </c>
      <c r="T27" s="103"/>
      <c r="U27" s="105"/>
      <c r="V27" s="106"/>
    </row>
    <row r="28" spans="2:22" x14ac:dyDescent="0.2">
      <c r="B28" s="107" t="s">
        <v>305</v>
      </c>
      <c r="C28" s="78"/>
      <c r="D28" s="108" t="s">
        <v>295</v>
      </c>
      <c r="E28" s="107" t="s">
        <v>306</v>
      </c>
      <c r="F28" s="114">
        <f>C31*C26</f>
        <v>0</v>
      </c>
      <c r="G28" s="110" t="s">
        <v>297</v>
      </c>
      <c r="H28" s="97"/>
      <c r="I28" s="97"/>
      <c r="J28" s="107" t="s">
        <v>305</v>
      </c>
      <c r="K28" s="78"/>
      <c r="L28" s="108" t="s">
        <v>295</v>
      </c>
      <c r="M28" s="107" t="s">
        <v>306</v>
      </c>
      <c r="N28" s="114">
        <f>K31*K26</f>
        <v>0</v>
      </c>
      <c r="O28" s="110" t="s">
        <v>297</v>
      </c>
      <c r="Q28" s="107" t="s">
        <v>305</v>
      </c>
      <c r="R28" s="78"/>
      <c r="S28" s="108" t="s">
        <v>295</v>
      </c>
      <c r="T28" s="107" t="s">
        <v>306</v>
      </c>
      <c r="U28" s="114">
        <f>R31*R26</f>
        <v>0</v>
      </c>
      <c r="V28" s="110" t="s">
        <v>297</v>
      </c>
    </row>
    <row r="29" spans="2:22" x14ac:dyDescent="0.2">
      <c r="B29" s="103" t="s">
        <v>307</v>
      </c>
      <c r="C29" s="78"/>
      <c r="D29" s="104" t="s">
        <v>295</v>
      </c>
      <c r="E29" s="103" t="s">
        <v>308</v>
      </c>
      <c r="F29" s="105">
        <f>C32*C27</f>
        <v>0</v>
      </c>
      <c r="G29" s="106" t="s">
        <v>297</v>
      </c>
      <c r="H29" s="97"/>
      <c r="I29" s="97"/>
      <c r="J29" s="103" t="s">
        <v>307</v>
      </c>
      <c r="K29" s="78"/>
      <c r="L29" s="104" t="s">
        <v>295</v>
      </c>
      <c r="M29" s="103" t="s">
        <v>308</v>
      </c>
      <c r="N29" s="105">
        <f>K32*K27</f>
        <v>0</v>
      </c>
      <c r="O29" s="106" t="s">
        <v>297</v>
      </c>
      <c r="Q29" s="103" t="s">
        <v>307</v>
      </c>
      <c r="R29" s="78"/>
      <c r="S29" s="104" t="s">
        <v>295</v>
      </c>
      <c r="T29" s="103" t="s">
        <v>308</v>
      </c>
      <c r="U29" s="105">
        <f>R32*R27</f>
        <v>0</v>
      </c>
      <c r="V29" s="106" t="s">
        <v>297</v>
      </c>
    </row>
    <row r="30" spans="2:22" x14ac:dyDescent="0.2">
      <c r="B30" s="107" t="s">
        <v>309</v>
      </c>
      <c r="C30" s="109">
        <v>19</v>
      </c>
      <c r="D30" s="108" t="s">
        <v>310</v>
      </c>
      <c r="E30" s="107" t="s">
        <v>301</v>
      </c>
      <c r="F30" s="114">
        <f>(24-C30)*C29</f>
        <v>0</v>
      </c>
      <c r="G30" s="110" t="s">
        <v>297</v>
      </c>
      <c r="H30" s="97"/>
      <c r="I30" s="97"/>
      <c r="J30" s="107" t="s">
        <v>309</v>
      </c>
      <c r="K30" s="109">
        <v>19</v>
      </c>
      <c r="L30" s="108" t="s">
        <v>310</v>
      </c>
      <c r="M30" s="107" t="s">
        <v>301</v>
      </c>
      <c r="N30" s="114">
        <f>(24-K30)*K29</f>
        <v>0</v>
      </c>
      <c r="O30" s="110" t="s">
        <v>297</v>
      </c>
      <c r="Q30" s="107" t="s">
        <v>309</v>
      </c>
      <c r="R30" s="109">
        <v>19</v>
      </c>
      <c r="S30" s="108" t="s">
        <v>310</v>
      </c>
      <c r="T30" s="107" t="s">
        <v>301</v>
      </c>
      <c r="U30" s="114">
        <f>(24-R30)*R29</f>
        <v>0</v>
      </c>
      <c r="V30" s="110" t="s">
        <v>297</v>
      </c>
    </row>
    <row r="31" spans="2:22" x14ac:dyDescent="0.2">
      <c r="B31" s="103" t="s">
        <v>311</v>
      </c>
      <c r="C31" s="115">
        <v>4</v>
      </c>
      <c r="D31" s="104" t="s">
        <v>310</v>
      </c>
      <c r="E31" s="116" t="s">
        <v>312</v>
      </c>
      <c r="F31" s="117">
        <f>SUM(F28:F30)</f>
        <v>0</v>
      </c>
      <c r="G31" s="118" t="s">
        <v>297</v>
      </c>
      <c r="H31" s="97"/>
      <c r="I31" s="97"/>
      <c r="J31" s="103" t="s">
        <v>311</v>
      </c>
      <c r="K31" s="115">
        <v>4</v>
      </c>
      <c r="L31" s="104" t="s">
        <v>310</v>
      </c>
      <c r="M31" s="116" t="s">
        <v>312</v>
      </c>
      <c r="N31" s="117">
        <f>SUM(N28:N30)</f>
        <v>0</v>
      </c>
      <c r="O31" s="118" t="s">
        <v>297</v>
      </c>
      <c r="Q31" s="103" t="s">
        <v>311</v>
      </c>
      <c r="R31" s="115">
        <v>4</v>
      </c>
      <c r="S31" s="104" t="s">
        <v>310</v>
      </c>
      <c r="T31" s="116" t="s">
        <v>312</v>
      </c>
      <c r="U31" s="117">
        <f>SUM(U28:U30)</f>
        <v>0</v>
      </c>
      <c r="V31" s="118" t="s">
        <v>297</v>
      </c>
    </row>
    <row r="32" spans="2:22" x14ac:dyDescent="0.2">
      <c r="B32" s="107" t="s">
        <v>313</v>
      </c>
      <c r="C32" s="109">
        <v>15</v>
      </c>
      <c r="D32" s="108" t="s">
        <v>310</v>
      </c>
      <c r="E32" s="107"/>
      <c r="F32" s="114"/>
      <c r="G32" s="110"/>
      <c r="H32" s="97"/>
      <c r="I32" s="97"/>
      <c r="J32" s="107" t="s">
        <v>313</v>
      </c>
      <c r="K32" s="109">
        <v>15</v>
      </c>
      <c r="L32" s="108" t="s">
        <v>310</v>
      </c>
      <c r="M32" s="107"/>
      <c r="N32" s="114"/>
      <c r="O32" s="110"/>
      <c r="Q32" s="107" t="s">
        <v>313</v>
      </c>
      <c r="R32" s="109">
        <v>15</v>
      </c>
      <c r="S32" s="108" t="s">
        <v>310</v>
      </c>
      <c r="T32" s="107"/>
      <c r="U32" s="114"/>
      <c r="V32" s="110"/>
    </row>
    <row r="33" spans="2:22" ht="17" thickBot="1" x14ac:dyDescent="0.25">
      <c r="B33" s="119" t="s">
        <v>314</v>
      </c>
      <c r="C33" s="120">
        <v>78</v>
      </c>
      <c r="D33" s="121" t="s">
        <v>315</v>
      </c>
      <c r="E33" s="103" t="s">
        <v>316</v>
      </c>
      <c r="F33" s="105">
        <f>((365-C33)*F26)+C33*F31</f>
        <v>0</v>
      </c>
      <c r="G33" s="106" t="s">
        <v>297</v>
      </c>
      <c r="H33" s="97"/>
      <c r="I33" s="97"/>
      <c r="J33" s="119" t="s">
        <v>314</v>
      </c>
      <c r="K33" s="120">
        <v>78</v>
      </c>
      <c r="L33" s="121" t="s">
        <v>315</v>
      </c>
      <c r="M33" s="103" t="s">
        <v>316</v>
      </c>
      <c r="N33" s="105">
        <f>((365-K33)*N26)+K33*N31</f>
        <v>0</v>
      </c>
      <c r="O33" s="106" t="s">
        <v>297</v>
      </c>
      <c r="Q33" s="119" t="s">
        <v>314</v>
      </c>
      <c r="R33" s="120">
        <v>78</v>
      </c>
      <c r="S33" s="121" t="s">
        <v>315</v>
      </c>
      <c r="T33" s="103" t="s">
        <v>316</v>
      </c>
      <c r="U33" s="105">
        <f>((365-R33)*U26)+R33*U31</f>
        <v>0</v>
      </c>
      <c r="V33" s="106" t="s">
        <v>297</v>
      </c>
    </row>
    <row r="34" spans="2:22" ht="17" thickBot="1" x14ac:dyDescent="0.25">
      <c r="B34" s="97"/>
      <c r="C34" s="97"/>
      <c r="D34" s="97"/>
      <c r="E34" s="122" t="s">
        <v>317</v>
      </c>
      <c r="F34" s="123">
        <f>F33/1000</f>
        <v>0</v>
      </c>
      <c r="G34" s="124" t="s">
        <v>165</v>
      </c>
      <c r="H34" s="97"/>
      <c r="I34" s="97"/>
      <c r="J34" s="97"/>
      <c r="K34" s="97"/>
      <c r="L34" s="97"/>
      <c r="M34" s="122" t="s">
        <v>317</v>
      </c>
      <c r="N34" s="123">
        <f>N33/1000</f>
        <v>0</v>
      </c>
      <c r="O34" s="124" t="s">
        <v>165</v>
      </c>
      <c r="Q34" s="97"/>
      <c r="R34" s="97"/>
      <c r="S34" s="97"/>
      <c r="T34" s="122" t="s">
        <v>317</v>
      </c>
      <c r="U34" s="123">
        <f>U33/1000</f>
        <v>0</v>
      </c>
      <c r="V34" s="124" t="s">
        <v>165</v>
      </c>
    </row>
    <row r="35" spans="2:22" ht="17" thickBot="1" x14ac:dyDescent="0.25">
      <c r="B35" s="97"/>
      <c r="C35" s="97"/>
      <c r="D35" s="97"/>
      <c r="E35" s="125" t="s">
        <v>318</v>
      </c>
      <c r="F35" s="126">
        <f>F34/12</f>
        <v>0</v>
      </c>
      <c r="G35" s="127" t="s">
        <v>165</v>
      </c>
      <c r="H35" s="97"/>
      <c r="I35" s="97"/>
      <c r="J35" s="97"/>
      <c r="K35" s="97"/>
      <c r="L35" s="97"/>
      <c r="M35" s="125" t="s">
        <v>318</v>
      </c>
      <c r="N35" s="126">
        <f>N34/12</f>
        <v>0</v>
      </c>
      <c r="O35" s="127" t="s">
        <v>165</v>
      </c>
      <c r="Q35" s="97"/>
      <c r="R35" s="97"/>
      <c r="S35" s="97"/>
      <c r="T35" s="125" t="s">
        <v>318</v>
      </c>
      <c r="U35" s="126">
        <f>U34/12</f>
        <v>0</v>
      </c>
      <c r="V35" s="127" t="s">
        <v>165</v>
      </c>
    </row>
    <row r="36" spans="2:22" ht="19" x14ac:dyDescent="0.25">
      <c r="B36" s="97"/>
      <c r="C36" s="97"/>
      <c r="D36" s="97"/>
      <c r="E36" s="97"/>
      <c r="F36" s="97"/>
      <c r="G36" s="97"/>
      <c r="H36" s="97"/>
      <c r="I36" s="97"/>
      <c r="J36" s="97"/>
      <c r="K36" s="97"/>
      <c r="L36" s="97"/>
      <c r="M36" s="97"/>
      <c r="N36" s="97"/>
      <c r="O36" s="97"/>
      <c r="Q36" s="128"/>
      <c r="R36" s="128"/>
      <c r="S36" s="128"/>
      <c r="T36" s="128"/>
      <c r="U36" s="128"/>
      <c r="V36" s="128"/>
    </row>
    <row r="37" spans="2:22" ht="20" thickBot="1" x14ac:dyDescent="0.3">
      <c r="B37" s="97"/>
      <c r="C37" s="97"/>
      <c r="D37" s="97"/>
      <c r="E37" s="97"/>
      <c r="F37" s="97"/>
      <c r="G37" s="97"/>
      <c r="H37" s="97"/>
      <c r="I37" s="97"/>
      <c r="J37" s="97"/>
      <c r="K37" s="97"/>
      <c r="L37" s="97"/>
      <c r="M37" s="97"/>
      <c r="N37" s="97"/>
      <c r="O37" s="97"/>
      <c r="Q37" s="128"/>
      <c r="R37" s="128"/>
      <c r="S37" s="128"/>
      <c r="T37" s="128"/>
      <c r="U37" s="128"/>
      <c r="V37" s="128"/>
    </row>
    <row r="38" spans="2:22" ht="20" thickBot="1" x14ac:dyDescent="0.3">
      <c r="B38" s="179" t="s">
        <v>322</v>
      </c>
      <c r="C38" s="180"/>
      <c r="D38" s="180"/>
      <c r="E38" s="180"/>
      <c r="F38" s="180"/>
      <c r="G38" s="181"/>
      <c r="H38" s="97"/>
      <c r="I38" s="97"/>
      <c r="J38" s="182" t="s">
        <v>323</v>
      </c>
      <c r="K38" s="183"/>
      <c r="L38" s="183"/>
      <c r="M38" s="183"/>
      <c r="N38" s="183"/>
      <c r="O38" s="184"/>
      <c r="Q38" s="182" t="s">
        <v>324</v>
      </c>
      <c r="R38" s="183"/>
      <c r="S38" s="183"/>
      <c r="T38" s="183"/>
      <c r="U38" s="183"/>
      <c r="V38" s="184"/>
    </row>
    <row r="39" spans="2:22" ht="17" thickBot="1" x14ac:dyDescent="0.25">
      <c r="B39" s="185" t="s">
        <v>292</v>
      </c>
      <c r="C39" s="186"/>
      <c r="D39" s="187"/>
      <c r="E39" s="185" t="s">
        <v>293</v>
      </c>
      <c r="F39" s="186"/>
      <c r="G39" s="188"/>
      <c r="H39" s="97"/>
      <c r="I39" s="97"/>
      <c r="J39" s="185" t="s">
        <v>292</v>
      </c>
      <c r="K39" s="186"/>
      <c r="L39" s="187"/>
      <c r="M39" s="185" t="s">
        <v>293</v>
      </c>
      <c r="N39" s="186"/>
      <c r="O39" s="188"/>
      <c r="Q39" s="99" t="s">
        <v>292</v>
      </c>
      <c r="R39" s="100"/>
      <c r="S39" s="101"/>
      <c r="T39" s="99" t="s">
        <v>293</v>
      </c>
      <c r="U39" s="100"/>
      <c r="V39" s="102"/>
    </row>
    <row r="40" spans="2:22" x14ac:dyDescent="0.2">
      <c r="B40" s="103" t="s">
        <v>294</v>
      </c>
      <c r="C40" s="78"/>
      <c r="D40" s="104" t="s">
        <v>295</v>
      </c>
      <c r="E40" s="103" t="s">
        <v>296</v>
      </c>
      <c r="F40" s="105">
        <f>C48*C41</f>
        <v>0</v>
      </c>
      <c r="G40" s="106" t="s">
        <v>297</v>
      </c>
      <c r="H40" s="97"/>
      <c r="I40" s="97"/>
      <c r="J40" s="103" t="s">
        <v>294</v>
      </c>
      <c r="K40" s="78"/>
      <c r="L40" s="104" t="s">
        <v>295</v>
      </c>
      <c r="M40" s="103" t="s">
        <v>296</v>
      </c>
      <c r="N40" s="105">
        <f>K48*K41</f>
        <v>0</v>
      </c>
      <c r="O40" s="106" t="s">
        <v>297</v>
      </c>
      <c r="Q40" s="103" t="s">
        <v>294</v>
      </c>
      <c r="R40" s="78"/>
      <c r="S40" s="104" t="s">
        <v>295</v>
      </c>
      <c r="T40" s="103" t="s">
        <v>296</v>
      </c>
      <c r="U40" s="105">
        <f>R48*R41</f>
        <v>0</v>
      </c>
      <c r="V40" s="106" t="s">
        <v>297</v>
      </c>
    </row>
    <row r="41" spans="2:22" x14ac:dyDescent="0.2">
      <c r="B41" s="107" t="s">
        <v>298</v>
      </c>
      <c r="C41" s="78"/>
      <c r="D41" s="108" t="s">
        <v>295</v>
      </c>
      <c r="E41" s="107" t="s">
        <v>299</v>
      </c>
      <c r="F41" s="109">
        <f>C49*C42</f>
        <v>0</v>
      </c>
      <c r="G41" s="110" t="s">
        <v>297</v>
      </c>
      <c r="H41" s="97"/>
      <c r="I41" s="97"/>
      <c r="J41" s="107" t="s">
        <v>298</v>
      </c>
      <c r="K41" s="78"/>
      <c r="L41" s="108" t="s">
        <v>295</v>
      </c>
      <c r="M41" s="107" t="s">
        <v>299</v>
      </c>
      <c r="N41" s="109">
        <f>K49*K42</f>
        <v>0</v>
      </c>
      <c r="O41" s="110" t="s">
        <v>297</v>
      </c>
      <c r="Q41" s="107" t="s">
        <v>298</v>
      </c>
      <c r="R41" s="78"/>
      <c r="S41" s="108" t="s">
        <v>295</v>
      </c>
      <c r="T41" s="107" t="s">
        <v>299</v>
      </c>
      <c r="U41" s="109">
        <f>R49*R42</f>
        <v>0</v>
      </c>
      <c r="V41" s="110" t="s">
        <v>297</v>
      </c>
    </row>
    <row r="42" spans="2:22" x14ac:dyDescent="0.2">
      <c r="B42" s="103" t="s">
        <v>300</v>
      </c>
      <c r="C42" s="78"/>
      <c r="D42" s="104" t="s">
        <v>295</v>
      </c>
      <c r="E42" s="103" t="s">
        <v>301</v>
      </c>
      <c r="F42" s="105">
        <f>(24-C47)*C45</f>
        <v>0</v>
      </c>
      <c r="G42" s="106" t="s">
        <v>297</v>
      </c>
      <c r="H42" s="97"/>
      <c r="I42" s="97"/>
      <c r="J42" s="103" t="s">
        <v>300</v>
      </c>
      <c r="K42" s="78"/>
      <c r="L42" s="104" t="s">
        <v>295</v>
      </c>
      <c r="M42" s="103" t="s">
        <v>301</v>
      </c>
      <c r="N42" s="105">
        <f>(24-K47)*K45</f>
        <v>0</v>
      </c>
      <c r="O42" s="106" t="s">
        <v>297</v>
      </c>
      <c r="Q42" s="103" t="s">
        <v>300</v>
      </c>
      <c r="R42" s="78"/>
      <c r="S42" s="104" t="s">
        <v>295</v>
      </c>
      <c r="T42" s="103" t="s">
        <v>301</v>
      </c>
      <c r="U42" s="105">
        <f>(24-R47)*R45</f>
        <v>0</v>
      </c>
      <c r="V42" s="106" t="s">
        <v>297</v>
      </c>
    </row>
    <row r="43" spans="2:22" x14ac:dyDescent="0.2">
      <c r="B43" s="107" t="s">
        <v>302</v>
      </c>
      <c r="C43" s="78"/>
      <c r="D43" s="108" t="s">
        <v>295</v>
      </c>
      <c r="E43" s="111" t="s">
        <v>303</v>
      </c>
      <c r="F43" s="112">
        <f>SUM(F40:F42)</f>
        <v>0</v>
      </c>
      <c r="G43" s="113" t="s">
        <v>297</v>
      </c>
      <c r="H43" s="97"/>
      <c r="I43" s="97"/>
      <c r="J43" s="107" t="s">
        <v>302</v>
      </c>
      <c r="K43" s="78"/>
      <c r="L43" s="108" t="s">
        <v>295</v>
      </c>
      <c r="M43" s="111" t="s">
        <v>303</v>
      </c>
      <c r="N43" s="112">
        <f>SUM(N40:N42)</f>
        <v>0</v>
      </c>
      <c r="O43" s="113" t="s">
        <v>297</v>
      </c>
      <c r="Q43" s="107" t="s">
        <v>302</v>
      </c>
      <c r="R43" s="78"/>
      <c r="S43" s="108" t="s">
        <v>295</v>
      </c>
      <c r="T43" s="111" t="s">
        <v>303</v>
      </c>
      <c r="U43" s="112">
        <f>SUM(U40:U42)</f>
        <v>0</v>
      </c>
      <c r="V43" s="113" t="s">
        <v>297</v>
      </c>
    </row>
    <row r="44" spans="2:22" x14ac:dyDescent="0.2">
      <c r="B44" s="103" t="s">
        <v>304</v>
      </c>
      <c r="C44" s="78"/>
      <c r="D44" s="104" t="s">
        <v>295</v>
      </c>
      <c r="E44" s="103"/>
      <c r="F44" s="105"/>
      <c r="G44" s="106"/>
      <c r="H44" s="97"/>
      <c r="I44" s="97"/>
      <c r="J44" s="103" t="s">
        <v>304</v>
      </c>
      <c r="K44" s="78"/>
      <c r="L44" s="104" t="s">
        <v>295</v>
      </c>
      <c r="M44" s="103"/>
      <c r="N44" s="105"/>
      <c r="O44" s="106"/>
      <c r="Q44" s="103" t="s">
        <v>304</v>
      </c>
      <c r="R44" s="78"/>
      <c r="S44" s="104" t="s">
        <v>295</v>
      </c>
      <c r="T44" s="103"/>
      <c r="U44" s="105"/>
      <c r="V44" s="106"/>
    </row>
    <row r="45" spans="2:22" x14ac:dyDescent="0.2">
      <c r="B45" s="107" t="s">
        <v>305</v>
      </c>
      <c r="C45" s="78"/>
      <c r="D45" s="108" t="s">
        <v>295</v>
      </c>
      <c r="E45" s="107" t="s">
        <v>306</v>
      </c>
      <c r="F45" s="114">
        <f>C48*C43</f>
        <v>0</v>
      </c>
      <c r="G45" s="110" t="s">
        <v>297</v>
      </c>
      <c r="H45" s="97"/>
      <c r="I45" s="97"/>
      <c r="J45" s="107" t="s">
        <v>305</v>
      </c>
      <c r="K45" s="78"/>
      <c r="L45" s="108" t="s">
        <v>295</v>
      </c>
      <c r="M45" s="107" t="s">
        <v>306</v>
      </c>
      <c r="N45" s="114">
        <f>K48*K43</f>
        <v>0</v>
      </c>
      <c r="O45" s="110" t="s">
        <v>297</v>
      </c>
      <c r="Q45" s="107" t="s">
        <v>305</v>
      </c>
      <c r="R45" s="78"/>
      <c r="S45" s="108" t="s">
        <v>295</v>
      </c>
      <c r="T45" s="107" t="s">
        <v>306</v>
      </c>
      <c r="U45" s="114">
        <f>R48*R43</f>
        <v>0</v>
      </c>
      <c r="V45" s="110" t="s">
        <v>297</v>
      </c>
    </row>
    <row r="46" spans="2:22" x14ac:dyDescent="0.2">
      <c r="B46" s="103" t="s">
        <v>307</v>
      </c>
      <c r="C46" s="78"/>
      <c r="D46" s="104" t="s">
        <v>295</v>
      </c>
      <c r="E46" s="103" t="s">
        <v>308</v>
      </c>
      <c r="F46" s="105">
        <f>C49*C44</f>
        <v>0</v>
      </c>
      <c r="G46" s="106" t="s">
        <v>297</v>
      </c>
      <c r="H46" s="97"/>
      <c r="I46" s="97"/>
      <c r="J46" s="103" t="s">
        <v>307</v>
      </c>
      <c r="K46" s="78"/>
      <c r="L46" s="104" t="s">
        <v>295</v>
      </c>
      <c r="M46" s="103" t="s">
        <v>308</v>
      </c>
      <c r="N46" s="105">
        <f>K49*K44</f>
        <v>0</v>
      </c>
      <c r="O46" s="106" t="s">
        <v>297</v>
      </c>
      <c r="Q46" s="103" t="s">
        <v>307</v>
      </c>
      <c r="R46" s="78"/>
      <c r="S46" s="104" t="s">
        <v>295</v>
      </c>
      <c r="T46" s="103" t="s">
        <v>308</v>
      </c>
      <c r="U46" s="105">
        <f>R49*R44</f>
        <v>0</v>
      </c>
      <c r="V46" s="106" t="s">
        <v>297</v>
      </c>
    </row>
    <row r="47" spans="2:22" x14ac:dyDescent="0.2">
      <c r="B47" s="107" t="s">
        <v>309</v>
      </c>
      <c r="C47" s="109">
        <v>19</v>
      </c>
      <c r="D47" s="108" t="s">
        <v>310</v>
      </c>
      <c r="E47" s="107" t="s">
        <v>301</v>
      </c>
      <c r="F47" s="114">
        <f>(24-C47)*C46</f>
        <v>0</v>
      </c>
      <c r="G47" s="110" t="s">
        <v>297</v>
      </c>
      <c r="H47" s="97"/>
      <c r="I47" s="97"/>
      <c r="J47" s="107" t="s">
        <v>309</v>
      </c>
      <c r="K47" s="109">
        <v>19</v>
      </c>
      <c r="L47" s="108" t="s">
        <v>310</v>
      </c>
      <c r="M47" s="107" t="s">
        <v>301</v>
      </c>
      <c r="N47" s="114">
        <f>(24-K47)*K46</f>
        <v>0</v>
      </c>
      <c r="O47" s="110" t="s">
        <v>297</v>
      </c>
      <c r="Q47" s="107" t="s">
        <v>309</v>
      </c>
      <c r="R47" s="109">
        <v>19</v>
      </c>
      <c r="S47" s="108" t="s">
        <v>310</v>
      </c>
      <c r="T47" s="107" t="s">
        <v>301</v>
      </c>
      <c r="U47" s="114">
        <f>(24-R47)*R46</f>
        <v>0</v>
      </c>
      <c r="V47" s="110" t="s">
        <v>297</v>
      </c>
    </row>
    <row r="48" spans="2:22" x14ac:dyDescent="0.2">
      <c r="B48" s="103" t="s">
        <v>311</v>
      </c>
      <c r="C48" s="115">
        <v>4</v>
      </c>
      <c r="D48" s="104" t="s">
        <v>310</v>
      </c>
      <c r="E48" s="116" t="s">
        <v>312</v>
      </c>
      <c r="F48" s="117">
        <f>SUM(F45:F47)</f>
        <v>0</v>
      </c>
      <c r="G48" s="118" t="s">
        <v>297</v>
      </c>
      <c r="H48" s="97"/>
      <c r="I48" s="97"/>
      <c r="J48" s="103" t="s">
        <v>311</v>
      </c>
      <c r="K48" s="115">
        <v>4</v>
      </c>
      <c r="L48" s="104" t="s">
        <v>310</v>
      </c>
      <c r="M48" s="116" t="s">
        <v>312</v>
      </c>
      <c r="N48" s="117">
        <f>SUM(N45:N47)</f>
        <v>0</v>
      </c>
      <c r="O48" s="118" t="s">
        <v>297</v>
      </c>
      <c r="Q48" s="103" t="s">
        <v>311</v>
      </c>
      <c r="R48" s="115">
        <v>4</v>
      </c>
      <c r="S48" s="104" t="s">
        <v>310</v>
      </c>
      <c r="T48" s="116" t="s">
        <v>312</v>
      </c>
      <c r="U48" s="117">
        <f>SUM(U45:U47)</f>
        <v>0</v>
      </c>
      <c r="V48" s="118" t="s">
        <v>297</v>
      </c>
    </row>
    <row r="49" spans="2:22" x14ac:dyDescent="0.2">
      <c r="B49" s="107" t="s">
        <v>313</v>
      </c>
      <c r="C49" s="109">
        <v>15</v>
      </c>
      <c r="D49" s="108" t="s">
        <v>310</v>
      </c>
      <c r="E49" s="107"/>
      <c r="F49" s="114"/>
      <c r="G49" s="110"/>
      <c r="H49" s="97"/>
      <c r="I49" s="97"/>
      <c r="J49" s="107" t="s">
        <v>313</v>
      </c>
      <c r="K49" s="109">
        <v>15</v>
      </c>
      <c r="L49" s="108" t="s">
        <v>310</v>
      </c>
      <c r="M49" s="107"/>
      <c r="N49" s="114"/>
      <c r="O49" s="110"/>
      <c r="Q49" s="107" t="s">
        <v>313</v>
      </c>
      <c r="R49" s="109">
        <v>15</v>
      </c>
      <c r="S49" s="108" t="s">
        <v>310</v>
      </c>
      <c r="T49" s="107"/>
      <c r="U49" s="114"/>
      <c r="V49" s="110"/>
    </row>
    <row r="50" spans="2:22" ht="17" thickBot="1" x14ac:dyDescent="0.25">
      <c r="B50" s="119" t="s">
        <v>314</v>
      </c>
      <c r="C50" s="120">
        <v>78</v>
      </c>
      <c r="D50" s="121" t="s">
        <v>315</v>
      </c>
      <c r="E50" s="103" t="s">
        <v>316</v>
      </c>
      <c r="F50" s="105">
        <f>((365-C50)*F43)+C50*F48</f>
        <v>0</v>
      </c>
      <c r="G50" s="106" t="s">
        <v>297</v>
      </c>
      <c r="H50" s="97"/>
      <c r="I50" s="97"/>
      <c r="J50" s="119" t="s">
        <v>314</v>
      </c>
      <c r="K50" s="120">
        <v>78</v>
      </c>
      <c r="L50" s="121" t="s">
        <v>315</v>
      </c>
      <c r="M50" s="103" t="s">
        <v>316</v>
      </c>
      <c r="N50" s="105">
        <f>((365-K50)*N43)+K50*N48</f>
        <v>0</v>
      </c>
      <c r="O50" s="106" t="s">
        <v>297</v>
      </c>
      <c r="Q50" s="119" t="s">
        <v>314</v>
      </c>
      <c r="R50" s="120">
        <v>78</v>
      </c>
      <c r="S50" s="121" t="s">
        <v>315</v>
      </c>
      <c r="T50" s="103" t="s">
        <v>316</v>
      </c>
      <c r="U50" s="105">
        <f>((365-R50)*U43)+R50*U48</f>
        <v>0</v>
      </c>
      <c r="V50" s="106" t="s">
        <v>297</v>
      </c>
    </row>
    <row r="51" spans="2:22" ht="17" thickBot="1" x14ac:dyDescent="0.25">
      <c r="B51" s="97"/>
      <c r="C51" s="97"/>
      <c r="D51" s="97"/>
      <c r="E51" s="122" t="s">
        <v>317</v>
      </c>
      <c r="F51" s="123">
        <f>F50/1000</f>
        <v>0</v>
      </c>
      <c r="G51" s="124" t="s">
        <v>165</v>
      </c>
      <c r="H51" s="97"/>
      <c r="I51" s="97"/>
      <c r="J51" s="97"/>
      <c r="K51" s="97"/>
      <c r="L51" s="97"/>
      <c r="M51" s="122" t="s">
        <v>317</v>
      </c>
      <c r="N51" s="123">
        <f>N50/1000</f>
        <v>0</v>
      </c>
      <c r="O51" s="124" t="s">
        <v>165</v>
      </c>
      <c r="Q51" s="97"/>
      <c r="R51" s="97"/>
      <c r="S51" s="97"/>
      <c r="T51" s="122" t="s">
        <v>317</v>
      </c>
      <c r="U51" s="123">
        <f>U50/1000</f>
        <v>0</v>
      </c>
      <c r="V51" s="124" t="s">
        <v>165</v>
      </c>
    </row>
    <row r="52" spans="2:22" ht="17" thickBot="1" x14ac:dyDescent="0.25">
      <c r="B52" s="97"/>
      <c r="C52" s="97"/>
      <c r="D52" s="97"/>
      <c r="E52" s="125" t="s">
        <v>318</v>
      </c>
      <c r="F52" s="126">
        <f>F51/12</f>
        <v>0</v>
      </c>
      <c r="G52" s="127" t="s">
        <v>165</v>
      </c>
      <c r="H52" s="97"/>
      <c r="I52" s="97"/>
      <c r="J52" s="97"/>
      <c r="K52" s="97"/>
      <c r="L52" s="97"/>
      <c r="M52" s="125" t="s">
        <v>318</v>
      </c>
      <c r="N52" s="126">
        <f>N51/12</f>
        <v>0</v>
      </c>
      <c r="O52" s="127" t="s">
        <v>165</v>
      </c>
      <c r="Q52" s="97"/>
      <c r="R52" s="97"/>
      <c r="S52" s="97"/>
      <c r="T52" s="125" t="s">
        <v>318</v>
      </c>
      <c r="U52" s="126">
        <f>U51/12</f>
        <v>0</v>
      </c>
      <c r="V52" s="127" t="s">
        <v>165</v>
      </c>
    </row>
    <row r="53" spans="2:22" x14ac:dyDescent="0.2">
      <c r="B53" s="97"/>
      <c r="C53" s="97"/>
      <c r="D53" s="97"/>
      <c r="E53" s="97"/>
      <c r="F53" s="97"/>
      <c r="G53" s="97"/>
      <c r="H53" s="97"/>
      <c r="I53" s="97"/>
      <c r="J53" s="97"/>
      <c r="K53" s="97"/>
      <c r="L53" s="97"/>
      <c r="M53" s="97"/>
      <c r="N53" s="97"/>
      <c r="O53" s="97"/>
      <c r="Q53" s="97"/>
      <c r="R53" s="97"/>
      <c r="S53" s="97"/>
      <c r="T53" s="97"/>
      <c r="U53" s="97"/>
      <c r="V53" s="97"/>
    </row>
    <row r="54" spans="2:22" ht="20" thickBot="1" x14ac:dyDescent="0.3">
      <c r="B54" s="97"/>
      <c r="C54" s="97"/>
      <c r="D54" s="97"/>
      <c r="E54" s="97"/>
      <c r="F54" s="97"/>
      <c r="G54" s="97"/>
      <c r="H54" s="97"/>
      <c r="I54" s="97"/>
      <c r="J54" s="128"/>
      <c r="K54" s="128"/>
      <c r="L54" s="128"/>
      <c r="M54" s="128"/>
      <c r="N54" s="128"/>
      <c r="O54" s="128"/>
      <c r="Q54" s="128"/>
      <c r="R54" s="128"/>
      <c r="S54" s="128"/>
      <c r="T54" s="128"/>
      <c r="U54" s="128"/>
      <c r="V54" s="128"/>
    </row>
    <row r="55" spans="2:22" ht="20" thickBot="1" x14ac:dyDescent="0.3">
      <c r="B55" s="179" t="s">
        <v>325</v>
      </c>
      <c r="C55" s="180"/>
      <c r="D55" s="180"/>
      <c r="E55" s="180"/>
      <c r="F55" s="180"/>
      <c r="G55" s="181"/>
      <c r="H55" s="97"/>
      <c r="I55" s="97"/>
      <c r="J55" s="182" t="s">
        <v>326</v>
      </c>
      <c r="K55" s="183"/>
      <c r="L55" s="183"/>
      <c r="M55" s="183"/>
      <c r="N55" s="183"/>
      <c r="O55" s="184"/>
      <c r="Q55" s="182" t="s">
        <v>327</v>
      </c>
      <c r="R55" s="183"/>
      <c r="S55" s="183"/>
      <c r="T55" s="183"/>
      <c r="U55" s="183"/>
      <c r="V55" s="184"/>
    </row>
    <row r="56" spans="2:22" ht="17" thickBot="1" x14ac:dyDescent="0.25">
      <c r="B56" s="185" t="s">
        <v>292</v>
      </c>
      <c r="C56" s="186"/>
      <c r="D56" s="187"/>
      <c r="E56" s="185" t="s">
        <v>293</v>
      </c>
      <c r="F56" s="186"/>
      <c r="G56" s="188"/>
      <c r="H56" s="97"/>
      <c r="I56" s="97"/>
      <c r="J56" s="185" t="s">
        <v>292</v>
      </c>
      <c r="K56" s="186"/>
      <c r="L56" s="187"/>
      <c r="M56" s="185" t="s">
        <v>293</v>
      </c>
      <c r="N56" s="186"/>
      <c r="O56" s="188"/>
      <c r="Q56" s="185" t="s">
        <v>292</v>
      </c>
      <c r="R56" s="186"/>
      <c r="S56" s="187"/>
      <c r="T56" s="185" t="s">
        <v>293</v>
      </c>
      <c r="U56" s="186"/>
      <c r="V56" s="188"/>
    </row>
    <row r="57" spans="2:22" x14ac:dyDescent="0.2">
      <c r="B57" s="103" t="s">
        <v>294</v>
      </c>
      <c r="C57" s="78"/>
      <c r="D57" s="104" t="s">
        <v>295</v>
      </c>
      <c r="E57" s="103" t="s">
        <v>296</v>
      </c>
      <c r="F57" s="105">
        <f>C65*C58</f>
        <v>0</v>
      </c>
      <c r="G57" s="106" t="s">
        <v>297</v>
      </c>
      <c r="H57" s="97"/>
      <c r="I57" s="97"/>
      <c r="J57" s="103" t="s">
        <v>294</v>
      </c>
      <c r="K57" s="78"/>
      <c r="L57" s="104" t="s">
        <v>295</v>
      </c>
      <c r="M57" s="103" t="s">
        <v>296</v>
      </c>
      <c r="N57" s="105">
        <f>K65*K58</f>
        <v>0</v>
      </c>
      <c r="O57" s="106" t="s">
        <v>297</v>
      </c>
      <c r="Q57" s="103" t="s">
        <v>294</v>
      </c>
      <c r="R57" s="78"/>
      <c r="S57" s="104" t="s">
        <v>295</v>
      </c>
      <c r="T57" s="103" t="s">
        <v>296</v>
      </c>
      <c r="U57" s="105">
        <f>R65*R58</f>
        <v>0</v>
      </c>
      <c r="V57" s="106" t="s">
        <v>297</v>
      </c>
    </row>
    <row r="58" spans="2:22" x14ac:dyDescent="0.2">
      <c r="B58" s="107" t="s">
        <v>298</v>
      </c>
      <c r="C58" s="78"/>
      <c r="D58" s="108" t="s">
        <v>295</v>
      </c>
      <c r="E58" s="107" t="s">
        <v>299</v>
      </c>
      <c r="F58" s="109">
        <f>C66*C59</f>
        <v>0</v>
      </c>
      <c r="G58" s="110" t="s">
        <v>297</v>
      </c>
      <c r="H58" s="97"/>
      <c r="I58" s="97"/>
      <c r="J58" s="107" t="s">
        <v>298</v>
      </c>
      <c r="K58" s="78"/>
      <c r="L58" s="108" t="s">
        <v>295</v>
      </c>
      <c r="M58" s="107" t="s">
        <v>299</v>
      </c>
      <c r="N58" s="109">
        <f>K66*K59</f>
        <v>0</v>
      </c>
      <c r="O58" s="110" t="s">
        <v>297</v>
      </c>
      <c r="Q58" s="107" t="s">
        <v>298</v>
      </c>
      <c r="R58" s="78"/>
      <c r="S58" s="108" t="s">
        <v>295</v>
      </c>
      <c r="T58" s="107" t="s">
        <v>299</v>
      </c>
      <c r="U58" s="109">
        <f>R66*R59</f>
        <v>0</v>
      </c>
      <c r="V58" s="110" t="s">
        <v>297</v>
      </c>
    </row>
    <row r="59" spans="2:22" x14ac:dyDescent="0.2">
      <c r="B59" s="103" t="s">
        <v>300</v>
      </c>
      <c r="C59" s="78"/>
      <c r="D59" s="104" t="s">
        <v>295</v>
      </c>
      <c r="E59" s="103" t="s">
        <v>301</v>
      </c>
      <c r="F59" s="105">
        <f>(24-C64)*C62</f>
        <v>0</v>
      </c>
      <c r="G59" s="106" t="s">
        <v>297</v>
      </c>
      <c r="H59" s="97"/>
      <c r="I59" s="97"/>
      <c r="J59" s="103" t="s">
        <v>300</v>
      </c>
      <c r="K59" s="78"/>
      <c r="L59" s="104" t="s">
        <v>295</v>
      </c>
      <c r="M59" s="103" t="s">
        <v>301</v>
      </c>
      <c r="N59" s="105">
        <f>(24-K64)*K62</f>
        <v>0</v>
      </c>
      <c r="O59" s="106" t="s">
        <v>297</v>
      </c>
      <c r="Q59" s="103" t="s">
        <v>300</v>
      </c>
      <c r="R59" s="78"/>
      <c r="S59" s="104" t="s">
        <v>295</v>
      </c>
      <c r="T59" s="103" t="s">
        <v>301</v>
      </c>
      <c r="U59" s="105">
        <f>(24-R64)*R62</f>
        <v>0</v>
      </c>
      <c r="V59" s="106" t="s">
        <v>297</v>
      </c>
    </row>
    <row r="60" spans="2:22" x14ac:dyDescent="0.2">
      <c r="B60" s="107" t="s">
        <v>302</v>
      </c>
      <c r="C60" s="78"/>
      <c r="D60" s="108" t="s">
        <v>295</v>
      </c>
      <c r="E60" s="111" t="s">
        <v>303</v>
      </c>
      <c r="F60" s="112">
        <f>SUM(F57:F59)</f>
        <v>0</v>
      </c>
      <c r="G60" s="113" t="s">
        <v>297</v>
      </c>
      <c r="H60" s="97"/>
      <c r="I60" s="97"/>
      <c r="J60" s="107" t="s">
        <v>302</v>
      </c>
      <c r="K60" s="78"/>
      <c r="L60" s="108" t="s">
        <v>295</v>
      </c>
      <c r="M60" s="111" t="s">
        <v>303</v>
      </c>
      <c r="N60" s="112">
        <f>SUM(N57:N59)</f>
        <v>0</v>
      </c>
      <c r="O60" s="113" t="s">
        <v>297</v>
      </c>
      <c r="Q60" s="107" t="s">
        <v>302</v>
      </c>
      <c r="R60" s="78"/>
      <c r="S60" s="108" t="s">
        <v>295</v>
      </c>
      <c r="T60" s="111" t="s">
        <v>303</v>
      </c>
      <c r="U60" s="112">
        <f>SUM(U57:U59)</f>
        <v>0</v>
      </c>
      <c r="V60" s="113" t="s">
        <v>297</v>
      </c>
    </row>
    <row r="61" spans="2:22" x14ac:dyDescent="0.2">
      <c r="B61" s="103" t="s">
        <v>304</v>
      </c>
      <c r="C61" s="78"/>
      <c r="D61" s="104" t="s">
        <v>295</v>
      </c>
      <c r="E61" s="103"/>
      <c r="F61" s="105"/>
      <c r="G61" s="106"/>
      <c r="H61" s="97"/>
      <c r="I61" s="97"/>
      <c r="J61" s="103" t="s">
        <v>304</v>
      </c>
      <c r="K61" s="78"/>
      <c r="L61" s="104" t="s">
        <v>295</v>
      </c>
      <c r="M61" s="103"/>
      <c r="N61" s="105"/>
      <c r="O61" s="106"/>
      <c r="Q61" s="103" t="s">
        <v>304</v>
      </c>
      <c r="R61" s="78"/>
      <c r="S61" s="104" t="s">
        <v>295</v>
      </c>
      <c r="T61" s="103"/>
      <c r="U61" s="105"/>
      <c r="V61" s="106"/>
    </row>
    <row r="62" spans="2:22" x14ac:dyDescent="0.2">
      <c r="B62" s="107" t="s">
        <v>305</v>
      </c>
      <c r="C62" s="78"/>
      <c r="D62" s="108" t="s">
        <v>295</v>
      </c>
      <c r="E62" s="107" t="s">
        <v>306</v>
      </c>
      <c r="F62" s="114">
        <f>C65*C60</f>
        <v>0</v>
      </c>
      <c r="G62" s="110" t="s">
        <v>297</v>
      </c>
      <c r="H62" s="97"/>
      <c r="I62" s="97"/>
      <c r="J62" s="107" t="s">
        <v>305</v>
      </c>
      <c r="K62" s="78"/>
      <c r="L62" s="108" t="s">
        <v>295</v>
      </c>
      <c r="M62" s="107" t="s">
        <v>306</v>
      </c>
      <c r="N62" s="114">
        <f>K65*K60</f>
        <v>0</v>
      </c>
      <c r="O62" s="110" t="s">
        <v>297</v>
      </c>
      <c r="Q62" s="107" t="s">
        <v>305</v>
      </c>
      <c r="R62" s="78"/>
      <c r="S62" s="108" t="s">
        <v>295</v>
      </c>
      <c r="T62" s="107" t="s">
        <v>306</v>
      </c>
      <c r="U62" s="114">
        <f>R65*R60</f>
        <v>0</v>
      </c>
      <c r="V62" s="110" t="s">
        <v>297</v>
      </c>
    </row>
    <row r="63" spans="2:22" x14ac:dyDescent="0.2">
      <c r="B63" s="103" t="s">
        <v>307</v>
      </c>
      <c r="C63" s="78"/>
      <c r="D63" s="104" t="s">
        <v>295</v>
      </c>
      <c r="E63" s="103" t="s">
        <v>308</v>
      </c>
      <c r="F63" s="105">
        <f>C66*C61</f>
        <v>0</v>
      </c>
      <c r="G63" s="106" t="s">
        <v>297</v>
      </c>
      <c r="H63" s="97"/>
      <c r="I63" s="97"/>
      <c r="J63" s="103" t="s">
        <v>307</v>
      </c>
      <c r="K63" s="78"/>
      <c r="L63" s="104" t="s">
        <v>295</v>
      </c>
      <c r="M63" s="103" t="s">
        <v>308</v>
      </c>
      <c r="N63" s="105">
        <f>K66*K61</f>
        <v>0</v>
      </c>
      <c r="O63" s="106" t="s">
        <v>297</v>
      </c>
      <c r="Q63" s="103" t="s">
        <v>307</v>
      </c>
      <c r="R63" s="78"/>
      <c r="S63" s="104" t="s">
        <v>295</v>
      </c>
      <c r="T63" s="103" t="s">
        <v>308</v>
      </c>
      <c r="U63" s="105">
        <f>R66*R61</f>
        <v>0</v>
      </c>
      <c r="V63" s="106" t="s">
        <v>297</v>
      </c>
    </row>
    <row r="64" spans="2:22" x14ac:dyDescent="0.2">
      <c r="B64" s="107" t="s">
        <v>309</v>
      </c>
      <c r="C64" s="109">
        <v>19</v>
      </c>
      <c r="D64" s="108" t="s">
        <v>310</v>
      </c>
      <c r="E64" s="107" t="s">
        <v>301</v>
      </c>
      <c r="F64" s="114">
        <f>(24-C64)*C63</f>
        <v>0</v>
      </c>
      <c r="G64" s="110" t="s">
        <v>297</v>
      </c>
      <c r="H64" s="97"/>
      <c r="I64" s="97"/>
      <c r="J64" s="107" t="s">
        <v>309</v>
      </c>
      <c r="K64" s="109">
        <v>19</v>
      </c>
      <c r="L64" s="108" t="s">
        <v>310</v>
      </c>
      <c r="M64" s="107" t="s">
        <v>301</v>
      </c>
      <c r="N64" s="114">
        <f>(24-K64)*K63</f>
        <v>0</v>
      </c>
      <c r="O64" s="110" t="s">
        <v>297</v>
      </c>
      <c r="Q64" s="107" t="s">
        <v>309</v>
      </c>
      <c r="R64" s="109">
        <v>19</v>
      </c>
      <c r="S64" s="108" t="s">
        <v>310</v>
      </c>
      <c r="T64" s="107" t="s">
        <v>301</v>
      </c>
      <c r="U64" s="114">
        <f>(24-R64)*R63</f>
        <v>0</v>
      </c>
      <c r="V64" s="110" t="s">
        <v>297</v>
      </c>
    </row>
    <row r="65" spans="2:22" x14ac:dyDescent="0.2">
      <c r="B65" s="103" t="s">
        <v>311</v>
      </c>
      <c r="C65" s="115">
        <v>4</v>
      </c>
      <c r="D65" s="104" t="s">
        <v>310</v>
      </c>
      <c r="E65" s="116" t="s">
        <v>312</v>
      </c>
      <c r="F65" s="117">
        <f>SUM(F62:F64)</f>
        <v>0</v>
      </c>
      <c r="G65" s="118" t="s">
        <v>297</v>
      </c>
      <c r="H65" s="97"/>
      <c r="I65" s="97"/>
      <c r="J65" s="103" t="s">
        <v>311</v>
      </c>
      <c r="K65" s="115">
        <v>4</v>
      </c>
      <c r="L65" s="104" t="s">
        <v>310</v>
      </c>
      <c r="M65" s="116" t="s">
        <v>312</v>
      </c>
      <c r="N65" s="117">
        <f>SUM(N62:N64)</f>
        <v>0</v>
      </c>
      <c r="O65" s="118" t="s">
        <v>297</v>
      </c>
      <c r="Q65" s="103" t="s">
        <v>311</v>
      </c>
      <c r="R65" s="115">
        <v>4</v>
      </c>
      <c r="S65" s="104" t="s">
        <v>310</v>
      </c>
      <c r="T65" s="116" t="s">
        <v>312</v>
      </c>
      <c r="U65" s="117">
        <f>SUM(U62:U64)</f>
        <v>0</v>
      </c>
      <c r="V65" s="118" t="s">
        <v>297</v>
      </c>
    </row>
    <row r="66" spans="2:22" x14ac:dyDescent="0.2">
      <c r="B66" s="107" t="s">
        <v>313</v>
      </c>
      <c r="C66" s="109">
        <v>15</v>
      </c>
      <c r="D66" s="108" t="s">
        <v>310</v>
      </c>
      <c r="E66" s="107"/>
      <c r="F66" s="114"/>
      <c r="G66" s="110"/>
      <c r="H66" s="97"/>
      <c r="I66" s="97"/>
      <c r="J66" s="107" t="s">
        <v>313</v>
      </c>
      <c r="K66" s="109">
        <v>15</v>
      </c>
      <c r="L66" s="108" t="s">
        <v>310</v>
      </c>
      <c r="M66" s="107"/>
      <c r="N66" s="114"/>
      <c r="O66" s="110"/>
      <c r="Q66" s="107" t="s">
        <v>313</v>
      </c>
      <c r="R66" s="109">
        <v>15</v>
      </c>
      <c r="S66" s="108" t="s">
        <v>310</v>
      </c>
      <c r="T66" s="107"/>
      <c r="U66" s="114"/>
      <c r="V66" s="110"/>
    </row>
    <row r="67" spans="2:22" ht="17" thickBot="1" x14ac:dyDescent="0.25">
      <c r="B67" s="119" t="s">
        <v>314</v>
      </c>
      <c r="C67" s="120">
        <v>78</v>
      </c>
      <c r="D67" s="121" t="s">
        <v>315</v>
      </c>
      <c r="E67" s="103" t="s">
        <v>316</v>
      </c>
      <c r="F67" s="105">
        <f>((365-C67)*F60)+C67*F65</f>
        <v>0</v>
      </c>
      <c r="G67" s="106" t="s">
        <v>297</v>
      </c>
      <c r="H67" s="97"/>
      <c r="I67" s="97"/>
      <c r="J67" s="119" t="s">
        <v>314</v>
      </c>
      <c r="K67" s="120">
        <v>78</v>
      </c>
      <c r="L67" s="121" t="s">
        <v>315</v>
      </c>
      <c r="M67" s="103" t="s">
        <v>316</v>
      </c>
      <c r="N67" s="105">
        <f>((365-K67)*N60)+K67*N65</f>
        <v>0</v>
      </c>
      <c r="O67" s="106" t="s">
        <v>297</v>
      </c>
      <c r="Q67" s="119" t="s">
        <v>314</v>
      </c>
      <c r="R67" s="120">
        <v>78</v>
      </c>
      <c r="S67" s="121" t="s">
        <v>315</v>
      </c>
      <c r="T67" s="103" t="s">
        <v>316</v>
      </c>
      <c r="U67" s="105">
        <f>((365-R67)*U60)+R67*U65</f>
        <v>0</v>
      </c>
      <c r="V67" s="106" t="s">
        <v>297</v>
      </c>
    </row>
    <row r="68" spans="2:22" ht="17" thickBot="1" x14ac:dyDescent="0.25">
      <c r="B68" s="97"/>
      <c r="C68" s="97"/>
      <c r="D68" s="97"/>
      <c r="E68" s="122" t="s">
        <v>317</v>
      </c>
      <c r="F68" s="123">
        <f>F67/1000</f>
        <v>0</v>
      </c>
      <c r="G68" s="124" t="s">
        <v>165</v>
      </c>
      <c r="H68" s="97"/>
      <c r="I68" s="97"/>
      <c r="J68" s="97"/>
      <c r="K68" s="97"/>
      <c r="L68" s="97"/>
      <c r="M68" s="122" t="s">
        <v>317</v>
      </c>
      <c r="N68" s="123">
        <f>N67/1000</f>
        <v>0</v>
      </c>
      <c r="O68" s="124" t="s">
        <v>165</v>
      </c>
      <c r="Q68" s="97"/>
      <c r="R68" s="97"/>
      <c r="S68" s="97"/>
      <c r="T68" s="122" t="s">
        <v>317</v>
      </c>
      <c r="U68" s="123">
        <f>U67/1000</f>
        <v>0</v>
      </c>
      <c r="V68" s="124" t="s">
        <v>165</v>
      </c>
    </row>
    <row r="69" spans="2:22" ht="17" thickBot="1" x14ac:dyDescent="0.25">
      <c r="B69" s="97"/>
      <c r="C69" s="97"/>
      <c r="D69" s="97"/>
      <c r="E69" s="125" t="s">
        <v>318</v>
      </c>
      <c r="F69" s="126">
        <f>F68/12</f>
        <v>0</v>
      </c>
      <c r="G69" s="127" t="s">
        <v>165</v>
      </c>
      <c r="H69" s="97"/>
      <c r="I69" s="97"/>
      <c r="J69" s="97"/>
      <c r="K69" s="97"/>
      <c r="L69" s="97"/>
      <c r="M69" s="125" t="s">
        <v>318</v>
      </c>
      <c r="N69" s="126">
        <f>N68/12</f>
        <v>0</v>
      </c>
      <c r="O69" s="127" t="s">
        <v>165</v>
      </c>
      <c r="Q69" s="97"/>
      <c r="R69" s="97"/>
      <c r="S69" s="97"/>
      <c r="T69" s="125" t="s">
        <v>318</v>
      </c>
      <c r="U69" s="126">
        <f>U68/12</f>
        <v>0</v>
      </c>
      <c r="V69" s="127" t="s">
        <v>165</v>
      </c>
    </row>
    <row r="70" spans="2:22" ht="20" thickBot="1" x14ac:dyDescent="0.3">
      <c r="B70" s="97"/>
      <c r="C70" s="97"/>
      <c r="D70" s="97"/>
      <c r="E70" s="97"/>
      <c r="F70" s="97"/>
      <c r="G70" s="97"/>
      <c r="H70" s="97"/>
      <c r="I70" s="97"/>
      <c r="J70" s="128"/>
      <c r="K70" s="128"/>
      <c r="L70" s="128"/>
      <c r="M70" s="128"/>
      <c r="N70" s="128"/>
      <c r="O70" s="128"/>
      <c r="Q70" s="128"/>
      <c r="R70" s="128"/>
      <c r="S70" s="128"/>
      <c r="T70" s="128"/>
      <c r="U70" s="128"/>
      <c r="V70" s="128"/>
    </row>
    <row r="71" spans="2:22" ht="20" thickBot="1" x14ac:dyDescent="0.3">
      <c r="B71" s="179" t="s">
        <v>328</v>
      </c>
      <c r="C71" s="180"/>
      <c r="D71" s="180"/>
      <c r="E71" s="180"/>
      <c r="F71" s="180"/>
      <c r="G71" s="181"/>
      <c r="H71" s="97"/>
      <c r="I71" s="97"/>
      <c r="J71" s="182" t="s">
        <v>329</v>
      </c>
      <c r="K71" s="183"/>
      <c r="L71" s="183"/>
      <c r="M71" s="183"/>
      <c r="N71" s="183"/>
      <c r="O71" s="184"/>
      <c r="Q71" s="182" t="s">
        <v>330</v>
      </c>
      <c r="R71" s="183"/>
      <c r="S71" s="183"/>
      <c r="T71" s="183"/>
      <c r="U71" s="183"/>
      <c r="V71" s="184"/>
    </row>
    <row r="72" spans="2:22" ht="17" thickBot="1" x14ac:dyDescent="0.25">
      <c r="B72" s="185" t="s">
        <v>292</v>
      </c>
      <c r="C72" s="186"/>
      <c r="D72" s="187"/>
      <c r="E72" s="185" t="s">
        <v>293</v>
      </c>
      <c r="F72" s="186"/>
      <c r="G72" s="188"/>
      <c r="H72" s="97"/>
      <c r="I72" s="97"/>
      <c r="J72" s="185" t="s">
        <v>292</v>
      </c>
      <c r="K72" s="186"/>
      <c r="L72" s="187"/>
      <c r="M72" s="185" t="s">
        <v>293</v>
      </c>
      <c r="N72" s="186"/>
      <c r="O72" s="188"/>
      <c r="Q72" s="185" t="s">
        <v>292</v>
      </c>
      <c r="R72" s="186"/>
      <c r="S72" s="187"/>
      <c r="T72" s="185" t="s">
        <v>293</v>
      </c>
      <c r="U72" s="186"/>
      <c r="V72" s="188"/>
    </row>
    <row r="73" spans="2:22" x14ac:dyDescent="0.2">
      <c r="B73" s="103" t="s">
        <v>294</v>
      </c>
      <c r="C73" s="78"/>
      <c r="D73" s="104" t="s">
        <v>295</v>
      </c>
      <c r="E73" s="103" t="s">
        <v>296</v>
      </c>
      <c r="F73" s="105">
        <f>C81*C74</f>
        <v>0</v>
      </c>
      <c r="G73" s="106" t="s">
        <v>297</v>
      </c>
      <c r="H73" s="97"/>
      <c r="I73" s="97"/>
      <c r="J73" s="103" t="s">
        <v>294</v>
      </c>
      <c r="K73" s="78"/>
      <c r="L73" s="104" t="s">
        <v>295</v>
      </c>
      <c r="M73" s="103" t="s">
        <v>296</v>
      </c>
      <c r="N73" s="105">
        <f>K81*K74</f>
        <v>0</v>
      </c>
      <c r="O73" s="106" t="s">
        <v>297</v>
      </c>
      <c r="Q73" s="103" t="s">
        <v>294</v>
      </c>
      <c r="R73" s="78"/>
      <c r="S73" s="104" t="s">
        <v>295</v>
      </c>
      <c r="T73" s="103" t="s">
        <v>296</v>
      </c>
      <c r="U73" s="105">
        <f>R81*R74</f>
        <v>0</v>
      </c>
      <c r="V73" s="106" t="s">
        <v>297</v>
      </c>
    </row>
    <row r="74" spans="2:22" x14ac:dyDescent="0.2">
      <c r="B74" s="107" t="s">
        <v>298</v>
      </c>
      <c r="C74" s="78"/>
      <c r="D74" s="108" t="s">
        <v>295</v>
      </c>
      <c r="E74" s="107" t="s">
        <v>299</v>
      </c>
      <c r="F74" s="109">
        <f>C82*C75</f>
        <v>0</v>
      </c>
      <c r="G74" s="110" t="s">
        <v>297</v>
      </c>
      <c r="H74" s="97"/>
      <c r="I74" s="97"/>
      <c r="J74" s="107" t="s">
        <v>298</v>
      </c>
      <c r="K74" s="78"/>
      <c r="L74" s="108" t="s">
        <v>295</v>
      </c>
      <c r="M74" s="107" t="s">
        <v>299</v>
      </c>
      <c r="N74" s="109">
        <f>K82*K75</f>
        <v>0</v>
      </c>
      <c r="O74" s="110" t="s">
        <v>297</v>
      </c>
      <c r="Q74" s="107" t="s">
        <v>298</v>
      </c>
      <c r="R74" s="78"/>
      <c r="S74" s="108" t="s">
        <v>295</v>
      </c>
      <c r="T74" s="107" t="s">
        <v>299</v>
      </c>
      <c r="U74" s="109">
        <f>R82*R75</f>
        <v>0</v>
      </c>
      <c r="V74" s="110" t="s">
        <v>297</v>
      </c>
    </row>
    <row r="75" spans="2:22" x14ac:dyDescent="0.2">
      <c r="B75" s="103" t="s">
        <v>300</v>
      </c>
      <c r="C75" s="78"/>
      <c r="D75" s="104" t="s">
        <v>295</v>
      </c>
      <c r="E75" s="103" t="s">
        <v>301</v>
      </c>
      <c r="F75" s="105">
        <f>(24-C80)*C78</f>
        <v>0</v>
      </c>
      <c r="G75" s="106" t="s">
        <v>297</v>
      </c>
      <c r="H75" s="97"/>
      <c r="I75" s="97"/>
      <c r="J75" s="103" t="s">
        <v>300</v>
      </c>
      <c r="K75" s="78"/>
      <c r="L75" s="104" t="s">
        <v>295</v>
      </c>
      <c r="M75" s="103" t="s">
        <v>301</v>
      </c>
      <c r="N75" s="105">
        <f>(24-K80)*K78</f>
        <v>0</v>
      </c>
      <c r="O75" s="106" t="s">
        <v>297</v>
      </c>
      <c r="Q75" s="103" t="s">
        <v>300</v>
      </c>
      <c r="R75" s="78"/>
      <c r="S75" s="104" t="s">
        <v>295</v>
      </c>
      <c r="T75" s="103" t="s">
        <v>301</v>
      </c>
      <c r="U75" s="105">
        <f>(24-R80)*R78</f>
        <v>0</v>
      </c>
      <c r="V75" s="106" t="s">
        <v>297</v>
      </c>
    </row>
    <row r="76" spans="2:22" x14ac:dyDescent="0.2">
      <c r="B76" s="107" t="s">
        <v>302</v>
      </c>
      <c r="C76" s="78"/>
      <c r="D76" s="108" t="s">
        <v>295</v>
      </c>
      <c r="E76" s="111" t="s">
        <v>303</v>
      </c>
      <c r="F76" s="112">
        <f>SUM(F73:F75)</f>
        <v>0</v>
      </c>
      <c r="G76" s="113" t="s">
        <v>297</v>
      </c>
      <c r="H76" s="97"/>
      <c r="I76" s="97"/>
      <c r="J76" s="107" t="s">
        <v>302</v>
      </c>
      <c r="K76" s="78"/>
      <c r="L76" s="108" t="s">
        <v>295</v>
      </c>
      <c r="M76" s="111" t="s">
        <v>303</v>
      </c>
      <c r="N76" s="112">
        <f>SUM(N73:N75)</f>
        <v>0</v>
      </c>
      <c r="O76" s="113" t="s">
        <v>297</v>
      </c>
      <c r="Q76" s="107" t="s">
        <v>302</v>
      </c>
      <c r="R76" s="78"/>
      <c r="S76" s="108" t="s">
        <v>295</v>
      </c>
      <c r="T76" s="111" t="s">
        <v>303</v>
      </c>
      <c r="U76" s="112">
        <f>SUM(U73:U75)</f>
        <v>0</v>
      </c>
      <c r="V76" s="113" t="s">
        <v>297</v>
      </c>
    </row>
    <row r="77" spans="2:22" x14ac:dyDescent="0.2">
      <c r="B77" s="103" t="s">
        <v>304</v>
      </c>
      <c r="C77" s="78"/>
      <c r="D77" s="104" t="s">
        <v>295</v>
      </c>
      <c r="E77" s="103"/>
      <c r="F77" s="105"/>
      <c r="G77" s="106"/>
      <c r="H77" s="97"/>
      <c r="I77" s="97"/>
      <c r="J77" s="103" t="s">
        <v>304</v>
      </c>
      <c r="K77" s="78"/>
      <c r="L77" s="104" t="s">
        <v>295</v>
      </c>
      <c r="M77" s="103"/>
      <c r="N77" s="105"/>
      <c r="O77" s="106"/>
      <c r="Q77" s="103" t="s">
        <v>304</v>
      </c>
      <c r="R77" s="78"/>
      <c r="S77" s="104" t="s">
        <v>295</v>
      </c>
      <c r="T77" s="103"/>
      <c r="U77" s="105"/>
      <c r="V77" s="106"/>
    </row>
    <row r="78" spans="2:22" x14ac:dyDescent="0.2">
      <c r="B78" s="107" t="s">
        <v>305</v>
      </c>
      <c r="C78" s="78"/>
      <c r="D78" s="108" t="s">
        <v>295</v>
      </c>
      <c r="E78" s="107" t="s">
        <v>306</v>
      </c>
      <c r="F78" s="114">
        <f>C81*C76</f>
        <v>0</v>
      </c>
      <c r="G78" s="110" t="s">
        <v>297</v>
      </c>
      <c r="H78" s="97"/>
      <c r="I78" s="97"/>
      <c r="J78" s="107" t="s">
        <v>305</v>
      </c>
      <c r="K78" s="78"/>
      <c r="L78" s="108" t="s">
        <v>295</v>
      </c>
      <c r="M78" s="107" t="s">
        <v>306</v>
      </c>
      <c r="N78" s="114">
        <f>K81*K76</f>
        <v>0</v>
      </c>
      <c r="O78" s="110" t="s">
        <v>297</v>
      </c>
      <c r="Q78" s="107" t="s">
        <v>305</v>
      </c>
      <c r="R78" s="78"/>
      <c r="S78" s="108" t="s">
        <v>295</v>
      </c>
      <c r="T78" s="107" t="s">
        <v>306</v>
      </c>
      <c r="U78" s="114">
        <f>R81*R76</f>
        <v>0</v>
      </c>
      <c r="V78" s="110" t="s">
        <v>297</v>
      </c>
    </row>
    <row r="79" spans="2:22" x14ac:dyDescent="0.2">
      <c r="B79" s="103" t="s">
        <v>307</v>
      </c>
      <c r="C79" s="78"/>
      <c r="D79" s="104" t="s">
        <v>295</v>
      </c>
      <c r="E79" s="103" t="s">
        <v>308</v>
      </c>
      <c r="F79" s="105">
        <f>C82*C77</f>
        <v>0</v>
      </c>
      <c r="G79" s="106" t="s">
        <v>297</v>
      </c>
      <c r="H79" s="97"/>
      <c r="I79" s="97"/>
      <c r="J79" s="103" t="s">
        <v>307</v>
      </c>
      <c r="K79" s="78"/>
      <c r="L79" s="104" t="s">
        <v>295</v>
      </c>
      <c r="M79" s="103" t="s">
        <v>308</v>
      </c>
      <c r="N79" s="105">
        <f>K82*K77</f>
        <v>0</v>
      </c>
      <c r="O79" s="106" t="s">
        <v>297</v>
      </c>
      <c r="Q79" s="103" t="s">
        <v>307</v>
      </c>
      <c r="R79" s="78"/>
      <c r="S79" s="104" t="s">
        <v>295</v>
      </c>
      <c r="T79" s="103" t="s">
        <v>308</v>
      </c>
      <c r="U79" s="105">
        <f>R82*R77</f>
        <v>0</v>
      </c>
      <c r="V79" s="106" t="s">
        <v>297</v>
      </c>
    </row>
    <row r="80" spans="2:22" x14ac:dyDescent="0.2">
      <c r="B80" s="107" t="s">
        <v>309</v>
      </c>
      <c r="C80" s="109">
        <v>19</v>
      </c>
      <c r="D80" s="108" t="s">
        <v>310</v>
      </c>
      <c r="E80" s="107" t="s">
        <v>301</v>
      </c>
      <c r="F80" s="114">
        <f>(24-C80)*C79</f>
        <v>0</v>
      </c>
      <c r="G80" s="110" t="s">
        <v>297</v>
      </c>
      <c r="H80" s="97"/>
      <c r="I80" s="97"/>
      <c r="J80" s="107" t="s">
        <v>309</v>
      </c>
      <c r="K80" s="109">
        <v>19</v>
      </c>
      <c r="L80" s="108" t="s">
        <v>310</v>
      </c>
      <c r="M80" s="107" t="s">
        <v>301</v>
      </c>
      <c r="N80" s="114">
        <f>(24-K80)*K79</f>
        <v>0</v>
      </c>
      <c r="O80" s="110" t="s">
        <v>297</v>
      </c>
      <c r="Q80" s="107" t="s">
        <v>309</v>
      </c>
      <c r="R80" s="109">
        <v>19</v>
      </c>
      <c r="S80" s="108" t="s">
        <v>310</v>
      </c>
      <c r="T80" s="107" t="s">
        <v>301</v>
      </c>
      <c r="U80" s="114">
        <f>(24-R80)*R79</f>
        <v>0</v>
      </c>
      <c r="V80" s="110" t="s">
        <v>297</v>
      </c>
    </row>
    <row r="81" spans="2:22" x14ac:dyDescent="0.2">
      <c r="B81" s="103" t="s">
        <v>311</v>
      </c>
      <c r="C81" s="115">
        <v>4</v>
      </c>
      <c r="D81" s="104" t="s">
        <v>310</v>
      </c>
      <c r="E81" s="116" t="s">
        <v>312</v>
      </c>
      <c r="F81" s="117">
        <f>SUM(F78:F80)</f>
        <v>0</v>
      </c>
      <c r="G81" s="118" t="s">
        <v>297</v>
      </c>
      <c r="H81" s="97"/>
      <c r="I81" s="97"/>
      <c r="J81" s="103" t="s">
        <v>311</v>
      </c>
      <c r="K81" s="115">
        <v>4</v>
      </c>
      <c r="L81" s="104" t="s">
        <v>310</v>
      </c>
      <c r="M81" s="116" t="s">
        <v>312</v>
      </c>
      <c r="N81" s="117">
        <f>SUM(N78:N80)</f>
        <v>0</v>
      </c>
      <c r="O81" s="118" t="s">
        <v>297</v>
      </c>
      <c r="Q81" s="103" t="s">
        <v>311</v>
      </c>
      <c r="R81" s="115">
        <v>4</v>
      </c>
      <c r="S81" s="104" t="s">
        <v>310</v>
      </c>
      <c r="T81" s="116" t="s">
        <v>312</v>
      </c>
      <c r="U81" s="117">
        <f>SUM(U78:U80)</f>
        <v>0</v>
      </c>
      <c r="V81" s="118" t="s">
        <v>297</v>
      </c>
    </row>
    <row r="82" spans="2:22" x14ac:dyDescent="0.2">
      <c r="B82" s="107" t="s">
        <v>313</v>
      </c>
      <c r="C82" s="109">
        <v>15</v>
      </c>
      <c r="D82" s="108" t="s">
        <v>310</v>
      </c>
      <c r="E82" s="107"/>
      <c r="F82" s="114"/>
      <c r="G82" s="110"/>
      <c r="H82" s="97"/>
      <c r="I82" s="97"/>
      <c r="J82" s="107" t="s">
        <v>313</v>
      </c>
      <c r="K82" s="109">
        <v>15</v>
      </c>
      <c r="L82" s="108" t="s">
        <v>310</v>
      </c>
      <c r="M82" s="107"/>
      <c r="N82" s="114"/>
      <c r="O82" s="110"/>
      <c r="Q82" s="107" t="s">
        <v>313</v>
      </c>
      <c r="R82" s="109">
        <v>15</v>
      </c>
      <c r="S82" s="108" t="s">
        <v>310</v>
      </c>
      <c r="T82" s="107"/>
      <c r="U82" s="114"/>
      <c r="V82" s="110"/>
    </row>
    <row r="83" spans="2:22" ht="17" thickBot="1" x14ac:dyDescent="0.25">
      <c r="B83" s="119" t="s">
        <v>314</v>
      </c>
      <c r="C83" s="120">
        <v>78</v>
      </c>
      <c r="D83" s="121" t="s">
        <v>315</v>
      </c>
      <c r="E83" s="103" t="s">
        <v>316</v>
      </c>
      <c r="F83" s="105">
        <f>((365-C83)*F76)+C83*F81</f>
        <v>0</v>
      </c>
      <c r="G83" s="106" t="s">
        <v>297</v>
      </c>
      <c r="H83" s="97"/>
      <c r="I83" s="97"/>
      <c r="J83" s="119" t="s">
        <v>314</v>
      </c>
      <c r="K83" s="120">
        <v>78</v>
      </c>
      <c r="L83" s="121" t="s">
        <v>315</v>
      </c>
      <c r="M83" s="103" t="s">
        <v>316</v>
      </c>
      <c r="N83" s="105">
        <f>((365-K83)*N76)+K83*N81</f>
        <v>0</v>
      </c>
      <c r="O83" s="106" t="s">
        <v>297</v>
      </c>
      <c r="Q83" s="119" t="s">
        <v>314</v>
      </c>
      <c r="R83" s="120">
        <v>78</v>
      </c>
      <c r="S83" s="121" t="s">
        <v>315</v>
      </c>
      <c r="T83" s="103" t="s">
        <v>316</v>
      </c>
      <c r="U83" s="105">
        <f>((365-R83)*U76)+R83*U81</f>
        <v>0</v>
      </c>
      <c r="V83" s="106" t="s">
        <v>297</v>
      </c>
    </row>
    <row r="84" spans="2:22" ht="17" thickBot="1" x14ac:dyDescent="0.25">
      <c r="B84" s="97"/>
      <c r="C84" s="97"/>
      <c r="D84" s="97"/>
      <c r="E84" s="122" t="s">
        <v>317</v>
      </c>
      <c r="F84" s="123">
        <f>F83/1000</f>
        <v>0</v>
      </c>
      <c r="G84" s="124" t="s">
        <v>165</v>
      </c>
      <c r="H84" s="97"/>
      <c r="I84" s="97"/>
      <c r="J84" s="97"/>
      <c r="K84" s="97"/>
      <c r="L84" s="97"/>
      <c r="M84" s="122" t="s">
        <v>317</v>
      </c>
      <c r="N84" s="123">
        <f>N83/1000</f>
        <v>0</v>
      </c>
      <c r="O84" s="124" t="s">
        <v>165</v>
      </c>
      <c r="Q84" s="97"/>
      <c r="R84" s="97"/>
      <c r="S84" s="97"/>
      <c r="T84" s="122" t="s">
        <v>317</v>
      </c>
      <c r="U84" s="123">
        <f>U83/1000</f>
        <v>0</v>
      </c>
      <c r="V84" s="124" t="s">
        <v>165</v>
      </c>
    </row>
    <row r="85" spans="2:22" ht="17" thickBot="1" x14ac:dyDescent="0.25">
      <c r="B85" s="97"/>
      <c r="C85" s="97"/>
      <c r="D85" s="97"/>
      <c r="E85" s="125" t="s">
        <v>318</v>
      </c>
      <c r="F85" s="126">
        <f>F84/12</f>
        <v>0</v>
      </c>
      <c r="G85" s="127" t="s">
        <v>165</v>
      </c>
      <c r="H85" s="97"/>
      <c r="I85" s="97"/>
      <c r="J85" s="97"/>
      <c r="K85" s="97"/>
      <c r="L85" s="97"/>
      <c r="M85" s="125" t="s">
        <v>318</v>
      </c>
      <c r="N85" s="126">
        <f>N84/12</f>
        <v>0</v>
      </c>
      <c r="O85" s="127" t="s">
        <v>165</v>
      </c>
      <c r="Q85" s="97"/>
      <c r="R85" s="97"/>
      <c r="S85" s="97"/>
      <c r="T85" s="125" t="s">
        <v>318</v>
      </c>
      <c r="U85" s="126">
        <f>U84/12</f>
        <v>0</v>
      </c>
      <c r="V85" s="127" t="s">
        <v>165</v>
      </c>
    </row>
    <row r="86" spans="2:22" x14ac:dyDescent="0.2">
      <c r="B86" s="97"/>
      <c r="C86" s="97"/>
      <c r="D86" s="97"/>
      <c r="E86" s="97"/>
      <c r="F86" s="97"/>
      <c r="G86" s="97"/>
      <c r="H86" s="97"/>
      <c r="I86" s="97"/>
      <c r="J86" s="97"/>
      <c r="K86" s="97"/>
      <c r="L86" s="97"/>
      <c r="M86" s="97"/>
      <c r="N86" s="97"/>
      <c r="O86" s="97"/>
      <c r="Q86" s="97"/>
      <c r="R86" s="97"/>
      <c r="S86" s="97"/>
      <c r="T86" s="97"/>
      <c r="U86" s="97"/>
      <c r="V86" s="97"/>
    </row>
    <row r="87" spans="2:22" ht="20" thickBot="1" x14ac:dyDescent="0.3">
      <c r="B87" s="97"/>
      <c r="C87" s="97"/>
      <c r="D87" s="97"/>
      <c r="E87" s="97"/>
      <c r="F87" s="97"/>
      <c r="G87" s="97"/>
      <c r="H87" s="97"/>
      <c r="I87" s="97"/>
      <c r="J87" s="128"/>
      <c r="K87" s="128"/>
      <c r="L87" s="128"/>
      <c r="M87" s="128"/>
      <c r="N87" s="128"/>
      <c r="O87" s="128"/>
      <c r="Q87" s="128"/>
      <c r="R87" s="128"/>
      <c r="S87" s="128"/>
      <c r="T87" s="128"/>
      <c r="U87" s="128"/>
      <c r="V87" s="128"/>
    </row>
    <row r="88" spans="2:22" ht="20" thickBot="1" x14ac:dyDescent="0.3">
      <c r="B88" s="179" t="s">
        <v>331</v>
      </c>
      <c r="C88" s="180"/>
      <c r="D88" s="180"/>
      <c r="E88" s="180"/>
      <c r="F88" s="180"/>
      <c r="G88" s="181"/>
      <c r="H88" s="97"/>
      <c r="I88" s="97"/>
      <c r="J88" s="182" t="s">
        <v>332</v>
      </c>
      <c r="K88" s="183"/>
      <c r="L88" s="183"/>
      <c r="M88" s="183"/>
      <c r="N88" s="183"/>
      <c r="O88" s="184"/>
      <c r="Q88" s="182" t="s">
        <v>333</v>
      </c>
      <c r="R88" s="183"/>
      <c r="S88" s="183"/>
      <c r="T88" s="183"/>
      <c r="U88" s="183"/>
      <c r="V88" s="184"/>
    </row>
    <row r="89" spans="2:22" ht="17" thickBot="1" x14ac:dyDescent="0.25">
      <c r="B89" s="185" t="s">
        <v>292</v>
      </c>
      <c r="C89" s="186"/>
      <c r="D89" s="187"/>
      <c r="E89" s="185" t="s">
        <v>293</v>
      </c>
      <c r="F89" s="186"/>
      <c r="G89" s="188"/>
      <c r="H89" s="97"/>
      <c r="I89" s="97"/>
      <c r="J89" s="185" t="s">
        <v>292</v>
      </c>
      <c r="K89" s="186"/>
      <c r="L89" s="187"/>
      <c r="M89" s="185" t="s">
        <v>293</v>
      </c>
      <c r="N89" s="186"/>
      <c r="O89" s="188"/>
      <c r="Q89" s="185" t="s">
        <v>292</v>
      </c>
      <c r="R89" s="186"/>
      <c r="S89" s="187"/>
      <c r="T89" s="185" t="s">
        <v>293</v>
      </c>
      <c r="U89" s="186"/>
      <c r="V89" s="188"/>
    </row>
    <row r="90" spans="2:22" x14ac:dyDescent="0.2">
      <c r="B90" s="103" t="s">
        <v>294</v>
      </c>
      <c r="C90" s="78"/>
      <c r="D90" s="104" t="s">
        <v>295</v>
      </c>
      <c r="E90" s="103" t="s">
        <v>296</v>
      </c>
      <c r="F90" s="105">
        <f>C98*C91</f>
        <v>0</v>
      </c>
      <c r="G90" s="106" t="s">
        <v>297</v>
      </c>
      <c r="H90" s="97"/>
      <c r="I90" s="97"/>
      <c r="J90" s="103" t="s">
        <v>294</v>
      </c>
      <c r="K90" s="78"/>
      <c r="L90" s="104" t="s">
        <v>295</v>
      </c>
      <c r="M90" s="103" t="s">
        <v>296</v>
      </c>
      <c r="N90" s="105">
        <f>K98*K91</f>
        <v>0</v>
      </c>
      <c r="O90" s="106" t="s">
        <v>297</v>
      </c>
      <c r="Q90" s="103" t="s">
        <v>294</v>
      </c>
      <c r="R90" s="78"/>
      <c r="S90" s="104" t="s">
        <v>295</v>
      </c>
      <c r="T90" s="103" t="s">
        <v>296</v>
      </c>
      <c r="U90" s="105">
        <f>R98*R91</f>
        <v>0</v>
      </c>
      <c r="V90" s="106" t="s">
        <v>297</v>
      </c>
    </row>
    <row r="91" spans="2:22" x14ac:dyDescent="0.2">
      <c r="B91" s="107" t="s">
        <v>298</v>
      </c>
      <c r="C91" s="78"/>
      <c r="D91" s="108" t="s">
        <v>295</v>
      </c>
      <c r="E91" s="107" t="s">
        <v>299</v>
      </c>
      <c r="F91" s="109">
        <f>C99*C92</f>
        <v>0</v>
      </c>
      <c r="G91" s="110" t="s">
        <v>297</v>
      </c>
      <c r="H91" s="97"/>
      <c r="I91" s="97"/>
      <c r="J91" s="107" t="s">
        <v>298</v>
      </c>
      <c r="K91" s="78"/>
      <c r="L91" s="108" t="s">
        <v>295</v>
      </c>
      <c r="M91" s="107" t="s">
        <v>299</v>
      </c>
      <c r="N91" s="109">
        <f>K99*K92</f>
        <v>0</v>
      </c>
      <c r="O91" s="110" t="s">
        <v>297</v>
      </c>
      <c r="Q91" s="107" t="s">
        <v>298</v>
      </c>
      <c r="R91" s="78"/>
      <c r="S91" s="108" t="s">
        <v>295</v>
      </c>
      <c r="T91" s="107" t="s">
        <v>299</v>
      </c>
      <c r="U91" s="109">
        <f>R99*R92</f>
        <v>0</v>
      </c>
      <c r="V91" s="110" t="s">
        <v>297</v>
      </c>
    </row>
    <row r="92" spans="2:22" x14ac:dyDescent="0.2">
      <c r="B92" s="103" t="s">
        <v>300</v>
      </c>
      <c r="C92" s="78"/>
      <c r="D92" s="104" t="s">
        <v>295</v>
      </c>
      <c r="E92" s="103" t="s">
        <v>301</v>
      </c>
      <c r="F92" s="105">
        <f>(24-C97)*C95</f>
        <v>0</v>
      </c>
      <c r="G92" s="106" t="s">
        <v>297</v>
      </c>
      <c r="H92" s="97"/>
      <c r="I92" s="97"/>
      <c r="J92" s="103" t="s">
        <v>300</v>
      </c>
      <c r="K92" s="78"/>
      <c r="L92" s="104" t="s">
        <v>295</v>
      </c>
      <c r="M92" s="103" t="s">
        <v>301</v>
      </c>
      <c r="N92" s="105">
        <f>(24-K97)*K95</f>
        <v>0</v>
      </c>
      <c r="O92" s="106" t="s">
        <v>297</v>
      </c>
      <c r="Q92" s="103" t="s">
        <v>300</v>
      </c>
      <c r="R92" s="78"/>
      <c r="S92" s="104" t="s">
        <v>295</v>
      </c>
      <c r="T92" s="103" t="s">
        <v>301</v>
      </c>
      <c r="U92" s="105">
        <f>(24-R97)*R95</f>
        <v>0</v>
      </c>
      <c r="V92" s="106" t="s">
        <v>297</v>
      </c>
    </row>
    <row r="93" spans="2:22" x14ac:dyDescent="0.2">
      <c r="B93" s="107" t="s">
        <v>302</v>
      </c>
      <c r="C93" s="78"/>
      <c r="D93" s="108" t="s">
        <v>295</v>
      </c>
      <c r="E93" s="111" t="s">
        <v>303</v>
      </c>
      <c r="F93" s="112">
        <f>SUM(F90:F92)</f>
        <v>0</v>
      </c>
      <c r="G93" s="113" t="s">
        <v>297</v>
      </c>
      <c r="H93" s="97"/>
      <c r="I93" s="97"/>
      <c r="J93" s="107" t="s">
        <v>302</v>
      </c>
      <c r="K93" s="78"/>
      <c r="L93" s="108" t="s">
        <v>295</v>
      </c>
      <c r="M93" s="111" t="s">
        <v>303</v>
      </c>
      <c r="N93" s="112">
        <f>SUM(N90:N92)</f>
        <v>0</v>
      </c>
      <c r="O93" s="113" t="s">
        <v>297</v>
      </c>
      <c r="Q93" s="107" t="s">
        <v>302</v>
      </c>
      <c r="R93" s="78"/>
      <c r="S93" s="108" t="s">
        <v>295</v>
      </c>
      <c r="T93" s="111" t="s">
        <v>303</v>
      </c>
      <c r="U93" s="112">
        <f>SUM(U90:U92)</f>
        <v>0</v>
      </c>
      <c r="V93" s="113" t="s">
        <v>297</v>
      </c>
    </row>
    <row r="94" spans="2:22" x14ac:dyDescent="0.2">
      <c r="B94" s="103" t="s">
        <v>304</v>
      </c>
      <c r="C94" s="78"/>
      <c r="D94" s="104" t="s">
        <v>295</v>
      </c>
      <c r="E94" s="103"/>
      <c r="F94" s="105"/>
      <c r="G94" s="106"/>
      <c r="H94" s="97"/>
      <c r="I94" s="97"/>
      <c r="J94" s="103" t="s">
        <v>304</v>
      </c>
      <c r="K94" s="78"/>
      <c r="L94" s="104" t="s">
        <v>295</v>
      </c>
      <c r="M94" s="103"/>
      <c r="N94" s="105"/>
      <c r="O94" s="106"/>
      <c r="Q94" s="103" t="s">
        <v>304</v>
      </c>
      <c r="R94" s="78"/>
      <c r="S94" s="104" t="s">
        <v>295</v>
      </c>
      <c r="T94" s="103"/>
      <c r="U94" s="105"/>
      <c r="V94" s="106"/>
    </row>
    <row r="95" spans="2:22" x14ac:dyDescent="0.2">
      <c r="B95" s="107" t="s">
        <v>305</v>
      </c>
      <c r="C95" s="78"/>
      <c r="D95" s="108" t="s">
        <v>295</v>
      </c>
      <c r="E95" s="107" t="s">
        <v>306</v>
      </c>
      <c r="F95" s="114">
        <f>C98*C93</f>
        <v>0</v>
      </c>
      <c r="G95" s="110" t="s">
        <v>297</v>
      </c>
      <c r="H95" s="97"/>
      <c r="I95" s="97"/>
      <c r="J95" s="107" t="s">
        <v>305</v>
      </c>
      <c r="K95" s="78"/>
      <c r="L95" s="108" t="s">
        <v>295</v>
      </c>
      <c r="M95" s="107" t="s">
        <v>306</v>
      </c>
      <c r="N95" s="114">
        <f>K98*K93</f>
        <v>0</v>
      </c>
      <c r="O95" s="110" t="s">
        <v>297</v>
      </c>
      <c r="Q95" s="107" t="s">
        <v>305</v>
      </c>
      <c r="R95" s="78"/>
      <c r="S95" s="108" t="s">
        <v>295</v>
      </c>
      <c r="T95" s="107" t="s">
        <v>306</v>
      </c>
      <c r="U95" s="114">
        <f>R98*R93</f>
        <v>0</v>
      </c>
      <c r="V95" s="110" t="s">
        <v>297</v>
      </c>
    </row>
    <row r="96" spans="2:22" x14ac:dyDescent="0.2">
      <c r="B96" s="103" t="s">
        <v>307</v>
      </c>
      <c r="C96" s="78"/>
      <c r="D96" s="104" t="s">
        <v>295</v>
      </c>
      <c r="E96" s="103" t="s">
        <v>308</v>
      </c>
      <c r="F96" s="105">
        <f>C99*C94</f>
        <v>0</v>
      </c>
      <c r="G96" s="106" t="s">
        <v>297</v>
      </c>
      <c r="H96" s="97"/>
      <c r="I96" s="97"/>
      <c r="J96" s="103" t="s">
        <v>307</v>
      </c>
      <c r="K96" s="78"/>
      <c r="L96" s="104" t="s">
        <v>295</v>
      </c>
      <c r="M96" s="103" t="s">
        <v>308</v>
      </c>
      <c r="N96" s="105">
        <f>K99*K94</f>
        <v>0</v>
      </c>
      <c r="O96" s="106" t="s">
        <v>297</v>
      </c>
      <c r="Q96" s="103" t="s">
        <v>307</v>
      </c>
      <c r="R96" s="78"/>
      <c r="S96" s="104" t="s">
        <v>295</v>
      </c>
      <c r="T96" s="103" t="s">
        <v>308</v>
      </c>
      <c r="U96" s="105">
        <f>R99*R94</f>
        <v>0</v>
      </c>
      <c r="V96" s="106" t="s">
        <v>297</v>
      </c>
    </row>
    <row r="97" spans="2:22" x14ac:dyDescent="0.2">
      <c r="B97" s="107" t="s">
        <v>309</v>
      </c>
      <c r="C97" s="109">
        <v>19</v>
      </c>
      <c r="D97" s="108" t="s">
        <v>310</v>
      </c>
      <c r="E97" s="107" t="s">
        <v>301</v>
      </c>
      <c r="F97" s="114">
        <f>(24-C97)*C96</f>
        <v>0</v>
      </c>
      <c r="G97" s="110" t="s">
        <v>297</v>
      </c>
      <c r="H97" s="97"/>
      <c r="I97" s="97"/>
      <c r="J97" s="107" t="s">
        <v>309</v>
      </c>
      <c r="K97" s="109">
        <v>19</v>
      </c>
      <c r="L97" s="108" t="s">
        <v>310</v>
      </c>
      <c r="M97" s="107" t="s">
        <v>301</v>
      </c>
      <c r="N97" s="114">
        <f>(24-K97)*K96</f>
        <v>0</v>
      </c>
      <c r="O97" s="110" t="s">
        <v>297</v>
      </c>
      <c r="Q97" s="107" t="s">
        <v>309</v>
      </c>
      <c r="R97" s="109">
        <v>19</v>
      </c>
      <c r="S97" s="108" t="s">
        <v>310</v>
      </c>
      <c r="T97" s="107" t="s">
        <v>301</v>
      </c>
      <c r="U97" s="114">
        <f>(24-R97)*R96</f>
        <v>0</v>
      </c>
      <c r="V97" s="110" t="s">
        <v>297</v>
      </c>
    </row>
    <row r="98" spans="2:22" x14ac:dyDescent="0.2">
      <c r="B98" s="103" t="s">
        <v>311</v>
      </c>
      <c r="C98" s="115">
        <v>4</v>
      </c>
      <c r="D98" s="104" t="s">
        <v>310</v>
      </c>
      <c r="E98" s="116" t="s">
        <v>312</v>
      </c>
      <c r="F98" s="117">
        <f>SUM(F95:F97)</f>
        <v>0</v>
      </c>
      <c r="G98" s="118" t="s">
        <v>297</v>
      </c>
      <c r="H98" s="97"/>
      <c r="I98" s="97"/>
      <c r="J98" s="103" t="s">
        <v>311</v>
      </c>
      <c r="K98" s="115">
        <v>4</v>
      </c>
      <c r="L98" s="104" t="s">
        <v>310</v>
      </c>
      <c r="M98" s="116" t="s">
        <v>312</v>
      </c>
      <c r="N98" s="117">
        <f>SUM(N95:N97)</f>
        <v>0</v>
      </c>
      <c r="O98" s="118" t="s">
        <v>297</v>
      </c>
      <c r="Q98" s="103" t="s">
        <v>311</v>
      </c>
      <c r="R98" s="115">
        <v>4</v>
      </c>
      <c r="S98" s="104" t="s">
        <v>310</v>
      </c>
      <c r="T98" s="116" t="s">
        <v>312</v>
      </c>
      <c r="U98" s="117">
        <f>SUM(U95:U97)</f>
        <v>0</v>
      </c>
      <c r="V98" s="118" t="s">
        <v>297</v>
      </c>
    </row>
    <row r="99" spans="2:22" x14ac:dyDescent="0.2">
      <c r="B99" s="107" t="s">
        <v>313</v>
      </c>
      <c r="C99" s="109">
        <v>15</v>
      </c>
      <c r="D99" s="108" t="s">
        <v>310</v>
      </c>
      <c r="E99" s="107"/>
      <c r="F99" s="114"/>
      <c r="G99" s="110"/>
      <c r="H99" s="97"/>
      <c r="I99" s="97"/>
      <c r="J99" s="107" t="s">
        <v>313</v>
      </c>
      <c r="K99" s="109">
        <v>15</v>
      </c>
      <c r="L99" s="108" t="s">
        <v>310</v>
      </c>
      <c r="M99" s="107"/>
      <c r="N99" s="114"/>
      <c r="O99" s="110"/>
      <c r="Q99" s="107" t="s">
        <v>313</v>
      </c>
      <c r="R99" s="109">
        <v>15</v>
      </c>
      <c r="S99" s="108" t="s">
        <v>310</v>
      </c>
      <c r="T99" s="107"/>
      <c r="U99" s="114"/>
      <c r="V99" s="110"/>
    </row>
    <row r="100" spans="2:22" ht="17" thickBot="1" x14ac:dyDescent="0.25">
      <c r="B100" s="119" t="s">
        <v>314</v>
      </c>
      <c r="C100" s="120">
        <v>78</v>
      </c>
      <c r="D100" s="121" t="s">
        <v>315</v>
      </c>
      <c r="E100" s="103" t="s">
        <v>316</v>
      </c>
      <c r="F100" s="105">
        <f>((365-C100)*F93)+C100*F98</f>
        <v>0</v>
      </c>
      <c r="G100" s="106" t="s">
        <v>297</v>
      </c>
      <c r="H100" s="97"/>
      <c r="I100" s="97"/>
      <c r="J100" s="119" t="s">
        <v>314</v>
      </c>
      <c r="K100" s="120">
        <v>78</v>
      </c>
      <c r="L100" s="121" t="s">
        <v>315</v>
      </c>
      <c r="M100" s="103" t="s">
        <v>316</v>
      </c>
      <c r="N100" s="105">
        <f>((365-K100)*N93)+K100*N98</f>
        <v>0</v>
      </c>
      <c r="O100" s="106" t="s">
        <v>297</v>
      </c>
      <c r="Q100" s="119" t="s">
        <v>314</v>
      </c>
      <c r="R100" s="120">
        <v>78</v>
      </c>
      <c r="S100" s="121" t="s">
        <v>315</v>
      </c>
      <c r="T100" s="103" t="s">
        <v>316</v>
      </c>
      <c r="U100" s="105">
        <f>((365-R100)*U93)+R100*U98</f>
        <v>0</v>
      </c>
      <c r="V100" s="106" t="s">
        <v>297</v>
      </c>
    </row>
    <row r="101" spans="2:22" ht="17" thickBot="1" x14ac:dyDescent="0.25">
      <c r="B101" s="97"/>
      <c r="C101" s="97"/>
      <c r="D101" s="97"/>
      <c r="E101" s="122" t="s">
        <v>317</v>
      </c>
      <c r="F101" s="123">
        <f>F100/1000</f>
        <v>0</v>
      </c>
      <c r="G101" s="124" t="s">
        <v>165</v>
      </c>
      <c r="H101" s="97"/>
      <c r="I101" s="97"/>
      <c r="J101" s="97"/>
      <c r="K101" s="97"/>
      <c r="L101" s="97"/>
      <c r="M101" s="122" t="s">
        <v>317</v>
      </c>
      <c r="N101" s="123">
        <f>N100/1000</f>
        <v>0</v>
      </c>
      <c r="O101" s="124" t="s">
        <v>165</v>
      </c>
      <c r="Q101" s="97"/>
      <c r="R101" s="97"/>
      <c r="S101" s="97"/>
      <c r="T101" s="122" t="s">
        <v>317</v>
      </c>
      <c r="U101" s="123">
        <f>U100/1000</f>
        <v>0</v>
      </c>
      <c r="V101" s="124" t="s">
        <v>165</v>
      </c>
    </row>
    <row r="102" spans="2:22" ht="17" thickBot="1" x14ac:dyDescent="0.25">
      <c r="B102" s="97"/>
      <c r="C102" s="97"/>
      <c r="D102" s="97"/>
      <c r="E102" s="125" t="s">
        <v>318</v>
      </c>
      <c r="F102" s="126">
        <f>F101/12</f>
        <v>0</v>
      </c>
      <c r="G102" s="127" t="s">
        <v>165</v>
      </c>
      <c r="H102" s="97"/>
      <c r="I102" s="97"/>
      <c r="J102" s="97"/>
      <c r="K102" s="97"/>
      <c r="L102" s="97"/>
      <c r="M102" s="125" t="s">
        <v>318</v>
      </c>
      <c r="N102" s="126">
        <f>N101/12</f>
        <v>0</v>
      </c>
      <c r="O102" s="127" t="s">
        <v>165</v>
      </c>
      <c r="Q102" s="97"/>
      <c r="R102" s="97"/>
      <c r="S102" s="97"/>
      <c r="T102" s="125" t="s">
        <v>318</v>
      </c>
      <c r="U102" s="126">
        <f>U101/12</f>
        <v>0</v>
      </c>
      <c r="V102" s="127" t="s">
        <v>165</v>
      </c>
    </row>
    <row r="103" spans="2:22" x14ac:dyDescent="0.2">
      <c r="B103" s="97"/>
      <c r="C103" s="97"/>
      <c r="D103" s="97"/>
      <c r="E103" s="97"/>
      <c r="F103" s="97"/>
      <c r="G103" s="97"/>
      <c r="H103" s="97"/>
      <c r="I103" s="97"/>
      <c r="J103" s="97"/>
      <c r="K103" s="97"/>
      <c r="L103" s="97"/>
      <c r="M103" s="97"/>
      <c r="N103" s="97"/>
      <c r="O103" s="97"/>
      <c r="Q103" s="97"/>
      <c r="R103" s="97"/>
      <c r="S103" s="97"/>
      <c r="T103" s="97"/>
      <c r="U103" s="97"/>
      <c r="V103" s="97"/>
    </row>
    <row r="104" spans="2:22" ht="20" thickBot="1" x14ac:dyDescent="0.3">
      <c r="B104" s="97"/>
      <c r="C104" s="97"/>
      <c r="D104" s="97"/>
      <c r="E104" s="97"/>
      <c r="F104" s="97"/>
      <c r="G104" s="97"/>
      <c r="H104" s="97"/>
      <c r="I104" s="97"/>
      <c r="J104" s="128"/>
      <c r="K104" s="128"/>
      <c r="L104" s="128"/>
      <c r="M104" s="128"/>
      <c r="N104" s="128"/>
      <c r="O104" s="128"/>
      <c r="Q104" s="128"/>
      <c r="R104" s="128"/>
      <c r="S104" s="128"/>
      <c r="T104" s="128"/>
      <c r="U104" s="128"/>
      <c r="V104" s="128"/>
    </row>
    <row r="105" spans="2:22" ht="20" thickBot="1" x14ac:dyDescent="0.3">
      <c r="B105" s="179" t="s">
        <v>334</v>
      </c>
      <c r="C105" s="180"/>
      <c r="D105" s="180"/>
      <c r="E105" s="180"/>
      <c r="F105" s="180"/>
      <c r="G105" s="181"/>
      <c r="H105" s="97"/>
      <c r="I105" s="97"/>
      <c r="J105" s="182" t="s">
        <v>335</v>
      </c>
      <c r="K105" s="183"/>
      <c r="L105" s="183"/>
      <c r="M105" s="183"/>
      <c r="N105" s="183"/>
      <c r="O105" s="184"/>
      <c r="Q105" s="182" t="s">
        <v>336</v>
      </c>
      <c r="R105" s="183"/>
      <c r="S105" s="183"/>
      <c r="T105" s="183"/>
      <c r="U105" s="183"/>
      <c r="V105" s="184"/>
    </row>
    <row r="106" spans="2:22" ht="17" thickBot="1" x14ac:dyDescent="0.25">
      <c r="B106" s="185" t="s">
        <v>292</v>
      </c>
      <c r="C106" s="186"/>
      <c r="D106" s="187"/>
      <c r="E106" s="185" t="s">
        <v>293</v>
      </c>
      <c r="F106" s="186"/>
      <c r="G106" s="188"/>
      <c r="H106" s="97"/>
      <c r="I106" s="97"/>
      <c r="J106" s="185" t="s">
        <v>292</v>
      </c>
      <c r="K106" s="186"/>
      <c r="L106" s="187"/>
      <c r="M106" s="185" t="s">
        <v>293</v>
      </c>
      <c r="N106" s="186"/>
      <c r="O106" s="188"/>
      <c r="Q106" s="185" t="s">
        <v>292</v>
      </c>
      <c r="R106" s="186"/>
      <c r="S106" s="187"/>
      <c r="T106" s="185" t="s">
        <v>293</v>
      </c>
      <c r="U106" s="186"/>
      <c r="V106" s="188"/>
    </row>
    <row r="107" spans="2:22" x14ac:dyDescent="0.2">
      <c r="B107" s="103" t="s">
        <v>294</v>
      </c>
      <c r="C107" s="78"/>
      <c r="D107" s="104" t="s">
        <v>295</v>
      </c>
      <c r="E107" s="103" t="s">
        <v>296</v>
      </c>
      <c r="F107" s="105">
        <f>C115*C108</f>
        <v>0</v>
      </c>
      <c r="G107" s="106" t="s">
        <v>297</v>
      </c>
      <c r="H107" s="97"/>
      <c r="I107" s="97"/>
      <c r="J107" s="103" t="s">
        <v>294</v>
      </c>
      <c r="K107" s="78"/>
      <c r="L107" s="104" t="s">
        <v>295</v>
      </c>
      <c r="M107" s="103" t="s">
        <v>296</v>
      </c>
      <c r="N107" s="105">
        <f>K115*K108</f>
        <v>0</v>
      </c>
      <c r="O107" s="106" t="s">
        <v>297</v>
      </c>
      <c r="Q107" s="103" t="s">
        <v>294</v>
      </c>
      <c r="R107" s="78"/>
      <c r="S107" s="104" t="s">
        <v>295</v>
      </c>
      <c r="T107" s="103" t="s">
        <v>296</v>
      </c>
      <c r="U107" s="105">
        <f>R115*R108</f>
        <v>0</v>
      </c>
      <c r="V107" s="106" t="s">
        <v>297</v>
      </c>
    </row>
    <row r="108" spans="2:22" x14ac:dyDescent="0.2">
      <c r="B108" s="107" t="s">
        <v>298</v>
      </c>
      <c r="C108" s="78"/>
      <c r="D108" s="108" t="s">
        <v>295</v>
      </c>
      <c r="E108" s="107" t="s">
        <v>299</v>
      </c>
      <c r="F108" s="109">
        <f>C116*C109</f>
        <v>0</v>
      </c>
      <c r="G108" s="110" t="s">
        <v>297</v>
      </c>
      <c r="H108" s="97"/>
      <c r="I108" s="97"/>
      <c r="J108" s="107" t="s">
        <v>298</v>
      </c>
      <c r="K108" s="78"/>
      <c r="L108" s="108" t="s">
        <v>295</v>
      </c>
      <c r="M108" s="107" t="s">
        <v>299</v>
      </c>
      <c r="N108" s="109">
        <f>K116*K109</f>
        <v>0</v>
      </c>
      <c r="O108" s="110" t="s">
        <v>297</v>
      </c>
      <c r="Q108" s="107" t="s">
        <v>298</v>
      </c>
      <c r="R108" s="78"/>
      <c r="S108" s="108" t="s">
        <v>295</v>
      </c>
      <c r="T108" s="107" t="s">
        <v>299</v>
      </c>
      <c r="U108" s="109">
        <f>R116*R109</f>
        <v>0</v>
      </c>
      <c r="V108" s="110" t="s">
        <v>297</v>
      </c>
    </row>
    <row r="109" spans="2:22" x14ac:dyDescent="0.2">
      <c r="B109" s="103" t="s">
        <v>300</v>
      </c>
      <c r="C109" s="78"/>
      <c r="D109" s="104" t="s">
        <v>295</v>
      </c>
      <c r="E109" s="103" t="s">
        <v>301</v>
      </c>
      <c r="F109" s="105">
        <f>(24-C114)*C112</f>
        <v>0</v>
      </c>
      <c r="G109" s="106" t="s">
        <v>297</v>
      </c>
      <c r="H109" s="97"/>
      <c r="I109" s="97"/>
      <c r="J109" s="103" t="s">
        <v>300</v>
      </c>
      <c r="K109" s="78"/>
      <c r="L109" s="104" t="s">
        <v>295</v>
      </c>
      <c r="M109" s="103" t="s">
        <v>301</v>
      </c>
      <c r="N109" s="105">
        <f>(24-K114)*K112</f>
        <v>0</v>
      </c>
      <c r="O109" s="106" t="s">
        <v>297</v>
      </c>
      <c r="Q109" s="103" t="s">
        <v>300</v>
      </c>
      <c r="R109" s="78"/>
      <c r="S109" s="104" t="s">
        <v>295</v>
      </c>
      <c r="T109" s="103" t="s">
        <v>301</v>
      </c>
      <c r="U109" s="105">
        <f>(24-R114)*R112</f>
        <v>0</v>
      </c>
      <c r="V109" s="106" t="s">
        <v>297</v>
      </c>
    </row>
    <row r="110" spans="2:22" x14ac:dyDescent="0.2">
      <c r="B110" s="107" t="s">
        <v>302</v>
      </c>
      <c r="C110" s="78"/>
      <c r="D110" s="108" t="s">
        <v>295</v>
      </c>
      <c r="E110" s="111" t="s">
        <v>303</v>
      </c>
      <c r="F110" s="112">
        <f>SUM(F107:F109)</f>
        <v>0</v>
      </c>
      <c r="G110" s="113" t="s">
        <v>297</v>
      </c>
      <c r="H110" s="97"/>
      <c r="I110" s="97"/>
      <c r="J110" s="107" t="s">
        <v>302</v>
      </c>
      <c r="K110" s="78"/>
      <c r="L110" s="108" t="s">
        <v>295</v>
      </c>
      <c r="M110" s="111" t="s">
        <v>303</v>
      </c>
      <c r="N110" s="112">
        <f>SUM(N107:N109)</f>
        <v>0</v>
      </c>
      <c r="O110" s="113" t="s">
        <v>297</v>
      </c>
      <c r="Q110" s="107" t="s">
        <v>302</v>
      </c>
      <c r="R110" s="78"/>
      <c r="S110" s="108" t="s">
        <v>295</v>
      </c>
      <c r="T110" s="111" t="s">
        <v>303</v>
      </c>
      <c r="U110" s="112">
        <f>SUM(U107:U109)</f>
        <v>0</v>
      </c>
      <c r="V110" s="113" t="s">
        <v>297</v>
      </c>
    </row>
    <row r="111" spans="2:22" x14ac:dyDescent="0.2">
      <c r="B111" s="103" t="s">
        <v>304</v>
      </c>
      <c r="C111" s="78"/>
      <c r="D111" s="104" t="s">
        <v>295</v>
      </c>
      <c r="E111" s="103"/>
      <c r="F111" s="105"/>
      <c r="G111" s="106"/>
      <c r="H111" s="97"/>
      <c r="I111" s="97"/>
      <c r="J111" s="103" t="s">
        <v>304</v>
      </c>
      <c r="K111" s="78"/>
      <c r="L111" s="104" t="s">
        <v>295</v>
      </c>
      <c r="M111" s="103"/>
      <c r="N111" s="105"/>
      <c r="O111" s="106"/>
      <c r="Q111" s="103" t="s">
        <v>304</v>
      </c>
      <c r="R111" s="78"/>
      <c r="S111" s="104" t="s">
        <v>295</v>
      </c>
      <c r="T111" s="103"/>
      <c r="U111" s="105"/>
      <c r="V111" s="106"/>
    </row>
    <row r="112" spans="2:22" x14ac:dyDescent="0.2">
      <c r="B112" s="107" t="s">
        <v>305</v>
      </c>
      <c r="C112" s="78"/>
      <c r="D112" s="108" t="s">
        <v>295</v>
      </c>
      <c r="E112" s="107" t="s">
        <v>306</v>
      </c>
      <c r="F112" s="114">
        <f>C115*C110</f>
        <v>0</v>
      </c>
      <c r="G112" s="110" t="s">
        <v>297</v>
      </c>
      <c r="H112" s="97"/>
      <c r="I112" s="97"/>
      <c r="J112" s="107" t="s">
        <v>305</v>
      </c>
      <c r="K112" s="78"/>
      <c r="L112" s="108" t="s">
        <v>295</v>
      </c>
      <c r="M112" s="107" t="s">
        <v>306</v>
      </c>
      <c r="N112" s="114">
        <f>K115*K110</f>
        <v>0</v>
      </c>
      <c r="O112" s="110" t="s">
        <v>297</v>
      </c>
      <c r="Q112" s="107" t="s">
        <v>305</v>
      </c>
      <c r="R112" s="78"/>
      <c r="S112" s="108" t="s">
        <v>295</v>
      </c>
      <c r="T112" s="107" t="s">
        <v>306</v>
      </c>
      <c r="U112" s="114">
        <f>R115*R110</f>
        <v>0</v>
      </c>
      <c r="V112" s="110" t="s">
        <v>297</v>
      </c>
    </row>
    <row r="113" spans="2:22" x14ac:dyDescent="0.2">
      <c r="B113" s="103" t="s">
        <v>307</v>
      </c>
      <c r="C113" s="78"/>
      <c r="D113" s="104" t="s">
        <v>295</v>
      </c>
      <c r="E113" s="103" t="s">
        <v>308</v>
      </c>
      <c r="F113" s="105">
        <f>C116*C111</f>
        <v>0</v>
      </c>
      <c r="G113" s="106" t="s">
        <v>297</v>
      </c>
      <c r="H113" s="97"/>
      <c r="I113" s="97"/>
      <c r="J113" s="103" t="s">
        <v>307</v>
      </c>
      <c r="K113" s="78"/>
      <c r="L113" s="104" t="s">
        <v>295</v>
      </c>
      <c r="M113" s="103" t="s">
        <v>308</v>
      </c>
      <c r="N113" s="105">
        <f>K116*K111</f>
        <v>0</v>
      </c>
      <c r="O113" s="106" t="s">
        <v>297</v>
      </c>
      <c r="Q113" s="103" t="s">
        <v>307</v>
      </c>
      <c r="R113" s="78"/>
      <c r="S113" s="104" t="s">
        <v>295</v>
      </c>
      <c r="T113" s="103" t="s">
        <v>308</v>
      </c>
      <c r="U113" s="105">
        <f>R116*R111</f>
        <v>0</v>
      </c>
      <c r="V113" s="106" t="s">
        <v>297</v>
      </c>
    </row>
    <row r="114" spans="2:22" x14ac:dyDescent="0.2">
      <c r="B114" s="107" t="s">
        <v>309</v>
      </c>
      <c r="C114" s="109">
        <v>19</v>
      </c>
      <c r="D114" s="108" t="s">
        <v>310</v>
      </c>
      <c r="E114" s="107" t="s">
        <v>301</v>
      </c>
      <c r="F114" s="114">
        <f>(24-C114)*C113</f>
        <v>0</v>
      </c>
      <c r="G114" s="110" t="s">
        <v>297</v>
      </c>
      <c r="H114" s="97"/>
      <c r="I114" s="97"/>
      <c r="J114" s="107" t="s">
        <v>309</v>
      </c>
      <c r="K114" s="109">
        <v>19</v>
      </c>
      <c r="L114" s="108" t="s">
        <v>310</v>
      </c>
      <c r="M114" s="107" t="s">
        <v>301</v>
      </c>
      <c r="N114" s="114">
        <f>(24-K114)*K113</f>
        <v>0</v>
      </c>
      <c r="O114" s="110" t="s">
        <v>297</v>
      </c>
      <c r="Q114" s="107" t="s">
        <v>309</v>
      </c>
      <c r="R114" s="109">
        <v>19</v>
      </c>
      <c r="S114" s="108" t="s">
        <v>310</v>
      </c>
      <c r="T114" s="107" t="s">
        <v>301</v>
      </c>
      <c r="U114" s="114">
        <f>(24-R114)*R113</f>
        <v>0</v>
      </c>
      <c r="V114" s="110" t="s">
        <v>297</v>
      </c>
    </row>
    <row r="115" spans="2:22" x14ac:dyDescent="0.2">
      <c r="B115" s="103" t="s">
        <v>311</v>
      </c>
      <c r="C115" s="115">
        <v>4</v>
      </c>
      <c r="D115" s="104" t="s">
        <v>310</v>
      </c>
      <c r="E115" s="116" t="s">
        <v>312</v>
      </c>
      <c r="F115" s="117">
        <f>SUM(F112:F114)</f>
        <v>0</v>
      </c>
      <c r="G115" s="118" t="s">
        <v>297</v>
      </c>
      <c r="H115" s="97"/>
      <c r="I115" s="97"/>
      <c r="J115" s="103" t="s">
        <v>311</v>
      </c>
      <c r="K115" s="115">
        <v>4</v>
      </c>
      <c r="L115" s="104" t="s">
        <v>310</v>
      </c>
      <c r="M115" s="116" t="s">
        <v>312</v>
      </c>
      <c r="N115" s="117">
        <f>SUM(N112:N114)</f>
        <v>0</v>
      </c>
      <c r="O115" s="118" t="s">
        <v>297</v>
      </c>
      <c r="Q115" s="103" t="s">
        <v>311</v>
      </c>
      <c r="R115" s="115">
        <v>4</v>
      </c>
      <c r="S115" s="104" t="s">
        <v>310</v>
      </c>
      <c r="T115" s="116" t="s">
        <v>312</v>
      </c>
      <c r="U115" s="117">
        <f>SUM(U112:U114)</f>
        <v>0</v>
      </c>
      <c r="V115" s="118" t="s">
        <v>297</v>
      </c>
    </row>
    <row r="116" spans="2:22" x14ac:dyDescent="0.2">
      <c r="B116" s="107" t="s">
        <v>313</v>
      </c>
      <c r="C116" s="109">
        <v>15</v>
      </c>
      <c r="D116" s="108" t="s">
        <v>310</v>
      </c>
      <c r="E116" s="107"/>
      <c r="F116" s="114"/>
      <c r="G116" s="110"/>
      <c r="H116" s="97"/>
      <c r="I116" s="97"/>
      <c r="J116" s="107" t="s">
        <v>313</v>
      </c>
      <c r="K116" s="109">
        <v>15</v>
      </c>
      <c r="L116" s="108" t="s">
        <v>310</v>
      </c>
      <c r="M116" s="107"/>
      <c r="N116" s="114"/>
      <c r="O116" s="110"/>
      <c r="Q116" s="107" t="s">
        <v>313</v>
      </c>
      <c r="R116" s="109">
        <v>15</v>
      </c>
      <c r="S116" s="108" t="s">
        <v>310</v>
      </c>
      <c r="T116" s="107"/>
      <c r="U116" s="114"/>
      <c r="V116" s="110"/>
    </row>
    <row r="117" spans="2:22" ht="17" thickBot="1" x14ac:dyDescent="0.25">
      <c r="B117" s="119" t="s">
        <v>314</v>
      </c>
      <c r="C117" s="120">
        <v>78</v>
      </c>
      <c r="D117" s="121" t="s">
        <v>315</v>
      </c>
      <c r="E117" s="103" t="s">
        <v>316</v>
      </c>
      <c r="F117" s="105">
        <f>((365-C117)*F110)+C117*F115</f>
        <v>0</v>
      </c>
      <c r="G117" s="106" t="s">
        <v>297</v>
      </c>
      <c r="H117" s="97"/>
      <c r="I117" s="97"/>
      <c r="J117" s="119" t="s">
        <v>314</v>
      </c>
      <c r="K117" s="120">
        <v>78</v>
      </c>
      <c r="L117" s="121" t="s">
        <v>315</v>
      </c>
      <c r="M117" s="103" t="s">
        <v>316</v>
      </c>
      <c r="N117" s="105">
        <f>((365-K117)*N110)+K117*N115</f>
        <v>0</v>
      </c>
      <c r="O117" s="106" t="s">
        <v>297</v>
      </c>
      <c r="Q117" s="119" t="s">
        <v>314</v>
      </c>
      <c r="R117" s="120">
        <v>78</v>
      </c>
      <c r="S117" s="121" t="s">
        <v>315</v>
      </c>
      <c r="T117" s="103" t="s">
        <v>316</v>
      </c>
      <c r="U117" s="105">
        <f>((365-R117)*U110)+R117*U115</f>
        <v>0</v>
      </c>
      <c r="V117" s="106" t="s">
        <v>297</v>
      </c>
    </row>
    <row r="118" spans="2:22" ht="17" thickBot="1" x14ac:dyDescent="0.25">
      <c r="B118" s="97"/>
      <c r="C118" s="97"/>
      <c r="D118" s="97"/>
      <c r="E118" s="122" t="s">
        <v>317</v>
      </c>
      <c r="F118" s="123">
        <f>F117/1000</f>
        <v>0</v>
      </c>
      <c r="G118" s="124" t="s">
        <v>165</v>
      </c>
      <c r="H118" s="97"/>
      <c r="I118" s="97"/>
      <c r="J118" s="97"/>
      <c r="K118" s="97"/>
      <c r="L118" s="97"/>
      <c r="M118" s="122" t="s">
        <v>317</v>
      </c>
      <c r="N118" s="123">
        <f>N117/1000</f>
        <v>0</v>
      </c>
      <c r="O118" s="124" t="s">
        <v>165</v>
      </c>
      <c r="Q118" s="97"/>
      <c r="R118" s="97"/>
      <c r="S118" s="97"/>
      <c r="T118" s="122" t="s">
        <v>317</v>
      </c>
      <c r="U118" s="123">
        <f>U117/1000</f>
        <v>0</v>
      </c>
      <c r="V118" s="124" t="s">
        <v>165</v>
      </c>
    </row>
    <row r="119" spans="2:22" ht="17" thickBot="1" x14ac:dyDescent="0.25">
      <c r="B119" s="97"/>
      <c r="C119" s="97"/>
      <c r="D119" s="97"/>
      <c r="E119" s="125" t="s">
        <v>318</v>
      </c>
      <c r="F119" s="126">
        <f>F118/12</f>
        <v>0</v>
      </c>
      <c r="G119" s="127" t="s">
        <v>165</v>
      </c>
      <c r="H119" s="97"/>
      <c r="I119" s="97"/>
      <c r="J119" s="97"/>
      <c r="K119" s="97"/>
      <c r="L119" s="97"/>
      <c r="M119" s="125" t="s">
        <v>318</v>
      </c>
      <c r="N119" s="126">
        <f>N118/12</f>
        <v>0</v>
      </c>
      <c r="O119" s="127" t="s">
        <v>165</v>
      </c>
      <c r="Q119" s="97"/>
      <c r="R119" s="97"/>
      <c r="S119" s="97"/>
      <c r="T119" s="125" t="s">
        <v>318</v>
      </c>
      <c r="U119" s="126">
        <f>U118/12</f>
        <v>0</v>
      </c>
      <c r="V119" s="127" t="s">
        <v>165</v>
      </c>
    </row>
    <row r="121" spans="2:22" ht="17" thickBot="1" x14ac:dyDescent="0.25"/>
    <row r="122" spans="2:22" ht="20" thickBot="1" x14ac:dyDescent="0.3">
      <c r="J122" s="182" t="s">
        <v>337</v>
      </c>
      <c r="K122" s="183"/>
      <c r="L122" s="183"/>
      <c r="M122" s="183"/>
      <c r="N122" s="183"/>
      <c r="O122" s="184"/>
    </row>
    <row r="123" spans="2:22" ht="17" thickBot="1" x14ac:dyDescent="0.25">
      <c r="J123" s="185" t="s">
        <v>292</v>
      </c>
      <c r="K123" s="186"/>
      <c r="L123" s="187"/>
      <c r="M123" s="185" t="s">
        <v>293</v>
      </c>
      <c r="N123" s="186"/>
      <c r="O123" s="188"/>
    </row>
    <row r="124" spans="2:22" x14ac:dyDescent="0.2">
      <c r="J124" s="103" t="s">
        <v>294</v>
      </c>
      <c r="K124" s="78"/>
      <c r="L124" s="104" t="s">
        <v>295</v>
      </c>
      <c r="M124" s="103" t="s">
        <v>296</v>
      </c>
      <c r="N124" s="105">
        <f>K132*K125</f>
        <v>0</v>
      </c>
      <c r="O124" s="106" t="s">
        <v>297</v>
      </c>
    </row>
    <row r="125" spans="2:22" x14ac:dyDescent="0.2">
      <c r="J125" s="107" t="s">
        <v>298</v>
      </c>
      <c r="K125" s="78"/>
      <c r="L125" s="108" t="s">
        <v>295</v>
      </c>
      <c r="M125" s="107" t="s">
        <v>299</v>
      </c>
      <c r="N125" s="109">
        <f>K133*K126</f>
        <v>0</v>
      </c>
      <c r="O125" s="110" t="s">
        <v>297</v>
      </c>
    </row>
    <row r="126" spans="2:22" x14ac:dyDescent="0.2">
      <c r="J126" s="103" t="s">
        <v>300</v>
      </c>
      <c r="K126" s="78"/>
      <c r="L126" s="104" t="s">
        <v>295</v>
      </c>
      <c r="M126" s="103" t="s">
        <v>301</v>
      </c>
      <c r="N126" s="105">
        <f>(24-K131)*K129</f>
        <v>0</v>
      </c>
      <c r="O126" s="106" t="s">
        <v>297</v>
      </c>
    </row>
    <row r="127" spans="2:22" x14ac:dyDescent="0.2">
      <c r="J127" s="107" t="s">
        <v>302</v>
      </c>
      <c r="K127" s="78"/>
      <c r="L127" s="108" t="s">
        <v>295</v>
      </c>
      <c r="M127" s="111" t="s">
        <v>303</v>
      </c>
      <c r="N127" s="112">
        <f>SUM(N124:N126)</f>
        <v>0</v>
      </c>
      <c r="O127" s="113" t="s">
        <v>297</v>
      </c>
    </row>
    <row r="128" spans="2:22" x14ac:dyDescent="0.2">
      <c r="J128" s="103" t="s">
        <v>304</v>
      </c>
      <c r="K128" s="78"/>
      <c r="L128" s="104" t="s">
        <v>295</v>
      </c>
      <c r="M128" s="103"/>
      <c r="N128" s="105"/>
      <c r="O128" s="106"/>
    </row>
    <row r="129" spans="10:15" x14ac:dyDescent="0.2">
      <c r="J129" s="107" t="s">
        <v>305</v>
      </c>
      <c r="K129" s="78"/>
      <c r="L129" s="108" t="s">
        <v>295</v>
      </c>
      <c r="M129" s="107" t="s">
        <v>306</v>
      </c>
      <c r="N129" s="114">
        <f>K132*K127</f>
        <v>0</v>
      </c>
      <c r="O129" s="110" t="s">
        <v>297</v>
      </c>
    </row>
    <row r="130" spans="10:15" x14ac:dyDescent="0.2">
      <c r="J130" s="103" t="s">
        <v>307</v>
      </c>
      <c r="K130" s="78"/>
      <c r="L130" s="104" t="s">
        <v>295</v>
      </c>
      <c r="M130" s="103" t="s">
        <v>308</v>
      </c>
      <c r="N130" s="105">
        <f>K133*K128</f>
        <v>0</v>
      </c>
      <c r="O130" s="106" t="s">
        <v>297</v>
      </c>
    </row>
    <row r="131" spans="10:15" x14ac:dyDescent="0.2">
      <c r="J131" s="107" t="s">
        <v>309</v>
      </c>
      <c r="K131" s="109">
        <v>19</v>
      </c>
      <c r="L131" s="108" t="s">
        <v>310</v>
      </c>
      <c r="M131" s="107" t="s">
        <v>301</v>
      </c>
      <c r="N131" s="114">
        <f>(24-K131)*K130</f>
        <v>0</v>
      </c>
      <c r="O131" s="110" t="s">
        <v>297</v>
      </c>
    </row>
    <row r="132" spans="10:15" x14ac:dyDescent="0.2">
      <c r="J132" s="103" t="s">
        <v>311</v>
      </c>
      <c r="K132" s="115">
        <v>4</v>
      </c>
      <c r="L132" s="104" t="s">
        <v>310</v>
      </c>
      <c r="M132" s="116" t="s">
        <v>312</v>
      </c>
      <c r="N132" s="117">
        <f>SUM(N129:N131)</f>
        <v>0</v>
      </c>
      <c r="O132" s="118" t="s">
        <v>297</v>
      </c>
    </row>
    <row r="133" spans="10:15" x14ac:dyDescent="0.2">
      <c r="J133" s="107" t="s">
        <v>313</v>
      </c>
      <c r="K133" s="109">
        <v>15</v>
      </c>
      <c r="L133" s="108" t="s">
        <v>310</v>
      </c>
      <c r="M133" s="107"/>
      <c r="N133" s="114"/>
      <c r="O133" s="110"/>
    </row>
    <row r="134" spans="10:15" ht="17" thickBot="1" x14ac:dyDescent="0.25">
      <c r="J134" s="119" t="s">
        <v>314</v>
      </c>
      <c r="K134" s="120">
        <v>78</v>
      </c>
      <c r="L134" s="121" t="s">
        <v>315</v>
      </c>
      <c r="M134" s="103" t="s">
        <v>316</v>
      </c>
      <c r="N134" s="105">
        <f>((365-K134)*N127)+K134*N132</f>
        <v>0</v>
      </c>
      <c r="O134" s="106" t="s">
        <v>297</v>
      </c>
    </row>
    <row r="135" spans="10:15" ht="17" thickBot="1" x14ac:dyDescent="0.25">
      <c r="J135" s="97"/>
      <c r="K135" s="97"/>
      <c r="L135" s="97"/>
      <c r="M135" s="122" t="s">
        <v>317</v>
      </c>
      <c r="N135" s="123">
        <f>N134/1000</f>
        <v>0</v>
      </c>
      <c r="O135" s="124" t="s">
        <v>165</v>
      </c>
    </row>
    <row r="136" spans="10:15" ht="17" thickBot="1" x14ac:dyDescent="0.25">
      <c r="J136" s="97"/>
      <c r="K136" s="97"/>
      <c r="L136" s="97"/>
      <c r="M136" s="125" t="s">
        <v>318</v>
      </c>
      <c r="N136" s="126">
        <f>N135/12</f>
        <v>0</v>
      </c>
      <c r="O136" s="127" t="s">
        <v>165</v>
      </c>
    </row>
    <row r="137" spans="10:15" x14ac:dyDescent="0.2">
      <c r="J137" s="97"/>
      <c r="K137" s="97"/>
      <c r="L137" s="97"/>
      <c r="M137" s="97"/>
      <c r="N137" s="97"/>
      <c r="O137" s="97"/>
    </row>
    <row r="138" spans="10:15" ht="17" thickBot="1" x14ac:dyDescent="0.25">
      <c r="J138" s="97"/>
      <c r="K138" s="97"/>
      <c r="L138" s="97"/>
      <c r="M138" s="97"/>
      <c r="N138" s="97"/>
      <c r="O138" s="97"/>
    </row>
    <row r="139" spans="10:15" ht="20" thickBot="1" x14ac:dyDescent="0.3">
      <c r="J139" s="182"/>
      <c r="K139" s="183"/>
      <c r="L139" s="183"/>
      <c r="M139" s="183"/>
      <c r="N139" s="183"/>
      <c r="O139" s="184"/>
    </row>
    <row r="140" spans="10:15" ht="17" thickBot="1" x14ac:dyDescent="0.25">
      <c r="J140" s="185" t="s">
        <v>292</v>
      </c>
      <c r="K140" s="186"/>
      <c r="L140" s="187"/>
      <c r="M140" s="185" t="s">
        <v>293</v>
      </c>
      <c r="N140" s="186"/>
      <c r="O140" s="188"/>
    </row>
    <row r="141" spans="10:15" x14ac:dyDescent="0.2">
      <c r="J141" s="103" t="s">
        <v>294</v>
      </c>
      <c r="K141" s="78"/>
      <c r="L141" s="104" t="s">
        <v>295</v>
      </c>
      <c r="M141" s="103" t="s">
        <v>296</v>
      </c>
      <c r="N141" s="105">
        <f>K149*K142</f>
        <v>0</v>
      </c>
      <c r="O141" s="106" t="s">
        <v>297</v>
      </c>
    </row>
    <row r="142" spans="10:15" x14ac:dyDescent="0.2">
      <c r="J142" s="107" t="s">
        <v>298</v>
      </c>
      <c r="K142" s="78"/>
      <c r="L142" s="108" t="s">
        <v>295</v>
      </c>
      <c r="M142" s="107" t="s">
        <v>299</v>
      </c>
      <c r="N142" s="109">
        <f>K150*K143</f>
        <v>0</v>
      </c>
      <c r="O142" s="110" t="s">
        <v>297</v>
      </c>
    </row>
    <row r="143" spans="10:15" x14ac:dyDescent="0.2">
      <c r="J143" s="103" t="s">
        <v>300</v>
      </c>
      <c r="K143" s="78"/>
      <c r="L143" s="104" t="s">
        <v>295</v>
      </c>
      <c r="M143" s="103" t="s">
        <v>301</v>
      </c>
      <c r="N143" s="105">
        <f>(24-K148)*K146</f>
        <v>0</v>
      </c>
      <c r="O143" s="106" t="s">
        <v>297</v>
      </c>
    </row>
    <row r="144" spans="10:15" x14ac:dyDescent="0.2">
      <c r="J144" s="107" t="s">
        <v>302</v>
      </c>
      <c r="K144" s="78"/>
      <c r="L144" s="108" t="s">
        <v>295</v>
      </c>
      <c r="M144" s="111" t="s">
        <v>303</v>
      </c>
      <c r="N144" s="112">
        <f>SUM(N141:N143)</f>
        <v>0</v>
      </c>
      <c r="O144" s="113" t="s">
        <v>297</v>
      </c>
    </row>
    <row r="145" spans="10:15" x14ac:dyDescent="0.2">
      <c r="J145" s="103" t="s">
        <v>304</v>
      </c>
      <c r="K145" s="78"/>
      <c r="L145" s="104" t="s">
        <v>295</v>
      </c>
      <c r="M145" s="103"/>
      <c r="N145" s="105"/>
      <c r="O145" s="106"/>
    </row>
    <row r="146" spans="10:15" x14ac:dyDescent="0.2">
      <c r="J146" s="107" t="s">
        <v>305</v>
      </c>
      <c r="K146" s="78"/>
      <c r="L146" s="108" t="s">
        <v>295</v>
      </c>
      <c r="M146" s="107" t="s">
        <v>306</v>
      </c>
      <c r="N146" s="114">
        <f>K149*K144</f>
        <v>0</v>
      </c>
      <c r="O146" s="110" t="s">
        <v>297</v>
      </c>
    </row>
    <row r="147" spans="10:15" x14ac:dyDescent="0.2">
      <c r="J147" s="103" t="s">
        <v>307</v>
      </c>
      <c r="K147" s="78"/>
      <c r="L147" s="104" t="s">
        <v>295</v>
      </c>
      <c r="M147" s="103" t="s">
        <v>308</v>
      </c>
      <c r="N147" s="105">
        <f>K150*K145</f>
        <v>0</v>
      </c>
      <c r="O147" s="106" t="s">
        <v>297</v>
      </c>
    </row>
    <row r="148" spans="10:15" x14ac:dyDescent="0.2">
      <c r="J148" s="107" t="s">
        <v>309</v>
      </c>
      <c r="K148" s="109">
        <v>19</v>
      </c>
      <c r="L148" s="108" t="s">
        <v>310</v>
      </c>
      <c r="M148" s="107" t="s">
        <v>301</v>
      </c>
      <c r="N148" s="114">
        <f>(24-K148)*K147</f>
        <v>0</v>
      </c>
      <c r="O148" s="110" t="s">
        <v>297</v>
      </c>
    </row>
    <row r="149" spans="10:15" x14ac:dyDescent="0.2">
      <c r="J149" s="103" t="s">
        <v>311</v>
      </c>
      <c r="K149" s="115">
        <v>4</v>
      </c>
      <c r="L149" s="104" t="s">
        <v>310</v>
      </c>
      <c r="M149" s="116" t="s">
        <v>312</v>
      </c>
      <c r="N149" s="117">
        <f>SUM(N146:N148)</f>
        <v>0</v>
      </c>
      <c r="O149" s="118" t="s">
        <v>297</v>
      </c>
    </row>
    <row r="150" spans="10:15" x14ac:dyDescent="0.2">
      <c r="J150" s="107" t="s">
        <v>313</v>
      </c>
      <c r="K150" s="109">
        <v>15</v>
      </c>
      <c r="L150" s="108" t="s">
        <v>310</v>
      </c>
      <c r="M150" s="107"/>
      <c r="N150" s="114"/>
      <c r="O150" s="110"/>
    </row>
    <row r="151" spans="10:15" ht="17" thickBot="1" x14ac:dyDescent="0.25">
      <c r="J151" s="119" t="s">
        <v>314</v>
      </c>
      <c r="K151" s="120">
        <v>78</v>
      </c>
      <c r="L151" s="121" t="s">
        <v>315</v>
      </c>
      <c r="M151" s="103" t="s">
        <v>316</v>
      </c>
      <c r="N151" s="105">
        <f>((365-K151)*N144)+K151*N149</f>
        <v>0</v>
      </c>
      <c r="O151" s="106" t="s">
        <v>297</v>
      </c>
    </row>
    <row r="152" spans="10:15" ht="17" thickBot="1" x14ac:dyDescent="0.25">
      <c r="J152" s="97"/>
      <c r="K152" s="97"/>
      <c r="L152" s="97"/>
      <c r="M152" s="122" t="s">
        <v>317</v>
      </c>
      <c r="N152" s="123">
        <f>N151/1000</f>
        <v>0</v>
      </c>
      <c r="O152" s="124" t="s">
        <v>165</v>
      </c>
    </row>
    <row r="153" spans="10:15" ht="17" thickBot="1" x14ac:dyDescent="0.25">
      <c r="J153" s="97"/>
      <c r="K153" s="97"/>
      <c r="L153" s="97"/>
      <c r="M153" s="125" t="s">
        <v>318</v>
      </c>
      <c r="N153" s="126">
        <f>N152/12</f>
        <v>0</v>
      </c>
      <c r="O153" s="127" t="s">
        <v>165</v>
      </c>
    </row>
  </sheetData>
  <sheetProtection algorithmName="SHA-512" hashValue="IYytQXaOTZikOIbWNV0AiwOx3zj345+XjQIIUxbLkIjV0yyNsGAVQpC0kir0kXrBONm1M/Q9LGVe5t/2Lfr5kw==" saltValue="0QtJZufQeDz9Er+TALkPDQ==" spinCount="100000" sheet="1" objects="1" scenarios="1" selectLockedCells="1"/>
  <mergeCells count="65">
    <mergeCell ref="J122:O122"/>
    <mergeCell ref="J123:L123"/>
    <mergeCell ref="M123:O123"/>
    <mergeCell ref="J139:O139"/>
    <mergeCell ref="J140:L140"/>
    <mergeCell ref="M140:O140"/>
    <mergeCell ref="Q88:V88"/>
    <mergeCell ref="Q89:S89"/>
    <mergeCell ref="T89:V89"/>
    <mergeCell ref="Q105:V105"/>
    <mergeCell ref="Q106:S106"/>
    <mergeCell ref="T106:V106"/>
    <mergeCell ref="Q55:V55"/>
    <mergeCell ref="Q56:S56"/>
    <mergeCell ref="T56:V56"/>
    <mergeCell ref="Q71:V71"/>
    <mergeCell ref="Q72:S72"/>
    <mergeCell ref="T72:V72"/>
    <mergeCell ref="Q21:V21"/>
    <mergeCell ref="Q22:S22"/>
    <mergeCell ref="T22:V22"/>
    <mergeCell ref="Q38:V38"/>
    <mergeCell ref="Q4:V4"/>
    <mergeCell ref="J88:O88"/>
    <mergeCell ref="J89:L89"/>
    <mergeCell ref="M89:O89"/>
    <mergeCell ref="J105:O105"/>
    <mergeCell ref="J106:L106"/>
    <mergeCell ref="M106:O106"/>
    <mergeCell ref="J55:O55"/>
    <mergeCell ref="J56:L56"/>
    <mergeCell ref="M56:O56"/>
    <mergeCell ref="J71:O71"/>
    <mergeCell ref="J72:L72"/>
    <mergeCell ref="M72:O72"/>
    <mergeCell ref="B105:G105"/>
    <mergeCell ref="B106:D106"/>
    <mergeCell ref="E106:G106"/>
    <mergeCell ref="B55:G55"/>
    <mergeCell ref="B56:D56"/>
    <mergeCell ref="E56:G56"/>
    <mergeCell ref="B71:G71"/>
    <mergeCell ref="B72:D72"/>
    <mergeCell ref="E72:G72"/>
    <mergeCell ref="B88:G88"/>
    <mergeCell ref="B89:D89"/>
    <mergeCell ref="E89:G89"/>
    <mergeCell ref="B38:G38"/>
    <mergeCell ref="B39:D39"/>
    <mergeCell ref="E39:G39"/>
    <mergeCell ref="J38:O38"/>
    <mergeCell ref="J39:L39"/>
    <mergeCell ref="M39:O39"/>
    <mergeCell ref="B21:G21"/>
    <mergeCell ref="J21:O21"/>
    <mergeCell ref="B22:D22"/>
    <mergeCell ref="E22:G22"/>
    <mergeCell ref="J22:L22"/>
    <mergeCell ref="M22:O22"/>
    <mergeCell ref="B4:G4"/>
    <mergeCell ref="J4:O4"/>
    <mergeCell ref="B5:D5"/>
    <mergeCell ref="E5:G5"/>
    <mergeCell ref="J5:L5"/>
    <mergeCell ref="M5:O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0F8C8-12A0-43F6-AD72-269FCD630F30}">
  <dimension ref="B2:C15"/>
  <sheetViews>
    <sheetView workbookViewId="0">
      <selection activeCell="C8" sqref="C8"/>
    </sheetView>
  </sheetViews>
  <sheetFormatPr baseColWidth="10" defaultColWidth="8.83203125" defaultRowHeight="16" x14ac:dyDescent="0.2"/>
  <cols>
    <col min="2" max="3" width="9.33203125" bestFit="1" customWidth="1"/>
  </cols>
  <sheetData>
    <row r="2" spans="2:3" x14ac:dyDescent="0.2">
      <c r="B2" s="7" t="s">
        <v>338</v>
      </c>
    </row>
    <row r="3" spans="2:3" x14ac:dyDescent="0.2">
      <c r="B3" s="2">
        <v>100</v>
      </c>
      <c r="C3" s="2">
        <v>130</v>
      </c>
    </row>
    <row r="4" spans="2:3" x14ac:dyDescent="0.2">
      <c r="B4" s="2">
        <v>75</v>
      </c>
      <c r="C4" s="2">
        <v>110</v>
      </c>
    </row>
    <row r="5" spans="2:3" x14ac:dyDescent="0.2">
      <c r="B5" s="2">
        <v>0</v>
      </c>
      <c r="C5" s="2">
        <v>65</v>
      </c>
    </row>
    <row r="15" spans="2:3" x14ac:dyDescent="0.2">
      <c r="B15"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0"/>
  <sheetViews>
    <sheetView showGridLines="0" zoomScale="120" zoomScaleNormal="120" zoomScalePageLayoutView="125" workbookViewId="0">
      <selection activeCell="E29" sqref="E29:G29"/>
    </sheetView>
  </sheetViews>
  <sheetFormatPr baseColWidth="10" defaultColWidth="11" defaultRowHeight="16" x14ac:dyDescent="0.2"/>
  <cols>
    <col min="1" max="1" width="3.5" style="12" customWidth="1"/>
    <col min="2" max="4" width="11" style="12"/>
    <col min="5" max="5" width="20.6640625" style="13" customWidth="1"/>
    <col min="6" max="6" width="11" style="12"/>
    <col min="7" max="7" width="21.5" style="13" customWidth="1"/>
    <col min="8" max="16384" width="11" style="12"/>
  </cols>
  <sheetData>
    <row r="1" spans="2:7" ht="25" x14ac:dyDescent="0.2">
      <c r="B1" s="11" t="s">
        <v>1</v>
      </c>
    </row>
    <row r="2" spans="2:7" ht="17" thickBot="1" x14ac:dyDescent="0.25"/>
    <row r="3" spans="2:7" ht="17" thickBot="1" x14ac:dyDescent="0.25">
      <c r="E3" s="14" t="s">
        <v>2</v>
      </c>
      <c r="F3" s="15" t="s">
        <v>3</v>
      </c>
      <c r="G3" s="14" t="s">
        <v>4</v>
      </c>
    </row>
    <row r="4" spans="2:7" ht="17" thickBot="1" x14ac:dyDescent="0.25">
      <c r="B4" s="152" t="s">
        <v>5</v>
      </c>
      <c r="C4" s="153"/>
      <c r="D4" s="154"/>
      <c r="E4" s="16"/>
      <c r="F4" s="17"/>
      <c r="G4" s="16"/>
    </row>
    <row r="5" spans="2:7" ht="17" thickBot="1" x14ac:dyDescent="0.25">
      <c r="B5" s="161" t="s">
        <v>6</v>
      </c>
      <c r="C5" s="161"/>
      <c r="D5" s="161"/>
      <c r="E5" s="3">
        <f>'2. Implementatie Flevoland'!E77</f>
        <v>0</v>
      </c>
      <c r="F5" s="18" t="s">
        <v>7</v>
      </c>
      <c r="G5" s="3">
        <f>'2. Implementatie Flevoland'!G77</f>
        <v>0</v>
      </c>
    </row>
    <row r="6" spans="2:7" ht="17" thickBot="1" x14ac:dyDescent="0.25">
      <c r="B6" s="161" t="s">
        <v>8</v>
      </c>
      <c r="C6" s="161"/>
      <c r="D6" s="161"/>
      <c r="E6" s="3">
        <f>'3. Implementatie Gelderland '!E125</f>
        <v>0</v>
      </c>
      <c r="F6" s="18" t="s">
        <v>7</v>
      </c>
      <c r="G6" s="3">
        <f>'3. Implementatie Gelderland '!G125</f>
        <v>0</v>
      </c>
    </row>
    <row r="7" spans="2:7" ht="17" thickBot="1" x14ac:dyDescent="0.25">
      <c r="B7" s="162" t="s">
        <v>9</v>
      </c>
      <c r="C7" s="163"/>
      <c r="D7" s="164"/>
      <c r="E7" s="3">
        <f>'4. Implementatie Overijssel'!E119</f>
        <v>0</v>
      </c>
      <c r="F7" s="18" t="s">
        <v>7</v>
      </c>
      <c r="G7" s="3">
        <f>'4. Implementatie Overijssel'!G119</f>
        <v>0</v>
      </c>
    </row>
    <row r="8" spans="2:7" ht="17" thickBot="1" x14ac:dyDescent="0.25">
      <c r="B8" s="19"/>
    </row>
    <row r="9" spans="2:7" ht="17" thickBot="1" x14ac:dyDescent="0.25">
      <c r="B9" s="152" t="s">
        <v>10</v>
      </c>
      <c r="C9" s="153"/>
      <c r="D9" s="153"/>
      <c r="E9" s="16"/>
      <c r="F9" s="17"/>
      <c r="G9" s="16"/>
    </row>
    <row r="10" spans="2:7" ht="17" thickBot="1" x14ac:dyDescent="0.25">
      <c r="B10" s="155" t="s">
        <v>11</v>
      </c>
      <c r="C10" s="156"/>
      <c r="D10" s="156"/>
      <c r="E10" s="3">
        <f>'5. Beheerkosten Flevoland'!E76</f>
        <v>0</v>
      </c>
      <c r="F10" s="18" t="s">
        <v>7</v>
      </c>
      <c r="G10" s="3">
        <f>'5. Beheerkosten Flevoland'!G76</f>
        <v>0</v>
      </c>
    </row>
    <row r="11" spans="2:7" ht="17" thickBot="1" x14ac:dyDescent="0.25">
      <c r="B11" s="155" t="s">
        <v>12</v>
      </c>
      <c r="C11" s="156"/>
      <c r="D11" s="156"/>
      <c r="E11" s="3">
        <f>'6. Beheerkosten Gelderland'!E106</f>
        <v>0</v>
      </c>
      <c r="F11" s="18" t="s">
        <v>7</v>
      </c>
      <c r="G11" s="3">
        <f>'6. Beheerkosten Gelderland'!G106</f>
        <v>0</v>
      </c>
    </row>
    <row r="12" spans="2:7" ht="17" thickBot="1" x14ac:dyDescent="0.25">
      <c r="B12" s="155" t="s">
        <v>13</v>
      </c>
      <c r="C12" s="156"/>
      <c r="D12" s="156"/>
      <c r="E12" s="3">
        <f>'7. Beheerkosten Overijssel'!E106</f>
        <v>0</v>
      </c>
      <c r="F12" s="18" t="s">
        <v>7</v>
      </c>
      <c r="G12" s="3">
        <f>'7. Beheerkosten Overijssel'!G106</f>
        <v>0</v>
      </c>
    </row>
    <row r="13" spans="2:7" ht="17" thickBot="1" x14ac:dyDescent="0.25">
      <c r="B13" s="155" t="s">
        <v>14</v>
      </c>
      <c r="C13" s="156"/>
      <c r="D13" s="160"/>
      <c r="E13" s="3">
        <f>'8. Stuksprijzen beheer'!E98</f>
        <v>0</v>
      </c>
      <c r="F13" s="18" t="s">
        <v>7</v>
      </c>
      <c r="G13" s="3">
        <f>'8. Stuksprijzen beheer'!G98</f>
        <v>0</v>
      </c>
    </row>
    <row r="14" spans="2:7" ht="17" thickBot="1" x14ac:dyDescent="0.25"/>
    <row r="15" spans="2:7" ht="17" thickBot="1" x14ac:dyDescent="0.25">
      <c r="B15" s="157" t="s">
        <v>15</v>
      </c>
      <c r="C15" s="158"/>
      <c r="D15" s="159"/>
      <c r="E15" s="20">
        <f>SUM(E5:E14)</f>
        <v>0</v>
      </c>
      <c r="F15" s="21" t="s">
        <v>7</v>
      </c>
      <c r="G15" s="20">
        <f>SUM(G5:G14)</f>
        <v>0</v>
      </c>
    </row>
    <row r="23" spans="2:7" ht="17" thickBot="1" x14ac:dyDescent="0.25"/>
    <row r="24" spans="2:7" x14ac:dyDescent="0.2">
      <c r="B24" s="22" t="s">
        <v>16</v>
      </c>
      <c r="C24" s="23"/>
      <c r="D24" s="23"/>
      <c r="E24" s="24"/>
      <c r="F24" s="23"/>
      <c r="G24" s="25"/>
    </row>
    <row r="25" spans="2:7" x14ac:dyDescent="0.2">
      <c r="B25" s="26"/>
      <c r="E25" s="27"/>
      <c r="G25" s="28"/>
    </row>
    <row r="26" spans="2:7" x14ac:dyDescent="0.2">
      <c r="B26" s="26" t="s">
        <v>17</v>
      </c>
      <c r="C26" s="143" t="s">
        <v>18</v>
      </c>
      <c r="D26" s="143"/>
      <c r="E26" s="143"/>
      <c r="F26" s="143"/>
      <c r="G26" s="144"/>
    </row>
    <row r="27" spans="2:7" x14ac:dyDescent="0.2">
      <c r="B27" s="26" t="s">
        <v>19</v>
      </c>
      <c r="C27" s="143" t="s">
        <v>18</v>
      </c>
      <c r="D27" s="143"/>
      <c r="E27" s="143"/>
      <c r="F27" s="143"/>
      <c r="G27" s="144"/>
    </row>
    <row r="28" spans="2:7" x14ac:dyDescent="0.2">
      <c r="B28" s="26"/>
      <c r="E28" s="27"/>
      <c r="G28" s="28"/>
    </row>
    <row r="29" spans="2:7" x14ac:dyDescent="0.2">
      <c r="B29" s="148" t="s">
        <v>20</v>
      </c>
      <c r="C29" s="149"/>
      <c r="D29" s="149"/>
      <c r="E29" s="150" t="s">
        <v>18</v>
      </c>
      <c r="F29" s="150"/>
      <c r="G29" s="151"/>
    </row>
    <row r="30" spans="2:7" x14ac:dyDescent="0.2">
      <c r="B30" s="26"/>
      <c r="E30" s="27"/>
      <c r="G30" s="28"/>
    </row>
    <row r="31" spans="2:7" x14ac:dyDescent="0.2">
      <c r="B31" s="26"/>
      <c r="E31" s="27"/>
      <c r="G31" s="28"/>
    </row>
    <row r="32" spans="2:7" x14ac:dyDescent="0.2">
      <c r="B32" s="26" t="s">
        <v>21</v>
      </c>
      <c r="E32" s="27"/>
      <c r="G32" s="28"/>
    </row>
    <row r="33" spans="2:7" x14ac:dyDescent="0.2">
      <c r="B33" s="142"/>
      <c r="C33" s="143"/>
      <c r="D33" s="143"/>
      <c r="E33" s="143"/>
      <c r="F33" s="143"/>
      <c r="G33" s="144"/>
    </row>
    <row r="34" spans="2:7" x14ac:dyDescent="0.2">
      <c r="B34" s="142"/>
      <c r="C34" s="143"/>
      <c r="D34" s="143"/>
      <c r="E34" s="143"/>
      <c r="F34" s="143"/>
      <c r="G34" s="144"/>
    </row>
    <row r="35" spans="2:7" x14ac:dyDescent="0.2">
      <c r="B35" s="142"/>
      <c r="C35" s="143"/>
      <c r="D35" s="143"/>
      <c r="E35" s="143"/>
      <c r="F35" s="143"/>
      <c r="G35" s="144"/>
    </row>
    <row r="36" spans="2:7" x14ac:dyDescent="0.2">
      <c r="B36" s="142"/>
      <c r="C36" s="143"/>
      <c r="D36" s="143"/>
      <c r="E36" s="143"/>
      <c r="F36" s="143"/>
      <c r="G36" s="144"/>
    </row>
    <row r="37" spans="2:7" x14ac:dyDescent="0.2">
      <c r="B37" s="142"/>
      <c r="C37" s="143"/>
      <c r="D37" s="143"/>
      <c r="E37" s="143"/>
      <c r="F37" s="143"/>
      <c r="G37" s="144"/>
    </row>
    <row r="38" spans="2:7" x14ac:dyDescent="0.2">
      <c r="B38" s="142"/>
      <c r="C38" s="143"/>
      <c r="D38" s="143"/>
      <c r="E38" s="143"/>
      <c r="F38" s="143"/>
      <c r="G38" s="144"/>
    </row>
    <row r="39" spans="2:7" x14ac:dyDescent="0.2">
      <c r="B39" s="142"/>
      <c r="C39" s="143"/>
      <c r="D39" s="143"/>
      <c r="E39" s="143"/>
      <c r="F39" s="143"/>
      <c r="G39" s="144"/>
    </row>
    <row r="40" spans="2:7" ht="17" thickBot="1" x14ac:dyDescent="0.25">
      <c r="B40" s="145"/>
      <c r="C40" s="146"/>
      <c r="D40" s="146"/>
      <c r="E40" s="146"/>
      <c r="F40" s="146"/>
      <c r="G40" s="147"/>
    </row>
  </sheetData>
  <sheetProtection algorithmName="SHA-512" hashValue="iPVSI2sGR/JwxfPJMh2hRK59tkZ59Ta9j39mcpkayWklDOZc2tA+E5yakOKEl+4a2EqjTNMC2ADkLNYYLsg83Q==" saltValue="bQi5X+m2MC6qKOuyICqFvA==" spinCount="100000" sheet="1" scenarios="1" selectLockedCells="1"/>
  <mergeCells count="15">
    <mergeCell ref="B33:G40"/>
    <mergeCell ref="B29:D29"/>
    <mergeCell ref="E29:G29"/>
    <mergeCell ref="B4:D4"/>
    <mergeCell ref="B9:D9"/>
    <mergeCell ref="B10:D10"/>
    <mergeCell ref="B15:D15"/>
    <mergeCell ref="B13:D13"/>
    <mergeCell ref="B5:D5"/>
    <mergeCell ref="B6:D6"/>
    <mergeCell ref="B7:D7"/>
    <mergeCell ref="B11:D11"/>
    <mergeCell ref="B12:D12"/>
    <mergeCell ref="C27:G27"/>
    <mergeCell ref="C26:G26"/>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7151-2785-974F-81B3-DCD909F9D658}">
  <dimension ref="B1:H77"/>
  <sheetViews>
    <sheetView showGridLines="0" topLeftCell="A10" zoomScaleNormal="100" workbookViewId="0">
      <selection activeCell="C60" sqref="C60"/>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2" customWidth="1"/>
    <col min="6" max="6" width="11.1640625" style="46" customWidth="1"/>
    <col min="7" max="7" width="16.1640625" style="12" customWidth="1"/>
    <col min="8" max="8" width="53.1640625" style="12" customWidth="1"/>
    <col min="9" max="16384" width="11" style="12"/>
  </cols>
  <sheetData>
    <row r="1" spans="2:8" ht="23" x14ac:dyDescent="0.2">
      <c r="B1" s="29" t="s">
        <v>22</v>
      </c>
    </row>
    <row r="2" spans="2:8" ht="17" thickBot="1" x14ac:dyDescent="0.25"/>
    <row r="3" spans="2:8" ht="17" thickBot="1" x14ac:dyDescent="0.25">
      <c r="B3" s="30"/>
      <c r="C3" s="31" t="s">
        <v>23</v>
      </c>
      <c r="D3" s="47" t="s">
        <v>24</v>
      </c>
      <c r="E3" s="32" t="s">
        <v>2</v>
      </c>
      <c r="F3" s="47" t="s">
        <v>3</v>
      </c>
      <c r="G3" s="32" t="s">
        <v>4</v>
      </c>
      <c r="H3" s="32" t="s">
        <v>25</v>
      </c>
    </row>
    <row r="4" spans="2:8" ht="17" thickBot="1" x14ac:dyDescent="0.25">
      <c r="B4" s="33" t="s">
        <v>26</v>
      </c>
      <c r="C4" s="129"/>
      <c r="D4" s="130"/>
      <c r="E4" s="129"/>
      <c r="F4" s="130"/>
      <c r="G4" s="165"/>
      <c r="H4" s="166"/>
    </row>
    <row r="5" spans="2:8" ht="17" thickBot="1" x14ac:dyDescent="0.25">
      <c r="B5" s="169" t="s">
        <v>27</v>
      </c>
      <c r="C5" s="170"/>
      <c r="D5" s="170"/>
      <c r="E5" s="170"/>
      <c r="F5" s="170"/>
      <c r="G5" s="170"/>
      <c r="H5" s="171"/>
    </row>
    <row r="6" spans="2:8" ht="17" thickBot="1" x14ac:dyDescent="0.25">
      <c r="B6" s="34" t="s">
        <v>28</v>
      </c>
      <c r="C6" s="131"/>
      <c r="D6" s="48">
        <v>1</v>
      </c>
      <c r="E6" s="4">
        <f t="shared" ref="E6:E8" si="0">C6*D6</f>
        <v>0</v>
      </c>
      <c r="F6" s="52">
        <v>1</v>
      </c>
      <c r="G6" s="4">
        <f>E6*F6</f>
        <v>0</v>
      </c>
      <c r="H6" s="35"/>
    </row>
    <row r="7" spans="2:8" ht="17" thickBot="1" x14ac:dyDescent="0.25">
      <c r="B7" s="34" t="s">
        <v>29</v>
      </c>
      <c r="C7" s="8"/>
      <c r="D7" s="48">
        <v>1</v>
      </c>
      <c r="E7" s="4">
        <f>C7*D7</f>
        <v>0</v>
      </c>
      <c r="F7" s="52">
        <v>1</v>
      </c>
      <c r="G7" s="5">
        <f>E7*F7</f>
        <v>0</v>
      </c>
      <c r="H7" s="36"/>
    </row>
    <row r="8" spans="2:8" ht="17" thickBot="1" x14ac:dyDescent="0.25">
      <c r="B8" s="34" t="s">
        <v>30</v>
      </c>
      <c r="C8" s="60"/>
      <c r="D8" s="48">
        <v>1</v>
      </c>
      <c r="E8" s="4">
        <f t="shared" si="0"/>
        <v>0</v>
      </c>
      <c r="F8" s="52">
        <v>1</v>
      </c>
      <c r="G8" s="5">
        <f t="shared" ref="G8" si="1">E8*F8</f>
        <v>0</v>
      </c>
      <c r="H8" s="37"/>
    </row>
    <row r="9" spans="2:8" ht="17" thickBot="1" x14ac:dyDescent="0.25">
      <c r="B9" s="82"/>
      <c r="C9" s="88"/>
      <c r="D9" s="89" t="s">
        <v>31</v>
      </c>
      <c r="E9" s="132">
        <f>SUM(E6:E8)</f>
        <v>0</v>
      </c>
      <c r="F9" s="90" t="s">
        <v>32</v>
      </c>
      <c r="G9" s="132">
        <f>SUM(G6:G8)</f>
        <v>0</v>
      </c>
      <c r="H9" s="83"/>
    </row>
    <row r="10" spans="2:8" ht="17" thickBot="1" x14ac:dyDescent="0.25">
      <c r="B10" s="61"/>
      <c r="C10" s="92"/>
      <c r="D10" s="65"/>
      <c r="E10" s="66"/>
      <c r="F10" s="67"/>
      <c r="G10" s="68"/>
      <c r="H10" s="69"/>
    </row>
    <row r="11" spans="2:8" ht="17" thickBot="1" x14ac:dyDescent="0.25">
      <c r="B11" s="169" t="s">
        <v>33</v>
      </c>
      <c r="C11" s="170"/>
      <c r="D11" s="170"/>
      <c r="E11" s="170"/>
      <c r="F11" s="170"/>
      <c r="G11" s="170"/>
      <c r="H11" s="171"/>
    </row>
    <row r="12" spans="2:8" ht="17" thickBot="1" x14ac:dyDescent="0.25">
      <c r="B12" s="62" t="s">
        <v>34</v>
      </c>
      <c r="C12" s="63"/>
      <c r="D12" s="63"/>
      <c r="E12" s="63"/>
      <c r="F12" s="63"/>
      <c r="G12" s="63"/>
      <c r="H12" s="64"/>
    </row>
    <row r="13" spans="2:8" ht="17" thickBot="1" x14ac:dyDescent="0.25">
      <c r="B13" s="34"/>
      <c r="C13" s="93" t="s">
        <v>23</v>
      </c>
      <c r="D13" s="73" t="s">
        <v>24</v>
      </c>
      <c r="E13" s="74" t="s">
        <v>2</v>
      </c>
      <c r="F13" s="75" t="s">
        <v>3</v>
      </c>
      <c r="G13" s="74" t="s">
        <v>4</v>
      </c>
      <c r="H13" s="76" t="s">
        <v>25</v>
      </c>
    </row>
    <row r="14" spans="2:8" ht="17" thickBot="1" x14ac:dyDescent="0.25">
      <c r="B14" s="34" t="s">
        <v>35</v>
      </c>
      <c r="C14" s="60"/>
      <c r="D14" s="48">
        <v>1</v>
      </c>
      <c r="E14" s="4">
        <f t="shared" ref="E14" si="2">C14*D14</f>
        <v>0</v>
      </c>
      <c r="F14" s="52">
        <v>1</v>
      </c>
      <c r="G14" s="4">
        <f t="shared" ref="G14:G75" si="3">E14*F14</f>
        <v>0</v>
      </c>
      <c r="H14" s="35"/>
    </row>
    <row r="15" spans="2:8" ht="17" thickBot="1" x14ac:dyDescent="0.25">
      <c r="B15" s="34" t="s">
        <v>36</v>
      </c>
      <c r="C15" s="60"/>
      <c r="D15" s="48">
        <v>0</v>
      </c>
      <c r="E15" s="4">
        <f t="shared" ref="E15:E75" si="4">C15*D15</f>
        <v>0</v>
      </c>
      <c r="F15" s="52">
        <v>1</v>
      </c>
      <c r="G15" s="4">
        <f t="shared" si="3"/>
        <v>0</v>
      </c>
      <c r="H15" s="35"/>
    </row>
    <row r="16" spans="2:8" ht="17" thickBot="1" x14ac:dyDescent="0.25">
      <c r="B16" s="34" t="s">
        <v>37</v>
      </c>
      <c r="C16" s="60"/>
      <c r="D16" s="48">
        <v>0</v>
      </c>
      <c r="E16" s="4">
        <f t="shared" si="4"/>
        <v>0</v>
      </c>
      <c r="F16" s="52">
        <v>1</v>
      </c>
      <c r="G16" s="4">
        <f t="shared" si="3"/>
        <v>0</v>
      </c>
      <c r="H16" s="37"/>
    </row>
    <row r="17" spans="2:8" ht="17" thickBot="1" x14ac:dyDescent="0.25">
      <c r="B17" s="35" t="s">
        <v>38</v>
      </c>
      <c r="C17" s="60"/>
      <c r="D17" s="48">
        <v>34</v>
      </c>
      <c r="E17" s="4">
        <f t="shared" si="4"/>
        <v>0</v>
      </c>
      <c r="F17" s="52">
        <v>1</v>
      </c>
      <c r="G17" s="4">
        <f t="shared" si="3"/>
        <v>0</v>
      </c>
      <c r="H17" s="37"/>
    </row>
    <row r="18" spans="2:8" ht="17" thickBot="1" x14ac:dyDescent="0.25">
      <c r="B18" s="34" t="s">
        <v>39</v>
      </c>
      <c r="C18" s="60"/>
      <c r="D18" s="48">
        <v>0</v>
      </c>
      <c r="E18" s="4">
        <f t="shared" ref="E18" si="5">C18*D18</f>
        <v>0</v>
      </c>
      <c r="F18" s="52">
        <v>1</v>
      </c>
      <c r="G18" s="4">
        <f t="shared" ref="G18" si="6">E18*F18</f>
        <v>0</v>
      </c>
      <c r="H18" s="37"/>
    </row>
    <row r="19" spans="2:8" ht="17" thickBot="1" x14ac:dyDescent="0.25">
      <c r="B19" s="62" t="s">
        <v>40</v>
      </c>
      <c r="C19" s="63"/>
      <c r="D19" s="63"/>
      <c r="E19" s="63"/>
      <c r="F19" s="63"/>
      <c r="G19" s="63"/>
      <c r="H19" s="64"/>
    </row>
    <row r="20" spans="2:8" ht="17" thickBot="1" x14ac:dyDescent="0.25">
      <c r="B20" s="34" t="s">
        <v>41</v>
      </c>
      <c r="C20" s="60"/>
      <c r="D20" s="48">
        <v>1</v>
      </c>
      <c r="E20" s="4">
        <f t="shared" ref="E20" si="7">C20*D20</f>
        <v>0</v>
      </c>
      <c r="F20" s="52">
        <v>1</v>
      </c>
      <c r="G20" s="4">
        <f t="shared" ref="G20" si="8">E20*F20</f>
        <v>0</v>
      </c>
      <c r="H20" s="35"/>
    </row>
    <row r="21" spans="2:8" ht="17" thickBot="1" x14ac:dyDescent="0.25">
      <c r="B21" s="34" t="s">
        <v>42</v>
      </c>
      <c r="C21" s="60"/>
      <c r="D21" s="48">
        <v>1</v>
      </c>
      <c r="E21" s="4">
        <f t="shared" si="4"/>
        <v>0</v>
      </c>
      <c r="F21" s="52">
        <v>1</v>
      </c>
      <c r="G21" s="4">
        <f t="shared" si="3"/>
        <v>0</v>
      </c>
      <c r="H21" s="37"/>
    </row>
    <row r="22" spans="2:8" ht="17" thickBot="1" x14ac:dyDescent="0.25">
      <c r="B22" s="34" t="s">
        <v>43</v>
      </c>
      <c r="C22" s="60"/>
      <c r="D22" s="48">
        <v>0</v>
      </c>
      <c r="E22" s="4">
        <f t="shared" si="4"/>
        <v>0</v>
      </c>
      <c r="F22" s="52">
        <v>1</v>
      </c>
      <c r="G22" s="4">
        <f t="shared" si="3"/>
        <v>0</v>
      </c>
      <c r="H22" s="37"/>
    </row>
    <row r="23" spans="2:8" ht="17" thickBot="1" x14ac:dyDescent="0.25">
      <c r="B23" s="34" t="s">
        <v>44</v>
      </c>
      <c r="C23" s="60"/>
      <c r="D23" s="48">
        <v>2</v>
      </c>
      <c r="E23" s="4">
        <f t="shared" si="4"/>
        <v>0</v>
      </c>
      <c r="F23" s="52">
        <v>1</v>
      </c>
      <c r="G23" s="4">
        <f t="shared" si="3"/>
        <v>0</v>
      </c>
      <c r="H23" s="37"/>
    </row>
    <row r="24" spans="2:8" ht="17" thickBot="1" x14ac:dyDescent="0.25">
      <c r="B24" s="34" t="s">
        <v>45</v>
      </c>
      <c r="C24" s="60"/>
      <c r="D24" s="48">
        <v>4</v>
      </c>
      <c r="E24" s="4">
        <f t="shared" si="4"/>
        <v>0</v>
      </c>
      <c r="F24" s="52">
        <v>1</v>
      </c>
      <c r="G24" s="4">
        <f t="shared" si="3"/>
        <v>0</v>
      </c>
      <c r="H24" s="37"/>
    </row>
    <row r="25" spans="2:8" ht="17" thickBot="1" x14ac:dyDescent="0.25">
      <c r="B25" s="34" t="s">
        <v>46</v>
      </c>
      <c r="C25" s="60"/>
      <c r="D25" s="48">
        <v>0</v>
      </c>
      <c r="E25" s="4">
        <f t="shared" si="4"/>
        <v>0</v>
      </c>
      <c r="F25" s="52">
        <v>1</v>
      </c>
      <c r="G25" s="4">
        <f t="shared" si="3"/>
        <v>0</v>
      </c>
      <c r="H25" s="37"/>
    </row>
    <row r="26" spans="2:8" ht="17" thickBot="1" x14ac:dyDescent="0.25">
      <c r="B26" s="34" t="s">
        <v>47</v>
      </c>
      <c r="C26" s="60"/>
      <c r="D26" s="48">
        <v>0</v>
      </c>
      <c r="E26" s="4">
        <f t="shared" si="4"/>
        <v>0</v>
      </c>
      <c r="F26" s="52">
        <v>1</v>
      </c>
      <c r="G26" s="4">
        <f t="shared" si="3"/>
        <v>0</v>
      </c>
      <c r="H26" s="37"/>
    </row>
    <row r="27" spans="2:8" ht="17" thickBot="1" x14ac:dyDescent="0.25">
      <c r="B27" s="34" t="s">
        <v>39</v>
      </c>
      <c r="C27" s="60"/>
      <c r="D27" s="48">
        <v>0</v>
      </c>
      <c r="E27" s="4">
        <f t="shared" si="4"/>
        <v>0</v>
      </c>
      <c r="F27" s="52">
        <v>1</v>
      </c>
      <c r="G27" s="4">
        <f t="shared" si="3"/>
        <v>0</v>
      </c>
      <c r="H27" s="37"/>
    </row>
    <row r="28" spans="2:8" ht="17" thickBot="1" x14ac:dyDescent="0.25">
      <c r="B28" s="34" t="s">
        <v>48</v>
      </c>
      <c r="C28" s="60"/>
      <c r="D28" s="48">
        <f>D24+D25+D26+D27</f>
        <v>4</v>
      </c>
      <c r="E28" s="4">
        <f t="shared" si="4"/>
        <v>0</v>
      </c>
      <c r="F28" s="52">
        <v>1</v>
      </c>
      <c r="G28" s="4">
        <f t="shared" si="3"/>
        <v>0</v>
      </c>
      <c r="H28" s="37"/>
    </row>
    <row r="29" spans="2:8" ht="17" thickBot="1" x14ac:dyDescent="0.25">
      <c r="B29" s="34" t="s">
        <v>49</v>
      </c>
      <c r="C29" s="60"/>
      <c r="D29" s="48">
        <v>4</v>
      </c>
      <c r="E29" s="4">
        <f t="shared" ref="E29" si="9">C29*D29</f>
        <v>0</v>
      </c>
      <c r="F29" s="52">
        <v>1</v>
      </c>
      <c r="G29" s="4">
        <f t="shared" ref="G29" si="10">E29*F29</f>
        <v>0</v>
      </c>
      <c r="H29" s="37"/>
    </row>
    <row r="30" spans="2:8" ht="17" thickBot="1" x14ac:dyDescent="0.25">
      <c r="B30" s="62" t="s">
        <v>50</v>
      </c>
      <c r="C30" s="63"/>
      <c r="D30" s="63"/>
      <c r="E30" s="63"/>
      <c r="F30" s="63"/>
      <c r="G30" s="63"/>
      <c r="H30" s="64"/>
    </row>
    <row r="31" spans="2:8" ht="17" thickBot="1" x14ac:dyDescent="0.25">
      <c r="B31" s="34" t="s">
        <v>51</v>
      </c>
      <c r="C31" s="60"/>
      <c r="D31" s="48">
        <f>SUM(D14:D18)+SUM(D20:D23)</f>
        <v>39</v>
      </c>
      <c r="E31" s="4">
        <f t="shared" si="4"/>
        <v>0</v>
      </c>
      <c r="F31" s="52">
        <v>1</v>
      </c>
      <c r="G31" s="4">
        <f t="shared" si="3"/>
        <v>0</v>
      </c>
      <c r="H31" s="37"/>
    </row>
    <row r="32" spans="2:8" ht="17" thickBot="1" x14ac:dyDescent="0.25">
      <c r="B32" s="34" t="s">
        <v>52</v>
      </c>
      <c r="C32" s="60"/>
      <c r="D32" s="48">
        <f>D31</f>
        <v>39</v>
      </c>
      <c r="E32" s="4">
        <f t="shared" si="4"/>
        <v>0</v>
      </c>
      <c r="F32" s="52">
        <v>1</v>
      </c>
      <c r="G32" s="4">
        <f t="shared" si="3"/>
        <v>0</v>
      </c>
      <c r="H32" s="37"/>
    </row>
    <row r="33" spans="2:8" ht="17" thickBot="1" x14ac:dyDescent="0.25">
      <c r="B33" s="34" t="s">
        <v>53</v>
      </c>
      <c r="C33" s="60"/>
      <c r="D33" s="48">
        <v>75</v>
      </c>
      <c r="E33" s="4">
        <f>C33*D33</f>
        <v>0</v>
      </c>
      <c r="F33" s="52">
        <v>1</v>
      </c>
      <c r="G33" s="4">
        <f t="shared" si="3"/>
        <v>0</v>
      </c>
      <c r="H33" s="35" t="s">
        <v>54</v>
      </c>
    </row>
    <row r="34" spans="2:8" ht="17" thickBot="1" x14ac:dyDescent="0.25">
      <c r="B34" s="34" t="s">
        <v>55</v>
      </c>
      <c r="C34" s="60"/>
      <c r="D34" s="48">
        <v>30</v>
      </c>
      <c r="E34" s="4">
        <f t="shared" si="4"/>
        <v>0</v>
      </c>
      <c r="F34" s="52">
        <v>1</v>
      </c>
      <c r="G34" s="4">
        <f t="shared" si="3"/>
        <v>0</v>
      </c>
      <c r="H34" s="35" t="s">
        <v>56</v>
      </c>
    </row>
    <row r="35" spans="2:8" ht="17" thickBot="1" x14ac:dyDescent="0.25">
      <c r="B35" s="34" t="s">
        <v>57</v>
      </c>
      <c r="C35" s="60"/>
      <c r="D35" s="48">
        <v>20</v>
      </c>
      <c r="E35" s="4">
        <f t="shared" si="4"/>
        <v>0</v>
      </c>
      <c r="F35" s="52">
        <v>1</v>
      </c>
      <c r="G35" s="4">
        <f t="shared" si="3"/>
        <v>0</v>
      </c>
      <c r="H35" s="35" t="s">
        <v>58</v>
      </c>
    </row>
    <row r="36" spans="2:8" ht="17" thickBot="1" x14ac:dyDescent="0.25">
      <c r="B36" s="34" t="s">
        <v>59</v>
      </c>
      <c r="C36" s="60"/>
      <c r="D36" s="48">
        <v>0</v>
      </c>
      <c r="E36" s="4">
        <f t="shared" si="4"/>
        <v>0</v>
      </c>
      <c r="F36" s="52">
        <v>1</v>
      </c>
      <c r="G36" s="4">
        <f t="shared" si="3"/>
        <v>0</v>
      </c>
      <c r="H36" s="37"/>
    </row>
    <row r="37" spans="2:8" ht="17" thickBot="1" x14ac:dyDescent="0.25">
      <c r="B37" s="34" t="s">
        <v>60</v>
      </c>
      <c r="C37" s="60"/>
      <c r="D37" s="48">
        <v>0</v>
      </c>
      <c r="E37" s="4">
        <f t="shared" ref="E37:E39" si="11">C37*D37</f>
        <v>0</v>
      </c>
      <c r="F37" s="52">
        <v>1</v>
      </c>
      <c r="G37" s="4">
        <f t="shared" ref="G37:G39" si="12">E37*F37</f>
        <v>0</v>
      </c>
      <c r="H37" s="35"/>
    </row>
    <row r="38" spans="2:8" ht="17" thickBot="1" x14ac:dyDescent="0.25">
      <c r="B38" s="34" t="s">
        <v>61</v>
      </c>
      <c r="C38" s="60"/>
      <c r="D38" s="48">
        <v>0</v>
      </c>
      <c r="E38" s="4">
        <f t="shared" si="11"/>
        <v>0</v>
      </c>
      <c r="F38" s="52">
        <v>1</v>
      </c>
      <c r="G38" s="4">
        <f t="shared" si="12"/>
        <v>0</v>
      </c>
      <c r="H38" s="35"/>
    </row>
    <row r="39" spans="2:8" ht="17" thickBot="1" x14ac:dyDescent="0.25">
      <c r="B39" s="34" t="s">
        <v>62</v>
      </c>
      <c r="C39" s="60"/>
      <c r="D39" s="48">
        <v>0</v>
      </c>
      <c r="E39" s="4">
        <f t="shared" si="11"/>
        <v>0</v>
      </c>
      <c r="F39" s="52">
        <v>1</v>
      </c>
      <c r="G39" s="4">
        <f t="shared" si="12"/>
        <v>0</v>
      </c>
      <c r="H39" s="35"/>
    </row>
    <row r="40" spans="2:8" ht="17" thickBot="1" x14ac:dyDescent="0.25">
      <c r="B40" s="34" t="s">
        <v>63</v>
      </c>
      <c r="C40" s="60"/>
      <c r="D40" s="48">
        <v>11</v>
      </c>
      <c r="E40" s="4">
        <f t="shared" ref="E40" si="13">C40*D40</f>
        <v>0</v>
      </c>
      <c r="F40" s="52">
        <v>1</v>
      </c>
      <c r="G40" s="4">
        <f t="shared" ref="G40" si="14">E40*F40</f>
        <v>0</v>
      </c>
      <c r="H40" s="35"/>
    </row>
    <row r="41" spans="2:8" ht="17" thickBot="1" x14ac:dyDescent="0.25">
      <c r="B41" s="34" t="s">
        <v>64</v>
      </c>
      <c r="C41" s="9"/>
      <c r="D41" s="48">
        <f>D14+D15+D16+D18+D20+D24+D25+D26+D27</f>
        <v>6</v>
      </c>
      <c r="E41" s="4">
        <f t="shared" si="4"/>
        <v>0</v>
      </c>
      <c r="F41" s="52">
        <v>1</v>
      </c>
      <c r="G41" s="4">
        <f t="shared" si="3"/>
        <v>0</v>
      </c>
      <c r="H41" s="35"/>
    </row>
    <row r="42" spans="2:8" ht="17" thickBot="1" x14ac:dyDescent="0.25">
      <c r="B42" s="34" t="s">
        <v>65</v>
      </c>
      <c r="C42" s="9"/>
      <c r="D42" s="48">
        <v>2</v>
      </c>
      <c r="E42" s="4">
        <f t="shared" ref="E42" si="15">C42*D42</f>
        <v>0</v>
      </c>
      <c r="F42" s="52">
        <v>1</v>
      </c>
      <c r="G42" s="4">
        <f t="shared" ref="G42" si="16">E42*F42</f>
        <v>0</v>
      </c>
      <c r="H42" s="35"/>
    </row>
    <row r="43" spans="2:8" ht="17" thickBot="1" x14ac:dyDescent="0.25">
      <c r="B43" s="34" t="s">
        <v>66</v>
      </c>
      <c r="C43" s="9"/>
      <c r="D43" s="48">
        <f>D21+D22+D23</f>
        <v>3</v>
      </c>
      <c r="E43" s="4">
        <f t="shared" si="4"/>
        <v>0</v>
      </c>
      <c r="F43" s="52">
        <v>1</v>
      </c>
      <c r="G43" s="4">
        <f t="shared" si="3"/>
        <v>0</v>
      </c>
      <c r="H43" s="35"/>
    </row>
    <row r="44" spans="2:8" ht="17" thickBot="1" x14ac:dyDescent="0.25">
      <c r="B44" s="34" t="s">
        <v>67</v>
      </c>
      <c r="C44" s="9"/>
      <c r="D44" s="48">
        <f>D41</f>
        <v>6</v>
      </c>
      <c r="E44" s="4">
        <f t="shared" si="4"/>
        <v>0</v>
      </c>
      <c r="F44" s="52">
        <v>1</v>
      </c>
      <c r="G44" s="4">
        <f t="shared" si="3"/>
        <v>0</v>
      </c>
      <c r="H44" s="35"/>
    </row>
    <row r="45" spans="2:8" ht="17" thickBot="1" x14ac:dyDescent="0.25">
      <c r="B45" s="34" t="s">
        <v>68</v>
      </c>
      <c r="C45" s="9"/>
      <c r="D45" s="48">
        <f>D21</f>
        <v>1</v>
      </c>
      <c r="E45" s="4">
        <f t="shared" si="4"/>
        <v>0</v>
      </c>
      <c r="F45" s="52">
        <v>1</v>
      </c>
      <c r="G45" s="4">
        <f t="shared" si="3"/>
        <v>0</v>
      </c>
      <c r="H45" s="35"/>
    </row>
    <row r="46" spans="2:8" ht="17" thickBot="1" x14ac:dyDescent="0.25">
      <c r="B46" s="34" t="s">
        <v>69</v>
      </c>
      <c r="C46" s="9"/>
      <c r="D46" s="48">
        <f>D22</f>
        <v>0</v>
      </c>
      <c r="E46" s="4">
        <f t="shared" si="4"/>
        <v>0</v>
      </c>
      <c r="F46" s="52">
        <v>1</v>
      </c>
      <c r="G46" s="4">
        <f t="shared" si="3"/>
        <v>0</v>
      </c>
      <c r="H46" s="35"/>
    </row>
    <row r="47" spans="2:8" ht="17" thickBot="1" x14ac:dyDescent="0.25">
      <c r="B47" s="34" t="s">
        <v>70</v>
      </c>
      <c r="C47" s="9"/>
      <c r="D47" s="48">
        <f>D23</f>
        <v>2</v>
      </c>
      <c r="E47" s="4">
        <f t="shared" si="4"/>
        <v>0</v>
      </c>
      <c r="F47" s="52">
        <v>1</v>
      </c>
      <c r="G47" s="4">
        <f t="shared" si="3"/>
        <v>0</v>
      </c>
      <c r="H47" s="35"/>
    </row>
    <row r="48" spans="2:8" ht="17" thickBot="1" x14ac:dyDescent="0.25">
      <c r="B48" s="62" t="s">
        <v>71</v>
      </c>
      <c r="C48" s="63"/>
      <c r="D48" s="63"/>
      <c r="E48" s="63"/>
      <c r="F48" s="63"/>
      <c r="G48" s="63"/>
      <c r="H48" s="64"/>
    </row>
    <row r="49" spans="2:8" ht="17" thickBot="1" x14ac:dyDescent="0.25">
      <c r="B49" s="34" t="s">
        <v>72</v>
      </c>
      <c r="C49" s="8"/>
      <c r="D49" s="48">
        <v>0</v>
      </c>
      <c r="E49" s="4">
        <f t="shared" ref="E49:E52" si="17">C49*D49</f>
        <v>0</v>
      </c>
      <c r="F49" s="52">
        <v>1</v>
      </c>
      <c r="G49" s="5">
        <f>E49*F49</f>
        <v>0</v>
      </c>
      <c r="H49" s="36"/>
    </row>
    <row r="50" spans="2:8" ht="17" thickBot="1" x14ac:dyDescent="0.25">
      <c r="B50" s="34" t="s">
        <v>73</v>
      </c>
      <c r="C50" s="60"/>
      <c r="D50" s="48">
        <v>0</v>
      </c>
      <c r="E50" s="4">
        <f t="shared" si="17"/>
        <v>0</v>
      </c>
      <c r="F50" s="52">
        <v>1</v>
      </c>
      <c r="G50" s="4">
        <f t="shared" ref="G50:G51" si="18">E50*F50</f>
        <v>0</v>
      </c>
      <c r="H50" s="35"/>
    </row>
    <row r="51" spans="2:8" ht="17" thickBot="1" x14ac:dyDescent="0.25">
      <c r="B51" s="34" t="s">
        <v>74</v>
      </c>
      <c r="C51" s="60"/>
      <c r="D51" s="48">
        <v>0</v>
      </c>
      <c r="E51" s="4">
        <f t="shared" si="17"/>
        <v>0</v>
      </c>
      <c r="F51" s="52">
        <v>1</v>
      </c>
      <c r="G51" s="4">
        <f t="shared" si="18"/>
        <v>0</v>
      </c>
      <c r="H51" s="35"/>
    </row>
    <row r="52" spans="2:8" ht="17" thickBot="1" x14ac:dyDescent="0.25">
      <c r="B52" s="34" t="s">
        <v>75</v>
      </c>
      <c r="C52" s="8"/>
      <c r="D52" s="48">
        <v>0</v>
      </c>
      <c r="E52" s="4">
        <f t="shared" si="17"/>
        <v>0</v>
      </c>
      <c r="F52" s="52">
        <v>1</v>
      </c>
      <c r="G52" s="5">
        <f>E52*F52</f>
        <v>0</v>
      </c>
      <c r="H52" s="36"/>
    </row>
    <row r="53" spans="2:8" ht="17" thickBot="1" x14ac:dyDescent="0.25">
      <c r="B53" s="82"/>
      <c r="C53" s="88"/>
      <c r="D53" s="89" t="s">
        <v>31</v>
      </c>
      <c r="E53" s="132">
        <f>SUM(E14:E52)</f>
        <v>0</v>
      </c>
      <c r="F53" s="89" t="s">
        <v>31</v>
      </c>
      <c r="G53" s="132">
        <f>SUM(G14:G52)</f>
        <v>0</v>
      </c>
      <c r="H53" s="84"/>
    </row>
    <row r="54" spans="2:8" ht="17" thickBot="1" x14ac:dyDescent="0.25">
      <c r="B54" s="72"/>
      <c r="C54" s="94"/>
      <c r="D54" s="65"/>
      <c r="E54" s="70"/>
      <c r="F54" s="67"/>
      <c r="G54" s="70"/>
      <c r="H54" s="71"/>
    </row>
    <row r="55" spans="2:8" ht="17" thickBot="1" x14ac:dyDescent="0.25">
      <c r="B55" s="169" t="s">
        <v>76</v>
      </c>
      <c r="C55" s="170"/>
      <c r="D55" s="170"/>
      <c r="E55" s="170"/>
      <c r="F55" s="170"/>
      <c r="G55" s="170"/>
      <c r="H55" s="171"/>
    </row>
    <row r="56" spans="2:8" ht="17" thickBot="1" x14ac:dyDescent="0.25">
      <c r="B56" s="34"/>
      <c r="C56" s="31" t="s">
        <v>23</v>
      </c>
      <c r="D56" s="47" t="s">
        <v>24</v>
      </c>
      <c r="E56" s="39" t="s">
        <v>2</v>
      </c>
      <c r="F56" s="47" t="s">
        <v>3</v>
      </c>
      <c r="G56" s="39" t="s">
        <v>4</v>
      </c>
      <c r="H56" s="32" t="s">
        <v>25</v>
      </c>
    </row>
    <row r="57" spans="2:8" ht="17" thickBot="1" x14ac:dyDescent="0.25">
      <c r="B57" s="77" t="s">
        <v>77</v>
      </c>
      <c r="C57" s="133"/>
      <c r="D57" s="134"/>
      <c r="E57" s="135"/>
      <c r="F57" s="134"/>
      <c r="G57" s="172"/>
      <c r="H57" s="173"/>
    </row>
    <row r="58" spans="2:8" ht="17" thickBot="1" x14ac:dyDescent="0.25">
      <c r="B58" s="34" t="s">
        <v>51</v>
      </c>
      <c r="C58" s="60"/>
      <c r="D58" s="48">
        <v>2</v>
      </c>
      <c r="E58" s="4">
        <f t="shared" ref="E58:E60" si="19">C58*D58</f>
        <v>0</v>
      </c>
      <c r="F58" s="52">
        <v>1</v>
      </c>
      <c r="G58" s="4">
        <f t="shared" ref="G58:G60" si="20">E58*F58</f>
        <v>0</v>
      </c>
      <c r="H58" s="37"/>
    </row>
    <row r="59" spans="2:8" ht="17" thickBot="1" x14ac:dyDescent="0.25">
      <c r="B59" s="34" t="s">
        <v>78</v>
      </c>
      <c r="C59" s="60"/>
      <c r="D59" s="48">
        <v>2</v>
      </c>
      <c r="E59" s="4">
        <f t="shared" si="19"/>
        <v>0</v>
      </c>
      <c r="F59" s="52">
        <v>1</v>
      </c>
      <c r="G59" s="4">
        <f t="shared" si="20"/>
        <v>0</v>
      </c>
      <c r="H59" s="37"/>
    </row>
    <row r="60" spans="2:8" ht="17" thickBot="1" x14ac:dyDescent="0.25">
      <c r="B60" s="34" t="s">
        <v>52</v>
      </c>
      <c r="C60" s="60"/>
      <c r="D60" s="48">
        <v>1</v>
      </c>
      <c r="E60" s="4">
        <f t="shared" si="19"/>
        <v>0</v>
      </c>
      <c r="F60" s="52">
        <v>1</v>
      </c>
      <c r="G60" s="4">
        <f t="shared" si="20"/>
        <v>0</v>
      </c>
      <c r="H60" s="37"/>
    </row>
    <row r="61" spans="2:8" ht="17" thickBot="1" x14ac:dyDescent="0.25">
      <c r="B61" s="82"/>
      <c r="C61" s="88"/>
      <c r="D61" s="95" t="s">
        <v>31</v>
      </c>
      <c r="E61" s="132">
        <f>SUM(E58:E60)</f>
        <v>0</v>
      </c>
      <c r="F61" s="95" t="s">
        <v>31</v>
      </c>
      <c r="G61" s="132">
        <f>SUM(G58:G60)</f>
        <v>0</v>
      </c>
      <c r="H61" s="84"/>
    </row>
    <row r="62" spans="2:8" ht="17" thickBot="1" x14ac:dyDescent="0.25">
      <c r="B62" s="77" t="s">
        <v>79</v>
      </c>
      <c r="C62" s="133"/>
      <c r="D62" s="134"/>
      <c r="E62" s="135"/>
      <c r="F62" s="134"/>
      <c r="G62" s="172"/>
      <c r="H62" s="173"/>
    </row>
    <row r="63" spans="2:8" ht="17" thickBot="1" x14ac:dyDescent="0.25">
      <c r="B63" s="34" t="s">
        <v>51</v>
      </c>
      <c r="C63" s="60"/>
      <c r="D63" s="48">
        <v>1</v>
      </c>
      <c r="E63" s="4">
        <f t="shared" ref="E63:E67" si="21">C63*D63</f>
        <v>0</v>
      </c>
      <c r="F63" s="52">
        <v>1</v>
      </c>
      <c r="G63" s="4">
        <f t="shared" ref="G63:G67" si="22">E63*F63</f>
        <v>0</v>
      </c>
      <c r="H63" s="37"/>
    </row>
    <row r="64" spans="2:8" ht="17" thickBot="1" x14ac:dyDescent="0.25">
      <c r="B64" s="34" t="s">
        <v>80</v>
      </c>
      <c r="C64" s="60"/>
      <c r="D64" s="48">
        <v>1</v>
      </c>
      <c r="E64" s="4">
        <f t="shared" si="21"/>
        <v>0</v>
      </c>
      <c r="F64" s="52">
        <v>1</v>
      </c>
      <c r="G64" s="4">
        <f t="shared" si="22"/>
        <v>0</v>
      </c>
      <c r="H64" s="37"/>
    </row>
    <row r="65" spans="2:8" ht="17" thickBot="1" x14ac:dyDescent="0.25">
      <c r="B65" s="34" t="s">
        <v>78</v>
      </c>
      <c r="C65" s="60"/>
      <c r="D65" s="48">
        <v>10</v>
      </c>
      <c r="E65" s="4">
        <f t="shared" si="21"/>
        <v>0</v>
      </c>
      <c r="F65" s="52">
        <v>1</v>
      </c>
      <c r="G65" s="4">
        <f t="shared" si="22"/>
        <v>0</v>
      </c>
      <c r="H65" s="37"/>
    </row>
    <row r="66" spans="2:8" ht="17" thickBot="1" x14ac:dyDescent="0.25">
      <c r="B66" s="34" t="s">
        <v>52</v>
      </c>
      <c r="C66" s="60"/>
      <c r="D66" s="48">
        <v>1</v>
      </c>
      <c r="E66" s="4">
        <f t="shared" si="21"/>
        <v>0</v>
      </c>
      <c r="F66" s="52">
        <v>1</v>
      </c>
      <c r="G66" s="4">
        <f t="shared" si="22"/>
        <v>0</v>
      </c>
      <c r="H66" s="37"/>
    </row>
    <row r="67" spans="2:8" ht="17" thickBot="1" x14ac:dyDescent="0.25">
      <c r="B67" s="34" t="s">
        <v>81</v>
      </c>
      <c r="C67" s="8"/>
      <c r="D67" s="48">
        <v>1</v>
      </c>
      <c r="E67" s="4">
        <f t="shared" si="21"/>
        <v>0</v>
      </c>
      <c r="F67" s="52">
        <v>1</v>
      </c>
      <c r="G67" s="4">
        <f t="shared" si="22"/>
        <v>0</v>
      </c>
      <c r="H67" s="37"/>
    </row>
    <row r="68" spans="2:8" ht="17" thickBot="1" x14ac:dyDescent="0.25">
      <c r="B68" s="82"/>
      <c r="C68" s="88"/>
      <c r="D68" s="89" t="s">
        <v>31</v>
      </c>
      <c r="E68" s="132">
        <f>SUM(E63:E67)</f>
        <v>0</v>
      </c>
      <c r="F68" s="89" t="s">
        <v>31</v>
      </c>
      <c r="G68" s="132">
        <f>SUM(G63:G67)</f>
        <v>0</v>
      </c>
      <c r="H68" s="84"/>
    </row>
    <row r="69" spans="2:8" ht="17" thickBot="1" x14ac:dyDescent="0.25">
      <c r="B69" s="72"/>
      <c r="C69" s="94"/>
      <c r="D69" s="65"/>
      <c r="E69" s="70"/>
      <c r="F69" s="67"/>
      <c r="G69" s="70"/>
      <c r="H69" s="71"/>
    </row>
    <row r="70" spans="2:8" ht="17" thickBot="1" x14ac:dyDescent="0.25">
      <c r="B70" s="169" t="s">
        <v>82</v>
      </c>
      <c r="C70" s="170"/>
      <c r="D70" s="170"/>
      <c r="E70" s="170"/>
      <c r="F70" s="170"/>
      <c r="G70" s="170"/>
      <c r="H70" s="171"/>
    </row>
    <row r="71" spans="2:8" ht="17" thickBot="1" x14ac:dyDescent="0.25">
      <c r="B71" s="34" t="s">
        <v>83</v>
      </c>
      <c r="C71" s="60"/>
      <c r="D71" s="48">
        <v>10</v>
      </c>
      <c r="E71" s="6">
        <f t="shared" ref="E71:E73" si="23">C71*D71</f>
        <v>0</v>
      </c>
      <c r="F71" s="52">
        <v>0.75</v>
      </c>
      <c r="G71" s="5">
        <f t="shared" ref="G71:G72" si="24">E71*F71</f>
        <v>0</v>
      </c>
      <c r="H71" s="37" t="s">
        <v>84</v>
      </c>
    </row>
    <row r="72" spans="2:8" ht="17" thickBot="1" x14ac:dyDescent="0.25">
      <c r="B72" s="34" t="s">
        <v>85</v>
      </c>
      <c r="C72" s="60"/>
      <c r="D72" s="48">
        <v>20</v>
      </c>
      <c r="E72" s="6">
        <f t="shared" si="23"/>
        <v>0</v>
      </c>
      <c r="F72" s="52">
        <v>0.75</v>
      </c>
      <c r="G72" s="5">
        <f t="shared" si="24"/>
        <v>0</v>
      </c>
      <c r="H72" s="37" t="s">
        <v>86</v>
      </c>
    </row>
    <row r="73" spans="2:8" ht="17" thickBot="1" x14ac:dyDescent="0.25">
      <c r="B73" s="34" t="s">
        <v>87</v>
      </c>
      <c r="C73" s="60"/>
      <c r="D73" s="48">
        <v>20</v>
      </c>
      <c r="E73" s="6">
        <f t="shared" si="23"/>
        <v>0</v>
      </c>
      <c r="F73" s="52">
        <v>0.75</v>
      </c>
      <c r="G73" s="5">
        <f>E73*F73</f>
        <v>0</v>
      </c>
      <c r="H73" s="37" t="s">
        <v>88</v>
      </c>
    </row>
    <row r="74" spans="2:8" ht="17" thickBot="1" x14ac:dyDescent="0.25">
      <c r="B74" s="38" t="s">
        <v>89</v>
      </c>
      <c r="C74" s="8"/>
      <c r="D74" s="48">
        <v>10</v>
      </c>
      <c r="E74" s="6">
        <f t="shared" ref="E74" si="25">C74*D74</f>
        <v>0</v>
      </c>
      <c r="F74" s="52">
        <v>0.75</v>
      </c>
      <c r="G74" s="5">
        <f t="shared" ref="G74" si="26">E74*F74</f>
        <v>0</v>
      </c>
      <c r="H74" s="37" t="s">
        <v>88</v>
      </c>
    </row>
    <row r="75" spans="2:8" ht="17" thickBot="1" x14ac:dyDescent="0.25">
      <c r="B75" s="34" t="s">
        <v>90</v>
      </c>
      <c r="C75" s="8"/>
      <c r="D75" s="48">
        <v>5</v>
      </c>
      <c r="E75" s="4">
        <f t="shared" si="4"/>
        <v>0</v>
      </c>
      <c r="F75" s="52">
        <v>0.75</v>
      </c>
      <c r="G75" s="4">
        <f t="shared" si="3"/>
        <v>0</v>
      </c>
      <c r="H75" s="35"/>
    </row>
    <row r="76" spans="2:8" ht="17" thickBot="1" x14ac:dyDescent="0.25">
      <c r="B76" s="61"/>
      <c r="C76" s="92"/>
      <c r="D76" s="65"/>
      <c r="E76" s="66"/>
      <c r="F76" s="67"/>
      <c r="G76" s="68"/>
      <c r="H76" s="69"/>
    </row>
    <row r="77" spans="2:8" ht="17" thickBot="1" x14ac:dyDescent="0.25">
      <c r="B77" s="157" t="s">
        <v>91</v>
      </c>
      <c r="C77" s="167"/>
      <c r="D77" s="168"/>
      <c r="E77" s="136">
        <f>E9+E53+E61+E68+SUM(E71:E75)</f>
        <v>0</v>
      </c>
      <c r="F77" s="53" t="s">
        <v>7</v>
      </c>
      <c r="G77" s="136">
        <f>G9+G53+G61+G68+SUM(G71:G75)</f>
        <v>0</v>
      </c>
    </row>
  </sheetData>
  <sheetProtection algorithmName="SHA-512" hashValue="EMEfWBtHfn9IKUqk4hOhR6pkSkl1TAi9Do+bRnFTXHcWu2CArkxtFRQb4xZIcAfqA5yPfNcARSvQNWbU99x+EQ==" saltValue="VL8FKZUjxCa/XPA1/FLcqg==" spinCount="100000" sheet="1" objects="1" scenarios="1" selectLockedCells="1"/>
  <mergeCells count="8">
    <mergeCell ref="G4:H4"/>
    <mergeCell ref="B77:D77"/>
    <mergeCell ref="B5:H5"/>
    <mergeCell ref="B11:H11"/>
    <mergeCell ref="B70:H70"/>
    <mergeCell ref="G57:H57"/>
    <mergeCell ref="B55:H55"/>
    <mergeCell ref="G62:H62"/>
  </mergeCells>
  <pageMargins left="0.7" right="0.7" top="0.75" bottom="0.75" header="0.3" footer="0.3"/>
  <ignoredErrors>
    <ignoredError sqref="D31" formulaRange="1"/>
  </ignoredErrors>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540D8B35-E210-4C4C-B935-2DB5FD3B2627}">
          <x14:formula1>
            <xm:f>Gegevensvalidatie!B3</xm:f>
          </x14:formula1>
          <x14:formula2>
            <xm:f>Gegevensvalidatie!C3</xm:f>
          </x14:formula2>
          <xm:sqref>C71:C73</xm:sqref>
        </x14:dataValidation>
        <x14:dataValidation type="decimal" allowBlank="1" showInputMessage="1" showErrorMessage="1" xr:uid="{692AB06B-8D0C-314D-918C-69FA4E0439D2}">
          <x14:formula1>
            <xm:f>Gegevensvalidatie!B5</xm:f>
          </x14:formula1>
          <x14:formula2>
            <xm:f>Gegevensvalidatie!C5</xm:f>
          </x14:formula2>
          <xm:sqref>C74:C75</xm:sqref>
        </x14:dataValidation>
        <x14:dataValidation type="decimal" allowBlank="1" showInputMessage="1" showErrorMessage="1" xr:uid="{C86975A9-C624-E84C-8E3B-C44BC685F3AB}">
          <x14:formula1>
            <xm:f>Gegevensvalidatie!B6</xm:f>
          </x14:formula1>
          <x14:formula2>
            <xm:f>Gegevensvalidatie!C6</xm:f>
          </x14:formula2>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1096-2079-964D-A047-DF5705BD816F}">
  <dimension ref="B1:H125"/>
  <sheetViews>
    <sheetView showGridLines="0" topLeftCell="A11" zoomScale="157" workbookViewId="0">
      <selection activeCell="C101" sqref="C101"/>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2" customWidth="1"/>
    <col min="6" max="6" width="11.1640625" style="46" customWidth="1"/>
    <col min="7" max="7" width="16.1640625" style="12" customWidth="1"/>
    <col min="8" max="8" width="53.1640625" style="12" customWidth="1"/>
    <col min="9" max="16384" width="11" style="12"/>
  </cols>
  <sheetData>
    <row r="1" spans="2:8" ht="23" x14ac:dyDescent="0.2">
      <c r="B1" s="29" t="s">
        <v>92</v>
      </c>
    </row>
    <row r="2" spans="2:8" ht="17" thickBot="1" x14ac:dyDescent="0.25"/>
    <row r="3" spans="2:8" ht="17" thickBot="1" x14ac:dyDescent="0.25">
      <c r="B3" s="30"/>
      <c r="C3" s="31" t="s">
        <v>23</v>
      </c>
      <c r="D3" s="47" t="s">
        <v>24</v>
      </c>
      <c r="E3" s="32" t="s">
        <v>2</v>
      </c>
      <c r="F3" s="47" t="s">
        <v>3</v>
      </c>
      <c r="G3" s="32" t="s">
        <v>4</v>
      </c>
      <c r="H3" s="32" t="s">
        <v>25</v>
      </c>
    </row>
    <row r="4" spans="2:8" ht="17" thickBot="1" x14ac:dyDescent="0.25">
      <c r="B4" s="33" t="s">
        <v>93</v>
      </c>
      <c r="C4" s="129"/>
      <c r="D4" s="130"/>
      <c r="E4" s="129"/>
      <c r="F4" s="130"/>
      <c r="G4" s="165"/>
      <c r="H4" s="166"/>
    </row>
    <row r="5" spans="2:8" ht="17" thickBot="1" x14ac:dyDescent="0.25">
      <c r="B5" s="169" t="s">
        <v>27</v>
      </c>
      <c r="C5" s="170"/>
      <c r="D5" s="170"/>
      <c r="E5" s="170"/>
      <c r="F5" s="170"/>
      <c r="G5" s="170"/>
      <c r="H5" s="171"/>
    </row>
    <row r="6" spans="2:8" ht="17" thickBot="1" x14ac:dyDescent="0.25">
      <c r="B6" s="34" t="s">
        <v>28</v>
      </c>
      <c r="C6" s="60"/>
      <c r="D6" s="48">
        <v>1</v>
      </c>
      <c r="E6" s="4">
        <f t="shared" ref="E6:E9" si="0">C6*D6</f>
        <v>0</v>
      </c>
      <c r="F6" s="52">
        <v>1</v>
      </c>
      <c r="G6" s="4">
        <f>E6*F6</f>
        <v>0</v>
      </c>
      <c r="H6" s="35"/>
    </row>
    <row r="7" spans="2:8" ht="17" thickBot="1" x14ac:dyDescent="0.25">
      <c r="B7" s="34" t="s">
        <v>29</v>
      </c>
      <c r="C7" s="8"/>
      <c r="D7" s="48">
        <v>1</v>
      </c>
      <c r="E7" s="4">
        <f>C7*D7</f>
        <v>0</v>
      </c>
      <c r="F7" s="52">
        <v>1</v>
      </c>
      <c r="G7" s="5">
        <f>E7*F7</f>
        <v>0</v>
      </c>
      <c r="H7" s="36"/>
    </row>
    <row r="8" spans="2:8" ht="17" thickBot="1" x14ac:dyDescent="0.25">
      <c r="B8" s="34" t="s">
        <v>30</v>
      </c>
      <c r="C8" s="60"/>
      <c r="D8" s="48">
        <v>1</v>
      </c>
      <c r="E8" s="4">
        <f t="shared" si="0"/>
        <v>0</v>
      </c>
      <c r="F8" s="52">
        <v>1</v>
      </c>
      <c r="G8" s="5">
        <f t="shared" ref="G8" si="1">E8*F8</f>
        <v>0</v>
      </c>
      <c r="H8" s="37"/>
    </row>
    <row r="9" spans="2:8" ht="17" thickBot="1" x14ac:dyDescent="0.25">
      <c r="B9" s="38" t="s">
        <v>94</v>
      </c>
      <c r="C9" s="8"/>
      <c r="D9" s="48">
        <v>1</v>
      </c>
      <c r="E9" s="4">
        <f t="shared" si="0"/>
        <v>0</v>
      </c>
      <c r="F9" s="52">
        <v>1</v>
      </c>
      <c r="G9" s="5">
        <f>E9*F9</f>
        <v>0</v>
      </c>
      <c r="H9" s="36"/>
    </row>
    <row r="10" spans="2:8" ht="17" thickBot="1" x14ac:dyDescent="0.25">
      <c r="B10" s="82"/>
      <c r="C10" s="88"/>
      <c r="D10" s="89" t="s">
        <v>31</v>
      </c>
      <c r="E10" s="132">
        <f>SUM(E6:E9)</f>
        <v>0</v>
      </c>
      <c r="F10" s="90" t="s">
        <v>32</v>
      </c>
      <c r="G10" s="132">
        <f>SUM(G6:G9)</f>
        <v>0</v>
      </c>
      <c r="H10" s="83"/>
    </row>
    <row r="11" spans="2:8" ht="17" thickBot="1" x14ac:dyDescent="0.25">
      <c r="B11" s="61"/>
      <c r="C11" s="92"/>
      <c r="D11" s="65"/>
      <c r="E11" s="66"/>
      <c r="F11" s="67"/>
      <c r="G11" s="68"/>
      <c r="H11" s="69"/>
    </row>
    <row r="12" spans="2:8" ht="17" thickBot="1" x14ac:dyDescent="0.25">
      <c r="B12" s="169" t="s">
        <v>33</v>
      </c>
      <c r="C12" s="170"/>
      <c r="D12" s="170"/>
      <c r="E12" s="170"/>
      <c r="F12" s="170"/>
      <c r="G12" s="170"/>
      <c r="H12" s="171"/>
    </row>
    <row r="13" spans="2:8" ht="17" thickBot="1" x14ac:dyDescent="0.25">
      <c r="B13" s="62" t="s">
        <v>34</v>
      </c>
      <c r="C13" s="63"/>
      <c r="D13" s="63"/>
      <c r="E13" s="63"/>
      <c r="F13" s="63"/>
      <c r="G13" s="63"/>
      <c r="H13" s="64"/>
    </row>
    <row r="14" spans="2:8" ht="17" thickBot="1" x14ac:dyDescent="0.25">
      <c r="B14" s="34"/>
      <c r="C14" s="93" t="s">
        <v>23</v>
      </c>
      <c r="D14" s="73" t="s">
        <v>24</v>
      </c>
      <c r="E14" s="74" t="s">
        <v>2</v>
      </c>
      <c r="F14" s="75" t="s">
        <v>3</v>
      </c>
      <c r="G14" s="74" t="s">
        <v>4</v>
      </c>
      <c r="H14" s="76" t="s">
        <v>25</v>
      </c>
    </row>
    <row r="15" spans="2:8" ht="17" thickBot="1" x14ac:dyDescent="0.25">
      <c r="B15" s="34" t="s">
        <v>35</v>
      </c>
      <c r="C15" s="60"/>
      <c r="D15" s="48">
        <v>111</v>
      </c>
      <c r="E15" s="4">
        <f t="shared" ref="E15:E123" si="2">C15*D15</f>
        <v>0</v>
      </c>
      <c r="F15" s="52">
        <v>1</v>
      </c>
      <c r="G15" s="4">
        <f t="shared" ref="G15:G123" si="3">E15*F15</f>
        <v>0</v>
      </c>
      <c r="H15" s="35"/>
    </row>
    <row r="16" spans="2:8" ht="17" thickBot="1" x14ac:dyDescent="0.25">
      <c r="B16" s="34" t="s">
        <v>36</v>
      </c>
      <c r="C16" s="60"/>
      <c r="D16" s="48">
        <v>14</v>
      </c>
      <c r="E16" s="4">
        <f t="shared" si="2"/>
        <v>0</v>
      </c>
      <c r="F16" s="52">
        <v>1</v>
      </c>
      <c r="G16" s="4">
        <f t="shared" si="3"/>
        <v>0</v>
      </c>
      <c r="H16" s="35"/>
    </row>
    <row r="17" spans="2:8" ht="17" thickBot="1" x14ac:dyDescent="0.25">
      <c r="B17" s="34" t="s">
        <v>37</v>
      </c>
      <c r="C17" s="60"/>
      <c r="D17" s="48">
        <v>15</v>
      </c>
      <c r="E17" s="4">
        <f t="shared" si="2"/>
        <v>0</v>
      </c>
      <c r="F17" s="52">
        <v>1</v>
      </c>
      <c r="G17" s="4">
        <f t="shared" si="3"/>
        <v>0</v>
      </c>
      <c r="H17" s="37"/>
    </row>
    <row r="18" spans="2:8" ht="17" thickBot="1" x14ac:dyDescent="0.25">
      <c r="B18" s="35" t="s">
        <v>38</v>
      </c>
      <c r="C18" s="60"/>
      <c r="D18" s="48">
        <v>174</v>
      </c>
      <c r="E18" s="4">
        <f t="shared" si="2"/>
        <v>0</v>
      </c>
      <c r="F18" s="52">
        <v>1</v>
      </c>
      <c r="G18" s="4">
        <f t="shared" si="3"/>
        <v>0</v>
      </c>
      <c r="H18" s="37"/>
    </row>
    <row r="19" spans="2:8" ht="17" thickBot="1" x14ac:dyDescent="0.25">
      <c r="B19" s="34" t="s">
        <v>39</v>
      </c>
      <c r="C19" s="60"/>
      <c r="D19" s="48">
        <v>0</v>
      </c>
      <c r="E19" s="4">
        <f t="shared" si="2"/>
        <v>0</v>
      </c>
      <c r="F19" s="52">
        <v>1</v>
      </c>
      <c r="G19" s="4">
        <f t="shared" si="3"/>
        <v>0</v>
      </c>
      <c r="H19" s="37"/>
    </row>
    <row r="20" spans="2:8" ht="17" thickBot="1" x14ac:dyDescent="0.25">
      <c r="B20" s="62" t="s">
        <v>40</v>
      </c>
      <c r="C20" s="63"/>
      <c r="D20" s="63"/>
      <c r="E20" s="63"/>
      <c r="F20" s="63"/>
      <c r="G20" s="63"/>
      <c r="H20" s="64"/>
    </row>
    <row r="21" spans="2:8" ht="17" thickBot="1" x14ac:dyDescent="0.25">
      <c r="B21" s="34" t="s">
        <v>95</v>
      </c>
      <c r="C21" s="60"/>
      <c r="D21" s="48">
        <v>5</v>
      </c>
      <c r="E21" s="4">
        <f t="shared" ref="E21" si="4">C21*D21</f>
        <v>0</v>
      </c>
      <c r="F21" s="52">
        <v>1</v>
      </c>
      <c r="G21" s="4">
        <f t="shared" ref="G21" si="5">E21*F21</f>
        <v>0</v>
      </c>
      <c r="H21" s="35"/>
    </row>
    <row r="22" spans="2:8" ht="17" thickBot="1" x14ac:dyDescent="0.25">
      <c r="B22" s="34" t="s">
        <v>42</v>
      </c>
      <c r="C22" s="60"/>
      <c r="D22" s="48">
        <v>1</v>
      </c>
      <c r="E22" s="4">
        <f t="shared" si="2"/>
        <v>0</v>
      </c>
      <c r="F22" s="52">
        <v>1</v>
      </c>
      <c r="G22" s="4">
        <f t="shared" si="3"/>
        <v>0</v>
      </c>
      <c r="H22" s="37"/>
    </row>
    <row r="23" spans="2:8" ht="17" thickBot="1" x14ac:dyDescent="0.25">
      <c r="B23" s="34" t="s">
        <v>43</v>
      </c>
      <c r="C23" s="60"/>
      <c r="D23" s="48">
        <v>3</v>
      </c>
      <c r="E23" s="4">
        <f t="shared" si="2"/>
        <v>0</v>
      </c>
      <c r="F23" s="52">
        <v>1</v>
      </c>
      <c r="G23" s="4">
        <f t="shared" si="3"/>
        <v>0</v>
      </c>
      <c r="H23" s="37"/>
    </row>
    <row r="24" spans="2:8" ht="17" thickBot="1" x14ac:dyDescent="0.25">
      <c r="B24" s="34" t="s">
        <v>44</v>
      </c>
      <c r="C24" s="60"/>
      <c r="D24" s="48">
        <v>4</v>
      </c>
      <c r="E24" s="4">
        <f t="shared" si="2"/>
        <v>0</v>
      </c>
      <c r="F24" s="52">
        <v>1</v>
      </c>
      <c r="G24" s="4">
        <f t="shared" si="3"/>
        <v>0</v>
      </c>
      <c r="H24" s="37"/>
    </row>
    <row r="25" spans="2:8" ht="17" thickBot="1" x14ac:dyDescent="0.25">
      <c r="B25" s="34" t="s">
        <v>45</v>
      </c>
      <c r="C25" s="60"/>
      <c r="D25" s="48">
        <v>36</v>
      </c>
      <c r="E25" s="4">
        <f t="shared" si="2"/>
        <v>0</v>
      </c>
      <c r="F25" s="52">
        <v>1</v>
      </c>
      <c r="G25" s="4">
        <f t="shared" si="3"/>
        <v>0</v>
      </c>
      <c r="H25" s="37"/>
    </row>
    <row r="26" spans="2:8" ht="17" thickBot="1" x14ac:dyDescent="0.25">
      <c r="B26" s="34" t="s">
        <v>46</v>
      </c>
      <c r="C26" s="60"/>
      <c r="D26" s="48">
        <v>6</v>
      </c>
      <c r="E26" s="4">
        <f t="shared" si="2"/>
        <v>0</v>
      </c>
      <c r="F26" s="52">
        <v>1</v>
      </c>
      <c r="G26" s="4">
        <f t="shared" si="3"/>
        <v>0</v>
      </c>
      <c r="H26" s="37"/>
    </row>
    <row r="27" spans="2:8" ht="17" thickBot="1" x14ac:dyDescent="0.25">
      <c r="B27" s="34" t="s">
        <v>47</v>
      </c>
      <c r="C27" s="60"/>
      <c r="D27" s="48">
        <v>4</v>
      </c>
      <c r="E27" s="4">
        <f t="shared" si="2"/>
        <v>0</v>
      </c>
      <c r="F27" s="52">
        <v>1</v>
      </c>
      <c r="G27" s="4">
        <f t="shared" si="3"/>
        <v>0</v>
      </c>
      <c r="H27" s="37"/>
    </row>
    <row r="28" spans="2:8" ht="17" thickBot="1" x14ac:dyDescent="0.25">
      <c r="B28" s="34" t="s">
        <v>39</v>
      </c>
      <c r="C28" s="60"/>
      <c r="D28" s="48">
        <v>0</v>
      </c>
      <c r="E28" s="4">
        <f t="shared" si="2"/>
        <v>0</v>
      </c>
      <c r="F28" s="52">
        <v>1</v>
      </c>
      <c r="G28" s="4">
        <f t="shared" si="3"/>
        <v>0</v>
      </c>
      <c r="H28" s="37"/>
    </row>
    <row r="29" spans="2:8" ht="17" thickBot="1" x14ac:dyDescent="0.25">
      <c r="B29" s="34" t="s">
        <v>48</v>
      </c>
      <c r="C29" s="60"/>
      <c r="D29" s="48">
        <f>D25+D26+D27+D28</f>
        <v>46</v>
      </c>
      <c r="E29" s="4">
        <f t="shared" si="2"/>
        <v>0</v>
      </c>
      <c r="F29" s="52">
        <v>1</v>
      </c>
      <c r="G29" s="4">
        <f t="shared" si="3"/>
        <v>0</v>
      </c>
      <c r="H29" s="37"/>
    </row>
    <row r="30" spans="2:8" ht="17" thickBot="1" x14ac:dyDescent="0.25">
      <c r="B30" s="34" t="s">
        <v>49</v>
      </c>
      <c r="C30" s="60"/>
      <c r="D30" s="48">
        <v>8</v>
      </c>
      <c r="E30" s="4">
        <f t="shared" si="2"/>
        <v>0</v>
      </c>
      <c r="F30" s="52">
        <v>1</v>
      </c>
      <c r="G30" s="4">
        <f t="shared" si="3"/>
        <v>0</v>
      </c>
      <c r="H30" s="37"/>
    </row>
    <row r="31" spans="2:8" ht="17" thickBot="1" x14ac:dyDescent="0.25">
      <c r="B31" s="62" t="s">
        <v>50</v>
      </c>
      <c r="C31" s="63"/>
      <c r="D31" s="63"/>
      <c r="E31" s="63"/>
      <c r="F31" s="63"/>
      <c r="G31" s="63"/>
      <c r="H31" s="64"/>
    </row>
    <row r="32" spans="2:8" ht="17" thickBot="1" x14ac:dyDescent="0.25">
      <c r="B32" s="34" t="s">
        <v>51</v>
      </c>
      <c r="C32" s="60"/>
      <c r="D32" s="48">
        <f>SUM(D15:D19)+SUM(D21:D24)</f>
        <v>327</v>
      </c>
      <c r="E32" s="4">
        <f t="shared" si="2"/>
        <v>0</v>
      </c>
      <c r="F32" s="52">
        <v>1</v>
      </c>
      <c r="G32" s="4">
        <f t="shared" si="3"/>
        <v>0</v>
      </c>
      <c r="H32" s="37"/>
    </row>
    <row r="33" spans="2:8" ht="17" thickBot="1" x14ac:dyDescent="0.25">
      <c r="B33" s="34" t="s">
        <v>52</v>
      </c>
      <c r="C33" s="60"/>
      <c r="D33" s="48">
        <f>D32</f>
        <v>327</v>
      </c>
      <c r="E33" s="4">
        <f t="shared" si="2"/>
        <v>0</v>
      </c>
      <c r="F33" s="52">
        <v>1</v>
      </c>
      <c r="G33" s="4">
        <f t="shared" si="3"/>
        <v>0</v>
      </c>
      <c r="H33" s="37"/>
    </row>
    <row r="34" spans="2:8" ht="17" thickBot="1" x14ac:dyDescent="0.25">
      <c r="B34" s="34" t="s">
        <v>53</v>
      </c>
      <c r="C34" s="60"/>
      <c r="D34" s="48">
        <v>150</v>
      </c>
      <c r="E34" s="4">
        <f>C34*D34</f>
        <v>0</v>
      </c>
      <c r="F34" s="52">
        <v>1</v>
      </c>
      <c r="G34" s="4">
        <f t="shared" si="3"/>
        <v>0</v>
      </c>
      <c r="H34" s="35" t="s">
        <v>96</v>
      </c>
    </row>
    <row r="35" spans="2:8" ht="17" thickBot="1" x14ac:dyDescent="0.25">
      <c r="B35" s="34" t="s">
        <v>55</v>
      </c>
      <c r="C35" s="60"/>
      <c r="D35" s="48">
        <v>45</v>
      </c>
      <c r="E35" s="4">
        <f t="shared" si="2"/>
        <v>0</v>
      </c>
      <c r="F35" s="52">
        <v>1</v>
      </c>
      <c r="G35" s="4">
        <f t="shared" si="3"/>
        <v>0</v>
      </c>
      <c r="H35" s="35" t="s">
        <v>97</v>
      </c>
    </row>
    <row r="36" spans="2:8" ht="17" thickBot="1" x14ac:dyDescent="0.25">
      <c r="B36" s="34" t="s">
        <v>57</v>
      </c>
      <c r="C36" s="60"/>
      <c r="D36" s="48">
        <v>50</v>
      </c>
      <c r="E36" s="4">
        <f t="shared" si="2"/>
        <v>0</v>
      </c>
      <c r="F36" s="52">
        <v>1</v>
      </c>
      <c r="G36" s="4">
        <f t="shared" si="3"/>
        <v>0</v>
      </c>
      <c r="H36" s="35" t="s">
        <v>98</v>
      </c>
    </row>
    <row r="37" spans="2:8" ht="17" thickBot="1" x14ac:dyDescent="0.25">
      <c r="B37" s="34" t="s">
        <v>59</v>
      </c>
      <c r="C37" s="60"/>
      <c r="D37" s="48">
        <v>5</v>
      </c>
      <c r="E37" s="4">
        <f t="shared" si="2"/>
        <v>0</v>
      </c>
      <c r="F37" s="52">
        <v>1</v>
      </c>
      <c r="G37" s="4">
        <f t="shared" si="3"/>
        <v>0</v>
      </c>
      <c r="H37" s="37"/>
    </row>
    <row r="38" spans="2:8" ht="17" thickBot="1" x14ac:dyDescent="0.25">
      <c r="B38" s="34" t="s">
        <v>60</v>
      </c>
      <c r="C38" s="60"/>
      <c r="D38" s="48">
        <v>1</v>
      </c>
      <c r="E38" s="4">
        <f t="shared" si="2"/>
        <v>0</v>
      </c>
      <c r="F38" s="52">
        <v>1</v>
      </c>
      <c r="G38" s="4">
        <f t="shared" si="3"/>
        <v>0</v>
      </c>
      <c r="H38" s="35"/>
    </row>
    <row r="39" spans="2:8" ht="17" thickBot="1" x14ac:dyDescent="0.25">
      <c r="B39" s="34" t="s">
        <v>61</v>
      </c>
      <c r="C39" s="60"/>
      <c r="D39" s="48">
        <v>2</v>
      </c>
      <c r="E39" s="4">
        <f t="shared" si="2"/>
        <v>0</v>
      </c>
      <c r="F39" s="52">
        <v>1</v>
      </c>
      <c r="G39" s="4">
        <f t="shared" si="3"/>
        <v>0</v>
      </c>
      <c r="H39" s="35"/>
    </row>
    <row r="40" spans="2:8" ht="17" thickBot="1" x14ac:dyDescent="0.25">
      <c r="B40" s="34" t="s">
        <v>62</v>
      </c>
      <c r="C40" s="60"/>
      <c r="D40" s="48">
        <v>2</v>
      </c>
      <c r="E40" s="4">
        <f t="shared" si="2"/>
        <v>0</v>
      </c>
      <c r="F40" s="52">
        <v>1</v>
      </c>
      <c r="G40" s="4">
        <f t="shared" si="3"/>
        <v>0</v>
      </c>
      <c r="H40" s="35"/>
    </row>
    <row r="41" spans="2:8" ht="17" thickBot="1" x14ac:dyDescent="0.25">
      <c r="B41" s="34" t="s">
        <v>63</v>
      </c>
      <c r="C41" s="60"/>
      <c r="D41" s="48">
        <v>78</v>
      </c>
      <c r="E41" s="4">
        <f t="shared" si="2"/>
        <v>0</v>
      </c>
      <c r="F41" s="52">
        <v>1</v>
      </c>
      <c r="G41" s="4">
        <f t="shared" si="3"/>
        <v>0</v>
      </c>
      <c r="H41" s="35"/>
    </row>
    <row r="42" spans="2:8" ht="17" thickBot="1" x14ac:dyDescent="0.25">
      <c r="B42" s="34" t="s">
        <v>64</v>
      </c>
      <c r="C42" s="9"/>
      <c r="D42" s="48">
        <f>D15+D16+D17+D19+D21+D25+D26+D27+D28</f>
        <v>191</v>
      </c>
      <c r="E42" s="4">
        <f t="shared" si="2"/>
        <v>0</v>
      </c>
      <c r="F42" s="52">
        <v>1</v>
      </c>
      <c r="G42" s="4">
        <f t="shared" si="3"/>
        <v>0</v>
      </c>
      <c r="H42" s="35"/>
    </row>
    <row r="43" spans="2:8" ht="17" thickBot="1" x14ac:dyDescent="0.25">
      <c r="B43" s="34" t="s">
        <v>65</v>
      </c>
      <c r="C43" s="9"/>
      <c r="D43" s="48">
        <v>10</v>
      </c>
      <c r="E43" s="4">
        <f t="shared" si="2"/>
        <v>0</v>
      </c>
      <c r="F43" s="52">
        <v>1</v>
      </c>
      <c r="G43" s="4">
        <f t="shared" si="3"/>
        <v>0</v>
      </c>
      <c r="H43" s="35"/>
    </row>
    <row r="44" spans="2:8" ht="17" thickBot="1" x14ac:dyDescent="0.25">
      <c r="B44" s="34" t="s">
        <v>66</v>
      </c>
      <c r="C44" s="9"/>
      <c r="D44" s="48">
        <f>D22+D23+D24</f>
        <v>8</v>
      </c>
      <c r="E44" s="4">
        <f t="shared" si="2"/>
        <v>0</v>
      </c>
      <c r="F44" s="52">
        <v>1</v>
      </c>
      <c r="G44" s="4">
        <f t="shared" si="3"/>
        <v>0</v>
      </c>
      <c r="H44" s="35"/>
    </row>
    <row r="45" spans="2:8" ht="17" thickBot="1" x14ac:dyDescent="0.25">
      <c r="B45" s="34" t="s">
        <v>67</v>
      </c>
      <c r="C45" s="9"/>
      <c r="D45" s="48">
        <f>D42</f>
        <v>191</v>
      </c>
      <c r="E45" s="4">
        <f t="shared" si="2"/>
        <v>0</v>
      </c>
      <c r="F45" s="52">
        <v>1</v>
      </c>
      <c r="G45" s="4">
        <f t="shared" si="3"/>
        <v>0</v>
      </c>
      <c r="H45" s="35"/>
    </row>
    <row r="46" spans="2:8" ht="17" thickBot="1" x14ac:dyDescent="0.25">
      <c r="B46" s="34" t="s">
        <v>68</v>
      </c>
      <c r="C46" s="9"/>
      <c r="D46" s="48">
        <f>D22</f>
        <v>1</v>
      </c>
      <c r="E46" s="4">
        <f t="shared" si="2"/>
        <v>0</v>
      </c>
      <c r="F46" s="52">
        <v>1</v>
      </c>
      <c r="G46" s="4">
        <f t="shared" si="3"/>
        <v>0</v>
      </c>
      <c r="H46" s="35"/>
    </row>
    <row r="47" spans="2:8" ht="17" thickBot="1" x14ac:dyDescent="0.25">
      <c r="B47" s="34" t="s">
        <v>69</v>
      </c>
      <c r="C47" s="9"/>
      <c r="D47" s="48">
        <f>D23</f>
        <v>3</v>
      </c>
      <c r="E47" s="4">
        <f t="shared" si="2"/>
        <v>0</v>
      </c>
      <c r="F47" s="52">
        <v>1</v>
      </c>
      <c r="G47" s="4">
        <f t="shared" si="3"/>
        <v>0</v>
      </c>
      <c r="H47" s="35"/>
    </row>
    <row r="48" spans="2:8" ht="17" thickBot="1" x14ac:dyDescent="0.25">
      <c r="B48" s="34" t="s">
        <v>70</v>
      </c>
      <c r="C48" s="9"/>
      <c r="D48" s="48">
        <f>D24</f>
        <v>4</v>
      </c>
      <c r="E48" s="4">
        <f t="shared" si="2"/>
        <v>0</v>
      </c>
      <c r="F48" s="52">
        <v>1</v>
      </c>
      <c r="G48" s="4">
        <f t="shared" si="3"/>
        <v>0</v>
      </c>
      <c r="H48" s="35"/>
    </row>
    <row r="49" spans="2:8" ht="17" thickBot="1" x14ac:dyDescent="0.25">
      <c r="B49" s="62" t="s">
        <v>71</v>
      </c>
      <c r="C49" s="63"/>
      <c r="D49" s="63"/>
      <c r="E49" s="63"/>
      <c r="F49" s="63"/>
      <c r="G49" s="63"/>
      <c r="H49" s="64"/>
    </row>
    <row r="50" spans="2:8" ht="17" thickBot="1" x14ac:dyDescent="0.25">
      <c r="B50" s="34" t="s">
        <v>72</v>
      </c>
      <c r="C50" s="8"/>
      <c r="D50" s="48">
        <v>330</v>
      </c>
      <c r="E50" s="4">
        <f t="shared" ref="E50:E53" si="6">C50*D50</f>
        <v>0</v>
      </c>
      <c r="F50" s="52">
        <v>1</v>
      </c>
      <c r="G50" s="5">
        <f>E50*F50</f>
        <v>0</v>
      </c>
      <c r="H50" s="36"/>
    </row>
    <row r="51" spans="2:8" ht="17" thickBot="1" x14ac:dyDescent="0.25">
      <c r="B51" s="34" t="s">
        <v>73</v>
      </c>
      <c r="C51" s="60"/>
      <c r="D51" s="48">
        <v>280</v>
      </c>
      <c r="E51" s="4">
        <f t="shared" si="6"/>
        <v>0</v>
      </c>
      <c r="F51" s="52">
        <v>1</v>
      </c>
      <c r="G51" s="4">
        <f t="shared" ref="G51:G52" si="7">E51*F51</f>
        <v>0</v>
      </c>
      <c r="H51" s="35"/>
    </row>
    <row r="52" spans="2:8" ht="17" thickBot="1" x14ac:dyDescent="0.25">
      <c r="B52" s="34" t="s">
        <v>74</v>
      </c>
      <c r="C52" s="60"/>
      <c r="D52" s="48">
        <v>0</v>
      </c>
      <c r="E52" s="4">
        <f t="shared" si="6"/>
        <v>0</v>
      </c>
      <c r="F52" s="52">
        <v>1</v>
      </c>
      <c r="G52" s="4">
        <f t="shared" si="7"/>
        <v>0</v>
      </c>
      <c r="H52" s="35"/>
    </row>
    <row r="53" spans="2:8" ht="17" thickBot="1" x14ac:dyDescent="0.25">
      <c r="B53" s="34" t="s">
        <v>75</v>
      </c>
      <c r="C53" s="8"/>
      <c r="D53" s="48">
        <v>1</v>
      </c>
      <c r="E53" s="4">
        <f t="shared" si="6"/>
        <v>0</v>
      </c>
      <c r="F53" s="52">
        <v>1</v>
      </c>
      <c r="G53" s="5">
        <f>E53*F53</f>
        <v>0</v>
      </c>
      <c r="H53" s="36"/>
    </row>
    <row r="54" spans="2:8" ht="17" thickBot="1" x14ac:dyDescent="0.25">
      <c r="B54" s="34" t="s">
        <v>99</v>
      </c>
      <c r="C54" s="8"/>
      <c r="D54" s="48">
        <v>1</v>
      </c>
      <c r="E54" s="4">
        <f t="shared" ref="E54" si="8">C54*D54</f>
        <v>0</v>
      </c>
      <c r="F54" s="52">
        <v>1</v>
      </c>
      <c r="G54" s="5">
        <f>E54*F54</f>
        <v>0</v>
      </c>
      <c r="H54" s="36"/>
    </row>
    <row r="55" spans="2:8" ht="17" thickBot="1" x14ac:dyDescent="0.25">
      <c r="B55" s="82"/>
      <c r="C55" s="88"/>
      <c r="D55" s="89" t="s">
        <v>31</v>
      </c>
      <c r="E55" s="132">
        <f>SUM(E15:E54)</f>
        <v>0</v>
      </c>
      <c r="F55" s="89" t="s">
        <v>31</v>
      </c>
      <c r="G55" s="132">
        <f>SUM(G15:G54)</f>
        <v>0</v>
      </c>
      <c r="H55" s="84"/>
    </row>
    <row r="56" spans="2:8" ht="17" thickBot="1" x14ac:dyDescent="0.25">
      <c r="B56" s="72"/>
      <c r="C56" s="94"/>
      <c r="D56" s="65"/>
      <c r="E56" s="70"/>
      <c r="F56" s="67"/>
      <c r="G56" s="70"/>
      <c r="H56" s="71"/>
    </row>
    <row r="57" spans="2:8" ht="17" thickBot="1" x14ac:dyDescent="0.25">
      <c r="B57" s="169" t="s">
        <v>76</v>
      </c>
      <c r="C57" s="170"/>
      <c r="D57" s="170"/>
      <c r="E57" s="170"/>
      <c r="F57" s="170"/>
      <c r="G57" s="170"/>
      <c r="H57" s="171"/>
    </row>
    <row r="58" spans="2:8" ht="17" thickBot="1" x14ac:dyDescent="0.25">
      <c r="B58" s="34"/>
      <c r="C58" s="31" t="s">
        <v>23</v>
      </c>
      <c r="D58" s="47" t="s">
        <v>24</v>
      </c>
      <c r="E58" s="39" t="s">
        <v>2</v>
      </c>
      <c r="F58" s="47" t="s">
        <v>3</v>
      </c>
      <c r="G58" s="39" t="s">
        <v>4</v>
      </c>
      <c r="H58" s="32" t="s">
        <v>25</v>
      </c>
    </row>
    <row r="59" spans="2:8" ht="17" thickBot="1" x14ac:dyDescent="0.25">
      <c r="B59" s="77" t="s">
        <v>100</v>
      </c>
      <c r="C59" s="133"/>
      <c r="D59" s="134"/>
      <c r="E59" s="135"/>
      <c r="F59" s="134"/>
      <c r="G59" s="172"/>
      <c r="H59" s="173"/>
    </row>
    <row r="60" spans="2:8" ht="17" thickBot="1" x14ac:dyDescent="0.25">
      <c r="B60" s="34" t="s">
        <v>101</v>
      </c>
      <c r="C60" s="60"/>
      <c r="D60" s="48">
        <v>1</v>
      </c>
      <c r="E60" s="4">
        <f t="shared" ref="E60:E67" si="9">C60*D60</f>
        <v>0</v>
      </c>
      <c r="F60" s="52">
        <v>1</v>
      </c>
      <c r="G60" s="4">
        <f t="shared" ref="G60:G67" si="10">E60*F60</f>
        <v>0</v>
      </c>
      <c r="H60" s="35"/>
    </row>
    <row r="61" spans="2:8" ht="17" thickBot="1" x14ac:dyDescent="0.25">
      <c r="B61" s="34" t="s">
        <v>102</v>
      </c>
      <c r="C61" s="60"/>
      <c r="D61" s="48">
        <v>1</v>
      </c>
      <c r="E61" s="4">
        <f t="shared" si="9"/>
        <v>0</v>
      </c>
      <c r="F61" s="52">
        <v>1</v>
      </c>
      <c r="G61" s="4">
        <f t="shared" si="10"/>
        <v>0</v>
      </c>
      <c r="H61" s="37"/>
    </row>
    <row r="62" spans="2:8" ht="17" thickBot="1" x14ac:dyDescent="0.25">
      <c r="B62" s="34" t="s">
        <v>103</v>
      </c>
      <c r="C62" s="60"/>
      <c r="D62" s="48">
        <v>1</v>
      </c>
      <c r="E62" s="4">
        <f t="shared" si="9"/>
        <v>0</v>
      </c>
      <c r="F62" s="52">
        <v>1</v>
      </c>
      <c r="G62" s="4">
        <f t="shared" si="10"/>
        <v>0</v>
      </c>
      <c r="H62" s="37"/>
    </row>
    <row r="63" spans="2:8" ht="17" thickBot="1" x14ac:dyDescent="0.25">
      <c r="B63" s="34" t="s">
        <v>104</v>
      </c>
      <c r="C63" s="60"/>
      <c r="D63" s="48">
        <v>10</v>
      </c>
      <c r="E63" s="4">
        <f t="shared" si="9"/>
        <v>0</v>
      </c>
      <c r="F63" s="52">
        <v>1</v>
      </c>
      <c r="G63" s="4">
        <f t="shared" si="10"/>
        <v>0</v>
      </c>
      <c r="H63" s="37"/>
    </row>
    <row r="64" spans="2:8" ht="17" thickBot="1" x14ac:dyDescent="0.25">
      <c r="B64" s="34" t="s">
        <v>52</v>
      </c>
      <c r="C64" s="60"/>
      <c r="D64" s="48">
        <v>1</v>
      </c>
      <c r="E64" s="4">
        <f t="shared" si="9"/>
        <v>0</v>
      </c>
      <c r="F64" s="52">
        <v>1</v>
      </c>
      <c r="G64" s="4">
        <f t="shared" si="10"/>
        <v>0</v>
      </c>
      <c r="H64" s="37"/>
    </row>
    <row r="65" spans="2:8" ht="17" thickBot="1" x14ac:dyDescent="0.25">
      <c r="B65" s="34" t="s">
        <v>105</v>
      </c>
      <c r="C65" s="8"/>
      <c r="D65" s="48">
        <v>1</v>
      </c>
      <c r="E65" s="4">
        <f t="shared" si="9"/>
        <v>0</v>
      </c>
      <c r="F65" s="52">
        <v>1</v>
      </c>
      <c r="G65" s="4">
        <f t="shared" si="10"/>
        <v>0</v>
      </c>
      <c r="H65" s="37"/>
    </row>
    <row r="66" spans="2:8" ht="17" thickBot="1" x14ac:dyDescent="0.25">
      <c r="B66" s="34" t="s">
        <v>106</v>
      </c>
      <c r="C66" s="8"/>
      <c r="D66" s="48">
        <v>1</v>
      </c>
      <c r="E66" s="4">
        <f t="shared" ref="E66" si="11">C66*D66</f>
        <v>0</v>
      </c>
      <c r="F66" s="52">
        <v>1</v>
      </c>
      <c r="G66" s="4">
        <f t="shared" ref="G66" si="12">E66*F66</f>
        <v>0</v>
      </c>
      <c r="H66" s="37"/>
    </row>
    <row r="67" spans="2:8" ht="17" thickBot="1" x14ac:dyDescent="0.25">
      <c r="B67" s="34" t="s">
        <v>59</v>
      </c>
      <c r="C67" s="60"/>
      <c r="D67" s="48">
        <v>1</v>
      </c>
      <c r="E67" s="4">
        <f t="shared" si="9"/>
        <v>0</v>
      </c>
      <c r="F67" s="52">
        <v>1</v>
      </c>
      <c r="G67" s="4">
        <f t="shared" si="10"/>
        <v>0</v>
      </c>
      <c r="H67" s="37"/>
    </row>
    <row r="68" spans="2:8" ht="17" thickBot="1" x14ac:dyDescent="0.25">
      <c r="B68" s="82"/>
      <c r="C68" s="91"/>
      <c r="D68" s="89" t="s">
        <v>31</v>
      </c>
      <c r="E68" s="132">
        <f>SUM(E60:E67)</f>
        <v>0</v>
      </c>
      <c r="F68" s="89" t="s">
        <v>31</v>
      </c>
      <c r="G68" s="132">
        <f>SUM(G60:G67)</f>
        <v>0</v>
      </c>
      <c r="H68" s="85"/>
    </row>
    <row r="69" spans="2:8" ht="17" thickBot="1" x14ac:dyDescent="0.25">
      <c r="B69" s="72"/>
      <c r="C69" s="79"/>
      <c r="D69" s="80"/>
      <c r="E69" s="81"/>
      <c r="F69" s="80"/>
      <c r="G69" s="81"/>
      <c r="H69" s="32"/>
    </row>
    <row r="70" spans="2:8" ht="17" thickBot="1" x14ac:dyDescent="0.25">
      <c r="B70" s="34"/>
      <c r="C70" s="31" t="s">
        <v>23</v>
      </c>
      <c r="D70" s="47" t="s">
        <v>24</v>
      </c>
      <c r="E70" s="39" t="s">
        <v>2</v>
      </c>
      <c r="F70" s="47" t="s">
        <v>3</v>
      </c>
      <c r="G70" s="39" t="s">
        <v>4</v>
      </c>
      <c r="H70" s="32" t="s">
        <v>25</v>
      </c>
    </row>
    <row r="71" spans="2:8" ht="17" thickBot="1" x14ac:dyDescent="0.25">
      <c r="B71" s="77" t="s">
        <v>107</v>
      </c>
      <c r="C71" s="133"/>
      <c r="D71" s="134"/>
      <c r="E71" s="135"/>
      <c r="F71" s="134"/>
      <c r="G71" s="172"/>
      <c r="H71" s="173"/>
    </row>
    <row r="72" spans="2:8" ht="17" thickBot="1" x14ac:dyDescent="0.25">
      <c r="B72" s="34" t="s">
        <v>108</v>
      </c>
      <c r="C72" s="60"/>
      <c r="D72" s="48">
        <v>1</v>
      </c>
      <c r="E72" s="4">
        <f t="shared" ref="E72:E79" si="13">C72*D72</f>
        <v>0</v>
      </c>
      <c r="F72" s="52">
        <v>1</v>
      </c>
      <c r="G72" s="4">
        <f t="shared" ref="G72:G79" si="14">E72*F72</f>
        <v>0</v>
      </c>
      <c r="H72" s="35"/>
    </row>
    <row r="73" spans="2:8" ht="17" thickBot="1" x14ac:dyDescent="0.25">
      <c r="B73" s="34" t="s">
        <v>102</v>
      </c>
      <c r="C73" s="60"/>
      <c r="D73" s="48">
        <v>1</v>
      </c>
      <c r="E73" s="4">
        <f t="shared" si="13"/>
        <v>0</v>
      </c>
      <c r="F73" s="52">
        <v>1</v>
      </c>
      <c r="G73" s="4">
        <f t="shared" si="14"/>
        <v>0</v>
      </c>
      <c r="H73" s="37"/>
    </row>
    <row r="74" spans="2:8" ht="17" thickBot="1" x14ac:dyDescent="0.25">
      <c r="B74" s="34" t="s">
        <v>109</v>
      </c>
      <c r="C74" s="60"/>
      <c r="D74" s="48">
        <v>1</v>
      </c>
      <c r="E74" s="4">
        <f t="shared" si="13"/>
        <v>0</v>
      </c>
      <c r="F74" s="52">
        <v>1</v>
      </c>
      <c r="G74" s="4">
        <f t="shared" si="14"/>
        <v>0</v>
      </c>
      <c r="H74" s="35"/>
    </row>
    <row r="75" spans="2:8" ht="17" thickBot="1" x14ac:dyDescent="0.25">
      <c r="B75" s="34" t="s">
        <v>110</v>
      </c>
      <c r="C75" s="60"/>
      <c r="D75" s="48">
        <v>1</v>
      </c>
      <c r="E75" s="4">
        <f t="shared" si="13"/>
        <v>0</v>
      </c>
      <c r="F75" s="52">
        <v>1</v>
      </c>
      <c r="G75" s="4">
        <f t="shared" si="14"/>
        <v>0</v>
      </c>
      <c r="H75" s="37"/>
    </row>
    <row r="76" spans="2:8" ht="17" thickBot="1" x14ac:dyDescent="0.25">
      <c r="B76" s="34" t="s">
        <v>111</v>
      </c>
      <c r="C76" s="60"/>
      <c r="D76" s="48">
        <v>1</v>
      </c>
      <c r="E76" s="4">
        <f t="shared" si="13"/>
        <v>0</v>
      </c>
      <c r="F76" s="52">
        <v>1</v>
      </c>
      <c r="G76" s="4">
        <f t="shared" si="14"/>
        <v>0</v>
      </c>
      <c r="H76" s="37"/>
    </row>
    <row r="77" spans="2:8" ht="17" thickBot="1" x14ac:dyDescent="0.25">
      <c r="B77" s="34" t="s">
        <v>52</v>
      </c>
      <c r="C77" s="60"/>
      <c r="D77" s="48">
        <v>1</v>
      </c>
      <c r="E77" s="4">
        <f t="shared" si="13"/>
        <v>0</v>
      </c>
      <c r="F77" s="52">
        <v>1</v>
      </c>
      <c r="G77" s="4">
        <f t="shared" si="14"/>
        <v>0</v>
      </c>
      <c r="H77" s="37"/>
    </row>
    <row r="78" spans="2:8" ht="17" thickBot="1" x14ac:dyDescent="0.25">
      <c r="B78" s="34" t="s">
        <v>112</v>
      </c>
      <c r="C78" s="8"/>
      <c r="D78" s="48">
        <v>1</v>
      </c>
      <c r="E78" s="4">
        <f t="shared" si="13"/>
        <v>0</v>
      </c>
      <c r="F78" s="52">
        <v>1</v>
      </c>
      <c r="G78" s="4">
        <f t="shared" si="14"/>
        <v>0</v>
      </c>
      <c r="H78" s="37"/>
    </row>
    <row r="79" spans="2:8" ht="17" thickBot="1" x14ac:dyDescent="0.25">
      <c r="B79" s="34" t="s">
        <v>105</v>
      </c>
      <c r="C79" s="8"/>
      <c r="D79" s="48">
        <v>1</v>
      </c>
      <c r="E79" s="4">
        <f t="shared" si="13"/>
        <v>0</v>
      </c>
      <c r="F79" s="52">
        <v>1</v>
      </c>
      <c r="G79" s="4">
        <f t="shared" si="14"/>
        <v>0</v>
      </c>
      <c r="H79" s="37"/>
    </row>
    <row r="80" spans="2:8" ht="17" thickBot="1" x14ac:dyDescent="0.25">
      <c r="B80" s="82"/>
      <c r="C80" s="91"/>
      <c r="D80" s="89" t="s">
        <v>31</v>
      </c>
      <c r="E80" s="132">
        <f>SUM(E72:E79)</f>
        <v>0</v>
      </c>
      <c r="F80" s="89" t="s">
        <v>31</v>
      </c>
      <c r="G80" s="132">
        <f>SUM(G72:G79)</f>
        <v>0</v>
      </c>
      <c r="H80" s="85"/>
    </row>
    <row r="81" spans="2:8" ht="17" thickBot="1" x14ac:dyDescent="0.25">
      <c r="B81" s="72"/>
      <c r="C81" s="79"/>
      <c r="D81" s="80"/>
      <c r="E81" s="81"/>
      <c r="F81" s="80"/>
      <c r="G81" s="81"/>
      <c r="H81" s="32"/>
    </row>
    <row r="82" spans="2:8" ht="17" thickBot="1" x14ac:dyDescent="0.25">
      <c r="B82" s="34"/>
      <c r="C82" s="31" t="s">
        <v>23</v>
      </c>
      <c r="D82" s="47" t="s">
        <v>24</v>
      </c>
      <c r="E82" s="39" t="s">
        <v>2</v>
      </c>
      <c r="F82" s="47" t="s">
        <v>3</v>
      </c>
      <c r="G82" s="39" t="s">
        <v>4</v>
      </c>
      <c r="H82" s="32" t="s">
        <v>25</v>
      </c>
    </row>
    <row r="83" spans="2:8" ht="17" thickBot="1" x14ac:dyDescent="0.25">
      <c r="B83" s="77" t="s">
        <v>113</v>
      </c>
      <c r="C83" s="133"/>
      <c r="D83" s="134"/>
      <c r="E83" s="135"/>
      <c r="F83" s="134"/>
      <c r="G83" s="172"/>
      <c r="H83" s="173"/>
    </row>
    <row r="84" spans="2:8" ht="17" thickBot="1" x14ac:dyDescent="0.25">
      <c r="B84" s="34" t="s">
        <v>114</v>
      </c>
      <c r="C84" s="60"/>
      <c r="D84" s="48">
        <v>1</v>
      </c>
      <c r="E84" s="4">
        <f t="shared" ref="E84:E90" si="15">C84*D84</f>
        <v>0</v>
      </c>
      <c r="F84" s="52">
        <v>1</v>
      </c>
      <c r="G84" s="4">
        <f t="shared" ref="G84:G90" si="16">E84*F84</f>
        <v>0</v>
      </c>
      <c r="H84" s="35"/>
    </row>
    <row r="85" spans="2:8" ht="17" thickBot="1" x14ac:dyDescent="0.25">
      <c r="B85" s="34" t="s">
        <v>102</v>
      </c>
      <c r="C85" s="60"/>
      <c r="D85" s="48">
        <v>1</v>
      </c>
      <c r="E85" s="4">
        <f t="shared" si="15"/>
        <v>0</v>
      </c>
      <c r="F85" s="52">
        <v>1</v>
      </c>
      <c r="G85" s="4">
        <f t="shared" si="16"/>
        <v>0</v>
      </c>
      <c r="H85" s="37"/>
    </row>
    <row r="86" spans="2:8" ht="17" thickBot="1" x14ac:dyDescent="0.25">
      <c r="B86" s="34" t="s">
        <v>78</v>
      </c>
      <c r="C86" s="60"/>
      <c r="D86" s="48">
        <v>8</v>
      </c>
      <c r="E86" s="4">
        <f t="shared" si="15"/>
        <v>0</v>
      </c>
      <c r="F86" s="52">
        <v>1</v>
      </c>
      <c r="G86" s="4">
        <f t="shared" si="16"/>
        <v>0</v>
      </c>
      <c r="H86" s="35"/>
    </row>
    <row r="87" spans="2:8" ht="17" thickBot="1" x14ac:dyDescent="0.25">
      <c r="B87" s="34" t="s">
        <v>115</v>
      </c>
      <c r="C87" s="60"/>
      <c r="D87" s="48">
        <v>1</v>
      </c>
      <c r="E87" s="4">
        <f t="shared" si="15"/>
        <v>0</v>
      </c>
      <c r="F87" s="52">
        <v>1</v>
      </c>
      <c r="G87" s="4">
        <f t="shared" si="16"/>
        <v>0</v>
      </c>
      <c r="H87" s="37"/>
    </row>
    <row r="88" spans="2:8" ht="17" thickBot="1" x14ac:dyDescent="0.25">
      <c r="B88" s="34" t="s">
        <v>116</v>
      </c>
      <c r="C88" s="60"/>
      <c r="D88" s="48">
        <v>1</v>
      </c>
      <c r="E88" s="4">
        <f t="shared" si="15"/>
        <v>0</v>
      </c>
      <c r="F88" s="52">
        <v>1</v>
      </c>
      <c r="G88" s="4">
        <f t="shared" si="16"/>
        <v>0</v>
      </c>
      <c r="H88" s="37"/>
    </row>
    <row r="89" spans="2:8" ht="17" thickBot="1" x14ac:dyDescent="0.25">
      <c r="B89" s="34" t="s">
        <v>52</v>
      </c>
      <c r="C89" s="60"/>
      <c r="D89" s="48">
        <v>1</v>
      </c>
      <c r="E89" s="4">
        <f t="shared" si="15"/>
        <v>0</v>
      </c>
      <c r="F89" s="52">
        <v>1</v>
      </c>
      <c r="G89" s="4">
        <f t="shared" si="16"/>
        <v>0</v>
      </c>
      <c r="H89" s="37"/>
    </row>
    <row r="90" spans="2:8" ht="17" thickBot="1" x14ac:dyDescent="0.25">
      <c r="B90" s="34" t="s">
        <v>112</v>
      </c>
      <c r="C90" s="8"/>
      <c r="D90" s="48">
        <v>1</v>
      </c>
      <c r="E90" s="4">
        <f t="shared" si="15"/>
        <v>0</v>
      </c>
      <c r="F90" s="52">
        <v>1</v>
      </c>
      <c r="G90" s="4">
        <f t="shared" si="16"/>
        <v>0</v>
      </c>
      <c r="H90" s="37"/>
    </row>
    <row r="91" spans="2:8" ht="17" thickBot="1" x14ac:dyDescent="0.25">
      <c r="B91" s="82"/>
      <c r="C91" s="91"/>
      <c r="D91" s="89" t="s">
        <v>31</v>
      </c>
      <c r="E91" s="132">
        <f>SUM(E84:E90)</f>
        <v>0</v>
      </c>
      <c r="F91" s="89" t="s">
        <v>31</v>
      </c>
      <c r="G91" s="132">
        <f>SUM(G84:G90)</f>
        <v>0</v>
      </c>
      <c r="H91" s="85"/>
    </row>
    <row r="92" spans="2:8" ht="17" thickBot="1" x14ac:dyDescent="0.25">
      <c r="B92" s="72"/>
      <c r="C92" s="79"/>
      <c r="D92" s="80"/>
      <c r="E92" s="81"/>
      <c r="F92" s="80"/>
      <c r="G92" s="81"/>
      <c r="H92" s="32"/>
    </row>
    <row r="93" spans="2:8" ht="17" thickBot="1" x14ac:dyDescent="0.25">
      <c r="B93" s="34"/>
      <c r="C93" s="31" t="s">
        <v>23</v>
      </c>
      <c r="D93" s="47" t="s">
        <v>24</v>
      </c>
      <c r="E93" s="39" t="s">
        <v>2</v>
      </c>
      <c r="F93" s="47" t="s">
        <v>3</v>
      </c>
      <c r="G93" s="39" t="s">
        <v>4</v>
      </c>
      <c r="H93" s="32" t="s">
        <v>25</v>
      </c>
    </row>
    <row r="94" spans="2:8" ht="17" thickBot="1" x14ac:dyDescent="0.25">
      <c r="B94" s="77" t="s">
        <v>117</v>
      </c>
      <c r="C94" s="133"/>
      <c r="D94" s="134"/>
      <c r="E94" s="135"/>
      <c r="F94" s="134"/>
      <c r="G94" s="172"/>
      <c r="H94" s="173"/>
    </row>
    <row r="95" spans="2:8" ht="17" thickBot="1" x14ac:dyDescent="0.25">
      <c r="B95" s="34" t="s">
        <v>118</v>
      </c>
      <c r="C95" s="60"/>
      <c r="D95" s="48">
        <v>1</v>
      </c>
      <c r="E95" s="4">
        <f t="shared" ref="E95:E101" si="17">C95*D95</f>
        <v>0</v>
      </c>
      <c r="F95" s="52">
        <v>1</v>
      </c>
      <c r="G95" s="4">
        <f t="shared" ref="G95:G101" si="18">E95*F95</f>
        <v>0</v>
      </c>
      <c r="H95" s="35"/>
    </row>
    <row r="96" spans="2:8" ht="17" thickBot="1" x14ac:dyDescent="0.25">
      <c r="B96" s="34" t="s">
        <v>102</v>
      </c>
      <c r="C96" s="60"/>
      <c r="D96" s="48">
        <v>1</v>
      </c>
      <c r="E96" s="4">
        <f t="shared" si="17"/>
        <v>0</v>
      </c>
      <c r="F96" s="52">
        <v>1</v>
      </c>
      <c r="G96" s="4">
        <f t="shared" si="18"/>
        <v>0</v>
      </c>
      <c r="H96" s="37"/>
    </row>
    <row r="97" spans="2:8" ht="17" thickBot="1" x14ac:dyDescent="0.25">
      <c r="B97" s="34" t="s">
        <v>119</v>
      </c>
      <c r="C97" s="60"/>
      <c r="D97" s="48">
        <v>1</v>
      </c>
      <c r="E97" s="4">
        <f t="shared" si="17"/>
        <v>0</v>
      </c>
      <c r="F97" s="52">
        <v>1</v>
      </c>
      <c r="G97" s="4">
        <f t="shared" si="18"/>
        <v>0</v>
      </c>
      <c r="H97" s="35"/>
    </row>
    <row r="98" spans="2:8" ht="17" thickBot="1" x14ac:dyDescent="0.25">
      <c r="B98" s="34" t="s">
        <v>339</v>
      </c>
      <c r="C98" s="60"/>
      <c r="D98" s="48">
        <v>10</v>
      </c>
      <c r="E98" s="4"/>
      <c r="F98" s="52"/>
      <c r="G98" s="4"/>
      <c r="H98" s="35"/>
    </row>
    <row r="99" spans="2:8" ht="17" thickBot="1" x14ac:dyDescent="0.25">
      <c r="B99" s="34" t="s">
        <v>120</v>
      </c>
      <c r="C99" s="60"/>
      <c r="D99" s="48">
        <v>1</v>
      </c>
      <c r="E99" s="4">
        <f t="shared" si="17"/>
        <v>0</v>
      </c>
      <c r="F99" s="52">
        <v>1</v>
      </c>
      <c r="G99" s="4">
        <f t="shared" si="18"/>
        <v>0</v>
      </c>
      <c r="H99" s="37"/>
    </row>
    <row r="100" spans="2:8" ht="17" thickBot="1" x14ac:dyDescent="0.25">
      <c r="B100" s="34" t="s">
        <v>121</v>
      </c>
      <c r="C100" s="60"/>
      <c r="D100" s="48">
        <v>3</v>
      </c>
      <c r="E100" s="4">
        <f t="shared" si="17"/>
        <v>0</v>
      </c>
      <c r="F100" s="52">
        <v>1</v>
      </c>
      <c r="G100" s="4">
        <f t="shared" si="18"/>
        <v>0</v>
      </c>
      <c r="H100" s="37"/>
    </row>
    <row r="101" spans="2:8" ht="17" thickBot="1" x14ac:dyDescent="0.25">
      <c r="B101" s="34" t="s">
        <v>52</v>
      </c>
      <c r="C101" s="60"/>
      <c r="D101" s="48">
        <v>1</v>
      </c>
      <c r="E101" s="4">
        <f t="shared" si="17"/>
        <v>0</v>
      </c>
      <c r="F101" s="52">
        <v>1</v>
      </c>
      <c r="G101" s="4">
        <f t="shared" si="18"/>
        <v>0</v>
      </c>
      <c r="H101" s="37"/>
    </row>
    <row r="102" spans="2:8" ht="17" thickBot="1" x14ac:dyDescent="0.25">
      <c r="B102" s="34" t="s">
        <v>106</v>
      </c>
      <c r="C102" s="60"/>
      <c r="D102" s="48">
        <v>1</v>
      </c>
      <c r="E102" s="4">
        <f t="shared" ref="E102:E103" si="19">C102*D102</f>
        <v>0</v>
      </c>
      <c r="F102" s="52">
        <v>1</v>
      </c>
      <c r="G102" s="4">
        <f t="shared" ref="G102:G103" si="20">E102*F102</f>
        <v>0</v>
      </c>
      <c r="H102" s="37"/>
    </row>
    <row r="103" spans="2:8" ht="17" thickBot="1" x14ac:dyDescent="0.25">
      <c r="B103" s="34" t="s">
        <v>122</v>
      </c>
      <c r="C103" s="60"/>
      <c r="D103" s="48">
        <v>1</v>
      </c>
      <c r="E103" s="4">
        <f t="shared" si="19"/>
        <v>0</v>
      </c>
      <c r="F103" s="52">
        <v>1</v>
      </c>
      <c r="G103" s="4">
        <f t="shared" si="20"/>
        <v>0</v>
      </c>
      <c r="H103" s="37"/>
    </row>
    <row r="104" spans="2:8" ht="17" thickBot="1" x14ac:dyDescent="0.25">
      <c r="B104" s="82"/>
      <c r="C104" s="91"/>
      <c r="D104" s="89" t="s">
        <v>31</v>
      </c>
      <c r="E104" s="132">
        <f>SUM(E95:E103)</f>
        <v>0</v>
      </c>
      <c r="F104" s="89" t="s">
        <v>31</v>
      </c>
      <c r="G104" s="132">
        <f>SUM(G95:G103)</f>
        <v>0</v>
      </c>
      <c r="H104" s="85"/>
    </row>
    <row r="105" spans="2:8" ht="17" thickBot="1" x14ac:dyDescent="0.25">
      <c r="B105" s="72"/>
      <c r="C105" s="79"/>
      <c r="D105" s="80"/>
      <c r="E105" s="81"/>
      <c r="F105" s="80"/>
      <c r="G105" s="81"/>
      <c r="H105" s="32"/>
    </row>
    <row r="106" spans="2:8" ht="17" thickBot="1" x14ac:dyDescent="0.25">
      <c r="B106" s="34"/>
      <c r="C106" s="31" t="s">
        <v>23</v>
      </c>
      <c r="D106" s="47" t="s">
        <v>24</v>
      </c>
      <c r="E106" s="39" t="s">
        <v>2</v>
      </c>
      <c r="F106" s="47" t="s">
        <v>3</v>
      </c>
      <c r="G106" s="39" t="s">
        <v>4</v>
      </c>
      <c r="H106" s="32" t="s">
        <v>25</v>
      </c>
    </row>
    <row r="107" spans="2:8" ht="17" thickBot="1" x14ac:dyDescent="0.25">
      <c r="B107" s="77" t="s">
        <v>123</v>
      </c>
      <c r="C107" s="133"/>
      <c r="D107" s="134"/>
      <c r="E107" s="135"/>
      <c r="F107" s="134"/>
      <c r="G107" s="172"/>
      <c r="H107" s="173"/>
    </row>
    <row r="108" spans="2:8" ht="17" thickBot="1" x14ac:dyDescent="0.25">
      <c r="B108" s="34" t="s">
        <v>124</v>
      </c>
      <c r="C108" s="60"/>
      <c r="D108" s="48">
        <v>1</v>
      </c>
      <c r="E108" s="4">
        <f t="shared" ref="E108:E115" si="21">C108*D108</f>
        <v>0</v>
      </c>
      <c r="F108" s="52">
        <v>1</v>
      </c>
      <c r="G108" s="4">
        <f t="shared" ref="G108:G115" si="22">E108*F108</f>
        <v>0</v>
      </c>
      <c r="H108" s="35"/>
    </row>
    <row r="109" spans="2:8" ht="17" thickBot="1" x14ac:dyDescent="0.25">
      <c r="B109" s="34" t="s">
        <v>102</v>
      </c>
      <c r="C109" s="60"/>
      <c r="D109" s="48">
        <v>1</v>
      </c>
      <c r="E109" s="4">
        <f t="shared" si="21"/>
        <v>0</v>
      </c>
      <c r="F109" s="52">
        <v>1</v>
      </c>
      <c r="G109" s="4">
        <f t="shared" si="22"/>
        <v>0</v>
      </c>
      <c r="H109" s="37"/>
    </row>
    <row r="110" spans="2:8" ht="17" thickBot="1" x14ac:dyDescent="0.25">
      <c r="B110" s="34" t="s">
        <v>103</v>
      </c>
      <c r="C110" s="60"/>
      <c r="D110" s="48">
        <v>1</v>
      </c>
      <c r="E110" s="4">
        <f t="shared" si="21"/>
        <v>0</v>
      </c>
      <c r="F110" s="52">
        <v>1</v>
      </c>
      <c r="G110" s="4">
        <f t="shared" si="22"/>
        <v>0</v>
      </c>
      <c r="H110" s="35"/>
    </row>
    <row r="111" spans="2:8" ht="17" thickBot="1" x14ac:dyDescent="0.25">
      <c r="B111" s="34" t="s">
        <v>125</v>
      </c>
      <c r="C111" s="60"/>
      <c r="D111" s="48">
        <v>6</v>
      </c>
      <c r="E111" s="4">
        <f t="shared" si="21"/>
        <v>0</v>
      </c>
      <c r="F111" s="52">
        <v>1</v>
      </c>
      <c r="G111" s="4">
        <f t="shared" si="22"/>
        <v>0</v>
      </c>
      <c r="H111" s="35"/>
    </row>
    <row r="112" spans="2:8" ht="17" thickBot="1" x14ac:dyDescent="0.25">
      <c r="B112" s="34" t="s">
        <v>52</v>
      </c>
      <c r="C112" s="60"/>
      <c r="D112" s="48">
        <v>1</v>
      </c>
      <c r="E112" s="4">
        <f t="shared" si="21"/>
        <v>0</v>
      </c>
      <c r="F112" s="52">
        <v>1</v>
      </c>
      <c r="G112" s="4">
        <f t="shared" si="22"/>
        <v>0</v>
      </c>
      <c r="H112" s="37"/>
    </row>
    <row r="113" spans="2:8" ht="17" thickBot="1" x14ac:dyDescent="0.25">
      <c r="B113" s="34" t="s">
        <v>106</v>
      </c>
      <c r="C113" s="60"/>
      <c r="D113" s="48">
        <v>1</v>
      </c>
      <c r="E113" s="4">
        <f t="shared" si="21"/>
        <v>0</v>
      </c>
      <c r="F113" s="52">
        <v>1</v>
      </c>
      <c r="G113" s="4">
        <f t="shared" si="22"/>
        <v>0</v>
      </c>
      <c r="H113" s="37"/>
    </row>
    <row r="114" spans="2:8" ht="17" thickBot="1" x14ac:dyDescent="0.25">
      <c r="B114" s="34" t="s">
        <v>122</v>
      </c>
      <c r="C114" s="60"/>
      <c r="D114" s="48">
        <v>1</v>
      </c>
      <c r="E114" s="4">
        <f t="shared" si="21"/>
        <v>0</v>
      </c>
      <c r="F114" s="52">
        <v>1</v>
      </c>
      <c r="G114" s="4">
        <f t="shared" si="22"/>
        <v>0</v>
      </c>
      <c r="H114" s="37"/>
    </row>
    <row r="115" spans="2:8" ht="17" thickBot="1" x14ac:dyDescent="0.25">
      <c r="B115" s="34" t="s">
        <v>112</v>
      </c>
      <c r="C115" s="8"/>
      <c r="D115" s="48">
        <v>1</v>
      </c>
      <c r="E115" s="4">
        <f t="shared" si="21"/>
        <v>0</v>
      </c>
      <c r="F115" s="52">
        <v>1</v>
      </c>
      <c r="G115" s="4">
        <f t="shared" si="22"/>
        <v>0</v>
      </c>
      <c r="H115" s="37"/>
    </row>
    <row r="116" spans="2:8" ht="17" thickBot="1" x14ac:dyDescent="0.25">
      <c r="B116" s="82"/>
      <c r="C116" s="91"/>
      <c r="D116" s="89" t="s">
        <v>31</v>
      </c>
      <c r="E116" s="132">
        <f>SUM(E108:E115)</f>
        <v>0</v>
      </c>
      <c r="F116" s="89" t="s">
        <v>31</v>
      </c>
      <c r="G116" s="132">
        <f>SUM(G108:G115)</f>
        <v>0</v>
      </c>
      <c r="H116" s="85"/>
    </row>
    <row r="117" spans="2:8" ht="17" thickBot="1" x14ac:dyDescent="0.25">
      <c r="B117" s="72"/>
      <c r="C117" s="79"/>
      <c r="D117" s="80"/>
      <c r="E117" s="81"/>
      <c r="F117" s="80"/>
      <c r="G117" s="81"/>
      <c r="H117" s="32"/>
    </row>
    <row r="118" spans="2:8" ht="17" thickBot="1" x14ac:dyDescent="0.25">
      <c r="B118" s="169" t="s">
        <v>82</v>
      </c>
      <c r="C118" s="170"/>
      <c r="D118" s="170"/>
      <c r="E118" s="170"/>
      <c r="F118" s="170"/>
      <c r="G118" s="170"/>
      <c r="H118" s="171"/>
    </row>
    <row r="119" spans="2:8" ht="17" thickBot="1" x14ac:dyDescent="0.25">
      <c r="B119" s="34" t="s">
        <v>83</v>
      </c>
      <c r="C119" s="60"/>
      <c r="D119" s="48">
        <v>50</v>
      </c>
      <c r="E119" s="6">
        <f t="shared" ref="E119:E122" si="23">C119*D119</f>
        <v>0</v>
      </c>
      <c r="F119" s="52">
        <v>0.75</v>
      </c>
      <c r="G119" s="5">
        <f t="shared" ref="G119:G120" si="24">E119*F119</f>
        <v>0</v>
      </c>
      <c r="H119" s="37" t="s">
        <v>84</v>
      </c>
    </row>
    <row r="120" spans="2:8" ht="17" thickBot="1" x14ac:dyDescent="0.25">
      <c r="B120" s="34" t="s">
        <v>85</v>
      </c>
      <c r="C120" s="60"/>
      <c r="D120" s="48">
        <v>80</v>
      </c>
      <c r="E120" s="6">
        <f t="shared" si="23"/>
        <v>0</v>
      </c>
      <c r="F120" s="52">
        <v>0.75</v>
      </c>
      <c r="G120" s="5">
        <f t="shared" si="24"/>
        <v>0</v>
      </c>
      <c r="H120" s="37" t="s">
        <v>86</v>
      </c>
    </row>
    <row r="121" spans="2:8" ht="17" thickBot="1" x14ac:dyDescent="0.25">
      <c r="B121" s="34" t="s">
        <v>87</v>
      </c>
      <c r="C121" s="60"/>
      <c r="D121" s="48">
        <v>80</v>
      </c>
      <c r="E121" s="6">
        <f t="shared" si="23"/>
        <v>0</v>
      </c>
      <c r="F121" s="52">
        <v>0.75</v>
      </c>
      <c r="G121" s="5">
        <f>E121*F121</f>
        <v>0</v>
      </c>
      <c r="H121" s="37" t="s">
        <v>88</v>
      </c>
    </row>
    <row r="122" spans="2:8" ht="17" thickBot="1" x14ac:dyDescent="0.25">
      <c r="B122" s="38" t="s">
        <v>89</v>
      </c>
      <c r="C122" s="8"/>
      <c r="D122" s="48">
        <v>40</v>
      </c>
      <c r="E122" s="6">
        <f t="shared" si="23"/>
        <v>0</v>
      </c>
      <c r="F122" s="52">
        <v>0.75</v>
      </c>
      <c r="G122" s="5">
        <f t="shared" ref="G122" si="25">E122*F122</f>
        <v>0</v>
      </c>
      <c r="H122" s="37" t="s">
        <v>88</v>
      </c>
    </row>
    <row r="123" spans="2:8" ht="17" thickBot="1" x14ac:dyDescent="0.25">
      <c r="B123" s="34" t="s">
        <v>90</v>
      </c>
      <c r="C123" s="60"/>
      <c r="D123" s="48">
        <v>5</v>
      </c>
      <c r="E123" s="4">
        <f t="shared" si="2"/>
        <v>0</v>
      </c>
      <c r="F123" s="52">
        <v>0.75</v>
      </c>
      <c r="G123" s="4">
        <f t="shared" si="3"/>
        <v>0</v>
      </c>
      <c r="H123" s="35"/>
    </row>
    <row r="124" spans="2:8" ht="17" thickBot="1" x14ac:dyDescent="0.25">
      <c r="B124" s="61"/>
      <c r="C124" s="92"/>
      <c r="D124" s="65"/>
      <c r="E124" s="66"/>
      <c r="F124" s="67"/>
      <c r="G124" s="68"/>
      <c r="H124" s="69"/>
    </row>
    <row r="125" spans="2:8" ht="17" thickBot="1" x14ac:dyDescent="0.25">
      <c r="B125" s="157" t="s">
        <v>91</v>
      </c>
      <c r="C125" s="167"/>
      <c r="D125" s="168"/>
      <c r="E125" s="136">
        <f>E10+E55+E68+E80+E91+E104+E116+SUM(E119:E123)</f>
        <v>0</v>
      </c>
      <c r="F125" s="53" t="s">
        <v>7</v>
      </c>
      <c r="G125" s="136">
        <f>G10+G55+G68+G80+G91+G104+G116+SUM(G119:G123)</f>
        <v>0</v>
      </c>
    </row>
  </sheetData>
  <sheetProtection algorithmName="SHA-512" hashValue="+4Lp+mR84hVheaiLG4VIR6cQGXOFXtUpJOLWC2XWmlwlNCVhomDE5EI4peklEbKYcPbrQzcZEoYG8cKandmu1Q==" saltValue="1w+USMq2C9hE3+i/gJ1afQ==" spinCount="100000" sheet="1" objects="1" scenarios="1" selectLockedCells="1"/>
  <mergeCells count="11">
    <mergeCell ref="B125:D125"/>
    <mergeCell ref="G59:H59"/>
    <mergeCell ref="G71:H71"/>
    <mergeCell ref="G83:H83"/>
    <mergeCell ref="G94:H94"/>
    <mergeCell ref="G107:H107"/>
    <mergeCell ref="G4:H4"/>
    <mergeCell ref="B5:H5"/>
    <mergeCell ref="B12:H12"/>
    <mergeCell ref="B57:H57"/>
    <mergeCell ref="B118:H118"/>
  </mergeCells>
  <pageMargins left="0.7" right="0.7" top="0.75" bottom="0.75" header="0.3" footer="0.3"/>
  <ignoredErrors>
    <ignoredError sqref="D32" formulaRange="1"/>
  </ignoredErrors>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8AB00796-2353-014B-BE13-AFACA5BB6B50}">
          <x14:formula1>
            <xm:f>Gegevensvalidatie!B3</xm:f>
          </x14:formula1>
          <x14:formula2>
            <xm:f>Gegevensvalidatie!C3</xm:f>
          </x14:formula2>
          <xm:sqref>C123 C119:C121</xm:sqref>
        </x14:dataValidation>
        <x14:dataValidation type="decimal" allowBlank="1" showInputMessage="1" showErrorMessage="1" xr:uid="{1FACF217-D0CD-694B-A5B1-6CFB7AF6EABD}">
          <x14:formula1>
            <xm:f>Gegevensvalidatie!B52</xm:f>
          </x14:formula1>
          <x14:formula2>
            <xm:f>Gegevensvalidatie!C52</xm:f>
          </x14:formula2>
          <xm:sqref>C122</xm:sqref>
        </x14:dataValidation>
        <x14:dataValidation type="decimal" allowBlank="1" showInputMessage="1" showErrorMessage="1" xr:uid="{701FC0C2-61B8-F04F-A93A-D8F3F8D5C1FD}">
          <x14:formula1>
            <xm:f>Gegevensvalidatie!B6</xm:f>
          </x14:formula1>
          <x14:formula2>
            <xm:f>Gegevensvalidatie!C6</xm:f>
          </x14:formula2>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BB0F-5AD0-884B-8175-36C7E1E85D92}">
  <dimension ref="B1:H119"/>
  <sheetViews>
    <sheetView showGridLines="0" tabSelected="1" topLeftCell="A31" zoomScale="179" workbookViewId="0">
      <selection activeCell="C31" sqref="C31"/>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2" customWidth="1"/>
    <col min="6" max="6" width="11.1640625" style="46" customWidth="1"/>
    <col min="7" max="7" width="16.1640625" style="12" customWidth="1"/>
    <col min="8" max="8" width="53.1640625" style="12" customWidth="1"/>
    <col min="9" max="16384" width="11" style="12"/>
  </cols>
  <sheetData>
    <row r="1" spans="2:8" ht="23" x14ac:dyDescent="0.2">
      <c r="B1" s="29" t="s">
        <v>126</v>
      </c>
    </row>
    <row r="2" spans="2:8" ht="17" thickBot="1" x14ac:dyDescent="0.25"/>
    <row r="3" spans="2:8" ht="17" thickBot="1" x14ac:dyDescent="0.25">
      <c r="B3" s="30"/>
      <c r="C3" s="31" t="s">
        <v>23</v>
      </c>
      <c r="D3" s="47" t="s">
        <v>24</v>
      </c>
      <c r="E3" s="32" t="s">
        <v>2</v>
      </c>
      <c r="F3" s="47" t="s">
        <v>3</v>
      </c>
      <c r="G3" s="32" t="s">
        <v>4</v>
      </c>
      <c r="H3" s="32" t="s">
        <v>25</v>
      </c>
    </row>
    <row r="4" spans="2:8" ht="17" thickBot="1" x14ac:dyDescent="0.25">
      <c r="B4" s="33" t="s">
        <v>127</v>
      </c>
      <c r="C4" s="129"/>
      <c r="D4" s="130"/>
      <c r="E4" s="129"/>
      <c r="F4" s="130"/>
      <c r="G4" s="165"/>
      <c r="H4" s="166"/>
    </row>
    <row r="5" spans="2:8" ht="17" thickBot="1" x14ac:dyDescent="0.25">
      <c r="B5" s="169" t="s">
        <v>27</v>
      </c>
      <c r="C5" s="170"/>
      <c r="D5" s="170"/>
      <c r="E5" s="170"/>
      <c r="F5" s="170"/>
      <c r="G5" s="170"/>
      <c r="H5" s="171"/>
    </row>
    <row r="6" spans="2:8" ht="17" thickBot="1" x14ac:dyDescent="0.25">
      <c r="B6" s="34" t="s">
        <v>28</v>
      </c>
      <c r="C6" s="60"/>
      <c r="D6" s="48">
        <v>1</v>
      </c>
      <c r="E6" s="4">
        <f t="shared" ref="E6:E9" si="0">C6*D6</f>
        <v>0</v>
      </c>
      <c r="F6" s="52">
        <v>1</v>
      </c>
      <c r="G6" s="4">
        <f>E6*F6</f>
        <v>0</v>
      </c>
      <c r="H6" s="35"/>
    </row>
    <row r="7" spans="2:8" ht="17" thickBot="1" x14ac:dyDescent="0.25">
      <c r="B7" s="34" t="s">
        <v>29</v>
      </c>
      <c r="C7" s="8"/>
      <c r="D7" s="48">
        <v>1</v>
      </c>
      <c r="E7" s="4">
        <f>C7*D7</f>
        <v>0</v>
      </c>
      <c r="F7" s="52">
        <v>1</v>
      </c>
      <c r="G7" s="5">
        <f>E7*F7</f>
        <v>0</v>
      </c>
      <c r="H7" s="36"/>
    </row>
    <row r="8" spans="2:8" ht="17" thickBot="1" x14ac:dyDescent="0.25">
      <c r="B8" s="34" t="s">
        <v>30</v>
      </c>
      <c r="C8" s="60"/>
      <c r="D8" s="48">
        <v>1</v>
      </c>
      <c r="E8" s="4">
        <f t="shared" si="0"/>
        <v>0</v>
      </c>
      <c r="F8" s="52">
        <v>1</v>
      </c>
      <c r="G8" s="5">
        <f t="shared" ref="G8" si="1">E8*F8</f>
        <v>0</v>
      </c>
      <c r="H8" s="37"/>
    </row>
    <row r="9" spans="2:8" ht="17" thickBot="1" x14ac:dyDescent="0.25">
      <c r="B9" s="38" t="s">
        <v>94</v>
      </c>
      <c r="C9" s="8"/>
      <c r="D9" s="48">
        <v>1</v>
      </c>
      <c r="E9" s="4">
        <f t="shared" si="0"/>
        <v>0</v>
      </c>
      <c r="F9" s="52">
        <v>1</v>
      </c>
      <c r="G9" s="5">
        <f>E9*F9</f>
        <v>0</v>
      </c>
      <c r="H9" s="36"/>
    </row>
    <row r="10" spans="2:8" ht="17" thickBot="1" x14ac:dyDescent="0.25">
      <c r="B10" s="82"/>
      <c r="C10" s="88"/>
      <c r="D10" s="89" t="s">
        <v>31</v>
      </c>
      <c r="E10" s="132">
        <f>SUM(E6:E9)</f>
        <v>0</v>
      </c>
      <c r="F10" s="90" t="s">
        <v>32</v>
      </c>
      <c r="G10" s="132">
        <f>SUM(G6:G9)</f>
        <v>0</v>
      </c>
      <c r="H10" s="83"/>
    </row>
    <row r="11" spans="2:8" ht="17" thickBot="1" x14ac:dyDescent="0.25">
      <c r="B11" s="61"/>
      <c r="C11" s="92"/>
      <c r="D11" s="65"/>
      <c r="E11" s="66"/>
      <c r="F11" s="67"/>
      <c r="G11" s="68"/>
      <c r="H11" s="69"/>
    </row>
    <row r="12" spans="2:8" ht="17" thickBot="1" x14ac:dyDescent="0.25">
      <c r="B12" s="169" t="s">
        <v>33</v>
      </c>
      <c r="C12" s="170"/>
      <c r="D12" s="170"/>
      <c r="E12" s="170"/>
      <c r="F12" s="170"/>
      <c r="G12" s="170"/>
      <c r="H12" s="171"/>
    </row>
    <row r="13" spans="2:8" ht="17" thickBot="1" x14ac:dyDescent="0.25">
      <c r="B13" s="62" t="s">
        <v>34</v>
      </c>
      <c r="C13" s="63"/>
      <c r="D13" s="63"/>
      <c r="E13" s="63"/>
      <c r="F13" s="63"/>
      <c r="G13" s="63"/>
      <c r="H13" s="64"/>
    </row>
    <row r="14" spans="2:8" ht="17" thickBot="1" x14ac:dyDescent="0.25">
      <c r="B14" s="34"/>
      <c r="C14" s="93" t="s">
        <v>23</v>
      </c>
      <c r="D14" s="73" t="s">
        <v>24</v>
      </c>
      <c r="E14" s="74" t="s">
        <v>2</v>
      </c>
      <c r="F14" s="75" t="s">
        <v>3</v>
      </c>
      <c r="G14" s="74" t="s">
        <v>4</v>
      </c>
      <c r="H14" s="76" t="s">
        <v>25</v>
      </c>
    </row>
    <row r="15" spans="2:8" ht="17" thickBot="1" x14ac:dyDescent="0.25">
      <c r="B15" s="34" t="s">
        <v>35</v>
      </c>
      <c r="C15" s="60"/>
      <c r="D15" s="48">
        <v>16</v>
      </c>
      <c r="E15" s="4">
        <f t="shared" ref="E15:E117" si="2">C15*D15</f>
        <v>0</v>
      </c>
      <c r="F15" s="52">
        <v>1</v>
      </c>
      <c r="G15" s="4">
        <f t="shared" ref="G15:G117" si="3">E15*F15</f>
        <v>0</v>
      </c>
      <c r="H15" s="35"/>
    </row>
    <row r="16" spans="2:8" ht="17" thickBot="1" x14ac:dyDescent="0.25">
      <c r="B16" s="34" t="s">
        <v>36</v>
      </c>
      <c r="C16" s="60"/>
      <c r="D16" s="48">
        <v>0</v>
      </c>
      <c r="E16" s="4">
        <f t="shared" si="2"/>
        <v>0</v>
      </c>
      <c r="F16" s="52">
        <v>1</v>
      </c>
      <c r="G16" s="4">
        <f t="shared" si="3"/>
        <v>0</v>
      </c>
      <c r="H16" s="35"/>
    </row>
    <row r="17" spans="2:8" ht="17" thickBot="1" x14ac:dyDescent="0.25">
      <c r="B17" s="34" t="s">
        <v>37</v>
      </c>
      <c r="C17" s="60"/>
      <c r="D17" s="48">
        <v>1</v>
      </c>
      <c r="E17" s="4">
        <f t="shared" si="2"/>
        <v>0</v>
      </c>
      <c r="F17" s="52">
        <v>1</v>
      </c>
      <c r="G17" s="4">
        <f t="shared" si="3"/>
        <v>0</v>
      </c>
      <c r="H17" s="37"/>
    </row>
    <row r="18" spans="2:8" ht="17" thickBot="1" x14ac:dyDescent="0.25">
      <c r="B18" s="35" t="s">
        <v>38</v>
      </c>
      <c r="C18" s="60"/>
      <c r="D18" s="48">
        <v>513</v>
      </c>
      <c r="E18" s="4">
        <f t="shared" si="2"/>
        <v>0</v>
      </c>
      <c r="F18" s="52">
        <v>1</v>
      </c>
      <c r="G18" s="4">
        <f t="shared" si="3"/>
        <v>0</v>
      </c>
      <c r="H18" s="37"/>
    </row>
    <row r="19" spans="2:8" ht="17" thickBot="1" x14ac:dyDescent="0.25">
      <c r="B19" s="34" t="s">
        <v>39</v>
      </c>
      <c r="C19" s="60"/>
      <c r="D19" s="48">
        <v>0</v>
      </c>
      <c r="E19" s="4">
        <f t="shared" si="2"/>
        <v>0</v>
      </c>
      <c r="F19" s="52">
        <v>1</v>
      </c>
      <c r="G19" s="4">
        <f t="shared" si="3"/>
        <v>0</v>
      </c>
      <c r="H19" s="37"/>
    </row>
    <row r="20" spans="2:8" ht="17" thickBot="1" x14ac:dyDescent="0.25">
      <c r="B20" s="62" t="s">
        <v>40</v>
      </c>
      <c r="C20" s="63"/>
      <c r="D20" s="63"/>
      <c r="E20" s="63"/>
      <c r="F20" s="63"/>
      <c r="G20" s="63"/>
      <c r="H20" s="64"/>
    </row>
    <row r="21" spans="2:8" ht="17" thickBot="1" x14ac:dyDescent="0.25">
      <c r="B21" s="34" t="s">
        <v>95</v>
      </c>
      <c r="C21" s="60"/>
      <c r="D21" s="48">
        <v>1</v>
      </c>
      <c r="E21" s="4">
        <f t="shared" ref="E21" si="4">C21*D21</f>
        <v>0</v>
      </c>
      <c r="F21" s="52">
        <v>1</v>
      </c>
      <c r="G21" s="4">
        <f t="shared" ref="G21" si="5">E21*F21</f>
        <v>0</v>
      </c>
      <c r="H21" s="35"/>
    </row>
    <row r="22" spans="2:8" ht="17" thickBot="1" x14ac:dyDescent="0.25">
      <c r="B22" s="34" t="s">
        <v>41</v>
      </c>
      <c r="C22" s="60"/>
      <c r="D22" s="48">
        <v>1</v>
      </c>
      <c r="E22" s="4">
        <f t="shared" ref="E22" si="6">C22*D22</f>
        <v>0</v>
      </c>
      <c r="F22" s="52">
        <v>1</v>
      </c>
      <c r="G22" s="4">
        <f t="shared" ref="G22" si="7">E22*F22</f>
        <v>0</v>
      </c>
      <c r="H22" s="35"/>
    </row>
    <row r="23" spans="2:8" ht="17" thickBot="1" x14ac:dyDescent="0.25">
      <c r="B23" s="34" t="s">
        <v>42</v>
      </c>
      <c r="C23" s="60"/>
      <c r="D23" s="48">
        <v>5</v>
      </c>
      <c r="E23" s="4">
        <f t="shared" si="2"/>
        <v>0</v>
      </c>
      <c r="F23" s="52">
        <v>1</v>
      </c>
      <c r="G23" s="4">
        <f t="shared" si="3"/>
        <v>0</v>
      </c>
      <c r="H23" s="37"/>
    </row>
    <row r="24" spans="2:8" ht="17" thickBot="1" x14ac:dyDescent="0.25">
      <c r="B24" s="34" t="s">
        <v>43</v>
      </c>
      <c r="C24" s="60"/>
      <c r="D24" s="48">
        <v>3</v>
      </c>
      <c r="E24" s="4">
        <f t="shared" si="2"/>
        <v>0</v>
      </c>
      <c r="F24" s="52">
        <v>1</v>
      </c>
      <c r="G24" s="4">
        <f t="shared" si="3"/>
        <v>0</v>
      </c>
      <c r="H24" s="37"/>
    </row>
    <row r="25" spans="2:8" ht="17" thickBot="1" x14ac:dyDescent="0.25">
      <c r="B25" s="34" t="s">
        <v>44</v>
      </c>
      <c r="C25" s="60"/>
      <c r="D25" s="48">
        <v>0</v>
      </c>
      <c r="E25" s="4">
        <f t="shared" si="2"/>
        <v>0</v>
      </c>
      <c r="F25" s="52">
        <v>1</v>
      </c>
      <c r="G25" s="4">
        <f t="shared" si="3"/>
        <v>0</v>
      </c>
      <c r="H25" s="37"/>
    </row>
    <row r="26" spans="2:8" ht="17" thickBot="1" x14ac:dyDescent="0.25">
      <c r="B26" s="34" t="s">
        <v>45</v>
      </c>
      <c r="C26" s="60"/>
      <c r="D26" s="48">
        <v>32</v>
      </c>
      <c r="E26" s="4">
        <f t="shared" si="2"/>
        <v>0</v>
      </c>
      <c r="F26" s="52">
        <v>1</v>
      </c>
      <c r="G26" s="4">
        <f t="shared" si="3"/>
        <v>0</v>
      </c>
      <c r="H26" s="37"/>
    </row>
    <row r="27" spans="2:8" ht="17" thickBot="1" x14ac:dyDescent="0.25">
      <c r="B27" s="34" t="s">
        <v>46</v>
      </c>
      <c r="C27" s="60"/>
      <c r="D27" s="48">
        <v>0</v>
      </c>
      <c r="E27" s="4">
        <f t="shared" si="2"/>
        <v>0</v>
      </c>
      <c r="F27" s="52">
        <v>1</v>
      </c>
      <c r="G27" s="4">
        <f t="shared" si="3"/>
        <v>0</v>
      </c>
      <c r="H27" s="37"/>
    </row>
    <row r="28" spans="2:8" ht="17" thickBot="1" x14ac:dyDescent="0.25">
      <c r="B28" s="34" t="s">
        <v>47</v>
      </c>
      <c r="C28" s="60"/>
      <c r="D28" s="48">
        <v>3</v>
      </c>
      <c r="E28" s="4">
        <f t="shared" si="2"/>
        <v>0</v>
      </c>
      <c r="F28" s="52">
        <v>1</v>
      </c>
      <c r="G28" s="4">
        <f t="shared" si="3"/>
        <v>0</v>
      </c>
      <c r="H28" s="37"/>
    </row>
    <row r="29" spans="2:8" ht="17" thickBot="1" x14ac:dyDescent="0.25">
      <c r="B29" s="34" t="s">
        <v>39</v>
      </c>
      <c r="C29" s="60"/>
      <c r="D29" s="48">
        <v>3</v>
      </c>
      <c r="E29" s="4">
        <f t="shared" si="2"/>
        <v>0</v>
      </c>
      <c r="F29" s="52">
        <v>1</v>
      </c>
      <c r="G29" s="4">
        <f t="shared" si="3"/>
        <v>0</v>
      </c>
      <c r="H29" s="37"/>
    </row>
    <row r="30" spans="2:8" ht="17" thickBot="1" x14ac:dyDescent="0.25">
      <c r="B30" s="34" t="s">
        <v>48</v>
      </c>
      <c r="C30" s="60"/>
      <c r="D30" s="48">
        <f>D26+D27+D28+D29</f>
        <v>38</v>
      </c>
      <c r="E30" s="4">
        <f t="shared" si="2"/>
        <v>0</v>
      </c>
      <c r="F30" s="52">
        <v>1</v>
      </c>
      <c r="G30" s="4">
        <f t="shared" si="3"/>
        <v>0</v>
      </c>
      <c r="H30" s="37"/>
    </row>
    <row r="31" spans="2:8" ht="17" thickBot="1" x14ac:dyDescent="0.25">
      <c r="B31" s="34" t="s">
        <v>49</v>
      </c>
      <c r="C31" s="60"/>
      <c r="D31" s="48">
        <v>8</v>
      </c>
      <c r="E31" s="4">
        <f t="shared" si="2"/>
        <v>0</v>
      </c>
      <c r="F31" s="52">
        <v>1</v>
      </c>
      <c r="G31" s="4">
        <f t="shared" si="3"/>
        <v>0</v>
      </c>
      <c r="H31" s="37"/>
    </row>
    <row r="32" spans="2:8" ht="17" thickBot="1" x14ac:dyDescent="0.25">
      <c r="B32" s="62" t="s">
        <v>50</v>
      </c>
      <c r="C32" s="63"/>
      <c r="D32" s="63"/>
      <c r="E32" s="63"/>
      <c r="F32" s="63"/>
      <c r="G32" s="63"/>
      <c r="H32" s="64"/>
    </row>
    <row r="33" spans="2:8" ht="17" thickBot="1" x14ac:dyDescent="0.25">
      <c r="B33" s="34" t="s">
        <v>51</v>
      </c>
      <c r="C33" s="60"/>
      <c r="D33" s="48">
        <f>SUM(D15:D19)+SUM(D21:D25)</f>
        <v>540</v>
      </c>
      <c r="E33" s="4">
        <f t="shared" si="2"/>
        <v>0</v>
      </c>
      <c r="F33" s="52">
        <v>1</v>
      </c>
      <c r="G33" s="4">
        <f t="shared" si="3"/>
        <v>0</v>
      </c>
      <c r="H33" s="37"/>
    </row>
    <row r="34" spans="2:8" ht="17" thickBot="1" x14ac:dyDescent="0.25">
      <c r="B34" s="34" t="s">
        <v>52</v>
      </c>
      <c r="C34" s="60"/>
      <c r="D34" s="48">
        <f>D33</f>
        <v>540</v>
      </c>
      <c r="E34" s="4">
        <f t="shared" si="2"/>
        <v>0</v>
      </c>
      <c r="F34" s="52">
        <v>1</v>
      </c>
      <c r="G34" s="4">
        <f t="shared" si="3"/>
        <v>0</v>
      </c>
      <c r="H34" s="37"/>
    </row>
    <row r="35" spans="2:8" ht="17" thickBot="1" x14ac:dyDescent="0.25">
      <c r="B35" s="34" t="s">
        <v>53</v>
      </c>
      <c r="C35" s="60"/>
      <c r="D35" s="48">
        <v>75</v>
      </c>
      <c r="E35" s="4">
        <f>C35*D35</f>
        <v>0</v>
      </c>
      <c r="F35" s="52">
        <v>1</v>
      </c>
      <c r="G35" s="4">
        <f t="shared" si="3"/>
        <v>0</v>
      </c>
      <c r="H35" s="35" t="s">
        <v>54</v>
      </c>
    </row>
    <row r="36" spans="2:8" ht="17" thickBot="1" x14ac:dyDescent="0.25">
      <c r="B36" s="34" t="s">
        <v>55</v>
      </c>
      <c r="C36" s="60"/>
      <c r="D36" s="48">
        <v>30</v>
      </c>
      <c r="E36" s="4">
        <f t="shared" si="2"/>
        <v>0</v>
      </c>
      <c r="F36" s="52">
        <v>1</v>
      </c>
      <c r="G36" s="4">
        <f t="shared" si="3"/>
        <v>0</v>
      </c>
      <c r="H36" s="35" t="s">
        <v>56</v>
      </c>
    </row>
    <row r="37" spans="2:8" ht="17" thickBot="1" x14ac:dyDescent="0.25">
      <c r="B37" s="34" t="s">
        <v>57</v>
      </c>
      <c r="C37" s="60"/>
      <c r="D37" s="48">
        <v>20</v>
      </c>
      <c r="E37" s="4">
        <f t="shared" si="2"/>
        <v>0</v>
      </c>
      <c r="F37" s="52">
        <v>1</v>
      </c>
      <c r="G37" s="4">
        <f t="shared" si="3"/>
        <v>0</v>
      </c>
      <c r="H37" s="35" t="s">
        <v>58</v>
      </c>
    </row>
    <row r="38" spans="2:8" ht="17" thickBot="1" x14ac:dyDescent="0.25">
      <c r="B38" s="34" t="s">
        <v>59</v>
      </c>
      <c r="C38" s="60"/>
      <c r="D38" s="48">
        <v>5</v>
      </c>
      <c r="E38" s="4">
        <f t="shared" si="2"/>
        <v>0</v>
      </c>
      <c r="F38" s="52">
        <v>1</v>
      </c>
      <c r="G38" s="4">
        <f t="shared" si="3"/>
        <v>0</v>
      </c>
      <c r="H38" s="37"/>
    </row>
    <row r="39" spans="2:8" ht="17" thickBot="1" x14ac:dyDescent="0.25">
      <c r="B39" s="34" t="s">
        <v>60</v>
      </c>
      <c r="C39" s="60"/>
      <c r="D39" s="48">
        <v>1</v>
      </c>
      <c r="E39" s="4">
        <f t="shared" si="2"/>
        <v>0</v>
      </c>
      <c r="F39" s="52">
        <v>1</v>
      </c>
      <c r="G39" s="4">
        <f t="shared" si="3"/>
        <v>0</v>
      </c>
      <c r="H39" s="35"/>
    </row>
    <row r="40" spans="2:8" ht="17" thickBot="1" x14ac:dyDescent="0.25">
      <c r="B40" s="34" t="s">
        <v>61</v>
      </c>
      <c r="C40" s="60"/>
      <c r="D40" s="48">
        <v>1</v>
      </c>
      <c r="E40" s="4">
        <f t="shared" si="2"/>
        <v>0</v>
      </c>
      <c r="F40" s="52">
        <v>1</v>
      </c>
      <c r="G40" s="4">
        <f t="shared" si="3"/>
        <v>0</v>
      </c>
      <c r="H40" s="35"/>
    </row>
    <row r="41" spans="2:8" ht="17" thickBot="1" x14ac:dyDescent="0.25">
      <c r="B41" s="34" t="s">
        <v>62</v>
      </c>
      <c r="C41" s="60"/>
      <c r="D41" s="48">
        <v>1</v>
      </c>
      <c r="E41" s="4">
        <f t="shared" si="2"/>
        <v>0</v>
      </c>
      <c r="F41" s="52">
        <v>1</v>
      </c>
      <c r="G41" s="4">
        <f t="shared" si="3"/>
        <v>0</v>
      </c>
      <c r="H41" s="35"/>
    </row>
    <row r="42" spans="2:8" ht="17" thickBot="1" x14ac:dyDescent="0.25">
      <c r="B42" s="34" t="s">
        <v>63</v>
      </c>
      <c r="C42" s="60"/>
      <c r="D42" s="48">
        <v>154</v>
      </c>
      <c r="E42" s="4">
        <f t="shared" si="2"/>
        <v>0</v>
      </c>
      <c r="F42" s="52">
        <v>1</v>
      </c>
      <c r="G42" s="4">
        <f t="shared" si="3"/>
        <v>0</v>
      </c>
      <c r="H42" s="35"/>
    </row>
    <row r="43" spans="2:8" ht="17" thickBot="1" x14ac:dyDescent="0.25">
      <c r="B43" s="34" t="s">
        <v>64</v>
      </c>
      <c r="C43" s="9"/>
      <c r="D43" s="48">
        <f>D15+D16+D17+D19+D21+D26+D27+D28+D29</f>
        <v>56</v>
      </c>
      <c r="E43" s="4">
        <f t="shared" si="2"/>
        <v>0</v>
      </c>
      <c r="F43" s="52">
        <v>1</v>
      </c>
      <c r="G43" s="4">
        <f t="shared" si="3"/>
        <v>0</v>
      </c>
      <c r="H43" s="35"/>
    </row>
    <row r="44" spans="2:8" ht="17" thickBot="1" x14ac:dyDescent="0.25">
      <c r="B44" s="34" t="s">
        <v>65</v>
      </c>
      <c r="C44" s="9"/>
      <c r="D44" s="48">
        <v>2</v>
      </c>
      <c r="E44" s="4">
        <f t="shared" si="2"/>
        <v>0</v>
      </c>
      <c r="F44" s="52">
        <v>1</v>
      </c>
      <c r="G44" s="4">
        <f t="shared" si="3"/>
        <v>0</v>
      </c>
      <c r="H44" s="35"/>
    </row>
    <row r="45" spans="2:8" ht="17" thickBot="1" x14ac:dyDescent="0.25">
      <c r="B45" s="34" t="s">
        <v>66</v>
      </c>
      <c r="C45" s="9"/>
      <c r="D45" s="48">
        <f>D23+D24+D25</f>
        <v>8</v>
      </c>
      <c r="E45" s="4">
        <f t="shared" si="2"/>
        <v>0</v>
      </c>
      <c r="F45" s="52">
        <v>1</v>
      </c>
      <c r="G45" s="4">
        <f t="shared" si="3"/>
        <v>0</v>
      </c>
      <c r="H45" s="35"/>
    </row>
    <row r="46" spans="2:8" ht="17" thickBot="1" x14ac:dyDescent="0.25">
      <c r="B46" s="34" t="s">
        <v>67</v>
      </c>
      <c r="C46" s="9"/>
      <c r="D46" s="48">
        <f>D43</f>
        <v>56</v>
      </c>
      <c r="E46" s="4">
        <f t="shared" si="2"/>
        <v>0</v>
      </c>
      <c r="F46" s="52">
        <v>1</v>
      </c>
      <c r="G46" s="4">
        <f t="shared" si="3"/>
        <v>0</v>
      </c>
      <c r="H46" s="35"/>
    </row>
    <row r="47" spans="2:8" ht="17" thickBot="1" x14ac:dyDescent="0.25">
      <c r="B47" s="34" t="s">
        <v>68</v>
      </c>
      <c r="C47" s="9"/>
      <c r="D47" s="48">
        <f>D23</f>
        <v>5</v>
      </c>
      <c r="E47" s="4">
        <f t="shared" si="2"/>
        <v>0</v>
      </c>
      <c r="F47" s="52">
        <v>1</v>
      </c>
      <c r="G47" s="4">
        <f t="shared" si="3"/>
        <v>0</v>
      </c>
      <c r="H47" s="35"/>
    </row>
    <row r="48" spans="2:8" ht="17" thickBot="1" x14ac:dyDescent="0.25">
      <c r="B48" s="34" t="s">
        <v>69</v>
      </c>
      <c r="C48" s="9"/>
      <c r="D48" s="48">
        <f>D24</f>
        <v>3</v>
      </c>
      <c r="E48" s="4">
        <f t="shared" si="2"/>
        <v>0</v>
      </c>
      <c r="F48" s="52">
        <v>1</v>
      </c>
      <c r="G48" s="4">
        <f t="shared" si="3"/>
        <v>0</v>
      </c>
      <c r="H48" s="35"/>
    </row>
    <row r="49" spans="2:8" ht="17" thickBot="1" x14ac:dyDescent="0.25">
      <c r="B49" s="34" t="s">
        <v>70</v>
      </c>
      <c r="C49" s="9"/>
      <c r="D49" s="48">
        <f>D25</f>
        <v>0</v>
      </c>
      <c r="E49" s="4">
        <f t="shared" si="2"/>
        <v>0</v>
      </c>
      <c r="F49" s="52">
        <v>1</v>
      </c>
      <c r="G49" s="4">
        <f t="shared" si="3"/>
        <v>0</v>
      </c>
      <c r="H49" s="35"/>
    </row>
    <row r="50" spans="2:8" ht="17" thickBot="1" x14ac:dyDescent="0.25">
      <c r="B50" s="62" t="s">
        <v>71</v>
      </c>
      <c r="C50" s="63"/>
      <c r="D50" s="63"/>
      <c r="E50" s="63"/>
      <c r="F50" s="63"/>
      <c r="G50" s="63"/>
      <c r="H50" s="64"/>
    </row>
    <row r="51" spans="2:8" ht="17" thickBot="1" x14ac:dyDescent="0.25">
      <c r="B51" s="34" t="s">
        <v>72</v>
      </c>
      <c r="C51" s="8"/>
      <c r="D51" s="48">
        <v>200</v>
      </c>
      <c r="E51" s="4">
        <f t="shared" ref="E51:E55" si="8">C51*D51</f>
        <v>0</v>
      </c>
      <c r="F51" s="52">
        <v>1</v>
      </c>
      <c r="G51" s="5">
        <f>E51*F51</f>
        <v>0</v>
      </c>
      <c r="H51" s="36"/>
    </row>
    <row r="52" spans="2:8" ht="17" thickBot="1" x14ac:dyDescent="0.25">
      <c r="B52" s="34" t="s">
        <v>73</v>
      </c>
      <c r="C52" s="60"/>
      <c r="D52" s="48">
        <v>109</v>
      </c>
      <c r="E52" s="4">
        <f t="shared" si="8"/>
        <v>0</v>
      </c>
      <c r="F52" s="52">
        <v>1</v>
      </c>
      <c r="G52" s="4">
        <f t="shared" ref="G52:G53" si="9">E52*F52</f>
        <v>0</v>
      </c>
      <c r="H52" s="35"/>
    </row>
    <row r="53" spans="2:8" ht="17" thickBot="1" x14ac:dyDescent="0.25">
      <c r="B53" s="34" t="s">
        <v>74</v>
      </c>
      <c r="C53" s="60"/>
      <c r="D53" s="48">
        <v>4</v>
      </c>
      <c r="E53" s="4">
        <f t="shared" si="8"/>
        <v>0</v>
      </c>
      <c r="F53" s="52">
        <v>1</v>
      </c>
      <c r="G53" s="4">
        <f t="shared" si="9"/>
        <v>0</v>
      </c>
      <c r="H53" s="35"/>
    </row>
    <row r="54" spans="2:8" ht="17" thickBot="1" x14ac:dyDescent="0.25">
      <c r="B54" s="34" t="s">
        <v>75</v>
      </c>
      <c r="C54" s="8"/>
      <c r="D54" s="48">
        <v>1</v>
      </c>
      <c r="E54" s="4">
        <f t="shared" si="8"/>
        <v>0</v>
      </c>
      <c r="F54" s="52">
        <v>1</v>
      </c>
      <c r="G54" s="5">
        <f>E54*F54</f>
        <v>0</v>
      </c>
      <c r="H54" s="36"/>
    </row>
    <row r="55" spans="2:8" ht="17" thickBot="1" x14ac:dyDescent="0.25">
      <c r="B55" s="34" t="s">
        <v>99</v>
      </c>
      <c r="C55" s="8"/>
      <c r="D55" s="48">
        <v>1</v>
      </c>
      <c r="E55" s="4">
        <f t="shared" si="8"/>
        <v>0</v>
      </c>
      <c r="F55" s="52">
        <v>1</v>
      </c>
      <c r="G55" s="5">
        <f>E55*F55</f>
        <v>0</v>
      </c>
      <c r="H55" s="36"/>
    </row>
    <row r="56" spans="2:8" ht="17" thickBot="1" x14ac:dyDescent="0.25">
      <c r="B56" s="82"/>
      <c r="C56" s="88"/>
      <c r="D56" s="89" t="s">
        <v>31</v>
      </c>
      <c r="E56" s="132">
        <f>SUM(E15:E55)</f>
        <v>0</v>
      </c>
      <c r="F56" s="89" t="s">
        <v>31</v>
      </c>
      <c r="G56" s="132">
        <f>SUM(G15:G55)</f>
        <v>0</v>
      </c>
      <c r="H56" s="84"/>
    </row>
    <row r="57" spans="2:8" ht="17" thickBot="1" x14ac:dyDescent="0.25">
      <c r="B57" s="72"/>
      <c r="C57" s="94"/>
      <c r="D57" s="65"/>
      <c r="E57" s="70"/>
      <c r="F57" s="67"/>
      <c r="G57" s="70"/>
      <c r="H57" s="71"/>
    </row>
    <row r="58" spans="2:8" ht="17" thickBot="1" x14ac:dyDescent="0.25">
      <c r="B58" s="169" t="s">
        <v>76</v>
      </c>
      <c r="C58" s="170"/>
      <c r="D58" s="170"/>
      <c r="E58" s="170"/>
      <c r="F58" s="170"/>
      <c r="G58" s="170"/>
      <c r="H58" s="171"/>
    </row>
    <row r="59" spans="2:8" ht="17" thickBot="1" x14ac:dyDescent="0.25">
      <c r="B59" s="34"/>
      <c r="C59" s="31" t="s">
        <v>23</v>
      </c>
      <c r="D59" s="47" t="s">
        <v>24</v>
      </c>
      <c r="E59" s="39" t="s">
        <v>2</v>
      </c>
      <c r="F59" s="47" t="s">
        <v>3</v>
      </c>
      <c r="G59" s="39" t="s">
        <v>4</v>
      </c>
      <c r="H59" s="32" t="s">
        <v>25</v>
      </c>
    </row>
    <row r="60" spans="2:8" ht="17" thickBot="1" x14ac:dyDescent="0.25">
      <c r="B60" s="77" t="s">
        <v>128</v>
      </c>
      <c r="C60" s="133"/>
      <c r="D60" s="134"/>
      <c r="E60" s="135"/>
      <c r="F60" s="134"/>
      <c r="G60" s="172"/>
      <c r="H60" s="173"/>
    </row>
    <row r="61" spans="2:8" ht="17" thickBot="1" x14ac:dyDescent="0.25">
      <c r="B61" s="34" t="s">
        <v>129</v>
      </c>
      <c r="C61" s="60"/>
      <c r="D61" s="48">
        <v>1</v>
      </c>
      <c r="E61" s="4">
        <f t="shared" ref="E61:E70" si="10">C61*D61</f>
        <v>0</v>
      </c>
      <c r="F61" s="52">
        <v>1</v>
      </c>
      <c r="G61" s="4">
        <f t="shared" ref="G61:G70" si="11">E61*F61</f>
        <v>0</v>
      </c>
      <c r="H61" s="35"/>
    </row>
    <row r="62" spans="2:8" ht="17" thickBot="1" x14ac:dyDescent="0.25">
      <c r="B62" s="34" t="s">
        <v>102</v>
      </c>
      <c r="C62" s="60"/>
      <c r="D62" s="48">
        <v>1</v>
      </c>
      <c r="E62" s="4">
        <f t="shared" si="10"/>
        <v>0</v>
      </c>
      <c r="F62" s="52">
        <v>1</v>
      </c>
      <c r="G62" s="4">
        <f t="shared" si="11"/>
        <v>0</v>
      </c>
      <c r="H62" s="37"/>
    </row>
    <row r="63" spans="2:8" ht="17" thickBot="1" x14ac:dyDescent="0.25">
      <c r="B63" s="34" t="s">
        <v>45</v>
      </c>
      <c r="C63" s="60"/>
      <c r="D63" s="48">
        <v>5</v>
      </c>
      <c r="E63" s="4">
        <f t="shared" si="10"/>
        <v>0</v>
      </c>
      <c r="F63" s="52">
        <v>1</v>
      </c>
      <c r="G63" s="4">
        <f t="shared" si="11"/>
        <v>0</v>
      </c>
      <c r="H63" s="37"/>
    </row>
    <row r="64" spans="2:8" ht="17" thickBot="1" x14ac:dyDescent="0.25">
      <c r="B64" s="34" t="s">
        <v>130</v>
      </c>
      <c r="C64" s="60"/>
      <c r="D64" s="48">
        <v>2</v>
      </c>
      <c r="E64" s="4">
        <f t="shared" si="10"/>
        <v>0</v>
      </c>
      <c r="F64" s="52">
        <v>1</v>
      </c>
      <c r="G64" s="4">
        <f t="shared" si="11"/>
        <v>0</v>
      </c>
      <c r="H64" s="37"/>
    </row>
    <row r="65" spans="2:8" ht="17" thickBot="1" x14ac:dyDescent="0.25">
      <c r="B65" s="34" t="s">
        <v>131</v>
      </c>
      <c r="C65" s="60"/>
      <c r="D65" s="48">
        <v>1</v>
      </c>
      <c r="E65" s="4">
        <f t="shared" si="10"/>
        <v>0</v>
      </c>
      <c r="F65" s="52">
        <v>1</v>
      </c>
      <c r="G65" s="4">
        <f t="shared" si="11"/>
        <v>0</v>
      </c>
      <c r="H65" s="37"/>
    </row>
    <row r="66" spans="2:8" ht="17" thickBot="1" x14ac:dyDescent="0.25">
      <c r="B66" s="34" t="s">
        <v>132</v>
      </c>
      <c r="C66" s="60"/>
      <c r="D66" s="48">
        <v>5</v>
      </c>
      <c r="E66" s="4">
        <f t="shared" ref="E66" si="12">C66*D66</f>
        <v>0</v>
      </c>
      <c r="F66" s="52">
        <v>1</v>
      </c>
      <c r="G66" s="4">
        <f t="shared" ref="G66" si="13">E66*F66</f>
        <v>0</v>
      </c>
      <c r="H66" s="37"/>
    </row>
    <row r="67" spans="2:8" ht="17" thickBot="1" x14ac:dyDescent="0.25">
      <c r="B67" s="34" t="s">
        <v>52</v>
      </c>
      <c r="C67" s="60"/>
      <c r="D67" s="48">
        <v>1</v>
      </c>
      <c r="E67" s="4">
        <f t="shared" si="10"/>
        <v>0</v>
      </c>
      <c r="F67" s="52">
        <v>1</v>
      </c>
      <c r="G67" s="4">
        <f t="shared" si="11"/>
        <v>0</v>
      </c>
      <c r="H67" s="37"/>
    </row>
    <row r="68" spans="2:8" ht="17" thickBot="1" x14ac:dyDescent="0.25">
      <c r="B68" s="34" t="s">
        <v>106</v>
      </c>
      <c r="C68" s="8"/>
      <c r="D68" s="48">
        <v>1</v>
      </c>
      <c r="E68" s="4">
        <f t="shared" si="10"/>
        <v>0</v>
      </c>
      <c r="F68" s="52">
        <v>1</v>
      </c>
      <c r="G68" s="4">
        <f t="shared" si="11"/>
        <v>0</v>
      </c>
      <c r="H68" s="37"/>
    </row>
    <row r="69" spans="2:8" ht="17" thickBot="1" x14ac:dyDescent="0.25">
      <c r="B69" s="34" t="s">
        <v>122</v>
      </c>
      <c r="C69" s="8"/>
      <c r="D69" s="48">
        <v>1</v>
      </c>
      <c r="E69" s="4">
        <f t="shared" si="10"/>
        <v>0</v>
      </c>
      <c r="F69" s="52">
        <v>1</v>
      </c>
      <c r="G69" s="4">
        <f t="shared" si="11"/>
        <v>0</v>
      </c>
      <c r="H69" s="37"/>
    </row>
    <row r="70" spans="2:8" ht="17" thickBot="1" x14ac:dyDescent="0.25">
      <c r="B70" s="34" t="s">
        <v>59</v>
      </c>
      <c r="C70" s="60"/>
      <c r="D70" s="48">
        <v>1</v>
      </c>
      <c r="E70" s="4">
        <f t="shared" si="10"/>
        <v>0</v>
      </c>
      <c r="F70" s="52">
        <v>1</v>
      </c>
      <c r="G70" s="4">
        <f t="shared" si="11"/>
        <v>0</v>
      </c>
      <c r="H70" s="37"/>
    </row>
    <row r="71" spans="2:8" ht="17" thickBot="1" x14ac:dyDescent="0.25">
      <c r="B71" s="82"/>
      <c r="C71" s="91"/>
      <c r="D71" s="89" t="s">
        <v>31</v>
      </c>
      <c r="E71" s="132">
        <f>SUM(E61:E70)</f>
        <v>0</v>
      </c>
      <c r="F71" s="89" t="s">
        <v>31</v>
      </c>
      <c r="G71" s="132">
        <f>SUM(G61:G70)</f>
        <v>0</v>
      </c>
      <c r="H71" s="85"/>
    </row>
    <row r="72" spans="2:8" ht="17" thickBot="1" x14ac:dyDescent="0.25">
      <c r="B72" s="72"/>
      <c r="C72" s="79"/>
      <c r="D72" s="80"/>
      <c r="E72" s="81"/>
      <c r="F72" s="80"/>
      <c r="G72" s="81"/>
      <c r="H72" s="32"/>
    </row>
    <row r="73" spans="2:8" ht="17" thickBot="1" x14ac:dyDescent="0.25">
      <c r="B73" s="34"/>
      <c r="C73" s="31" t="s">
        <v>23</v>
      </c>
      <c r="D73" s="47" t="s">
        <v>24</v>
      </c>
      <c r="E73" s="39" t="s">
        <v>2</v>
      </c>
      <c r="F73" s="47" t="s">
        <v>3</v>
      </c>
      <c r="G73" s="39" t="s">
        <v>4</v>
      </c>
      <c r="H73" s="32" t="s">
        <v>25</v>
      </c>
    </row>
    <row r="74" spans="2:8" ht="17" thickBot="1" x14ac:dyDescent="0.25">
      <c r="B74" s="77" t="s">
        <v>133</v>
      </c>
      <c r="C74" s="133"/>
      <c r="D74" s="134"/>
      <c r="E74" s="135"/>
      <c r="F74" s="134"/>
      <c r="G74" s="172"/>
      <c r="H74" s="173"/>
    </row>
    <row r="75" spans="2:8" ht="17" thickBot="1" x14ac:dyDescent="0.25">
      <c r="B75" s="34" t="s">
        <v>134</v>
      </c>
      <c r="C75" s="60"/>
      <c r="D75" s="48">
        <v>1</v>
      </c>
      <c r="E75" s="4">
        <f t="shared" ref="E75:E81" si="14">C75*D75</f>
        <v>0</v>
      </c>
      <c r="F75" s="52">
        <v>1</v>
      </c>
      <c r="G75" s="4">
        <f t="shared" ref="G75:G81" si="15">E75*F75</f>
        <v>0</v>
      </c>
      <c r="H75" s="35"/>
    </row>
    <row r="76" spans="2:8" ht="17" thickBot="1" x14ac:dyDescent="0.25">
      <c r="B76" s="34" t="s">
        <v>102</v>
      </c>
      <c r="C76" s="60"/>
      <c r="D76" s="48">
        <v>1</v>
      </c>
      <c r="E76" s="4">
        <f t="shared" si="14"/>
        <v>0</v>
      </c>
      <c r="F76" s="52">
        <v>1</v>
      </c>
      <c r="G76" s="4">
        <f t="shared" si="15"/>
        <v>0</v>
      </c>
      <c r="H76" s="37"/>
    </row>
    <row r="77" spans="2:8" ht="17" thickBot="1" x14ac:dyDescent="0.25">
      <c r="B77" s="34" t="s">
        <v>109</v>
      </c>
      <c r="C77" s="60"/>
      <c r="D77" s="48">
        <v>2</v>
      </c>
      <c r="E77" s="4">
        <f t="shared" si="14"/>
        <v>0</v>
      </c>
      <c r="F77" s="52">
        <v>1</v>
      </c>
      <c r="G77" s="4">
        <f t="shared" si="15"/>
        <v>0</v>
      </c>
      <c r="H77" s="35"/>
    </row>
    <row r="78" spans="2:8" ht="17" thickBot="1" x14ac:dyDescent="0.25">
      <c r="B78" s="34" t="s">
        <v>135</v>
      </c>
      <c r="C78" s="60"/>
      <c r="D78" s="48">
        <v>1</v>
      </c>
      <c r="E78" s="4">
        <f t="shared" si="14"/>
        <v>0</v>
      </c>
      <c r="F78" s="52">
        <v>1</v>
      </c>
      <c r="G78" s="4">
        <f t="shared" si="15"/>
        <v>0</v>
      </c>
      <c r="H78" s="37"/>
    </row>
    <row r="79" spans="2:8" ht="17" thickBot="1" x14ac:dyDescent="0.25">
      <c r="B79" s="34" t="s">
        <v>52</v>
      </c>
      <c r="C79" s="60"/>
      <c r="D79" s="48">
        <v>1</v>
      </c>
      <c r="E79" s="4">
        <f t="shared" si="14"/>
        <v>0</v>
      </c>
      <c r="F79" s="52">
        <v>1</v>
      </c>
      <c r="G79" s="4">
        <f t="shared" si="15"/>
        <v>0</v>
      </c>
      <c r="H79" s="37"/>
    </row>
    <row r="80" spans="2:8" ht="17" thickBot="1" x14ac:dyDescent="0.25">
      <c r="B80" s="34" t="s">
        <v>112</v>
      </c>
      <c r="C80" s="8"/>
      <c r="D80" s="48">
        <v>1</v>
      </c>
      <c r="E80" s="4">
        <f t="shared" si="14"/>
        <v>0</v>
      </c>
      <c r="F80" s="52">
        <v>1</v>
      </c>
      <c r="G80" s="4">
        <f t="shared" si="15"/>
        <v>0</v>
      </c>
      <c r="H80" s="37"/>
    </row>
    <row r="81" spans="2:8" ht="17" thickBot="1" x14ac:dyDescent="0.25">
      <c r="B81" s="34" t="s">
        <v>105</v>
      </c>
      <c r="C81" s="8"/>
      <c r="D81" s="48">
        <v>1</v>
      </c>
      <c r="E81" s="4">
        <f t="shared" si="14"/>
        <v>0</v>
      </c>
      <c r="F81" s="52">
        <v>1</v>
      </c>
      <c r="G81" s="4">
        <f t="shared" si="15"/>
        <v>0</v>
      </c>
      <c r="H81" s="37"/>
    </row>
    <row r="82" spans="2:8" ht="17" thickBot="1" x14ac:dyDescent="0.25">
      <c r="B82" s="82"/>
      <c r="C82" s="91"/>
      <c r="D82" s="89" t="s">
        <v>31</v>
      </c>
      <c r="E82" s="132">
        <f>SUM(E75:E81)</f>
        <v>0</v>
      </c>
      <c r="F82" s="89" t="s">
        <v>31</v>
      </c>
      <c r="G82" s="132">
        <f>SUM(G75:G81)</f>
        <v>0</v>
      </c>
      <c r="H82" s="85"/>
    </row>
    <row r="83" spans="2:8" ht="17" thickBot="1" x14ac:dyDescent="0.25">
      <c r="B83" s="72"/>
      <c r="C83" s="79"/>
      <c r="D83" s="80"/>
      <c r="E83" s="81"/>
      <c r="F83" s="80"/>
      <c r="G83" s="81"/>
      <c r="H83" s="32"/>
    </row>
    <row r="84" spans="2:8" ht="17" thickBot="1" x14ac:dyDescent="0.25">
      <c r="B84" s="34"/>
      <c r="C84" s="31" t="s">
        <v>23</v>
      </c>
      <c r="D84" s="47" t="s">
        <v>24</v>
      </c>
      <c r="E84" s="39" t="s">
        <v>2</v>
      </c>
      <c r="F84" s="47" t="s">
        <v>3</v>
      </c>
      <c r="G84" s="39" t="s">
        <v>4</v>
      </c>
      <c r="H84" s="32" t="s">
        <v>25</v>
      </c>
    </row>
    <row r="85" spans="2:8" ht="17" thickBot="1" x14ac:dyDescent="0.25">
      <c r="B85" s="77" t="s">
        <v>136</v>
      </c>
      <c r="C85" s="133"/>
      <c r="D85" s="134"/>
      <c r="E85" s="135"/>
      <c r="F85" s="134"/>
      <c r="G85" s="172"/>
      <c r="H85" s="173"/>
    </row>
    <row r="86" spans="2:8" ht="17" thickBot="1" x14ac:dyDescent="0.25">
      <c r="B86" s="34" t="s">
        <v>137</v>
      </c>
      <c r="C86" s="60"/>
      <c r="D86" s="48">
        <v>1</v>
      </c>
      <c r="E86" s="4">
        <f t="shared" ref="E86:E91" si="16">C86*D86</f>
        <v>0</v>
      </c>
      <c r="F86" s="52">
        <v>1</v>
      </c>
      <c r="G86" s="4">
        <f t="shared" ref="G86:G91" si="17">E86*F86</f>
        <v>0</v>
      </c>
      <c r="H86" s="35"/>
    </row>
    <row r="87" spans="2:8" ht="17" thickBot="1" x14ac:dyDescent="0.25">
      <c r="B87" s="34" t="s">
        <v>102</v>
      </c>
      <c r="C87" s="60"/>
      <c r="D87" s="48">
        <v>1</v>
      </c>
      <c r="E87" s="4">
        <f t="shared" si="16"/>
        <v>0</v>
      </c>
      <c r="F87" s="52">
        <v>1</v>
      </c>
      <c r="G87" s="4">
        <f t="shared" si="17"/>
        <v>0</v>
      </c>
      <c r="H87" s="37"/>
    </row>
    <row r="88" spans="2:8" ht="17" thickBot="1" x14ac:dyDescent="0.25">
      <c r="B88" s="34" t="s">
        <v>78</v>
      </c>
      <c r="C88" s="60"/>
      <c r="D88" s="48">
        <v>11</v>
      </c>
      <c r="E88" s="4">
        <f t="shared" si="16"/>
        <v>0</v>
      </c>
      <c r="F88" s="52">
        <v>1</v>
      </c>
      <c r="G88" s="4">
        <f t="shared" si="17"/>
        <v>0</v>
      </c>
      <c r="H88" s="35"/>
    </row>
    <row r="89" spans="2:8" ht="17" thickBot="1" x14ac:dyDescent="0.25">
      <c r="B89" s="34" t="s">
        <v>138</v>
      </c>
      <c r="C89" s="60"/>
      <c r="D89" s="48">
        <v>1</v>
      </c>
      <c r="E89" s="4">
        <f t="shared" si="16"/>
        <v>0</v>
      </c>
      <c r="F89" s="52">
        <v>1</v>
      </c>
      <c r="G89" s="4">
        <f t="shared" si="17"/>
        <v>0</v>
      </c>
      <c r="H89" s="37" t="s">
        <v>139</v>
      </c>
    </row>
    <row r="90" spans="2:8" ht="17" thickBot="1" x14ac:dyDescent="0.25">
      <c r="B90" s="34" t="s">
        <v>52</v>
      </c>
      <c r="C90" s="60"/>
      <c r="D90" s="48">
        <v>1</v>
      </c>
      <c r="E90" s="4">
        <f t="shared" si="16"/>
        <v>0</v>
      </c>
      <c r="F90" s="52">
        <v>1</v>
      </c>
      <c r="G90" s="4">
        <f t="shared" si="17"/>
        <v>0</v>
      </c>
      <c r="H90" s="37"/>
    </row>
    <row r="91" spans="2:8" ht="17" thickBot="1" x14ac:dyDescent="0.25">
      <c r="B91" s="34" t="s">
        <v>106</v>
      </c>
      <c r="C91" s="8"/>
      <c r="D91" s="48">
        <v>1</v>
      </c>
      <c r="E91" s="4">
        <f t="shared" si="16"/>
        <v>0</v>
      </c>
      <c r="F91" s="52">
        <v>1</v>
      </c>
      <c r="G91" s="4">
        <f t="shared" si="17"/>
        <v>0</v>
      </c>
      <c r="H91" s="37"/>
    </row>
    <row r="92" spans="2:8" ht="17" thickBot="1" x14ac:dyDescent="0.25">
      <c r="B92" s="34" t="s">
        <v>122</v>
      </c>
      <c r="C92" s="8"/>
      <c r="D92" s="48">
        <v>1</v>
      </c>
      <c r="E92" s="4">
        <f t="shared" ref="E92:E93" si="18">C92*D92</f>
        <v>0</v>
      </c>
      <c r="F92" s="52">
        <v>1</v>
      </c>
      <c r="G92" s="4">
        <f t="shared" ref="G92:G93" si="19">E92*F92</f>
        <v>0</v>
      </c>
      <c r="H92" s="37"/>
    </row>
    <row r="93" spans="2:8" ht="17" thickBot="1" x14ac:dyDescent="0.25">
      <c r="B93" s="34" t="s">
        <v>59</v>
      </c>
      <c r="C93" s="60"/>
      <c r="D93" s="48">
        <v>1</v>
      </c>
      <c r="E93" s="4">
        <f t="shared" si="18"/>
        <v>0</v>
      </c>
      <c r="F93" s="52">
        <v>1</v>
      </c>
      <c r="G93" s="4">
        <f t="shared" si="19"/>
        <v>0</v>
      </c>
      <c r="H93" s="37"/>
    </row>
    <row r="94" spans="2:8" ht="17" thickBot="1" x14ac:dyDescent="0.25">
      <c r="B94" s="82"/>
      <c r="C94" s="91"/>
      <c r="D94" s="89" t="s">
        <v>31</v>
      </c>
      <c r="E94" s="132">
        <f>SUM(E86:E93)</f>
        <v>0</v>
      </c>
      <c r="F94" s="89" t="s">
        <v>31</v>
      </c>
      <c r="G94" s="132">
        <f>SUM(G86:G93)</f>
        <v>0</v>
      </c>
      <c r="H94" s="85"/>
    </row>
    <row r="95" spans="2:8" ht="17" thickBot="1" x14ac:dyDescent="0.25">
      <c r="B95" s="72"/>
      <c r="C95" s="79"/>
      <c r="D95" s="80"/>
      <c r="E95" s="81"/>
      <c r="F95" s="80"/>
      <c r="G95" s="81"/>
      <c r="H95" s="32"/>
    </row>
    <row r="96" spans="2:8" ht="17" thickBot="1" x14ac:dyDescent="0.25">
      <c r="B96" s="77" t="s">
        <v>140</v>
      </c>
      <c r="C96" s="133"/>
      <c r="D96" s="134"/>
      <c r="E96" s="135"/>
      <c r="F96" s="134"/>
      <c r="G96" s="172"/>
      <c r="H96" s="173"/>
    </row>
    <row r="97" spans="2:8" ht="17" thickBot="1" x14ac:dyDescent="0.25">
      <c r="B97" s="34" t="s">
        <v>141</v>
      </c>
      <c r="C97" s="60"/>
      <c r="D97" s="48">
        <v>1</v>
      </c>
      <c r="E97" s="4">
        <f t="shared" ref="E97:E107" si="20">C97*D97</f>
        <v>0</v>
      </c>
      <c r="F97" s="52">
        <v>1</v>
      </c>
      <c r="G97" s="4">
        <f t="shared" ref="G97:G107" si="21">E97*F97</f>
        <v>0</v>
      </c>
      <c r="H97" s="35"/>
    </row>
    <row r="98" spans="2:8" ht="17" thickBot="1" x14ac:dyDescent="0.25">
      <c r="B98" s="34" t="s">
        <v>102</v>
      </c>
      <c r="C98" s="60"/>
      <c r="D98" s="48">
        <v>1</v>
      </c>
      <c r="E98" s="4">
        <f t="shared" si="20"/>
        <v>0</v>
      </c>
      <c r="F98" s="52">
        <v>1</v>
      </c>
      <c r="G98" s="4">
        <f t="shared" si="21"/>
        <v>0</v>
      </c>
      <c r="H98" s="37"/>
    </row>
    <row r="99" spans="2:8" ht="17" thickBot="1" x14ac:dyDescent="0.25">
      <c r="B99" s="34" t="s">
        <v>103</v>
      </c>
      <c r="C99" s="60"/>
      <c r="D99" s="48">
        <v>1</v>
      </c>
      <c r="E99" s="4">
        <f t="shared" si="20"/>
        <v>0</v>
      </c>
      <c r="F99" s="52">
        <v>1</v>
      </c>
      <c r="G99" s="4">
        <f t="shared" si="21"/>
        <v>0</v>
      </c>
      <c r="H99" s="35"/>
    </row>
    <row r="100" spans="2:8" ht="17" thickBot="1" x14ac:dyDescent="0.25">
      <c r="B100" s="34" t="s">
        <v>120</v>
      </c>
      <c r="C100" s="60"/>
      <c r="D100" s="48">
        <v>11</v>
      </c>
      <c r="E100" s="4">
        <f t="shared" ref="E100:E104" si="22">C100*D100</f>
        <v>0</v>
      </c>
      <c r="F100" s="52">
        <v>1</v>
      </c>
      <c r="G100" s="4">
        <f t="shared" ref="G100:G104" si="23">E100*F100</f>
        <v>0</v>
      </c>
      <c r="H100" s="35"/>
    </row>
    <row r="101" spans="2:8" ht="17" thickBot="1" x14ac:dyDescent="0.25">
      <c r="B101" s="34" t="s">
        <v>142</v>
      </c>
      <c r="C101" s="60"/>
      <c r="D101" s="48">
        <v>1</v>
      </c>
      <c r="E101" s="4">
        <f t="shared" si="22"/>
        <v>0</v>
      </c>
      <c r="F101" s="52">
        <v>1</v>
      </c>
      <c r="G101" s="4">
        <f t="shared" ref="G101" si="24">E101*F101</f>
        <v>0</v>
      </c>
      <c r="H101" s="35"/>
    </row>
    <row r="102" spans="2:8" ht="17" thickBot="1" x14ac:dyDescent="0.25">
      <c r="B102" s="34" t="s">
        <v>143</v>
      </c>
      <c r="C102" s="60"/>
      <c r="D102" s="48">
        <v>1</v>
      </c>
      <c r="E102" s="4">
        <f t="shared" si="22"/>
        <v>0</v>
      </c>
      <c r="F102" s="52">
        <v>1</v>
      </c>
      <c r="G102" s="4">
        <f t="shared" si="23"/>
        <v>0</v>
      </c>
      <c r="H102" s="35"/>
    </row>
    <row r="103" spans="2:8" ht="17" thickBot="1" x14ac:dyDescent="0.25">
      <c r="B103" s="34" t="s">
        <v>132</v>
      </c>
      <c r="C103" s="60"/>
      <c r="D103" s="48">
        <v>6</v>
      </c>
      <c r="E103" s="4">
        <f>C103*D103</f>
        <v>0</v>
      </c>
      <c r="F103" s="52">
        <v>1</v>
      </c>
      <c r="G103" s="4">
        <f>E103*F103</f>
        <v>0</v>
      </c>
      <c r="H103" s="35"/>
    </row>
    <row r="104" spans="2:8" ht="17" thickBot="1" x14ac:dyDescent="0.25">
      <c r="B104" s="34" t="s">
        <v>144</v>
      </c>
      <c r="C104" s="60"/>
      <c r="D104" s="48">
        <v>5</v>
      </c>
      <c r="E104" s="4">
        <f t="shared" si="22"/>
        <v>0</v>
      </c>
      <c r="F104" s="52">
        <v>1</v>
      </c>
      <c r="G104" s="4">
        <f t="shared" si="23"/>
        <v>0</v>
      </c>
      <c r="H104" s="35"/>
    </row>
    <row r="105" spans="2:8" ht="17" thickBot="1" x14ac:dyDescent="0.25">
      <c r="B105" s="34" t="s">
        <v>145</v>
      </c>
      <c r="C105" s="60"/>
      <c r="D105" s="48">
        <v>1</v>
      </c>
      <c r="E105" s="4">
        <f t="shared" si="20"/>
        <v>0</v>
      </c>
      <c r="F105" s="52">
        <v>1</v>
      </c>
      <c r="G105" s="4">
        <f t="shared" si="21"/>
        <v>0</v>
      </c>
      <c r="H105" s="37"/>
    </row>
    <row r="106" spans="2:8" ht="17" thickBot="1" x14ac:dyDescent="0.25">
      <c r="B106" s="34" t="s">
        <v>52</v>
      </c>
      <c r="C106" s="60"/>
      <c r="D106" s="48">
        <v>1</v>
      </c>
      <c r="E106" s="4">
        <f t="shared" si="20"/>
        <v>0</v>
      </c>
      <c r="F106" s="52">
        <v>1</v>
      </c>
      <c r="G106" s="4">
        <f t="shared" si="21"/>
        <v>0</v>
      </c>
      <c r="H106" s="37"/>
    </row>
    <row r="107" spans="2:8" ht="17" thickBot="1" x14ac:dyDescent="0.25">
      <c r="B107" s="34" t="s">
        <v>146</v>
      </c>
      <c r="C107" s="8"/>
      <c r="D107" s="48">
        <v>1</v>
      </c>
      <c r="E107" s="4">
        <f t="shared" si="20"/>
        <v>0</v>
      </c>
      <c r="F107" s="52">
        <v>1</v>
      </c>
      <c r="G107" s="4">
        <f t="shared" si="21"/>
        <v>0</v>
      </c>
      <c r="H107" s="37"/>
    </row>
    <row r="108" spans="2:8" ht="17" thickBot="1" x14ac:dyDescent="0.25">
      <c r="B108" s="34" t="s">
        <v>147</v>
      </c>
      <c r="C108" s="60"/>
      <c r="D108" s="48">
        <v>1</v>
      </c>
      <c r="E108" s="4">
        <f t="shared" ref="E108:E109" si="25">C108*D108</f>
        <v>0</v>
      </c>
      <c r="F108" s="52">
        <v>1</v>
      </c>
      <c r="G108" s="4">
        <f t="shared" ref="G108:G109" si="26">E108*F108</f>
        <v>0</v>
      </c>
      <c r="H108" s="37"/>
    </row>
    <row r="109" spans="2:8" ht="17" thickBot="1" x14ac:dyDescent="0.25">
      <c r="B109" s="34" t="s">
        <v>59</v>
      </c>
      <c r="C109" s="60"/>
      <c r="D109" s="48">
        <v>1</v>
      </c>
      <c r="E109" s="4">
        <f t="shared" si="25"/>
        <v>0</v>
      </c>
      <c r="F109" s="52">
        <v>1</v>
      </c>
      <c r="G109" s="4">
        <f t="shared" si="26"/>
        <v>0</v>
      </c>
      <c r="H109" s="37"/>
    </row>
    <row r="110" spans="2:8" ht="17" thickBot="1" x14ac:dyDescent="0.25">
      <c r="B110" s="82"/>
      <c r="C110" s="91"/>
      <c r="D110" s="89" t="s">
        <v>31</v>
      </c>
      <c r="E110" s="132">
        <f>SUM(E97:E109)</f>
        <v>0</v>
      </c>
      <c r="F110" s="89" t="s">
        <v>31</v>
      </c>
      <c r="G110" s="132">
        <f>SUM(G97:G109)</f>
        <v>0</v>
      </c>
      <c r="H110" s="85"/>
    </row>
    <row r="111" spans="2:8" ht="17" thickBot="1" x14ac:dyDescent="0.25">
      <c r="B111" s="72"/>
      <c r="C111" s="79"/>
      <c r="D111" s="80"/>
      <c r="E111" s="81"/>
      <c r="F111" s="80"/>
      <c r="G111" s="81"/>
      <c r="H111" s="32"/>
    </row>
    <row r="112" spans="2:8" ht="17" thickBot="1" x14ac:dyDescent="0.25">
      <c r="B112" s="169" t="s">
        <v>82</v>
      </c>
      <c r="C112" s="170"/>
      <c r="D112" s="170"/>
      <c r="E112" s="170"/>
      <c r="F112" s="170"/>
      <c r="G112" s="170"/>
      <c r="H112" s="171"/>
    </row>
    <row r="113" spans="2:8" ht="17" thickBot="1" x14ac:dyDescent="0.25">
      <c r="B113" s="34" t="s">
        <v>83</v>
      </c>
      <c r="C113" s="60"/>
      <c r="D113" s="48">
        <v>40</v>
      </c>
      <c r="E113" s="6">
        <f t="shared" ref="E113:E116" si="27">C113*D113</f>
        <v>0</v>
      </c>
      <c r="F113" s="52">
        <v>0.75</v>
      </c>
      <c r="G113" s="5">
        <f t="shared" ref="G113:G114" si="28">E113*F113</f>
        <v>0</v>
      </c>
      <c r="H113" s="37" t="s">
        <v>84</v>
      </c>
    </row>
    <row r="114" spans="2:8" ht="17" thickBot="1" x14ac:dyDescent="0.25">
      <c r="B114" s="34" t="s">
        <v>85</v>
      </c>
      <c r="C114" s="60"/>
      <c r="D114" s="48">
        <v>80</v>
      </c>
      <c r="E114" s="6">
        <f t="shared" si="27"/>
        <v>0</v>
      </c>
      <c r="F114" s="52">
        <v>0.75</v>
      </c>
      <c r="G114" s="5">
        <f t="shared" si="28"/>
        <v>0</v>
      </c>
      <c r="H114" s="37" t="s">
        <v>86</v>
      </c>
    </row>
    <row r="115" spans="2:8" ht="17" thickBot="1" x14ac:dyDescent="0.25">
      <c r="B115" s="34" t="s">
        <v>87</v>
      </c>
      <c r="C115" s="60"/>
      <c r="D115" s="48">
        <v>100</v>
      </c>
      <c r="E115" s="6">
        <f t="shared" si="27"/>
        <v>0</v>
      </c>
      <c r="F115" s="52">
        <v>0.75</v>
      </c>
      <c r="G115" s="5">
        <f>E115*F115</f>
        <v>0</v>
      </c>
      <c r="H115" s="37" t="s">
        <v>88</v>
      </c>
    </row>
    <row r="116" spans="2:8" ht="17" thickBot="1" x14ac:dyDescent="0.25">
      <c r="B116" s="38" t="s">
        <v>89</v>
      </c>
      <c r="C116" s="8"/>
      <c r="D116" s="48">
        <v>40</v>
      </c>
      <c r="E116" s="6">
        <f t="shared" si="27"/>
        <v>0</v>
      </c>
      <c r="F116" s="52">
        <v>0.75</v>
      </c>
      <c r="G116" s="5">
        <f t="shared" ref="G116" si="29">E116*F116</f>
        <v>0</v>
      </c>
      <c r="H116" s="37" t="s">
        <v>88</v>
      </c>
    </row>
    <row r="117" spans="2:8" ht="17" thickBot="1" x14ac:dyDescent="0.25">
      <c r="B117" s="34" t="s">
        <v>90</v>
      </c>
      <c r="C117" s="8"/>
      <c r="D117" s="48">
        <v>5</v>
      </c>
      <c r="E117" s="4">
        <f t="shared" si="2"/>
        <v>0</v>
      </c>
      <c r="F117" s="52">
        <v>0.75</v>
      </c>
      <c r="G117" s="4">
        <f t="shared" si="3"/>
        <v>0</v>
      </c>
      <c r="H117" s="35"/>
    </row>
    <row r="118" spans="2:8" ht="17" thickBot="1" x14ac:dyDescent="0.25">
      <c r="B118" s="61"/>
      <c r="C118" s="92"/>
      <c r="D118" s="65"/>
      <c r="E118" s="66"/>
      <c r="F118" s="67"/>
      <c r="G118" s="68"/>
      <c r="H118" s="69"/>
    </row>
    <row r="119" spans="2:8" ht="17" thickBot="1" x14ac:dyDescent="0.25">
      <c r="B119" s="157" t="s">
        <v>91</v>
      </c>
      <c r="C119" s="167"/>
      <c r="D119" s="168"/>
      <c r="E119" s="136">
        <f>E10+E56+E71+E82+E94+E110+SUM(E113:E117)</f>
        <v>0</v>
      </c>
      <c r="F119" s="53" t="s">
        <v>7</v>
      </c>
      <c r="G119" s="136">
        <f>G10+G56+G71+G82+G94+G110+SUM(G113:G117)</f>
        <v>0</v>
      </c>
    </row>
  </sheetData>
  <sheetProtection algorithmName="SHA-512" hashValue="9BTOxbelqQCHhIHw2ji4MCyCl6+Zv2ASKp4hmkUkVw+1KBlqp4Wu+xN7hcDgqSZQXVloInnTYm9iARTTrNSaWA==" saltValue="nq1olE3bAYHy9qWpItzMBw==" spinCount="100000" sheet="1" objects="1" scenarios="1" selectLockedCells="1"/>
  <mergeCells count="10">
    <mergeCell ref="B119:D119"/>
    <mergeCell ref="G85:H85"/>
    <mergeCell ref="G96:H96"/>
    <mergeCell ref="B112:H112"/>
    <mergeCell ref="G4:H4"/>
    <mergeCell ref="B5:H5"/>
    <mergeCell ref="B12:H12"/>
    <mergeCell ref="B58:H58"/>
    <mergeCell ref="G60:H60"/>
    <mergeCell ref="G74:H74"/>
  </mergeCells>
  <pageMargins left="0.7" right="0.7" top="0.75" bottom="0.75" header="0.3" footer="0.3"/>
  <ignoredErrors>
    <ignoredError sqref="D33" formulaRange="1"/>
  </ignoredErrors>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9D65D995-6B0B-064A-A316-3506175F33F7}">
          <x14:formula1>
            <xm:f>Gegevensvalidatie!B3</xm:f>
          </x14:formula1>
          <x14:formula2>
            <xm:f>Gegevensvalidatie!C3</xm:f>
          </x14:formula2>
          <xm:sqref>C113:C115</xm:sqref>
        </x14:dataValidation>
        <x14:dataValidation type="decimal" allowBlank="1" showInputMessage="1" showErrorMessage="1" xr:uid="{DE30B775-1E36-A543-9474-95B13863A2DB}">
          <x14:formula1>
            <xm:f>Gegevensvalidatie!B5</xm:f>
          </x14:formula1>
          <x14:formula2>
            <xm:f>Gegevensvalidatie!C5</xm:f>
          </x14:formula2>
          <xm:sqref>C116:C117</xm:sqref>
        </x14:dataValidation>
        <x14:dataValidation type="decimal" allowBlank="1" showInputMessage="1" showErrorMessage="1" xr:uid="{1436C93C-F416-5D43-9A06-E7972C422738}">
          <x14:formula1>
            <xm:f>Gegevensvalidatie!B6</xm:f>
          </x14:formula1>
          <x14:formula2>
            <xm:f>Gegevensvalidatie!C6</xm:f>
          </x14:formula2>
          <xm:sqref>C11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78"/>
  <sheetViews>
    <sheetView showGridLines="0" topLeftCell="A6" zoomScale="139" zoomScaleNormal="100" zoomScalePageLayoutView="125" workbookViewId="0">
      <selection activeCell="C10" sqref="C10"/>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1" width="11" style="12"/>
    <col min="12" max="12" width="57.1640625" style="12" bestFit="1" customWidth="1"/>
    <col min="13" max="16384" width="11" style="12"/>
  </cols>
  <sheetData>
    <row r="1" spans="2:12" ht="23" x14ac:dyDescent="0.2">
      <c r="B1" s="29" t="s">
        <v>148</v>
      </c>
    </row>
    <row r="2" spans="2:12" ht="17" thickBot="1" x14ac:dyDescent="0.25"/>
    <row r="3" spans="2:12" ht="17" thickBot="1" x14ac:dyDescent="0.25">
      <c r="B3" s="30"/>
      <c r="C3" s="31" t="s">
        <v>23</v>
      </c>
      <c r="D3" s="47" t="s">
        <v>24</v>
      </c>
      <c r="E3" s="39" t="s">
        <v>2</v>
      </c>
      <c r="F3" s="47" t="s">
        <v>3</v>
      </c>
      <c r="G3" s="39" t="s">
        <v>4</v>
      </c>
      <c r="H3" s="32" t="s">
        <v>25</v>
      </c>
    </row>
    <row r="4" spans="2:12" ht="17" thickBot="1" x14ac:dyDescent="0.25">
      <c r="B4" s="86" t="s">
        <v>149</v>
      </c>
      <c r="C4" s="40"/>
      <c r="D4" s="49"/>
      <c r="E4" s="41"/>
      <c r="F4" s="49"/>
      <c r="G4" s="174"/>
      <c r="H4" s="175"/>
    </row>
    <row r="5" spans="2:12" ht="17" thickBot="1" x14ac:dyDescent="0.25">
      <c r="B5" s="62" t="s">
        <v>150</v>
      </c>
      <c r="C5" s="63"/>
      <c r="D5" s="63"/>
      <c r="E5" s="63"/>
      <c r="F5" s="63"/>
      <c r="G5" s="63"/>
      <c r="H5" s="64"/>
    </row>
    <row r="6" spans="2:12" ht="17" thickBot="1" x14ac:dyDescent="0.25">
      <c r="B6" s="34" t="s">
        <v>35</v>
      </c>
      <c r="C6" s="10"/>
      <c r="D6" s="48">
        <f>'2. Implementatie Flevoland'!D14</f>
        <v>1</v>
      </c>
      <c r="E6" s="4">
        <f>C6*D6</f>
        <v>0</v>
      </c>
      <c r="F6" s="52">
        <v>1</v>
      </c>
      <c r="G6" s="4">
        <f>E6*F6</f>
        <v>0</v>
      </c>
      <c r="H6" s="35"/>
    </row>
    <row r="7" spans="2:12" ht="17" thickBot="1" x14ac:dyDescent="0.25">
      <c r="B7" s="34" t="s">
        <v>36</v>
      </c>
      <c r="C7" s="10"/>
      <c r="D7" s="48">
        <f>'2. Implementatie Flevoland'!D15</f>
        <v>0</v>
      </c>
      <c r="E7" s="4">
        <f t="shared" ref="E7:E9" si="0">C7*D7</f>
        <v>0</v>
      </c>
      <c r="F7" s="52">
        <v>1</v>
      </c>
      <c r="G7" s="4">
        <f t="shared" ref="G7:G9" si="1">E7*F7</f>
        <v>0</v>
      </c>
      <c r="H7" s="35"/>
    </row>
    <row r="8" spans="2:12" ht="17" thickBot="1" x14ac:dyDescent="0.25">
      <c r="B8" s="34" t="s">
        <v>37</v>
      </c>
      <c r="C8" s="10"/>
      <c r="D8" s="48">
        <f>'2. Implementatie Flevoland'!D16+'2. Implementatie Flevoland'!D20</f>
        <v>1</v>
      </c>
      <c r="E8" s="4">
        <f t="shared" si="0"/>
        <v>0</v>
      </c>
      <c r="F8" s="52">
        <v>1</v>
      </c>
      <c r="G8" s="4">
        <f t="shared" si="1"/>
        <v>0</v>
      </c>
      <c r="H8" s="35"/>
    </row>
    <row r="9" spans="2:12" ht="17" thickBot="1" x14ac:dyDescent="0.25">
      <c r="B9" s="35" t="s">
        <v>38</v>
      </c>
      <c r="C9" s="10"/>
      <c r="D9" s="48">
        <f>'2. Implementatie Flevoland'!D17</f>
        <v>34</v>
      </c>
      <c r="E9" s="4">
        <f t="shared" si="0"/>
        <v>0</v>
      </c>
      <c r="F9" s="52">
        <v>1</v>
      </c>
      <c r="G9" s="4">
        <f t="shared" si="1"/>
        <v>0</v>
      </c>
      <c r="H9" s="35"/>
    </row>
    <row r="10" spans="2:12" ht="17" thickBot="1" x14ac:dyDescent="0.25">
      <c r="B10" s="34" t="s">
        <v>42</v>
      </c>
      <c r="C10" s="10"/>
      <c r="D10" s="48">
        <f>'2. Implementatie Flevoland'!D21</f>
        <v>1</v>
      </c>
      <c r="E10" s="4">
        <f t="shared" ref="E10:E16" si="2">C10*D10</f>
        <v>0</v>
      </c>
      <c r="F10" s="52">
        <v>1</v>
      </c>
      <c r="G10" s="4">
        <f t="shared" ref="G10:G16" si="3">E10*F10</f>
        <v>0</v>
      </c>
      <c r="H10" s="35"/>
    </row>
    <row r="11" spans="2:12" ht="17" thickBot="1" x14ac:dyDescent="0.25">
      <c r="B11" s="34" t="s">
        <v>43</v>
      </c>
      <c r="C11" s="10"/>
      <c r="D11" s="48">
        <f>'2. Implementatie Flevoland'!D22</f>
        <v>0</v>
      </c>
      <c r="E11" s="4">
        <f t="shared" si="2"/>
        <v>0</v>
      </c>
      <c r="F11" s="52">
        <v>1</v>
      </c>
      <c r="G11" s="4">
        <f t="shared" si="3"/>
        <v>0</v>
      </c>
      <c r="H11" s="35"/>
    </row>
    <row r="12" spans="2:12" ht="17" thickBot="1" x14ac:dyDescent="0.25">
      <c r="B12" s="34" t="s">
        <v>44</v>
      </c>
      <c r="C12" s="10"/>
      <c r="D12" s="48">
        <f>'2. Implementatie Flevoland'!D23</f>
        <v>2</v>
      </c>
      <c r="E12" s="4">
        <f t="shared" si="2"/>
        <v>0</v>
      </c>
      <c r="F12" s="52">
        <v>1</v>
      </c>
      <c r="G12" s="4">
        <f t="shared" si="3"/>
        <v>0</v>
      </c>
      <c r="H12" s="37"/>
    </row>
    <row r="13" spans="2:12" ht="17" thickBot="1" x14ac:dyDescent="0.25">
      <c r="B13" s="34" t="s">
        <v>45</v>
      </c>
      <c r="C13" s="10"/>
      <c r="D13" s="48">
        <f>'2. Implementatie Flevoland'!D24</f>
        <v>4</v>
      </c>
      <c r="E13" s="4">
        <f t="shared" si="2"/>
        <v>0</v>
      </c>
      <c r="F13" s="52">
        <v>1</v>
      </c>
      <c r="G13" s="4">
        <f t="shared" si="3"/>
        <v>0</v>
      </c>
      <c r="H13" s="37"/>
      <c r="L13" s="30"/>
    </row>
    <row r="14" spans="2:12" ht="17" thickBot="1" x14ac:dyDescent="0.25">
      <c r="B14" s="34" t="s">
        <v>46</v>
      </c>
      <c r="C14" s="10"/>
      <c r="D14" s="48">
        <f>'2. Implementatie Flevoland'!D25</f>
        <v>0</v>
      </c>
      <c r="E14" s="4">
        <f t="shared" si="2"/>
        <v>0</v>
      </c>
      <c r="F14" s="52">
        <v>1</v>
      </c>
      <c r="G14" s="4">
        <f t="shared" si="3"/>
        <v>0</v>
      </c>
      <c r="H14" s="37"/>
      <c r="L14" s="30"/>
    </row>
    <row r="15" spans="2:12" ht="17" thickBot="1" x14ac:dyDescent="0.25">
      <c r="B15" s="34" t="s">
        <v>47</v>
      </c>
      <c r="C15" s="10"/>
      <c r="D15" s="48">
        <f>'2. Implementatie Flevoland'!D26</f>
        <v>0</v>
      </c>
      <c r="E15" s="4">
        <f t="shared" si="2"/>
        <v>0</v>
      </c>
      <c r="F15" s="52">
        <v>1</v>
      </c>
      <c r="G15" s="4">
        <f t="shared" si="3"/>
        <v>0</v>
      </c>
      <c r="H15" s="37"/>
      <c r="L15" s="30"/>
    </row>
    <row r="16" spans="2:12" ht="17" thickBot="1" x14ac:dyDescent="0.25">
      <c r="B16" s="34" t="s">
        <v>39</v>
      </c>
      <c r="C16" s="10"/>
      <c r="D16" s="48">
        <f>'2. Implementatie Flevoland'!D18</f>
        <v>0</v>
      </c>
      <c r="E16" s="4">
        <f t="shared" si="2"/>
        <v>0</v>
      </c>
      <c r="F16" s="52">
        <v>1</v>
      </c>
      <c r="G16" s="4">
        <f t="shared" si="3"/>
        <v>0</v>
      </c>
      <c r="H16" s="37"/>
      <c r="L16" s="19"/>
    </row>
    <row r="17" spans="2:12" ht="17" thickBot="1" x14ac:dyDescent="0.25">
      <c r="B17" s="34" t="s">
        <v>151</v>
      </c>
      <c r="C17" s="10"/>
      <c r="D17" s="48">
        <v>0</v>
      </c>
      <c r="E17" s="4">
        <f t="shared" ref="E17:E19" si="4">C17*D17</f>
        <v>0</v>
      </c>
      <c r="F17" s="52">
        <v>1</v>
      </c>
      <c r="G17" s="4">
        <f t="shared" ref="G17:G19" si="5">E17*F17</f>
        <v>0</v>
      </c>
      <c r="H17" s="37"/>
      <c r="L17" s="19"/>
    </row>
    <row r="18" spans="2:12" ht="17" thickBot="1" x14ac:dyDescent="0.25">
      <c r="B18" s="34" t="s">
        <v>152</v>
      </c>
      <c r="C18" s="10"/>
      <c r="D18" s="48">
        <v>0</v>
      </c>
      <c r="E18" s="4">
        <f t="shared" si="4"/>
        <v>0</v>
      </c>
      <c r="F18" s="52">
        <v>1</v>
      </c>
      <c r="G18" s="4">
        <f t="shared" si="5"/>
        <v>0</v>
      </c>
      <c r="H18" s="37"/>
      <c r="L18" s="19"/>
    </row>
    <row r="19" spans="2:12" ht="17" thickBot="1" x14ac:dyDescent="0.25">
      <c r="B19" s="34" t="s">
        <v>153</v>
      </c>
      <c r="C19" s="10"/>
      <c r="D19" s="48">
        <v>0</v>
      </c>
      <c r="E19" s="4">
        <f t="shared" si="4"/>
        <v>0</v>
      </c>
      <c r="F19" s="52">
        <v>1</v>
      </c>
      <c r="G19" s="4">
        <f t="shared" si="5"/>
        <v>0</v>
      </c>
      <c r="H19" s="37"/>
      <c r="L19" s="19"/>
    </row>
    <row r="20" spans="2:12" ht="17" thickBot="1" x14ac:dyDescent="0.25">
      <c r="B20" s="62" t="s">
        <v>154</v>
      </c>
      <c r="C20" s="63"/>
      <c r="D20" s="63"/>
      <c r="E20" s="63"/>
      <c r="F20" s="63"/>
      <c r="G20" s="63"/>
      <c r="H20" s="64"/>
      <c r="L20" s="30"/>
    </row>
    <row r="21" spans="2:12" ht="17" thickBot="1" x14ac:dyDescent="0.25">
      <c r="B21" s="34" t="s">
        <v>155</v>
      </c>
      <c r="C21" s="10"/>
      <c r="D21" s="48">
        <f>'2. Implementatie Flevoland'!D59</f>
        <v>2</v>
      </c>
      <c r="E21" s="4">
        <f>C21*D21</f>
        <v>0</v>
      </c>
      <c r="F21" s="52">
        <v>1</v>
      </c>
      <c r="G21" s="4">
        <f t="shared" ref="G21:G23" si="6">E21*F21</f>
        <v>0</v>
      </c>
      <c r="H21" s="37"/>
      <c r="L21" s="30"/>
    </row>
    <row r="22" spans="2:12" ht="17" thickBot="1" x14ac:dyDescent="0.25">
      <c r="B22" s="34" t="s">
        <v>156</v>
      </c>
      <c r="C22" s="10"/>
      <c r="D22" s="48">
        <f>'2. Implementatie Flevoland'!D64</f>
        <v>1</v>
      </c>
      <c r="E22" s="4">
        <f>C22*D22</f>
        <v>0</v>
      </c>
      <c r="F22" s="52">
        <v>1</v>
      </c>
      <c r="G22" s="4">
        <f t="shared" si="6"/>
        <v>0</v>
      </c>
      <c r="H22" s="37"/>
      <c r="L22" s="30"/>
    </row>
    <row r="23" spans="2:12" ht="17" thickBot="1" x14ac:dyDescent="0.25">
      <c r="B23" s="34" t="s">
        <v>157</v>
      </c>
      <c r="C23" s="10"/>
      <c r="D23" s="48">
        <f>'2. Implementatie Flevoland'!D65</f>
        <v>10</v>
      </c>
      <c r="E23" s="4">
        <f>C23*D23</f>
        <v>0</v>
      </c>
      <c r="F23" s="52">
        <v>1</v>
      </c>
      <c r="G23" s="4">
        <f t="shared" si="6"/>
        <v>0</v>
      </c>
      <c r="H23" s="37"/>
      <c r="L23" s="30"/>
    </row>
    <row r="24" spans="2:12" ht="17" thickBot="1" x14ac:dyDescent="0.25">
      <c r="B24" s="62" t="s">
        <v>158</v>
      </c>
      <c r="C24" s="63"/>
      <c r="D24" s="63"/>
      <c r="E24" s="63"/>
      <c r="F24" s="63"/>
      <c r="G24" s="63"/>
      <c r="H24" s="64"/>
      <c r="L24" s="30"/>
    </row>
    <row r="25" spans="2:12" ht="17" thickBot="1" x14ac:dyDescent="0.25">
      <c r="B25" s="34" t="s">
        <v>159</v>
      </c>
      <c r="C25" s="10"/>
      <c r="D25" s="48">
        <f>SUM(D6:D24)-D9</f>
        <v>22</v>
      </c>
      <c r="E25" s="4">
        <f t="shared" ref="E25:E28" si="7">C25*D25</f>
        <v>0</v>
      </c>
      <c r="F25" s="52">
        <v>1</v>
      </c>
      <c r="G25" s="4">
        <f t="shared" ref="G25:G28" si="8">E25*F25</f>
        <v>0</v>
      </c>
      <c r="H25" s="37"/>
      <c r="L25" s="19"/>
    </row>
    <row r="26" spans="2:12" ht="17" thickBot="1" x14ac:dyDescent="0.25">
      <c r="B26" s="34" t="s">
        <v>160</v>
      </c>
      <c r="C26" s="10"/>
      <c r="D26" s="48">
        <f>D25</f>
        <v>22</v>
      </c>
      <c r="E26" s="4">
        <f>C26*D26</f>
        <v>0</v>
      </c>
      <c r="F26" s="52">
        <v>1</v>
      </c>
      <c r="G26" s="4">
        <f t="shared" si="8"/>
        <v>0</v>
      </c>
      <c r="H26" s="37"/>
      <c r="L26" s="19"/>
    </row>
    <row r="27" spans="2:12" ht="17" thickBot="1" x14ac:dyDescent="0.25">
      <c r="B27" s="34" t="s">
        <v>161</v>
      </c>
      <c r="C27" s="10"/>
      <c r="D27" s="48">
        <f>SUM(D6:D23)</f>
        <v>56</v>
      </c>
      <c r="E27" s="4">
        <f t="shared" si="7"/>
        <v>0</v>
      </c>
      <c r="F27" s="52">
        <v>1</v>
      </c>
      <c r="G27" s="4">
        <f t="shared" si="8"/>
        <v>0</v>
      </c>
      <c r="H27" s="37"/>
      <c r="L27" s="19"/>
    </row>
    <row r="28" spans="2:12" ht="17" thickBot="1" x14ac:dyDescent="0.25">
      <c r="B28" s="34" t="s">
        <v>162</v>
      </c>
      <c r="C28" s="10"/>
      <c r="D28" s="48">
        <v>1</v>
      </c>
      <c r="E28" s="4">
        <f t="shared" si="7"/>
        <v>0</v>
      </c>
      <c r="F28" s="52">
        <v>1</v>
      </c>
      <c r="G28" s="4">
        <f t="shared" si="8"/>
        <v>0</v>
      </c>
      <c r="H28" s="36"/>
      <c r="L28" s="30"/>
    </row>
    <row r="29" spans="2:12" ht="17" thickBot="1" x14ac:dyDescent="0.25">
      <c r="B29" s="30"/>
      <c r="C29" s="42"/>
      <c r="D29" s="50" t="s">
        <v>31</v>
      </c>
      <c r="E29" s="3">
        <f>SUM(E6:E28)</f>
        <v>0</v>
      </c>
      <c r="F29" s="50" t="s">
        <v>31</v>
      </c>
      <c r="G29" s="3">
        <f>SUM(G6:G28)</f>
        <v>0</v>
      </c>
      <c r="L29" s="30"/>
    </row>
    <row r="30" spans="2:12" ht="17" thickBot="1" x14ac:dyDescent="0.25">
      <c r="D30" s="51" t="s">
        <v>163</v>
      </c>
      <c r="E30" s="137">
        <f>E29*(15*12)</f>
        <v>0</v>
      </c>
      <c r="F30" s="51" t="s">
        <v>163</v>
      </c>
      <c r="G30" s="137">
        <f>G29*(15*12)</f>
        <v>0</v>
      </c>
      <c r="L30" s="30"/>
    </row>
    <row r="31" spans="2:12" ht="17" thickBot="1" x14ac:dyDescent="0.25">
      <c r="D31" s="51"/>
      <c r="E31" s="138"/>
      <c r="F31" s="51"/>
      <c r="G31" s="74"/>
      <c r="L31" s="30"/>
    </row>
    <row r="32" spans="2:12" ht="17" thickBot="1" x14ac:dyDescent="0.25">
      <c r="B32" s="30"/>
      <c r="C32" s="31" t="s">
        <v>23</v>
      </c>
      <c r="D32" s="47" t="s">
        <v>24</v>
      </c>
      <c r="E32" s="39" t="s">
        <v>2</v>
      </c>
      <c r="F32" s="47" t="s">
        <v>3</v>
      </c>
      <c r="G32" s="39" t="s">
        <v>4</v>
      </c>
      <c r="H32" s="32" t="s">
        <v>25</v>
      </c>
    </row>
    <row r="33" spans="2:12" ht="17" thickBot="1" x14ac:dyDescent="0.25">
      <c r="B33" s="86" t="s">
        <v>164</v>
      </c>
      <c r="C33" s="40"/>
      <c r="D33" s="49"/>
      <c r="E33" s="41"/>
      <c r="F33" s="49"/>
      <c r="G33" s="174"/>
      <c r="H33" s="175"/>
      <c r="L33" s="30"/>
    </row>
    <row r="34" spans="2:12" ht="17" thickBot="1" x14ac:dyDescent="0.25">
      <c r="B34" s="62" t="s">
        <v>150</v>
      </c>
      <c r="C34" s="63"/>
      <c r="D34" s="63"/>
      <c r="E34" s="63"/>
      <c r="F34" s="63"/>
      <c r="G34" s="63"/>
      <c r="H34" s="64"/>
    </row>
    <row r="35" spans="2:12" ht="17" thickBot="1" x14ac:dyDescent="0.25">
      <c r="B35" s="34" t="s">
        <v>35</v>
      </c>
      <c r="C35" s="10"/>
      <c r="D35" s="48">
        <f t="shared" ref="D35:D48" si="9">D6</f>
        <v>1</v>
      </c>
      <c r="E35" s="4">
        <f>C35*D35</f>
        <v>0</v>
      </c>
      <c r="F35" s="52">
        <v>1</v>
      </c>
      <c r="G35" s="4">
        <f>E35*F35</f>
        <v>0</v>
      </c>
      <c r="H35" s="35"/>
    </row>
    <row r="36" spans="2:12" ht="17" thickBot="1" x14ac:dyDescent="0.25">
      <c r="B36" s="34" t="s">
        <v>36</v>
      </c>
      <c r="C36" s="10"/>
      <c r="D36" s="48">
        <f t="shared" si="9"/>
        <v>0</v>
      </c>
      <c r="E36" s="4">
        <f t="shared" ref="E36:E48" si="10">C36*D36</f>
        <v>0</v>
      </c>
      <c r="F36" s="52">
        <v>1</v>
      </c>
      <c r="G36" s="4">
        <f t="shared" ref="G36:G48" si="11">E36*F36</f>
        <v>0</v>
      </c>
      <c r="H36" s="35"/>
    </row>
    <row r="37" spans="2:12" ht="17" thickBot="1" x14ac:dyDescent="0.25">
      <c r="B37" s="34" t="s">
        <v>37</v>
      </c>
      <c r="C37" s="10"/>
      <c r="D37" s="48">
        <f t="shared" si="9"/>
        <v>1</v>
      </c>
      <c r="E37" s="4">
        <f t="shared" si="10"/>
        <v>0</v>
      </c>
      <c r="F37" s="52">
        <v>1</v>
      </c>
      <c r="G37" s="4">
        <f t="shared" si="11"/>
        <v>0</v>
      </c>
      <c r="H37" s="35"/>
    </row>
    <row r="38" spans="2:12" ht="17" thickBot="1" x14ac:dyDescent="0.25">
      <c r="B38" s="35" t="s">
        <v>38</v>
      </c>
      <c r="C38" s="10"/>
      <c r="D38" s="48">
        <f t="shared" si="9"/>
        <v>34</v>
      </c>
      <c r="E38" s="4">
        <f t="shared" si="10"/>
        <v>0</v>
      </c>
      <c r="F38" s="52">
        <v>1</v>
      </c>
      <c r="G38" s="4">
        <f t="shared" si="11"/>
        <v>0</v>
      </c>
      <c r="H38" s="35"/>
    </row>
    <row r="39" spans="2:12" ht="17" thickBot="1" x14ac:dyDescent="0.25">
      <c r="B39" s="34" t="s">
        <v>42</v>
      </c>
      <c r="C39" s="10"/>
      <c r="D39" s="48">
        <f t="shared" si="9"/>
        <v>1</v>
      </c>
      <c r="E39" s="4">
        <f t="shared" si="10"/>
        <v>0</v>
      </c>
      <c r="F39" s="52">
        <v>1</v>
      </c>
      <c r="G39" s="4">
        <f t="shared" si="11"/>
        <v>0</v>
      </c>
      <c r="H39" s="35"/>
    </row>
    <row r="40" spans="2:12" ht="17" thickBot="1" x14ac:dyDescent="0.25">
      <c r="B40" s="34" t="s">
        <v>43</v>
      </c>
      <c r="C40" s="10"/>
      <c r="D40" s="48">
        <f t="shared" si="9"/>
        <v>0</v>
      </c>
      <c r="E40" s="4">
        <f t="shared" si="10"/>
        <v>0</v>
      </c>
      <c r="F40" s="52">
        <v>1</v>
      </c>
      <c r="G40" s="4">
        <f t="shared" si="11"/>
        <v>0</v>
      </c>
      <c r="H40" s="35"/>
    </row>
    <row r="41" spans="2:12" ht="17" thickBot="1" x14ac:dyDescent="0.25">
      <c r="B41" s="34" t="s">
        <v>44</v>
      </c>
      <c r="C41" s="10"/>
      <c r="D41" s="48">
        <f t="shared" si="9"/>
        <v>2</v>
      </c>
      <c r="E41" s="4">
        <f t="shared" si="10"/>
        <v>0</v>
      </c>
      <c r="F41" s="52">
        <v>1</v>
      </c>
      <c r="G41" s="4">
        <f t="shared" si="11"/>
        <v>0</v>
      </c>
      <c r="H41" s="37"/>
    </row>
    <row r="42" spans="2:12" ht="17" thickBot="1" x14ac:dyDescent="0.25">
      <c r="B42" s="34" t="s">
        <v>45</v>
      </c>
      <c r="C42" s="10"/>
      <c r="D42" s="48">
        <f t="shared" si="9"/>
        <v>4</v>
      </c>
      <c r="E42" s="4">
        <f t="shared" si="10"/>
        <v>0</v>
      </c>
      <c r="F42" s="52">
        <v>1</v>
      </c>
      <c r="G42" s="4">
        <f t="shared" si="11"/>
        <v>0</v>
      </c>
      <c r="H42" s="37"/>
      <c r="L42" s="30"/>
    </row>
    <row r="43" spans="2:12" ht="17" thickBot="1" x14ac:dyDescent="0.25">
      <c r="B43" s="34" t="s">
        <v>46</v>
      </c>
      <c r="C43" s="10"/>
      <c r="D43" s="48">
        <f t="shared" si="9"/>
        <v>0</v>
      </c>
      <c r="E43" s="4">
        <f t="shared" si="10"/>
        <v>0</v>
      </c>
      <c r="F43" s="52">
        <v>1</v>
      </c>
      <c r="G43" s="4">
        <f t="shared" si="11"/>
        <v>0</v>
      </c>
      <c r="H43" s="37"/>
      <c r="L43" s="30"/>
    </row>
    <row r="44" spans="2:12" ht="17" thickBot="1" x14ac:dyDescent="0.25">
      <c r="B44" s="34" t="s">
        <v>47</v>
      </c>
      <c r="C44" s="10"/>
      <c r="D44" s="48">
        <f t="shared" si="9"/>
        <v>0</v>
      </c>
      <c r="E44" s="4">
        <f t="shared" si="10"/>
        <v>0</v>
      </c>
      <c r="F44" s="52">
        <v>1</v>
      </c>
      <c r="G44" s="4">
        <f t="shared" si="11"/>
        <v>0</v>
      </c>
      <c r="H44" s="37"/>
      <c r="L44" s="30"/>
    </row>
    <row r="45" spans="2:12" ht="17" thickBot="1" x14ac:dyDescent="0.25">
      <c r="B45" s="34" t="s">
        <v>39</v>
      </c>
      <c r="C45" s="10"/>
      <c r="D45" s="48">
        <f t="shared" si="9"/>
        <v>0</v>
      </c>
      <c r="E45" s="4">
        <f t="shared" si="10"/>
        <v>0</v>
      </c>
      <c r="F45" s="52">
        <v>1</v>
      </c>
      <c r="G45" s="4">
        <f t="shared" si="11"/>
        <v>0</v>
      </c>
      <c r="H45" s="37"/>
      <c r="L45" s="19"/>
    </row>
    <row r="46" spans="2:12" ht="17" thickBot="1" x14ac:dyDescent="0.25">
      <c r="B46" s="34" t="s">
        <v>151</v>
      </c>
      <c r="C46" s="10"/>
      <c r="D46" s="48">
        <f t="shared" si="9"/>
        <v>0</v>
      </c>
      <c r="E46" s="4">
        <f t="shared" si="10"/>
        <v>0</v>
      </c>
      <c r="F46" s="52">
        <v>1</v>
      </c>
      <c r="G46" s="4">
        <f t="shared" si="11"/>
        <v>0</v>
      </c>
      <c r="H46" s="37"/>
      <c r="L46" s="19"/>
    </row>
    <row r="47" spans="2:12" ht="17" thickBot="1" x14ac:dyDescent="0.25">
      <c r="B47" s="34" t="s">
        <v>152</v>
      </c>
      <c r="C47" s="10"/>
      <c r="D47" s="48">
        <f t="shared" si="9"/>
        <v>0</v>
      </c>
      <c r="E47" s="4">
        <f t="shared" si="10"/>
        <v>0</v>
      </c>
      <c r="F47" s="52">
        <v>1</v>
      </c>
      <c r="G47" s="4">
        <f t="shared" si="11"/>
        <v>0</v>
      </c>
      <c r="H47" s="37"/>
      <c r="L47" s="19"/>
    </row>
    <row r="48" spans="2:12" ht="17" thickBot="1" x14ac:dyDescent="0.25">
      <c r="B48" s="34" t="s">
        <v>153</v>
      </c>
      <c r="C48" s="10"/>
      <c r="D48" s="48">
        <f t="shared" si="9"/>
        <v>0</v>
      </c>
      <c r="E48" s="4">
        <f t="shared" si="10"/>
        <v>0</v>
      </c>
      <c r="F48" s="52">
        <v>1</v>
      </c>
      <c r="G48" s="4">
        <f t="shared" si="11"/>
        <v>0</v>
      </c>
      <c r="H48" s="37"/>
      <c r="L48" s="19"/>
    </row>
    <row r="49" spans="2:12" ht="17" thickBot="1" x14ac:dyDescent="0.25">
      <c r="B49" s="62" t="s">
        <v>154</v>
      </c>
      <c r="C49" s="63"/>
      <c r="D49" s="63"/>
      <c r="E49" s="63"/>
      <c r="F49" s="63"/>
      <c r="G49" s="63"/>
      <c r="H49" s="64"/>
      <c r="L49" s="30"/>
    </row>
    <row r="50" spans="2:12" ht="17" thickBot="1" x14ac:dyDescent="0.25">
      <c r="B50" s="34" t="s">
        <v>155</v>
      </c>
      <c r="C50" s="10"/>
      <c r="D50" s="48">
        <f>D21</f>
        <v>2</v>
      </c>
      <c r="E50" s="4">
        <f t="shared" ref="E50:E52" si="12">C50*D50</f>
        <v>0</v>
      </c>
      <c r="F50" s="52">
        <v>1</v>
      </c>
      <c r="G50" s="4">
        <f t="shared" ref="G50:G52" si="13">E50*F50</f>
        <v>0</v>
      </c>
      <c r="H50" s="37"/>
      <c r="L50" s="30"/>
    </row>
    <row r="51" spans="2:12" ht="17" thickBot="1" x14ac:dyDescent="0.25">
      <c r="B51" s="34" t="s">
        <v>156</v>
      </c>
      <c r="C51" s="10"/>
      <c r="D51" s="48">
        <f>D22</f>
        <v>1</v>
      </c>
      <c r="E51" s="4">
        <f t="shared" si="12"/>
        <v>0</v>
      </c>
      <c r="F51" s="52">
        <v>1</v>
      </c>
      <c r="G51" s="4">
        <f t="shared" si="13"/>
        <v>0</v>
      </c>
      <c r="H51" s="37"/>
      <c r="L51" s="30"/>
    </row>
    <row r="52" spans="2:12" ht="17" thickBot="1" x14ac:dyDescent="0.25">
      <c r="B52" s="34" t="s">
        <v>157</v>
      </c>
      <c r="C52" s="10"/>
      <c r="D52" s="48">
        <f>D23</f>
        <v>10</v>
      </c>
      <c r="E52" s="4">
        <f t="shared" si="12"/>
        <v>0</v>
      </c>
      <c r="F52" s="52">
        <v>1</v>
      </c>
      <c r="G52" s="4">
        <f t="shared" si="13"/>
        <v>0</v>
      </c>
      <c r="H52" s="37"/>
      <c r="L52" s="30"/>
    </row>
    <row r="53" spans="2:12" ht="17" thickBot="1" x14ac:dyDescent="0.25">
      <c r="B53" s="30"/>
      <c r="C53" s="42"/>
      <c r="D53" s="50" t="s">
        <v>31</v>
      </c>
      <c r="E53" s="3">
        <f>SUM(E34:E52)</f>
        <v>0</v>
      </c>
      <c r="F53" s="50" t="s">
        <v>31</v>
      </c>
      <c r="G53" s="3">
        <f>SUM(G34:G52)</f>
        <v>0</v>
      </c>
    </row>
    <row r="54" spans="2:12" ht="17" thickBot="1" x14ac:dyDescent="0.25">
      <c r="D54" s="51" t="s">
        <v>163</v>
      </c>
      <c r="E54" s="137">
        <f>E53*(15*12)</f>
        <v>0</v>
      </c>
      <c r="F54" s="51" t="s">
        <v>163</v>
      </c>
      <c r="G54" s="137">
        <f>G53*(15*12)</f>
        <v>0</v>
      </c>
    </row>
    <row r="55" spans="2:12" ht="17" thickBot="1" x14ac:dyDescent="0.25">
      <c r="D55" s="51"/>
      <c r="E55" s="139"/>
      <c r="F55" s="51"/>
      <c r="G55" s="139"/>
    </row>
    <row r="56" spans="2:12" ht="17" thickBot="1" x14ac:dyDescent="0.25">
      <c r="B56" s="30"/>
      <c r="C56" s="31" t="s">
        <v>165</v>
      </c>
      <c r="D56" s="47" t="s">
        <v>24</v>
      </c>
      <c r="E56" s="39" t="s">
        <v>2</v>
      </c>
      <c r="F56" s="47" t="s">
        <v>3</v>
      </c>
      <c r="G56" s="39" t="s">
        <v>4</v>
      </c>
      <c r="H56" s="32" t="s">
        <v>25</v>
      </c>
    </row>
    <row r="57" spans="2:12" ht="18" customHeight="1" thickBot="1" x14ac:dyDescent="0.25">
      <c r="B57" s="86" t="s">
        <v>166</v>
      </c>
      <c r="C57" s="40"/>
      <c r="D57" s="49"/>
      <c r="E57" s="41"/>
      <c r="F57" s="49"/>
      <c r="G57" s="174"/>
      <c r="H57" s="175"/>
    </row>
    <row r="58" spans="2:12" ht="17" thickBot="1" x14ac:dyDescent="0.25">
      <c r="B58" s="62" t="s">
        <v>150</v>
      </c>
      <c r="C58" s="63"/>
      <c r="D58" s="63"/>
      <c r="E58" s="63"/>
      <c r="F58" s="63"/>
      <c r="G58" s="63"/>
      <c r="H58" s="64"/>
    </row>
    <row r="59" spans="2:12" ht="17" thickBot="1" x14ac:dyDescent="0.25">
      <c r="B59" s="34" t="s">
        <v>35</v>
      </c>
      <c r="C59" s="45">
        <f>'9. Energieverbruik'!F18</f>
        <v>0</v>
      </c>
      <c r="D59" s="48">
        <f>D35</f>
        <v>1</v>
      </c>
      <c r="E59" s="4">
        <f>(C59*D59)*0.27427</f>
        <v>0</v>
      </c>
      <c r="F59" s="52">
        <v>1</v>
      </c>
      <c r="G59" s="4">
        <f>E59*F59</f>
        <v>0</v>
      </c>
      <c r="H59" s="35"/>
    </row>
    <row r="60" spans="2:12" ht="17" thickBot="1" x14ac:dyDescent="0.25">
      <c r="B60" s="34" t="s">
        <v>36</v>
      </c>
      <c r="C60" s="45">
        <f>'9. Energieverbruik'!F35</f>
        <v>0</v>
      </c>
      <c r="D60" s="48">
        <f>D36</f>
        <v>0</v>
      </c>
      <c r="E60" s="4">
        <f t="shared" ref="E60:E72" si="14">(C60*D60)*0.27427</f>
        <v>0</v>
      </c>
      <c r="F60" s="52">
        <v>1</v>
      </c>
      <c r="G60" s="4">
        <f t="shared" ref="G60:G68" si="15">E60*F60</f>
        <v>0</v>
      </c>
      <c r="H60" s="35"/>
    </row>
    <row r="61" spans="2:12" ht="17" thickBot="1" x14ac:dyDescent="0.25">
      <c r="B61" s="34" t="s">
        <v>37</v>
      </c>
      <c r="C61" s="45">
        <f>'9. Energieverbruik'!F52</f>
        <v>0</v>
      </c>
      <c r="D61" s="48">
        <f>D37</f>
        <v>1</v>
      </c>
      <c r="E61" s="4">
        <f t="shared" si="14"/>
        <v>0</v>
      </c>
      <c r="F61" s="52">
        <v>1</v>
      </c>
      <c r="G61" s="4">
        <f t="shared" si="15"/>
        <v>0</v>
      </c>
      <c r="H61" s="35"/>
    </row>
    <row r="62" spans="2:12" ht="17" thickBot="1" x14ac:dyDescent="0.25">
      <c r="B62" s="34" t="s">
        <v>42</v>
      </c>
      <c r="C62" s="45">
        <f>'9. Energieverbruik'!F69</f>
        <v>0</v>
      </c>
      <c r="D62" s="48">
        <f t="shared" ref="D62:D68" si="16">D39</f>
        <v>1</v>
      </c>
      <c r="E62" s="4">
        <f t="shared" si="14"/>
        <v>0</v>
      </c>
      <c r="F62" s="52">
        <v>1</v>
      </c>
      <c r="G62" s="4">
        <f t="shared" si="15"/>
        <v>0</v>
      </c>
      <c r="H62" s="35"/>
    </row>
    <row r="63" spans="2:12" ht="17" thickBot="1" x14ac:dyDescent="0.25">
      <c r="B63" s="34" t="s">
        <v>43</v>
      </c>
      <c r="C63" s="45">
        <f>'9. Energieverbruik'!F85</f>
        <v>0</v>
      </c>
      <c r="D63" s="48">
        <f t="shared" si="16"/>
        <v>0</v>
      </c>
      <c r="E63" s="4">
        <f t="shared" si="14"/>
        <v>0</v>
      </c>
      <c r="F63" s="52">
        <v>1</v>
      </c>
      <c r="G63" s="4">
        <f t="shared" si="15"/>
        <v>0</v>
      </c>
      <c r="H63" s="35"/>
    </row>
    <row r="64" spans="2:12" ht="17" thickBot="1" x14ac:dyDescent="0.25">
      <c r="B64" s="34" t="s">
        <v>44</v>
      </c>
      <c r="C64" s="45">
        <f>'9. Energieverbruik'!F102</f>
        <v>0</v>
      </c>
      <c r="D64" s="48">
        <f t="shared" si="16"/>
        <v>2</v>
      </c>
      <c r="E64" s="4">
        <f t="shared" si="14"/>
        <v>0</v>
      </c>
      <c r="F64" s="52">
        <v>1</v>
      </c>
      <c r="G64" s="4">
        <f t="shared" si="15"/>
        <v>0</v>
      </c>
      <c r="H64" s="37"/>
    </row>
    <row r="65" spans="2:12" ht="17" thickBot="1" x14ac:dyDescent="0.25">
      <c r="B65" s="34" t="s">
        <v>45</v>
      </c>
      <c r="C65" s="45">
        <f>'9. Energieverbruik'!F18</f>
        <v>0</v>
      </c>
      <c r="D65" s="48">
        <f t="shared" si="16"/>
        <v>4</v>
      </c>
      <c r="E65" s="4">
        <f t="shared" si="14"/>
        <v>0</v>
      </c>
      <c r="F65" s="52">
        <v>1</v>
      </c>
      <c r="G65" s="4">
        <f t="shared" si="15"/>
        <v>0</v>
      </c>
      <c r="H65" s="37"/>
      <c r="L65" s="30"/>
    </row>
    <row r="66" spans="2:12" ht="17" thickBot="1" x14ac:dyDescent="0.25">
      <c r="B66" s="34" t="s">
        <v>46</v>
      </c>
      <c r="C66" s="45">
        <f>'9. Energieverbruik'!F35</f>
        <v>0</v>
      </c>
      <c r="D66" s="48">
        <f t="shared" si="16"/>
        <v>0</v>
      </c>
      <c r="E66" s="4">
        <f t="shared" si="14"/>
        <v>0</v>
      </c>
      <c r="F66" s="52">
        <v>1</v>
      </c>
      <c r="G66" s="4">
        <f t="shared" si="15"/>
        <v>0</v>
      </c>
      <c r="H66" s="37"/>
      <c r="L66" s="30"/>
    </row>
    <row r="67" spans="2:12" ht="17" thickBot="1" x14ac:dyDescent="0.25">
      <c r="B67" s="34" t="s">
        <v>47</v>
      </c>
      <c r="C67" s="45">
        <f>'9. Energieverbruik'!F52</f>
        <v>0</v>
      </c>
      <c r="D67" s="48">
        <f t="shared" si="16"/>
        <v>0</v>
      </c>
      <c r="E67" s="4">
        <f t="shared" si="14"/>
        <v>0</v>
      </c>
      <c r="F67" s="52">
        <v>1</v>
      </c>
      <c r="G67" s="4">
        <f t="shared" si="15"/>
        <v>0</v>
      </c>
      <c r="H67" s="37"/>
      <c r="L67" s="30"/>
    </row>
    <row r="68" spans="2:12" ht="17" thickBot="1" x14ac:dyDescent="0.25">
      <c r="B68" s="34" t="s">
        <v>39</v>
      </c>
      <c r="C68" s="45">
        <f>'9. Energieverbruik'!F119</f>
        <v>0</v>
      </c>
      <c r="D68" s="48">
        <f t="shared" si="16"/>
        <v>0</v>
      </c>
      <c r="E68" s="4">
        <f t="shared" si="14"/>
        <v>0</v>
      </c>
      <c r="F68" s="52">
        <v>1</v>
      </c>
      <c r="G68" s="4">
        <f t="shared" si="15"/>
        <v>0</v>
      </c>
      <c r="H68" s="37"/>
      <c r="L68" s="19"/>
    </row>
    <row r="69" spans="2:12" ht="17" thickBot="1" x14ac:dyDescent="0.25">
      <c r="B69" s="62" t="s">
        <v>154</v>
      </c>
      <c r="C69" s="87"/>
      <c r="D69" s="63"/>
      <c r="E69" s="63"/>
      <c r="F69" s="63"/>
      <c r="G69" s="63"/>
      <c r="H69" s="64"/>
      <c r="L69" s="30"/>
    </row>
    <row r="70" spans="2:12" ht="17" thickBot="1" x14ac:dyDescent="0.25">
      <c r="B70" s="34" t="s">
        <v>155</v>
      </c>
      <c r="C70" s="45">
        <f>'9. Energieverbruik'!F18</f>
        <v>0</v>
      </c>
      <c r="D70" s="48">
        <f>D50</f>
        <v>2</v>
      </c>
      <c r="E70" s="4">
        <f t="shared" si="14"/>
        <v>0</v>
      </c>
      <c r="F70" s="52">
        <v>1</v>
      </c>
      <c r="G70" s="4">
        <f t="shared" ref="G70:G72" si="17">E70*F70</f>
        <v>0</v>
      </c>
      <c r="H70" s="37"/>
      <c r="L70" s="30"/>
    </row>
    <row r="71" spans="2:12" ht="17" thickBot="1" x14ac:dyDescent="0.25">
      <c r="B71" s="34" t="s">
        <v>156</v>
      </c>
      <c r="C71" s="45">
        <f>'9. Energieverbruik'!N18</f>
        <v>0</v>
      </c>
      <c r="D71" s="48">
        <f>D51</f>
        <v>1</v>
      </c>
      <c r="E71" s="4">
        <f t="shared" si="14"/>
        <v>0</v>
      </c>
      <c r="F71" s="52">
        <v>1</v>
      </c>
      <c r="G71" s="4">
        <f t="shared" si="17"/>
        <v>0</v>
      </c>
      <c r="H71" s="37"/>
      <c r="L71" s="30"/>
    </row>
    <row r="72" spans="2:12" ht="17" thickBot="1" x14ac:dyDescent="0.25">
      <c r="B72" s="34" t="s">
        <v>157</v>
      </c>
      <c r="C72" s="45">
        <f>'9. Energieverbruik'!F18</f>
        <v>0</v>
      </c>
      <c r="D72" s="48">
        <f>D52</f>
        <v>10</v>
      </c>
      <c r="E72" s="4">
        <f t="shared" si="14"/>
        <v>0</v>
      </c>
      <c r="F72" s="52">
        <v>1</v>
      </c>
      <c r="G72" s="4">
        <f t="shared" si="17"/>
        <v>0</v>
      </c>
      <c r="H72" s="37"/>
      <c r="L72" s="30"/>
    </row>
    <row r="73" spans="2:12" ht="17" thickBot="1" x14ac:dyDescent="0.25">
      <c r="B73" s="30"/>
      <c r="C73" s="42"/>
      <c r="D73" s="50" t="s">
        <v>31</v>
      </c>
      <c r="E73" s="3">
        <f>SUM(E58:E72)</f>
        <v>0</v>
      </c>
      <c r="F73" s="50" t="s">
        <v>31</v>
      </c>
      <c r="G73" s="3">
        <f>SUM(G58:G72)</f>
        <v>0</v>
      </c>
    </row>
    <row r="74" spans="2:12" ht="17" thickBot="1" x14ac:dyDescent="0.25">
      <c r="D74" s="51" t="s">
        <v>163</v>
      </c>
      <c r="E74" s="14">
        <f>E73*180</f>
        <v>0</v>
      </c>
      <c r="F74" s="51" t="s">
        <v>163</v>
      </c>
      <c r="G74" s="14">
        <f>G73*180</f>
        <v>0</v>
      </c>
    </row>
    <row r="75" spans="2:12" ht="17" thickBot="1" x14ac:dyDescent="0.25">
      <c r="D75" s="51"/>
      <c r="E75" s="139"/>
      <c r="F75" s="51"/>
      <c r="G75" s="139"/>
    </row>
    <row r="76" spans="2:12" ht="17" thickBot="1" x14ac:dyDescent="0.25">
      <c r="B76" s="157" t="s">
        <v>167</v>
      </c>
      <c r="C76" s="158"/>
      <c r="D76" s="159"/>
      <c r="E76" s="20">
        <f>E30+E54+E74</f>
        <v>0</v>
      </c>
      <c r="F76" s="53" t="s">
        <v>7</v>
      </c>
      <c r="G76" s="20">
        <f>G30+G54+G74</f>
        <v>0</v>
      </c>
    </row>
    <row r="77" spans="2:12" ht="22" customHeight="1" x14ac:dyDescent="0.2">
      <c r="D77" s="51"/>
      <c r="E77" s="139"/>
      <c r="F77" s="51"/>
      <c r="G77" s="139"/>
    </row>
    <row r="78" spans="2:12" x14ac:dyDescent="0.2">
      <c r="B78" s="43"/>
      <c r="E78" s="44"/>
      <c r="F78" s="54"/>
      <c r="G78" s="44"/>
    </row>
  </sheetData>
  <sheetProtection algorithmName="SHA-512" hashValue="jHTwIbtEkS+inxwjQ6RjTW2e6ZyNnlzQv0yIJIvbB68E+GjK2r1mATfUr6kZjzpi6tOWWDK/mYabW3MPGFfXtQ==" saltValue="HieTx5zSCCnAwHv/FjLc2A==" spinCount="100000" sheet="1" selectLockedCells="1"/>
  <mergeCells count="4">
    <mergeCell ref="B76:D76"/>
    <mergeCell ref="G4:H4"/>
    <mergeCell ref="G33:H33"/>
    <mergeCell ref="G57:H57"/>
  </mergeCells>
  <phoneticPr fontId="6" type="noConversion"/>
  <pageMargins left="0.75" right="0.75" top="1" bottom="1" header="0.5" footer="0.5"/>
  <pageSetup paperSize="9" orientation="portrait" horizontalDpi="4294967292" verticalDpi="4294967292"/>
  <ignoredErrors>
    <ignoredError sqref="C59:C68 C70 C72" unlockedFormula="1"/>
    <ignoredError sqref="C71" formula="1"/>
  </ignoredErrors>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F5BB-A188-E141-9C67-4BFAC4168DD2}">
  <dimension ref="B1:L108"/>
  <sheetViews>
    <sheetView showGridLines="0" topLeftCell="A68" zoomScale="136" zoomScaleNormal="100" workbookViewId="0">
      <selection activeCell="C100" sqref="C100"/>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1" width="11" style="12"/>
    <col min="12" max="12" width="57.1640625" style="12" bestFit="1" customWidth="1"/>
    <col min="13" max="16384" width="11" style="12"/>
  </cols>
  <sheetData>
    <row r="1" spans="2:12" ht="23" x14ac:dyDescent="0.2">
      <c r="B1" s="29" t="s">
        <v>168</v>
      </c>
    </row>
    <row r="2" spans="2:12" ht="17" thickBot="1" x14ac:dyDescent="0.25"/>
    <row r="3" spans="2:12" ht="17" thickBot="1" x14ac:dyDescent="0.25">
      <c r="B3" s="30"/>
      <c r="C3" s="31" t="s">
        <v>23</v>
      </c>
      <c r="D3" s="47" t="s">
        <v>24</v>
      </c>
      <c r="E3" s="39" t="s">
        <v>2</v>
      </c>
      <c r="F3" s="47" t="s">
        <v>3</v>
      </c>
      <c r="G3" s="39" t="s">
        <v>4</v>
      </c>
      <c r="H3" s="32" t="s">
        <v>25</v>
      </c>
    </row>
    <row r="4" spans="2:12" ht="17" thickBot="1" x14ac:dyDescent="0.25">
      <c r="B4" s="86" t="s">
        <v>149</v>
      </c>
      <c r="C4" s="40"/>
      <c r="D4" s="49"/>
      <c r="E4" s="41"/>
      <c r="F4" s="49"/>
      <c r="G4" s="174"/>
      <c r="H4" s="175"/>
    </row>
    <row r="5" spans="2:12" ht="17" thickBot="1" x14ac:dyDescent="0.25">
      <c r="B5" s="62" t="s">
        <v>150</v>
      </c>
      <c r="C5" s="63"/>
      <c r="D5" s="63"/>
      <c r="E5" s="63"/>
      <c r="F5" s="63"/>
      <c r="G5" s="63"/>
      <c r="H5" s="64"/>
    </row>
    <row r="6" spans="2:12" ht="17" thickBot="1" x14ac:dyDescent="0.25">
      <c r="B6" s="34" t="s">
        <v>35</v>
      </c>
      <c r="C6" s="10"/>
      <c r="D6" s="48">
        <f>'3. Implementatie Gelderland '!D15</f>
        <v>111</v>
      </c>
      <c r="E6" s="4">
        <f>C6*D6</f>
        <v>0</v>
      </c>
      <c r="F6" s="52">
        <v>1</v>
      </c>
      <c r="G6" s="4">
        <f>E6*F6</f>
        <v>0</v>
      </c>
      <c r="H6" s="35"/>
    </row>
    <row r="7" spans="2:12" ht="17" thickBot="1" x14ac:dyDescent="0.25">
      <c r="B7" s="34" t="s">
        <v>36</v>
      </c>
      <c r="C7" s="10"/>
      <c r="D7" s="48">
        <f>'3. Implementatie Gelderland '!D16</f>
        <v>14</v>
      </c>
      <c r="E7" s="4">
        <f t="shared" ref="E7:E19" si="0">C7*D7</f>
        <v>0</v>
      </c>
      <c r="F7" s="52">
        <v>1</v>
      </c>
      <c r="G7" s="4">
        <f t="shared" ref="G7:G19" si="1">E7*F7</f>
        <v>0</v>
      </c>
      <c r="H7" s="35"/>
    </row>
    <row r="8" spans="2:12" ht="17" thickBot="1" x14ac:dyDescent="0.25">
      <c r="B8" s="34" t="s">
        <v>37</v>
      </c>
      <c r="C8" s="10"/>
      <c r="D8" s="48">
        <f>'3. Implementatie Gelderland '!D17+'3. Implementatie Gelderland '!D21</f>
        <v>20</v>
      </c>
      <c r="E8" s="4">
        <f t="shared" si="0"/>
        <v>0</v>
      </c>
      <c r="F8" s="52">
        <v>1</v>
      </c>
      <c r="G8" s="4">
        <f t="shared" si="1"/>
        <v>0</v>
      </c>
      <c r="H8" s="35"/>
    </row>
    <row r="9" spans="2:12" ht="17" thickBot="1" x14ac:dyDescent="0.25">
      <c r="B9" s="35" t="s">
        <v>38</v>
      </c>
      <c r="C9" s="10"/>
      <c r="D9" s="48">
        <f>'3. Implementatie Gelderland '!D18</f>
        <v>174</v>
      </c>
      <c r="E9" s="4">
        <f t="shared" si="0"/>
        <v>0</v>
      </c>
      <c r="F9" s="52">
        <v>1</v>
      </c>
      <c r="G9" s="4">
        <f t="shared" si="1"/>
        <v>0</v>
      </c>
      <c r="H9" s="35"/>
    </row>
    <row r="10" spans="2:12" ht="17" thickBot="1" x14ac:dyDescent="0.25">
      <c r="B10" s="34" t="s">
        <v>42</v>
      </c>
      <c r="C10" s="10"/>
      <c r="D10" s="48">
        <f>'3. Implementatie Gelderland '!D22</f>
        <v>1</v>
      </c>
      <c r="E10" s="4">
        <f t="shared" si="0"/>
        <v>0</v>
      </c>
      <c r="F10" s="52">
        <v>1</v>
      </c>
      <c r="G10" s="4">
        <f t="shared" si="1"/>
        <v>0</v>
      </c>
      <c r="H10" s="35"/>
    </row>
    <row r="11" spans="2:12" ht="17" thickBot="1" x14ac:dyDescent="0.25">
      <c r="B11" s="34" t="s">
        <v>43</v>
      </c>
      <c r="C11" s="10"/>
      <c r="D11" s="48">
        <f>'3. Implementatie Gelderland '!D23</f>
        <v>3</v>
      </c>
      <c r="E11" s="4">
        <f t="shared" si="0"/>
        <v>0</v>
      </c>
      <c r="F11" s="52">
        <v>1</v>
      </c>
      <c r="G11" s="4">
        <f t="shared" si="1"/>
        <v>0</v>
      </c>
      <c r="H11" s="35"/>
    </row>
    <row r="12" spans="2:12" ht="17" thickBot="1" x14ac:dyDescent="0.25">
      <c r="B12" s="34" t="s">
        <v>44</v>
      </c>
      <c r="C12" s="10"/>
      <c r="D12" s="48">
        <f>'3. Implementatie Gelderland '!D24</f>
        <v>4</v>
      </c>
      <c r="E12" s="4">
        <f t="shared" si="0"/>
        <v>0</v>
      </c>
      <c r="F12" s="52">
        <v>1</v>
      </c>
      <c r="G12" s="4">
        <f t="shared" si="1"/>
        <v>0</v>
      </c>
      <c r="H12" s="37"/>
    </row>
    <row r="13" spans="2:12" ht="17" thickBot="1" x14ac:dyDescent="0.25">
      <c r="B13" s="34" t="s">
        <v>45</v>
      </c>
      <c r="C13" s="10"/>
      <c r="D13" s="48">
        <f>'3. Implementatie Gelderland '!D25</f>
        <v>36</v>
      </c>
      <c r="E13" s="4">
        <f t="shared" si="0"/>
        <v>0</v>
      </c>
      <c r="F13" s="52">
        <v>1</v>
      </c>
      <c r="G13" s="4">
        <f t="shared" si="1"/>
        <v>0</v>
      </c>
      <c r="H13" s="37"/>
      <c r="L13" s="30"/>
    </row>
    <row r="14" spans="2:12" ht="17" thickBot="1" x14ac:dyDescent="0.25">
      <c r="B14" s="34" t="s">
        <v>46</v>
      </c>
      <c r="C14" s="10"/>
      <c r="D14" s="48">
        <f>'3. Implementatie Gelderland '!D26</f>
        <v>6</v>
      </c>
      <c r="E14" s="4">
        <f t="shared" si="0"/>
        <v>0</v>
      </c>
      <c r="F14" s="52">
        <v>1</v>
      </c>
      <c r="G14" s="4">
        <f t="shared" si="1"/>
        <v>0</v>
      </c>
      <c r="H14" s="37"/>
      <c r="L14" s="30"/>
    </row>
    <row r="15" spans="2:12" ht="17" thickBot="1" x14ac:dyDescent="0.25">
      <c r="B15" s="34" t="s">
        <v>47</v>
      </c>
      <c r="C15" s="10"/>
      <c r="D15" s="48">
        <f>'3. Implementatie Gelderland '!D27</f>
        <v>4</v>
      </c>
      <c r="E15" s="4">
        <f t="shared" si="0"/>
        <v>0</v>
      </c>
      <c r="F15" s="52">
        <v>1</v>
      </c>
      <c r="G15" s="4">
        <f t="shared" si="1"/>
        <v>0</v>
      </c>
      <c r="H15" s="37"/>
      <c r="L15" s="30"/>
    </row>
    <row r="16" spans="2:12" ht="17" thickBot="1" x14ac:dyDescent="0.25">
      <c r="B16" s="34" t="s">
        <v>39</v>
      </c>
      <c r="C16" s="10"/>
      <c r="D16" s="48">
        <f>'3. Implementatie Gelderland '!D19+'3. Implementatie Gelderland '!D28</f>
        <v>0</v>
      </c>
      <c r="E16" s="4">
        <f t="shared" si="0"/>
        <v>0</v>
      </c>
      <c r="F16" s="52">
        <v>1</v>
      </c>
      <c r="G16" s="4">
        <f t="shared" si="1"/>
        <v>0</v>
      </c>
      <c r="H16" s="37"/>
      <c r="L16" s="19"/>
    </row>
    <row r="17" spans="2:12" ht="17" thickBot="1" x14ac:dyDescent="0.25">
      <c r="B17" s="34" t="s">
        <v>151</v>
      </c>
      <c r="C17" s="10"/>
      <c r="D17" s="48">
        <v>247</v>
      </c>
      <c r="E17" s="4">
        <f t="shared" si="0"/>
        <v>0</v>
      </c>
      <c r="F17" s="52">
        <v>1</v>
      </c>
      <c r="G17" s="4">
        <f t="shared" si="1"/>
        <v>0</v>
      </c>
      <c r="H17" s="37"/>
      <c r="L17" s="19"/>
    </row>
    <row r="18" spans="2:12" ht="17" thickBot="1" x14ac:dyDescent="0.25">
      <c r="B18" s="34" t="s">
        <v>152</v>
      </c>
      <c r="C18" s="10"/>
      <c r="D18" s="48">
        <v>53</v>
      </c>
      <c r="E18" s="4">
        <f t="shared" si="0"/>
        <v>0</v>
      </c>
      <c r="F18" s="52">
        <v>1</v>
      </c>
      <c r="G18" s="4">
        <f t="shared" si="1"/>
        <v>0</v>
      </c>
      <c r="H18" s="37"/>
      <c r="L18" s="19"/>
    </row>
    <row r="19" spans="2:12" ht="17" thickBot="1" x14ac:dyDescent="0.25">
      <c r="B19" s="34" t="s">
        <v>153</v>
      </c>
      <c r="C19" s="10"/>
      <c r="D19" s="48">
        <v>31</v>
      </c>
      <c r="E19" s="4">
        <f t="shared" si="0"/>
        <v>0</v>
      </c>
      <c r="F19" s="52">
        <v>1</v>
      </c>
      <c r="G19" s="4">
        <f t="shared" si="1"/>
        <v>0</v>
      </c>
      <c r="H19" s="37"/>
      <c r="L19" s="19"/>
    </row>
    <row r="20" spans="2:12" ht="17" thickBot="1" x14ac:dyDescent="0.25">
      <c r="B20" s="62" t="s">
        <v>154</v>
      </c>
      <c r="C20" s="63"/>
      <c r="D20" s="63"/>
      <c r="E20" s="63"/>
      <c r="F20" s="63"/>
      <c r="G20" s="63"/>
      <c r="H20" s="64"/>
      <c r="L20" s="30"/>
    </row>
    <row r="21" spans="2:12" ht="17" thickBot="1" x14ac:dyDescent="0.25">
      <c r="B21" s="34" t="s">
        <v>169</v>
      </c>
      <c r="C21" s="10"/>
      <c r="D21" s="48">
        <f>'3. Implementatie Gelderland '!D62</f>
        <v>1</v>
      </c>
      <c r="E21" s="4">
        <f t="shared" ref="E21" si="2">C21*D21</f>
        <v>0</v>
      </c>
      <c r="F21" s="52">
        <v>1</v>
      </c>
      <c r="G21" s="4">
        <f t="shared" ref="G21" si="3">E21*F21</f>
        <v>0</v>
      </c>
      <c r="H21" s="37"/>
      <c r="L21" s="30"/>
    </row>
    <row r="22" spans="2:12" ht="17" thickBot="1" x14ac:dyDescent="0.25">
      <c r="B22" s="34" t="s">
        <v>170</v>
      </c>
      <c r="C22" s="10"/>
      <c r="D22" s="48">
        <f>'3. Implementatie Gelderland '!D63</f>
        <v>10</v>
      </c>
      <c r="E22" s="4">
        <f t="shared" ref="E22:E33" si="4">C22*D22</f>
        <v>0</v>
      </c>
      <c r="F22" s="52">
        <v>1</v>
      </c>
      <c r="G22" s="4">
        <f t="shared" ref="G22:G33" si="5">E22*F22</f>
        <v>0</v>
      </c>
      <c r="H22" s="37"/>
      <c r="L22" s="30"/>
    </row>
    <row r="23" spans="2:12" ht="17" thickBot="1" x14ac:dyDescent="0.25">
      <c r="B23" s="34" t="s">
        <v>171</v>
      </c>
      <c r="C23" s="10"/>
      <c r="D23" s="48">
        <f>'3. Implementatie Gelderland '!D74</f>
        <v>1</v>
      </c>
      <c r="E23" s="4">
        <f t="shared" si="4"/>
        <v>0</v>
      </c>
      <c r="F23" s="52">
        <v>1</v>
      </c>
      <c r="G23" s="4">
        <f t="shared" si="5"/>
        <v>0</v>
      </c>
      <c r="H23" s="37"/>
      <c r="L23" s="30"/>
    </row>
    <row r="24" spans="2:12" ht="17" thickBot="1" x14ac:dyDescent="0.25">
      <c r="B24" s="34" t="s">
        <v>172</v>
      </c>
      <c r="C24" s="10"/>
      <c r="D24" s="48">
        <f>'3. Implementatie Gelderland '!D75</f>
        <v>1</v>
      </c>
      <c r="E24" s="4">
        <f t="shared" si="4"/>
        <v>0</v>
      </c>
      <c r="F24" s="52">
        <v>1</v>
      </c>
      <c r="G24" s="4">
        <f t="shared" si="5"/>
        <v>0</v>
      </c>
      <c r="H24" s="37"/>
      <c r="L24" s="30"/>
    </row>
    <row r="25" spans="2:12" ht="17" thickBot="1" x14ac:dyDescent="0.25">
      <c r="B25" s="34" t="s">
        <v>173</v>
      </c>
      <c r="C25" s="10"/>
      <c r="D25" s="48">
        <f>'3. Implementatie Gelderland '!D76</f>
        <v>1</v>
      </c>
      <c r="E25" s="4">
        <f t="shared" si="4"/>
        <v>0</v>
      </c>
      <c r="F25" s="52">
        <v>1</v>
      </c>
      <c r="G25" s="4">
        <f t="shared" si="5"/>
        <v>0</v>
      </c>
      <c r="H25" s="37"/>
      <c r="L25" s="30"/>
    </row>
    <row r="26" spans="2:12" ht="17" thickBot="1" x14ac:dyDescent="0.25">
      <c r="B26" s="34" t="s">
        <v>174</v>
      </c>
      <c r="C26" s="10"/>
      <c r="D26" s="48">
        <f>'3. Implementatie Gelderland '!D86</f>
        <v>8</v>
      </c>
      <c r="E26" s="4">
        <f t="shared" si="4"/>
        <v>0</v>
      </c>
      <c r="F26" s="52">
        <v>1</v>
      </c>
      <c r="G26" s="4">
        <f t="shared" si="5"/>
        <v>0</v>
      </c>
      <c r="H26" s="37"/>
      <c r="L26" s="30"/>
    </row>
    <row r="27" spans="2:12" ht="17" thickBot="1" x14ac:dyDescent="0.25">
      <c r="B27" s="34" t="s">
        <v>175</v>
      </c>
      <c r="C27" s="10"/>
      <c r="D27" s="48">
        <f>'3. Implementatie Gelderland '!D87</f>
        <v>1</v>
      </c>
      <c r="E27" s="4">
        <f t="shared" si="4"/>
        <v>0</v>
      </c>
      <c r="F27" s="52">
        <v>1</v>
      </c>
      <c r="G27" s="4">
        <f t="shared" si="5"/>
        <v>0</v>
      </c>
      <c r="H27" s="37"/>
      <c r="L27" s="30"/>
    </row>
    <row r="28" spans="2:12" ht="17" thickBot="1" x14ac:dyDescent="0.25">
      <c r="B28" s="34" t="s">
        <v>176</v>
      </c>
      <c r="C28" s="10"/>
      <c r="D28" s="48">
        <f>'3. Implementatie Gelderland '!D88</f>
        <v>1</v>
      </c>
      <c r="E28" s="4">
        <f t="shared" si="4"/>
        <v>0</v>
      </c>
      <c r="F28" s="52">
        <v>1</v>
      </c>
      <c r="G28" s="4">
        <f t="shared" si="5"/>
        <v>0</v>
      </c>
      <c r="H28" s="37"/>
      <c r="L28" s="30"/>
    </row>
    <row r="29" spans="2:12" ht="17" thickBot="1" x14ac:dyDescent="0.25">
      <c r="B29" s="34" t="s">
        <v>177</v>
      </c>
      <c r="C29" s="10"/>
      <c r="D29" s="48">
        <f>'3. Implementatie Gelderland '!D97</f>
        <v>1</v>
      </c>
      <c r="E29" s="4">
        <f t="shared" si="4"/>
        <v>0</v>
      </c>
      <c r="F29" s="52">
        <v>1</v>
      </c>
      <c r="G29" s="4">
        <f t="shared" si="5"/>
        <v>0</v>
      </c>
      <c r="H29" s="37"/>
      <c r="L29" s="30"/>
    </row>
    <row r="30" spans="2:12" ht="17" thickBot="1" x14ac:dyDescent="0.25">
      <c r="B30" s="34" t="s">
        <v>178</v>
      </c>
      <c r="C30" s="10"/>
      <c r="D30" s="48">
        <f>'3. Implementatie Gelderland '!D99</f>
        <v>1</v>
      </c>
      <c r="E30" s="4">
        <f t="shared" si="4"/>
        <v>0</v>
      </c>
      <c r="F30" s="52">
        <v>1</v>
      </c>
      <c r="G30" s="4">
        <f t="shared" si="5"/>
        <v>0</v>
      </c>
      <c r="H30" s="37"/>
      <c r="L30" s="30"/>
    </row>
    <row r="31" spans="2:12" ht="17" thickBot="1" x14ac:dyDescent="0.25">
      <c r="B31" s="34" t="s">
        <v>179</v>
      </c>
      <c r="C31" s="10"/>
      <c r="D31" s="48">
        <f>'3. Implementatie Gelderland '!D100</f>
        <v>3</v>
      </c>
      <c r="E31" s="4">
        <f t="shared" si="4"/>
        <v>0</v>
      </c>
      <c r="F31" s="52">
        <v>1</v>
      </c>
      <c r="G31" s="4">
        <f t="shared" si="5"/>
        <v>0</v>
      </c>
      <c r="H31" s="37"/>
      <c r="L31" s="30"/>
    </row>
    <row r="32" spans="2:12" ht="17" thickBot="1" x14ac:dyDescent="0.25">
      <c r="B32" s="34" t="s">
        <v>180</v>
      </c>
      <c r="C32" s="10"/>
      <c r="D32" s="48">
        <f>'3. Implementatie Gelderland '!D110</f>
        <v>1</v>
      </c>
      <c r="E32" s="4">
        <f t="shared" si="4"/>
        <v>0</v>
      </c>
      <c r="F32" s="52">
        <v>1</v>
      </c>
      <c r="G32" s="4">
        <f t="shared" si="5"/>
        <v>0</v>
      </c>
      <c r="H32" s="37"/>
      <c r="L32" s="30"/>
    </row>
    <row r="33" spans="2:12" ht="17" thickBot="1" x14ac:dyDescent="0.25">
      <c r="B33" s="34" t="s">
        <v>181</v>
      </c>
      <c r="C33" s="10"/>
      <c r="D33" s="48">
        <f>'3. Implementatie Gelderland '!D111</f>
        <v>6</v>
      </c>
      <c r="E33" s="4">
        <f t="shared" si="4"/>
        <v>0</v>
      </c>
      <c r="F33" s="52">
        <v>1</v>
      </c>
      <c r="G33" s="4">
        <f t="shared" si="5"/>
        <v>0</v>
      </c>
      <c r="H33" s="37"/>
      <c r="L33" s="30"/>
    </row>
    <row r="34" spans="2:12" ht="17" thickBot="1" x14ac:dyDescent="0.25">
      <c r="B34" s="62" t="s">
        <v>158</v>
      </c>
      <c r="C34" s="63"/>
      <c r="D34" s="63"/>
      <c r="E34" s="63"/>
      <c r="F34" s="63"/>
      <c r="G34" s="63"/>
      <c r="H34" s="64"/>
      <c r="L34" s="30"/>
    </row>
    <row r="35" spans="2:12" ht="17" thickBot="1" x14ac:dyDescent="0.25">
      <c r="B35" s="34" t="s">
        <v>159</v>
      </c>
      <c r="C35" s="10"/>
      <c r="D35" s="48">
        <f>SUM(D6:D34)-D9</f>
        <v>566</v>
      </c>
      <c r="E35" s="4">
        <f t="shared" ref="E35:E38" si="6">C35*D35</f>
        <v>0</v>
      </c>
      <c r="F35" s="52">
        <v>1</v>
      </c>
      <c r="G35" s="4">
        <f t="shared" ref="G35:G38" si="7">E35*F35</f>
        <v>0</v>
      </c>
      <c r="H35" s="37"/>
      <c r="L35" s="19"/>
    </row>
    <row r="36" spans="2:12" ht="17" thickBot="1" x14ac:dyDescent="0.25">
      <c r="B36" s="34" t="s">
        <v>160</v>
      </c>
      <c r="C36" s="10"/>
      <c r="D36" s="48">
        <f>D35</f>
        <v>566</v>
      </c>
      <c r="E36" s="4">
        <f>C36*D36</f>
        <v>0</v>
      </c>
      <c r="F36" s="52">
        <v>1</v>
      </c>
      <c r="G36" s="4">
        <f t="shared" si="7"/>
        <v>0</v>
      </c>
      <c r="H36" s="37"/>
      <c r="L36" s="19"/>
    </row>
    <row r="37" spans="2:12" ht="17" thickBot="1" x14ac:dyDescent="0.25">
      <c r="B37" s="34" t="s">
        <v>161</v>
      </c>
      <c r="C37" s="10"/>
      <c r="D37" s="48">
        <f>SUM(D6:D33)</f>
        <v>740</v>
      </c>
      <c r="E37" s="4">
        <f t="shared" si="6"/>
        <v>0</v>
      </c>
      <c r="F37" s="52">
        <v>1</v>
      </c>
      <c r="G37" s="4">
        <f t="shared" si="7"/>
        <v>0</v>
      </c>
      <c r="H37" s="37"/>
      <c r="L37" s="19"/>
    </row>
    <row r="38" spans="2:12" ht="17" thickBot="1" x14ac:dyDescent="0.25">
      <c r="B38" s="34" t="s">
        <v>162</v>
      </c>
      <c r="C38" s="10"/>
      <c r="D38" s="48">
        <v>1</v>
      </c>
      <c r="E38" s="4">
        <f t="shared" si="6"/>
        <v>0</v>
      </c>
      <c r="F38" s="52">
        <v>1</v>
      </c>
      <c r="G38" s="4">
        <f t="shared" si="7"/>
        <v>0</v>
      </c>
      <c r="H38" s="36"/>
      <c r="L38" s="30"/>
    </row>
    <row r="39" spans="2:12" ht="17" thickBot="1" x14ac:dyDescent="0.25">
      <c r="B39" s="30"/>
      <c r="C39" s="42"/>
      <c r="D39" s="50" t="s">
        <v>31</v>
      </c>
      <c r="E39" s="3">
        <f>SUM(E6:E38)</f>
        <v>0</v>
      </c>
      <c r="F39" s="50" t="s">
        <v>31</v>
      </c>
      <c r="G39" s="3">
        <f>SUM(G6:G38)</f>
        <v>0</v>
      </c>
      <c r="L39" s="30"/>
    </row>
    <row r="40" spans="2:12" ht="17" thickBot="1" x14ac:dyDescent="0.25">
      <c r="D40" s="51" t="s">
        <v>163</v>
      </c>
      <c r="E40" s="137">
        <f>E39*(15*12)</f>
        <v>0</v>
      </c>
      <c r="F40" s="51" t="s">
        <v>163</v>
      </c>
      <c r="G40" s="137">
        <f>G39*(15*12)</f>
        <v>0</v>
      </c>
      <c r="L40" s="30"/>
    </row>
    <row r="41" spans="2:12" ht="17" thickBot="1" x14ac:dyDescent="0.25">
      <c r="D41" s="51"/>
      <c r="E41" s="138"/>
      <c r="F41" s="51"/>
      <c r="G41" s="74"/>
      <c r="L41" s="30"/>
    </row>
    <row r="42" spans="2:12" ht="17" thickBot="1" x14ac:dyDescent="0.25">
      <c r="B42" s="30"/>
      <c r="C42" s="31" t="s">
        <v>23</v>
      </c>
      <c r="D42" s="47" t="s">
        <v>24</v>
      </c>
      <c r="E42" s="39" t="s">
        <v>2</v>
      </c>
      <c r="F42" s="47" t="s">
        <v>3</v>
      </c>
      <c r="G42" s="39" t="s">
        <v>4</v>
      </c>
      <c r="H42" s="32" t="s">
        <v>25</v>
      </c>
    </row>
    <row r="43" spans="2:12" ht="17" thickBot="1" x14ac:dyDescent="0.25">
      <c r="B43" s="86" t="s">
        <v>164</v>
      </c>
      <c r="C43" s="40"/>
      <c r="D43" s="49"/>
      <c r="E43" s="41"/>
      <c r="F43" s="49"/>
      <c r="G43" s="174"/>
      <c r="H43" s="175"/>
      <c r="L43" s="30"/>
    </row>
    <row r="44" spans="2:12" ht="17" thickBot="1" x14ac:dyDescent="0.25">
      <c r="B44" s="62" t="s">
        <v>150</v>
      </c>
      <c r="C44" s="63"/>
      <c r="D44" s="63"/>
      <c r="E44" s="63"/>
      <c r="F44" s="63"/>
      <c r="G44" s="63"/>
      <c r="H44" s="64"/>
    </row>
    <row r="45" spans="2:12" ht="17" thickBot="1" x14ac:dyDescent="0.25">
      <c r="B45" s="34" t="s">
        <v>35</v>
      </c>
      <c r="C45" s="10"/>
      <c r="D45" s="48">
        <f t="shared" ref="D45:D58" si="8">D6</f>
        <v>111</v>
      </c>
      <c r="E45" s="4">
        <f>C45*D45</f>
        <v>0</v>
      </c>
      <c r="F45" s="52">
        <v>1</v>
      </c>
      <c r="G45" s="4">
        <f>E45*F45</f>
        <v>0</v>
      </c>
      <c r="H45" s="35"/>
    </row>
    <row r="46" spans="2:12" ht="17" thickBot="1" x14ac:dyDescent="0.25">
      <c r="B46" s="34" t="s">
        <v>36</v>
      </c>
      <c r="C46" s="10"/>
      <c r="D46" s="48">
        <f t="shared" si="8"/>
        <v>14</v>
      </c>
      <c r="E46" s="4">
        <f t="shared" ref="E46:E58" si="9">C46*D46</f>
        <v>0</v>
      </c>
      <c r="F46" s="52">
        <v>1</v>
      </c>
      <c r="G46" s="4">
        <f t="shared" ref="G46:G58" si="10">E46*F46</f>
        <v>0</v>
      </c>
      <c r="H46" s="35"/>
    </row>
    <row r="47" spans="2:12" ht="17" thickBot="1" x14ac:dyDescent="0.25">
      <c r="B47" s="34" t="s">
        <v>37</v>
      </c>
      <c r="C47" s="10"/>
      <c r="D47" s="48">
        <f t="shared" si="8"/>
        <v>20</v>
      </c>
      <c r="E47" s="4">
        <f t="shared" si="9"/>
        <v>0</v>
      </c>
      <c r="F47" s="52">
        <v>1</v>
      </c>
      <c r="G47" s="4">
        <f t="shared" si="10"/>
        <v>0</v>
      </c>
      <c r="H47" s="35"/>
    </row>
    <row r="48" spans="2:12" ht="17" thickBot="1" x14ac:dyDescent="0.25">
      <c r="B48" s="35" t="s">
        <v>38</v>
      </c>
      <c r="C48" s="10"/>
      <c r="D48" s="48">
        <f t="shared" si="8"/>
        <v>174</v>
      </c>
      <c r="E48" s="4">
        <f t="shared" si="9"/>
        <v>0</v>
      </c>
      <c r="F48" s="52">
        <v>1</v>
      </c>
      <c r="G48" s="4">
        <f t="shared" si="10"/>
        <v>0</v>
      </c>
      <c r="H48" s="35"/>
    </row>
    <row r="49" spans="2:12" ht="17" thickBot="1" x14ac:dyDescent="0.25">
      <c r="B49" s="34" t="s">
        <v>42</v>
      </c>
      <c r="C49" s="10"/>
      <c r="D49" s="48">
        <f t="shared" si="8"/>
        <v>1</v>
      </c>
      <c r="E49" s="4">
        <f t="shared" si="9"/>
        <v>0</v>
      </c>
      <c r="F49" s="52">
        <v>1</v>
      </c>
      <c r="G49" s="4">
        <f t="shared" si="10"/>
        <v>0</v>
      </c>
      <c r="H49" s="35"/>
    </row>
    <row r="50" spans="2:12" ht="17" thickBot="1" x14ac:dyDescent="0.25">
      <c r="B50" s="34" t="s">
        <v>43</v>
      </c>
      <c r="C50" s="10"/>
      <c r="D50" s="48">
        <f t="shared" si="8"/>
        <v>3</v>
      </c>
      <c r="E50" s="4">
        <f t="shared" si="9"/>
        <v>0</v>
      </c>
      <c r="F50" s="52">
        <v>1</v>
      </c>
      <c r="G50" s="4">
        <f t="shared" si="10"/>
        <v>0</v>
      </c>
      <c r="H50" s="35"/>
    </row>
    <row r="51" spans="2:12" ht="17" thickBot="1" x14ac:dyDescent="0.25">
      <c r="B51" s="34" t="s">
        <v>44</v>
      </c>
      <c r="C51" s="10"/>
      <c r="D51" s="48">
        <f t="shared" si="8"/>
        <v>4</v>
      </c>
      <c r="E51" s="4">
        <f t="shared" si="9"/>
        <v>0</v>
      </c>
      <c r="F51" s="52">
        <v>1</v>
      </c>
      <c r="G51" s="4">
        <f t="shared" si="10"/>
        <v>0</v>
      </c>
      <c r="H51" s="37"/>
    </row>
    <row r="52" spans="2:12" ht="17" thickBot="1" x14ac:dyDescent="0.25">
      <c r="B52" s="34" t="s">
        <v>45</v>
      </c>
      <c r="C52" s="10"/>
      <c r="D52" s="48">
        <f t="shared" si="8"/>
        <v>36</v>
      </c>
      <c r="E52" s="4">
        <f t="shared" si="9"/>
        <v>0</v>
      </c>
      <c r="F52" s="52">
        <v>1</v>
      </c>
      <c r="G52" s="4">
        <f t="shared" si="10"/>
        <v>0</v>
      </c>
      <c r="H52" s="37"/>
      <c r="L52" s="30"/>
    </row>
    <row r="53" spans="2:12" ht="17" thickBot="1" x14ac:dyDescent="0.25">
      <c r="B53" s="34" t="s">
        <v>46</v>
      </c>
      <c r="C53" s="10"/>
      <c r="D53" s="48">
        <f t="shared" si="8"/>
        <v>6</v>
      </c>
      <c r="E53" s="4">
        <f t="shared" si="9"/>
        <v>0</v>
      </c>
      <c r="F53" s="52">
        <v>1</v>
      </c>
      <c r="G53" s="4">
        <f t="shared" si="10"/>
        <v>0</v>
      </c>
      <c r="H53" s="37"/>
      <c r="L53" s="30"/>
    </row>
    <row r="54" spans="2:12" ht="17" thickBot="1" x14ac:dyDescent="0.25">
      <c r="B54" s="34" t="s">
        <v>47</v>
      </c>
      <c r="C54" s="10"/>
      <c r="D54" s="48">
        <f t="shared" si="8"/>
        <v>4</v>
      </c>
      <c r="E54" s="4">
        <f t="shared" si="9"/>
        <v>0</v>
      </c>
      <c r="F54" s="52">
        <v>1</v>
      </c>
      <c r="G54" s="4">
        <f t="shared" si="10"/>
        <v>0</v>
      </c>
      <c r="H54" s="37"/>
      <c r="L54" s="30"/>
    </row>
    <row r="55" spans="2:12" ht="17" thickBot="1" x14ac:dyDescent="0.25">
      <c r="B55" s="34" t="s">
        <v>39</v>
      </c>
      <c r="C55" s="10"/>
      <c r="D55" s="48">
        <f t="shared" si="8"/>
        <v>0</v>
      </c>
      <c r="E55" s="4">
        <f t="shared" si="9"/>
        <v>0</v>
      </c>
      <c r="F55" s="52">
        <v>1</v>
      </c>
      <c r="G55" s="4">
        <f t="shared" si="10"/>
        <v>0</v>
      </c>
      <c r="H55" s="37"/>
      <c r="L55" s="19"/>
    </row>
    <row r="56" spans="2:12" ht="17" thickBot="1" x14ac:dyDescent="0.25">
      <c r="B56" s="34" t="s">
        <v>151</v>
      </c>
      <c r="C56" s="10"/>
      <c r="D56" s="48">
        <f t="shared" si="8"/>
        <v>247</v>
      </c>
      <c r="E56" s="4">
        <f t="shared" si="9"/>
        <v>0</v>
      </c>
      <c r="F56" s="52">
        <v>1</v>
      </c>
      <c r="G56" s="4">
        <f t="shared" si="10"/>
        <v>0</v>
      </c>
      <c r="H56" s="37"/>
      <c r="L56" s="19"/>
    </row>
    <row r="57" spans="2:12" ht="17" thickBot="1" x14ac:dyDescent="0.25">
      <c r="B57" s="34" t="s">
        <v>152</v>
      </c>
      <c r="C57" s="10"/>
      <c r="D57" s="48">
        <f t="shared" si="8"/>
        <v>53</v>
      </c>
      <c r="E57" s="4">
        <f t="shared" si="9"/>
        <v>0</v>
      </c>
      <c r="F57" s="52">
        <v>1</v>
      </c>
      <c r="G57" s="4">
        <f t="shared" si="10"/>
        <v>0</v>
      </c>
      <c r="H57" s="37"/>
      <c r="L57" s="19"/>
    </row>
    <row r="58" spans="2:12" ht="17" thickBot="1" x14ac:dyDescent="0.25">
      <c r="B58" s="34" t="s">
        <v>153</v>
      </c>
      <c r="C58" s="10"/>
      <c r="D58" s="48">
        <f t="shared" si="8"/>
        <v>31</v>
      </c>
      <c r="E58" s="4">
        <f t="shared" si="9"/>
        <v>0</v>
      </c>
      <c r="F58" s="52">
        <v>1</v>
      </c>
      <c r="G58" s="4">
        <f t="shared" si="10"/>
        <v>0</v>
      </c>
      <c r="H58" s="37"/>
      <c r="L58" s="19"/>
    </row>
    <row r="59" spans="2:12" ht="17" thickBot="1" x14ac:dyDescent="0.25">
      <c r="B59" s="62" t="s">
        <v>154</v>
      </c>
      <c r="C59" s="63"/>
      <c r="D59" s="63"/>
      <c r="E59" s="63"/>
      <c r="F59" s="63"/>
      <c r="G59" s="63"/>
      <c r="H59" s="64"/>
      <c r="L59" s="30"/>
    </row>
    <row r="60" spans="2:12" ht="17" thickBot="1" x14ac:dyDescent="0.25">
      <c r="B60" s="34" t="s">
        <v>169</v>
      </c>
      <c r="C60" s="10"/>
      <c r="D60" s="48">
        <f t="shared" ref="D60:D72" si="11">D21</f>
        <v>1</v>
      </c>
      <c r="E60" s="4">
        <f t="shared" ref="E60:E72" si="12">C60*D60</f>
        <v>0</v>
      </c>
      <c r="F60" s="52">
        <v>1</v>
      </c>
      <c r="G60" s="4">
        <f t="shared" ref="G60:G72" si="13">E60*F60</f>
        <v>0</v>
      </c>
      <c r="H60" s="37"/>
      <c r="L60" s="30"/>
    </row>
    <row r="61" spans="2:12" ht="17" thickBot="1" x14ac:dyDescent="0.25">
      <c r="B61" s="34" t="s">
        <v>170</v>
      </c>
      <c r="C61" s="10"/>
      <c r="D61" s="48">
        <f t="shared" si="11"/>
        <v>10</v>
      </c>
      <c r="E61" s="4">
        <f t="shared" si="12"/>
        <v>0</v>
      </c>
      <c r="F61" s="52">
        <v>1</v>
      </c>
      <c r="G61" s="4">
        <f t="shared" si="13"/>
        <v>0</v>
      </c>
      <c r="H61" s="37"/>
      <c r="L61" s="30"/>
    </row>
    <row r="62" spans="2:12" ht="17" thickBot="1" x14ac:dyDescent="0.25">
      <c r="B62" s="34" t="s">
        <v>171</v>
      </c>
      <c r="C62" s="10"/>
      <c r="D62" s="48">
        <f t="shared" si="11"/>
        <v>1</v>
      </c>
      <c r="E62" s="4">
        <f t="shared" si="12"/>
        <v>0</v>
      </c>
      <c r="F62" s="52">
        <v>1</v>
      </c>
      <c r="G62" s="4">
        <f t="shared" si="13"/>
        <v>0</v>
      </c>
      <c r="H62" s="37"/>
      <c r="L62" s="30"/>
    </row>
    <row r="63" spans="2:12" ht="17" thickBot="1" x14ac:dyDescent="0.25">
      <c r="B63" s="34" t="s">
        <v>172</v>
      </c>
      <c r="C63" s="10"/>
      <c r="D63" s="48">
        <f t="shared" si="11"/>
        <v>1</v>
      </c>
      <c r="E63" s="4">
        <f t="shared" si="12"/>
        <v>0</v>
      </c>
      <c r="F63" s="52">
        <v>1</v>
      </c>
      <c r="G63" s="4">
        <f t="shared" si="13"/>
        <v>0</v>
      </c>
      <c r="H63" s="37"/>
      <c r="L63" s="30"/>
    </row>
    <row r="64" spans="2:12" ht="17" thickBot="1" x14ac:dyDescent="0.25">
      <c r="B64" s="34" t="s">
        <v>173</v>
      </c>
      <c r="C64" s="10"/>
      <c r="D64" s="48">
        <f t="shared" si="11"/>
        <v>1</v>
      </c>
      <c r="E64" s="4">
        <f t="shared" si="12"/>
        <v>0</v>
      </c>
      <c r="F64" s="52">
        <v>1</v>
      </c>
      <c r="G64" s="4">
        <f t="shared" si="13"/>
        <v>0</v>
      </c>
      <c r="H64" s="37"/>
      <c r="L64" s="30"/>
    </row>
    <row r="65" spans="2:12" ht="17" thickBot="1" x14ac:dyDescent="0.25">
      <c r="B65" s="34" t="s">
        <v>174</v>
      </c>
      <c r="C65" s="10"/>
      <c r="D65" s="48">
        <f t="shared" si="11"/>
        <v>8</v>
      </c>
      <c r="E65" s="4">
        <f t="shared" si="12"/>
        <v>0</v>
      </c>
      <c r="F65" s="52">
        <v>1</v>
      </c>
      <c r="G65" s="4">
        <f t="shared" si="13"/>
        <v>0</v>
      </c>
      <c r="H65" s="37"/>
      <c r="L65" s="30"/>
    </row>
    <row r="66" spans="2:12" ht="17" thickBot="1" x14ac:dyDescent="0.25">
      <c r="B66" s="34" t="s">
        <v>175</v>
      </c>
      <c r="C66" s="10"/>
      <c r="D66" s="48">
        <f t="shared" si="11"/>
        <v>1</v>
      </c>
      <c r="E66" s="4">
        <f t="shared" si="12"/>
        <v>0</v>
      </c>
      <c r="F66" s="52">
        <v>1</v>
      </c>
      <c r="G66" s="4">
        <f t="shared" si="13"/>
        <v>0</v>
      </c>
      <c r="H66" s="37"/>
      <c r="L66" s="30"/>
    </row>
    <row r="67" spans="2:12" ht="17" thickBot="1" x14ac:dyDescent="0.25">
      <c r="B67" s="34" t="s">
        <v>176</v>
      </c>
      <c r="C67" s="10"/>
      <c r="D67" s="48">
        <f t="shared" si="11"/>
        <v>1</v>
      </c>
      <c r="E67" s="4">
        <f t="shared" si="12"/>
        <v>0</v>
      </c>
      <c r="F67" s="52">
        <v>1</v>
      </c>
      <c r="G67" s="4">
        <f t="shared" si="13"/>
        <v>0</v>
      </c>
      <c r="H67" s="37"/>
      <c r="L67" s="30"/>
    </row>
    <row r="68" spans="2:12" ht="17" thickBot="1" x14ac:dyDescent="0.25">
      <c r="B68" s="34" t="s">
        <v>177</v>
      </c>
      <c r="C68" s="10"/>
      <c r="D68" s="48">
        <f t="shared" si="11"/>
        <v>1</v>
      </c>
      <c r="E68" s="4">
        <f t="shared" si="12"/>
        <v>0</v>
      </c>
      <c r="F68" s="52">
        <v>1</v>
      </c>
      <c r="G68" s="4">
        <f t="shared" si="13"/>
        <v>0</v>
      </c>
      <c r="H68" s="37"/>
      <c r="L68" s="30"/>
    </row>
    <row r="69" spans="2:12" ht="17" thickBot="1" x14ac:dyDescent="0.25">
      <c r="B69" s="34" t="s">
        <v>178</v>
      </c>
      <c r="C69" s="10"/>
      <c r="D69" s="48">
        <f t="shared" si="11"/>
        <v>1</v>
      </c>
      <c r="E69" s="4">
        <f t="shared" si="12"/>
        <v>0</v>
      </c>
      <c r="F69" s="52">
        <v>1</v>
      </c>
      <c r="G69" s="4">
        <f t="shared" si="13"/>
        <v>0</v>
      </c>
      <c r="H69" s="37"/>
      <c r="L69" s="30"/>
    </row>
    <row r="70" spans="2:12" ht="17" thickBot="1" x14ac:dyDescent="0.25">
      <c r="B70" s="34" t="s">
        <v>179</v>
      </c>
      <c r="C70" s="10"/>
      <c r="D70" s="48">
        <f t="shared" si="11"/>
        <v>3</v>
      </c>
      <c r="E70" s="4">
        <f t="shared" si="12"/>
        <v>0</v>
      </c>
      <c r="F70" s="52">
        <v>1</v>
      </c>
      <c r="G70" s="4">
        <f t="shared" si="13"/>
        <v>0</v>
      </c>
      <c r="H70" s="37"/>
      <c r="L70" s="30"/>
    </row>
    <row r="71" spans="2:12" ht="17" thickBot="1" x14ac:dyDescent="0.25">
      <c r="B71" s="34" t="s">
        <v>180</v>
      </c>
      <c r="C71" s="10"/>
      <c r="D71" s="48">
        <f t="shared" si="11"/>
        <v>1</v>
      </c>
      <c r="E71" s="4">
        <f t="shared" si="12"/>
        <v>0</v>
      </c>
      <c r="F71" s="52">
        <v>1</v>
      </c>
      <c r="G71" s="4">
        <f t="shared" si="13"/>
        <v>0</v>
      </c>
      <c r="H71" s="37"/>
      <c r="L71" s="30"/>
    </row>
    <row r="72" spans="2:12" ht="17" thickBot="1" x14ac:dyDescent="0.25">
      <c r="B72" s="34" t="s">
        <v>181</v>
      </c>
      <c r="C72" s="10"/>
      <c r="D72" s="48">
        <f t="shared" si="11"/>
        <v>6</v>
      </c>
      <c r="E72" s="4">
        <f t="shared" si="12"/>
        <v>0</v>
      </c>
      <c r="F72" s="52">
        <v>1</v>
      </c>
      <c r="G72" s="4">
        <f t="shared" si="13"/>
        <v>0</v>
      </c>
      <c r="H72" s="37"/>
      <c r="L72" s="30"/>
    </row>
    <row r="73" spans="2:12" ht="17" thickBot="1" x14ac:dyDescent="0.25">
      <c r="B73" s="30"/>
      <c r="C73" s="42"/>
      <c r="D73" s="50" t="s">
        <v>31</v>
      </c>
      <c r="E73" s="3">
        <f>SUM(E44:E72)</f>
        <v>0</v>
      </c>
      <c r="F73" s="50" t="s">
        <v>31</v>
      </c>
      <c r="G73" s="3">
        <f>SUM(G44:G72)</f>
        <v>0</v>
      </c>
    </row>
    <row r="74" spans="2:12" ht="17" thickBot="1" x14ac:dyDescent="0.25">
      <c r="D74" s="51" t="s">
        <v>163</v>
      </c>
      <c r="E74" s="137">
        <f>E73*(15*12)</f>
        <v>0</v>
      </c>
      <c r="F74" s="51" t="s">
        <v>163</v>
      </c>
      <c r="G74" s="137">
        <f>G73*(15*12)</f>
        <v>0</v>
      </c>
    </row>
    <row r="75" spans="2:12" ht="17" thickBot="1" x14ac:dyDescent="0.25">
      <c r="D75" s="51"/>
      <c r="E75" s="139"/>
      <c r="F75" s="51"/>
      <c r="G75" s="139"/>
    </row>
    <row r="76" spans="2:12" ht="17" thickBot="1" x14ac:dyDescent="0.25">
      <c r="B76" s="30"/>
      <c r="C76" s="31" t="s">
        <v>165</v>
      </c>
      <c r="D76" s="47" t="s">
        <v>24</v>
      </c>
      <c r="E76" s="39" t="s">
        <v>2</v>
      </c>
      <c r="F76" s="47" t="s">
        <v>3</v>
      </c>
      <c r="G76" s="39" t="s">
        <v>4</v>
      </c>
      <c r="H76" s="32" t="s">
        <v>25</v>
      </c>
    </row>
    <row r="77" spans="2:12" ht="18" customHeight="1" thickBot="1" x14ac:dyDescent="0.25">
      <c r="B77" s="86" t="s">
        <v>166</v>
      </c>
      <c r="C77" s="40"/>
      <c r="D77" s="49"/>
      <c r="E77" s="41"/>
      <c r="F77" s="49"/>
      <c r="G77" s="174"/>
      <c r="H77" s="175"/>
    </row>
    <row r="78" spans="2:12" ht="17" thickBot="1" x14ac:dyDescent="0.25">
      <c r="B78" s="62" t="s">
        <v>150</v>
      </c>
      <c r="C78" s="63"/>
      <c r="D78" s="63"/>
      <c r="E78" s="63"/>
      <c r="F78" s="63"/>
      <c r="G78" s="63"/>
      <c r="H78" s="64"/>
    </row>
    <row r="79" spans="2:12" ht="17" thickBot="1" x14ac:dyDescent="0.25">
      <c r="B79" s="34" t="s">
        <v>35</v>
      </c>
      <c r="C79" s="45">
        <f>'9. Energieverbruik'!F18</f>
        <v>0</v>
      </c>
      <c r="D79" s="48">
        <f>D45</f>
        <v>111</v>
      </c>
      <c r="E79" s="4">
        <f>(C79*D79)*0.27427</f>
        <v>0</v>
      </c>
      <c r="F79" s="52">
        <v>1</v>
      </c>
      <c r="G79" s="4">
        <f>E79*F79</f>
        <v>0</v>
      </c>
      <c r="H79" s="35"/>
    </row>
    <row r="80" spans="2:12" ht="17" thickBot="1" x14ac:dyDescent="0.25">
      <c r="B80" s="34" t="s">
        <v>36</v>
      </c>
      <c r="C80" s="45">
        <f>'9. Energieverbruik'!F35</f>
        <v>0</v>
      </c>
      <c r="D80" s="48">
        <f>D46</f>
        <v>14</v>
      </c>
      <c r="E80" s="4">
        <f t="shared" ref="E80:E88" si="14">(C80*D80)*0.27427</f>
        <v>0</v>
      </c>
      <c r="F80" s="52">
        <v>1</v>
      </c>
      <c r="G80" s="4">
        <f t="shared" ref="G80:G88" si="15">E80*F80</f>
        <v>0</v>
      </c>
      <c r="H80" s="35"/>
    </row>
    <row r="81" spans="2:12" ht="17" thickBot="1" x14ac:dyDescent="0.25">
      <c r="B81" s="34" t="s">
        <v>37</v>
      </c>
      <c r="C81" s="45">
        <f>'9. Energieverbruik'!F52</f>
        <v>0</v>
      </c>
      <c r="D81" s="48">
        <f>D47</f>
        <v>20</v>
      </c>
      <c r="E81" s="4">
        <f t="shared" si="14"/>
        <v>0</v>
      </c>
      <c r="F81" s="52">
        <v>1</v>
      </c>
      <c r="G81" s="4">
        <f t="shared" si="15"/>
        <v>0</v>
      </c>
      <c r="H81" s="35"/>
    </row>
    <row r="82" spans="2:12" ht="17" thickBot="1" x14ac:dyDescent="0.25">
      <c r="B82" s="34" t="s">
        <v>42</v>
      </c>
      <c r="C82" s="45">
        <f>'9. Energieverbruik'!F69</f>
        <v>0</v>
      </c>
      <c r="D82" s="48">
        <f t="shared" ref="D82:D88" si="16">D49</f>
        <v>1</v>
      </c>
      <c r="E82" s="4">
        <f t="shared" si="14"/>
        <v>0</v>
      </c>
      <c r="F82" s="52">
        <v>1</v>
      </c>
      <c r="G82" s="4">
        <f t="shared" si="15"/>
        <v>0</v>
      </c>
      <c r="H82" s="35"/>
    </row>
    <row r="83" spans="2:12" ht="17" thickBot="1" x14ac:dyDescent="0.25">
      <c r="B83" s="34" t="s">
        <v>43</v>
      </c>
      <c r="C83" s="45">
        <f>'9. Energieverbruik'!F85</f>
        <v>0</v>
      </c>
      <c r="D83" s="48">
        <f t="shared" si="16"/>
        <v>3</v>
      </c>
      <c r="E83" s="4">
        <f t="shared" si="14"/>
        <v>0</v>
      </c>
      <c r="F83" s="52">
        <v>1</v>
      </c>
      <c r="G83" s="4">
        <f t="shared" si="15"/>
        <v>0</v>
      </c>
      <c r="H83" s="35"/>
    </row>
    <row r="84" spans="2:12" ht="17" thickBot="1" x14ac:dyDescent="0.25">
      <c r="B84" s="34" t="s">
        <v>44</v>
      </c>
      <c r="C84" s="45">
        <f>'9. Energieverbruik'!F102</f>
        <v>0</v>
      </c>
      <c r="D84" s="48">
        <f t="shared" si="16"/>
        <v>4</v>
      </c>
      <c r="E84" s="4">
        <f t="shared" si="14"/>
        <v>0</v>
      </c>
      <c r="F84" s="52">
        <v>1</v>
      </c>
      <c r="G84" s="4">
        <f t="shared" si="15"/>
        <v>0</v>
      </c>
      <c r="H84" s="37"/>
    </row>
    <row r="85" spans="2:12" ht="17" thickBot="1" x14ac:dyDescent="0.25">
      <c r="B85" s="34" t="s">
        <v>45</v>
      </c>
      <c r="C85" s="45">
        <f>'9. Energieverbruik'!F18</f>
        <v>0</v>
      </c>
      <c r="D85" s="48">
        <f t="shared" si="16"/>
        <v>36</v>
      </c>
      <c r="E85" s="4">
        <f t="shared" si="14"/>
        <v>0</v>
      </c>
      <c r="F85" s="52">
        <v>1</v>
      </c>
      <c r="G85" s="4">
        <f t="shared" si="15"/>
        <v>0</v>
      </c>
      <c r="H85" s="37"/>
      <c r="L85" s="30"/>
    </row>
    <row r="86" spans="2:12" ht="17" thickBot="1" x14ac:dyDescent="0.25">
      <c r="B86" s="34" t="s">
        <v>46</v>
      </c>
      <c r="C86" s="45">
        <f>'9. Energieverbruik'!F35</f>
        <v>0</v>
      </c>
      <c r="D86" s="48">
        <f t="shared" si="16"/>
        <v>6</v>
      </c>
      <c r="E86" s="4">
        <f t="shared" si="14"/>
        <v>0</v>
      </c>
      <c r="F86" s="52">
        <v>1</v>
      </c>
      <c r="G86" s="4">
        <f t="shared" si="15"/>
        <v>0</v>
      </c>
      <c r="H86" s="37"/>
      <c r="L86" s="30"/>
    </row>
    <row r="87" spans="2:12" ht="17" thickBot="1" x14ac:dyDescent="0.25">
      <c r="B87" s="34" t="s">
        <v>47</v>
      </c>
      <c r="C87" s="45">
        <f>'9. Energieverbruik'!F52</f>
        <v>0</v>
      </c>
      <c r="D87" s="48">
        <f t="shared" si="16"/>
        <v>4</v>
      </c>
      <c r="E87" s="4">
        <f t="shared" si="14"/>
        <v>0</v>
      </c>
      <c r="F87" s="52">
        <v>1</v>
      </c>
      <c r="G87" s="4">
        <f t="shared" si="15"/>
        <v>0</v>
      </c>
      <c r="H87" s="37"/>
      <c r="L87" s="30"/>
    </row>
    <row r="88" spans="2:12" ht="17" thickBot="1" x14ac:dyDescent="0.25">
      <c r="B88" s="34" t="s">
        <v>39</v>
      </c>
      <c r="C88" s="45">
        <f>'9. Energieverbruik'!F119</f>
        <v>0</v>
      </c>
      <c r="D88" s="48">
        <f t="shared" si="16"/>
        <v>0</v>
      </c>
      <c r="E88" s="4">
        <f t="shared" si="14"/>
        <v>0</v>
      </c>
      <c r="F88" s="52">
        <v>1</v>
      </c>
      <c r="G88" s="4">
        <f t="shared" si="15"/>
        <v>0</v>
      </c>
      <c r="H88" s="37"/>
      <c r="L88" s="19"/>
    </row>
    <row r="89" spans="2:12" ht="17" thickBot="1" x14ac:dyDescent="0.25">
      <c r="B89" s="62" t="s">
        <v>154</v>
      </c>
      <c r="C89" s="87"/>
      <c r="D89" s="63"/>
      <c r="E89" s="63"/>
      <c r="F89" s="63"/>
      <c r="G89" s="63"/>
      <c r="H89" s="64"/>
      <c r="L89" s="30"/>
    </row>
    <row r="90" spans="2:12" ht="17" thickBot="1" x14ac:dyDescent="0.25">
      <c r="B90" s="34" t="s">
        <v>169</v>
      </c>
      <c r="C90" s="45">
        <f>'9. Energieverbruik'!F102</f>
        <v>0</v>
      </c>
      <c r="D90" s="48">
        <f t="shared" ref="D90:D102" si="17">D60</f>
        <v>1</v>
      </c>
      <c r="E90" s="4">
        <f t="shared" ref="E90:E102" si="18">C90*D90</f>
        <v>0</v>
      </c>
      <c r="F90" s="52">
        <v>1</v>
      </c>
      <c r="G90" s="4">
        <f t="shared" ref="G90:G102" si="19">E90*F90</f>
        <v>0</v>
      </c>
      <c r="H90" s="37"/>
      <c r="L90" s="30"/>
    </row>
    <row r="91" spans="2:12" ht="17" thickBot="1" x14ac:dyDescent="0.25">
      <c r="B91" s="34" t="s">
        <v>170</v>
      </c>
      <c r="C91" s="45">
        <f>'9. Energieverbruik'!N102</f>
        <v>0</v>
      </c>
      <c r="D91" s="48">
        <f t="shared" si="17"/>
        <v>10</v>
      </c>
      <c r="E91" s="4">
        <f t="shared" si="18"/>
        <v>0</v>
      </c>
      <c r="F91" s="52">
        <v>1</v>
      </c>
      <c r="G91" s="4">
        <f t="shared" si="19"/>
        <v>0</v>
      </c>
      <c r="H91" s="37"/>
      <c r="L91" s="30"/>
    </row>
    <row r="92" spans="2:12" ht="17" thickBot="1" x14ac:dyDescent="0.25">
      <c r="B92" s="34" t="s">
        <v>171</v>
      </c>
      <c r="C92" s="45">
        <f>'9. Energieverbruik'!F52</f>
        <v>0</v>
      </c>
      <c r="D92" s="48">
        <f t="shared" si="17"/>
        <v>1</v>
      </c>
      <c r="E92" s="4">
        <f t="shared" si="18"/>
        <v>0</v>
      </c>
      <c r="F92" s="52">
        <v>1</v>
      </c>
      <c r="G92" s="4">
        <f t="shared" si="19"/>
        <v>0</v>
      </c>
      <c r="H92" s="37"/>
      <c r="L92" s="30"/>
    </row>
    <row r="93" spans="2:12" ht="17" thickBot="1" x14ac:dyDescent="0.25">
      <c r="B93" s="34" t="s">
        <v>172</v>
      </c>
      <c r="C93" s="45">
        <f>'9. Energieverbruik'!F119</f>
        <v>0</v>
      </c>
      <c r="D93" s="48">
        <f t="shared" si="17"/>
        <v>1</v>
      </c>
      <c r="E93" s="4">
        <f t="shared" si="18"/>
        <v>0</v>
      </c>
      <c r="F93" s="52">
        <v>1</v>
      </c>
      <c r="G93" s="4">
        <f t="shared" si="19"/>
        <v>0</v>
      </c>
      <c r="H93" s="37"/>
      <c r="L93" s="30"/>
    </row>
    <row r="94" spans="2:12" ht="17" thickBot="1" x14ac:dyDescent="0.25">
      <c r="B94" s="34" t="s">
        <v>173</v>
      </c>
      <c r="C94" s="45">
        <f>'9. Energieverbruik'!U119</f>
        <v>0</v>
      </c>
      <c r="D94" s="48">
        <f t="shared" si="17"/>
        <v>1</v>
      </c>
      <c r="E94" s="4">
        <f t="shared" si="18"/>
        <v>0</v>
      </c>
      <c r="F94" s="52">
        <v>1</v>
      </c>
      <c r="G94" s="4">
        <f t="shared" si="19"/>
        <v>0</v>
      </c>
      <c r="H94" s="37"/>
      <c r="L94" s="30"/>
    </row>
    <row r="95" spans="2:12" ht="17" thickBot="1" x14ac:dyDescent="0.25">
      <c r="B95" s="34" t="s">
        <v>174</v>
      </c>
      <c r="C95" s="45">
        <f>'9. Energieverbruik'!F18</f>
        <v>0</v>
      </c>
      <c r="D95" s="48">
        <f t="shared" si="17"/>
        <v>8</v>
      </c>
      <c r="E95" s="4">
        <f t="shared" si="18"/>
        <v>0</v>
      </c>
      <c r="F95" s="52">
        <v>1</v>
      </c>
      <c r="G95" s="4">
        <f t="shared" si="19"/>
        <v>0</v>
      </c>
      <c r="H95" s="37"/>
      <c r="L95" s="30"/>
    </row>
    <row r="96" spans="2:12" ht="17" thickBot="1" x14ac:dyDescent="0.25">
      <c r="B96" s="34" t="s">
        <v>175</v>
      </c>
      <c r="C96" s="45">
        <f>'9. Energieverbruik'!N52</f>
        <v>0</v>
      </c>
      <c r="D96" s="48">
        <f t="shared" si="17"/>
        <v>1</v>
      </c>
      <c r="E96" s="4">
        <f t="shared" si="18"/>
        <v>0</v>
      </c>
      <c r="F96" s="52">
        <v>1</v>
      </c>
      <c r="G96" s="4">
        <f t="shared" si="19"/>
        <v>0</v>
      </c>
      <c r="H96" s="37"/>
      <c r="L96" s="30"/>
    </row>
    <row r="97" spans="2:12" ht="17" thickBot="1" x14ac:dyDescent="0.25">
      <c r="B97" s="34" t="s">
        <v>176</v>
      </c>
      <c r="C97" s="45">
        <f>'9. Energieverbruik'!N69</f>
        <v>0</v>
      </c>
      <c r="D97" s="48">
        <f t="shared" si="17"/>
        <v>1</v>
      </c>
      <c r="E97" s="4">
        <f t="shared" si="18"/>
        <v>0</v>
      </c>
      <c r="F97" s="52">
        <v>1</v>
      </c>
      <c r="G97" s="4">
        <f t="shared" si="19"/>
        <v>0</v>
      </c>
      <c r="H97" s="37"/>
      <c r="L97" s="30"/>
    </row>
    <row r="98" spans="2:12" ht="17" thickBot="1" x14ac:dyDescent="0.25">
      <c r="B98" s="34" t="s">
        <v>177</v>
      </c>
      <c r="C98" s="45">
        <f>'9. Energieverbruik'!N85</f>
        <v>0</v>
      </c>
      <c r="D98" s="48">
        <f t="shared" si="17"/>
        <v>1</v>
      </c>
      <c r="E98" s="4">
        <f t="shared" si="18"/>
        <v>0</v>
      </c>
      <c r="F98" s="52">
        <v>1</v>
      </c>
      <c r="G98" s="4">
        <f t="shared" si="19"/>
        <v>0</v>
      </c>
      <c r="H98" s="37"/>
      <c r="L98" s="30"/>
    </row>
    <row r="99" spans="2:12" ht="17" thickBot="1" x14ac:dyDescent="0.25">
      <c r="B99" s="34" t="s">
        <v>178</v>
      </c>
      <c r="C99" s="45">
        <f>'9. Energieverbruik'!N102</f>
        <v>0</v>
      </c>
      <c r="D99" s="48">
        <f t="shared" si="17"/>
        <v>1</v>
      </c>
      <c r="E99" s="4">
        <f t="shared" si="18"/>
        <v>0</v>
      </c>
      <c r="F99" s="52">
        <v>1</v>
      </c>
      <c r="G99" s="4">
        <f t="shared" si="19"/>
        <v>0</v>
      </c>
      <c r="H99" s="37"/>
      <c r="L99" s="30"/>
    </row>
    <row r="100" spans="2:12" ht="17" thickBot="1" x14ac:dyDescent="0.25">
      <c r="B100" s="34" t="s">
        <v>179</v>
      </c>
      <c r="C100" s="45">
        <f>'9. Energieverbruik'!N119</f>
        <v>0</v>
      </c>
      <c r="D100" s="48">
        <f t="shared" si="17"/>
        <v>3</v>
      </c>
      <c r="E100" s="4">
        <f t="shared" si="18"/>
        <v>0</v>
      </c>
      <c r="F100" s="52">
        <v>1</v>
      </c>
      <c r="G100" s="4">
        <f t="shared" si="19"/>
        <v>0</v>
      </c>
      <c r="H100" s="37"/>
      <c r="L100" s="30"/>
    </row>
    <row r="101" spans="2:12" ht="17" thickBot="1" x14ac:dyDescent="0.25">
      <c r="B101" s="34" t="s">
        <v>180</v>
      </c>
      <c r="C101" s="45">
        <f>'9. Energieverbruik'!F102</f>
        <v>0</v>
      </c>
      <c r="D101" s="48">
        <f t="shared" si="17"/>
        <v>1</v>
      </c>
      <c r="E101" s="4">
        <f t="shared" si="18"/>
        <v>0</v>
      </c>
      <c r="F101" s="52">
        <v>1</v>
      </c>
      <c r="G101" s="4">
        <f t="shared" si="19"/>
        <v>0</v>
      </c>
      <c r="H101" s="37"/>
      <c r="L101" s="30"/>
    </row>
    <row r="102" spans="2:12" ht="17" thickBot="1" x14ac:dyDescent="0.25">
      <c r="B102" s="34" t="s">
        <v>181</v>
      </c>
      <c r="C102" s="45">
        <f>'9. Energieverbruik'!N136</f>
        <v>0</v>
      </c>
      <c r="D102" s="48">
        <f t="shared" si="17"/>
        <v>6</v>
      </c>
      <c r="E102" s="4">
        <f t="shared" si="18"/>
        <v>0</v>
      </c>
      <c r="F102" s="52">
        <v>1</v>
      </c>
      <c r="G102" s="4">
        <f t="shared" si="19"/>
        <v>0</v>
      </c>
      <c r="H102" s="37"/>
      <c r="L102" s="30"/>
    </row>
    <row r="103" spans="2:12" ht="17" thickBot="1" x14ac:dyDescent="0.25">
      <c r="B103" s="30"/>
      <c r="C103" s="42"/>
      <c r="D103" s="50" t="s">
        <v>31</v>
      </c>
      <c r="E103" s="3">
        <f>SUM(E78:E102)</f>
        <v>0</v>
      </c>
      <c r="F103" s="50" t="s">
        <v>31</v>
      </c>
      <c r="G103" s="3">
        <f>SUM(G78:G102)</f>
        <v>0</v>
      </c>
    </row>
    <row r="104" spans="2:12" ht="17" thickBot="1" x14ac:dyDescent="0.25">
      <c r="D104" s="51" t="s">
        <v>163</v>
      </c>
      <c r="E104" s="14">
        <f>E103*180</f>
        <v>0</v>
      </c>
      <c r="F104" s="51" t="s">
        <v>163</v>
      </c>
      <c r="G104" s="14">
        <f>G103*180</f>
        <v>0</v>
      </c>
    </row>
    <row r="105" spans="2:12" ht="17" thickBot="1" x14ac:dyDescent="0.25">
      <c r="D105" s="51"/>
      <c r="E105" s="139"/>
      <c r="F105" s="51"/>
      <c r="G105" s="139"/>
    </row>
    <row r="106" spans="2:12" ht="17" thickBot="1" x14ac:dyDescent="0.25">
      <c r="B106" s="157" t="s">
        <v>167</v>
      </c>
      <c r="C106" s="158"/>
      <c r="D106" s="159"/>
      <c r="E106" s="20">
        <f>E40+E74+E104</f>
        <v>0</v>
      </c>
      <c r="F106" s="53" t="s">
        <v>7</v>
      </c>
      <c r="G106" s="20">
        <f>G40+G74+G104</f>
        <v>0</v>
      </c>
    </row>
    <row r="107" spans="2:12" ht="22" customHeight="1" x14ac:dyDescent="0.2">
      <c r="D107" s="51"/>
      <c r="E107" s="139"/>
      <c r="F107" s="51"/>
      <c r="G107" s="139"/>
    </row>
    <row r="108" spans="2:12" x14ac:dyDescent="0.2">
      <c r="B108" s="43"/>
      <c r="E108" s="44"/>
      <c r="F108" s="54"/>
      <c r="G108" s="44"/>
    </row>
  </sheetData>
  <sheetProtection algorithmName="SHA-512" hashValue="6AiO9+3/V05HN8t7nKOJHm53zv5ec3bFCJuFBUBS54oPFfs/sRUQpIV0JrwziAfkvFXPCf4bBzYWZZ9xNrjSAA==" saltValue="8ETHTFDyuORe56w2V/cnLA==" spinCount="100000" sheet="1" objects="1" scenarios="1" selectLockedCells="1"/>
  <mergeCells count="4">
    <mergeCell ref="G4:H4"/>
    <mergeCell ref="G43:H43"/>
    <mergeCell ref="G77:H77"/>
    <mergeCell ref="B106:D106"/>
  </mergeCells>
  <pageMargins left="0.7" right="0.7" top="0.75" bottom="0.75" header="0.3" footer="0.3"/>
  <ignoredErrors>
    <ignoredError sqref="C79:C88 C90:C102" unlocked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F668-7B97-E14B-9150-5A8B7CF163FD}">
  <dimension ref="B1:L108"/>
  <sheetViews>
    <sheetView showGridLines="0" topLeftCell="A6" zoomScale="144" zoomScaleNormal="100" workbookViewId="0">
      <selection activeCell="C15" sqref="C15"/>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1" width="11" style="12"/>
    <col min="12" max="12" width="57.1640625" style="12" bestFit="1" customWidth="1"/>
    <col min="13" max="16384" width="11" style="12"/>
  </cols>
  <sheetData>
    <row r="1" spans="2:12" ht="23" x14ac:dyDescent="0.2">
      <c r="B1" s="29" t="s">
        <v>182</v>
      </c>
    </row>
    <row r="2" spans="2:12" ht="17" thickBot="1" x14ac:dyDescent="0.25"/>
    <row r="3" spans="2:12" ht="17" thickBot="1" x14ac:dyDescent="0.25">
      <c r="B3" s="30"/>
      <c r="C3" s="31" t="s">
        <v>23</v>
      </c>
      <c r="D3" s="47" t="s">
        <v>24</v>
      </c>
      <c r="E3" s="39" t="s">
        <v>2</v>
      </c>
      <c r="F3" s="47" t="s">
        <v>3</v>
      </c>
      <c r="G3" s="39" t="s">
        <v>4</v>
      </c>
      <c r="H3" s="32" t="s">
        <v>25</v>
      </c>
    </row>
    <row r="4" spans="2:12" ht="17" thickBot="1" x14ac:dyDescent="0.25">
      <c r="B4" s="86" t="s">
        <v>149</v>
      </c>
      <c r="C4" s="40"/>
      <c r="D4" s="49"/>
      <c r="E4" s="41"/>
      <c r="F4" s="49"/>
      <c r="G4" s="174"/>
      <c r="H4" s="175"/>
    </row>
    <row r="5" spans="2:12" ht="17" thickBot="1" x14ac:dyDescent="0.25">
      <c r="B5" s="62" t="s">
        <v>150</v>
      </c>
      <c r="C5" s="63"/>
      <c r="D5" s="63"/>
      <c r="E5" s="63"/>
      <c r="F5" s="63"/>
      <c r="G5" s="63"/>
      <c r="H5" s="64"/>
    </row>
    <row r="6" spans="2:12" ht="17" thickBot="1" x14ac:dyDescent="0.25">
      <c r="B6" s="34" t="s">
        <v>35</v>
      </c>
      <c r="C6" s="10"/>
      <c r="D6" s="48">
        <f>'4. Implementatie Overijssel'!D15</f>
        <v>16</v>
      </c>
      <c r="E6" s="4">
        <f>C6*D6</f>
        <v>0</v>
      </c>
      <c r="F6" s="52">
        <v>1</v>
      </c>
      <c r="G6" s="4">
        <f>E6*F6</f>
        <v>0</v>
      </c>
      <c r="H6" s="35"/>
    </row>
    <row r="7" spans="2:12" ht="17" thickBot="1" x14ac:dyDescent="0.25">
      <c r="B7" s="34" t="s">
        <v>36</v>
      </c>
      <c r="C7" s="10"/>
      <c r="D7" s="48">
        <f>'4. Implementatie Overijssel'!D16</f>
        <v>0</v>
      </c>
      <c r="E7" s="4">
        <f t="shared" ref="E7:E19" si="0">C7*D7</f>
        <v>0</v>
      </c>
      <c r="F7" s="52">
        <v>1</v>
      </c>
      <c r="G7" s="4">
        <f t="shared" ref="G7:G19" si="1">E7*F7</f>
        <v>0</v>
      </c>
      <c r="H7" s="35"/>
    </row>
    <row r="8" spans="2:12" ht="17" thickBot="1" x14ac:dyDescent="0.25">
      <c r="B8" s="34" t="s">
        <v>37</v>
      </c>
      <c r="C8" s="10"/>
      <c r="D8" s="48">
        <f>'4. Implementatie Overijssel'!D17+'4. Implementatie Overijssel'!D21</f>
        <v>2</v>
      </c>
      <c r="E8" s="4">
        <f t="shared" si="0"/>
        <v>0</v>
      </c>
      <c r="F8" s="52">
        <v>1</v>
      </c>
      <c r="G8" s="4">
        <f t="shared" si="1"/>
        <v>0</v>
      </c>
      <c r="H8" s="35"/>
    </row>
    <row r="9" spans="2:12" ht="17" thickBot="1" x14ac:dyDescent="0.25">
      <c r="B9" s="35" t="s">
        <v>38</v>
      </c>
      <c r="C9" s="10"/>
      <c r="D9" s="48">
        <f>'4. Implementatie Overijssel'!D18</f>
        <v>513</v>
      </c>
      <c r="E9" s="4">
        <f t="shared" si="0"/>
        <v>0</v>
      </c>
      <c r="F9" s="52">
        <v>1</v>
      </c>
      <c r="G9" s="4">
        <f t="shared" si="1"/>
        <v>0</v>
      </c>
      <c r="H9" s="35"/>
    </row>
    <row r="10" spans="2:12" ht="17" thickBot="1" x14ac:dyDescent="0.25">
      <c r="B10" s="34" t="s">
        <v>42</v>
      </c>
      <c r="C10" s="10"/>
      <c r="D10" s="48">
        <f>'4. Implementatie Overijssel'!D23</f>
        <v>5</v>
      </c>
      <c r="E10" s="4">
        <f t="shared" si="0"/>
        <v>0</v>
      </c>
      <c r="F10" s="52">
        <v>1</v>
      </c>
      <c r="G10" s="4">
        <f t="shared" si="1"/>
        <v>0</v>
      </c>
      <c r="H10" s="35"/>
    </row>
    <row r="11" spans="2:12" ht="17" thickBot="1" x14ac:dyDescent="0.25">
      <c r="B11" s="34" t="s">
        <v>43</v>
      </c>
      <c r="C11" s="10"/>
      <c r="D11" s="48">
        <f>'4. Implementatie Overijssel'!D24</f>
        <v>3</v>
      </c>
      <c r="E11" s="4">
        <f t="shared" si="0"/>
        <v>0</v>
      </c>
      <c r="F11" s="52">
        <v>1</v>
      </c>
      <c r="G11" s="4">
        <f t="shared" si="1"/>
        <v>0</v>
      </c>
      <c r="H11" s="35"/>
    </row>
    <row r="12" spans="2:12" ht="17" thickBot="1" x14ac:dyDescent="0.25">
      <c r="B12" s="34" t="s">
        <v>44</v>
      </c>
      <c r="C12" s="10"/>
      <c r="D12" s="48">
        <f>'4. Implementatie Overijssel'!D25</f>
        <v>0</v>
      </c>
      <c r="E12" s="4">
        <f t="shared" si="0"/>
        <v>0</v>
      </c>
      <c r="F12" s="52">
        <v>1</v>
      </c>
      <c r="G12" s="4">
        <f t="shared" si="1"/>
        <v>0</v>
      </c>
      <c r="H12" s="37"/>
    </row>
    <row r="13" spans="2:12" ht="17" thickBot="1" x14ac:dyDescent="0.25">
      <c r="B13" s="34" t="s">
        <v>45</v>
      </c>
      <c r="C13" s="10"/>
      <c r="D13" s="48">
        <f>'4. Implementatie Overijssel'!D26</f>
        <v>32</v>
      </c>
      <c r="E13" s="4">
        <f t="shared" si="0"/>
        <v>0</v>
      </c>
      <c r="F13" s="52">
        <v>1</v>
      </c>
      <c r="G13" s="4">
        <f t="shared" si="1"/>
        <v>0</v>
      </c>
      <c r="H13" s="37"/>
      <c r="L13" s="30"/>
    </row>
    <row r="14" spans="2:12" ht="17" thickBot="1" x14ac:dyDescent="0.25">
      <c r="B14" s="34" t="s">
        <v>46</v>
      </c>
      <c r="C14" s="10"/>
      <c r="D14" s="48">
        <f>'4. Implementatie Overijssel'!D27</f>
        <v>0</v>
      </c>
      <c r="E14" s="4">
        <f t="shared" si="0"/>
        <v>0</v>
      </c>
      <c r="F14" s="52">
        <v>1</v>
      </c>
      <c r="G14" s="4">
        <f t="shared" si="1"/>
        <v>0</v>
      </c>
      <c r="H14" s="37"/>
      <c r="L14" s="30"/>
    </row>
    <row r="15" spans="2:12" ht="17" thickBot="1" x14ac:dyDescent="0.25">
      <c r="B15" s="34" t="s">
        <v>47</v>
      </c>
      <c r="C15" s="10"/>
      <c r="D15" s="48">
        <f>'4. Implementatie Overijssel'!D28</f>
        <v>3</v>
      </c>
      <c r="E15" s="4">
        <f t="shared" si="0"/>
        <v>0</v>
      </c>
      <c r="F15" s="52">
        <v>1</v>
      </c>
      <c r="G15" s="4">
        <f t="shared" si="1"/>
        <v>0</v>
      </c>
      <c r="H15" s="37"/>
      <c r="L15" s="30"/>
    </row>
    <row r="16" spans="2:12" ht="17" thickBot="1" x14ac:dyDescent="0.25">
      <c r="B16" s="34" t="s">
        <v>39</v>
      </c>
      <c r="C16" s="10"/>
      <c r="D16" s="48">
        <f>'4. Implementatie Overijssel'!D19+'4. Implementatie Overijssel'!D29</f>
        <v>3</v>
      </c>
      <c r="E16" s="4">
        <f t="shared" si="0"/>
        <v>0</v>
      </c>
      <c r="F16" s="52">
        <v>1</v>
      </c>
      <c r="G16" s="4">
        <f t="shared" si="1"/>
        <v>0</v>
      </c>
      <c r="H16" s="37"/>
      <c r="L16" s="19"/>
    </row>
    <row r="17" spans="2:12" ht="17" thickBot="1" x14ac:dyDescent="0.25">
      <c r="B17" s="34" t="s">
        <v>151</v>
      </c>
      <c r="C17" s="10"/>
      <c r="D17" s="48">
        <v>181</v>
      </c>
      <c r="E17" s="4">
        <f t="shared" si="0"/>
        <v>0</v>
      </c>
      <c r="F17" s="52">
        <v>1</v>
      </c>
      <c r="G17" s="4">
        <f t="shared" si="1"/>
        <v>0</v>
      </c>
      <c r="H17" s="37"/>
      <c r="L17" s="19"/>
    </row>
    <row r="18" spans="2:12" ht="17" thickBot="1" x14ac:dyDescent="0.25">
      <c r="B18" s="34" t="s">
        <v>152</v>
      </c>
      <c r="C18" s="10"/>
      <c r="D18" s="48">
        <v>15</v>
      </c>
      <c r="E18" s="4">
        <f t="shared" si="0"/>
        <v>0</v>
      </c>
      <c r="F18" s="52">
        <v>1</v>
      </c>
      <c r="G18" s="4">
        <f t="shared" si="1"/>
        <v>0</v>
      </c>
      <c r="H18" s="37"/>
      <c r="L18" s="19"/>
    </row>
    <row r="19" spans="2:12" ht="17" thickBot="1" x14ac:dyDescent="0.25">
      <c r="B19" s="34" t="s">
        <v>153</v>
      </c>
      <c r="C19" s="10"/>
      <c r="D19" s="48">
        <v>4</v>
      </c>
      <c r="E19" s="4">
        <f t="shared" si="0"/>
        <v>0</v>
      </c>
      <c r="F19" s="52">
        <v>1</v>
      </c>
      <c r="G19" s="4">
        <f t="shared" si="1"/>
        <v>0</v>
      </c>
      <c r="H19" s="37"/>
      <c r="L19" s="19"/>
    </row>
    <row r="20" spans="2:12" ht="17" thickBot="1" x14ac:dyDescent="0.25">
      <c r="B20" s="62" t="s">
        <v>154</v>
      </c>
      <c r="C20" s="63"/>
      <c r="D20" s="63"/>
      <c r="E20" s="63"/>
      <c r="F20" s="63"/>
      <c r="G20" s="63"/>
      <c r="H20" s="64"/>
      <c r="L20" s="30"/>
    </row>
    <row r="21" spans="2:12" ht="17" thickBot="1" x14ac:dyDescent="0.25">
      <c r="B21" s="34" t="s">
        <v>183</v>
      </c>
      <c r="C21" s="10"/>
      <c r="D21" s="48">
        <f>'4. Implementatie Overijssel'!D63</f>
        <v>5</v>
      </c>
      <c r="E21" s="4">
        <f t="shared" ref="E21:E33" si="2">C21*D21</f>
        <v>0</v>
      </c>
      <c r="F21" s="52">
        <v>1</v>
      </c>
      <c r="G21" s="4">
        <f t="shared" ref="G21:G33" si="3">E21*F21</f>
        <v>0</v>
      </c>
      <c r="H21" s="37"/>
      <c r="L21" s="30"/>
    </row>
    <row r="22" spans="2:12" ht="17" thickBot="1" x14ac:dyDescent="0.25">
      <c r="B22" s="34" t="s">
        <v>184</v>
      </c>
      <c r="C22" s="10"/>
      <c r="D22" s="48">
        <f>'4. Implementatie Overijssel'!D64</f>
        <v>2</v>
      </c>
      <c r="E22" s="4">
        <f t="shared" si="2"/>
        <v>0</v>
      </c>
      <c r="F22" s="52">
        <v>1</v>
      </c>
      <c r="G22" s="4">
        <f t="shared" si="3"/>
        <v>0</v>
      </c>
      <c r="H22" s="37"/>
      <c r="L22" s="30"/>
    </row>
    <row r="23" spans="2:12" ht="17" thickBot="1" x14ac:dyDescent="0.25">
      <c r="B23" s="34" t="s">
        <v>185</v>
      </c>
      <c r="C23" s="10"/>
      <c r="D23" s="48">
        <f>'4. Implementatie Overijssel'!D65</f>
        <v>1</v>
      </c>
      <c r="E23" s="4">
        <f t="shared" si="2"/>
        <v>0</v>
      </c>
      <c r="F23" s="52">
        <v>1</v>
      </c>
      <c r="G23" s="4">
        <f t="shared" si="3"/>
        <v>0</v>
      </c>
      <c r="H23" s="37"/>
      <c r="L23" s="30"/>
    </row>
    <row r="24" spans="2:12" ht="17" thickBot="1" x14ac:dyDescent="0.25">
      <c r="B24" s="34" t="s">
        <v>186</v>
      </c>
      <c r="C24" s="10"/>
      <c r="D24" s="48">
        <f>'4. Implementatie Overijssel'!D66</f>
        <v>5</v>
      </c>
      <c r="E24" s="4">
        <f t="shared" si="2"/>
        <v>0</v>
      </c>
      <c r="F24" s="52">
        <v>1</v>
      </c>
      <c r="G24" s="4">
        <f t="shared" si="3"/>
        <v>0</v>
      </c>
      <c r="H24" s="37"/>
      <c r="L24" s="30"/>
    </row>
    <row r="25" spans="2:12" ht="17" thickBot="1" x14ac:dyDescent="0.25">
      <c r="B25" s="34" t="s">
        <v>187</v>
      </c>
      <c r="C25" s="10"/>
      <c r="D25" s="48">
        <f>'4. Implementatie Overijssel'!D77</f>
        <v>2</v>
      </c>
      <c r="E25" s="4">
        <f t="shared" si="2"/>
        <v>0</v>
      </c>
      <c r="F25" s="52">
        <v>1</v>
      </c>
      <c r="G25" s="4">
        <f t="shared" si="3"/>
        <v>0</v>
      </c>
      <c r="H25" s="37"/>
      <c r="L25" s="30"/>
    </row>
    <row r="26" spans="2:12" ht="17" thickBot="1" x14ac:dyDescent="0.25">
      <c r="B26" s="34" t="s">
        <v>188</v>
      </c>
      <c r="C26" s="10"/>
      <c r="D26" s="48">
        <f>'4. Implementatie Overijssel'!D78</f>
        <v>1</v>
      </c>
      <c r="E26" s="4">
        <f t="shared" si="2"/>
        <v>0</v>
      </c>
      <c r="F26" s="52">
        <v>1</v>
      </c>
      <c r="G26" s="4">
        <f t="shared" si="3"/>
        <v>0</v>
      </c>
      <c r="H26" s="37"/>
      <c r="L26" s="30"/>
    </row>
    <row r="27" spans="2:12" ht="17" thickBot="1" x14ac:dyDescent="0.25">
      <c r="B27" s="34" t="s">
        <v>189</v>
      </c>
      <c r="C27" s="10"/>
      <c r="D27" s="48">
        <f>'4. Implementatie Overijssel'!D88</f>
        <v>11</v>
      </c>
      <c r="E27" s="4">
        <f t="shared" si="2"/>
        <v>0</v>
      </c>
      <c r="F27" s="52">
        <v>1</v>
      </c>
      <c r="G27" s="4">
        <f t="shared" si="3"/>
        <v>0</v>
      </c>
      <c r="H27" s="37"/>
      <c r="L27" s="30"/>
    </row>
    <row r="28" spans="2:12" ht="17" thickBot="1" x14ac:dyDescent="0.25">
      <c r="B28" s="34" t="s">
        <v>190</v>
      </c>
      <c r="C28" s="10"/>
      <c r="D28" s="48">
        <f>'4. Implementatie Overijssel'!D89</f>
        <v>1</v>
      </c>
      <c r="E28" s="4">
        <f t="shared" si="2"/>
        <v>0</v>
      </c>
      <c r="F28" s="52">
        <v>1</v>
      </c>
      <c r="G28" s="4">
        <f t="shared" si="3"/>
        <v>0</v>
      </c>
      <c r="H28" s="37"/>
      <c r="L28" s="30"/>
    </row>
    <row r="29" spans="2:12" ht="17" thickBot="1" x14ac:dyDescent="0.25">
      <c r="B29" s="34" t="s">
        <v>191</v>
      </c>
      <c r="C29" s="10"/>
      <c r="D29" s="48">
        <f>'4. Implementatie Overijssel'!D99</f>
        <v>1</v>
      </c>
      <c r="E29" s="4">
        <f t="shared" si="2"/>
        <v>0</v>
      </c>
      <c r="F29" s="52">
        <v>1</v>
      </c>
      <c r="G29" s="4">
        <f t="shared" si="3"/>
        <v>0</v>
      </c>
      <c r="H29" s="37"/>
      <c r="L29" s="30"/>
    </row>
    <row r="30" spans="2:12" ht="17" thickBot="1" x14ac:dyDescent="0.25">
      <c r="B30" s="34" t="s">
        <v>192</v>
      </c>
      <c r="C30" s="10"/>
      <c r="D30" s="48">
        <f>'4. Implementatie Overijssel'!D100</f>
        <v>11</v>
      </c>
      <c r="E30" s="4">
        <f t="shared" si="2"/>
        <v>0</v>
      </c>
      <c r="F30" s="52">
        <v>1</v>
      </c>
      <c r="G30" s="4">
        <f t="shared" si="3"/>
        <v>0</v>
      </c>
      <c r="H30" s="37"/>
      <c r="L30" s="30"/>
    </row>
    <row r="31" spans="2:12" ht="17" thickBot="1" x14ac:dyDescent="0.25">
      <c r="B31" s="34" t="s">
        <v>193</v>
      </c>
      <c r="C31" s="10"/>
      <c r="D31" s="48">
        <f>'4. Implementatie Overijssel'!D102</f>
        <v>1</v>
      </c>
      <c r="E31" s="4">
        <f t="shared" si="2"/>
        <v>0</v>
      </c>
      <c r="F31" s="52">
        <v>1</v>
      </c>
      <c r="G31" s="4">
        <f t="shared" si="3"/>
        <v>0</v>
      </c>
      <c r="H31" s="37"/>
      <c r="L31" s="30"/>
    </row>
    <row r="32" spans="2:12" ht="17" thickBot="1" x14ac:dyDescent="0.25">
      <c r="B32" s="34" t="s">
        <v>194</v>
      </c>
      <c r="C32" s="10"/>
      <c r="D32" s="48">
        <f>'4. Implementatie Overijssel'!D102</f>
        <v>1</v>
      </c>
      <c r="E32" s="4">
        <f t="shared" si="2"/>
        <v>0</v>
      </c>
      <c r="F32" s="52">
        <v>1</v>
      </c>
      <c r="G32" s="4">
        <f t="shared" si="3"/>
        <v>0</v>
      </c>
      <c r="H32" s="37"/>
      <c r="L32" s="30"/>
    </row>
    <row r="33" spans="2:12" ht="17" thickBot="1" x14ac:dyDescent="0.25">
      <c r="B33" s="34" t="s">
        <v>195</v>
      </c>
      <c r="C33" s="10"/>
      <c r="D33" s="48">
        <f>'4. Implementatie Overijssel'!D103</f>
        <v>6</v>
      </c>
      <c r="E33" s="4">
        <f t="shared" si="2"/>
        <v>0</v>
      </c>
      <c r="F33" s="52">
        <v>1</v>
      </c>
      <c r="G33" s="4">
        <f t="shared" si="3"/>
        <v>0</v>
      </c>
      <c r="H33" s="37"/>
      <c r="L33" s="30"/>
    </row>
    <row r="34" spans="2:12" ht="17" thickBot="1" x14ac:dyDescent="0.25">
      <c r="B34" s="62" t="s">
        <v>158</v>
      </c>
      <c r="C34" s="63"/>
      <c r="D34" s="63"/>
      <c r="E34" s="63"/>
      <c r="F34" s="63"/>
      <c r="G34" s="63"/>
      <c r="H34" s="64"/>
      <c r="L34" s="30"/>
    </row>
    <row r="35" spans="2:12" ht="17" thickBot="1" x14ac:dyDescent="0.25">
      <c r="B35" s="34" t="s">
        <v>159</v>
      </c>
      <c r="C35" s="10"/>
      <c r="D35" s="48">
        <f>SUM(D6:D34)-D9</f>
        <v>312</v>
      </c>
      <c r="E35" s="4">
        <f t="shared" ref="E35:E38" si="4">C35*D35</f>
        <v>0</v>
      </c>
      <c r="F35" s="52">
        <v>1</v>
      </c>
      <c r="G35" s="4">
        <f t="shared" ref="G35:G38" si="5">E35*F35</f>
        <v>0</v>
      </c>
      <c r="H35" s="37"/>
      <c r="L35" s="19"/>
    </row>
    <row r="36" spans="2:12" ht="17" thickBot="1" x14ac:dyDescent="0.25">
      <c r="B36" s="34" t="s">
        <v>160</v>
      </c>
      <c r="C36" s="10"/>
      <c r="D36" s="48">
        <f>D35</f>
        <v>312</v>
      </c>
      <c r="E36" s="4">
        <f>C36*D36</f>
        <v>0</v>
      </c>
      <c r="F36" s="52">
        <v>1</v>
      </c>
      <c r="G36" s="4">
        <f t="shared" si="5"/>
        <v>0</v>
      </c>
      <c r="H36" s="37"/>
      <c r="L36" s="19"/>
    </row>
    <row r="37" spans="2:12" ht="17" thickBot="1" x14ac:dyDescent="0.25">
      <c r="B37" s="34" t="s">
        <v>161</v>
      </c>
      <c r="C37" s="10"/>
      <c r="D37" s="48">
        <f>SUM(D6:D33)</f>
        <v>825</v>
      </c>
      <c r="E37" s="4">
        <f t="shared" si="4"/>
        <v>0</v>
      </c>
      <c r="F37" s="52">
        <v>1</v>
      </c>
      <c r="G37" s="4">
        <f t="shared" si="5"/>
        <v>0</v>
      </c>
      <c r="H37" s="37"/>
      <c r="L37" s="19"/>
    </row>
    <row r="38" spans="2:12" ht="17" thickBot="1" x14ac:dyDescent="0.25">
      <c r="B38" s="34" t="s">
        <v>162</v>
      </c>
      <c r="C38" s="10"/>
      <c r="D38" s="48">
        <v>1</v>
      </c>
      <c r="E38" s="4">
        <f t="shared" si="4"/>
        <v>0</v>
      </c>
      <c r="F38" s="52">
        <v>1</v>
      </c>
      <c r="G38" s="4">
        <f t="shared" si="5"/>
        <v>0</v>
      </c>
      <c r="H38" s="36"/>
      <c r="L38" s="30"/>
    </row>
    <row r="39" spans="2:12" ht="17" thickBot="1" x14ac:dyDescent="0.25">
      <c r="B39" s="30"/>
      <c r="C39" s="42"/>
      <c r="D39" s="50" t="s">
        <v>31</v>
      </c>
      <c r="E39" s="3">
        <f>SUM(E6:E38)</f>
        <v>0</v>
      </c>
      <c r="F39" s="50" t="s">
        <v>31</v>
      </c>
      <c r="G39" s="3">
        <f>SUM(G6:G38)</f>
        <v>0</v>
      </c>
      <c r="L39" s="30"/>
    </row>
    <row r="40" spans="2:12" ht="17" thickBot="1" x14ac:dyDescent="0.25">
      <c r="D40" s="51" t="s">
        <v>163</v>
      </c>
      <c r="E40" s="137">
        <f>E39*(15*12)</f>
        <v>0</v>
      </c>
      <c r="F40" s="51" t="s">
        <v>163</v>
      </c>
      <c r="G40" s="137">
        <f>G39*(15*12)</f>
        <v>0</v>
      </c>
      <c r="L40" s="30"/>
    </row>
    <row r="41" spans="2:12" ht="17" thickBot="1" x14ac:dyDescent="0.25">
      <c r="D41" s="51"/>
      <c r="E41" s="138"/>
      <c r="F41" s="51"/>
      <c r="G41" s="74"/>
      <c r="L41" s="30"/>
    </row>
    <row r="42" spans="2:12" ht="17" thickBot="1" x14ac:dyDescent="0.25">
      <c r="B42" s="30"/>
      <c r="C42" s="31" t="s">
        <v>23</v>
      </c>
      <c r="D42" s="47" t="s">
        <v>24</v>
      </c>
      <c r="E42" s="39" t="s">
        <v>2</v>
      </c>
      <c r="F42" s="47" t="s">
        <v>3</v>
      </c>
      <c r="G42" s="39" t="s">
        <v>4</v>
      </c>
      <c r="H42" s="32" t="s">
        <v>25</v>
      </c>
    </row>
    <row r="43" spans="2:12" ht="17" thickBot="1" x14ac:dyDescent="0.25">
      <c r="B43" s="86" t="s">
        <v>164</v>
      </c>
      <c r="C43" s="40"/>
      <c r="D43" s="49"/>
      <c r="E43" s="41"/>
      <c r="F43" s="49"/>
      <c r="G43" s="174"/>
      <c r="H43" s="175"/>
      <c r="L43" s="30"/>
    </row>
    <row r="44" spans="2:12" ht="17" thickBot="1" x14ac:dyDescent="0.25">
      <c r="B44" s="62" t="s">
        <v>150</v>
      </c>
      <c r="C44" s="63"/>
      <c r="D44" s="63"/>
      <c r="E44" s="63"/>
      <c r="F44" s="63"/>
      <c r="G44" s="63"/>
      <c r="H44" s="64"/>
    </row>
    <row r="45" spans="2:12" ht="17" thickBot="1" x14ac:dyDescent="0.25">
      <c r="B45" s="34" t="s">
        <v>35</v>
      </c>
      <c r="C45" s="10"/>
      <c r="D45" s="48">
        <f t="shared" ref="D45:D58" si="6">D6</f>
        <v>16</v>
      </c>
      <c r="E45" s="4">
        <f>C45*D45</f>
        <v>0</v>
      </c>
      <c r="F45" s="52">
        <v>1</v>
      </c>
      <c r="G45" s="4">
        <f>E45*F45</f>
        <v>0</v>
      </c>
      <c r="H45" s="35"/>
    </row>
    <row r="46" spans="2:12" ht="17" thickBot="1" x14ac:dyDescent="0.25">
      <c r="B46" s="34" t="s">
        <v>36</v>
      </c>
      <c r="C46" s="10"/>
      <c r="D46" s="48">
        <f t="shared" si="6"/>
        <v>0</v>
      </c>
      <c r="E46" s="4">
        <f t="shared" ref="E46:E58" si="7">C46*D46</f>
        <v>0</v>
      </c>
      <c r="F46" s="52">
        <v>1</v>
      </c>
      <c r="G46" s="4">
        <f t="shared" ref="G46:G58" si="8">E46*F46</f>
        <v>0</v>
      </c>
      <c r="H46" s="35"/>
    </row>
    <row r="47" spans="2:12" ht="17" thickBot="1" x14ac:dyDescent="0.25">
      <c r="B47" s="34" t="s">
        <v>37</v>
      </c>
      <c r="C47" s="10"/>
      <c r="D47" s="48">
        <f t="shared" si="6"/>
        <v>2</v>
      </c>
      <c r="E47" s="4">
        <f t="shared" si="7"/>
        <v>0</v>
      </c>
      <c r="F47" s="52">
        <v>1</v>
      </c>
      <c r="G47" s="4">
        <f t="shared" si="8"/>
        <v>0</v>
      </c>
      <c r="H47" s="35"/>
    </row>
    <row r="48" spans="2:12" ht="17" thickBot="1" x14ac:dyDescent="0.25">
      <c r="B48" s="35" t="s">
        <v>38</v>
      </c>
      <c r="C48" s="10"/>
      <c r="D48" s="48">
        <f t="shared" si="6"/>
        <v>513</v>
      </c>
      <c r="E48" s="4">
        <f t="shared" si="7"/>
        <v>0</v>
      </c>
      <c r="F48" s="52">
        <v>1</v>
      </c>
      <c r="G48" s="4">
        <f t="shared" si="8"/>
        <v>0</v>
      </c>
      <c r="H48" s="35"/>
    </row>
    <row r="49" spans="2:12" ht="17" thickBot="1" x14ac:dyDescent="0.25">
      <c r="B49" s="34" t="s">
        <v>42</v>
      </c>
      <c r="C49" s="10"/>
      <c r="D49" s="48">
        <f t="shared" si="6"/>
        <v>5</v>
      </c>
      <c r="E49" s="4">
        <f t="shared" si="7"/>
        <v>0</v>
      </c>
      <c r="F49" s="52">
        <v>1</v>
      </c>
      <c r="G49" s="4">
        <f t="shared" si="8"/>
        <v>0</v>
      </c>
      <c r="H49" s="35"/>
    </row>
    <row r="50" spans="2:12" ht="17" thickBot="1" x14ac:dyDescent="0.25">
      <c r="B50" s="34" t="s">
        <v>43</v>
      </c>
      <c r="C50" s="10"/>
      <c r="D50" s="48">
        <f t="shared" si="6"/>
        <v>3</v>
      </c>
      <c r="E50" s="4">
        <f t="shared" si="7"/>
        <v>0</v>
      </c>
      <c r="F50" s="52">
        <v>1</v>
      </c>
      <c r="G50" s="4">
        <f t="shared" si="8"/>
        <v>0</v>
      </c>
      <c r="H50" s="35"/>
    </row>
    <row r="51" spans="2:12" ht="17" thickBot="1" x14ac:dyDescent="0.25">
      <c r="B51" s="34" t="s">
        <v>44</v>
      </c>
      <c r="C51" s="10"/>
      <c r="D51" s="48">
        <f t="shared" si="6"/>
        <v>0</v>
      </c>
      <c r="E51" s="4">
        <f t="shared" si="7"/>
        <v>0</v>
      </c>
      <c r="F51" s="52">
        <v>1</v>
      </c>
      <c r="G51" s="4">
        <f t="shared" si="8"/>
        <v>0</v>
      </c>
      <c r="H51" s="37"/>
    </row>
    <row r="52" spans="2:12" ht="17" thickBot="1" x14ac:dyDescent="0.25">
      <c r="B52" s="34" t="s">
        <v>45</v>
      </c>
      <c r="C52" s="10"/>
      <c r="D52" s="48">
        <f t="shared" si="6"/>
        <v>32</v>
      </c>
      <c r="E52" s="4">
        <f t="shared" si="7"/>
        <v>0</v>
      </c>
      <c r="F52" s="52">
        <v>1</v>
      </c>
      <c r="G52" s="4">
        <f t="shared" si="8"/>
        <v>0</v>
      </c>
      <c r="H52" s="37"/>
      <c r="L52" s="30"/>
    </row>
    <row r="53" spans="2:12" ht="17" thickBot="1" x14ac:dyDescent="0.25">
      <c r="B53" s="34" t="s">
        <v>46</v>
      </c>
      <c r="C53" s="10"/>
      <c r="D53" s="48">
        <f t="shared" si="6"/>
        <v>0</v>
      </c>
      <c r="E53" s="4">
        <f t="shared" si="7"/>
        <v>0</v>
      </c>
      <c r="F53" s="52">
        <v>1</v>
      </c>
      <c r="G53" s="4">
        <f t="shared" si="8"/>
        <v>0</v>
      </c>
      <c r="H53" s="37"/>
      <c r="L53" s="30"/>
    </row>
    <row r="54" spans="2:12" ht="17" thickBot="1" x14ac:dyDescent="0.25">
      <c r="B54" s="34" t="s">
        <v>47</v>
      </c>
      <c r="C54" s="10"/>
      <c r="D54" s="48">
        <f t="shared" si="6"/>
        <v>3</v>
      </c>
      <c r="E54" s="4">
        <f t="shared" si="7"/>
        <v>0</v>
      </c>
      <c r="F54" s="52">
        <v>1</v>
      </c>
      <c r="G54" s="4">
        <f t="shared" si="8"/>
        <v>0</v>
      </c>
      <c r="H54" s="37"/>
      <c r="L54" s="30"/>
    </row>
    <row r="55" spans="2:12" ht="17" thickBot="1" x14ac:dyDescent="0.25">
      <c r="B55" s="34" t="s">
        <v>39</v>
      </c>
      <c r="C55" s="10"/>
      <c r="D55" s="48">
        <f t="shared" si="6"/>
        <v>3</v>
      </c>
      <c r="E55" s="4">
        <f t="shared" si="7"/>
        <v>0</v>
      </c>
      <c r="F55" s="52">
        <v>1</v>
      </c>
      <c r="G55" s="4">
        <f t="shared" si="8"/>
        <v>0</v>
      </c>
      <c r="H55" s="37"/>
      <c r="L55" s="19"/>
    </row>
    <row r="56" spans="2:12" ht="17" thickBot="1" x14ac:dyDescent="0.25">
      <c r="B56" s="34" t="s">
        <v>151</v>
      </c>
      <c r="C56" s="10"/>
      <c r="D56" s="48">
        <f t="shared" si="6"/>
        <v>181</v>
      </c>
      <c r="E56" s="4">
        <f t="shared" si="7"/>
        <v>0</v>
      </c>
      <c r="F56" s="52">
        <v>1</v>
      </c>
      <c r="G56" s="4">
        <f t="shared" si="8"/>
        <v>0</v>
      </c>
      <c r="H56" s="37"/>
      <c r="L56" s="19"/>
    </row>
    <row r="57" spans="2:12" ht="17" thickBot="1" x14ac:dyDescent="0.25">
      <c r="B57" s="34" t="s">
        <v>152</v>
      </c>
      <c r="C57" s="10"/>
      <c r="D57" s="48">
        <f t="shared" si="6"/>
        <v>15</v>
      </c>
      <c r="E57" s="4">
        <f t="shared" si="7"/>
        <v>0</v>
      </c>
      <c r="F57" s="52">
        <v>1</v>
      </c>
      <c r="G57" s="4">
        <f t="shared" si="8"/>
        <v>0</v>
      </c>
      <c r="H57" s="37"/>
      <c r="L57" s="19"/>
    </row>
    <row r="58" spans="2:12" ht="17" thickBot="1" x14ac:dyDescent="0.25">
      <c r="B58" s="34" t="s">
        <v>153</v>
      </c>
      <c r="C58" s="10"/>
      <c r="D58" s="48">
        <f t="shared" si="6"/>
        <v>4</v>
      </c>
      <c r="E58" s="4">
        <f t="shared" si="7"/>
        <v>0</v>
      </c>
      <c r="F58" s="52">
        <v>1</v>
      </c>
      <c r="G58" s="4">
        <f t="shared" si="8"/>
        <v>0</v>
      </c>
      <c r="H58" s="37"/>
      <c r="L58" s="19"/>
    </row>
    <row r="59" spans="2:12" ht="17" thickBot="1" x14ac:dyDescent="0.25">
      <c r="B59" s="62" t="s">
        <v>154</v>
      </c>
      <c r="C59" s="63"/>
      <c r="D59" s="63"/>
      <c r="E59" s="63"/>
      <c r="F59" s="63"/>
      <c r="G59" s="63"/>
      <c r="H59" s="64"/>
      <c r="L59" s="30"/>
    </row>
    <row r="60" spans="2:12" ht="17" thickBot="1" x14ac:dyDescent="0.25">
      <c r="B60" s="34" t="s">
        <v>183</v>
      </c>
      <c r="C60" s="10"/>
      <c r="D60" s="48">
        <f t="shared" ref="D60:D72" si="9">D21</f>
        <v>5</v>
      </c>
      <c r="E60" s="4">
        <f t="shared" ref="E60:E72" si="10">C60*D60</f>
        <v>0</v>
      </c>
      <c r="F60" s="52">
        <v>1</v>
      </c>
      <c r="G60" s="4">
        <f t="shared" ref="G60:G72" si="11">E60*F60</f>
        <v>0</v>
      </c>
      <c r="H60" s="37"/>
      <c r="L60" s="30"/>
    </row>
    <row r="61" spans="2:12" ht="17" thickBot="1" x14ac:dyDescent="0.25">
      <c r="B61" s="34" t="s">
        <v>184</v>
      </c>
      <c r="C61" s="10"/>
      <c r="D61" s="48">
        <f t="shared" si="9"/>
        <v>2</v>
      </c>
      <c r="E61" s="4">
        <f t="shared" si="10"/>
        <v>0</v>
      </c>
      <c r="F61" s="52">
        <v>1</v>
      </c>
      <c r="G61" s="4">
        <f t="shared" si="11"/>
        <v>0</v>
      </c>
      <c r="H61" s="37"/>
      <c r="L61" s="30"/>
    </row>
    <row r="62" spans="2:12" ht="17" thickBot="1" x14ac:dyDescent="0.25">
      <c r="B62" s="34" t="s">
        <v>185</v>
      </c>
      <c r="C62" s="10"/>
      <c r="D62" s="48">
        <f t="shared" si="9"/>
        <v>1</v>
      </c>
      <c r="E62" s="4">
        <f t="shared" si="10"/>
        <v>0</v>
      </c>
      <c r="F62" s="52">
        <v>1</v>
      </c>
      <c r="G62" s="4">
        <f t="shared" si="11"/>
        <v>0</v>
      </c>
      <c r="H62" s="37"/>
      <c r="L62" s="30"/>
    </row>
    <row r="63" spans="2:12" ht="17" thickBot="1" x14ac:dyDescent="0.25">
      <c r="B63" s="34" t="s">
        <v>186</v>
      </c>
      <c r="C63" s="10"/>
      <c r="D63" s="48">
        <f t="shared" si="9"/>
        <v>5</v>
      </c>
      <c r="E63" s="4">
        <f t="shared" si="10"/>
        <v>0</v>
      </c>
      <c r="F63" s="52">
        <v>1</v>
      </c>
      <c r="G63" s="4">
        <f t="shared" si="11"/>
        <v>0</v>
      </c>
      <c r="H63" s="37"/>
      <c r="L63" s="30"/>
    </row>
    <row r="64" spans="2:12" ht="17" thickBot="1" x14ac:dyDescent="0.25">
      <c r="B64" s="34" t="s">
        <v>187</v>
      </c>
      <c r="C64" s="10"/>
      <c r="D64" s="48">
        <f t="shared" si="9"/>
        <v>2</v>
      </c>
      <c r="E64" s="4">
        <f t="shared" si="10"/>
        <v>0</v>
      </c>
      <c r="F64" s="52">
        <v>1</v>
      </c>
      <c r="G64" s="4">
        <f t="shared" si="11"/>
        <v>0</v>
      </c>
      <c r="H64" s="37"/>
      <c r="L64" s="30"/>
    </row>
    <row r="65" spans="2:12" ht="17" thickBot="1" x14ac:dyDescent="0.25">
      <c r="B65" s="34" t="s">
        <v>188</v>
      </c>
      <c r="C65" s="10"/>
      <c r="D65" s="48">
        <f t="shared" si="9"/>
        <v>1</v>
      </c>
      <c r="E65" s="4">
        <f t="shared" si="10"/>
        <v>0</v>
      </c>
      <c r="F65" s="52">
        <v>1</v>
      </c>
      <c r="G65" s="4">
        <f t="shared" si="11"/>
        <v>0</v>
      </c>
      <c r="H65" s="37"/>
      <c r="L65" s="30"/>
    </row>
    <row r="66" spans="2:12" ht="17" thickBot="1" x14ac:dyDescent="0.25">
      <c r="B66" s="34" t="s">
        <v>189</v>
      </c>
      <c r="C66" s="10"/>
      <c r="D66" s="48">
        <f t="shared" si="9"/>
        <v>11</v>
      </c>
      <c r="E66" s="4">
        <f t="shared" si="10"/>
        <v>0</v>
      </c>
      <c r="F66" s="52">
        <v>1</v>
      </c>
      <c r="G66" s="4">
        <f t="shared" si="11"/>
        <v>0</v>
      </c>
      <c r="H66" s="37"/>
      <c r="L66" s="30"/>
    </row>
    <row r="67" spans="2:12" ht="17" thickBot="1" x14ac:dyDescent="0.25">
      <c r="B67" s="34" t="s">
        <v>190</v>
      </c>
      <c r="C67" s="10"/>
      <c r="D67" s="48">
        <f t="shared" si="9"/>
        <v>1</v>
      </c>
      <c r="E67" s="4">
        <f t="shared" si="10"/>
        <v>0</v>
      </c>
      <c r="F67" s="52">
        <v>1</v>
      </c>
      <c r="G67" s="4">
        <f t="shared" si="11"/>
        <v>0</v>
      </c>
      <c r="H67" s="37"/>
      <c r="L67" s="30"/>
    </row>
    <row r="68" spans="2:12" ht="17" thickBot="1" x14ac:dyDescent="0.25">
      <c r="B68" s="34" t="s">
        <v>191</v>
      </c>
      <c r="C68" s="10"/>
      <c r="D68" s="48">
        <f t="shared" si="9"/>
        <v>1</v>
      </c>
      <c r="E68" s="4">
        <f t="shared" si="10"/>
        <v>0</v>
      </c>
      <c r="F68" s="52">
        <v>1</v>
      </c>
      <c r="G68" s="4">
        <f t="shared" si="11"/>
        <v>0</v>
      </c>
      <c r="H68" s="37"/>
      <c r="L68" s="30"/>
    </row>
    <row r="69" spans="2:12" ht="17" thickBot="1" x14ac:dyDescent="0.25">
      <c r="B69" s="34" t="s">
        <v>192</v>
      </c>
      <c r="C69" s="10"/>
      <c r="D69" s="48">
        <f t="shared" si="9"/>
        <v>11</v>
      </c>
      <c r="E69" s="4">
        <f t="shared" si="10"/>
        <v>0</v>
      </c>
      <c r="F69" s="52">
        <v>1</v>
      </c>
      <c r="G69" s="4">
        <f t="shared" si="11"/>
        <v>0</v>
      </c>
      <c r="H69" s="37"/>
      <c r="L69" s="30"/>
    </row>
    <row r="70" spans="2:12" ht="17" thickBot="1" x14ac:dyDescent="0.25">
      <c r="B70" s="34" t="s">
        <v>193</v>
      </c>
      <c r="C70" s="10"/>
      <c r="D70" s="48">
        <f t="shared" si="9"/>
        <v>1</v>
      </c>
      <c r="E70" s="4">
        <f t="shared" si="10"/>
        <v>0</v>
      </c>
      <c r="F70" s="52">
        <v>1</v>
      </c>
      <c r="G70" s="4">
        <f t="shared" si="11"/>
        <v>0</v>
      </c>
      <c r="H70" s="37"/>
      <c r="L70" s="30"/>
    </row>
    <row r="71" spans="2:12" ht="17" thickBot="1" x14ac:dyDescent="0.25">
      <c r="B71" s="34" t="s">
        <v>194</v>
      </c>
      <c r="C71" s="10"/>
      <c r="D71" s="48">
        <f t="shared" si="9"/>
        <v>1</v>
      </c>
      <c r="E71" s="4">
        <f t="shared" si="10"/>
        <v>0</v>
      </c>
      <c r="F71" s="52">
        <v>1</v>
      </c>
      <c r="G71" s="4">
        <f t="shared" si="11"/>
        <v>0</v>
      </c>
      <c r="H71" s="37"/>
      <c r="L71" s="30"/>
    </row>
    <row r="72" spans="2:12" ht="17" thickBot="1" x14ac:dyDescent="0.25">
      <c r="B72" s="34" t="s">
        <v>195</v>
      </c>
      <c r="C72" s="10"/>
      <c r="D72" s="48">
        <f t="shared" si="9"/>
        <v>6</v>
      </c>
      <c r="E72" s="4">
        <f t="shared" si="10"/>
        <v>0</v>
      </c>
      <c r="F72" s="52">
        <v>1</v>
      </c>
      <c r="G72" s="4">
        <f t="shared" si="11"/>
        <v>0</v>
      </c>
      <c r="H72" s="37"/>
      <c r="L72" s="30"/>
    </row>
    <row r="73" spans="2:12" ht="17" thickBot="1" x14ac:dyDescent="0.25">
      <c r="B73" s="30"/>
      <c r="C73" s="42"/>
      <c r="D73" s="50" t="s">
        <v>31</v>
      </c>
      <c r="E73" s="3">
        <f>SUM(E44:E72)</f>
        <v>0</v>
      </c>
      <c r="F73" s="50" t="s">
        <v>31</v>
      </c>
      <c r="G73" s="3">
        <f>SUM(G44:G72)</f>
        <v>0</v>
      </c>
    </row>
    <row r="74" spans="2:12" ht="17" thickBot="1" x14ac:dyDescent="0.25">
      <c r="D74" s="51" t="s">
        <v>163</v>
      </c>
      <c r="E74" s="137">
        <f>E73*(15*12)</f>
        <v>0</v>
      </c>
      <c r="F74" s="51" t="s">
        <v>163</v>
      </c>
      <c r="G74" s="137">
        <f>G73*(15*12)</f>
        <v>0</v>
      </c>
    </row>
    <row r="75" spans="2:12" ht="17" thickBot="1" x14ac:dyDescent="0.25">
      <c r="D75" s="51"/>
      <c r="E75" s="139"/>
      <c r="F75" s="51"/>
      <c r="G75" s="139"/>
    </row>
    <row r="76" spans="2:12" ht="17" thickBot="1" x14ac:dyDescent="0.25">
      <c r="B76" s="30"/>
      <c r="C76" s="31" t="s">
        <v>165</v>
      </c>
      <c r="D76" s="47" t="s">
        <v>24</v>
      </c>
      <c r="E76" s="39" t="s">
        <v>2</v>
      </c>
      <c r="F76" s="47" t="s">
        <v>3</v>
      </c>
      <c r="G76" s="39" t="s">
        <v>4</v>
      </c>
      <c r="H76" s="32" t="s">
        <v>25</v>
      </c>
    </row>
    <row r="77" spans="2:12" ht="18" customHeight="1" thickBot="1" x14ac:dyDescent="0.25">
      <c r="B77" s="86" t="s">
        <v>166</v>
      </c>
      <c r="C77" s="40"/>
      <c r="D77" s="49"/>
      <c r="E77" s="41"/>
      <c r="F77" s="49"/>
      <c r="G77" s="174"/>
      <c r="H77" s="175"/>
    </row>
    <row r="78" spans="2:12" ht="17" thickBot="1" x14ac:dyDescent="0.25">
      <c r="B78" s="62" t="s">
        <v>150</v>
      </c>
      <c r="C78" s="63"/>
      <c r="D78" s="63"/>
      <c r="E78" s="63"/>
      <c r="F78" s="63"/>
      <c r="G78" s="63"/>
      <c r="H78" s="64"/>
    </row>
    <row r="79" spans="2:12" ht="17" thickBot="1" x14ac:dyDescent="0.25">
      <c r="B79" s="34" t="s">
        <v>35</v>
      </c>
      <c r="C79" s="45">
        <f>'9. Energieverbruik'!F18</f>
        <v>0</v>
      </c>
      <c r="D79" s="48">
        <f>D45</f>
        <v>16</v>
      </c>
      <c r="E79" s="4">
        <f>(C79*D79)*0.27427</f>
        <v>0</v>
      </c>
      <c r="F79" s="52">
        <v>1</v>
      </c>
      <c r="G79" s="4">
        <f>E79*F79</f>
        <v>0</v>
      </c>
      <c r="H79" s="35"/>
    </row>
    <row r="80" spans="2:12" ht="17" thickBot="1" x14ac:dyDescent="0.25">
      <c r="B80" s="34" t="s">
        <v>36</v>
      </c>
      <c r="C80" s="45">
        <f>'9. Energieverbruik'!F35</f>
        <v>0</v>
      </c>
      <c r="D80" s="48">
        <f>D46</f>
        <v>0</v>
      </c>
      <c r="E80" s="4">
        <f t="shared" ref="E80:E88" si="12">(C80*D80)*0.27427</f>
        <v>0</v>
      </c>
      <c r="F80" s="52">
        <v>1</v>
      </c>
      <c r="G80" s="4">
        <f t="shared" ref="G80:G88" si="13">E80*F80</f>
        <v>0</v>
      </c>
      <c r="H80" s="35"/>
    </row>
    <row r="81" spans="2:12" ht="17" thickBot="1" x14ac:dyDescent="0.25">
      <c r="B81" s="34" t="s">
        <v>37</v>
      </c>
      <c r="C81" s="45">
        <f>'9. Energieverbruik'!F52</f>
        <v>0</v>
      </c>
      <c r="D81" s="48">
        <f>D47</f>
        <v>2</v>
      </c>
      <c r="E81" s="4">
        <f t="shared" si="12"/>
        <v>0</v>
      </c>
      <c r="F81" s="52">
        <v>1</v>
      </c>
      <c r="G81" s="4">
        <f t="shared" si="13"/>
        <v>0</v>
      </c>
      <c r="H81" s="35"/>
    </row>
    <row r="82" spans="2:12" ht="17" thickBot="1" x14ac:dyDescent="0.25">
      <c r="B82" s="34" t="s">
        <v>42</v>
      </c>
      <c r="C82" s="45">
        <f>'9. Energieverbruik'!F69</f>
        <v>0</v>
      </c>
      <c r="D82" s="48">
        <f t="shared" ref="D82:D88" si="14">D49</f>
        <v>5</v>
      </c>
      <c r="E82" s="4">
        <f t="shared" si="12"/>
        <v>0</v>
      </c>
      <c r="F82" s="52">
        <v>1</v>
      </c>
      <c r="G82" s="4">
        <f t="shared" si="13"/>
        <v>0</v>
      </c>
      <c r="H82" s="35"/>
    </row>
    <row r="83" spans="2:12" ht="17" thickBot="1" x14ac:dyDescent="0.25">
      <c r="B83" s="34" t="s">
        <v>43</v>
      </c>
      <c r="C83" s="45">
        <f>'9. Energieverbruik'!F85</f>
        <v>0</v>
      </c>
      <c r="D83" s="48">
        <f t="shared" si="14"/>
        <v>3</v>
      </c>
      <c r="E83" s="4">
        <f t="shared" si="12"/>
        <v>0</v>
      </c>
      <c r="F83" s="52">
        <v>1</v>
      </c>
      <c r="G83" s="4">
        <f t="shared" si="13"/>
        <v>0</v>
      </c>
      <c r="H83" s="35"/>
    </row>
    <row r="84" spans="2:12" ht="17" thickBot="1" x14ac:dyDescent="0.25">
      <c r="B84" s="34" t="s">
        <v>44</v>
      </c>
      <c r="C84" s="45">
        <f>'9. Energieverbruik'!F102</f>
        <v>0</v>
      </c>
      <c r="D84" s="48">
        <f t="shared" si="14"/>
        <v>0</v>
      </c>
      <c r="E84" s="4">
        <f t="shared" si="12"/>
        <v>0</v>
      </c>
      <c r="F84" s="52">
        <v>1</v>
      </c>
      <c r="G84" s="4">
        <f t="shared" si="13"/>
        <v>0</v>
      </c>
      <c r="H84" s="37"/>
    </row>
    <row r="85" spans="2:12" ht="17" thickBot="1" x14ac:dyDescent="0.25">
      <c r="B85" s="34" t="s">
        <v>45</v>
      </c>
      <c r="C85" s="45">
        <f>'9. Energieverbruik'!F18</f>
        <v>0</v>
      </c>
      <c r="D85" s="48">
        <f t="shared" si="14"/>
        <v>32</v>
      </c>
      <c r="E85" s="4">
        <f t="shared" si="12"/>
        <v>0</v>
      </c>
      <c r="F85" s="52">
        <v>1</v>
      </c>
      <c r="G85" s="4">
        <f t="shared" si="13"/>
        <v>0</v>
      </c>
      <c r="H85" s="37"/>
      <c r="L85" s="30"/>
    </row>
    <row r="86" spans="2:12" ht="17" thickBot="1" x14ac:dyDescent="0.25">
      <c r="B86" s="34" t="s">
        <v>46</v>
      </c>
      <c r="C86" s="45">
        <f>'9. Energieverbruik'!F35</f>
        <v>0</v>
      </c>
      <c r="D86" s="48">
        <f t="shared" si="14"/>
        <v>0</v>
      </c>
      <c r="E86" s="4">
        <f t="shared" si="12"/>
        <v>0</v>
      </c>
      <c r="F86" s="52">
        <v>1</v>
      </c>
      <c r="G86" s="4">
        <f t="shared" si="13"/>
        <v>0</v>
      </c>
      <c r="H86" s="37"/>
      <c r="L86" s="30"/>
    </row>
    <row r="87" spans="2:12" ht="17" thickBot="1" x14ac:dyDescent="0.25">
      <c r="B87" s="34" t="s">
        <v>47</v>
      </c>
      <c r="C87" s="45">
        <f>'9. Energieverbruik'!F52</f>
        <v>0</v>
      </c>
      <c r="D87" s="48">
        <f t="shared" si="14"/>
        <v>3</v>
      </c>
      <c r="E87" s="4">
        <f t="shared" si="12"/>
        <v>0</v>
      </c>
      <c r="F87" s="52">
        <v>1</v>
      </c>
      <c r="G87" s="4">
        <f t="shared" si="13"/>
        <v>0</v>
      </c>
      <c r="H87" s="37"/>
      <c r="L87" s="30"/>
    </row>
    <row r="88" spans="2:12" ht="17" thickBot="1" x14ac:dyDescent="0.25">
      <c r="B88" s="34" t="s">
        <v>39</v>
      </c>
      <c r="C88" s="45">
        <f>'9. Energieverbruik'!F119</f>
        <v>0</v>
      </c>
      <c r="D88" s="48">
        <f t="shared" si="14"/>
        <v>3</v>
      </c>
      <c r="E88" s="4">
        <f t="shared" si="12"/>
        <v>0</v>
      </c>
      <c r="F88" s="52">
        <v>1</v>
      </c>
      <c r="G88" s="4">
        <f t="shared" si="13"/>
        <v>0</v>
      </c>
      <c r="H88" s="37"/>
      <c r="L88" s="19"/>
    </row>
    <row r="89" spans="2:12" ht="17" thickBot="1" x14ac:dyDescent="0.25">
      <c r="B89" s="62" t="s">
        <v>154</v>
      </c>
      <c r="C89" s="87"/>
      <c r="D89" s="63"/>
      <c r="E89" s="63"/>
      <c r="F89" s="63"/>
      <c r="G89" s="63"/>
      <c r="H89" s="64"/>
      <c r="L89" s="30"/>
    </row>
    <row r="90" spans="2:12" ht="17" thickBot="1" x14ac:dyDescent="0.25">
      <c r="B90" s="34" t="s">
        <v>183</v>
      </c>
      <c r="C90" s="45">
        <f>'9. Energieverbruik'!U18</f>
        <v>0</v>
      </c>
      <c r="D90" s="48">
        <f t="shared" ref="D90:D102" si="15">D60</f>
        <v>5</v>
      </c>
      <c r="E90" s="4">
        <f t="shared" ref="E90:E102" si="16">C90*D90</f>
        <v>0</v>
      </c>
      <c r="F90" s="52">
        <v>1</v>
      </c>
      <c r="G90" s="4">
        <f t="shared" ref="G90:G102" si="17">E90*F90</f>
        <v>0</v>
      </c>
      <c r="H90" s="37"/>
      <c r="L90" s="30"/>
    </row>
    <row r="91" spans="2:12" ht="17" thickBot="1" x14ac:dyDescent="0.25">
      <c r="B91" s="34" t="s">
        <v>184</v>
      </c>
      <c r="C91" s="45">
        <f>'9. Energieverbruik'!U35</f>
        <v>0</v>
      </c>
      <c r="D91" s="48">
        <f t="shared" si="15"/>
        <v>2</v>
      </c>
      <c r="E91" s="4">
        <f t="shared" si="16"/>
        <v>0</v>
      </c>
      <c r="F91" s="52">
        <v>1</v>
      </c>
      <c r="G91" s="4">
        <f t="shared" si="17"/>
        <v>0</v>
      </c>
      <c r="H91" s="37"/>
      <c r="L91" s="30"/>
    </row>
    <row r="92" spans="2:12" ht="17" thickBot="1" x14ac:dyDescent="0.25">
      <c r="B92" s="34" t="s">
        <v>185</v>
      </c>
      <c r="C92" s="45">
        <f>'9. Energieverbruik'!U52</f>
        <v>0</v>
      </c>
      <c r="D92" s="48">
        <f t="shared" si="15"/>
        <v>1</v>
      </c>
      <c r="E92" s="4">
        <f t="shared" si="16"/>
        <v>0</v>
      </c>
      <c r="F92" s="52">
        <v>1</v>
      </c>
      <c r="G92" s="4">
        <f t="shared" si="17"/>
        <v>0</v>
      </c>
      <c r="H92" s="37"/>
      <c r="L92" s="30"/>
    </row>
    <row r="93" spans="2:12" ht="17" thickBot="1" x14ac:dyDescent="0.25">
      <c r="B93" s="34" t="s">
        <v>186</v>
      </c>
      <c r="C93" s="45">
        <f>'9. Energieverbruik'!U69</f>
        <v>0</v>
      </c>
      <c r="D93" s="48">
        <f t="shared" si="15"/>
        <v>5</v>
      </c>
      <c r="E93" s="4">
        <f t="shared" si="16"/>
        <v>0</v>
      </c>
      <c r="F93" s="52">
        <v>1</v>
      </c>
      <c r="G93" s="4">
        <f t="shared" si="17"/>
        <v>0</v>
      </c>
      <c r="H93" s="37"/>
      <c r="L93" s="30"/>
    </row>
    <row r="94" spans="2:12" ht="17" thickBot="1" x14ac:dyDescent="0.25">
      <c r="B94" s="34" t="s">
        <v>187</v>
      </c>
      <c r="C94" s="45">
        <f>'9. Energieverbruik'!F52</f>
        <v>0</v>
      </c>
      <c r="D94" s="48">
        <f t="shared" si="15"/>
        <v>2</v>
      </c>
      <c r="E94" s="4">
        <f t="shared" si="16"/>
        <v>0</v>
      </c>
      <c r="F94" s="52">
        <v>1</v>
      </c>
      <c r="G94" s="4">
        <f t="shared" si="17"/>
        <v>0</v>
      </c>
      <c r="H94" s="37"/>
      <c r="L94" s="30"/>
    </row>
    <row r="95" spans="2:12" ht="17" thickBot="1" x14ac:dyDescent="0.25">
      <c r="B95" s="34" t="s">
        <v>188</v>
      </c>
      <c r="C95" s="45">
        <f>'9. Energieverbruik'!F52</f>
        <v>0</v>
      </c>
      <c r="D95" s="48">
        <f t="shared" si="15"/>
        <v>1</v>
      </c>
      <c r="E95" s="4">
        <f t="shared" si="16"/>
        <v>0</v>
      </c>
      <c r="F95" s="52">
        <v>1</v>
      </c>
      <c r="G95" s="4">
        <f t="shared" si="17"/>
        <v>0</v>
      </c>
      <c r="H95" s="37"/>
      <c r="L95" s="30"/>
    </row>
    <row r="96" spans="2:12" ht="17" thickBot="1" x14ac:dyDescent="0.25">
      <c r="B96" s="34" t="s">
        <v>189</v>
      </c>
      <c r="C96" s="45">
        <f>'9. Energieverbruik'!F18</f>
        <v>0</v>
      </c>
      <c r="D96" s="48">
        <f t="shared" si="15"/>
        <v>11</v>
      </c>
      <c r="E96" s="4">
        <f t="shared" si="16"/>
        <v>0</v>
      </c>
      <c r="F96" s="52">
        <v>1</v>
      </c>
      <c r="G96" s="4">
        <f t="shared" si="17"/>
        <v>0</v>
      </c>
      <c r="H96" s="37"/>
      <c r="L96" s="30"/>
    </row>
    <row r="97" spans="2:12" ht="17" thickBot="1" x14ac:dyDescent="0.25">
      <c r="B97" s="34" t="s">
        <v>190</v>
      </c>
      <c r="C97" s="45">
        <f>'9. Energieverbruik'!U85</f>
        <v>0</v>
      </c>
      <c r="D97" s="48">
        <f t="shared" si="15"/>
        <v>1</v>
      </c>
      <c r="E97" s="4">
        <f t="shared" si="16"/>
        <v>0</v>
      </c>
      <c r="F97" s="52">
        <v>1</v>
      </c>
      <c r="G97" s="4">
        <f t="shared" si="17"/>
        <v>0</v>
      </c>
      <c r="H97" s="37"/>
      <c r="L97" s="30"/>
    </row>
    <row r="98" spans="2:12" ht="17" thickBot="1" x14ac:dyDescent="0.25">
      <c r="B98" s="34" t="s">
        <v>191</v>
      </c>
      <c r="C98" s="45">
        <f>'9. Energieverbruik'!F102</f>
        <v>0</v>
      </c>
      <c r="D98" s="48">
        <f t="shared" si="15"/>
        <v>1</v>
      </c>
      <c r="E98" s="4">
        <f t="shared" si="16"/>
        <v>0</v>
      </c>
      <c r="F98" s="52">
        <v>1</v>
      </c>
      <c r="G98" s="4">
        <f t="shared" si="17"/>
        <v>0</v>
      </c>
      <c r="H98" s="37"/>
      <c r="L98" s="30"/>
    </row>
    <row r="99" spans="2:12" ht="17" thickBot="1" x14ac:dyDescent="0.25">
      <c r="B99" s="34" t="s">
        <v>192</v>
      </c>
      <c r="C99" s="45">
        <f>'9. Energieverbruik'!F18</f>
        <v>0</v>
      </c>
      <c r="D99" s="48">
        <f t="shared" si="15"/>
        <v>11</v>
      </c>
      <c r="E99" s="4">
        <f t="shared" si="16"/>
        <v>0</v>
      </c>
      <c r="F99" s="52">
        <v>1</v>
      </c>
      <c r="G99" s="4">
        <f t="shared" si="17"/>
        <v>0</v>
      </c>
      <c r="H99" s="37"/>
      <c r="L99" s="30"/>
    </row>
    <row r="100" spans="2:12" ht="17" thickBot="1" x14ac:dyDescent="0.25">
      <c r="B100" s="34" t="s">
        <v>193</v>
      </c>
      <c r="C100" s="45">
        <f>'9. Energieverbruik'!U102</f>
        <v>0</v>
      </c>
      <c r="D100" s="48">
        <f t="shared" si="15"/>
        <v>1</v>
      </c>
      <c r="E100" s="4">
        <f t="shared" si="16"/>
        <v>0</v>
      </c>
      <c r="F100" s="52">
        <v>1</v>
      </c>
      <c r="G100" s="4">
        <f t="shared" si="17"/>
        <v>0</v>
      </c>
      <c r="H100" s="37"/>
      <c r="L100" s="30"/>
    </row>
    <row r="101" spans="2:12" ht="17" thickBot="1" x14ac:dyDescent="0.25">
      <c r="B101" s="34" t="s">
        <v>194</v>
      </c>
      <c r="C101" s="45">
        <f>'9. Energieverbruik'!F119</f>
        <v>0</v>
      </c>
      <c r="D101" s="48">
        <f t="shared" si="15"/>
        <v>1</v>
      </c>
      <c r="E101" s="4">
        <f t="shared" si="16"/>
        <v>0</v>
      </c>
      <c r="F101" s="52">
        <v>1</v>
      </c>
      <c r="G101" s="4">
        <f t="shared" si="17"/>
        <v>0</v>
      </c>
      <c r="H101" s="37"/>
      <c r="L101" s="30"/>
    </row>
    <row r="102" spans="2:12" ht="17" thickBot="1" x14ac:dyDescent="0.25">
      <c r="B102" s="34" t="s">
        <v>195</v>
      </c>
      <c r="C102" s="45">
        <f>'9. Energieverbruik'!U69</f>
        <v>0</v>
      </c>
      <c r="D102" s="48">
        <f t="shared" si="15"/>
        <v>6</v>
      </c>
      <c r="E102" s="4">
        <f t="shared" si="16"/>
        <v>0</v>
      </c>
      <c r="F102" s="52">
        <v>1</v>
      </c>
      <c r="G102" s="4">
        <f t="shared" si="17"/>
        <v>0</v>
      </c>
      <c r="H102" s="37"/>
      <c r="L102" s="30"/>
    </row>
    <row r="103" spans="2:12" ht="17" thickBot="1" x14ac:dyDescent="0.25">
      <c r="B103" s="30"/>
      <c r="C103" s="42"/>
      <c r="D103" s="50" t="s">
        <v>31</v>
      </c>
      <c r="E103" s="3">
        <f>SUM(E78:E102)</f>
        <v>0</v>
      </c>
      <c r="F103" s="50" t="s">
        <v>31</v>
      </c>
      <c r="G103" s="3">
        <f>SUM(G78:G102)</f>
        <v>0</v>
      </c>
    </row>
    <row r="104" spans="2:12" ht="17" thickBot="1" x14ac:dyDescent="0.25">
      <c r="D104" s="51" t="s">
        <v>163</v>
      </c>
      <c r="E104" s="14">
        <f>E103*180</f>
        <v>0</v>
      </c>
      <c r="F104" s="51" t="s">
        <v>163</v>
      </c>
      <c r="G104" s="14">
        <f>G103*180</f>
        <v>0</v>
      </c>
    </row>
    <row r="105" spans="2:12" ht="17" thickBot="1" x14ac:dyDescent="0.25">
      <c r="D105" s="51"/>
      <c r="E105" s="139"/>
      <c r="F105" s="51"/>
      <c r="G105" s="139"/>
    </row>
    <row r="106" spans="2:12" ht="17" thickBot="1" x14ac:dyDescent="0.25">
      <c r="B106" s="157" t="s">
        <v>167</v>
      </c>
      <c r="C106" s="158"/>
      <c r="D106" s="159"/>
      <c r="E106" s="20">
        <f>E40+E74+E104</f>
        <v>0</v>
      </c>
      <c r="F106" s="53" t="s">
        <v>7</v>
      </c>
      <c r="G106" s="20">
        <f>G40+G74+G104</f>
        <v>0</v>
      </c>
    </row>
    <row r="107" spans="2:12" ht="22" customHeight="1" x14ac:dyDescent="0.2">
      <c r="D107" s="51"/>
      <c r="E107" s="139"/>
      <c r="F107" s="51"/>
      <c r="G107" s="139"/>
    </row>
    <row r="108" spans="2:12" x14ac:dyDescent="0.2">
      <c r="B108" s="43"/>
      <c r="E108" s="44"/>
      <c r="F108" s="54"/>
      <c r="G108" s="44"/>
    </row>
  </sheetData>
  <sheetProtection algorithmName="SHA-512" hashValue="eOw7TeQKLxxVGNBQD8hqGkwSe+1aEoqTeNJK6FuLABoCMr4Sjss21Lk0CYnHYv5bMq/JuHrRIhC20hYhqRgsGg==" saltValue="ZgsQERd7fTrc/DQzk8tF0A==" spinCount="100000" sheet="1" objects="1" scenarios="1" selectLockedCells="1"/>
  <mergeCells count="4">
    <mergeCell ref="B106:D106"/>
    <mergeCell ref="G4:H4"/>
    <mergeCell ref="G43:H43"/>
    <mergeCell ref="G77:H77"/>
  </mergeCells>
  <pageMargins left="0.7" right="0.7" top="0.75" bottom="0.75" header="0.3" footer="0.3"/>
  <ignoredErrors>
    <ignoredError sqref="C79:C88 C90:C102"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11F7-0A7E-8C45-8B64-F66624CD3EF1}">
  <dimension ref="B1:Q98"/>
  <sheetViews>
    <sheetView showGridLines="0" zoomScale="142" zoomScaleNormal="100" workbookViewId="0">
      <selection activeCell="C5" sqref="C5"/>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0" width="11" style="12"/>
    <col min="11" max="11" width="57.1640625" style="12" bestFit="1" customWidth="1"/>
    <col min="12" max="16384" width="11" style="12"/>
  </cols>
  <sheetData>
    <row r="1" spans="2:17" ht="23" x14ac:dyDescent="0.2">
      <c r="B1" s="29" t="s">
        <v>196</v>
      </c>
    </row>
    <row r="2" spans="2:17" ht="17" thickBot="1" x14ac:dyDescent="0.25"/>
    <row r="3" spans="2:17" ht="17" thickBot="1" x14ac:dyDescent="0.25">
      <c r="B3" s="30"/>
      <c r="C3" s="31" t="s">
        <v>23</v>
      </c>
      <c r="D3" s="47" t="s">
        <v>24</v>
      </c>
      <c r="E3" s="39" t="s">
        <v>2</v>
      </c>
      <c r="F3" s="47" t="s">
        <v>3</v>
      </c>
      <c r="G3" s="39" t="s">
        <v>4</v>
      </c>
      <c r="H3" s="32" t="s">
        <v>25</v>
      </c>
    </row>
    <row r="4" spans="2:17" ht="17" thickBot="1" x14ac:dyDescent="0.25">
      <c r="B4" s="176" t="s">
        <v>197</v>
      </c>
      <c r="C4" s="177"/>
      <c r="D4" s="177"/>
      <c r="E4" s="177"/>
      <c r="F4" s="177"/>
      <c r="G4" s="177"/>
      <c r="H4" s="178"/>
      <c r="K4" s="30"/>
      <c r="L4" s="30"/>
      <c r="M4" s="30"/>
      <c r="N4" s="30"/>
      <c r="O4" s="30"/>
      <c r="P4" s="30"/>
      <c r="Q4" s="30"/>
    </row>
    <row r="5" spans="2:17" ht="17" thickBot="1" x14ac:dyDescent="0.25">
      <c r="B5" s="37" t="s">
        <v>198</v>
      </c>
      <c r="C5" s="55"/>
      <c r="D5" s="48">
        <v>5</v>
      </c>
      <c r="E5" s="56">
        <f t="shared" ref="E5:E95" si="0">C5*D5</f>
        <v>0</v>
      </c>
      <c r="F5" s="57">
        <v>1</v>
      </c>
      <c r="G5" s="56">
        <f t="shared" ref="G5:G95" si="1">E5*F5</f>
        <v>0</v>
      </c>
      <c r="H5" s="37"/>
      <c r="K5" s="30"/>
    </row>
    <row r="6" spans="2:17" ht="17" thickBot="1" x14ac:dyDescent="0.25">
      <c r="B6" s="37" t="s">
        <v>199</v>
      </c>
      <c r="C6" s="55"/>
      <c r="D6" s="48">
        <v>350</v>
      </c>
      <c r="E6" s="56">
        <f t="shared" si="0"/>
        <v>0</v>
      </c>
      <c r="F6" s="57">
        <v>1</v>
      </c>
      <c r="G6" s="56">
        <f t="shared" si="1"/>
        <v>0</v>
      </c>
      <c r="H6" s="37"/>
      <c r="K6" s="30"/>
    </row>
    <row r="7" spans="2:17" ht="17" thickBot="1" x14ac:dyDescent="0.25">
      <c r="B7" s="37" t="s">
        <v>200</v>
      </c>
      <c r="C7" s="55"/>
      <c r="D7" s="48">
        <v>50</v>
      </c>
      <c r="E7" s="56">
        <f t="shared" si="0"/>
        <v>0</v>
      </c>
      <c r="F7" s="57">
        <v>1</v>
      </c>
      <c r="G7" s="56">
        <f t="shared" si="1"/>
        <v>0</v>
      </c>
      <c r="H7" s="37"/>
      <c r="K7" s="19"/>
    </row>
    <row r="8" spans="2:17" ht="17" thickBot="1" x14ac:dyDescent="0.25">
      <c r="B8" s="37" t="s">
        <v>201</v>
      </c>
      <c r="C8" s="55"/>
      <c r="D8" s="48">
        <v>35</v>
      </c>
      <c r="E8" s="56">
        <f t="shared" si="0"/>
        <v>0</v>
      </c>
      <c r="F8" s="57">
        <v>1</v>
      </c>
      <c r="G8" s="56">
        <f t="shared" si="1"/>
        <v>0</v>
      </c>
      <c r="H8" s="37"/>
      <c r="K8" s="19"/>
    </row>
    <row r="9" spans="2:17" ht="17" thickBot="1" x14ac:dyDescent="0.25">
      <c r="B9" s="37" t="s">
        <v>202</v>
      </c>
      <c r="C9" s="55"/>
      <c r="D9" s="48">
        <v>100</v>
      </c>
      <c r="E9" s="56">
        <f t="shared" si="0"/>
        <v>0</v>
      </c>
      <c r="F9" s="57">
        <v>1</v>
      </c>
      <c r="G9" s="56">
        <f t="shared" si="1"/>
        <v>0</v>
      </c>
      <c r="H9" s="37"/>
      <c r="K9" s="19"/>
    </row>
    <row r="10" spans="2:17" ht="17" thickBot="1" x14ac:dyDescent="0.25">
      <c r="B10" s="37" t="s">
        <v>203</v>
      </c>
      <c r="C10" s="55"/>
      <c r="D10" s="48">
        <v>2</v>
      </c>
      <c r="E10" s="56">
        <f t="shared" si="0"/>
        <v>0</v>
      </c>
      <c r="F10" s="57">
        <v>1</v>
      </c>
      <c r="G10" s="56">
        <f t="shared" si="1"/>
        <v>0</v>
      </c>
      <c r="H10" s="37"/>
      <c r="K10" s="19"/>
    </row>
    <row r="11" spans="2:17" ht="17" thickBot="1" x14ac:dyDescent="0.25">
      <c r="B11" s="37" t="s">
        <v>204</v>
      </c>
      <c r="C11" s="55"/>
      <c r="D11" s="48">
        <v>2</v>
      </c>
      <c r="E11" s="56">
        <f t="shared" si="0"/>
        <v>0</v>
      </c>
      <c r="F11" s="57">
        <v>1</v>
      </c>
      <c r="G11" s="56">
        <f t="shared" si="1"/>
        <v>0</v>
      </c>
      <c r="H11" s="37"/>
      <c r="K11" s="19"/>
    </row>
    <row r="12" spans="2:17" ht="17" thickBot="1" x14ac:dyDescent="0.25">
      <c r="B12" s="37" t="s">
        <v>205</v>
      </c>
      <c r="C12" s="55"/>
      <c r="D12" s="48">
        <v>15</v>
      </c>
      <c r="E12" s="56">
        <f t="shared" si="0"/>
        <v>0</v>
      </c>
      <c r="F12" s="57">
        <v>1</v>
      </c>
      <c r="G12" s="56">
        <f t="shared" si="1"/>
        <v>0</v>
      </c>
      <c r="H12" s="37"/>
      <c r="K12" s="19"/>
    </row>
    <row r="13" spans="2:17" ht="17" thickBot="1" x14ac:dyDescent="0.25">
      <c r="B13" s="37" t="s">
        <v>206</v>
      </c>
      <c r="C13" s="55"/>
      <c r="D13" s="48">
        <v>8</v>
      </c>
      <c r="E13" s="58">
        <f t="shared" si="0"/>
        <v>0</v>
      </c>
      <c r="F13" s="52">
        <v>1</v>
      </c>
      <c r="G13" s="58">
        <f t="shared" si="1"/>
        <v>0</v>
      </c>
      <c r="H13" s="37"/>
      <c r="K13" s="19"/>
    </row>
    <row r="14" spans="2:17" ht="17" thickBot="1" x14ac:dyDescent="0.25">
      <c r="B14" s="37" t="s">
        <v>207</v>
      </c>
      <c r="C14" s="55"/>
      <c r="D14" s="48">
        <v>6</v>
      </c>
      <c r="E14" s="58">
        <f t="shared" si="0"/>
        <v>0</v>
      </c>
      <c r="F14" s="52">
        <v>1</v>
      </c>
      <c r="G14" s="58">
        <f t="shared" si="1"/>
        <v>0</v>
      </c>
      <c r="H14" s="37"/>
      <c r="K14" s="19"/>
    </row>
    <row r="15" spans="2:17" ht="17" thickBot="1" x14ac:dyDescent="0.25">
      <c r="B15" s="37" t="s">
        <v>208</v>
      </c>
      <c r="C15" s="55"/>
      <c r="D15" s="48">
        <v>50</v>
      </c>
      <c r="E15" s="58">
        <f t="shared" si="0"/>
        <v>0</v>
      </c>
      <c r="F15" s="52">
        <v>1</v>
      </c>
      <c r="G15" s="58">
        <f t="shared" si="1"/>
        <v>0</v>
      </c>
      <c r="H15" s="37"/>
      <c r="K15" s="19"/>
    </row>
    <row r="16" spans="2:17" ht="17" thickBot="1" x14ac:dyDescent="0.25">
      <c r="B16" s="37" t="s">
        <v>209</v>
      </c>
      <c r="C16" s="55"/>
      <c r="D16" s="48">
        <v>30</v>
      </c>
      <c r="E16" s="58">
        <f t="shared" si="0"/>
        <v>0</v>
      </c>
      <c r="F16" s="52">
        <v>1</v>
      </c>
      <c r="G16" s="58">
        <f t="shared" si="1"/>
        <v>0</v>
      </c>
      <c r="H16" s="37"/>
      <c r="K16" s="19"/>
    </row>
    <row r="17" spans="2:11" ht="17" thickBot="1" x14ac:dyDescent="0.25">
      <c r="B17" s="37" t="s">
        <v>210</v>
      </c>
      <c r="C17" s="55"/>
      <c r="D17" s="48">
        <v>10</v>
      </c>
      <c r="E17" s="58">
        <f t="shared" si="0"/>
        <v>0</v>
      </c>
      <c r="F17" s="52">
        <v>1</v>
      </c>
      <c r="G17" s="58">
        <f t="shared" si="1"/>
        <v>0</v>
      </c>
      <c r="H17" s="37"/>
      <c r="K17" s="30"/>
    </row>
    <row r="18" spans="2:11" ht="17" thickBot="1" x14ac:dyDescent="0.25">
      <c r="B18" s="37" t="s">
        <v>211</v>
      </c>
      <c r="C18" s="55"/>
      <c r="D18" s="48">
        <v>10</v>
      </c>
      <c r="E18" s="58">
        <f t="shared" si="0"/>
        <v>0</v>
      </c>
      <c r="F18" s="52">
        <v>1</v>
      </c>
      <c r="G18" s="58">
        <f t="shared" si="1"/>
        <v>0</v>
      </c>
      <c r="H18" s="37"/>
      <c r="K18" s="30"/>
    </row>
    <row r="19" spans="2:11" ht="17" thickBot="1" x14ac:dyDescent="0.25">
      <c r="B19" s="37" t="s">
        <v>212</v>
      </c>
      <c r="C19" s="55"/>
      <c r="D19" s="48">
        <v>5</v>
      </c>
      <c r="E19" s="58">
        <f t="shared" si="0"/>
        <v>0</v>
      </c>
      <c r="F19" s="52">
        <v>1</v>
      </c>
      <c r="G19" s="58">
        <f t="shared" si="1"/>
        <v>0</v>
      </c>
      <c r="H19" s="37"/>
      <c r="K19" s="30"/>
    </row>
    <row r="20" spans="2:11" ht="17" thickBot="1" x14ac:dyDescent="0.25">
      <c r="B20" s="37" t="s">
        <v>213</v>
      </c>
      <c r="C20" s="55"/>
      <c r="D20" s="48">
        <v>2</v>
      </c>
      <c r="E20" s="58">
        <f t="shared" ref="E20" si="2">C20*D20</f>
        <v>0</v>
      </c>
      <c r="F20" s="52">
        <v>1</v>
      </c>
      <c r="G20" s="58">
        <f t="shared" ref="G20" si="3">E20*F20</f>
        <v>0</v>
      </c>
      <c r="H20" s="37"/>
      <c r="K20" s="30"/>
    </row>
    <row r="21" spans="2:11" ht="17" thickBot="1" x14ac:dyDescent="0.25">
      <c r="B21" s="37" t="s">
        <v>214</v>
      </c>
      <c r="C21" s="55"/>
      <c r="D21" s="48">
        <v>10</v>
      </c>
      <c r="E21" s="58">
        <f t="shared" si="0"/>
        <v>0</v>
      </c>
      <c r="F21" s="52">
        <v>1</v>
      </c>
      <c r="G21" s="58">
        <f t="shared" si="1"/>
        <v>0</v>
      </c>
      <c r="H21" s="37"/>
      <c r="K21" s="30"/>
    </row>
    <row r="22" spans="2:11" ht="17" thickBot="1" x14ac:dyDescent="0.25">
      <c r="B22" s="37" t="s">
        <v>215</v>
      </c>
      <c r="C22" s="55"/>
      <c r="D22" s="48">
        <v>1</v>
      </c>
      <c r="E22" s="58">
        <f t="shared" ref="E22" si="4">C22*D22</f>
        <v>0</v>
      </c>
      <c r="F22" s="52">
        <v>1</v>
      </c>
      <c r="G22" s="58">
        <f t="shared" ref="G22" si="5">E22*F22</f>
        <v>0</v>
      </c>
      <c r="H22" s="37"/>
      <c r="K22" s="30"/>
    </row>
    <row r="23" spans="2:11" ht="17" thickBot="1" x14ac:dyDescent="0.25">
      <c r="B23" s="37" t="s">
        <v>216</v>
      </c>
      <c r="C23" s="55"/>
      <c r="D23" s="48">
        <v>10</v>
      </c>
      <c r="E23" s="58">
        <f t="shared" si="0"/>
        <v>0</v>
      </c>
      <c r="F23" s="52">
        <v>1</v>
      </c>
      <c r="G23" s="58">
        <f t="shared" si="1"/>
        <v>0</v>
      </c>
      <c r="H23" s="37"/>
      <c r="K23" s="30"/>
    </row>
    <row r="24" spans="2:11" ht="17" thickBot="1" x14ac:dyDescent="0.25">
      <c r="B24" s="37" t="s">
        <v>217</v>
      </c>
      <c r="C24" s="55"/>
      <c r="D24" s="48">
        <v>2</v>
      </c>
      <c r="E24" s="58">
        <f t="shared" ref="E24" si="6">C24*D24</f>
        <v>0</v>
      </c>
      <c r="F24" s="52">
        <v>1</v>
      </c>
      <c r="G24" s="58">
        <f t="shared" ref="G24" si="7">E24*F24</f>
        <v>0</v>
      </c>
      <c r="H24" s="37"/>
      <c r="K24" s="30"/>
    </row>
    <row r="25" spans="2:11" ht="17" thickBot="1" x14ac:dyDescent="0.25">
      <c r="B25" s="37" t="s">
        <v>218</v>
      </c>
      <c r="C25" s="55"/>
      <c r="D25" s="48">
        <v>20</v>
      </c>
      <c r="E25" s="58">
        <f t="shared" si="0"/>
        <v>0</v>
      </c>
      <c r="F25" s="52">
        <v>1</v>
      </c>
      <c r="G25" s="58">
        <f t="shared" si="1"/>
        <v>0</v>
      </c>
      <c r="H25" s="37"/>
      <c r="K25" s="30"/>
    </row>
    <row r="26" spans="2:11" ht="17" thickBot="1" x14ac:dyDescent="0.25">
      <c r="B26" s="37" t="s">
        <v>219</v>
      </c>
      <c r="C26" s="55"/>
      <c r="D26" s="48">
        <v>20</v>
      </c>
      <c r="E26" s="58">
        <f>C26*D26</f>
        <v>0</v>
      </c>
      <c r="F26" s="52">
        <v>1</v>
      </c>
      <c r="G26" s="58">
        <f t="shared" si="1"/>
        <v>0</v>
      </c>
      <c r="H26" s="37"/>
      <c r="K26" s="30"/>
    </row>
    <row r="27" spans="2:11" ht="17" thickBot="1" x14ac:dyDescent="0.25">
      <c r="B27" s="37" t="s">
        <v>220</v>
      </c>
      <c r="C27" s="55"/>
      <c r="D27" s="48">
        <v>10</v>
      </c>
      <c r="E27" s="58">
        <f t="shared" si="0"/>
        <v>0</v>
      </c>
      <c r="F27" s="52">
        <v>1</v>
      </c>
      <c r="G27" s="58">
        <f t="shared" si="1"/>
        <v>0</v>
      </c>
      <c r="H27" s="37"/>
    </row>
    <row r="28" spans="2:11" ht="17" thickBot="1" x14ac:dyDescent="0.25">
      <c r="B28" s="37" t="s">
        <v>221</v>
      </c>
      <c r="C28" s="55"/>
      <c r="D28" s="48">
        <v>150</v>
      </c>
      <c r="E28" s="58">
        <f t="shared" ref="E28:E29" si="8">C28*D28</f>
        <v>0</v>
      </c>
      <c r="F28" s="52">
        <v>1</v>
      </c>
      <c r="G28" s="58">
        <f t="shared" ref="G28:G29" si="9">E28*F28</f>
        <v>0</v>
      </c>
      <c r="H28" s="37"/>
    </row>
    <row r="29" spans="2:11" ht="17" thickBot="1" x14ac:dyDescent="0.25">
      <c r="B29" s="37" t="s">
        <v>222</v>
      </c>
      <c r="C29" s="55"/>
      <c r="D29" s="48">
        <v>200</v>
      </c>
      <c r="E29" s="58">
        <f t="shared" si="8"/>
        <v>0</v>
      </c>
      <c r="F29" s="52">
        <v>1</v>
      </c>
      <c r="G29" s="58">
        <f t="shared" si="9"/>
        <v>0</v>
      </c>
      <c r="H29" s="37"/>
    </row>
    <row r="30" spans="2:11" ht="17" thickBot="1" x14ac:dyDescent="0.25">
      <c r="B30" s="37" t="s">
        <v>223</v>
      </c>
      <c r="C30" s="55"/>
      <c r="D30" s="48">
        <v>10</v>
      </c>
      <c r="E30" s="58">
        <f t="shared" si="0"/>
        <v>0</v>
      </c>
      <c r="F30" s="52">
        <v>1</v>
      </c>
      <c r="G30" s="58">
        <f t="shared" si="1"/>
        <v>0</v>
      </c>
      <c r="H30" s="37"/>
    </row>
    <row r="31" spans="2:11" ht="17" thickBot="1" x14ac:dyDescent="0.25">
      <c r="B31" s="37" t="s">
        <v>224</v>
      </c>
      <c r="C31" s="55"/>
      <c r="D31" s="48">
        <v>50</v>
      </c>
      <c r="E31" s="58">
        <f t="shared" si="0"/>
        <v>0</v>
      </c>
      <c r="F31" s="52">
        <v>1</v>
      </c>
      <c r="G31" s="58">
        <f t="shared" si="1"/>
        <v>0</v>
      </c>
      <c r="H31" s="37"/>
    </row>
    <row r="32" spans="2:11" ht="17" thickBot="1" x14ac:dyDescent="0.25">
      <c r="B32" s="37" t="s">
        <v>225</v>
      </c>
      <c r="C32" s="55"/>
      <c r="D32" s="48">
        <v>50</v>
      </c>
      <c r="E32" s="58">
        <f>C32*D32</f>
        <v>0</v>
      </c>
      <c r="F32" s="52">
        <v>1</v>
      </c>
      <c r="G32" s="58">
        <f>E32*F32</f>
        <v>0</v>
      </c>
      <c r="H32" s="37"/>
    </row>
    <row r="33" spans="2:8" ht="17" thickBot="1" x14ac:dyDescent="0.25">
      <c r="B33" s="37" t="s">
        <v>226</v>
      </c>
      <c r="C33" s="55"/>
      <c r="D33" s="48">
        <v>150</v>
      </c>
      <c r="E33" s="58">
        <f t="shared" si="0"/>
        <v>0</v>
      </c>
      <c r="F33" s="52">
        <v>1</v>
      </c>
      <c r="G33" s="58">
        <f t="shared" si="1"/>
        <v>0</v>
      </c>
      <c r="H33" s="37"/>
    </row>
    <row r="34" spans="2:8" ht="17" thickBot="1" x14ac:dyDescent="0.25">
      <c r="B34" s="37" t="s">
        <v>227</v>
      </c>
      <c r="C34" s="55"/>
      <c r="D34" s="48">
        <v>10</v>
      </c>
      <c r="E34" s="58">
        <f t="shared" si="0"/>
        <v>0</v>
      </c>
      <c r="F34" s="52">
        <v>1</v>
      </c>
      <c r="G34" s="58">
        <f t="shared" si="1"/>
        <v>0</v>
      </c>
      <c r="H34" s="37"/>
    </row>
    <row r="35" spans="2:8" ht="17" thickBot="1" x14ac:dyDescent="0.25">
      <c r="B35" s="37" t="s">
        <v>228</v>
      </c>
      <c r="C35" s="55"/>
      <c r="D35" s="48">
        <v>10</v>
      </c>
      <c r="E35" s="58">
        <f t="shared" si="0"/>
        <v>0</v>
      </c>
      <c r="F35" s="52">
        <v>1</v>
      </c>
      <c r="G35" s="58">
        <f t="shared" si="1"/>
        <v>0</v>
      </c>
      <c r="H35" s="37"/>
    </row>
    <row r="36" spans="2:8" ht="17" thickBot="1" x14ac:dyDescent="0.25">
      <c r="B36" s="37" t="s">
        <v>229</v>
      </c>
      <c r="C36" s="55"/>
      <c r="D36" s="48">
        <v>1000</v>
      </c>
      <c r="E36" s="58">
        <f t="shared" ref="E36" si="10">C36*D36</f>
        <v>0</v>
      </c>
      <c r="F36" s="52">
        <v>1</v>
      </c>
      <c r="G36" s="58">
        <f t="shared" ref="G36" si="11">E36*F36</f>
        <v>0</v>
      </c>
      <c r="H36" s="37"/>
    </row>
    <row r="37" spans="2:8" ht="17" thickBot="1" x14ac:dyDescent="0.25">
      <c r="B37" s="37" t="s">
        <v>230</v>
      </c>
      <c r="C37" s="55"/>
      <c r="D37" s="48">
        <v>50</v>
      </c>
      <c r="E37" s="58">
        <f t="shared" si="0"/>
        <v>0</v>
      </c>
      <c r="F37" s="52">
        <v>1</v>
      </c>
      <c r="G37" s="58">
        <f t="shared" si="1"/>
        <v>0</v>
      </c>
      <c r="H37" s="37"/>
    </row>
    <row r="38" spans="2:8" ht="17" thickBot="1" x14ac:dyDescent="0.25">
      <c r="B38" s="37" t="s">
        <v>231</v>
      </c>
      <c r="C38" s="55"/>
      <c r="D38" s="48">
        <v>100</v>
      </c>
      <c r="E38" s="58">
        <f t="shared" si="0"/>
        <v>0</v>
      </c>
      <c r="F38" s="52">
        <v>1</v>
      </c>
      <c r="G38" s="58">
        <f t="shared" si="1"/>
        <v>0</v>
      </c>
      <c r="H38" s="37"/>
    </row>
    <row r="39" spans="2:8" ht="17" thickBot="1" x14ac:dyDescent="0.25">
      <c r="B39" s="37" t="s">
        <v>232</v>
      </c>
      <c r="C39" s="59"/>
      <c r="D39" s="48">
        <v>10</v>
      </c>
      <c r="E39" s="58">
        <f t="shared" si="0"/>
        <v>0</v>
      </c>
      <c r="F39" s="52">
        <v>1</v>
      </c>
      <c r="G39" s="58">
        <f t="shared" si="1"/>
        <v>0</v>
      </c>
      <c r="H39" s="37"/>
    </row>
    <row r="40" spans="2:8" ht="17" thickBot="1" x14ac:dyDescent="0.25">
      <c r="B40" s="37" t="s">
        <v>233</v>
      </c>
      <c r="C40" s="55"/>
      <c r="D40" s="48">
        <v>100</v>
      </c>
      <c r="E40" s="58">
        <f t="shared" ref="E40:E43" si="12">C40*D40</f>
        <v>0</v>
      </c>
      <c r="F40" s="52">
        <v>1</v>
      </c>
      <c r="G40" s="58">
        <f t="shared" ref="G40:G47" si="13">E40*F40</f>
        <v>0</v>
      </c>
      <c r="H40" s="37"/>
    </row>
    <row r="41" spans="2:8" ht="17" thickBot="1" x14ac:dyDescent="0.25">
      <c r="B41" s="37" t="s">
        <v>234</v>
      </c>
      <c r="C41" s="55"/>
      <c r="D41" s="48">
        <v>50</v>
      </c>
      <c r="E41" s="58">
        <f t="shared" si="12"/>
        <v>0</v>
      </c>
      <c r="F41" s="52">
        <v>1</v>
      </c>
      <c r="G41" s="58">
        <f t="shared" si="13"/>
        <v>0</v>
      </c>
      <c r="H41" s="37"/>
    </row>
    <row r="42" spans="2:8" ht="17" thickBot="1" x14ac:dyDescent="0.25">
      <c r="B42" s="37" t="s">
        <v>235</v>
      </c>
      <c r="C42" s="55"/>
      <c r="D42" s="48">
        <v>250</v>
      </c>
      <c r="E42" s="58">
        <f t="shared" si="12"/>
        <v>0</v>
      </c>
      <c r="F42" s="52">
        <v>1</v>
      </c>
      <c r="G42" s="58">
        <f t="shared" si="13"/>
        <v>0</v>
      </c>
      <c r="H42" s="37"/>
    </row>
    <row r="43" spans="2:8" ht="17" thickBot="1" x14ac:dyDescent="0.25">
      <c r="B43" s="37" t="s">
        <v>236</v>
      </c>
      <c r="C43" s="55"/>
      <c r="D43" s="48">
        <v>2</v>
      </c>
      <c r="E43" s="58">
        <f t="shared" si="12"/>
        <v>0</v>
      </c>
      <c r="F43" s="52">
        <v>1</v>
      </c>
      <c r="G43" s="58">
        <f t="shared" si="13"/>
        <v>0</v>
      </c>
      <c r="H43" s="37"/>
    </row>
    <row r="44" spans="2:8" ht="17" thickBot="1" x14ac:dyDescent="0.25">
      <c r="B44" s="37" t="s">
        <v>237</v>
      </c>
      <c r="C44" s="55"/>
      <c r="D44" s="48">
        <v>50</v>
      </c>
      <c r="E44" s="58">
        <f t="shared" si="0"/>
        <v>0</v>
      </c>
      <c r="F44" s="52">
        <v>1</v>
      </c>
      <c r="G44" s="58">
        <f t="shared" si="13"/>
        <v>0</v>
      </c>
      <c r="H44" s="37"/>
    </row>
    <row r="45" spans="2:8" ht="17" thickBot="1" x14ac:dyDescent="0.25">
      <c r="B45" s="37" t="s">
        <v>238</v>
      </c>
      <c r="C45" s="55"/>
      <c r="D45" s="48">
        <v>10</v>
      </c>
      <c r="E45" s="58">
        <f t="shared" si="0"/>
        <v>0</v>
      </c>
      <c r="F45" s="52">
        <v>1</v>
      </c>
      <c r="G45" s="58">
        <f t="shared" si="13"/>
        <v>0</v>
      </c>
      <c r="H45" s="37"/>
    </row>
    <row r="46" spans="2:8" ht="17" thickBot="1" x14ac:dyDescent="0.25">
      <c r="B46" s="37" t="s">
        <v>239</v>
      </c>
      <c r="C46" s="55"/>
      <c r="D46" s="48">
        <v>40</v>
      </c>
      <c r="E46" s="58">
        <f t="shared" si="0"/>
        <v>0</v>
      </c>
      <c r="F46" s="52">
        <v>1</v>
      </c>
      <c r="G46" s="58">
        <f t="shared" si="13"/>
        <v>0</v>
      </c>
      <c r="H46" s="37"/>
    </row>
    <row r="47" spans="2:8" ht="17" thickBot="1" x14ac:dyDescent="0.25">
      <c r="B47" s="37" t="s">
        <v>240</v>
      </c>
      <c r="C47" s="55"/>
      <c r="D47" s="48">
        <v>50</v>
      </c>
      <c r="E47" s="58">
        <f t="shared" si="0"/>
        <v>0</v>
      </c>
      <c r="F47" s="52">
        <v>1</v>
      </c>
      <c r="G47" s="58">
        <f t="shared" si="13"/>
        <v>0</v>
      </c>
      <c r="H47" s="37"/>
    </row>
    <row r="48" spans="2:8" ht="17" thickBot="1" x14ac:dyDescent="0.25">
      <c r="B48" s="37" t="s">
        <v>241</v>
      </c>
      <c r="C48" s="55"/>
      <c r="D48" s="48">
        <v>100</v>
      </c>
      <c r="E48" s="58">
        <f t="shared" si="0"/>
        <v>0</v>
      </c>
      <c r="F48" s="52">
        <v>1</v>
      </c>
      <c r="G48" s="58">
        <f t="shared" si="1"/>
        <v>0</v>
      </c>
      <c r="H48" s="37"/>
    </row>
    <row r="49" spans="2:11" ht="17" thickBot="1" x14ac:dyDescent="0.25">
      <c r="B49" s="37" t="s">
        <v>242</v>
      </c>
      <c r="C49" s="55"/>
      <c r="D49" s="48">
        <v>25</v>
      </c>
      <c r="E49" s="58">
        <f t="shared" si="0"/>
        <v>0</v>
      </c>
      <c r="F49" s="52">
        <v>1</v>
      </c>
      <c r="G49" s="58">
        <f t="shared" si="1"/>
        <v>0</v>
      </c>
      <c r="H49" s="37"/>
    </row>
    <row r="50" spans="2:11" ht="17" thickBot="1" x14ac:dyDescent="0.25">
      <c r="B50" s="37" t="s">
        <v>243</v>
      </c>
      <c r="C50" s="55"/>
      <c r="D50" s="48">
        <v>10</v>
      </c>
      <c r="E50" s="58">
        <f t="shared" si="0"/>
        <v>0</v>
      </c>
      <c r="F50" s="52">
        <v>1</v>
      </c>
      <c r="G50" s="58">
        <f t="shared" si="1"/>
        <v>0</v>
      </c>
      <c r="H50" s="37"/>
    </row>
    <row r="51" spans="2:11" ht="17" thickBot="1" x14ac:dyDescent="0.25">
      <c r="B51" s="37" t="s">
        <v>244</v>
      </c>
      <c r="C51" s="55"/>
      <c r="D51" s="48">
        <v>2</v>
      </c>
      <c r="E51" s="58">
        <f t="shared" si="0"/>
        <v>0</v>
      </c>
      <c r="F51" s="52">
        <v>1</v>
      </c>
      <c r="G51" s="58">
        <f t="shared" si="1"/>
        <v>0</v>
      </c>
      <c r="H51" s="37"/>
    </row>
    <row r="52" spans="2:11" ht="17" thickBot="1" x14ac:dyDescent="0.25">
      <c r="B52" s="37" t="s">
        <v>245</v>
      </c>
      <c r="C52" s="55"/>
      <c r="D52" s="48">
        <v>2</v>
      </c>
      <c r="E52" s="58">
        <f t="shared" ref="E52:E54" si="14">C52*D52</f>
        <v>0</v>
      </c>
      <c r="F52" s="52">
        <v>1</v>
      </c>
      <c r="G52" s="58">
        <f t="shared" ref="G52:G54" si="15">E52*F52</f>
        <v>0</v>
      </c>
      <c r="H52" s="37"/>
      <c r="K52" s="30"/>
    </row>
    <row r="53" spans="2:11" ht="17" thickBot="1" x14ac:dyDescent="0.25">
      <c r="B53" s="37" t="s">
        <v>246</v>
      </c>
      <c r="C53" s="55"/>
      <c r="D53" s="48">
        <v>10</v>
      </c>
      <c r="E53" s="58">
        <f t="shared" si="14"/>
        <v>0</v>
      </c>
      <c r="F53" s="52">
        <v>1</v>
      </c>
      <c r="G53" s="58">
        <f t="shared" si="15"/>
        <v>0</v>
      </c>
      <c r="H53" s="37"/>
      <c r="K53" s="30"/>
    </row>
    <row r="54" spans="2:11" ht="17" thickBot="1" x14ac:dyDescent="0.25">
      <c r="B54" s="37" t="s">
        <v>247</v>
      </c>
      <c r="C54" s="55"/>
      <c r="D54" s="48">
        <v>5</v>
      </c>
      <c r="E54" s="58">
        <f t="shared" si="14"/>
        <v>0</v>
      </c>
      <c r="F54" s="52">
        <v>1</v>
      </c>
      <c r="G54" s="58">
        <f t="shared" si="15"/>
        <v>0</v>
      </c>
      <c r="H54" s="35"/>
      <c r="K54" s="30"/>
    </row>
    <row r="55" spans="2:11" ht="17" thickBot="1" x14ac:dyDescent="0.25">
      <c r="B55" s="37" t="s">
        <v>248</v>
      </c>
      <c r="C55" s="55"/>
      <c r="D55" s="48">
        <v>2</v>
      </c>
      <c r="E55" s="58">
        <f t="shared" si="0"/>
        <v>0</v>
      </c>
      <c r="F55" s="52">
        <v>1</v>
      </c>
      <c r="G55" s="58">
        <f t="shared" si="1"/>
        <v>0</v>
      </c>
      <c r="H55" s="37"/>
      <c r="K55" s="30"/>
    </row>
    <row r="56" spans="2:11" ht="17" thickBot="1" x14ac:dyDescent="0.25">
      <c r="B56" s="37" t="s">
        <v>249</v>
      </c>
      <c r="C56" s="55"/>
      <c r="D56" s="48">
        <v>50</v>
      </c>
      <c r="E56" s="58">
        <f t="shared" si="0"/>
        <v>0</v>
      </c>
      <c r="F56" s="52">
        <v>1</v>
      </c>
      <c r="G56" s="58">
        <f t="shared" si="1"/>
        <v>0</v>
      </c>
      <c r="H56" s="37"/>
      <c r="K56" s="30"/>
    </row>
    <row r="57" spans="2:11" ht="17" thickBot="1" x14ac:dyDescent="0.25">
      <c r="B57" s="37" t="s">
        <v>250</v>
      </c>
      <c r="C57" s="55"/>
      <c r="D57" s="48">
        <v>2</v>
      </c>
      <c r="E57" s="58">
        <f t="shared" si="0"/>
        <v>0</v>
      </c>
      <c r="F57" s="52">
        <v>1</v>
      </c>
      <c r="G57" s="58">
        <f t="shared" si="1"/>
        <v>0</v>
      </c>
      <c r="H57" s="35"/>
      <c r="K57" s="30"/>
    </row>
    <row r="58" spans="2:11" ht="17" thickBot="1" x14ac:dyDescent="0.25">
      <c r="B58" s="37" t="s">
        <v>251</v>
      </c>
      <c r="C58" s="55"/>
      <c r="D58" s="48">
        <v>2</v>
      </c>
      <c r="E58" s="58">
        <f t="shared" si="0"/>
        <v>0</v>
      </c>
      <c r="F58" s="52">
        <v>1</v>
      </c>
      <c r="G58" s="58">
        <f t="shared" si="1"/>
        <v>0</v>
      </c>
      <c r="H58" s="37"/>
      <c r="K58" s="30"/>
    </row>
    <row r="59" spans="2:11" ht="17" thickBot="1" x14ac:dyDescent="0.25">
      <c r="B59" s="37" t="s">
        <v>252</v>
      </c>
      <c r="C59" s="55"/>
      <c r="D59" s="48">
        <v>1</v>
      </c>
      <c r="E59" s="58">
        <f t="shared" si="0"/>
        <v>0</v>
      </c>
      <c r="F59" s="52">
        <v>1</v>
      </c>
      <c r="G59" s="58">
        <f t="shared" si="1"/>
        <v>0</v>
      </c>
      <c r="H59" s="37"/>
      <c r="K59" s="19"/>
    </row>
    <row r="60" spans="2:11" ht="17" thickBot="1" x14ac:dyDescent="0.25">
      <c r="B60" s="37" t="s">
        <v>253</v>
      </c>
      <c r="C60" s="55"/>
      <c r="D60" s="48">
        <v>2</v>
      </c>
      <c r="E60" s="58">
        <f t="shared" si="0"/>
        <v>0</v>
      </c>
      <c r="F60" s="52">
        <v>1</v>
      </c>
      <c r="G60" s="58">
        <f t="shared" si="1"/>
        <v>0</v>
      </c>
      <c r="H60" s="37"/>
      <c r="K60" s="19"/>
    </row>
    <row r="61" spans="2:11" ht="17" thickBot="1" x14ac:dyDescent="0.25">
      <c r="B61" s="37" t="s">
        <v>254</v>
      </c>
      <c r="C61" s="55"/>
      <c r="D61" s="48">
        <v>2</v>
      </c>
      <c r="E61" s="58">
        <f t="shared" si="0"/>
        <v>0</v>
      </c>
      <c r="F61" s="52">
        <v>1</v>
      </c>
      <c r="G61" s="58">
        <f t="shared" si="1"/>
        <v>0</v>
      </c>
      <c r="H61" s="37"/>
      <c r="K61" s="19"/>
    </row>
    <row r="62" spans="2:11" ht="17" thickBot="1" x14ac:dyDescent="0.25">
      <c r="B62" s="37" t="s">
        <v>255</v>
      </c>
      <c r="C62" s="55"/>
      <c r="D62" s="48">
        <v>50</v>
      </c>
      <c r="E62" s="58">
        <f t="shared" si="0"/>
        <v>0</v>
      </c>
      <c r="F62" s="52">
        <v>1</v>
      </c>
      <c r="G62" s="58">
        <f t="shared" si="1"/>
        <v>0</v>
      </c>
      <c r="H62" s="37"/>
      <c r="K62" s="19"/>
    </row>
    <row r="63" spans="2:11" ht="17" thickBot="1" x14ac:dyDescent="0.25">
      <c r="B63" s="37" t="s">
        <v>256</v>
      </c>
      <c r="C63" s="55"/>
      <c r="D63" s="48">
        <v>20</v>
      </c>
      <c r="E63" s="58">
        <f t="shared" si="0"/>
        <v>0</v>
      </c>
      <c r="F63" s="52">
        <v>1</v>
      </c>
      <c r="G63" s="58">
        <f t="shared" si="1"/>
        <v>0</v>
      </c>
      <c r="H63" s="37"/>
      <c r="K63" s="19"/>
    </row>
    <row r="64" spans="2:11" ht="17" thickBot="1" x14ac:dyDescent="0.25">
      <c r="B64" s="37" t="s">
        <v>257</v>
      </c>
      <c r="C64" s="55"/>
      <c r="D64" s="48">
        <v>10</v>
      </c>
      <c r="E64" s="58">
        <f t="shared" si="0"/>
        <v>0</v>
      </c>
      <c r="F64" s="52">
        <v>1</v>
      </c>
      <c r="G64" s="58">
        <f t="shared" si="1"/>
        <v>0</v>
      </c>
      <c r="H64" s="37"/>
      <c r="K64" s="30"/>
    </row>
    <row r="65" spans="2:11" ht="17" thickBot="1" x14ac:dyDescent="0.25">
      <c r="B65" s="37" t="s">
        <v>258</v>
      </c>
      <c r="C65" s="55"/>
      <c r="D65" s="48">
        <v>2</v>
      </c>
      <c r="E65" s="58">
        <f t="shared" si="0"/>
        <v>0</v>
      </c>
      <c r="F65" s="52">
        <v>1</v>
      </c>
      <c r="G65" s="58">
        <f t="shared" si="1"/>
        <v>0</v>
      </c>
      <c r="H65" s="37"/>
      <c r="K65" s="30"/>
    </row>
    <row r="66" spans="2:11" ht="17" thickBot="1" x14ac:dyDescent="0.25">
      <c r="B66" s="37" t="s">
        <v>259</v>
      </c>
      <c r="C66" s="55"/>
      <c r="D66" s="48">
        <v>2</v>
      </c>
      <c r="E66" s="58">
        <f t="shared" si="0"/>
        <v>0</v>
      </c>
      <c r="F66" s="52">
        <v>1</v>
      </c>
      <c r="G66" s="58">
        <f t="shared" si="1"/>
        <v>0</v>
      </c>
      <c r="H66" s="37"/>
      <c r="K66" s="30"/>
    </row>
    <row r="67" spans="2:11" ht="17" thickBot="1" x14ac:dyDescent="0.25">
      <c r="B67" s="37" t="s">
        <v>260</v>
      </c>
      <c r="C67" s="55"/>
      <c r="D67" s="48">
        <v>1</v>
      </c>
      <c r="E67" s="58">
        <f t="shared" si="0"/>
        <v>0</v>
      </c>
      <c r="F67" s="52">
        <v>1</v>
      </c>
      <c r="G67" s="58">
        <f t="shared" si="1"/>
        <v>0</v>
      </c>
      <c r="H67" s="37"/>
      <c r="K67" s="30"/>
    </row>
    <row r="68" spans="2:11" ht="17" thickBot="1" x14ac:dyDescent="0.25">
      <c r="B68" s="37" t="s">
        <v>261</v>
      </c>
      <c r="C68" s="55"/>
      <c r="D68" s="48">
        <v>5</v>
      </c>
      <c r="E68" s="58">
        <f t="shared" si="0"/>
        <v>0</v>
      </c>
      <c r="F68" s="52">
        <v>1</v>
      </c>
      <c r="G68" s="58">
        <f t="shared" si="1"/>
        <v>0</v>
      </c>
      <c r="H68" s="37"/>
      <c r="K68" s="30"/>
    </row>
    <row r="69" spans="2:11" ht="17" thickBot="1" x14ac:dyDescent="0.25">
      <c r="B69" s="37" t="s">
        <v>262</v>
      </c>
      <c r="C69" s="55"/>
      <c r="D69" s="48">
        <v>2</v>
      </c>
      <c r="E69" s="58">
        <f t="shared" si="0"/>
        <v>0</v>
      </c>
      <c r="F69" s="52">
        <v>1</v>
      </c>
      <c r="G69" s="58">
        <f t="shared" si="1"/>
        <v>0</v>
      </c>
      <c r="H69" s="37"/>
      <c r="K69" s="30"/>
    </row>
    <row r="70" spans="2:11" ht="17" thickBot="1" x14ac:dyDescent="0.25">
      <c r="B70" s="37" t="s">
        <v>263</v>
      </c>
      <c r="C70" s="55"/>
      <c r="D70" s="48">
        <v>5</v>
      </c>
      <c r="E70" s="58">
        <f t="shared" si="0"/>
        <v>0</v>
      </c>
      <c r="F70" s="52">
        <v>1</v>
      </c>
      <c r="G70" s="58">
        <f t="shared" si="1"/>
        <v>0</v>
      </c>
      <c r="H70" s="37"/>
      <c r="K70" s="30"/>
    </row>
    <row r="71" spans="2:11" ht="17" thickBot="1" x14ac:dyDescent="0.25">
      <c r="B71" s="37" t="s">
        <v>264</v>
      </c>
      <c r="C71" s="55"/>
      <c r="D71" s="48">
        <v>70</v>
      </c>
      <c r="E71" s="58">
        <f t="shared" si="0"/>
        <v>0</v>
      </c>
      <c r="F71" s="52">
        <v>1</v>
      </c>
      <c r="G71" s="58">
        <f t="shared" si="1"/>
        <v>0</v>
      </c>
      <c r="H71" s="37"/>
    </row>
    <row r="72" spans="2:11" ht="17" thickBot="1" x14ac:dyDescent="0.25">
      <c r="B72" s="37" t="s">
        <v>265</v>
      </c>
      <c r="C72" s="55"/>
      <c r="D72" s="48">
        <v>50</v>
      </c>
      <c r="E72" s="58">
        <f t="shared" si="0"/>
        <v>0</v>
      </c>
      <c r="F72" s="52">
        <v>1</v>
      </c>
      <c r="G72" s="58">
        <f t="shared" si="1"/>
        <v>0</v>
      </c>
      <c r="H72" s="37"/>
    </row>
    <row r="73" spans="2:11" ht="17" thickBot="1" x14ac:dyDescent="0.25">
      <c r="B73" s="37" t="s">
        <v>266</v>
      </c>
      <c r="C73" s="55"/>
      <c r="D73" s="48">
        <v>10</v>
      </c>
      <c r="E73" s="58">
        <f t="shared" si="0"/>
        <v>0</v>
      </c>
      <c r="F73" s="52">
        <v>1</v>
      </c>
      <c r="G73" s="58">
        <f t="shared" si="1"/>
        <v>0</v>
      </c>
      <c r="H73" s="37"/>
    </row>
    <row r="74" spans="2:11" ht="17" thickBot="1" x14ac:dyDescent="0.25">
      <c r="B74" s="37" t="s">
        <v>267</v>
      </c>
      <c r="C74" s="55"/>
      <c r="D74" s="48">
        <v>25</v>
      </c>
      <c r="E74" s="58">
        <f t="shared" si="0"/>
        <v>0</v>
      </c>
      <c r="F74" s="52">
        <v>1</v>
      </c>
      <c r="G74" s="58">
        <f t="shared" si="1"/>
        <v>0</v>
      </c>
      <c r="H74" s="37"/>
    </row>
    <row r="75" spans="2:11" ht="17" thickBot="1" x14ac:dyDescent="0.25">
      <c r="B75" s="37" t="s">
        <v>66</v>
      </c>
      <c r="C75" s="55"/>
      <c r="D75" s="48">
        <v>10</v>
      </c>
      <c r="E75" s="58">
        <f t="shared" ref="E75:E85" si="16">C75*D75</f>
        <v>0</v>
      </c>
      <c r="F75" s="52">
        <v>1</v>
      </c>
      <c r="G75" s="58">
        <f t="shared" ref="G75:G85" si="17">E75*F75</f>
        <v>0</v>
      </c>
      <c r="H75" s="37"/>
    </row>
    <row r="76" spans="2:11" ht="17" thickBot="1" x14ac:dyDescent="0.25">
      <c r="B76" s="37" t="s">
        <v>268</v>
      </c>
      <c r="C76" s="55"/>
      <c r="D76" s="48">
        <v>100</v>
      </c>
      <c r="E76" s="58">
        <f t="shared" si="16"/>
        <v>0</v>
      </c>
      <c r="F76" s="52">
        <v>1</v>
      </c>
      <c r="G76" s="58">
        <f t="shared" si="17"/>
        <v>0</v>
      </c>
      <c r="H76" s="37"/>
    </row>
    <row r="77" spans="2:11" ht="17" thickBot="1" x14ac:dyDescent="0.25">
      <c r="B77" s="37" t="s">
        <v>269</v>
      </c>
      <c r="C77" s="55"/>
      <c r="D77" s="48">
        <v>100</v>
      </c>
      <c r="E77" s="58">
        <f t="shared" si="16"/>
        <v>0</v>
      </c>
      <c r="F77" s="52">
        <v>1</v>
      </c>
      <c r="G77" s="58">
        <f t="shared" si="17"/>
        <v>0</v>
      </c>
      <c r="H77" s="37"/>
    </row>
    <row r="78" spans="2:11" ht="17" thickBot="1" x14ac:dyDescent="0.25">
      <c r="B78" s="37" t="s">
        <v>270</v>
      </c>
      <c r="C78" s="55"/>
      <c r="D78" s="48">
        <v>50</v>
      </c>
      <c r="E78" s="58">
        <f t="shared" si="16"/>
        <v>0</v>
      </c>
      <c r="F78" s="52">
        <v>1</v>
      </c>
      <c r="G78" s="58">
        <f t="shared" si="17"/>
        <v>0</v>
      </c>
      <c r="H78" s="37"/>
    </row>
    <row r="79" spans="2:11" ht="17" thickBot="1" x14ac:dyDescent="0.25">
      <c r="B79" s="37" t="s">
        <v>271</v>
      </c>
      <c r="C79" s="55"/>
      <c r="D79" s="48">
        <v>50</v>
      </c>
      <c r="E79" s="58">
        <f t="shared" si="16"/>
        <v>0</v>
      </c>
      <c r="F79" s="52">
        <v>1</v>
      </c>
      <c r="G79" s="58">
        <f t="shared" si="17"/>
        <v>0</v>
      </c>
      <c r="H79" s="37"/>
    </row>
    <row r="80" spans="2:11" ht="17" thickBot="1" x14ac:dyDescent="0.25">
      <c r="B80" s="37" t="s">
        <v>272</v>
      </c>
      <c r="C80" s="55"/>
      <c r="D80" s="48">
        <v>50</v>
      </c>
      <c r="E80" s="58">
        <f t="shared" si="16"/>
        <v>0</v>
      </c>
      <c r="F80" s="52">
        <v>1</v>
      </c>
      <c r="G80" s="58">
        <f t="shared" si="17"/>
        <v>0</v>
      </c>
      <c r="H80" s="37"/>
    </row>
    <row r="81" spans="2:8" ht="17" thickBot="1" x14ac:dyDescent="0.25">
      <c r="B81" s="37" t="s">
        <v>273</v>
      </c>
      <c r="C81" s="55"/>
      <c r="D81" s="48">
        <v>20</v>
      </c>
      <c r="E81" s="58">
        <f t="shared" si="16"/>
        <v>0</v>
      </c>
      <c r="F81" s="52">
        <v>1</v>
      </c>
      <c r="G81" s="58">
        <f t="shared" si="17"/>
        <v>0</v>
      </c>
      <c r="H81" s="37"/>
    </row>
    <row r="82" spans="2:8" ht="17" thickBot="1" x14ac:dyDescent="0.25">
      <c r="B82" s="37" t="s">
        <v>274</v>
      </c>
      <c r="C82" s="55"/>
      <c r="D82" s="48">
        <v>10</v>
      </c>
      <c r="E82" s="58">
        <f t="shared" si="16"/>
        <v>0</v>
      </c>
      <c r="F82" s="52">
        <v>1</v>
      </c>
      <c r="G82" s="58">
        <f t="shared" si="17"/>
        <v>0</v>
      </c>
      <c r="H82" s="37"/>
    </row>
    <row r="83" spans="2:8" ht="17" thickBot="1" x14ac:dyDescent="0.25">
      <c r="B83" s="37" t="s">
        <v>52</v>
      </c>
      <c r="C83" s="55"/>
      <c r="D83" s="48">
        <v>50</v>
      </c>
      <c r="E83" s="58">
        <f t="shared" si="16"/>
        <v>0</v>
      </c>
      <c r="F83" s="52">
        <v>1</v>
      </c>
      <c r="G83" s="58">
        <f t="shared" si="17"/>
        <v>0</v>
      </c>
      <c r="H83" s="37"/>
    </row>
    <row r="84" spans="2:8" ht="17" thickBot="1" x14ac:dyDescent="0.25">
      <c r="B84" s="37" t="s">
        <v>275</v>
      </c>
      <c r="C84" s="55"/>
      <c r="D84" s="48">
        <v>100</v>
      </c>
      <c r="E84" s="58">
        <f t="shared" si="16"/>
        <v>0</v>
      </c>
      <c r="F84" s="52">
        <v>1</v>
      </c>
      <c r="G84" s="58">
        <f t="shared" si="17"/>
        <v>0</v>
      </c>
      <c r="H84" s="37"/>
    </row>
    <row r="85" spans="2:8" ht="17" thickBot="1" x14ac:dyDescent="0.25">
      <c r="B85" s="37" t="s">
        <v>273</v>
      </c>
      <c r="C85" s="55"/>
      <c r="D85" s="48">
        <v>10</v>
      </c>
      <c r="E85" s="58">
        <f t="shared" si="16"/>
        <v>0</v>
      </c>
      <c r="F85" s="52">
        <v>1</v>
      </c>
      <c r="G85" s="58">
        <f t="shared" si="17"/>
        <v>0</v>
      </c>
      <c r="H85" s="37"/>
    </row>
    <row r="86" spans="2:8" ht="17" thickBot="1" x14ac:dyDescent="0.25">
      <c r="B86" s="37" t="s">
        <v>276</v>
      </c>
      <c r="C86" s="55"/>
      <c r="D86" s="48">
        <v>5</v>
      </c>
      <c r="E86" s="58">
        <f t="shared" si="0"/>
        <v>0</v>
      </c>
      <c r="F86" s="52">
        <v>1</v>
      </c>
      <c r="G86" s="58">
        <f t="shared" si="1"/>
        <v>0</v>
      </c>
      <c r="H86" s="37"/>
    </row>
    <row r="87" spans="2:8" ht="17" thickBot="1" x14ac:dyDescent="0.25">
      <c r="B87" s="34" t="s">
        <v>99</v>
      </c>
      <c r="C87" s="8"/>
      <c r="D87" s="48">
        <v>30</v>
      </c>
      <c r="E87" s="4">
        <f>C87*D87</f>
        <v>0</v>
      </c>
      <c r="F87" s="52">
        <v>1</v>
      </c>
      <c r="G87" s="5">
        <f>E87*F87</f>
        <v>0</v>
      </c>
      <c r="H87" s="36"/>
    </row>
    <row r="88" spans="2:8" ht="17" thickBot="1" x14ac:dyDescent="0.25">
      <c r="B88" s="37" t="s">
        <v>277</v>
      </c>
      <c r="C88" s="60"/>
      <c r="D88" s="48">
        <v>250</v>
      </c>
      <c r="E88" s="58">
        <f t="shared" si="0"/>
        <v>0</v>
      </c>
      <c r="F88" s="52">
        <v>1</v>
      </c>
      <c r="G88" s="58">
        <f t="shared" si="1"/>
        <v>0</v>
      </c>
      <c r="H88" s="37" t="s">
        <v>84</v>
      </c>
    </row>
    <row r="89" spans="2:8" ht="17" thickBot="1" x14ac:dyDescent="0.25">
      <c r="B89" s="37" t="s">
        <v>278</v>
      </c>
      <c r="C89" s="55"/>
      <c r="D89" s="48">
        <v>200</v>
      </c>
      <c r="E89" s="58">
        <f t="shared" si="0"/>
        <v>0</v>
      </c>
      <c r="F89" s="52">
        <v>1</v>
      </c>
      <c r="G89" s="58">
        <f t="shared" si="1"/>
        <v>0</v>
      </c>
      <c r="H89" s="37" t="s">
        <v>279</v>
      </c>
    </row>
    <row r="90" spans="2:8" ht="17" thickBot="1" x14ac:dyDescent="0.25">
      <c r="B90" s="37" t="s">
        <v>280</v>
      </c>
      <c r="C90" s="55"/>
      <c r="D90" s="48">
        <v>50</v>
      </c>
      <c r="E90" s="58">
        <f>C90*D90</f>
        <v>0</v>
      </c>
      <c r="F90" s="52">
        <v>1</v>
      </c>
      <c r="G90" s="58">
        <f t="shared" si="1"/>
        <v>0</v>
      </c>
      <c r="H90" s="37" t="s">
        <v>279</v>
      </c>
    </row>
    <row r="91" spans="2:8" ht="17" thickBot="1" x14ac:dyDescent="0.25">
      <c r="B91" s="37" t="s">
        <v>281</v>
      </c>
      <c r="C91" s="140"/>
      <c r="D91" s="48">
        <v>150</v>
      </c>
      <c r="E91" s="58">
        <f t="shared" si="0"/>
        <v>0</v>
      </c>
      <c r="F91" s="52">
        <v>1</v>
      </c>
      <c r="G91" s="58">
        <f t="shared" si="1"/>
        <v>0</v>
      </c>
      <c r="H91" s="37" t="s">
        <v>279</v>
      </c>
    </row>
    <row r="92" spans="2:8" ht="17" thickBot="1" x14ac:dyDescent="0.25">
      <c r="B92" s="37" t="s">
        <v>282</v>
      </c>
      <c r="C92" s="141"/>
      <c r="D92" s="48">
        <v>250</v>
      </c>
      <c r="E92" s="58">
        <f t="shared" si="0"/>
        <v>0</v>
      </c>
      <c r="F92" s="52">
        <v>1</v>
      </c>
      <c r="G92" s="58">
        <f t="shared" si="1"/>
        <v>0</v>
      </c>
      <c r="H92" s="37" t="s">
        <v>88</v>
      </c>
    </row>
    <row r="93" spans="2:8" ht="17" thickBot="1" x14ac:dyDescent="0.25">
      <c r="B93" s="37" t="s">
        <v>283</v>
      </c>
      <c r="C93" s="141"/>
      <c r="D93" s="48">
        <v>150</v>
      </c>
      <c r="E93" s="58">
        <f t="shared" si="0"/>
        <v>0</v>
      </c>
      <c r="F93" s="52">
        <v>1</v>
      </c>
      <c r="G93" s="58">
        <f t="shared" si="1"/>
        <v>0</v>
      </c>
      <c r="H93" s="37" t="s">
        <v>88</v>
      </c>
    </row>
    <row r="94" spans="2:8" ht="17" thickBot="1" x14ac:dyDescent="0.25">
      <c r="B94" s="37" t="s">
        <v>284</v>
      </c>
      <c r="C94" s="141"/>
      <c r="D94" s="48">
        <v>400</v>
      </c>
      <c r="E94" s="58">
        <f t="shared" si="0"/>
        <v>0</v>
      </c>
      <c r="F94" s="52">
        <v>1</v>
      </c>
      <c r="G94" s="58">
        <f t="shared" si="1"/>
        <v>0</v>
      </c>
      <c r="H94" s="37" t="s">
        <v>88</v>
      </c>
    </row>
    <row r="95" spans="2:8" ht="17" thickBot="1" x14ac:dyDescent="0.25">
      <c r="B95" s="37" t="s">
        <v>90</v>
      </c>
      <c r="C95" s="141"/>
      <c r="D95" s="48">
        <f>2*180</f>
        <v>360</v>
      </c>
      <c r="E95" s="58">
        <f t="shared" si="0"/>
        <v>0</v>
      </c>
      <c r="F95" s="52">
        <v>1</v>
      </c>
      <c r="G95" s="58">
        <f t="shared" si="1"/>
        <v>0</v>
      </c>
      <c r="H95" s="37" t="s">
        <v>285</v>
      </c>
    </row>
    <row r="96" spans="2:8" ht="17" thickBot="1" x14ac:dyDescent="0.25">
      <c r="B96" s="37"/>
      <c r="C96" s="141"/>
      <c r="D96" s="48"/>
      <c r="E96" s="58"/>
      <c r="F96" s="52"/>
      <c r="G96" s="58"/>
      <c r="H96" s="37"/>
    </row>
    <row r="97" spans="2:7" ht="17" thickBot="1" x14ac:dyDescent="0.25"/>
    <row r="98" spans="2:7" ht="17" thickBot="1" x14ac:dyDescent="0.25">
      <c r="B98" s="157" t="s">
        <v>14</v>
      </c>
      <c r="C98" s="158"/>
      <c r="D98" s="159"/>
      <c r="E98" s="20">
        <f>SUM(E5:E97)</f>
        <v>0</v>
      </c>
      <c r="F98" s="53" t="s">
        <v>7</v>
      </c>
      <c r="G98" s="20">
        <f>SUM(G5:G97)</f>
        <v>0</v>
      </c>
    </row>
  </sheetData>
  <sheetProtection algorithmName="SHA-512" hashValue="IQPaxCGicj1N1areJLgjt8UMCHVH6UZF1y1YGOkVJaG4BS9ntDwKN5oMU+I8Jx7TxqVj4NVNafpblrbuu19H+w==" saltValue="xTuXWG7WXwz6Ttr7g43kXg==" spinCount="100000" sheet="1" objects="1" scenarios="1" selectLockedCells="1"/>
  <mergeCells count="2">
    <mergeCell ref="B98:D98"/>
    <mergeCell ref="B4:H4"/>
  </mergeCells>
  <phoneticPr fontId="15" type="noConversion"/>
  <pageMargins left="0.7" right="0.7" top="0.75" bottom="0.75" header="0.3" footer="0.3"/>
  <extLst>
    <ext xmlns:x14="http://schemas.microsoft.com/office/spreadsheetml/2009/9/main" uri="{CCE6A557-97BC-4b89-ADB6-D9C93CAAB3DF}">
      <x14:dataValidations xmlns:xm="http://schemas.microsoft.com/office/excel/2006/main" count="5">
        <x14:dataValidation type="decimal" allowBlank="1" showInputMessage="1" showErrorMessage="1" xr:uid="{4F7953A7-A729-46B7-BD15-90290D470140}">
          <x14:formula1>
            <xm:f>Gegevensvalidatie!$B$5</xm:f>
          </x14:formula1>
          <x14:formula2>
            <xm:f>Gegevensvalidatie!$C$5</xm:f>
          </x14:formula2>
          <xm:sqref>C95:C96 C94</xm:sqref>
        </x14:dataValidation>
        <x14:dataValidation type="decimal" allowBlank="1" showInputMessage="1" showErrorMessage="1" xr:uid="{9B13D06A-CA75-498E-B3DF-B538B1F826E2}">
          <x14:formula1>
            <xm:f>Gegevensvalidatie!B4</xm:f>
          </x14:formula1>
          <x14:formula2>
            <xm:f>Gegevensvalidatie!C4</xm:f>
          </x14:formula2>
          <xm:sqref>C91:C92</xm:sqref>
        </x14:dataValidation>
        <x14:dataValidation type="decimal" allowBlank="1" showInputMessage="1" showErrorMessage="1" xr:uid="{D2CE8BC9-FB65-4AD9-8E76-063A4C57B6CE}">
          <x14:formula1>
            <xm:f>Gegevensvalidatie!B5</xm:f>
          </x14:formula1>
          <x14:formula2>
            <xm:f>Gegevensvalidatie!C5</xm:f>
          </x14:formula2>
          <xm:sqref>C93</xm:sqref>
        </x14:dataValidation>
        <x14:dataValidation type="decimal" allowBlank="1" showInputMessage="1" showErrorMessage="1" xr:uid="{CD43EFBD-9DBA-8C4E-9406-2F74DFA37B8C}">
          <x14:formula1>
            <xm:f>Gegevensvalidatie!B3</xm:f>
          </x14:formula1>
          <x14:formula2>
            <xm:f>Gegevensvalidatie!C3</xm:f>
          </x14:formula2>
          <xm:sqref>C88:C89</xm:sqref>
        </x14:dataValidation>
        <x14:dataValidation type="decimal" allowBlank="1" showInputMessage="1" showErrorMessage="1" xr:uid="{62754540-2398-D942-8BA9-ECA3EBCFADCC}">
          <x14:formula1>
            <xm:f>Gegevensvalidatie!B4</xm:f>
          </x14:formula1>
          <x14:formula2>
            <xm:f>Gegevensvalidatie!C4</xm:f>
          </x14:formula2>
          <xm:sqref>C90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ae6d95edee634b2792e6f1a4ecf2da08 xmlns="ba4790f2-98c4-4268-a930-bdc80538f7bb">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494c300b-fca1-4820-9972-a88d2716d1a9</TermId>
        </TermInfo>
      </Terms>
    </ae6d95edee634b2792e6f1a4ecf2da08>
    <TaxCatchAll xmlns="ba4790f2-98c4-4268-a930-bdc80538f7bb">
      <Value>6</Value>
      <Value>2</Value>
      <Value>1</Value>
    </TaxCatchAll>
    <_dlc_DocId xmlns="56f896f8-259b-4962-b17e-76dc8ee0f4ec">POV365-1787091617-5043</_dlc_DocId>
    <_dlc_DocIdUrl xmlns="56f896f8-259b-4962-b17e-76dc8ee0f4ec">
      <Url>https://overijssel.sharepoint.com/sites/PROJ-RBMOVDRISdisplaysaanbesteding2024-2025/_layouts/15/DocIdRedir.aspx?ID=POV365-1787091617-5043</Url>
      <Description>POV365-1787091617-5043</Description>
    </_dlc_DocIdUrl>
    <ExternSysteemIdentificatiekenmerk xmlns="ba4790f2-98c4-4268-a930-bdc80538f7bb" xsi:nil="true"/>
    <Bijvoegen xmlns="ba4790f2-98c4-4268-a930-bdc80538f7bb">false</Bijvoegen>
    <StartZaak_x0020_ xmlns="ba4790f2-98c4-4268-a930-bdc80538f7bb" xsi:nil="true"/>
    <g5a2340f0f904ba4a99e1492014754c9 xmlns="ba4790f2-98c4-4268-a930-bdc80538f7bb">
      <Terms xmlns="http://schemas.microsoft.com/office/infopath/2007/PartnerControls"/>
    </g5a2340f0f904ba4a99e1492014754c9>
    <ZaaksysteemKenmerk xmlns="ba4790f2-98c4-4268-a930-bdc80538f7bb" xsi:nil="true"/>
    <_dlc_DocIdPersistId xmlns="56f896f8-259b-4962-b17e-76dc8ee0f4ec">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1134e7c-f487-4f3e-b234-30d43b5f02e1" ContentTypeId="0x010100A00871B6ADF1FF46A0727E13CD234E7E" PreviousValue="false" LastSyncTimeStamp="2023-08-22T08:45:37.303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Overijssel Document" ma:contentTypeID="0x010100A00871B6ADF1FF46A0727E13CD234E7E005DB9D50FC1197940A65F060AC7AFAA9E" ma:contentTypeVersion="5" ma:contentTypeDescription="Standaard document met de generieke eigenschappen." ma:contentTypeScope="" ma:versionID="039290cef1af0bf39269c3a8a8895d1c">
  <xsd:schema xmlns:xsd="http://www.w3.org/2001/XMLSchema" xmlns:xs="http://www.w3.org/2001/XMLSchema" xmlns:p="http://schemas.microsoft.com/office/2006/metadata/properties" xmlns:ns2="ba4790f2-98c4-4268-a930-bdc80538f7bb" xmlns:ns3="56f896f8-259b-4962-b17e-76dc8ee0f4ec" targetNamespace="http://schemas.microsoft.com/office/2006/metadata/properties" ma:root="true" ma:fieldsID="cb5593f7d0fc9c333faac6fbc61e8e51" ns2:_="" ns3:_="">
    <xsd:import namespace="ba4790f2-98c4-4268-a930-bdc80538f7bb"/>
    <xsd:import namespace="56f896f8-259b-4962-b17e-76dc8ee0f4ec"/>
    <xsd:element name="properties">
      <xsd:complexType>
        <xsd:sequence>
          <xsd:element name="documentManagement">
            <xsd:complexType>
              <xsd:all>
                <xsd:element ref="ns2:ExternSysteemIdentificatiekenmerk" minOccurs="0"/>
                <xsd:element ref="ns2:TaxCatchAll" minOccurs="0"/>
                <xsd:element ref="ns2:TaxCatchAllLabel" minOccurs="0"/>
                <xsd:element ref="ns2:g5a2340f0f904ba4a99e1492014754c9" minOccurs="0"/>
                <xsd:element ref="ns2:ae6d95edee634b2792e6f1a4ecf2da08" minOccurs="0"/>
                <xsd:element ref="ns2:ZaaksysteemKenmerk" minOccurs="0"/>
                <xsd:element ref="ns2:Bijvoegen" minOccurs="0"/>
                <xsd:element ref="ns2:StartZaak_x0020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790f2-98c4-4268-a930-bdc80538f7bb" elementFormDefault="qualified">
    <xsd:import namespace="http://schemas.microsoft.com/office/2006/documentManagement/types"/>
    <xsd:import namespace="http://schemas.microsoft.com/office/infopath/2007/PartnerControls"/>
    <xsd:element name="ExternSysteemIdentificatiekenmerk" ma:index="4" nillable="true" ma:displayName="Extern systeem identificatiekenmerk" ma:description="Specificeer hier het systeem en het kenmerk (bijv. SAP-19373836)" ma:internalName="ExternSysteemIdentificatiekenmerk">
      <xsd:simpleType>
        <xsd:restriction base="dms:Text">
          <xsd:maxLength value="255"/>
        </xsd:restriction>
      </xsd:simpleType>
    </xsd:element>
    <xsd:element name="TaxCatchAll" ma:index="6" nillable="true" ma:displayName="Taxonomy Catch All Column" ma:hidden="true" ma:list="{d0b0618f-f666-4f16-97dd-05ff1ec7c879}" ma:internalName="TaxCatchAll" ma:showField="CatchAllData" ma:web="56f896f8-259b-4962-b17e-76dc8ee0f4e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d0b0618f-f666-4f16-97dd-05ff1ec7c879}" ma:internalName="TaxCatchAllLabel" ma:readOnly="true" ma:showField="CatchAllDataLabel" ma:web="56f896f8-259b-4962-b17e-76dc8ee0f4ec">
      <xsd:complexType>
        <xsd:complexContent>
          <xsd:extension base="dms:MultiChoiceLookup">
            <xsd:sequence>
              <xsd:element name="Value" type="dms:Lookup" maxOccurs="unbounded" minOccurs="0" nillable="true"/>
            </xsd:sequence>
          </xsd:extension>
        </xsd:complexContent>
      </xsd:complexType>
    </xsd:element>
    <xsd:element name="g5a2340f0f904ba4a99e1492014754c9" ma:index="9" nillable="true" ma:taxonomy="true" ma:internalName="g5a2340f0f904ba4a99e1492014754c9" ma:taxonomyFieldName="Documenttype" ma:displayName="Documenttype" ma:readOnly="false" ma:default="" ma:fieldId="{05a2340f-0f90-4ba4-a99e-1492014754c9}" ma:sspId="61134e7c-f487-4f3e-b234-30d43b5f02e1" ma:termSetId="dd23a233-2f62-4320-bc53-288f842bf377" ma:anchorId="00000000-0000-0000-0000-000000000000" ma:open="false" ma:isKeyword="false">
      <xsd:complexType>
        <xsd:sequence>
          <xsd:element ref="pc:Terms" minOccurs="0" maxOccurs="1"/>
        </xsd:sequence>
      </xsd:complexType>
    </xsd:element>
    <xsd:element name="ae6d95edee634b2792e6f1a4ecf2da08" ma:index="13" nillable="true" ma:taxonomy="true" ma:internalName="ae6d95edee634b2792e6f1a4ecf2da08" ma:taxonomyFieldName="Documentstatus" ma:displayName="Documentstatus" ma:readOnly="false" ma:fieldId="{ae6d95ed-ee63-4b27-92e6-f1a4ecf2da08}" ma:sspId="61134e7c-f487-4f3e-b234-30d43b5f02e1" ma:termSetId="d4545161-d101-419d-849d-c2735aac7eba" ma:anchorId="00000000-0000-0000-0000-000000000000" ma:open="false" ma:isKeyword="false">
      <xsd:complexType>
        <xsd:sequence>
          <xsd:element ref="pc:Terms" minOccurs="0" maxOccurs="1"/>
        </xsd:sequence>
      </xsd:complexType>
    </xsd:element>
    <xsd:element name="ZaaksysteemKenmerk" ma:index="15" nillable="true" ma:displayName="Zaaksysteem kenmerk" ma:hidden="true" ma:internalName="ZaaksysteemKenmerk" ma:readOnly="false">
      <xsd:simpleType>
        <xsd:restriction base="dms:Text">
          <xsd:maxLength value="255"/>
        </xsd:restriction>
      </xsd:simpleType>
    </xsd:element>
    <xsd:element name="Bijvoegen" ma:index="16" nillable="true" ma:displayName="Bijvoegen" ma:default="0" ma:hidden="true" ma:internalName="Bijvoegen" ma:readOnly="false">
      <xsd:simpleType>
        <xsd:restriction base="dms:Boolean"/>
      </xsd:simpleType>
    </xsd:element>
    <xsd:element name="StartZaak_x0020_" ma:index="17" nillable="true" ma:displayName="Start zaak" ma:hidden="true" ma:internalName="StartZaak_x0020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f896f8-259b-4962-b17e-76dc8ee0f4ec" elementFormDefault="qualified">
    <xsd:import namespace="http://schemas.microsoft.com/office/2006/documentManagement/types"/>
    <xsd:import namespace="http://schemas.microsoft.com/office/infopath/2007/PartnerControls"/>
    <xsd:element name="_dlc_DocId" ma:index="1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6C2F9-35C3-4A93-AA98-92D842C61495}">
  <ds:schemaRefs>
    <ds:schemaRef ds:uri="http://purl.org/dc/elements/1.1/"/>
    <ds:schemaRef ds:uri="ba4790f2-98c4-4268-a930-bdc80538f7bb"/>
    <ds:schemaRef ds:uri="http://schemas.microsoft.com/office/2006/documentManagement/type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56f896f8-259b-4962-b17e-76dc8ee0f4ec"/>
    <ds:schemaRef ds:uri="http://schemas.microsoft.com/office/2006/metadata/properties"/>
  </ds:schemaRefs>
</ds:datastoreItem>
</file>

<file path=customXml/itemProps2.xml><?xml version="1.0" encoding="utf-8"?>
<ds:datastoreItem xmlns:ds="http://schemas.openxmlformats.org/officeDocument/2006/customXml" ds:itemID="{E16EC02F-F14B-4795-91F2-75032C7F1DB1}">
  <ds:schemaRefs>
    <ds:schemaRef ds:uri="http://schemas.microsoft.com/sharepoint/v3/contenttype/forms"/>
  </ds:schemaRefs>
</ds:datastoreItem>
</file>

<file path=customXml/itemProps3.xml><?xml version="1.0" encoding="utf-8"?>
<ds:datastoreItem xmlns:ds="http://schemas.openxmlformats.org/officeDocument/2006/customXml" ds:itemID="{1B28C3FC-7182-48BF-B147-60A9E9CBFD4F}">
  <ds:schemaRefs>
    <ds:schemaRef ds:uri="Microsoft.SharePoint.Taxonomy.ContentTypeSync"/>
  </ds:schemaRefs>
</ds:datastoreItem>
</file>

<file path=customXml/itemProps4.xml><?xml version="1.0" encoding="utf-8"?>
<ds:datastoreItem xmlns:ds="http://schemas.openxmlformats.org/officeDocument/2006/customXml" ds:itemID="{98979A9B-C072-4ADF-8FF3-5F49D65F9666}">
  <ds:schemaRefs>
    <ds:schemaRef ds:uri="http://schemas.microsoft.com/sharepoint/events"/>
  </ds:schemaRefs>
</ds:datastoreItem>
</file>

<file path=customXml/itemProps5.xml><?xml version="1.0" encoding="utf-8"?>
<ds:datastoreItem xmlns:ds="http://schemas.openxmlformats.org/officeDocument/2006/customXml" ds:itemID="{48468661-EA9E-4775-8692-C2295560B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4790f2-98c4-4268-a930-bdc80538f7bb"/>
    <ds:schemaRef ds:uri="56f896f8-259b-4962-b17e-76dc8ee0f4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11</vt:i4>
      </vt:variant>
    </vt:vector>
  </HeadingPairs>
  <TitlesOfParts>
    <vt:vector size="11" baseType="lpstr">
      <vt:lpstr>Uitleg Prijslijst</vt:lpstr>
      <vt:lpstr>1. Totalen</vt:lpstr>
      <vt:lpstr>2. Implementatie Flevoland</vt:lpstr>
      <vt:lpstr>3. Implementatie Gelderland </vt:lpstr>
      <vt:lpstr>4. Implementatie Overijssel</vt:lpstr>
      <vt:lpstr>5. Beheerkosten Flevoland</vt:lpstr>
      <vt:lpstr>6. Beheerkosten Gelderland</vt:lpstr>
      <vt:lpstr>7. Beheerkosten Overijssel</vt:lpstr>
      <vt:lpstr>8. Stuksprijzen beheer</vt:lpstr>
      <vt:lpstr>9. Energieverbruik</vt:lpstr>
      <vt:lpstr>Gegevensvalidatie</vt:lpstr>
    </vt:vector>
  </TitlesOfParts>
  <Manager/>
  <Company>Mov ensis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Quincent Ripassa</dc:creator>
  <cp:keywords/>
  <dc:description/>
  <cp:lastModifiedBy>Ek, EH. van (Edwin)</cp:lastModifiedBy>
  <cp:revision/>
  <dcterms:created xsi:type="dcterms:W3CDTF">2015-03-24T07:28:26Z</dcterms:created>
  <dcterms:modified xsi:type="dcterms:W3CDTF">2025-05-21T23:00:08Z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0x010100A00871B6ADF1FF46A0727E13CD234E7E005DB9D50FC1197940A65F060AC7AFAA9E</vt:lpwstr>
  </property>
  <property fmtid="{D5CDD505-2E9C-101B-9397-08002B2CF9AE}" pid="3" name="Documentstatus">
    <vt:lpwstr>6;#Concept|494c300b-fca1-4820-9972-a88d2716d1a9</vt:lpwstr>
  </property>
  <property fmtid="{D5CDD505-2E9C-101B-9397-08002B2CF9AE}" pid="4" name="_dlc_DocIdItemGuid">
    <vt:lpwstr>5a2b0998-af60-4811-93d4-9f6ef051e5a9</vt:lpwstr>
  </property>
  <property fmtid="{D5CDD505-2E9C-101B-9397-08002B2CF9AE}" pid="5" name="MediaServiceImageTags">
    <vt:lpwstr/>
  </property>
  <property fmtid="{D5CDD505-2E9C-101B-9397-08002B2CF9AE}" pid="6" name="Documentsoort">
    <vt:lpwstr/>
  </property>
  <property fmtid="{D5CDD505-2E9C-101B-9397-08002B2CF9AE}" pid="7" name="hc177bb5d1a84cadb04e5c71ff211ad4">
    <vt:lpwstr>Verkeer en vervoer|1067d225-fad3-46b5-babf-1d4fb2eab7e5</vt:lpwstr>
  </property>
  <property fmtid="{D5CDD505-2E9C-101B-9397-08002B2CF9AE}" pid="8" name="g4911d1be07a4422a8ee2ce893e0df3b">
    <vt:lpwstr>RBM|b7234c63-dd4e-4fcf-aa01-b20216e1330f</vt:lpwstr>
  </property>
  <property fmtid="{D5CDD505-2E9C-101B-9397-08002B2CF9AE}" pid="9" name="gdee63a8b651439cb8bd2cdd061035cb">
    <vt:lpwstr/>
  </property>
  <property fmtid="{D5CDD505-2E9C-101B-9397-08002B2CF9AE}" pid="10" name="Verantwoordelijk organisatieonderdeel">
    <vt:lpwstr>2;#RBM|b7234c63-dd4e-4fcf-aa01-b20216e1330f</vt:lpwstr>
  </property>
  <property fmtid="{D5CDD505-2E9C-101B-9397-08002B2CF9AE}" pid="11" name="Taakveld">
    <vt:lpwstr>1;#Verkeer en vervoer|1067d225-fad3-46b5-babf-1d4fb2eab7e5</vt:lpwstr>
  </property>
  <property fmtid="{D5CDD505-2E9C-101B-9397-08002B2CF9AE}" pid="12" name="Documenttype">
    <vt:lpwstr/>
  </property>
  <property fmtid="{D5CDD505-2E9C-101B-9397-08002B2CF9AE}" pid="13" name="Verantwoordelijk_x0020_organisatieonderdeel">
    <vt:lpwstr>2;#RBM|b7234c63-dd4e-4fcf-aa01-b20216e1330f</vt:lpwstr>
  </property>
  <property fmtid="{D5CDD505-2E9C-101B-9397-08002B2CF9AE}" pid="14" name="Secretariaat">
    <vt:lpwstr/>
  </property>
  <property fmtid="{D5CDD505-2E9C-101B-9397-08002B2CF9AE}" pid="15" name="Proces">
    <vt:lpwstr/>
  </property>
  <property fmtid="{D5CDD505-2E9C-101B-9397-08002B2CF9AE}" pid="16" name="b7d5404cb2a5404d83710578ba68e687">
    <vt:lpwstr/>
  </property>
  <property fmtid="{D5CDD505-2E9C-101B-9397-08002B2CF9AE}" pid="17" name="i3a97997f2484179be2952c5602acc27">
    <vt:lpwstr/>
  </property>
  <property fmtid="{D5CDD505-2E9C-101B-9397-08002B2CF9AE}" pid="18" name="Hotspot">
    <vt:lpwstr/>
  </property>
  <property fmtid="{D5CDD505-2E9C-101B-9397-08002B2CF9AE}" pid="19" name="lcf76f155ced4ddcb4097134ff3c332f">
    <vt:lpwstr/>
  </property>
  <property fmtid="{D5CDD505-2E9C-101B-9397-08002B2CF9AE}" pid="20" name="MSIP_Label_1f7c1374-3856-4efe-8a20-c736d592c69d_Enabled">
    <vt:lpwstr>True</vt:lpwstr>
  </property>
  <property fmtid="{D5CDD505-2E9C-101B-9397-08002B2CF9AE}" pid="21" name="MSIP_Label_1f7c1374-3856-4efe-8a20-c736d592c69d_SiteId">
    <vt:lpwstr>198fc6c4-dbc7-4471-82ef-764d9e62caf1</vt:lpwstr>
  </property>
  <property fmtid="{D5CDD505-2E9C-101B-9397-08002B2CF9AE}" pid="22" name="MSIP_Label_1f7c1374-3856-4efe-8a20-c736d592c69d_SetDate">
    <vt:lpwstr>2025-04-14T15:17:02Z</vt:lpwstr>
  </property>
  <property fmtid="{D5CDD505-2E9C-101B-9397-08002B2CF9AE}" pid="23" name="MSIP_Label_1f7c1374-3856-4efe-8a20-c736d592c69d_Name">
    <vt:lpwstr>Intern</vt:lpwstr>
  </property>
  <property fmtid="{D5CDD505-2E9C-101B-9397-08002B2CF9AE}" pid="24" name="MSIP_Label_1f7c1374-3856-4efe-8a20-c736d592c69d_ActionId">
    <vt:lpwstr>c4fc7cb9-2283-4bb7-a2e4-645795302b69</vt:lpwstr>
  </property>
  <property fmtid="{D5CDD505-2E9C-101B-9397-08002B2CF9AE}" pid="25" name="MSIP_Label_1f7c1374-3856-4efe-8a20-c736d592c69d_Removed">
    <vt:lpwstr>False</vt:lpwstr>
  </property>
  <property fmtid="{D5CDD505-2E9C-101B-9397-08002B2CF9AE}" pid="26" name="MSIP_Label_1f7c1374-3856-4efe-8a20-c736d592c69d_Extended_MSFT_Method">
    <vt:lpwstr>Standard</vt:lpwstr>
  </property>
  <property fmtid="{D5CDD505-2E9C-101B-9397-08002B2CF9AE}" pid="27" name="Sensitivity">
    <vt:lpwstr>Intern</vt:lpwstr>
  </property>
  <property fmtid="{D5CDD505-2E9C-101B-9397-08002B2CF9AE}" pid="28" name="BeperkingOpenbaarheid">
    <vt:lpwstr/>
  </property>
  <property fmtid="{D5CDD505-2E9C-101B-9397-08002B2CF9AE}" pid="29" name="AfzenderOntvanger">
    <vt:lpwstr/>
  </property>
  <property fmtid="{D5CDD505-2E9C-101B-9397-08002B2CF9AE}" pid="30" name="DocumentSetDescription">
    <vt:lpwstr/>
  </property>
  <property fmtid="{D5CDD505-2E9C-101B-9397-08002B2CF9AE}" pid="31" name="xd_ProgID">
    <vt:lpwstr/>
  </property>
  <property fmtid="{D5CDD505-2E9C-101B-9397-08002B2CF9AE}" pid="32" name="Gerelateerd document">
    <vt:lpwstr/>
  </property>
  <property fmtid="{D5CDD505-2E9C-101B-9397-08002B2CF9AE}" pid="33" name="AdresBetrokkene">
    <vt:lpwstr/>
  </property>
  <property fmtid="{D5CDD505-2E9C-101B-9397-08002B2CF9AE}" pid="34" name="ScanUser">
    <vt:lpwstr/>
  </property>
  <property fmtid="{D5CDD505-2E9C-101B-9397-08002B2CF9AE}" pid="35" name="ComplianceAssetId">
    <vt:lpwstr/>
  </property>
  <property fmtid="{D5CDD505-2E9C-101B-9397-08002B2CF9AE}" pid="36" name="TemplateUrl">
    <vt:lpwstr/>
  </property>
  <property fmtid="{D5CDD505-2E9C-101B-9397-08002B2CF9AE}" pid="37" name="Referentiekenmerk">
    <vt:lpwstr/>
  </property>
  <property fmtid="{D5CDD505-2E9C-101B-9397-08002B2CF9AE}" pid="38" name="Locatie van object">
    <vt:lpwstr/>
  </property>
  <property fmtid="{D5CDD505-2E9C-101B-9397-08002B2CF9AE}" pid="39" name="_ExtendedDescription">
    <vt:lpwstr/>
  </property>
  <property fmtid="{D5CDD505-2E9C-101B-9397-08002B2CF9AE}" pid="40" name="Aantekeningsnummer">
    <vt:lpwstr/>
  </property>
  <property fmtid="{D5CDD505-2E9C-101B-9397-08002B2CF9AE}" pid="41" name="Start Werkstroom">
    <vt:lpwstr/>
  </property>
  <property fmtid="{D5CDD505-2E9C-101B-9397-08002B2CF9AE}" pid="42" name="xd_Signature">
    <vt:bool>false</vt:bool>
  </property>
  <property fmtid="{D5CDD505-2E9C-101B-9397-08002B2CF9AE}" pid="43" name="Richting">
    <vt:lpwstr/>
  </property>
  <property fmtid="{D5CDD505-2E9C-101B-9397-08002B2CF9AE}" pid="44" name="PostOpmerkingen">
    <vt:lpwstr/>
  </property>
  <property fmtid="{D5CDD505-2E9C-101B-9397-08002B2CF9AE}" pid="45" name="ControlePost">
    <vt:bool>false</vt:bool>
  </property>
  <property fmtid="{D5CDD505-2E9C-101B-9397-08002B2CF9AE}" pid="46" name="Behandelaars">
    <vt:lpwstr/>
  </property>
  <property fmtid="{D5CDD505-2E9C-101B-9397-08002B2CF9AE}" pid="47" name="Oorsprong">
    <vt:lpwstr/>
  </property>
  <property fmtid="{D5CDD505-2E9C-101B-9397-08002B2CF9AE}" pid="48" name="TriggerFlowInfo">
    <vt:lpwstr/>
  </property>
  <property fmtid="{D5CDD505-2E9C-101B-9397-08002B2CF9AE}" pid="49" name="ScanBatchID">
    <vt:lpwstr/>
  </property>
</Properties>
</file>