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13. Operationele inkoop\02. Strategische inkoop\SI (nieuw)\Medisch\Projecten\2024\Div. 3 ICD-PM\03 EA doc\AUMC\"/>
    </mc:Choice>
  </mc:AlternateContent>
  <xr:revisionPtr revIDLastSave="0" documentId="13_ncr:1_{4ADDA2DE-8CF9-45FC-B869-650C7B06B0E5}" xr6:coauthVersionLast="47" xr6:coauthVersionMax="47" xr10:uidLastSave="{00000000-0000-0000-0000-000000000000}"/>
  <bookViews>
    <workbookView xWindow="28680" yWindow="-120" windowWidth="29040" windowHeight="17025" xr2:uid="{BB688DA4-0EF1-4EDB-9CD9-1EC9F326654F}"/>
  </bookViews>
  <sheets>
    <sheet name="Blad1" sheetId="1" r:id="rId1"/>
  </sheets>
  <definedNames>
    <definedName name="_xlnm._FilterDatabase" localSheetId="0" hidden="1">Blad1!$A$3:$K$37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1" l="1"/>
  <c r="K35" i="1"/>
  <c r="K34" i="1"/>
  <c r="D3" i="1" l="1"/>
  <c r="D6" i="1"/>
  <c r="D11" i="1"/>
  <c r="D18" i="1"/>
  <c r="D23" i="1"/>
  <c r="D29" i="1"/>
  <c r="D33" i="1"/>
  <c r="D37" i="1" l="1"/>
  <c r="K32" i="1"/>
  <c r="K31" i="1"/>
  <c r="K30" i="1"/>
  <c r="K28" i="1"/>
  <c r="K27" i="1"/>
  <c r="K26" i="1"/>
  <c r="K25" i="1"/>
  <c r="K24" i="1"/>
  <c r="K22" i="1"/>
  <c r="K21" i="1"/>
  <c r="K20" i="1"/>
  <c r="K19" i="1"/>
  <c r="K17" i="1"/>
  <c r="K15" i="1"/>
  <c r="K14" i="1"/>
  <c r="K12" i="1"/>
  <c r="K13" i="1"/>
  <c r="K10" i="1"/>
  <c r="K9" i="1"/>
  <c r="K8" i="1"/>
  <c r="K7" i="1"/>
  <c r="K5" i="1"/>
  <c r="K4" i="1"/>
  <c r="K3" i="1" s="1"/>
  <c r="K16" i="1"/>
  <c r="K18" i="1" l="1"/>
  <c r="K23" i="1"/>
  <c r="K29" i="1"/>
  <c r="K11" i="1"/>
  <c r="K6" i="1"/>
  <c r="K33" i="1" l="1"/>
  <c r="K37" i="1" s="1"/>
  <c r="B5" i="1" l="1"/>
  <c r="B7" i="1" s="1"/>
  <c r="B8" i="1" s="1"/>
  <c r="B9" i="1" s="1"/>
  <c r="B10" i="1" s="1"/>
  <c r="B12" i="1" s="1"/>
  <c r="B13" i="1" s="1"/>
  <c r="B14" i="1" s="1"/>
  <c r="B15" i="1" s="1"/>
  <c r="B16" i="1" s="1"/>
  <c r="B17" i="1" s="1"/>
  <c r="B19" i="1" s="1"/>
  <c r="B20" i="1" s="1"/>
  <c r="B21" i="1" l="1"/>
  <c r="B22" i="1" s="1"/>
  <c r="B24" i="1" s="1"/>
  <c r="B25" i="1" s="1"/>
  <c r="B26" i="1"/>
  <c r="B27" i="1" s="1"/>
  <c r="B28" i="1" s="1"/>
  <c r="B30" i="1" l="1"/>
  <c r="B31" i="1" s="1"/>
  <c r="B32" i="1" s="1"/>
  <c r="B34" i="1" l="1"/>
  <c r="B35" i="1" s="1"/>
  <c r="B36" i="1" s="1"/>
</calcChain>
</file>

<file path=xl/sharedStrings.xml><?xml version="1.0" encoding="utf-8"?>
<sst xmlns="http://schemas.openxmlformats.org/spreadsheetml/2006/main" count="174" uniqueCount="69">
  <si>
    <t xml:space="preserve">Programma van Wensen 1- en 2- kamer PM's en CRT-P </t>
  </si>
  <si>
    <t>Amsterdam UMC</t>
  </si>
  <si>
    <t>Wens</t>
  </si>
  <si>
    <t>Punten verdeling (500 totaal)</t>
  </si>
  <si>
    <r>
      <t xml:space="preserve">Toekenning punten
</t>
    </r>
    <r>
      <rPr>
        <i/>
        <sz val="8"/>
        <rFont val="Calibri"/>
        <family val="2"/>
      </rPr>
      <t>Het maximaal haalbaar aantal punten wordt vermenigvuldigd met het onder genoemde percentage en automatisch afgerond op een cijfer met max. 1 cijfers achter de komma in de laatste kolom.</t>
    </r>
  </si>
  <si>
    <t>Code</t>
  </si>
  <si>
    <t>nr.</t>
  </si>
  <si>
    <t xml:space="preserve">Programeer toestellen en Remote Patiënt Management systeem </t>
  </si>
  <si>
    <t>W: PM</t>
  </si>
  <si>
    <t>Dit is een Ja/nee antwoord. Ja = 100% Nee is 0%</t>
  </si>
  <si>
    <t>Diagnostiek</t>
  </si>
  <si>
    <t xml:space="preserve">In de aangeboden 2- kamer pacemaker en de CRT-P kan de PMT-interventiefrequentie los van het upper rate limit (URL) worden geprogrammeerd om ook PMT’s die langzamer dan het URL te detecteren en te beëindigen. Daarnaast kunnen de aangeboden 2- kamer pacemaker en de CRT-P  PMT’s registreren en opslaan (incl. intracardiale electrogrammen).Toelichting bij het eerste punt: Het gaat hierbij om het zelf kunnen programmeren van de grens waarbij de behandelaar niet afhankelijk willen zijn van een door de leverancier opgelegde vaste grens.
</t>
  </si>
  <si>
    <t>Pacing</t>
  </si>
  <si>
    <t>100% van de punten bij 200 bpm of meer
50% bij 190 bpm of meer (0% bij alles onder de 190)</t>
  </si>
  <si>
    <t>Conduction System Pacing (CSP); Lead en guide catheter</t>
  </si>
  <si>
    <t>CRT-P specifiek</t>
  </si>
  <si>
    <t>Een schroef levert 100% van de punten. Een wokkel levert geen punten op.</t>
  </si>
  <si>
    <t>Volume</t>
  </si>
  <si>
    <t>Toekenning punten</t>
  </si>
  <si>
    <t>Toelichting Inschrijver</t>
  </si>
  <si>
    <t>%</t>
  </si>
  <si>
    <t>Bij ≤ 13,0 cc = 50% van de punten
Bij ≤ 11,0 cc = 100% van de  punten</t>
  </si>
  <si>
    <t>Volume opgeven in hele cc.</t>
  </si>
  <si>
    <t>Bij ≤ 13,0 cc = 50% van de punten
Bij ≤ 11,0 cc = 100% van de punten</t>
  </si>
  <si>
    <t>Bij ≤ 17,0 cc = 50% van de punten
Bij ≤ 15,0 cc = 100% van de punten</t>
  </si>
  <si>
    <t>Levensduur/Garantie</t>
  </si>
  <si>
    <t>Aantal maanden invullen</t>
  </si>
  <si>
    <t xml:space="preserve">48 maanden of meer = 100% van de punten alles daar onder per maand -2,08%
Berekening: (aantal maanden boven minimum inschrijver  / 48 maanden) * punten = score.
</t>
  </si>
  <si>
    <t xml:space="preserve">Berekening Eis uit PvE van dit perceel en Wens uit het PvW van dit perceel met betrekking tot de levensduur van het Device hier invullen. </t>
  </si>
  <si>
    <t xml:space="preserve">48 maanden of meer = 100% van de punten alles daar onder per maand -2,08%
Berekening: (aantal maanden boven minimum inschrijver  / 48 maanden) * punten = score.
</t>
  </si>
  <si>
    <t>36 maanden of meer = 100% van de punten alles daar onder per maand -2,78%
Berekening: (aantal maanden boven minimum inschrijver  / 36 maanden) * punten = score.</t>
  </si>
  <si>
    <t>Totaal score op wensen 1- 2- kamer PM's en CRT-P (afgerond op helen volgens wiskundige basis)</t>
  </si>
  <si>
    <t>1-K</t>
  </si>
  <si>
    <t>2-K</t>
  </si>
  <si>
    <t>CRT-P</t>
  </si>
  <si>
    <t>% x max. score = Punten</t>
  </si>
  <si>
    <t>Percentage</t>
  </si>
  <si>
    <t>√</t>
  </si>
  <si>
    <t xml:space="preserve">Remote monitoring  van de aangeboden 1- en 2- kamer PM's  en de CRT-P  is mogelijk via een app op de telefoon van de patiënt. De app moet werken voor Android of iOS.
</t>
  </si>
  <si>
    <t xml:space="preserve">De patiënt heeft de mogelijkheid om op eigen initiatief een thuiscontrole geforceerd uit te voeren (patiënt initiated interrogation) met het aangeboden Remote Patiënt Management systeem.
</t>
  </si>
  <si>
    <t>Onderwerp</t>
  </si>
  <si>
    <r>
      <rPr>
        <b/>
        <sz val="10"/>
        <color theme="1"/>
        <rFont val="Calibri"/>
        <family val="2"/>
        <scheme val="minor"/>
      </rPr>
      <t>Toelichting Inschrijver</t>
    </r>
    <r>
      <rPr>
        <sz val="10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</rPr>
      <t xml:space="preserve">Vul hier Ja of Nee in als antwoord op de vraag.
Geef in kolom G, H, I, J welk percentage hierbij hoort. In de kolom toelichting vermeldt u op welke blz. van de productspecificaties -die u per device dient te uploaden- wij het bewijs kunnen teruglezen. Geef </t>
    </r>
    <r>
      <rPr>
        <i/>
        <u/>
        <sz val="8"/>
        <color theme="1"/>
        <rFont val="Calibri"/>
        <family val="2"/>
      </rPr>
      <t>alleen als er om gevraagd wordt</t>
    </r>
    <r>
      <rPr>
        <i/>
        <sz val="8"/>
        <color theme="1"/>
        <rFont val="Calibri"/>
        <family val="2"/>
      </rPr>
      <t xml:space="preserve"> een aanvullende toelichting.
 </t>
    </r>
  </si>
  <si>
    <t xml:space="preserve">De aangeboden 1- en 2- kamer PM's en de CRT-P beschikken over diagnostiek betreffende het gedrag van de rate respons(sensor) modus.
</t>
  </si>
  <si>
    <t xml:space="preserve">De aangeboden 1 en 2 kamer PM's beschikken over hartfalen diagnostiek  welke een beeld geeft over de hartfalen status van de patient. 
</t>
  </si>
  <si>
    <t xml:space="preserve">In de aangeboden CRT-P moet bij gebruik van de tweede sensor (uniek of als blend met de accelerometer) het VV delay te programmeren zijn.  
</t>
  </si>
  <si>
    <t xml:space="preserve">De aangeboden 1- en 2- kamer PM's en CRT-P beschikken naast de accelerometer over een tweede fysiologische sensor voor rate adaptive pacing.
</t>
  </si>
  <si>
    <t xml:space="preserve">De aangeboden 2- kamer PM's en CRT-P kan de Post Ventriculaire Atriale Refractaire Periode (PVARP) kan zo geprogrammeerd worden dat deze tijdens inspanning korter is dan in rust, en direct na de inspanning weer verlengt.
</t>
  </si>
  <si>
    <t xml:space="preserve">Bij de aangeboden 1- en 2- kamer PM's en CRT-P kan handmatige de “night rate” geprogrammeerd worden. 
</t>
  </si>
  <si>
    <t xml:space="preserve">De aangeboden 2-kamer PM en de aangeboden CRT-P hebben de functionaliteit om automatisch atriale ATP af te geven.
</t>
  </si>
  <si>
    <t xml:space="preserve">De aangeboden 2- kamer PM beschikt over een functionaliteit die onnodige ventricular stimulatie minimaliseert middels een pacing modus waarin de pacemaker tijdelijk en situationeel in een AAI of ADI modus functioneert.
</t>
  </si>
  <si>
    <t xml:space="preserve">De aangeboden 2- kamer PM en CRT-P beschikken over een upper tracking rate van 200 bpm.
</t>
  </si>
  <si>
    <t xml:space="preserve">De lead body diameter van de aangeboden CSP lead is kleiner dan 4.5Fr. 
</t>
  </si>
  <si>
    <t xml:space="preserve">De lead fracture rate van de aangeboden CSP lead ligt beneden 0,2%/jaar, zoals blijkt uit lead performance studies bij patienten met een CSP systeem. 
</t>
  </si>
  <si>
    <t xml:space="preserve">Inschrijver biedt een CE approved lead en bijpassende guidings aan t.b.v. Bachmann bundel pacing. 
</t>
  </si>
  <si>
    <t xml:space="preserve">Het is mogelijk in de aangeboden 2-kamer pacemakers en CRT-P om geen ventriculaire safety pacing / ventriculaire safety standby / safety window actief te hebben.
</t>
  </si>
  <si>
    <t xml:space="preserve">De pulsgenerator van de aangeboden CRT-P  beschikt over een algoritme dat de thoraximpedantie kan meten, kan documenteren en kan rapporteren aan de behandelaar in UMC. 
</t>
  </si>
  <si>
    <t xml:space="preserve">De aangeboden CRT-P beschikt over automatisch adaptieve synchrone CRT pacing.
</t>
  </si>
  <si>
    <t xml:space="preserve">De aangeboden CRT-P kan op meerdere elektroden configuraties op de LV-leads gelijktijdig stimuleren.
</t>
  </si>
  <si>
    <t xml:space="preserve">Naast een LV-lead met standaard intraveneuze fixatie kunt u een intraveneuze fixatie lead aanbieden (met actieve weefselfixatie) tegen dezelfde prijs als de gewone LV-lead.
</t>
  </si>
  <si>
    <t xml:space="preserve">De LV-lead die u aanbiedt moet intern te irrigeren zijn met heparine (de klinische standaard ter preventie van interne bloedstolselvorming) en heeft geen afsluitend klepje aan de tip.
</t>
  </si>
  <si>
    <t xml:space="preserve">Het volume van de puls generator van de aangeboden 1-kamer PM is maximaal 15 cc. (incl. Connector head).
</t>
  </si>
  <si>
    <t xml:space="preserve">Het volume van de puls generator van de aangeboden 2-kamer PM is maximaal 15 cc. (incl. Connector head).
</t>
  </si>
  <si>
    <t xml:space="preserve">Het volume van de puls generator van de aangeboden CRT-P is maximaal 20 cc. (incl. Connector head).
</t>
  </si>
  <si>
    <r>
      <t xml:space="preserve">Levensduur in jaren van de aangeboden 1-kamer PM </t>
    </r>
    <r>
      <rPr>
        <sz val="10"/>
        <rFont val="Calibri"/>
        <family val="2"/>
      </rPr>
      <t xml:space="preserve">is minimaal 9 jaar: 100% pacing, modus AAI of VVI, 60 BPM/min; pacing output 2.5V@0.4ms; pacing impedantie 500 Ω. </t>
    </r>
    <r>
      <rPr>
        <i/>
        <sz val="10"/>
        <rFont val="Calibri"/>
        <family val="2"/>
      </rPr>
      <t>Berekening batterijlevensduur bij de opgegeven parameters invullen van de door u geoffreerde 1-kamer PM.</t>
    </r>
    <r>
      <rPr>
        <sz val="10"/>
        <rFont val="Calibri"/>
        <family val="2"/>
        <scheme val="minor"/>
      </rPr>
      <t xml:space="preserve">
</t>
    </r>
  </si>
  <si>
    <r>
      <t xml:space="preserve">Levensduur in jaren van de aangeboden 2-kamer PM </t>
    </r>
    <r>
      <rPr>
        <sz val="10"/>
        <rFont val="Calibri"/>
        <family val="2"/>
      </rPr>
      <t>is minimaal 9 jaar: 100% Atriale pacing en 100% Ventriculaire pacing; modus DDD 60 BPM/min; pacing output RA en RV 2.5V@0.4ms;  pacing impedanties 500 Ω.</t>
    </r>
    <r>
      <rPr>
        <i/>
        <sz val="10"/>
        <rFont val="Calibri"/>
        <family val="2"/>
      </rPr>
      <t xml:space="preserve"> Berekening batterijlevensduur bij de opgegeven parameters invullen van de door u geoffreerde 2-kamer PM.</t>
    </r>
    <r>
      <rPr>
        <sz val="10"/>
        <rFont val="Calibri"/>
        <family val="2"/>
        <scheme val="minor"/>
      </rPr>
      <t xml:space="preserve">
</t>
    </r>
  </si>
  <si>
    <r>
      <t xml:space="preserve">Levensduur in jaren van de aangeboden CRT-P is minimaal 9 jaar: 100% biventriculaire pacing, 15% atriale pacing, modus DDD-BIV 60 BPM/min, pacing output RA, RV en LV 2.5V@0.4ms, pacing impedantie 500 Ω. Alle diagnostiek/EGM opslag aan en dagelijks thuismonitoring aan. </t>
    </r>
    <r>
      <rPr>
        <i/>
        <sz val="10"/>
        <rFont val="Calibri"/>
        <family val="2"/>
      </rPr>
      <t>Berekening batterijlevensduur bij de opgegeven parameters invullen van de door u geoffreerde CRT-P.</t>
    </r>
    <r>
      <rPr>
        <sz val="10"/>
        <rFont val="Calibri"/>
        <family val="2"/>
      </rPr>
      <t xml:space="preserve">
</t>
    </r>
  </si>
  <si>
    <t xml:space="preserve">Berekening: </t>
  </si>
  <si>
    <r>
      <t xml:space="preserve">Toelichting Inschrijver 
</t>
    </r>
    <r>
      <rPr>
        <b/>
        <i/>
        <sz val="8"/>
        <rFont val="Calibri"/>
        <family val="2"/>
        <scheme val="minor"/>
      </rPr>
      <t xml:space="preserve">(Berekening in maanden. U mag de uitslag van uw berekening niet naar boven afronden). </t>
    </r>
    <r>
      <rPr>
        <b/>
        <sz val="10"/>
        <rFont val="Calibri"/>
        <family val="2"/>
        <scheme val="minor"/>
      </rPr>
      <t xml:space="preserve">
</t>
    </r>
  </si>
  <si>
    <t>Ja / 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</si>
</sst>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i/>
      <sz val="10"/>
      <name val="Calibri"/>
      <family val="2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name val="Calibri"/>
      <family val="2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</font>
    <font>
      <i/>
      <u/>
      <sz val="8"/>
      <color theme="1"/>
      <name val="Calibri"/>
      <family val="2"/>
    </font>
    <font>
      <b/>
      <sz val="10"/>
      <color theme="4" tint="-0.249977111117893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3" fillId="2" borderId="2" xfId="0" applyFont="1" applyFill="1" applyBorder="1" applyAlignment="1" applyProtection="1">
      <alignment vertical="top" wrapText="1"/>
      <protection hidden="1"/>
    </xf>
    <xf numFmtId="0" fontId="2" fillId="3" borderId="3" xfId="0" applyFont="1" applyFill="1" applyBorder="1" applyAlignment="1" applyProtection="1">
      <alignment horizontal="left" vertical="top" wrapText="1"/>
      <protection hidden="1"/>
    </xf>
    <xf numFmtId="0" fontId="2" fillId="3" borderId="4" xfId="0" applyFont="1" applyFill="1" applyBorder="1" applyAlignment="1" applyProtection="1">
      <alignment horizontal="left" vertical="top" wrapText="1"/>
      <protection hidden="1"/>
    </xf>
    <xf numFmtId="0" fontId="3" fillId="3" borderId="4" xfId="0" applyFont="1" applyFill="1" applyBorder="1" applyAlignment="1" applyProtection="1">
      <alignment vertical="top" wrapText="1"/>
      <protection hidden="1"/>
    </xf>
    <xf numFmtId="0" fontId="4" fillId="0" borderId="3" xfId="0" applyFont="1" applyBorder="1" applyAlignment="1" applyProtection="1">
      <alignment horizontal="left" vertical="top" wrapText="1"/>
      <protection hidden="1"/>
    </xf>
    <xf numFmtId="0" fontId="4" fillId="4" borderId="4" xfId="0" applyFont="1" applyFill="1" applyBorder="1" applyAlignment="1" applyProtection="1">
      <alignment horizontal="right" vertical="top" wrapText="1"/>
      <protection hidden="1"/>
    </xf>
    <xf numFmtId="0" fontId="5" fillId="4" borderId="4" xfId="0" applyFont="1" applyFill="1" applyBorder="1" applyAlignment="1" applyProtection="1">
      <alignment vertical="top" wrapText="1"/>
      <protection hidden="1"/>
    </xf>
    <xf numFmtId="0" fontId="4" fillId="4" borderId="3" xfId="0" applyFont="1" applyFill="1" applyBorder="1" applyAlignment="1" applyProtection="1">
      <alignment horizontal="left" vertical="top" wrapText="1"/>
      <protection hidden="1"/>
    </xf>
    <xf numFmtId="0" fontId="5" fillId="0" borderId="4" xfId="0" applyFont="1" applyBorder="1" applyAlignment="1" applyProtection="1">
      <alignment vertical="top" wrapText="1"/>
      <protection hidden="1"/>
    </xf>
    <xf numFmtId="0" fontId="4" fillId="0" borderId="4" xfId="0" applyFont="1" applyBorder="1" applyAlignment="1" applyProtection="1">
      <alignment horizontal="right" vertical="top" wrapText="1"/>
      <protection hidden="1"/>
    </xf>
    <xf numFmtId="0" fontId="6" fillId="0" borderId="4" xfId="0" applyFont="1" applyBorder="1" applyAlignment="1" applyProtection="1">
      <alignment vertical="top" wrapText="1"/>
      <protection hidden="1"/>
    </xf>
    <xf numFmtId="0" fontId="3" fillId="3" borderId="4" xfId="0" applyFont="1" applyFill="1" applyBorder="1" applyAlignment="1" applyProtection="1">
      <alignment vertical="top"/>
      <protection hidden="1"/>
    </xf>
    <xf numFmtId="0" fontId="5" fillId="5" borderId="4" xfId="0" applyFont="1" applyFill="1" applyBorder="1" applyAlignment="1" applyProtection="1">
      <alignment vertical="top" wrapText="1"/>
      <protection hidden="1"/>
    </xf>
    <xf numFmtId="0" fontId="6" fillId="4" borderId="4" xfId="0" applyFont="1" applyFill="1" applyBorder="1" applyAlignment="1" applyProtection="1">
      <alignment vertical="top" wrapText="1"/>
      <protection hidden="1"/>
    </xf>
    <xf numFmtId="0" fontId="3" fillId="3" borderId="5" xfId="0" applyFont="1" applyFill="1" applyBorder="1" applyAlignment="1" applyProtection="1">
      <alignment horizontal="left" vertical="top" wrapText="1"/>
      <protection hidden="1"/>
    </xf>
    <xf numFmtId="0" fontId="3" fillId="3" borderId="6" xfId="0" applyFont="1" applyFill="1" applyBorder="1" applyAlignment="1" applyProtection="1">
      <alignment horizontal="left" vertical="top" wrapText="1"/>
      <protection hidden="1"/>
    </xf>
    <xf numFmtId="0" fontId="8" fillId="3" borderId="7" xfId="0" applyFont="1" applyFill="1" applyBorder="1" applyAlignment="1" applyProtection="1">
      <alignment vertical="top"/>
      <protection hidden="1"/>
    </xf>
    <xf numFmtId="0" fontId="11" fillId="2" borderId="2" xfId="0" applyFont="1" applyFill="1" applyBorder="1" applyAlignment="1" applyProtection="1">
      <alignment vertical="top" wrapText="1"/>
      <protection hidden="1"/>
    </xf>
    <xf numFmtId="9" fontId="3" fillId="2" borderId="2" xfId="2" applyFont="1" applyFill="1" applyBorder="1" applyAlignment="1" applyProtection="1">
      <alignment vertical="top" wrapText="1"/>
      <protection hidden="1"/>
    </xf>
    <xf numFmtId="0" fontId="14" fillId="3" borderId="4" xfId="0" applyFont="1" applyFill="1" applyBorder="1" applyAlignment="1" applyProtection="1">
      <alignment vertical="top" wrapText="1"/>
      <protection hidden="1"/>
    </xf>
    <xf numFmtId="0" fontId="15" fillId="0" borderId="4" xfId="0" applyFont="1" applyBorder="1" applyAlignment="1" applyProtection="1">
      <alignment vertical="top" wrapText="1"/>
      <protection hidden="1"/>
    </xf>
    <xf numFmtId="9" fontId="3" fillId="6" borderId="4" xfId="2" applyFont="1" applyFill="1" applyBorder="1" applyAlignment="1" applyProtection="1">
      <alignment horizontal="center" vertical="top" wrapText="1"/>
      <protection locked="0"/>
    </xf>
    <xf numFmtId="1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5" fillId="6" borderId="4" xfId="0" applyFont="1" applyFill="1" applyBorder="1" applyAlignment="1" applyProtection="1">
      <alignment vertical="top" wrapText="1"/>
      <protection locked="0"/>
    </xf>
    <xf numFmtId="0" fontId="15" fillId="5" borderId="4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1" fontId="3" fillId="3" borderId="4" xfId="2" applyNumberFormat="1" applyFont="1" applyFill="1" applyBorder="1" applyAlignment="1" applyProtection="1">
      <alignment horizontal="center" vertical="top" wrapText="1"/>
      <protection locked="0"/>
    </xf>
    <xf numFmtId="9" fontId="3" fillId="4" borderId="4" xfId="2" applyFont="1" applyFill="1" applyBorder="1" applyAlignment="1" applyProtection="1">
      <alignment horizontal="center" vertical="top" wrapText="1"/>
      <protection locked="0"/>
    </xf>
    <xf numFmtId="9" fontId="3" fillId="3" borderId="4" xfId="2" applyFont="1" applyFill="1" applyBorder="1" applyAlignment="1" applyProtection="1">
      <alignment horizontal="center" vertical="top" wrapText="1"/>
      <protection locked="0"/>
    </xf>
    <xf numFmtId="0" fontId="15" fillId="5" borderId="4" xfId="0" applyFont="1" applyFill="1" applyBorder="1" applyAlignment="1" applyProtection="1">
      <alignment vertical="top" wrapText="1"/>
      <protection hidden="1"/>
    </xf>
    <xf numFmtId="164" fontId="3" fillId="6" borderId="4" xfId="1" applyNumberFormat="1" applyFont="1" applyFill="1" applyBorder="1" applyAlignment="1" applyProtection="1">
      <alignment horizontal="center" vertical="top" wrapText="1"/>
      <protection locked="0"/>
    </xf>
    <xf numFmtId="1" fontId="3" fillId="6" borderId="4" xfId="2" applyNumberFormat="1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vertical="top" wrapText="1"/>
      <protection hidden="1"/>
    </xf>
    <xf numFmtId="9" fontId="3" fillId="3" borderId="6" xfId="2" applyFont="1" applyFill="1" applyBorder="1" applyAlignment="1" applyProtection="1">
      <alignment horizontal="center" vertical="top" wrapText="1"/>
      <protection hidden="1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18" fillId="6" borderId="4" xfId="0" applyFont="1" applyFill="1" applyBorder="1" applyAlignment="1" applyProtection="1">
      <alignment horizontal="center" vertical="top" wrapText="1"/>
      <protection locked="0"/>
    </xf>
    <xf numFmtId="9" fontId="19" fillId="6" borderId="4" xfId="2" applyFont="1" applyFill="1" applyBorder="1" applyAlignment="1" applyProtection="1">
      <alignment horizontal="center" vertical="top" wrapText="1"/>
      <protection locked="0"/>
    </xf>
    <xf numFmtId="9" fontId="19" fillId="7" borderId="4" xfId="2" applyFont="1" applyFill="1" applyBorder="1" applyAlignment="1" applyProtection="1">
      <alignment horizontal="center" vertical="top" wrapText="1"/>
      <protection locked="0"/>
    </xf>
    <xf numFmtId="164" fontId="3" fillId="4" borderId="4" xfId="1" applyNumberFormat="1" applyFont="1" applyFill="1" applyBorder="1" applyAlignment="1" applyProtection="1">
      <alignment horizontal="center" vertical="top" wrapText="1"/>
      <protection locked="0"/>
    </xf>
    <xf numFmtId="0" fontId="8" fillId="3" borderId="7" xfId="0" applyFont="1" applyFill="1" applyBorder="1" applyAlignment="1" applyProtection="1">
      <alignment horizontal="center" vertical="top" wrapText="1"/>
      <protection hidden="1"/>
    </xf>
    <xf numFmtId="1" fontId="3" fillId="2" borderId="8" xfId="0" applyNumberFormat="1" applyFont="1" applyFill="1" applyBorder="1" applyAlignment="1" applyProtection="1">
      <alignment horizontal="center" vertical="top" wrapText="1"/>
      <protection hidden="1"/>
    </xf>
    <xf numFmtId="1" fontId="3" fillId="3" borderId="9" xfId="0" applyNumberFormat="1" applyFont="1" applyFill="1" applyBorder="1" applyAlignment="1" applyProtection="1">
      <alignment horizontal="center" vertical="top" wrapText="1"/>
      <protection hidden="1"/>
    </xf>
    <xf numFmtId="1" fontId="3" fillId="4" borderId="9" xfId="0" applyNumberFormat="1" applyFont="1" applyFill="1" applyBorder="1" applyAlignment="1" applyProtection="1">
      <alignment horizontal="center" vertical="top" wrapText="1"/>
      <protection hidden="1"/>
    </xf>
    <xf numFmtId="1" fontId="3" fillId="4" borderId="9" xfId="3" applyNumberFormat="1" applyFont="1" applyFill="1" applyBorder="1" applyAlignment="1" applyProtection="1">
      <alignment horizontal="center" vertical="top" wrapText="1"/>
      <protection hidden="1"/>
    </xf>
    <xf numFmtId="1" fontId="3" fillId="3" borderId="9" xfId="0" applyNumberFormat="1" applyFont="1" applyFill="1" applyBorder="1" applyAlignment="1" applyProtection="1">
      <alignment horizontal="center" vertical="top"/>
      <protection hidden="1"/>
    </xf>
    <xf numFmtId="1" fontId="3" fillId="3" borderId="10" xfId="0" applyNumberFormat="1" applyFont="1" applyFill="1" applyBorder="1" applyAlignment="1" applyProtection="1">
      <alignment horizontal="center" vertical="top" wrapText="1"/>
      <protection hidden="1"/>
    </xf>
    <xf numFmtId="0" fontId="0" fillId="0" borderId="0" xfId="0" applyAlignment="1">
      <alignment horizontal="center"/>
    </xf>
    <xf numFmtId="0" fontId="8" fillId="3" borderId="7" xfId="0" applyFont="1" applyFill="1" applyBorder="1" applyAlignment="1" applyProtection="1">
      <alignment horizontal="center" vertical="top"/>
      <protection hidden="1"/>
    </xf>
    <xf numFmtId="0" fontId="9" fillId="2" borderId="11" xfId="0" applyFont="1" applyFill="1" applyBorder="1" applyAlignment="1" applyProtection="1">
      <alignment horizontal="center" vertical="top" wrapText="1"/>
      <protection hidden="1"/>
    </xf>
    <xf numFmtId="1" fontId="3" fillId="3" borderId="12" xfId="0" applyNumberFormat="1" applyFont="1" applyFill="1" applyBorder="1" applyAlignment="1" applyProtection="1">
      <alignment horizontal="center" vertical="top" wrapText="1"/>
      <protection hidden="1"/>
    </xf>
    <xf numFmtId="0" fontId="11" fillId="4" borderId="4" xfId="0" applyFont="1" applyFill="1" applyBorder="1" applyAlignment="1" applyProtection="1">
      <alignment horizontal="center" vertical="top" wrapText="1"/>
      <protection hidden="1"/>
    </xf>
    <xf numFmtId="0" fontId="11" fillId="0" borderId="4" xfId="0" applyFont="1" applyBorder="1" applyAlignment="1" applyProtection="1">
      <alignment horizontal="center" vertical="top" wrapText="1"/>
      <protection hidden="1"/>
    </xf>
    <xf numFmtId="0" fontId="3" fillId="3" borderId="12" xfId="0" applyFont="1" applyFill="1" applyBorder="1" applyAlignment="1" applyProtection="1">
      <alignment horizontal="center" vertical="top" wrapText="1"/>
      <protection hidden="1"/>
    </xf>
    <xf numFmtId="0" fontId="17" fillId="4" borderId="4" xfId="0" applyFont="1" applyFill="1" applyBorder="1" applyAlignment="1" applyProtection="1">
      <alignment horizontal="center" vertical="top" wrapText="1"/>
      <protection hidden="1"/>
    </xf>
    <xf numFmtId="0" fontId="3" fillId="3" borderId="12" xfId="0" applyFont="1" applyFill="1" applyBorder="1" applyAlignment="1" applyProtection="1">
      <alignment horizontal="center" vertical="top"/>
      <protection hidden="1"/>
    </xf>
    <xf numFmtId="0" fontId="11" fillId="5" borderId="4" xfId="0" applyFont="1" applyFill="1" applyBorder="1" applyAlignment="1" applyProtection="1">
      <alignment horizontal="center" vertical="top" wrapText="1"/>
      <protection hidden="1"/>
    </xf>
    <xf numFmtId="1" fontId="3" fillId="3" borderId="13" xfId="0" applyNumberFormat="1" applyFont="1" applyFill="1" applyBorder="1" applyAlignment="1" applyProtection="1">
      <alignment horizontal="center" vertical="top" wrapText="1"/>
      <protection hidden="1"/>
    </xf>
    <xf numFmtId="0" fontId="4" fillId="0" borderId="3" xfId="0" applyFont="1" applyFill="1" applyBorder="1" applyAlignment="1" applyProtection="1">
      <alignment horizontal="left" vertical="top" wrapText="1"/>
      <protection hidden="1"/>
    </xf>
    <xf numFmtId="0" fontId="4" fillId="0" borderId="4" xfId="0" applyFont="1" applyFill="1" applyBorder="1" applyAlignment="1" applyProtection="1">
      <alignment horizontal="right" vertical="top" wrapText="1"/>
      <protection hidden="1"/>
    </xf>
    <xf numFmtId="0" fontId="5" fillId="0" borderId="4" xfId="0" applyFont="1" applyFill="1" applyBorder="1" applyAlignment="1" applyProtection="1">
      <alignment vertical="top" wrapText="1"/>
      <protection hidden="1"/>
    </xf>
    <xf numFmtId="0" fontId="11" fillId="0" borderId="4" xfId="0" applyFont="1" applyFill="1" applyBorder="1" applyAlignment="1" applyProtection="1">
      <alignment horizontal="center" vertical="top" wrapText="1"/>
      <protection hidden="1"/>
    </xf>
    <xf numFmtId="0" fontId="15" fillId="0" borderId="4" xfId="0" applyFont="1" applyFill="1" applyBorder="1" applyAlignment="1" applyProtection="1">
      <alignment vertical="top" wrapText="1"/>
      <protection hidden="1"/>
    </xf>
    <xf numFmtId="0" fontId="5" fillId="4" borderId="4" xfId="0" applyFont="1" applyFill="1" applyBorder="1" applyAlignment="1" applyProtection="1">
      <alignment horizontal="center" vertical="top" wrapText="1"/>
      <protection hidden="1"/>
    </xf>
    <xf numFmtId="0" fontId="5" fillId="0" borderId="4" xfId="0" applyFont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2" fillId="2" borderId="2" xfId="0" applyFont="1" applyFill="1" applyBorder="1" applyAlignment="1" applyProtection="1">
      <alignment horizontal="left" vertical="top" wrapText="1"/>
      <protection hidden="1"/>
    </xf>
    <xf numFmtId="0" fontId="8" fillId="3" borderId="7" xfId="0" applyFont="1" applyFill="1" applyBorder="1" applyAlignment="1" applyProtection="1">
      <alignment horizontal="left" vertical="top" wrapText="1"/>
      <protection hidden="1"/>
    </xf>
    <xf numFmtId="0" fontId="3" fillId="3" borderId="4" xfId="0" applyFont="1" applyFill="1" applyBorder="1" applyAlignment="1" applyProtection="1">
      <alignment horizontal="center" vertical="top" wrapText="1"/>
      <protection locked="0"/>
    </xf>
  </cellXfs>
  <cellStyles count="4">
    <cellStyle name="Komma" xfId="1" builtinId="3"/>
    <cellStyle name="Normal" xfId="3" xr:uid="{3ADDAE4F-067C-472C-B6BF-A379EDB38B94}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D205A-282A-48C6-88F2-E0DA9594A2A1}">
  <dimension ref="A1:K42"/>
  <sheetViews>
    <sheetView tabSelected="1" zoomScale="120" zoomScaleNormal="120" workbookViewId="0">
      <pane ySplit="1" topLeftCell="A2" activePane="bottomLeft" state="frozen"/>
      <selection activeCell="C1" sqref="C1"/>
      <selection pane="bottomLeft" activeCell="C2" sqref="C2"/>
    </sheetView>
  </sheetViews>
  <sheetFormatPr defaultRowHeight="15" x14ac:dyDescent="0.25"/>
  <cols>
    <col min="1" max="1" width="5.28515625" bestFit="1" customWidth="1"/>
    <col min="2" max="2" width="2.85546875" bestFit="1" customWidth="1"/>
    <col min="3" max="3" width="76" customWidth="1"/>
    <col min="4" max="4" width="11.5703125" style="47" customWidth="1"/>
    <col min="5" max="5" width="29.7109375" customWidth="1"/>
    <col min="6" max="6" width="36.7109375" customWidth="1"/>
    <col min="10" max="10" width="12.85546875" customWidth="1"/>
    <col min="11" max="11" width="9.42578125" style="47" bestFit="1" customWidth="1"/>
  </cols>
  <sheetData>
    <row r="1" spans="1:11" ht="19.5" thickBot="1" x14ac:dyDescent="0.3">
      <c r="A1" s="17" t="s">
        <v>0</v>
      </c>
      <c r="B1" s="17"/>
      <c r="C1" s="17"/>
      <c r="D1" s="48">
        <v>6</v>
      </c>
      <c r="E1" s="67" t="s">
        <v>1</v>
      </c>
      <c r="F1" s="67"/>
      <c r="G1" s="67"/>
      <c r="H1" s="67"/>
      <c r="I1" s="67"/>
      <c r="J1" s="67"/>
      <c r="K1" s="40"/>
    </row>
    <row r="2" spans="1:11" ht="102.75" x14ac:dyDescent="0.25">
      <c r="A2" s="65" t="s">
        <v>2</v>
      </c>
      <c r="B2" s="66"/>
      <c r="C2" s="1" t="s">
        <v>40</v>
      </c>
      <c r="D2" s="49" t="s">
        <v>3</v>
      </c>
      <c r="E2" s="1" t="s">
        <v>4</v>
      </c>
      <c r="F2" s="18" t="s">
        <v>41</v>
      </c>
      <c r="G2" s="19" t="s">
        <v>32</v>
      </c>
      <c r="H2" s="19" t="s">
        <v>33</v>
      </c>
      <c r="I2" s="19" t="s">
        <v>34</v>
      </c>
      <c r="J2" s="19" t="s">
        <v>36</v>
      </c>
      <c r="K2" s="41" t="s">
        <v>35</v>
      </c>
    </row>
    <row r="3" spans="1:11" x14ac:dyDescent="0.25">
      <c r="A3" s="2" t="s">
        <v>5</v>
      </c>
      <c r="B3" s="3" t="s">
        <v>6</v>
      </c>
      <c r="C3" s="4" t="s">
        <v>7</v>
      </c>
      <c r="D3" s="50">
        <f>D4+D5</f>
        <v>60</v>
      </c>
      <c r="E3" s="20"/>
      <c r="F3" s="20"/>
      <c r="G3" s="20"/>
      <c r="H3" s="20"/>
      <c r="I3" s="20"/>
      <c r="J3" s="4"/>
      <c r="K3" s="42">
        <f>SUM(K4:K5)</f>
        <v>60</v>
      </c>
    </row>
    <row r="4" spans="1:11" ht="38.25" x14ac:dyDescent="0.25">
      <c r="A4" s="8" t="s">
        <v>8</v>
      </c>
      <c r="B4" s="6">
        <v>1</v>
      </c>
      <c r="C4" s="7" t="s">
        <v>38</v>
      </c>
      <c r="D4" s="51">
        <v>30</v>
      </c>
      <c r="E4" s="21" t="s">
        <v>9</v>
      </c>
      <c r="F4" s="25" t="s">
        <v>68</v>
      </c>
      <c r="G4" s="38" t="s">
        <v>37</v>
      </c>
      <c r="H4" s="38" t="s">
        <v>37</v>
      </c>
      <c r="I4" s="38" t="s">
        <v>37</v>
      </c>
      <c r="J4" s="28">
        <v>1</v>
      </c>
      <c r="K4" s="43">
        <f>J4*D4</f>
        <v>30</v>
      </c>
    </row>
    <row r="5" spans="1:11" ht="51" x14ac:dyDescent="0.25">
      <c r="A5" s="5" t="s">
        <v>8</v>
      </c>
      <c r="B5" s="6">
        <f>+B4+1</f>
        <v>2</v>
      </c>
      <c r="C5" s="9" t="s">
        <v>39</v>
      </c>
      <c r="D5" s="52">
        <v>30</v>
      </c>
      <c r="E5" s="21" t="s">
        <v>9</v>
      </c>
      <c r="F5" s="25" t="s">
        <v>68</v>
      </c>
      <c r="G5" s="22"/>
      <c r="H5" s="22"/>
      <c r="I5" s="24"/>
      <c r="J5" s="28">
        <v>1</v>
      </c>
      <c r="K5" s="43">
        <f>J5*D5</f>
        <v>30</v>
      </c>
    </row>
    <row r="6" spans="1:11" x14ac:dyDescent="0.25">
      <c r="A6" s="2" t="s">
        <v>5</v>
      </c>
      <c r="B6" s="3" t="s">
        <v>6</v>
      </c>
      <c r="C6" s="4" t="s">
        <v>10</v>
      </c>
      <c r="D6" s="53">
        <f>+D7+D8+D9+D10</f>
        <v>80</v>
      </c>
      <c r="E6" s="4"/>
      <c r="F6" s="26"/>
      <c r="G6" s="26"/>
      <c r="H6" s="26"/>
      <c r="I6" s="26"/>
      <c r="J6" s="27"/>
      <c r="K6" s="42">
        <f>SUM(K7:K10)</f>
        <v>80</v>
      </c>
    </row>
    <row r="7" spans="1:11" ht="38.25" x14ac:dyDescent="0.25">
      <c r="A7" s="5" t="s">
        <v>8</v>
      </c>
      <c r="B7" s="6">
        <f>+B5+1</f>
        <v>3</v>
      </c>
      <c r="C7" s="9" t="s">
        <v>42</v>
      </c>
      <c r="D7" s="52">
        <v>20</v>
      </c>
      <c r="E7" s="21" t="s">
        <v>9</v>
      </c>
      <c r="F7" s="25" t="s">
        <v>68</v>
      </c>
      <c r="G7" s="38" t="s">
        <v>37</v>
      </c>
      <c r="H7" s="38" t="s">
        <v>37</v>
      </c>
      <c r="I7" s="38" t="s">
        <v>37</v>
      </c>
      <c r="J7" s="28">
        <v>1</v>
      </c>
      <c r="K7" s="43">
        <f>J7*D7</f>
        <v>20</v>
      </c>
    </row>
    <row r="8" spans="1:11" ht="38.25" x14ac:dyDescent="0.25">
      <c r="A8" s="5" t="s">
        <v>8</v>
      </c>
      <c r="B8" s="6">
        <f t="shared" ref="B8:B10" si="0">+B7+1</f>
        <v>4</v>
      </c>
      <c r="C8" s="7" t="s">
        <v>43</v>
      </c>
      <c r="D8" s="51">
        <v>0</v>
      </c>
      <c r="E8" s="21" t="s">
        <v>9</v>
      </c>
      <c r="F8" s="25" t="s">
        <v>68</v>
      </c>
      <c r="G8" s="38" t="s">
        <v>37</v>
      </c>
      <c r="H8" s="38" t="s">
        <v>37</v>
      </c>
      <c r="I8" s="36"/>
      <c r="J8" s="28">
        <v>1</v>
      </c>
      <c r="K8" s="43">
        <f>J8*D8</f>
        <v>0</v>
      </c>
    </row>
    <row r="9" spans="1:11" ht="38.25" x14ac:dyDescent="0.25">
      <c r="A9" s="5" t="s">
        <v>8</v>
      </c>
      <c r="B9" s="10">
        <f t="shared" si="0"/>
        <v>5</v>
      </c>
      <c r="C9" s="11" t="s">
        <v>44</v>
      </c>
      <c r="D9" s="52">
        <v>40</v>
      </c>
      <c r="E9" s="21" t="s">
        <v>9</v>
      </c>
      <c r="F9" s="25" t="s">
        <v>68</v>
      </c>
      <c r="G9" s="36"/>
      <c r="H9" s="36"/>
      <c r="I9" s="28">
        <v>1</v>
      </c>
      <c r="J9" s="22"/>
      <c r="K9" s="43">
        <f>I9*D9</f>
        <v>40</v>
      </c>
    </row>
    <row r="10" spans="1:11" ht="89.25" x14ac:dyDescent="0.25">
      <c r="A10" s="5" t="s">
        <v>8</v>
      </c>
      <c r="B10" s="10">
        <f t="shared" si="0"/>
        <v>6</v>
      </c>
      <c r="C10" s="11" t="s">
        <v>11</v>
      </c>
      <c r="D10" s="64">
        <v>20</v>
      </c>
      <c r="E10" s="21" t="s">
        <v>9</v>
      </c>
      <c r="F10" s="25" t="s">
        <v>68</v>
      </c>
      <c r="G10" s="22"/>
      <c r="H10" s="38" t="s">
        <v>37</v>
      </c>
      <c r="I10" s="38" t="s">
        <v>37</v>
      </c>
      <c r="J10" s="28">
        <v>1</v>
      </c>
      <c r="K10" s="43">
        <f>J10*D10</f>
        <v>20</v>
      </c>
    </row>
    <row r="11" spans="1:11" x14ac:dyDescent="0.25">
      <c r="A11" s="2" t="s">
        <v>5</v>
      </c>
      <c r="B11" s="3" t="s">
        <v>6</v>
      </c>
      <c r="C11" s="4" t="s">
        <v>12</v>
      </c>
      <c r="D11" s="53">
        <f>SUM(D12:D17)</f>
        <v>150</v>
      </c>
      <c r="E11" s="4"/>
      <c r="F11" s="26"/>
      <c r="G11" s="26"/>
      <c r="H11" s="26"/>
      <c r="I11" s="26"/>
      <c r="J11" s="27"/>
      <c r="K11" s="42">
        <f>SUM(K12:K17)</f>
        <v>150</v>
      </c>
    </row>
    <row r="12" spans="1:11" ht="38.25" x14ac:dyDescent="0.25">
      <c r="A12" s="5" t="s">
        <v>8</v>
      </c>
      <c r="B12" s="6">
        <f>B10+1</f>
        <v>7</v>
      </c>
      <c r="C12" s="7" t="s">
        <v>45</v>
      </c>
      <c r="D12" s="51">
        <v>30</v>
      </c>
      <c r="E12" s="21" t="s">
        <v>9</v>
      </c>
      <c r="F12" s="25" t="s">
        <v>68</v>
      </c>
      <c r="G12" s="38" t="s">
        <v>37</v>
      </c>
      <c r="H12" s="38" t="s">
        <v>37</v>
      </c>
      <c r="I12" s="38" t="s">
        <v>37</v>
      </c>
      <c r="J12" s="28">
        <v>1</v>
      </c>
      <c r="K12" s="43">
        <f>J12*D12</f>
        <v>30</v>
      </c>
    </row>
    <row r="13" spans="1:11" ht="51" x14ac:dyDescent="0.25">
      <c r="A13" s="5" t="s">
        <v>8</v>
      </c>
      <c r="B13" s="6">
        <f>B12+1</f>
        <v>8</v>
      </c>
      <c r="C13" s="7" t="s">
        <v>46</v>
      </c>
      <c r="D13" s="63">
        <v>40</v>
      </c>
      <c r="E13" s="21" t="s">
        <v>9</v>
      </c>
      <c r="F13" s="25" t="s">
        <v>68</v>
      </c>
      <c r="G13" s="37"/>
      <c r="H13" s="38" t="s">
        <v>37</v>
      </c>
      <c r="I13" s="38" t="s">
        <v>37</v>
      </c>
      <c r="J13" s="28">
        <v>1</v>
      </c>
      <c r="K13" s="43">
        <f>J13*D13</f>
        <v>40</v>
      </c>
    </row>
    <row r="14" spans="1:11" ht="38.25" x14ac:dyDescent="0.25">
      <c r="A14" s="5" t="s">
        <v>8</v>
      </c>
      <c r="B14" s="6">
        <f t="shared" ref="B14:B17" si="1">B13+1</f>
        <v>9</v>
      </c>
      <c r="C14" s="60" t="s">
        <v>47</v>
      </c>
      <c r="D14" s="61">
        <v>10</v>
      </c>
      <c r="E14" s="21" t="s">
        <v>9</v>
      </c>
      <c r="F14" s="25" t="s">
        <v>68</v>
      </c>
      <c r="G14" s="38" t="s">
        <v>37</v>
      </c>
      <c r="H14" s="38" t="s">
        <v>37</v>
      </c>
      <c r="I14" s="38" t="s">
        <v>37</v>
      </c>
      <c r="J14" s="28">
        <v>1</v>
      </c>
      <c r="K14" s="43">
        <f>J14*D14</f>
        <v>10</v>
      </c>
    </row>
    <row r="15" spans="1:11" ht="38.25" x14ac:dyDescent="0.25">
      <c r="A15" s="5" t="s">
        <v>8</v>
      </c>
      <c r="B15" s="6">
        <f t="shared" si="1"/>
        <v>10</v>
      </c>
      <c r="C15" s="9" t="s">
        <v>48</v>
      </c>
      <c r="D15" s="52">
        <v>20</v>
      </c>
      <c r="E15" s="21" t="s">
        <v>9</v>
      </c>
      <c r="F15" s="25" t="s">
        <v>68</v>
      </c>
      <c r="G15" s="22"/>
      <c r="H15" s="38" t="s">
        <v>37</v>
      </c>
      <c r="I15" s="38" t="s">
        <v>37</v>
      </c>
      <c r="J15" s="28">
        <v>1</v>
      </c>
      <c r="K15" s="43">
        <f>J15*D15</f>
        <v>20</v>
      </c>
    </row>
    <row r="16" spans="1:11" ht="51" x14ac:dyDescent="0.25">
      <c r="A16" s="5" t="s">
        <v>8</v>
      </c>
      <c r="B16" s="6">
        <f t="shared" si="1"/>
        <v>11</v>
      </c>
      <c r="C16" s="7" t="s">
        <v>49</v>
      </c>
      <c r="D16" s="51">
        <v>50</v>
      </c>
      <c r="E16" s="21" t="s">
        <v>9</v>
      </c>
      <c r="F16" s="25" t="s">
        <v>68</v>
      </c>
      <c r="G16" s="22"/>
      <c r="H16" s="28">
        <v>1</v>
      </c>
      <c r="I16" s="22"/>
      <c r="J16" s="22"/>
      <c r="K16" s="44">
        <f>+$D16*H16</f>
        <v>50</v>
      </c>
    </row>
    <row r="17" spans="1:11" ht="33.75" x14ac:dyDescent="0.25">
      <c r="A17" s="5" t="s">
        <v>8</v>
      </c>
      <c r="B17" s="6">
        <f t="shared" si="1"/>
        <v>12</v>
      </c>
      <c r="C17" s="60" t="s">
        <v>50</v>
      </c>
      <c r="D17" s="61">
        <v>0</v>
      </c>
      <c r="E17" s="62" t="s">
        <v>13</v>
      </c>
      <c r="F17" s="25" t="s">
        <v>68</v>
      </c>
      <c r="G17" s="22"/>
      <c r="H17" s="38" t="s">
        <v>37</v>
      </c>
      <c r="I17" s="38" t="s">
        <v>37</v>
      </c>
      <c r="J17" s="28">
        <v>1</v>
      </c>
      <c r="K17" s="43">
        <f>J17*D17</f>
        <v>0</v>
      </c>
    </row>
    <row r="18" spans="1:11" x14ac:dyDescent="0.25">
      <c r="A18" s="2" t="s">
        <v>5</v>
      </c>
      <c r="B18" s="3" t="s">
        <v>6</v>
      </c>
      <c r="C18" s="4" t="s">
        <v>14</v>
      </c>
      <c r="D18" s="53">
        <f>SUM(D19:D22)</f>
        <v>25</v>
      </c>
      <c r="E18" s="4"/>
      <c r="F18" s="26"/>
      <c r="G18" s="26"/>
      <c r="H18" s="26"/>
      <c r="I18" s="26"/>
      <c r="J18" s="26"/>
      <c r="K18" s="42">
        <f>SUM(K19:K22)</f>
        <v>25</v>
      </c>
    </row>
    <row r="19" spans="1:11" ht="25.5" x14ac:dyDescent="0.25">
      <c r="A19" s="5" t="s">
        <v>8</v>
      </c>
      <c r="B19" s="9">
        <f>B17+1</f>
        <v>13</v>
      </c>
      <c r="C19" s="14" t="s">
        <v>51</v>
      </c>
      <c r="D19" s="54">
        <v>5</v>
      </c>
      <c r="E19" s="21" t="s">
        <v>9</v>
      </c>
      <c r="F19" s="25" t="s">
        <v>68</v>
      </c>
      <c r="G19" s="22"/>
      <c r="H19" s="22"/>
      <c r="I19" s="22"/>
      <c r="J19" s="28">
        <v>1</v>
      </c>
      <c r="K19" s="44">
        <f>J19*D19</f>
        <v>5</v>
      </c>
    </row>
    <row r="20" spans="1:11" ht="38.25" x14ac:dyDescent="0.25">
      <c r="A20" s="5" t="s">
        <v>8</v>
      </c>
      <c r="B20" s="9">
        <f>B19+1</f>
        <v>14</v>
      </c>
      <c r="C20" s="14" t="s">
        <v>52</v>
      </c>
      <c r="D20" s="54">
        <v>5</v>
      </c>
      <c r="E20" s="21" t="s">
        <v>9</v>
      </c>
      <c r="F20" s="25" t="s">
        <v>68</v>
      </c>
      <c r="G20" s="22"/>
      <c r="H20" s="22"/>
      <c r="I20" s="22"/>
      <c r="J20" s="28">
        <v>1</v>
      </c>
      <c r="K20" s="44">
        <f>J20*D20</f>
        <v>5</v>
      </c>
    </row>
    <row r="21" spans="1:11" ht="38.25" x14ac:dyDescent="0.25">
      <c r="A21" s="5" t="s">
        <v>8</v>
      </c>
      <c r="B21" s="10">
        <f>B20+1</f>
        <v>15</v>
      </c>
      <c r="C21" s="9" t="s">
        <v>53</v>
      </c>
      <c r="D21" s="52">
        <v>5</v>
      </c>
      <c r="E21" s="21" t="s">
        <v>9</v>
      </c>
      <c r="F21" s="25" t="s">
        <v>68</v>
      </c>
      <c r="G21" s="22"/>
      <c r="H21" s="22"/>
      <c r="I21" s="22"/>
      <c r="J21" s="28">
        <v>1</v>
      </c>
      <c r="K21" s="44">
        <f>J21*D21</f>
        <v>5</v>
      </c>
    </row>
    <row r="22" spans="1:11" ht="38.25" x14ac:dyDescent="0.25">
      <c r="A22" s="5" t="s">
        <v>8</v>
      </c>
      <c r="B22" s="9">
        <f>B21+1</f>
        <v>16</v>
      </c>
      <c r="C22" s="9" t="s">
        <v>54</v>
      </c>
      <c r="D22" s="52">
        <v>10</v>
      </c>
      <c r="E22" s="21" t="s">
        <v>9</v>
      </c>
      <c r="F22" s="25" t="s">
        <v>68</v>
      </c>
      <c r="G22" s="22"/>
      <c r="H22" s="38" t="s">
        <v>37</v>
      </c>
      <c r="I22" s="38" t="s">
        <v>37</v>
      </c>
      <c r="J22" s="28">
        <v>1</v>
      </c>
      <c r="K22" s="44">
        <f>J22*D22</f>
        <v>10</v>
      </c>
    </row>
    <row r="23" spans="1:11" x14ac:dyDescent="0.25">
      <c r="A23" s="2" t="s">
        <v>5</v>
      </c>
      <c r="B23" s="3" t="s">
        <v>6</v>
      </c>
      <c r="C23" s="4" t="s">
        <v>15</v>
      </c>
      <c r="D23" s="53">
        <f>SUM(D24:D28)</f>
        <v>75</v>
      </c>
      <c r="E23" s="4"/>
      <c r="F23" s="26"/>
      <c r="G23" s="26"/>
      <c r="H23" s="26"/>
      <c r="I23" s="26"/>
      <c r="J23" s="26"/>
      <c r="K23" s="42">
        <f>SUM(K24:K28)</f>
        <v>75</v>
      </c>
    </row>
    <row r="24" spans="1:11" ht="51" x14ac:dyDescent="0.25">
      <c r="A24" s="58" t="s">
        <v>8</v>
      </c>
      <c r="B24" s="59">
        <f>B22+1</f>
        <v>17</v>
      </c>
      <c r="C24" s="60" t="s">
        <v>55</v>
      </c>
      <c r="D24" s="61">
        <v>0</v>
      </c>
      <c r="E24" s="21" t="s">
        <v>9</v>
      </c>
      <c r="F24" s="25" t="s">
        <v>68</v>
      </c>
      <c r="G24" s="22"/>
      <c r="H24" s="23"/>
      <c r="I24" s="28">
        <v>1</v>
      </c>
      <c r="J24" s="22"/>
      <c r="K24" s="43">
        <f>I24*D24</f>
        <v>0</v>
      </c>
    </row>
    <row r="25" spans="1:11" ht="25.5" x14ac:dyDescent="0.25">
      <c r="A25" s="5" t="s">
        <v>8</v>
      </c>
      <c r="B25" s="6">
        <f>+B24+1</f>
        <v>18</v>
      </c>
      <c r="C25" s="9" t="s">
        <v>56</v>
      </c>
      <c r="D25" s="52">
        <v>15</v>
      </c>
      <c r="E25" s="21" t="s">
        <v>9</v>
      </c>
      <c r="F25" s="25" t="s">
        <v>68</v>
      </c>
      <c r="G25" s="22"/>
      <c r="H25" s="22"/>
      <c r="I25" s="28">
        <v>1</v>
      </c>
      <c r="J25" s="22"/>
      <c r="K25" s="43">
        <f>I25*D25</f>
        <v>15</v>
      </c>
    </row>
    <row r="26" spans="1:11" ht="38.25" x14ac:dyDescent="0.25">
      <c r="A26" s="5" t="s">
        <v>8</v>
      </c>
      <c r="B26" s="6">
        <f t="shared" ref="B26:B28" si="2">+B25+1</f>
        <v>19</v>
      </c>
      <c r="C26" s="9" t="s">
        <v>57</v>
      </c>
      <c r="D26" s="52">
        <v>10</v>
      </c>
      <c r="E26" s="21" t="s">
        <v>9</v>
      </c>
      <c r="F26" s="25" t="s">
        <v>68</v>
      </c>
      <c r="G26" s="22"/>
      <c r="H26" s="22"/>
      <c r="I26" s="28">
        <v>1</v>
      </c>
      <c r="J26" s="22"/>
      <c r="K26" s="43">
        <f>I26*D26</f>
        <v>10</v>
      </c>
    </row>
    <row r="27" spans="1:11" ht="38.25" x14ac:dyDescent="0.25">
      <c r="A27" s="5" t="s">
        <v>8</v>
      </c>
      <c r="B27" s="6">
        <f t="shared" si="2"/>
        <v>20</v>
      </c>
      <c r="C27" s="7" t="s">
        <v>58</v>
      </c>
      <c r="D27" s="52">
        <v>20</v>
      </c>
      <c r="E27" s="62" t="s">
        <v>16</v>
      </c>
      <c r="F27" s="25" t="s">
        <v>68</v>
      </c>
      <c r="G27" s="22"/>
      <c r="H27" s="23"/>
      <c r="I27" s="28">
        <v>1</v>
      </c>
      <c r="J27" s="22"/>
      <c r="K27" s="43">
        <f>I27*D27</f>
        <v>20</v>
      </c>
    </row>
    <row r="28" spans="1:11" ht="38.25" x14ac:dyDescent="0.25">
      <c r="A28" s="5" t="s">
        <v>8</v>
      </c>
      <c r="B28" s="6">
        <f t="shared" si="2"/>
        <v>21</v>
      </c>
      <c r="C28" s="7" t="s">
        <v>59</v>
      </c>
      <c r="D28" s="52">
        <v>30</v>
      </c>
      <c r="E28" s="21" t="s">
        <v>9</v>
      </c>
      <c r="F28" s="25" t="s">
        <v>68</v>
      </c>
      <c r="G28" s="22"/>
      <c r="H28" s="23"/>
      <c r="I28" s="28">
        <v>1</v>
      </c>
      <c r="J28" s="22"/>
      <c r="K28" s="43">
        <f>I28*D28</f>
        <v>30</v>
      </c>
    </row>
    <row r="29" spans="1:11" x14ac:dyDescent="0.25">
      <c r="A29" s="2" t="s">
        <v>5</v>
      </c>
      <c r="B29" s="3" t="s">
        <v>6</v>
      </c>
      <c r="C29" s="12" t="s">
        <v>17</v>
      </c>
      <c r="D29" s="55">
        <f>SUM(D30:D32)</f>
        <v>30</v>
      </c>
      <c r="E29" s="4" t="s">
        <v>18</v>
      </c>
      <c r="F29" s="26" t="s">
        <v>19</v>
      </c>
      <c r="G29" s="29" t="s">
        <v>20</v>
      </c>
      <c r="H29" s="29" t="s">
        <v>20</v>
      </c>
      <c r="I29" s="29" t="s">
        <v>20</v>
      </c>
      <c r="J29" s="29"/>
      <c r="K29" s="45">
        <f>SUM(K30:K32)</f>
        <v>30</v>
      </c>
    </row>
    <row r="30" spans="1:11" ht="38.25" x14ac:dyDescent="0.25">
      <c r="A30" s="5" t="s">
        <v>8</v>
      </c>
      <c r="B30" s="10">
        <f>+B28+1</f>
        <v>22</v>
      </c>
      <c r="C30" s="7" t="s">
        <v>60</v>
      </c>
      <c r="D30" s="51">
        <v>10</v>
      </c>
      <c r="E30" s="30" t="s">
        <v>21</v>
      </c>
      <c r="F30" s="25" t="s">
        <v>22</v>
      </c>
      <c r="G30" s="28">
        <v>1</v>
      </c>
      <c r="H30" s="22"/>
      <c r="I30" s="22"/>
      <c r="J30" s="31"/>
      <c r="K30" s="43">
        <f>G30*D30</f>
        <v>10</v>
      </c>
    </row>
    <row r="31" spans="1:11" ht="38.25" x14ac:dyDescent="0.25">
      <c r="A31" s="5" t="s">
        <v>8</v>
      </c>
      <c r="B31" s="10">
        <f t="shared" ref="B31:B32" si="3">+B30+1</f>
        <v>23</v>
      </c>
      <c r="C31" s="7" t="s">
        <v>61</v>
      </c>
      <c r="D31" s="51">
        <v>10</v>
      </c>
      <c r="E31" s="30" t="s">
        <v>23</v>
      </c>
      <c r="F31" s="25" t="s">
        <v>22</v>
      </c>
      <c r="G31" s="22"/>
      <c r="H31" s="28">
        <v>1</v>
      </c>
      <c r="I31" s="22"/>
      <c r="J31" s="31"/>
      <c r="K31" s="43">
        <f>H31*D31</f>
        <v>10</v>
      </c>
    </row>
    <row r="32" spans="1:11" ht="38.25" x14ac:dyDescent="0.25">
      <c r="A32" s="5" t="s">
        <v>8</v>
      </c>
      <c r="B32" s="10">
        <f t="shared" si="3"/>
        <v>24</v>
      </c>
      <c r="C32" s="7" t="s">
        <v>62</v>
      </c>
      <c r="D32" s="51">
        <v>10</v>
      </c>
      <c r="E32" s="30" t="s">
        <v>24</v>
      </c>
      <c r="F32" s="25" t="s">
        <v>22</v>
      </c>
      <c r="G32" s="22"/>
      <c r="H32" s="22"/>
      <c r="I32" s="28">
        <v>1</v>
      </c>
      <c r="J32" s="31"/>
      <c r="K32" s="43">
        <f>I32*D32</f>
        <v>10</v>
      </c>
    </row>
    <row r="33" spans="1:11" ht="49.5" x14ac:dyDescent="0.25">
      <c r="A33" s="2" t="s">
        <v>5</v>
      </c>
      <c r="B33" s="3" t="s">
        <v>6</v>
      </c>
      <c r="C33" s="4" t="s">
        <v>25</v>
      </c>
      <c r="D33" s="50">
        <f>SUM(D34:D36)</f>
        <v>80</v>
      </c>
      <c r="E33" s="4" t="s">
        <v>66</v>
      </c>
      <c r="F33" s="26" t="s">
        <v>67</v>
      </c>
      <c r="G33" s="68" t="s">
        <v>26</v>
      </c>
      <c r="H33" s="68"/>
      <c r="I33" s="68"/>
      <c r="J33" s="35"/>
      <c r="K33" s="42">
        <f>SUM(K34:K36)</f>
        <v>80</v>
      </c>
    </row>
    <row r="34" spans="1:11" ht="90" x14ac:dyDescent="0.25">
      <c r="A34" s="5" t="s">
        <v>8</v>
      </c>
      <c r="B34" s="6">
        <f>+B32+1</f>
        <v>25</v>
      </c>
      <c r="C34" s="9" t="s">
        <v>63</v>
      </c>
      <c r="D34" s="52">
        <v>20</v>
      </c>
      <c r="E34" s="30" t="s">
        <v>27</v>
      </c>
      <c r="F34" s="25" t="s">
        <v>28</v>
      </c>
      <c r="G34" s="39">
        <v>48</v>
      </c>
      <c r="H34" s="32"/>
      <c r="I34" s="32"/>
      <c r="J34" s="32"/>
      <c r="K34" s="44">
        <f>IF(G34&gt;48, D34, (G34/48)*D34)</f>
        <v>20</v>
      </c>
    </row>
    <row r="35" spans="1:11" ht="101.25" x14ac:dyDescent="0.25">
      <c r="A35" s="5" t="s">
        <v>8</v>
      </c>
      <c r="B35" s="10">
        <f>+B34+1</f>
        <v>26</v>
      </c>
      <c r="C35" s="13" t="s">
        <v>64</v>
      </c>
      <c r="D35" s="56">
        <v>30</v>
      </c>
      <c r="E35" s="30" t="s">
        <v>29</v>
      </c>
      <c r="F35" s="25" t="s">
        <v>28</v>
      </c>
      <c r="G35" s="22"/>
      <c r="H35" s="39">
        <v>48</v>
      </c>
      <c r="I35" s="22"/>
      <c r="J35" s="22"/>
      <c r="K35" s="44">
        <f>IF(H35&gt;48, D35, (H35/48)*D35)</f>
        <v>30</v>
      </c>
    </row>
    <row r="36" spans="1:11" ht="76.5" x14ac:dyDescent="0.25">
      <c r="A36" s="5" t="s">
        <v>8</v>
      </c>
      <c r="B36" s="10">
        <f>+B35+1</f>
        <v>27</v>
      </c>
      <c r="C36" s="14" t="s">
        <v>65</v>
      </c>
      <c r="D36" s="54">
        <v>30</v>
      </c>
      <c r="E36" s="30" t="s">
        <v>30</v>
      </c>
      <c r="F36" s="25" t="s">
        <v>28</v>
      </c>
      <c r="G36" s="22"/>
      <c r="H36" s="22"/>
      <c r="I36" s="39">
        <v>36</v>
      </c>
      <c r="J36" s="31"/>
      <c r="K36" s="44">
        <f>IF(I36&gt;36, D36, (I36/36)*D36)</f>
        <v>30</v>
      </c>
    </row>
    <row r="37" spans="1:11" ht="26.25" thickBot="1" x14ac:dyDescent="0.3">
      <c r="A37" s="15"/>
      <c r="B37" s="16"/>
      <c r="C37" s="16" t="s">
        <v>31</v>
      </c>
      <c r="D37" s="57">
        <f>D33+D29+D23+D18+D11+D6+D3</f>
        <v>500</v>
      </c>
      <c r="E37" s="33"/>
      <c r="F37" s="33"/>
      <c r="G37" s="34"/>
      <c r="H37" s="34"/>
      <c r="I37" s="34"/>
      <c r="J37" s="34"/>
      <c r="K37" s="46">
        <f>K33+K29+K23+K18+K11+K6+K3</f>
        <v>500</v>
      </c>
    </row>
    <row r="42" spans="1:11" x14ac:dyDescent="0.25">
      <c r="C42" s="9"/>
    </row>
  </sheetData>
  <autoFilter ref="A3:K37" xr:uid="{E9AD205A-282A-48C6-88F2-E0DA9594A2A1}"/>
  <mergeCells count="5">
    <mergeCell ref="A2:B2"/>
    <mergeCell ref="E1:F1"/>
    <mergeCell ref="G33:I33"/>
    <mergeCell ref="G1:H1"/>
    <mergeCell ref="I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157366-404f-442c-b92f-6cb07f261d32">
      <Terms xmlns="http://schemas.microsoft.com/office/infopath/2007/PartnerControls"/>
    </lcf76f155ced4ddcb4097134ff3c332f>
    <TaxCatchAll xmlns="697731f7-1580-44f8-92d1-854643cf798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2CC2636E3EF34794B3090599EB386D" ma:contentTypeVersion="11" ma:contentTypeDescription="Een nieuw document maken." ma:contentTypeScope="" ma:versionID="69c86fdae34008a37846c87044062d43">
  <xsd:schema xmlns:xsd="http://www.w3.org/2001/XMLSchema" xmlns:xs="http://www.w3.org/2001/XMLSchema" xmlns:p="http://schemas.microsoft.com/office/2006/metadata/properties" xmlns:ns2="05157366-404f-442c-b92f-6cb07f261d32" xmlns:ns3="697731f7-1580-44f8-92d1-854643cf7987" targetNamespace="http://schemas.microsoft.com/office/2006/metadata/properties" ma:root="true" ma:fieldsID="36b8d9c6d94188bd8aabf5cffc6e7ce8" ns2:_="" ns3:_="">
    <xsd:import namespace="05157366-404f-442c-b92f-6cb07f261d32"/>
    <xsd:import namespace="697731f7-1580-44f8-92d1-854643cf7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57366-404f-442c-b92f-6cb07f261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96240b3-82fb-446b-a13e-4fc46c6b65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731f7-1580-44f8-92d1-854643cf798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42a8bfe-b022-4276-8338-6fc6d0a76e94}" ma:internalName="TaxCatchAll" ma:showField="CatchAllData" ma:web="697731f7-1580-44f8-92d1-854643cf7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0519E0-F2AB-44E9-B13B-55FA04DB08CE}">
  <ds:schemaRefs>
    <ds:schemaRef ds:uri="http://schemas.microsoft.com/office/2006/metadata/properties"/>
    <ds:schemaRef ds:uri="http://schemas.microsoft.com/office/infopath/2007/PartnerControls"/>
    <ds:schemaRef ds:uri="05157366-404f-442c-b92f-6cb07f261d32"/>
    <ds:schemaRef ds:uri="697731f7-1580-44f8-92d1-854643cf7987"/>
  </ds:schemaRefs>
</ds:datastoreItem>
</file>

<file path=customXml/itemProps2.xml><?xml version="1.0" encoding="utf-8"?>
<ds:datastoreItem xmlns:ds="http://schemas.openxmlformats.org/officeDocument/2006/customXml" ds:itemID="{6D38BAA7-EB8B-4F49-A419-D60965418B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157366-404f-442c-b92f-6cb07f261d32"/>
    <ds:schemaRef ds:uri="697731f7-1580-44f8-92d1-854643cf79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78FD4-E74C-40F4-BE7E-98521A48FF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Dupont, E.C.</dc:creator>
  <cp:keywords/>
  <dc:description/>
  <cp:lastModifiedBy>Dupont, E.C. (Eric)</cp:lastModifiedBy>
  <cp:revision/>
  <dcterms:created xsi:type="dcterms:W3CDTF">2024-10-21T09:02:50Z</dcterms:created>
  <dcterms:modified xsi:type="dcterms:W3CDTF">2025-04-09T10:12:48Z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0x010100572CC2636E3EF34794B3090599EB386D</vt:lpwstr>
  </property>
  <property fmtid="{D5CDD505-2E9C-101B-9397-08002B2CF9AE}" pid="3" name="MediaServiceImageTags">
    <vt:lpwstr/>
  </property>
</Properties>
</file>