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ierijstad.sharepoint.com/teams/WA-Inkoop/Gedeelde documenten/General/Aanbestedingen/Hans/2024-4099 Aanschaf minicontainers/4 nota van inlichtingen/TenderNed/"/>
    </mc:Choice>
  </mc:AlternateContent>
  <xr:revisionPtr revIDLastSave="2" documentId="8_{5C617971-3535-4A87-B7FF-80393956EAF5}" xr6:coauthVersionLast="47" xr6:coauthVersionMax="47" xr10:uidLastSave="{F09D8D6E-A824-443F-8F86-1480AF7277BB}"/>
  <bookViews>
    <workbookView xWindow="28680" yWindow="-120" windowWidth="29040" windowHeight="17520" xr2:uid="{73207F96-C7B2-42BF-B2FE-92DF15A09BB5}"/>
  </bookViews>
  <sheets>
    <sheet name="inschrijfstaat" sheetId="1" r:id="rId1"/>
    <sheet name="EMVI-beoordelingsmatrix" sheetId="2" r:id="rId2"/>
    <sheet name="waard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9" i="1" l="1"/>
  <c r="I70" i="1"/>
  <c r="I71" i="1"/>
  <c r="I72" i="1"/>
  <c r="I58" i="1"/>
  <c r="I59" i="1"/>
  <c r="I60" i="1"/>
  <c r="I46" i="1"/>
  <c r="I47" i="1"/>
  <c r="I48" i="1"/>
  <c r="I36" i="1"/>
  <c r="I27" i="1"/>
  <c r="I28" i="1"/>
  <c r="I17" i="1"/>
  <c r="I18" i="1"/>
  <c r="D50" i="2"/>
  <c r="D43" i="2"/>
  <c r="D41" i="2"/>
  <c r="D39" i="2"/>
  <c r="D37" i="2"/>
  <c r="L27" i="2"/>
  <c r="S8" i="2"/>
  <c r="T8" i="2"/>
  <c r="U8" i="2"/>
  <c r="V8" i="2"/>
  <c r="J16" i="2"/>
  <c r="U16" i="2" s="1"/>
  <c r="I15" i="2"/>
  <c r="I14" i="2"/>
  <c r="I13" i="2"/>
  <c r="I12" i="2"/>
  <c r="I11" i="2"/>
  <c r="R6" i="2"/>
  <c r="R8" i="2" s="1"/>
  <c r="J7" i="2"/>
  <c r="R16" i="2" l="1"/>
  <c r="AB16" i="2"/>
  <c r="Y16" i="2"/>
  <c r="J17" i="2"/>
  <c r="S17" i="2" s="1"/>
  <c r="T16" i="2"/>
  <c r="AA16" i="2"/>
  <c r="Z16" i="2"/>
  <c r="S16" i="2"/>
  <c r="M7" i="2"/>
  <c r="N7" i="2" s="1"/>
  <c r="X16" i="2"/>
  <c r="W16" i="2"/>
  <c r="V16" i="2"/>
  <c r="J18" i="2" l="1"/>
  <c r="J19" i="2" s="1"/>
  <c r="J20" i="2" s="1"/>
  <c r="J21" i="2" s="1"/>
  <c r="J22" i="2" s="1"/>
  <c r="J23" i="2" s="1"/>
  <c r="J24" i="2" s="1"/>
  <c r="J25" i="2" s="1"/>
  <c r="AA25" i="2" s="1"/>
  <c r="U17" i="2"/>
  <c r="V17" i="2"/>
  <c r="AA17" i="2"/>
  <c r="AB17" i="2"/>
  <c r="T17" i="2"/>
  <c r="W17" i="2"/>
  <c r="R17" i="2"/>
  <c r="Y17" i="2"/>
  <c r="Z17" i="2"/>
  <c r="M16" i="2"/>
  <c r="N16" i="2" s="1"/>
  <c r="X17" i="2"/>
  <c r="Z20" i="2" l="1"/>
  <c r="R20" i="2"/>
  <c r="U20" i="2"/>
  <c r="AB23" i="2"/>
  <c r="T18" i="2"/>
  <c r="AB18" i="2"/>
  <c r="V18" i="2"/>
  <c r="W20" i="2"/>
  <c r="Y21" i="2"/>
  <c r="R18" i="2"/>
  <c r="Z24" i="2"/>
  <c r="V19" i="2"/>
  <c r="Y23" i="2"/>
  <c r="AB25" i="2"/>
  <c r="R25" i="2"/>
  <c r="Y22" i="2"/>
  <c r="X25" i="2"/>
  <c r="S22" i="2"/>
  <c r="U18" i="2"/>
  <c r="R19" i="2"/>
  <c r="Z18" i="2"/>
  <c r="AB24" i="2"/>
  <c r="Z25" i="2"/>
  <c r="S25" i="2"/>
  <c r="X24" i="2"/>
  <c r="V25" i="2"/>
  <c r="X19" i="2"/>
  <c r="U21" i="2"/>
  <c r="Y18" i="2"/>
  <c r="X21" i="2"/>
  <c r="S24" i="2"/>
  <c r="V23" i="2"/>
  <c r="V24" i="2"/>
  <c r="U19" i="2"/>
  <c r="Z22" i="2"/>
  <c r="Z21" i="2"/>
  <c r="AB19" i="2"/>
  <c r="T19" i="2"/>
  <c r="S19" i="2"/>
  <c r="S20" i="2"/>
  <c r="AB22" i="2"/>
  <c r="R23" i="2"/>
  <c r="M17" i="2"/>
  <c r="N17" i="2" s="1"/>
  <c r="W22" i="2"/>
  <c r="U24" i="2"/>
  <c r="W19" i="2"/>
  <c r="Y19" i="2"/>
  <c r="T24" i="2"/>
  <c r="AB20" i="2"/>
  <c r="W23" i="2"/>
  <c r="X18" i="2"/>
  <c r="R22" i="2"/>
  <c r="U25" i="2"/>
  <c r="W24" i="2"/>
  <c r="AA23" i="2"/>
  <c r="T23" i="2"/>
  <c r="W25" i="2"/>
  <c r="X20" i="2"/>
  <c r="X22" i="2"/>
  <c r="T22" i="2"/>
  <c r="AA24" i="2"/>
  <c r="AA22" i="2"/>
  <c r="AA19" i="2"/>
  <c r="R21" i="2"/>
  <c r="U23" i="2"/>
  <c r="V21" i="2"/>
  <c r="AB21" i="2"/>
  <c r="X23" i="2"/>
  <c r="T20" i="2"/>
  <c r="Y20" i="2"/>
  <c r="R24" i="2"/>
  <c r="AA18" i="2"/>
  <c r="W21" i="2"/>
  <c r="S18" i="2"/>
  <c r="S23" i="2"/>
  <c r="Z23" i="2"/>
  <c r="V22" i="2"/>
  <c r="W18" i="2"/>
  <c r="T25" i="2"/>
  <c r="Y25" i="2"/>
  <c r="S21" i="2"/>
  <c r="Z19" i="2"/>
  <c r="U22" i="2"/>
  <c r="T21" i="2"/>
  <c r="Y24" i="2"/>
  <c r="AA21" i="2"/>
  <c r="V20" i="2"/>
  <c r="AA20" i="2"/>
  <c r="M19" i="2" l="1"/>
  <c r="N19" i="2" s="1"/>
  <c r="M20" i="2"/>
  <c r="N20" i="2" s="1"/>
  <c r="M23" i="2"/>
  <c r="N23" i="2" s="1"/>
  <c r="M18" i="2"/>
  <c r="N18" i="2" s="1"/>
  <c r="M21" i="2"/>
  <c r="N21" i="2" s="1"/>
  <c r="M25" i="2"/>
  <c r="N25" i="2" s="1"/>
  <c r="M22" i="2"/>
  <c r="N22" i="2" s="1"/>
  <c r="M24" i="2"/>
  <c r="N24" i="2" s="1"/>
  <c r="M27" i="2" l="1"/>
  <c r="N29" i="2" s="1"/>
  <c r="I77" i="1" s="1"/>
  <c r="I68" i="1"/>
  <c r="I66" i="1"/>
  <c r="I65" i="1"/>
  <c r="I64" i="1"/>
  <c r="I63" i="1"/>
  <c r="I57" i="1"/>
  <c r="I56" i="1"/>
  <c r="I54" i="1"/>
  <c r="I53" i="1"/>
  <c r="I52" i="1"/>
  <c r="I51" i="1"/>
  <c r="I45" i="1"/>
  <c r="I44" i="1"/>
  <c r="I42" i="1"/>
  <c r="I41" i="1"/>
  <c r="I40" i="1"/>
  <c r="I39" i="1"/>
  <c r="I35" i="1"/>
  <c r="I34" i="1"/>
  <c r="I32" i="1"/>
  <c r="I31" i="1"/>
  <c r="I26" i="1"/>
  <c r="I25" i="1"/>
  <c r="I23" i="1"/>
  <c r="I22" i="1"/>
  <c r="I21" i="1"/>
  <c r="I15" i="1"/>
  <c r="I12" i="1"/>
  <c r="I13" i="1"/>
  <c r="I75" i="1" l="1"/>
  <c r="I80" i="1" s="1"/>
</calcChain>
</file>

<file path=xl/sharedStrings.xml><?xml version="1.0" encoding="utf-8"?>
<sst xmlns="http://schemas.openxmlformats.org/spreadsheetml/2006/main" count="327" uniqueCount="162">
  <si>
    <t>bijlage 7 en 8a</t>
  </si>
  <si>
    <t>2024-4099</t>
  </si>
  <si>
    <t>Inschrijfstaat en EMVI-beoordelingsmatrix</t>
  </si>
  <si>
    <t>post</t>
  </si>
  <si>
    <t>groen</t>
  </si>
  <si>
    <t xml:space="preserve">onderdelen </t>
  </si>
  <si>
    <t>1.2</t>
  </si>
  <si>
    <t>1.3</t>
  </si>
  <si>
    <t>1.4</t>
  </si>
  <si>
    <t>Tweewielcontainers GFT</t>
  </si>
  <si>
    <t>2.1</t>
  </si>
  <si>
    <t>2.2</t>
  </si>
  <si>
    <t>2.3</t>
  </si>
  <si>
    <t>2.4</t>
  </si>
  <si>
    <t>tweewielcontainers restafval</t>
  </si>
  <si>
    <t>grijs</t>
  </si>
  <si>
    <t>GFT-140 liter</t>
  </si>
  <si>
    <t>GFT-240 liter</t>
  </si>
  <si>
    <t>onderdelen</t>
  </si>
  <si>
    <t>3.1</t>
  </si>
  <si>
    <t>3.2</t>
  </si>
  <si>
    <t>3.3</t>
  </si>
  <si>
    <t>tweewielcontainers OPK</t>
  </si>
  <si>
    <t>blauw</t>
  </si>
  <si>
    <t>vierwielcontainers GFT</t>
  </si>
  <si>
    <t>GFT-660 liter</t>
  </si>
  <si>
    <t>4.1</t>
  </si>
  <si>
    <t>4.2</t>
  </si>
  <si>
    <t>4.3</t>
  </si>
  <si>
    <t>4.4</t>
  </si>
  <si>
    <t>GFT-770 liter</t>
  </si>
  <si>
    <t>GFT-1000 liter</t>
  </si>
  <si>
    <t>GFT-1100 liter</t>
  </si>
  <si>
    <t>vierwielcontainersrestafval</t>
  </si>
  <si>
    <t>vierwielcontainers OPK</t>
  </si>
  <si>
    <t>Rest-660 liter</t>
  </si>
  <si>
    <t>Rest-770 liter</t>
  </si>
  <si>
    <t>Rest-1000 liter</t>
  </si>
  <si>
    <t>Rest-1100 liter</t>
  </si>
  <si>
    <t>Rest-80 liter</t>
  </si>
  <si>
    <t>Rest-140 liter</t>
  </si>
  <si>
    <t>Rest-240 liter</t>
  </si>
  <si>
    <t>OPK-140 liter</t>
  </si>
  <si>
    <t>OPK-240 liter</t>
  </si>
  <si>
    <t>5.1</t>
  </si>
  <si>
    <t>5.2</t>
  </si>
  <si>
    <t>5.3</t>
  </si>
  <si>
    <t>5.5</t>
  </si>
  <si>
    <t>5.4</t>
  </si>
  <si>
    <t>- wielen</t>
  </si>
  <si>
    <t>4.5</t>
  </si>
  <si>
    <t>1.4.1</t>
  </si>
  <si>
    <t>6.1</t>
  </si>
  <si>
    <t>6.2</t>
  </si>
  <si>
    <t>6.3</t>
  </si>
  <si>
    <t>6.4</t>
  </si>
  <si>
    <t>3.3.1</t>
  </si>
  <si>
    <t>2.4.1</t>
  </si>
  <si>
    <t>4.5.1</t>
  </si>
  <si>
    <t>5.5.1</t>
  </si>
  <si>
    <t>6.5.1</t>
  </si>
  <si>
    <t>6.5</t>
  </si>
  <si>
    <t>omschrijving</t>
  </si>
  <si>
    <t>kleur</t>
  </si>
  <si>
    <t>eenheid</t>
  </si>
  <si>
    <t>st</t>
  </si>
  <si>
    <t>aantal</t>
  </si>
  <si>
    <t>prijs*</t>
  </si>
  <si>
    <t>totaal*</t>
  </si>
  <si>
    <t>* alle prijzen in euro</t>
  </si>
  <si>
    <t>Spoed</t>
  </si>
  <si>
    <t>Binnen welke termijn levert u spoedbestellingen</t>
  </si>
  <si>
    <t>werkdag</t>
  </si>
  <si>
    <t>per container</t>
  </si>
  <si>
    <t>Garantie</t>
  </si>
  <si>
    <t>Biedt u een aanvullende (aflopende) garantie op uw producten</t>
  </si>
  <si>
    <t>jaar 1</t>
  </si>
  <si>
    <t>%</t>
  </si>
  <si>
    <t>tot</t>
  </si>
  <si>
    <t>nvt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</si>
  <si>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</si>
  <si>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</si>
  <si>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</si>
  <si>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</si>
  <si>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</si>
  <si>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</si>
  <si>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</si>
  <si>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</si>
  <si>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</si>
  <si>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jaar 11</t>
  </si>
  <si>
    <t>jaar 12</t>
  </si>
  <si>
    <t>jaar 13</t>
  </si>
  <si>
    <t>jaar 14</t>
  </si>
  <si>
    <t>jaar 15</t>
  </si>
  <si>
    <t xml:space="preserve">tot </t>
  </si>
  <si>
    <t>spoed</t>
  </si>
  <si>
    <t>garantie</t>
  </si>
  <si>
    <t>Categorie</t>
  </si>
  <si>
    <t>Omschrijving</t>
  </si>
  <si>
    <t>Opties</t>
  </si>
  <si>
    <t>Minimaal toe te kennen punten</t>
  </si>
  <si>
    <t>Maximaal toe te kennen punten</t>
  </si>
  <si>
    <t>Door inschrijver behaalde punten</t>
  </si>
  <si>
    <t>&gt;4</t>
  </si>
  <si>
    <t>Boete bij niet nakoming toezegging</t>
  </si>
  <si>
    <t>Maximale EMVI-bonus</t>
  </si>
  <si>
    <t>euro</t>
  </si>
  <si>
    <t>Resultaat EMVI-beoordelingsmatrix</t>
  </si>
  <si>
    <t>Vergelijkingsprijs</t>
  </si>
  <si>
    <t>Totaalprijs exclusief BTW</t>
  </si>
  <si>
    <t>5465 TA Veghel</t>
  </si>
  <si>
    <t>Doornhoek 3736</t>
  </si>
  <si>
    <t>Gemeentewerf Meierijstad</t>
  </si>
  <si>
    <t>Afleveradres:</t>
  </si>
  <si>
    <t>Inschrijver</t>
  </si>
  <si>
    <t>Adres</t>
  </si>
  <si>
    <t>postcode</t>
  </si>
  <si>
    <t>woonplaats :</t>
  </si>
  <si>
    <t>naam</t>
  </si>
  <si>
    <t>:</t>
  </si>
  <si>
    <t>functie</t>
  </si>
  <si>
    <t>KvK</t>
  </si>
  <si>
    <t>handtekening</t>
  </si>
  <si>
    <t>Plaats</t>
  </si>
  <si>
    <t xml:space="preserve">Datum </t>
  </si>
  <si>
    <t>U dient tevens de EMVI-beoordelingsmatrix te ondertekenen</t>
  </si>
  <si>
    <t>U dient tevens de Inschrijvingsstaat  te ondertekenen</t>
  </si>
  <si>
    <t>Onderstaande gegevens worden automatisch overgenomen in de EMVI-beoordelingsmatrix</t>
  </si>
  <si>
    <t>Plaats:</t>
  </si>
  <si>
    <t>Datum:</t>
  </si>
  <si>
    <t>Aantallen gebaseerd op maximale looptijd van de overeenkomst</t>
  </si>
  <si>
    <t>Basis voor bereken-ing</t>
  </si>
  <si>
    <t>Uw Opgave</t>
  </si>
  <si>
    <t>Berekening van de punten</t>
  </si>
  <si>
    <t>toegekende bonus in euro</t>
  </si>
  <si>
    <t>- deksel 140 liter</t>
  </si>
  <si>
    <t>- deksel 240 liter</t>
  </si>
  <si>
    <t>1.4.2.2</t>
  </si>
  <si>
    <t>1.4.2.3</t>
  </si>
  <si>
    <t>2.4.2.1</t>
  </si>
  <si>
    <t>- deksel 80 liter</t>
  </si>
  <si>
    <t>2.4.2.2</t>
  </si>
  <si>
    <t>2.4.2.3</t>
  </si>
  <si>
    <t>3.3.2.1</t>
  </si>
  <si>
    <t>3.3.2.2</t>
  </si>
  <si>
    <t>4.5.2.1</t>
  </si>
  <si>
    <t>- deksel 660 liter</t>
  </si>
  <si>
    <t>4.5.2.2</t>
  </si>
  <si>
    <t>4.5.2.3</t>
  </si>
  <si>
    <t>4.5.2.4</t>
  </si>
  <si>
    <t>- deksel 770 liter</t>
  </si>
  <si>
    <t>- deksel 1000 liter</t>
  </si>
  <si>
    <t>- deksel 1100 liter</t>
  </si>
  <si>
    <t>5.5.2.1</t>
  </si>
  <si>
    <t>5.5.2.2</t>
  </si>
  <si>
    <t>5.5.2.3</t>
  </si>
  <si>
    <t>5.5.2.4</t>
  </si>
  <si>
    <t>6.5.2.1</t>
  </si>
  <si>
    <t>6.5.2.2</t>
  </si>
  <si>
    <t>6.5.2.3</t>
  </si>
  <si>
    <t>6.5.2.4</t>
  </si>
  <si>
    <t>behaalde EMVI-bonus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</si>
</sst>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"/>
    <numFmt numFmtId="165" formatCode="0.0"/>
  </numFmts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1">
    <xf numFmtId="0" fontId="0" fillId="0" borderId="0" xfId="0"/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right" vertical="top"/>
    </xf>
    <xf numFmtId="165" fontId="3" fillId="0" borderId="2" xfId="0" applyNumberFormat="1" applyFont="1" applyBorder="1" applyAlignment="1">
      <alignment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3" fillId="0" borderId="0" xfId="0" quotePrefix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165" fontId="3" fillId="0" borderId="4" xfId="0" applyNumberFormat="1" applyFont="1" applyBorder="1" applyAlignment="1">
      <alignment vertical="top"/>
    </xf>
    <xf numFmtId="0" fontId="3" fillId="0" borderId="0" xfId="0" quotePrefix="1" applyFont="1" applyAlignment="1">
      <alignment horizontal="left" vertical="top" wrapText="1"/>
    </xf>
    <xf numFmtId="1" fontId="4" fillId="0" borderId="0" xfId="0" applyNumberFormat="1" applyFont="1" applyAlignment="1">
      <alignment vertical="top"/>
    </xf>
    <xf numFmtId="1" fontId="3" fillId="0" borderId="0" xfId="0" applyNumberFormat="1" applyFont="1" applyAlignment="1">
      <alignment vertical="top"/>
    </xf>
    <xf numFmtId="1" fontId="3" fillId="3" borderId="0" xfId="0" applyNumberFormat="1" applyFont="1" applyFill="1" applyAlignment="1" applyProtection="1">
      <alignment vertical="top"/>
      <protection locked="0"/>
    </xf>
    <xf numFmtId="165" fontId="3" fillId="0" borderId="0" xfId="0" applyNumberFormat="1" applyFont="1" applyAlignment="1">
      <alignment vertical="top"/>
    </xf>
    <xf numFmtId="44" fontId="3" fillId="0" borderId="4" xfId="2" applyFont="1" applyFill="1" applyBorder="1" applyAlignment="1" applyProtection="1">
      <alignment vertical="top"/>
    </xf>
    <xf numFmtId="44" fontId="4" fillId="0" borderId="4" xfId="2" applyFont="1" applyFill="1" applyBorder="1" applyAlignment="1" applyProtection="1">
      <alignment vertical="top"/>
    </xf>
    <xf numFmtId="0" fontId="0" fillId="0" borderId="0" xfId="0" applyAlignment="1">
      <alignment horizontal="left" vertical="top" wrapText="1"/>
    </xf>
    <xf numFmtId="0" fontId="3" fillId="3" borderId="0" xfId="0" applyFont="1" applyFill="1" applyAlignment="1" applyProtection="1">
      <alignment vertical="top"/>
      <protection locked="0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0" fillId="0" borderId="11" xfId="0" applyBorder="1" applyAlignment="1">
      <alignment horizontal="left" vertical="top" wrapText="1"/>
    </xf>
    <xf numFmtId="0" fontId="3" fillId="0" borderId="12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3" fillId="3" borderId="11" xfId="0" applyFont="1" applyFill="1" applyBorder="1" applyAlignment="1" applyProtection="1">
      <alignment vertical="top"/>
      <protection locked="0"/>
    </xf>
    <xf numFmtId="165" fontId="3" fillId="0" borderId="11" xfId="0" applyNumberFormat="1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5" xfId="0" quotePrefix="1" applyFont="1" applyBorder="1" applyAlignment="1">
      <alignment horizontal="left" vertical="top"/>
    </xf>
    <xf numFmtId="0" fontId="4" fillId="0" borderId="15" xfId="0" applyFont="1" applyBorder="1" applyAlignment="1">
      <alignment vertical="top"/>
    </xf>
    <xf numFmtId="165" fontId="3" fillId="0" borderId="15" xfId="0" applyNumberFormat="1" applyFont="1" applyBorder="1" applyAlignment="1">
      <alignment vertical="top"/>
    </xf>
    <xf numFmtId="44" fontId="4" fillId="0" borderId="16" xfId="2" applyFont="1" applyFill="1" applyBorder="1" applyAlignment="1" applyProtection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43" fontId="0" fillId="0" borderId="18" xfId="1" applyFont="1" applyBorder="1" applyAlignment="1">
      <alignment vertical="top"/>
    </xf>
    <xf numFmtId="43" fontId="0" fillId="0" borderId="18" xfId="0" applyNumberFormat="1" applyBorder="1" applyAlignment="1">
      <alignment vertical="top"/>
    </xf>
    <xf numFmtId="0" fontId="0" fillId="0" borderId="19" xfId="0" applyBorder="1" applyAlignment="1">
      <alignment vertical="top"/>
    </xf>
    <xf numFmtId="0" fontId="0" fillId="2" borderId="0" xfId="1" applyNumberFormat="1" applyFont="1" applyFill="1" applyBorder="1" applyProtection="1">
      <protection locked="0"/>
    </xf>
    <xf numFmtId="0" fontId="0" fillId="0" borderId="0" xfId="0" applyAlignment="1">
      <alignment horizontal="right"/>
    </xf>
    <xf numFmtId="0" fontId="0" fillId="4" borderId="5" xfId="0" applyFill="1" applyBorder="1"/>
    <xf numFmtId="0" fontId="0" fillId="4" borderId="6" xfId="0" applyFill="1" applyBorder="1" applyAlignment="1">
      <alignment vertical="top"/>
    </xf>
    <xf numFmtId="0" fontId="0" fillId="4" borderId="8" xfId="0" applyFill="1" applyBorder="1" applyAlignment="1">
      <alignment vertical="top"/>
    </xf>
    <xf numFmtId="0" fontId="5" fillId="0" borderId="0" xfId="0" applyFont="1"/>
    <xf numFmtId="0" fontId="5" fillId="0" borderId="14" xfId="0" applyFont="1" applyBorder="1"/>
    <xf numFmtId="0" fontId="5" fillId="0" borderId="15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16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22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43" fontId="5" fillId="2" borderId="0" xfId="1" applyFont="1" applyFill="1" applyBorder="1" applyProtection="1">
      <protection locked="0"/>
    </xf>
    <xf numFmtId="0" fontId="5" fillId="0" borderId="2" xfId="0" quotePrefix="1" applyFont="1" applyBorder="1"/>
    <xf numFmtId="0" fontId="5" fillId="0" borderId="1" xfId="0" applyFont="1" applyBorder="1"/>
    <xf numFmtId="0" fontId="5" fillId="0" borderId="12" xfId="0" quotePrefix="1" applyFont="1" applyBorder="1"/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5" fillId="0" borderId="20" xfId="0" quotePrefix="1" applyFont="1" applyBorder="1"/>
    <xf numFmtId="43" fontId="5" fillId="0" borderId="4" xfId="0" applyNumberFormat="1" applyFont="1" applyBorder="1"/>
    <xf numFmtId="43" fontId="5" fillId="0" borderId="13" xfId="0" applyNumberFormat="1" applyFont="1" applyBorder="1"/>
    <xf numFmtId="0" fontId="5" fillId="4" borderId="5" xfId="0" applyFont="1" applyFill="1" applyBorder="1"/>
    <xf numFmtId="0" fontId="5" fillId="4" borderId="6" xfId="0" applyFont="1" applyFill="1" applyBorder="1"/>
    <xf numFmtId="0" fontId="5" fillId="4" borderId="8" xfId="0" applyFont="1" applyFill="1" applyBorder="1"/>
    <xf numFmtId="0" fontId="6" fillId="0" borderId="0" xfId="0" applyFont="1" applyAlignment="1">
      <alignment horizontal="left" vertical="center"/>
    </xf>
    <xf numFmtId="0" fontId="7" fillId="0" borderId="0" xfId="0" applyFont="1"/>
    <xf numFmtId="43" fontId="4" fillId="0" borderId="0" xfId="1" applyFont="1" applyAlignment="1">
      <alignment vertical="top"/>
    </xf>
    <xf numFmtId="43" fontId="3" fillId="0" borderId="0" xfId="1" applyFont="1" applyAlignment="1">
      <alignment vertical="top"/>
    </xf>
    <xf numFmtId="43" fontId="4" fillId="0" borderId="11" xfId="1" applyFont="1" applyBorder="1" applyAlignment="1">
      <alignment vertical="top"/>
    </xf>
    <xf numFmtId="0" fontId="5" fillId="0" borderId="24" xfId="0" applyFont="1" applyBorder="1"/>
    <xf numFmtId="0" fontId="5" fillId="0" borderId="23" xfId="0" applyFont="1" applyBorder="1"/>
    <xf numFmtId="0" fontId="5" fillId="0" borderId="25" xfId="0" applyFont="1" applyBorder="1"/>
    <xf numFmtId="43" fontId="5" fillId="0" borderId="25" xfId="1" applyFont="1" applyBorder="1"/>
    <xf numFmtId="43" fontId="5" fillId="0" borderId="23" xfId="1" applyFont="1" applyBorder="1"/>
    <xf numFmtId="43" fontId="0" fillId="0" borderId="18" xfId="1" applyFont="1" applyBorder="1" applyAlignment="1">
      <alignment horizontal="right" vertical="top"/>
    </xf>
    <xf numFmtId="0" fontId="5" fillId="3" borderId="0" xfId="0" applyFont="1" applyFill="1" applyProtection="1">
      <protection locked="0"/>
    </xf>
    <xf numFmtId="43" fontId="5" fillId="2" borderId="0" xfId="1" applyFont="1" applyFill="1" applyBorder="1" applyProtection="1">
      <protection locked="0"/>
    </xf>
    <xf numFmtId="0" fontId="0" fillId="3" borderId="0" xfId="0" applyFill="1" applyProtection="1">
      <protection locked="0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0" xfId="1" applyNumberFormat="1" applyFont="1" applyFill="1" applyBorder="1" applyProtection="1">
      <protection locked="0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EMVI-beoordelingsmatrix'!K7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schrijfstaat!G1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85</xdr:row>
      <xdr:rowOff>95250</xdr:rowOff>
    </xdr:from>
    <xdr:to>
      <xdr:col>7</xdr:col>
      <xdr:colOff>600075</xdr:colOff>
      <xdr:row>88</xdr:row>
      <xdr:rowOff>0</xdr:rowOff>
    </xdr:to>
    <xdr:sp macro="" textlink="">
      <xdr:nvSpPr>
        <xdr:cNvPr id="9" name="Rechthoek: afgeronde hoeken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162F28-AC2A-9ADA-C6E0-1258501CE404}"/>
            </a:ext>
          </a:extLst>
        </xdr:cNvPr>
        <xdr:cNvSpPr/>
      </xdr:nvSpPr>
      <xdr:spPr>
        <a:xfrm>
          <a:off x="3514725" y="13468350"/>
          <a:ext cx="2228850" cy="47625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="1">
              <a:solidFill>
                <a:sysClr val="windowText" lastClr="000000"/>
              </a:solidFill>
            </a:rPr>
            <a:t>Naar EMVI-beoordelingsmatrix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29</xdr:row>
      <xdr:rowOff>161925</xdr:rowOff>
    </xdr:from>
    <xdr:to>
      <xdr:col>4</xdr:col>
      <xdr:colOff>104775</xdr:colOff>
      <xdr:row>32</xdr:row>
      <xdr:rowOff>66675</xdr:rowOff>
    </xdr:to>
    <xdr:sp macro="" textlink="">
      <xdr:nvSpPr>
        <xdr:cNvPr id="3" name="Rechthoek: afgeronde hoek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AFAE61-E403-4D3D-9333-AEC83EEA48E7}"/>
            </a:ext>
          </a:extLst>
        </xdr:cNvPr>
        <xdr:cNvSpPr/>
      </xdr:nvSpPr>
      <xdr:spPr>
        <a:xfrm>
          <a:off x="1762125" y="6477000"/>
          <a:ext cx="2228850" cy="47625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="1">
              <a:solidFill>
                <a:sysClr val="windowText" lastClr="000000"/>
              </a:solidFill>
            </a:rPr>
            <a:t>Naar inschrijfstaat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D989-9D9D-4BEE-A18B-FA81C3EABFEF}">
  <dimension ref="B1:I114"/>
  <sheetViews>
    <sheetView tabSelected="1" workbookViewId="0">
      <selection activeCell="K20" sqref="K20"/>
    </sheetView>
  </sheetViews>
  <sheetFormatPr defaultColWidth="9.140625" defaultRowHeight="12.75" x14ac:dyDescent="0.2"/>
  <cols>
    <col min="1" max="1" width="9.140625" style="57"/>
    <col min="2" max="2" width="14.28515625" style="57" customWidth="1"/>
    <col min="3" max="3" width="1.5703125" style="57" customWidth="1"/>
    <col min="4" max="4" width="32.5703125" style="57" bestFit="1" customWidth="1"/>
    <col min="5" max="5" width="9.140625" style="57"/>
    <col min="6" max="6" width="8" style="57" bestFit="1" customWidth="1"/>
    <col min="7" max="7" width="9.140625" style="57"/>
    <col min="8" max="9" width="13.85546875" style="57" customWidth="1"/>
    <col min="10" max="16384" width="9.140625" style="57"/>
  </cols>
  <sheetData>
    <row r="1" spans="2:9" x14ac:dyDescent="0.2">
      <c r="B1" s="57" t="s">
        <v>0</v>
      </c>
    </row>
    <row r="2" spans="2:9" x14ac:dyDescent="0.2">
      <c r="B2" s="57" t="s">
        <v>1</v>
      </c>
    </row>
    <row r="4" spans="2:9" x14ac:dyDescent="0.2">
      <c r="B4" s="57" t="s">
        <v>2</v>
      </c>
    </row>
    <row r="6" spans="2:9" x14ac:dyDescent="0.2">
      <c r="B6" s="57" t="s">
        <v>130</v>
      </c>
    </row>
    <row r="7" spans="2:9" ht="13.5" thickBot="1" x14ac:dyDescent="0.25"/>
    <row r="8" spans="2:9" x14ac:dyDescent="0.2">
      <c r="B8" s="58" t="s">
        <v>3</v>
      </c>
      <c r="C8" s="59"/>
      <c r="D8" s="60" t="s">
        <v>62</v>
      </c>
      <c r="E8" s="59" t="s">
        <v>63</v>
      </c>
      <c r="F8" s="60" t="s">
        <v>64</v>
      </c>
      <c r="G8" s="61" t="s">
        <v>66</v>
      </c>
      <c r="H8" s="59" t="s">
        <v>67</v>
      </c>
      <c r="I8" s="89" t="s">
        <v>68</v>
      </c>
    </row>
    <row r="9" spans="2:9" ht="13.5" thickBot="1" x14ac:dyDescent="0.25">
      <c r="B9" s="63"/>
      <c r="C9" s="64"/>
      <c r="D9" s="65"/>
      <c r="E9" s="64"/>
      <c r="F9" s="65"/>
      <c r="G9" s="66"/>
      <c r="H9" s="64"/>
      <c r="I9" s="90"/>
    </row>
    <row r="10" spans="2:9" x14ac:dyDescent="0.2">
      <c r="B10" s="67">
        <v>1</v>
      </c>
      <c r="C10" s="68"/>
      <c r="D10" s="69" t="s">
        <v>9</v>
      </c>
      <c r="F10" s="69"/>
      <c r="G10" s="70"/>
      <c r="I10" s="91"/>
    </row>
    <row r="11" spans="2:9" x14ac:dyDescent="0.2">
      <c r="B11" s="67"/>
      <c r="C11" s="68"/>
      <c r="D11" s="69"/>
      <c r="F11" s="69"/>
      <c r="G11" s="70"/>
      <c r="I11" s="92"/>
    </row>
    <row r="12" spans="2:9" x14ac:dyDescent="0.2">
      <c r="B12" s="67" t="s">
        <v>6</v>
      </c>
      <c r="C12" s="68"/>
      <c r="D12" s="69" t="s">
        <v>16</v>
      </c>
      <c r="E12" s="57" t="s">
        <v>4</v>
      </c>
      <c r="F12" s="69" t="s">
        <v>65</v>
      </c>
      <c r="G12" s="70">
        <v>650</v>
      </c>
      <c r="H12" s="72"/>
      <c r="I12" s="92">
        <f t="shared" ref="I12:I13" si="0">+H12*G12</f>
        <v>0</v>
      </c>
    </row>
    <row r="13" spans="2:9" x14ac:dyDescent="0.2">
      <c r="B13" s="67" t="s">
        <v>7</v>
      </c>
      <c r="C13" s="68"/>
      <c r="D13" s="69" t="s">
        <v>17</v>
      </c>
      <c r="E13" s="57" t="s">
        <v>4</v>
      </c>
      <c r="F13" s="69" t="s">
        <v>65</v>
      </c>
      <c r="G13" s="70">
        <v>650</v>
      </c>
      <c r="H13" s="72"/>
      <c r="I13" s="92">
        <f t="shared" si="0"/>
        <v>0</v>
      </c>
    </row>
    <row r="14" spans="2:9" x14ac:dyDescent="0.2">
      <c r="B14" s="67" t="s">
        <v>8</v>
      </c>
      <c r="C14" s="68"/>
      <c r="D14" s="69" t="s">
        <v>5</v>
      </c>
      <c r="F14" s="69"/>
      <c r="G14" s="70"/>
      <c r="I14" s="91"/>
    </row>
    <row r="15" spans="2:9" x14ac:dyDescent="0.2">
      <c r="B15" s="67" t="s">
        <v>51</v>
      </c>
      <c r="C15" s="68"/>
      <c r="D15" s="73" t="s">
        <v>49</v>
      </c>
      <c r="F15" s="69" t="s">
        <v>65</v>
      </c>
      <c r="G15" s="70">
        <v>25</v>
      </c>
      <c r="H15" s="72"/>
      <c r="I15" s="92">
        <f t="shared" ref="I15:I18" si="1">+H15*G15</f>
        <v>0</v>
      </c>
    </row>
    <row r="16" spans="2:9" x14ac:dyDescent="0.2">
      <c r="B16" s="67"/>
      <c r="C16" s="68"/>
      <c r="D16" s="73"/>
      <c r="F16" s="69"/>
      <c r="G16" s="70"/>
      <c r="I16" s="92"/>
    </row>
    <row r="17" spans="2:9" x14ac:dyDescent="0.2">
      <c r="B17" s="67" t="s">
        <v>137</v>
      </c>
      <c r="C17" s="68"/>
      <c r="D17" s="73" t="s">
        <v>135</v>
      </c>
      <c r="E17" s="57" t="s">
        <v>4</v>
      </c>
      <c r="F17" s="69" t="s">
        <v>65</v>
      </c>
      <c r="G17" s="70">
        <v>10</v>
      </c>
      <c r="H17" s="72"/>
      <c r="I17" s="92">
        <f t="shared" si="1"/>
        <v>0</v>
      </c>
    </row>
    <row r="18" spans="2:9" x14ac:dyDescent="0.2">
      <c r="B18" s="67" t="s">
        <v>138</v>
      </c>
      <c r="C18" s="68"/>
      <c r="D18" s="73" t="s">
        <v>136</v>
      </c>
      <c r="E18" s="57" t="s">
        <v>4</v>
      </c>
      <c r="F18" s="69" t="s">
        <v>65</v>
      </c>
      <c r="G18" s="70">
        <v>10</v>
      </c>
      <c r="H18" s="72"/>
      <c r="I18" s="92">
        <f t="shared" si="1"/>
        <v>0</v>
      </c>
    </row>
    <row r="19" spans="2:9" x14ac:dyDescent="0.2">
      <c r="B19" s="67"/>
      <c r="C19" s="68"/>
      <c r="D19" s="69"/>
      <c r="F19" s="69"/>
      <c r="G19" s="70"/>
      <c r="I19" s="91"/>
    </row>
    <row r="20" spans="2:9" x14ac:dyDescent="0.2">
      <c r="B20" s="67">
        <v>2</v>
      </c>
      <c r="C20" s="68"/>
      <c r="D20" s="69" t="s">
        <v>14</v>
      </c>
      <c r="F20" s="69"/>
      <c r="G20" s="70"/>
      <c r="I20" s="91"/>
    </row>
    <row r="21" spans="2:9" x14ac:dyDescent="0.2">
      <c r="B21" s="67" t="s">
        <v>10</v>
      </c>
      <c r="C21" s="68"/>
      <c r="D21" s="69" t="s">
        <v>39</v>
      </c>
      <c r="E21" s="57" t="s">
        <v>15</v>
      </c>
      <c r="F21" s="69" t="s">
        <v>65</v>
      </c>
      <c r="G21" s="70">
        <v>500</v>
      </c>
      <c r="H21" s="72"/>
      <c r="I21" s="92">
        <f t="shared" ref="I21:I23" si="2">+H21*G21</f>
        <v>0</v>
      </c>
    </row>
    <row r="22" spans="2:9" x14ac:dyDescent="0.2">
      <c r="B22" s="67" t="s">
        <v>11</v>
      </c>
      <c r="C22" s="68"/>
      <c r="D22" s="69" t="s">
        <v>40</v>
      </c>
      <c r="E22" s="57" t="s">
        <v>15</v>
      </c>
      <c r="F22" s="69" t="s">
        <v>65</v>
      </c>
      <c r="G22" s="70">
        <v>500</v>
      </c>
      <c r="H22" s="72"/>
      <c r="I22" s="92">
        <f t="shared" si="2"/>
        <v>0</v>
      </c>
    </row>
    <row r="23" spans="2:9" x14ac:dyDescent="0.2">
      <c r="B23" s="67" t="s">
        <v>12</v>
      </c>
      <c r="C23" s="68"/>
      <c r="D23" s="69" t="s">
        <v>41</v>
      </c>
      <c r="E23" s="57" t="s">
        <v>15</v>
      </c>
      <c r="F23" s="69" t="s">
        <v>65</v>
      </c>
      <c r="G23" s="70">
        <v>500</v>
      </c>
      <c r="H23" s="72"/>
      <c r="I23" s="92">
        <f t="shared" si="2"/>
        <v>0</v>
      </c>
    </row>
    <row r="24" spans="2:9" x14ac:dyDescent="0.2">
      <c r="B24" s="67" t="s">
        <v>13</v>
      </c>
      <c r="C24" s="68"/>
      <c r="D24" s="69" t="s">
        <v>18</v>
      </c>
      <c r="F24" s="69"/>
      <c r="G24" s="70"/>
      <c r="I24" s="91"/>
    </row>
    <row r="25" spans="2:9" x14ac:dyDescent="0.2">
      <c r="B25" s="67" t="s">
        <v>57</v>
      </c>
      <c r="C25" s="68"/>
      <c r="D25" s="73" t="s">
        <v>49</v>
      </c>
      <c r="F25" s="69" t="s">
        <v>65</v>
      </c>
      <c r="G25" s="70">
        <v>25</v>
      </c>
      <c r="H25" s="72"/>
      <c r="I25" s="92">
        <f t="shared" ref="I25:I28" si="3">+H25*G25</f>
        <v>0</v>
      </c>
    </row>
    <row r="26" spans="2:9" x14ac:dyDescent="0.2">
      <c r="B26" s="67" t="s">
        <v>139</v>
      </c>
      <c r="C26" s="68"/>
      <c r="D26" s="73" t="s">
        <v>140</v>
      </c>
      <c r="E26" s="57" t="s">
        <v>15</v>
      </c>
      <c r="F26" s="69" t="s">
        <v>65</v>
      </c>
      <c r="G26" s="70">
        <v>8</v>
      </c>
      <c r="H26" s="72"/>
      <c r="I26" s="92">
        <f t="shared" si="3"/>
        <v>0</v>
      </c>
    </row>
    <row r="27" spans="2:9" x14ac:dyDescent="0.2">
      <c r="B27" s="67" t="s">
        <v>141</v>
      </c>
      <c r="C27" s="68"/>
      <c r="D27" s="73" t="s">
        <v>135</v>
      </c>
      <c r="E27" s="57" t="s">
        <v>15</v>
      </c>
      <c r="F27" s="69" t="s">
        <v>65</v>
      </c>
      <c r="G27" s="70">
        <v>8</v>
      </c>
      <c r="H27" s="72"/>
      <c r="I27" s="92">
        <f t="shared" si="3"/>
        <v>0</v>
      </c>
    </row>
    <row r="28" spans="2:9" x14ac:dyDescent="0.2">
      <c r="B28" s="67" t="s">
        <v>142</v>
      </c>
      <c r="C28" s="68"/>
      <c r="D28" s="73" t="s">
        <v>136</v>
      </c>
      <c r="E28" s="57" t="s">
        <v>15</v>
      </c>
      <c r="F28" s="69" t="s">
        <v>65</v>
      </c>
      <c r="G28" s="70">
        <v>8</v>
      </c>
      <c r="H28" s="72"/>
      <c r="I28" s="92">
        <f t="shared" si="3"/>
        <v>0</v>
      </c>
    </row>
    <row r="29" spans="2:9" x14ac:dyDescent="0.2">
      <c r="B29" s="67"/>
      <c r="C29" s="68"/>
      <c r="D29" s="69"/>
      <c r="F29" s="69"/>
      <c r="G29" s="70"/>
      <c r="I29" s="91"/>
    </row>
    <row r="30" spans="2:9" x14ac:dyDescent="0.2">
      <c r="B30" s="67">
        <v>3</v>
      </c>
      <c r="C30" s="68"/>
      <c r="D30" s="69" t="s">
        <v>22</v>
      </c>
      <c r="F30" s="69"/>
      <c r="G30" s="70"/>
      <c r="I30" s="91"/>
    </row>
    <row r="31" spans="2:9" x14ac:dyDescent="0.2">
      <c r="B31" s="67" t="s">
        <v>19</v>
      </c>
      <c r="C31" s="68"/>
      <c r="D31" s="69" t="s">
        <v>42</v>
      </c>
      <c r="E31" s="57" t="s">
        <v>23</v>
      </c>
      <c r="F31" s="69" t="s">
        <v>65</v>
      </c>
      <c r="G31" s="70">
        <v>75</v>
      </c>
      <c r="H31" s="72"/>
      <c r="I31" s="92">
        <f t="shared" ref="I31:I32" si="4">+H31*G31</f>
        <v>0</v>
      </c>
    </row>
    <row r="32" spans="2:9" x14ac:dyDescent="0.2">
      <c r="B32" s="67" t="s">
        <v>20</v>
      </c>
      <c r="C32" s="68"/>
      <c r="D32" s="69" t="s">
        <v>43</v>
      </c>
      <c r="E32" s="57" t="s">
        <v>23</v>
      </c>
      <c r="F32" s="69" t="s">
        <v>65</v>
      </c>
      <c r="G32" s="70">
        <v>75</v>
      </c>
      <c r="H32" s="72"/>
      <c r="I32" s="92">
        <f t="shared" si="4"/>
        <v>0</v>
      </c>
    </row>
    <row r="33" spans="2:9" x14ac:dyDescent="0.2">
      <c r="B33" s="67" t="s">
        <v>21</v>
      </c>
      <c r="C33" s="68"/>
      <c r="D33" s="69" t="s">
        <v>18</v>
      </c>
      <c r="F33" s="69"/>
      <c r="G33" s="70"/>
      <c r="I33" s="91"/>
    </row>
    <row r="34" spans="2:9" x14ac:dyDescent="0.2">
      <c r="B34" s="67" t="s">
        <v>56</v>
      </c>
      <c r="C34" s="68"/>
      <c r="D34" s="73" t="s">
        <v>49</v>
      </c>
      <c r="F34" s="69" t="s">
        <v>65</v>
      </c>
      <c r="G34" s="70">
        <v>10</v>
      </c>
      <c r="H34" s="72"/>
      <c r="I34" s="92">
        <f t="shared" ref="I34:I36" si="5">+H34*G34</f>
        <v>0</v>
      </c>
    </row>
    <row r="35" spans="2:9" x14ac:dyDescent="0.2">
      <c r="B35" s="67" t="s">
        <v>143</v>
      </c>
      <c r="C35" s="68"/>
      <c r="D35" s="73" t="s">
        <v>135</v>
      </c>
      <c r="E35" s="57" t="s">
        <v>23</v>
      </c>
      <c r="F35" s="69" t="s">
        <v>65</v>
      </c>
      <c r="G35" s="70">
        <v>5</v>
      </c>
      <c r="H35" s="72"/>
      <c r="I35" s="92">
        <f t="shared" si="5"/>
        <v>0</v>
      </c>
    </row>
    <row r="36" spans="2:9" x14ac:dyDescent="0.2">
      <c r="B36" s="67" t="s">
        <v>144</v>
      </c>
      <c r="C36" s="68"/>
      <c r="D36" s="73" t="s">
        <v>136</v>
      </c>
      <c r="E36" s="57" t="s">
        <v>23</v>
      </c>
      <c r="F36" s="69" t="s">
        <v>65</v>
      </c>
      <c r="G36" s="70">
        <v>5</v>
      </c>
      <c r="H36" s="72"/>
      <c r="I36" s="92">
        <f t="shared" si="5"/>
        <v>0</v>
      </c>
    </row>
    <row r="37" spans="2:9" x14ac:dyDescent="0.2">
      <c r="B37" s="67"/>
      <c r="C37" s="68"/>
      <c r="D37" s="69"/>
      <c r="F37" s="69"/>
      <c r="G37" s="70"/>
      <c r="I37" s="91"/>
    </row>
    <row r="38" spans="2:9" x14ac:dyDescent="0.2">
      <c r="B38" s="67">
        <v>4</v>
      </c>
      <c r="C38" s="68"/>
      <c r="D38" s="69" t="s">
        <v>24</v>
      </c>
      <c r="F38" s="69"/>
      <c r="G38" s="70"/>
      <c r="I38" s="91"/>
    </row>
    <row r="39" spans="2:9" x14ac:dyDescent="0.2">
      <c r="B39" s="67" t="s">
        <v>26</v>
      </c>
      <c r="C39" s="68"/>
      <c r="D39" s="69" t="s">
        <v>25</v>
      </c>
      <c r="E39" s="57" t="s">
        <v>4</v>
      </c>
      <c r="F39" s="69" t="s">
        <v>65</v>
      </c>
      <c r="G39" s="70">
        <v>3</v>
      </c>
      <c r="H39" s="72"/>
      <c r="I39" s="92">
        <f t="shared" ref="I39:I42" si="6">+H39*G39</f>
        <v>0</v>
      </c>
    </row>
    <row r="40" spans="2:9" x14ac:dyDescent="0.2">
      <c r="B40" s="67" t="s">
        <v>27</v>
      </c>
      <c r="C40" s="68"/>
      <c r="D40" s="69" t="s">
        <v>30</v>
      </c>
      <c r="E40" s="57" t="s">
        <v>4</v>
      </c>
      <c r="F40" s="69" t="s">
        <v>65</v>
      </c>
      <c r="G40" s="70">
        <v>3</v>
      </c>
      <c r="H40" s="72"/>
      <c r="I40" s="92">
        <f t="shared" si="6"/>
        <v>0</v>
      </c>
    </row>
    <row r="41" spans="2:9" x14ac:dyDescent="0.2">
      <c r="B41" s="67" t="s">
        <v>28</v>
      </c>
      <c r="C41" s="68"/>
      <c r="D41" s="69" t="s">
        <v>31</v>
      </c>
      <c r="E41" s="57" t="s">
        <v>4</v>
      </c>
      <c r="F41" s="69" t="s">
        <v>65</v>
      </c>
      <c r="G41" s="70">
        <v>3</v>
      </c>
      <c r="H41" s="72"/>
      <c r="I41" s="92">
        <f t="shared" si="6"/>
        <v>0</v>
      </c>
    </row>
    <row r="42" spans="2:9" x14ac:dyDescent="0.2">
      <c r="B42" s="67" t="s">
        <v>29</v>
      </c>
      <c r="C42" s="68"/>
      <c r="D42" s="69" t="s">
        <v>32</v>
      </c>
      <c r="E42" s="57" t="s">
        <v>15</v>
      </c>
      <c r="F42" s="69" t="s">
        <v>65</v>
      </c>
      <c r="G42" s="70">
        <v>3</v>
      </c>
      <c r="H42" s="72"/>
      <c r="I42" s="92">
        <f t="shared" si="6"/>
        <v>0</v>
      </c>
    </row>
    <row r="43" spans="2:9" x14ac:dyDescent="0.2">
      <c r="B43" s="67" t="s">
        <v>50</v>
      </c>
      <c r="C43" s="68"/>
      <c r="D43" s="69" t="s">
        <v>18</v>
      </c>
      <c r="F43" s="69"/>
      <c r="G43" s="70"/>
      <c r="I43" s="91"/>
    </row>
    <row r="44" spans="2:9" x14ac:dyDescent="0.2">
      <c r="B44" s="67" t="s">
        <v>58</v>
      </c>
      <c r="C44" s="68"/>
      <c r="D44" s="73" t="s">
        <v>49</v>
      </c>
      <c r="F44" s="69" t="s">
        <v>65</v>
      </c>
      <c r="G44" s="70">
        <v>4</v>
      </c>
      <c r="H44" s="72"/>
      <c r="I44" s="92">
        <f t="shared" ref="I44:I48" si="7">+H44*G44</f>
        <v>0</v>
      </c>
    </row>
    <row r="45" spans="2:9" x14ac:dyDescent="0.2">
      <c r="B45" s="67" t="s">
        <v>145</v>
      </c>
      <c r="C45" s="68"/>
      <c r="D45" s="73" t="s">
        <v>146</v>
      </c>
      <c r="E45" s="57" t="s">
        <v>4</v>
      </c>
      <c r="F45" s="69" t="s">
        <v>65</v>
      </c>
      <c r="G45" s="70">
        <v>1</v>
      </c>
      <c r="H45" s="72"/>
      <c r="I45" s="92">
        <f t="shared" si="7"/>
        <v>0</v>
      </c>
    </row>
    <row r="46" spans="2:9" x14ac:dyDescent="0.2">
      <c r="B46" s="67" t="s">
        <v>147</v>
      </c>
      <c r="C46" s="68"/>
      <c r="D46" s="73" t="s">
        <v>150</v>
      </c>
      <c r="E46" s="57" t="s">
        <v>4</v>
      </c>
      <c r="F46" s="69" t="s">
        <v>65</v>
      </c>
      <c r="G46" s="70">
        <v>1</v>
      </c>
      <c r="H46" s="72"/>
      <c r="I46" s="92">
        <f t="shared" si="7"/>
        <v>0</v>
      </c>
    </row>
    <row r="47" spans="2:9" x14ac:dyDescent="0.2">
      <c r="B47" s="67" t="s">
        <v>148</v>
      </c>
      <c r="C47" s="68"/>
      <c r="D47" s="73" t="s">
        <v>151</v>
      </c>
      <c r="E47" s="57" t="s">
        <v>4</v>
      </c>
      <c r="F47" s="69" t="s">
        <v>65</v>
      </c>
      <c r="G47" s="70">
        <v>1</v>
      </c>
      <c r="H47" s="72"/>
      <c r="I47" s="92">
        <f t="shared" si="7"/>
        <v>0</v>
      </c>
    </row>
    <row r="48" spans="2:9" x14ac:dyDescent="0.2">
      <c r="B48" s="67" t="s">
        <v>149</v>
      </c>
      <c r="C48" s="68"/>
      <c r="D48" s="73" t="s">
        <v>152</v>
      </c>
      <c r="E48" s="57" t="s">
        <v>4</v>
      </c>
      <c r="F48" s="69" t="s">
        <v>65</v>
      </c>
      <c r="G48" s="70">
        <v>1</v>
      </c>
      <c r="H48" s="72"/>
      <c r="I48" s="92">
        <f t="shared" si="7"/>
        <v>0</v>
      </c>
    </row>
    <row r="49" spans="2:9" x14ac:dyDescent="0.2">
      <c r="B49" s="74"/>
      <c r="D49" s="69"/>
      <c r="F49" s="69"/>
      <c r="G49" s="70"/>
      <c r="I49" s="91"/>
    </row>
    <row r="50" spans="2:9" x14ac:dyDescent="0.2">
      <c r="B50" s="67">
        <v>5</v>
      </c>
      <c r="C50" s="68"/>
      <c r="D50" s="69" t="s">
        <v>33</v>
      </c>
      <c r="F50" s="69"/>
      <c r="G50" s="70"/>
      <c r="I50" s="91"/>
    </row>
    <row r="51" spans="2:9" x14ac:dyDescent="0.2">
      <c r="B51" s="67" t="s">
        <v>44</v>
      </c>
      <c r="C51" s="68"/>
      <c r="D51" s="69" t="s">
        <v>35</v>
      </c>
      <c r="E51" s="57" t="s">
        <v>15</v>
      </c>
      <c r="F51" s="69" t="s">
        <v>65</v>
      </c>
      <c r="G51" s="70">
        <v>4</v>
      </c>
      <c r="H51" s="72"/>
      <c r="I51" s="92">
        <f t="shared" ref="I51:I54" si="8">+H51*G51</f>
        <v>0</v>
      </c>
    </row>
    <row r="52" spans="2:9" x14ac:dyDescent="0.2">
      <c r="B52" s="67" t="s">
        <v>45</v>
      </c>
      <c r="C52" s="68"/>
      <c r="D52" s="69" t="s">
        <v>36</v>
      </c>
      <c r="E52" s="57" t="s">
        <v>15</v>
      </c>
      <c r="F52" s="69" t="s">
        <v>65</v>
      </c>
      <c r="G52" s="70">
        <v>60</v>
      </c>
      <c r="H52" s="72"/>
      <c r="I52" s="92">
        <f t="shared" si="8"/>
        <v>0</v>
      </c>
    </row>
    <row r="53" spans="2:9" x14ac:dyDescent="0.2">
      <c r="B53" s="67" t="s">
        <v>46</v>
      </c>
      <c r="C53" s="68"/>
      <c r="D53" s="69" t="s">
        <v>37</v>
      </c>
      <c r="E53" s="57" t="s">
        <v>15</v>
      </c>
      <c r="F53" s="69" t="s">
        <v>65</v>
      </c>
      <c r="G53" s="70">
        <v>4</v>
      </c>
      <c r="H53" s="72"/>
      <c r="I53" s="92">
        <f t="shared" si="8"/>
        <v>0</v>
      </c>
    </row>
    <row r="54" spans="2:9" x14ac:dyDescent="0.2">
      <c r="B54" s="67" t="s">
        <v>48</v>
      </c>
      <c r="C54" s="68"/>
      <c r="D54" s="69" t="s">
        <v>38</v>
      </c>
      <c r="E54" s="57" t="s">
        <v>15</v>
      </c>
      <c r="F54" s="69" t="s">
        <v>65</v>
      </c>
      <c r="G54" s="70">
        <v>4</v>
      </c>
      <c r="H54" s="72"/>
      <c r="I54" s="92">
        <f t="shared" si="8"/>
        <v>0</v>
      </c>
    </row>
    <row r="55" spans="2:9" x14ac:dyDescent="0.2">
      <c r="B55" s="67" t="s">
        <v>47</v>
      </c>
      <c r="C55" s="68"/>
      <c r="D55" s="69" t="s">
        <v>18</v>
      </c>
      <c r="F55" s="69"/>
      <c r="G55" s="70"/>
      <c r="I55" s="91"/>
    </row>
    <row r="56" spans="2:9" x14ac:dyDescent="0.2">
      <c r="B56" s="67" t="s">
        <v>59</v>
      </c>
      <c r="C56" s="68"/>
      <c r="D56" s="73" t="s">
        <v>49</v>
      </c>
      <c r="F56" s="69" t="s">
        <v>65</v>
      </c>
      <c r="G56" s="70">
        <v>4</v>
      </c>
      <c r="H56" s="72"/>
      <c r="I56" s="92">
        <f t="shared" ref="I56:I57" si="9">+H56*G56</f>
        <v>0</v>
      </c>
    </row>
    <row r="57" spans="2:9" x14ac:dyDescent="0.2">
      <c r="B57" s="67" t="s">
        <v>153</v>
      </c>
      <c r="C57" s="68"/>
      <c r="D57" s="73" t="s">
        <v>146</v>
      </c>
      <c r="E57" s="57" t="s">
        <v>15</v>
      </c>
      <c r="F57" s="69" t="s">
        <v>65</v>
      </c>
      <c r="G57" s="70">
        <v>1</v>
      </c>
      <c r="H57" s="72"/>
      <c r="I57" s="92">
        <f t="shared" si="9"/>
        <v>0</v>
      </c>
    </row>
    <row r="58" spans="2:9" x14ac:dyDescent="0.2">
      <c r="B58" s="67" t="s">
        <v>154</v>
      </c>
      <c r="C58" s="68"/>
      <c r="D58" s="73" t="s">
        <v>150</v>
      </c>
      <c r="E58" s="57" t="s">
        <v>15</v>
      </c>
      <c r="F58" s="69" t="s">
        <v>65</v>
      </c>
      <c r="G58" s="70">
        <v>1</v>
      </c>
      <c r="H58" s="72"/>
      <c r="I58" s="92">
        <f t="shared" ref="I58:I60" si="10">+H58*G58</f>
        <v>0</v>
      </c>
    </row>
    <row r="59" spans="2:9" x14ac:dyDescent="0.2">
      <c r="B59" s="67" t="s">
        <v>155</v>
      </c>
      <c r="C59" s="68"/>
      <c r="D59" s="73" t="s">
        <v>151</v>
      </c>
      <c r="E59" s="57" t="s">
        <v>15</v>
      </c>
      <c r="F59" s="69" t="s">
        <v>65</v>
      </c>
      <c r="G59" s="70">
        <v>1</v>
      </c>
      <c r="H59" s="72"/>
      <c r="I59" s="92">
        <f t="shared" si="10"/>
        <v>0</v>
      </c>
    </row>
    <row r="60" spans="2:9" x14ac:dyDescent="0.2">
      <c r="B60" s="67" t="s">
        <v>156</v>
      </c>
      <c r="C60" s="68"/>
      <c r="D60" s="73" t="s">
        <v>152</v>
      </c>
      <c r="E60" s="57" t="s">
        <v>15</v>
      </c>
      <c r="F60" s="69" t="s">
        <v>65</v>
      </c>
      <c r="G60" s="70">
        <v>1</v>
      </c>
      <c r="H60" s="72"/>
      <c r="I60" s="92">
        <f t="shared" si="10"/>
        <v>0</v>
      </c>
    </row>
    <row r="61" spans="2:9" x14ac:dyDescent="0.2">
      <c r="B61" s="74"/>
      <c r="D61" s="69"/>
      <c r="F61" s="69"/>
      <c r="G61" s="70"/>
      <c r="I61" s="91"/>
    </row>
    <row r="62" spans="2:9" x14ac:dyDescent="0.2">
      <c r="B62" s="67">
        <v>6</v>
      </c>
      <c r="C62" s="68"/>
      <c r="D62" s="69" t="s">
        <v>34</v>
      </c>
      <c r="F62" s="69"/>
      <c r="G62" s="70"/>
      <c r="I62" s="91"/>
    </row>
    <row r="63" spans="2:9" x14ac:dyDescent="0.2">
      <c r="B63" s="67" t="s">
        <v>52</v>
      </c>
      <c r="C63" s="68"/>
      <c r="D63" s="69" t="s">
        <v>25</v>
      </c>
      <c r="E63" s="57" t="s">
        <v>23</v>
      </c>
      <c r="F63" s="69" t="s">
        <v>65</v>
      </c>
      <c r="G63" s="70">
        <v>5</v>
      </c>
      <c r="H63" s="72"/>
      <c r="I63" s="92">
        <f t="shared" ref="I63:I66" si="11">+H63*G63</f>
        <v>0</v>
      </c>
    </row>
    <row r="64" spans="2:9" x14ac:dyDescent="0.2">
      <c r="B64" s="67" t="s">
        <v>53</v>
      </c>
      <c r="C64" s="68"/>
      <c r="D64" s="69" t="s">
        <v>30</v>
      </c>
      <c r="E64" s="57" t="s">
        <v>23</v>
      </c>
      <c r="F64" s="69" t="s">
        <v>65</v>
      </c>
      <c r="G64" s="70">
        <v>5</v>
      </c>
      <c r="H64" s="72"/>
      <c r="I64" s="92">
        <f t="shared" si="11"/>
        <v>0</v>
      </c>
    </row>
    <row r="65" spans="2:9" x14ac:dyDescent="0.2">
      <c r="B65" s="67" t="s">
        <v>54</v>
      </c>
      <c r="C65" s="68"/>
      <c r="D65" s="69" t="s">
        <v>31</v>
      </c>
      <c r="E65" s="57" t="s">
        <v>23</v>
      </c>
      <c r="F65" s="69" t="s">
        <v>65</v>
      </c>
      <c r="G65" s="70">
        <v>5</v>
      </c>
      <c r="H65" s="72"/>
      <c r="I65" s="92">
        <f t="shared" si="11"/>
        <v>0</v>
      </c>
    </row>
    <row r="66" spans="2:9" x14ac:dyDescent="0.2">
      <c r="B66" s="67" t="s">
        <v>55</v>
      </c>
      <c r="C66" s="68"/>
      <c r="D66" s="69" t="s">
        <v>32</v>
      </c>
      <c r="E66" s="57" t="s">
        <v>23</v>
      </c>
      <c r="F66" s="69" t="s">
        <v>65</v>
      </c>
      <c r="G66" s="70">
        <v>5</v>
      </c>
      <c r="H66" s="72"/>
      <c r="I66" s="92">
        <f t="shared" si="11"/>
        <v>0</v>
      </c>
    </row>
    <row r="67" spans="2:9" x14ac:dyDescent="0.2">
      <c r="B67" s="67" t="s">
        <v>61</v>
      </c>
      <c r="C67" s="68"/>
      <c r="D67" s="69" t="s">
        <v>18</v>
      </c>
      <c r="F67" s="69"/>
      <c r="G67" s="70"/>
      <c r="I67" s="91"/>
    </row>
    <row r="68" spans="2:9" x14ac:dyDescent="0.2">
      <c r="B68" s="67" t="s">
        <v>60</v>
      </c>
      <c r="C68" s="68"/>
      <c r="D68" s="73" t="s">
        <v>49</v>
      </c>
      <c r="F68" s="69" t="s">
        <v>65</v>
      </c>
      <c r="G68" s="70">
        <v>4</v>
      </c>
      <c r="H68" s="72"/>
      <c r="I68" s="92">
        <f t="shared" ref="I68:I72" si="12">+H68*G68</f>
        <v>0</v>
      </c>
    </row>
    <row r="69" spans="2:9" x14ac:dyDescent="0.2">
      <c r="B69" s="67" t="s">
        <v>157</v>
      </c>
      <c r="C69" s="68"/>
      <c r="D69" s="73" t="s">
        <v>146</v>
      </c>
      <c r="E69" s="57" t="s">
        <v>23</v>
      </c>
      <c r="F69" s="69" t="s">
        <v>65</v>
      </c>
      <c r="G69" s="70">
        <v>1</v>
      </c>
      <c r="H69" s="72"/>
      <c r="I69" s="92">
        <f t="shared" si="12"/>
        <v>0</v>
      </c>
    </row>
    <row r="70" spans="2:9" x14ac:dyDescent="0.2">
      <c r="B70" s="67" t="s">
        <v>158</v>
      </c>
      <c r="C70" s="68"/>
      <c r="D70" s="73" t="s">
        <v>150</v>
      </c>
      <c r="E70" s="57" t="s">
        <v>23</v>
      </c>
      <c r="F70" s="69" t="s">
        <v>65</v>
      </c>
      <c r="G70" s="70">
        <v>1</v>
      </c>
      <c r="H70" s="72"/>
      <c r="I70" s="92">
        <f t="shared" si="12"/>
        <v>0</v>
      </c>
    </row>
    <row r="71" spans="2:9" x14ac:dyDescent="0.2">
      <c r="B71" s="67" t="s">
        <v>159</v>
      </c>
      <c r="C71" s="68"/>
      <c r="D71" s="73" t="s">
        <v>151</v>
      </c>
      <c r="E71" s="57" t="s">
        <v>23</v>
      </c>
      <c r="F71" s="69" t="s">
        <v>65</v>
      </c>
      <c r="G71" s="70">
        <v>1</v>
      </c>
      <c r="H71" s="72"/>
      <c r="I71" s="92">
        <f t="shared" si="12"/>
        <v>0</v>
      </c>
    </row>
    <row r="72" spans="2:9" x14ac:dyDescent="0.2">
      <c r="B72" s="67" t="s">
        <v>160</v>
      </c>
      <c r="C72" s="68"/>
      <c r="D72" s="73" t="s">
        <v>152</v>
      </c>
      <c r="E72" s="57" t="s">
        <v>23</v>
      </c>
      <c r="F72" s="69" t="s">
        <v>65</v>
      </c>
      <c r="G72" s="70">
        <v>1</v>
      </c>
      <c r="H72" s="72"/>
      <c r="I72" s="92">
        <f t="shared" si="12"/>
        <v>0</v>
      </c>
    </row>
    <row r="73" spans="2:9" ht="13.5" thickBot="1" x14ac:dyDescent="0.25">
      <c r="B73" s="67"/>
      <c r="C73" s="68"/>
      <c r="D73" s="75"/>
      <c r="E73" s="64"/>
      <c r="F73" s="65"/>
      <c r="G73" s="70"/>
      <c r="H73" s="65"/>
      <c r="I73" s="93"/>
    </row>
    <row r="74" spans="2:9" x14ac:dyDescent="0.2">
      <c r="B74" s="76"/>
      <c r="C74" s="77"/>
      <c r="D74" s="78"/>
      <c r="E74" s="61"/>
      <c r="F74" s="59"/>
      <c r="G74" s="59"/>
      <c r="H74" s="61"/>
      <c r="I74" s="62"/>
    </row>
    <row r="75" spans="2:9" x14ac:dyDescent="0.2">
      <c r="B75" s="74"/>
      <c r="D75" s="69" t="s">
        <v>109</v>
      </c>
      <c r="E75" s="70"/>
      <c r="H75" s="70"/>
      <c r="I75" s="79">
        <f>SUM(I11:I73)</f>
        <v>0</v>
      </c>
    </row>
    <row r="76" spans="2:9" x14ac:dyDescent="0.2">
      <c r="B76" s="74"/>
      <c r="D76" s="69"/>
      <c r="E76" s="70"/>
      <c r="H76" s="70"/>
      <c r="I76" s="71"/>
    </row>
    <row r="77" spans="2:9" x14ac:dyDescent="0.2">
      <c r="B77" s="74"/>
      <c r="D77" s="69" t="s">
        <v>107</v>
      </c>
      <c r="E77" s="70"/>
      <c r="H77" s="70"/>
      <c r="I77" s="79">
        <f>-'EMVI-beoordelingsmatrix'!N29</f>
        <v>0</v>
      </c>
    </row>
    <row r="78" spans="2:9" x14ac:dyDescent="0.2">
      <c r="B78" s="74"/>
      <c r="D78" s="69"/>
      <c r="E78" s="70"/>
      <c r="H78" s="70"/>
      <c r="I78" s="71"/>
    </row>
    <row r="79" spans="2:9" x14ac:dyDescent="0.2">
      <c r="B79" s="74"/>
      <c r="D79" s="69"/>
      <c r="E79" s="70"/>
      <c r="H79" s="70"/>
      <c r="I79" s="71"/>
    </row>
    <row r="80" spans="2:9" ht="13.5" thickBot="1" x14ac:dyDescent="0.25">
      <c r="B80" s="63"/>
      <c r="C80" s="64"/>
      <c r="D80" s="65" t="s">
        <v>108</v>
      </c>
      <c r="E80" s="66"/>
      <c r="F80" s="64"/>
      <c r="G80" s="64"/>
      <c r="H80" s="66"/>
      <c r="I80" s="80">
        <f>+I75+I77</f>
        <v>0</v>
      </c>
    </row>
    <row r="83" spans="2:9" x14ac:dyDescent="0.2">
      <c r="B83" s="57" t="s">
        <v>69</v>
      </c>
    </row>
    <row r="85" spans="2:9" x14ac:dyDescent="0.2">
      <c r="D85" s="57" t="s">
        <v>113</v>
      </c>
    </row>
    <row r="86" spans="2:9" x14ac:dyDescent="0.2">
      <c r="D86" s="57" t="s">
        <v>112</v>
      </c>
    </row>
    <row r="87" spans="2:9" x14ac:dyDescent="0.2">
      <c r="D87" s="57" t="s">
        <v>111</v>
      </c>
    </row>
    <row r="88" spans="2:9" x14ac:dyDescent="0.2">
      <c r="D88" s="57" t="s">
        <v>110</v>
      </c>
    </row>
    <row r="91" spans="2:9" x14ac:dyDescent="0.2">
      <c r="D91" s="84" t="s">
        <v>127</v>
      </c>
    </row>
    <row r="92" spans="2:9" x14ac:dyDescent="0.2">
      <c r="B92" s="57" t="s">
        <v>114</v>
      </c>
      <c r="C92" s="57" t="s">
        <v>119</v>
      </c>
      <c r="D92" s="96"/>
      <c r="E92" s="96"/>
      <c r="F92" s="96"/>
      <c r="G92" s="96"/>
      <c r="H92" s="96"/>
      <c r="I92" s="96"/>
    </row>
    <row r="93" spans="2:9" ht="4.5" customHeight="1" x14ac:dyDescent="0.2"/>
    <row r="94" spans="2:9" x14ac:dyDescent="0.2">
      <c r="B94" s="57" t="s">
        <v>115</v>
      </c>
      <c r="C94" s="57" t="s">
        <v>119</v>
      </c>
      <c r="D94" s="96"/>
      <c r="E94" s="96"/>
      <c r="F94" s="96"/>
      <c r="G94" s="96"/>
      <c r="H94" s="96"/>
      <c r="I94" s="96"/>
    </row>
    <row r="95" spans="2:9" ht="4.5" customHeight="1" x14ac:dyDescent="0.2"/>
    <row r="96" spans="2:9" x14ac:dyDescent="0.2">
      <c r="B96" s="57" t="s">
        <v>116</v>
      </c>
      <c r="C96" s="57" t="s">
        <v>119</v>
      </c>
      <c r="D96" s="72"/>
      <c r="F96" s="68" t="s">
        <v>117</v>
      </c>
      <c r="G96" s="95"/>
      <c r="H96" s="95"/>
      <c r="I96" s="95"/>
    </row>
    <row r="97" spans="2:9" ht="4.5" customHeight="1" x14ac:dyDescent="0.2"/>
    <row r="98" spans="2:9" x14ac:dyDescent="0.2">
      <c r="B98" s="57" t="s">
        <v>121</v>
      </c>
      <c r="C98" s="57" t="s">
        <v>119</v>
      </c>
      <c r="D98" s="72"/>
      <c r="F98" s="68"/>
    </row>
    <row r="100" spans="2:9" x14ac:dyDescent="0.2">
      <c r="B100" s="57" t="s">
        <v>118</v>
      </c>
      <c r="C100" s="57" t="s">
        <v>119</v>
      </c>
      <c r="D100" s="96"/>
      <c r="E100" s="96"/>
      <c r="F100" s="96"/>
      <c r="G100" s="96"/>
      <c r="H100" s="96"/>
      <c r="I100" s="96"/>
    </row>
    <row r="101" spans="2:9" ht="4.5" customHeight="1" x14ac:dyDescent="0.2"/>
    <row r="102" spans="2:9" x14ac:dyDescent="0.2">
      <c r="B102" s="57" t="s">
        <v>120</v>
      </c>
      <c r="C102" s="57" t="s">
        <v>119</v>
      </c>
      <c r="D102" s="96"/>
      <c r="E102" s="96"/>
      <c r="F102" s="96"/>
      <c r="G102" s="96"/>
      <c r="H102" s="96"/>
      <c r="I102" s="96"/>
    </row>
    <row r="104" spans="2:9" x14ac:dyDescent="0.2">
      <c r="D104" s="57" t="s">
        <v>128</v>
      </c>
      <c r="G104" s="57" t="s">
        <v>129</v>
      </c>
    </row>
    <row r="105" spans="2:9" x14ac:dyDescent="0.2">
      <c r="D105" s="72"/>
      <c r="G105" s="95"/>
      <c r="H105" s="95"/>
      <c r="I105" s="95"/>
    </row>
    <row r="107" spans="2:9" x14ac:dyDescent="0.2">
      <c r="B107" s="57" t="s">
        <v>122</v>
      </c>
      <c r="D107" s="95"/>
      <c r="E107" s="95"/>
      <c r="F107" s="95"/>
      <c r="G107" s="95"/>
      <c r="H107" s="95"/>
      <c r="I107" s="95"/>
    </row>
    <row r="108" spans="2:9" x14ac:dyDescent="0.2">
      <c r="D108" s="95"/>
      <c r="E108" s="95"/>
      <c r="F108" s="95"/>
      <c r="G108" s="95"/>
      <c r="H108" s="95"/>
      <c r="I108" s="95"/>
    </row>
    <row r="109" spans="2:9" x14ac:dyDescent="0.2">
      <c r="D109" s="95"/>
      <c r="E109" s="95"/>
      <c r="F109" s="95"/>
      <c r="G109" s="95"/>
      <c r="H109" s="95"/>
      <c r="I109" s="95"/>
    </row>
    <row r="110" spans="2:9" x14ac:dyDescent="0.2">
      <c r="D110" s="95"/>
      <c r="E110" s="95"/>
      <c r="F110" s="95"/>
      <c r="G110" s="95"/>
      <c r="H110" s="95"/>
      <c r="I110" s="95"/>
    </row>
    <row r="111" spans="2:9" x14ac:dyDescent="0.2">
      <c r="D111" s="95"/>
      <c r="E111" s="95"/>
      <c r="F111" s="95"/>
      <c r="G111" s="95"/>
      <c r="H111" s="95"/>
      <c r="I111" s="95"/>
    </row>
    <row r="112" spans="2:9" x14ac:dyDescent="0.2">
      <c r="D112" s="95"/>
      <c r="E112" s="95"/>
      <c r="F112" s="95"/>
      <c r="G112" s="95"/>
      <c r="H112" s="95"/>
      <c r="I112" s="95"/>
    </row>
    <row r="113" spans="4:7" ht="13.5" thickBot="1" x14ac:dyDescent="0.25"/>
    <row r="114" spans="4:7" ht="13.5" thickBot="1" x14ac:dyDescent="0.25">
      <c r="D114" s="81" t="s">
        <v>125</v>
      </c>
      <c r="E114" s="82"/>
      <c r="F114" s="82"/>
      <c r="G114" s="83"/>
    </row>
  </sheetData>
  <mergeCells count="7">
    <mergeCell ref="D107:I112"/>
    <mergeCell ref="G105:I105"/>
    <mergeCell ref="D92:I92"/>
    <mergeCell ref="G96:I96"/>
    <mergeCell ref="D94:I94"/>
    <mergeCell ref="D100:I100"/>
    <mergeCell ref="D102:I102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8538E-7F6E-423E-9FD1-9FB2EBBEE2E9}">
  <dimension ref="B2:AE59"/>
  <sheetViews>
    <sheetView workbookViewId="0">
      <selection activeCell="I7" sqref="I7"/>
    </sheetView>
  </sheetViews>
  <sheetFormatPr defaultColWidth="9.140625" defaultRowHeight="15" x14ac:dyDescent="0.25"/>
  <cols>
    <col min="1" max="1" width="9.140625" style="12"/>
    <col min="2" max="2" width="13.140625" style="12" bestFit="1" customWidth="1"/>
    <col min="3" max="3" width="29.42578125" style="12" customWidth="1"/>
    <col min="4" max="4" width="10.85546875" style="12" customWidth="1"/>
    <col min="5" max="5" width="9.140625" style="12"/>
    <col min="6" max="6" width="11" style="12" customWidth="1"/>
    <col min="7" max="7" width="4.42578125" style="12" customWidth="1"/>
    <col min="8" max="8" width="8.7109375" style="12" customWidth="1"/>
    <col min="9" max="9" width="4" style="12" bestFit="1" customWidth="1"/>
    <col min="10" max="10" width="9.140625" style="12"/>
    <col min="11" max="11" width="11" style="12" customWidth="1"/>
    <col min="12" max="13" width="13.7109375" style="12" customWidth="1"/>
    <col min="14" max="14" width="14.140625" style="12" customWidth="1"/>
    <col min="15" max="15" width="11.85546875" style="12" bestFit="1" customWidth="1"/>
    <col min="16" max="16" width="11.7109375" style="12" bestFit="1" customWidth="1"/>
    <col min="17" max="19" width="9.140625" style="12"/>
    <col min="20" max="30" width="5.42578125" style="12" customWidth="1"/>
    <col min="31" max="16384" width="9.140625" style="12"/>
  </cols>
  <sheetData>
    <row r="2" spans="2:31" ht="15.75" thickBot="1" x14ac:dyDescent="0.3"/>
    <row r="3" spans="2:31" s="2" customFormat="1" ht="53.25" customHeight="1" thickBot="1" x14ac:dyDescent="0.25">
      <c r="B3" s="6" t="s">
        <v>97</v>
      </c>
      <c r="C3" s="7" t="s">
        <v>98</v>
      </c>
      <c r="D3" s="8"/>
      <c r="E3" s="7" t="s">
        <v>99</v>
      </c>
      <c r="F3" s="7"/>
      <c r="G3" s="9"/>
      <c r="H3" s="6"/>
      <c r="I3" s="10" t="s">
        <v>132</v>
      </c>
      <c r="J3" s="10" t="s">
        <v>131</v>
      </c>
      <c r="K3" s="10" t="s">
        <v>100</v>
      </c>
      <c r="L3" s="10" t="s">
        <v>101</v>
      </c>
      <c r="M3" s="11" t="s">
        <v>102</v>
      </c>
      <c r="N3" s="10" t="s">
        <v>134</v>
      </c>
      <c r="O3" s="98" t="s">
        <v>104</v>
      </c>
      <c r="P3" s="99"/>
      <c r="S3" s="85" t="s">
        <v>133</v>
      </c>
    </row>
    <row r="4" spans="2:31" x14ac:dyDescent="0.25">
      <c r="B4" s="13"/>
      <c r="D4" s="1"/>
      <c r="G4" s="17"/>
      <c r="H4" s="3"/>
      <c r="M4" s="2"/>
      <c r="O4" s="1"/>
      <c r="P4" s="14"/>
    </row>
    <row r="5" spans="2:31" x14ac:dyDescent="0.25">
      <c r="B5" s="13"/>
      <c r="D5" s="1"/>
      <c r="G5" s="17"/>
      <c r="H5" s="3"/>
      <c r="M5" s="2"/>
      <c r="O5" s="1"/>
      <c r="P5" s="14"/>
    </row>
    <row r="6" spans="2:31" x14ac:dyDescent="0.25">
      <c r="B6" s="3" t="s">
        <v>70</v>
      </c>
      <c r="C6" s="15"/>
      <c r="D6" s="1"/>
      <c r="E6" s="16"/>
      <c r="F6" s="2"/>
      <c r="G6" s="17"/>
      <c r="H6" s="3"/>
      <c r="I6" s="2"/>
      <c r="J6" s="2"/>
      <c r="K6" s="2"/>
      <c r="L6" s="2"/>
      <c r="M6" s="2"/>
      <c r="N6" s="2"/>
      <c r="O6" s="1"/>
      <c r="P6" s="18"/>
      <c r="Q6" s="2"/>
      <c r="R6" s="2">
        <f>+E7</f>
        <v>1</v>
      </c>
      <c r="S6" s="2">
        <v>2</v>
      </c>
      <c r="T6" s="2">
        <v>3</v>
      </c>
      <c r="U6" s="2">
        <v>4</v>
      </c>
      <c r="V6" s="4" t="s">
        <v>103</v>
      </c>
      <c r="W6" s="2"/>
      <c r="X6" s="2"/>
      <c r="Y6" s="2"/>
      <c r="Z6" s="2"/>
      <c r="AA6" s="2"/>
      <c r="AB6" s="2"/>
      <c r="AC6" s="2"/>
      <c r="AD6" s="2"/>
      <c r="AE6" s="2"/>
    </row>
    <row r="7" spans="2:31" ht="25.5" x14ac:dyDescent="0.25">
      <c r="B7" s="3"/>
      <c r="C7" s="19" t="s">
        <v>71</v>
      </c>
      <c r="D7" s="1" t="s">
        <v>72</v>
      </c>
      <c r="E7" s="20">
        <v>1</v>
      </c>
      <c r="F7" s="21" t="s">
        <v>94</v>
      </c>
      <c r="G7" s="20">
        <v>4</v>
      </c>
      <c r="H7" s="3"/>
      <c r="I7" s="22"/>
      <c r="J7" s="4">
        <f>IF(OR(I7="",I7="&gt;48"),0,+I7)</f>
        <v>0</v>
      </c>
      <c r="K7" s="17">
        <v>0</v>
      </c>
      <c r="L7" s="17">
        <v>200</v>
      </c>
      <c r="M7" s="23">
        <f>SUM(R8:V8)</f>
        <v>0</v>
      </c>
      <c r="N7" s="86">
        <f>+M7/L$27*K$29</f>
        <v>0</v>
      </c>
      <c r="O7" s="5" t="s">
        <v>73</v>
      </c>
      <c r="P7" s="24">
        <v>25</v>
      </c>
      <c r="Q7" s="2"/>
      <c r="R7" s="2">
        <v>100</v>
      </c>
      <c r="S7" s="2">
        <v>60</v>
      </c>
      <c r="T7" s="2">
        <v>30</v>
      </c>
      <c r="U7" s="2">
        <v>10</v>
      </c>
      <c r="V7" s="2">
        <v>0</v>
      </c>
      <c r="Z7" s="2"/>
      <c r="AA7" s="2"/>
      <c r="AB7" s="2"/>
      <c r="AC7" s="2"/>
      <c r="AD7" s="2"/>
      <c r="AE7" s="2"/>
    </row>
    <row r="8" spans="2:31" x14ac:dyDescent="0.25">
      <c r="B8" s="3"/>
      <c r="C8" s="15"/>
      <c r="D8" s="1"/>
      <c r="E8" s="16">
        <v>1</v>
      </c>
      <c r="F8" s="2"/>
      <c r="G8" s="17"/>
      <c r="H8" s="3"/>
      <c r="I8" s="2"/>
      <c r="J8" s="2"/>
      <c r="K8" s="2"/>
      <c r="L8" s="2"/>
      <c r="M8" s="2"/>
      <c r="N8" s="87"/>
      <c r="O8" s="1"/>
      <c r="P8" s="18"/>
      <c r="Q8" s="2"/>
      <c r="R8" s="2">
        <f>IF($I7=R$6,R7/100*$L7,0)</f>
        <v>0</v>
      </c>
      <c r="S8" s="2">
        <f>IF($I7=S$6,S7/100*$L7,0)</f>
        <v>0</v>
      </c>
      <c r="T8" s="2">
        <f>IF($I7=T$6,T7/100*$L7,0)</f>
        <v>0</v>
      </c>
      <c r="U8" s="2">
        <f>IF($I7=U$6,U7/100*$L7,0)</f>
        <v>0</v>
      </c>
      <c r="V8" s="2">
        <f>IF($I7=V$6,V7/100*$L7,0)</f>
        <v>0</v>
      </c>
      <c r="Z8" s="2"/>
      <c r="AA8" s="2"/>
      <c r="AB8" s="2"/>
      <c r="AC8" s="2"/>
      <c r="AD8" s="2"/>
      <c r="AE8" s="2"/>
    </row>
    <row r="9" spans="2:31" s="2" customFormat="1" x14ac:dyDescent="0.25">
      <c r="B9" s="3" t="s">
        <v>74</v>
      </c>
      <c r="D9" s="1"/>
      <c r="E9" s="17"/>
      <c r="G9" s="17"/>
      <c r="H9" s="3"/>
      <c r="L9" s="17"/>
      <c r="M9" s="23"/>
      <c r="N9" s="86"/>
      <c r="O9" s="5"/>
      <c r="P9" s="25"/>
      <c r="S9" s="12"/>
      <c r="T9" s="12"/>
      <c r="U9" s="12"/>
      <c r="V9" s="12"/>
      <c r="W9" s="12"/>
    </row>
    <row r="10" spans="2:31" s="2" customFormat="1" ht="38.25" x14ac:dyDescent="0.25">
      <c r="B10" s="3"/>
      <c r="C10" s="19" t="s">
        <v>75</v>
      </c>
      <c r="D10" s="1"/>
      <c r="E10" s="17"/>
      <c r="G10" s="17"/>
      <c r="H10" s="3"/>
      <c r="L10" s="17"/>
      <c r="M10" s="23"/>
      <c r="N10" s="86"/>
      <c r="O10" s="5"/>
      <c r="P10" s="25"/>
      <c r="S10" s="12"/>
      <c r="T10" s="12"/>
      <c r="U10" s="12"/>
      <c r="V10" s="12"/>
      <c r="W10" s="12"/>
    </row>
    <row r="11" spans="2:31" s="2" customFormat="1" x14ac:dyDescent="0.25">
      <c r="B11" s="3"/>
      <c r="C11" s="26" t="s">
        <v>76</v>
      </c>
      <c r="D11" s="1" t="s">
        <v>77</v>
      </c>
      <c r="E11" s="17">
        <v>100</v>
      </c>
      <c r="F11" s="2" t="s">
        <v>78</v>
      </c>
      <c r="G11" s="17">
        <v>100</v>
      </c>
      <c r="H11" s="3"/>
      <c r="I11" s="2">
        <f>+G11</f>
        <v>100</v>
      </c>
      <c r="J11" s="2" t="s">
        <v>79</v>
      </c>
      <c r="L11" s="17"/>
      <c r="M11" s="23"/>
      <c r="N11" s="86"/>
      <c r="O11" s="5"/>
      <c r="P11" s="25"/>
      <c r="S11" s="12"/>
      <c r="T11" s="12"/>
      <c r="U11" s="12"/>
      <c r="V11" s="12"/>
      <c r="W11" s="12"/>
    </row>
    <row r="12" spans="2:31" s="2" customFormat="1" x14ac:dyDescent="0.25">
      <c r="B12" s="3"/>
      <c r="C12" s="26" t="s">
        <v>80</v>
      </c>
      <c r="D12" s="1" t="s">
        <v>77</v>
      </c>
      <c r="E12" s="17">
        <v>100</v>
      </c>
      <c r="F12" s="2" t="s">
        <v>78</v>
      </c>
      <c r="G12" s="17">
        <v>100</v>
      </c>
      <c r="H12" s="3"/>
      <c r="I12" s="2">
        <f t="shared" ref="I12:I15" si="0">+G12</f>
        <v>100</v>
      </c>
      <c r="J12" s="2" t="s">
        <v>79</v>
      </c>
      <c r="L12" s="17"/>
      <c r="M12" s="23"/>
      <c r="N12" s="86"/>
      <c r="O12" s="5"/>
      <c r="P12" s="25"/>
      <c r="S12" s="12"/>
      <c r="T12" s="12"/>
      <c r="U12" s="12"/>
      <c r="V12" s="12"/>
      <c r="W12" s="12"/>
    </row>
    <row r="13" spans="2:31" s="2" customFormat="1" x14ac:dyDescent="0.25">
      <c r="B13" s="3"/>
      <c r="C13" s="26" t="s">
        <v>81</v>
      </c>
      <c r="D13" s="1" t="s">
        <v>77</v>
      </c>
      <c r="E13" s="17">
        <v>100</v>
      </c>
      <c r="F13" s="2" t="s">
        <v>78</v>
      </c>
      <c r="G13" s="17">
        <v>100</v>
      </c>
      <c r="H13" s="3"/>
      <c r="I13" s="2">
        <f t="shared" si="0"/>
        <v>100</v>
      </c>
      <c r="J13" s="2" t="s">
        <v>79</v>
      </c>
      <c r="L13" s="17"/>
      <c r="M13" s="23"/>
      <c r="N13" s="86"/>
      <c r="O13" s="5"/>
      <c r="P13" s="25"/>
      <c r="S13" s="12"/>
      <c r="T13" s="12"/>
      <c r="U13" s="12"/>
      <c r="V13" s="12"/>
      <c r="W13" s="12"/>
    </row>
    <row r="14" spans="2:31" s="2" customFormat="1" x14ac:dyDescent="0.25">
      <c r="B14" s="3"/>
      <c r="C14" s="26" t="s">
        <v>82</v>
      </c>
      <c r="D14" s="1" t="s">
        <v>77</v>
      </c>
      <c r="E14" s="17">
        <v>100</v>
      </c>
      <c r="F14" s="2" t="s">
        <v>78</v>
      </c>
      <c r="G14" s="17">
        <v>100</v>
      </c>
      <c r="H14" s="3"/>
      <c r="I14" s="2">
        <f t="shared" si="0"/>
        <v>100</v>
      </c>
      <c r="J14" s="2" t="s">
        <v>79</v>
      </c>
      <c r="L14" s="17"/>
      <c r="M14" s="23"/>
      <c r="N14" s="86"/>
      <c r="O14" s="5"/>
      <c r="P14" s="25"/>
      <c r="S14" s="12"/>
      <c r="T14" s="12"/>
      <c r="U14" s="12"/>
      <c r="V14" s="12"/>
      <c r="W14" s="12"/>
    </row>
    <row r="15" spans="2:31" s="2" customFormat="1" x14ac:dyDescent="0.25">
      <c r="B15" s="3"/>
      <c r="C15" s="26" t="s">
        <v>83</v>
      </c>
      <c r="D15" s="1" t="s">
        <v>77</v>
      </c>
      <c r="E15" s="17">
        <v>100</v>
      </c>
      <c r="F15" s="2" t="s">
        <v>78</v>
      </c>
      <c r="G15" s="17">
        <v>100</v>
      </c>
      <c r="H15" s="3"/>
      <c r="I15" s="2">
        <f t="shared" si="0"/>
        <v>100</v>
      </c>
      <c r="J15" s="2" t="s">
        <v>79</v>
      </c>
      <c r="L15" s="17"/>
      <c r="M15" s="23"/>
      <c r="N15" s="86"/>
      <c r="O15" s="5"/>
      <c r="P15" s="25"/>
      <c r="R15" s="2">
        <v>100</v>
      </c>
      <c r="S15" s="12">
        <v>90</v>
      </c>
      <c r="T15" s="2">
        <v>80</v>
      </c>
      <c r="U15" s="12">
        <v>70</v>
      </c>
      <c r="V15" s="2">
        <v>60</v>
      </c>
      <c r="W15" s="12">
        <v>50</v>
      </c>
      <c r="X15" s="2">
        <v>40</v>
      </c>
      <c r="Y15" s="12">
        <v>30</v>
      </c>
      <c r="Z15" s="2">
        <v>20</v>
      </c>
      <c r="AA15" s="12">
        <v>10</v>
      </c>
      <c r="AB15" s="2">
        <v>0</v>
      </c>
    </row>
    <row r="16" spans="2:31" s="2" customFormat="1" x14ac:dyDescent="0.25">
      <c r="B16" s="3"/>
      <c r="C16" s="26" t="s">
        <v>84</v>
      </c>
      <c r="D16" s="1" t="s">
        <v>77</v>
      </c>
      <c r="E16" s="17">
        <v>0</v>
      </c>
      <c r="F16" s="2" t="s">
        <v>78</v>
      </c>
      <c r="G16" s="17">
        <v>100</v>
      </c>
      <c r="H16" s="3"/>
      <c r="I16" s="27"/>
      <c r="J16" s="2">
        <f t="shared" ref="J16:J25" si="1">IF(I16="",+E16,IF(+I16&gt;J15,J15,I16))</f>
        <v>0</v>
      </c>
      <c r="K16" s="2">
        <v>0</v>
      </c>
      <c r="L16" s="17">
        <v>40</v>
      </c>
      <c r="M16" s="23">
        <f t="shared" ref="M16:M25" si="2">SUM(R16:AB16)</f>
        <v>0</v>
      </c>
      <c r="N16" s="86">
        <f t="shared" ref="N16:N25" si="3">+M16/L$27*K$29</f>
        <v>0</v>
      </c>
      <c r="O16" s="5" t="s">
        <v>73</v>
      </c>
      <c r="P16" s="25">
        <v>50</v>
      </c>
      <c r="R16" s="2">
        <f>IF(R$15=$J16,R$15*$L16/100,0)</f>
        <v>0</v>
      </c>
      <c r="S16" s="2">
        <f t="shared" ref="S16:AB25" si="4">IF(S$15=$J16,S$15*$L16/100,0)</f>
        <v>0</v>
      </c>
      <c r="T16" s="2">
        <f t="shared" si="4"/>
        <v>0</v>
      </c>
      <c r="U16" s="2">
        <f t="shared" si="4"/>
        <v>0</v>
      </c>
      <c r="V16" s="2">
        <f t="shared" si="4"/>
        <v>0</v>
      </c>
      <c r="W16" s="2">
        <f t="shared" si="4"/>
        <v>0</v>
      </c>
      <c r="X16" s="2">
        <f t="shared" si="4"/>
        <v>0</v>
      </c>
      <c r="Y16" s="2">
        <f t="shared" si="4"/>
        <v>0</v>
      </c>
      <c r="Z16" s="2">
        <f t="shared" si="4"/>
        <v>0</v>
      </c>
      <c r="AA16" s="2">
        <f t="shared" si="4"/>
        <v>0</v>
      </c>
      <c r="AB16" s="2">
        <f t="shared" si="4"/>
        <v>0</v>
      </c>
    </row>
    <row r="17" spans="2:28" s="2" customFormat="1" x14ac:dyDescent="0.25">
      <c r="B17" s="3"/>
      <c r="C17" s="26" t="s">
        <v>85</v>
      </c>
      <c r="D17" s="1" t="s">
        <v>77</v>
      </c>
      <c r="E17" s="17">
        <v>0</v>
      </c>
      <c r="F17" s="2" t="s">
        <v>78</v>
      </c>
      <c r="G17" s="17">
        <v>100</v>
      </c>
      <c r="H17" s="3"/>
      <c r="I17" s="27"/>
      <c r="J17" s="2">
        <f t="shared" si="1"/>
        <v>0</v>
      </c>
      <c r="K17" s="2">
        <v>0</v>
      </c>
      <c r="L17" s="17">
        <v>50</v>
      </c>
      <c r="M17" s="23">
        <f t="shared" si="2"/>
        <v>0</v>
      </c>
      <c r="N17" s="86">
        <f t="shared" si="3"/>
        <v>0</v>
      </c>
      <c r="O17" s="5" t="s">
        <v>73</v>
      </c>
      <c r="P17" s="25">
        <v>50</v>
      </c>
      <c r="R17" s="2">
        <f>IF(R$15=$J17,R$15*$L17/100,0)</f>
        <v>0</v>
      </c>
      <c r="S17" s="2">
        <f t="shared" si="4"/>
        <v>0</v>
      </c>
      <c r="T17" s="2">
        <f t="shared" si="4"/>
        <v>0</v>
      </c>
      <c r="U17" s="2">
        <f t="shared" si="4"/>
        <v>0</v>
      </c>
      <c r="V17" s="2">
        <f t="shared" si="4"/>
        <v>0</v>
      </c>
      <c r="W17" s="2">
        <f t="shared" si="4"/>
        <v>0</v>
      </c>
      <c r="X17" s="2">
        <f t="shared" si="4"/>
        <v>0</v>
      </c>
      <c r="Y17" s="2">
        <f t="shared" si="4"/>
        <v>0</v>
      </c>
      <c r="Z17" s="2">
        <f t="shared" si="4"/>
        <v>0</v>
      </c>
      <c r="AA17" s="2">
        <f t="shared" si="4"/>
        <v>0</v>
      </c>
      <c r="AB17" s="2">
        <f t="shared" si="4"/>
        <v>0</v>
      </c>
    </row>
    <row r="18" spans="2:28" s="2" customFormat="1" x14ac:dyDescent="0.25">
      <c r="B18" s="3"/>
      <c r="C18" s="26" t="s">
        <v>86</v>
      </c>
      <c r="D18" s="1" t="s">
        <v>77</v>
      </c>
      <c r="E18" s="17">
        <v>0</v>
      </c>
      <c r="F18" s="2" t="s">
        <v>78</v>
      </c>
      <c r="G18" s="17">
        <v>100</v>
      </c>
      <c r="H18" s="3"/>
      <c r="I18" s="27"/>
      <c r="J18" s="2">
        <f t="shared" si="1"/>
        <v>0</v>
      </c>
      <c r="K18" s="2">
        <v>0</v>
      </c>
      <c r="L18" s="17">
        <v>60</v>
      </c>
      <c r="M18" s="23">
        <f t="shared" si="2"/>
        <v>0</v>
      </c>
      <c r="N18" s="86">
        <f t="shared" si="3"/>
        <v>0</v>
      </c>
      <c r="O18" s="5" t="s">
        <v>73</v>
      </c>
      <c r="P18" s="25">
        <v>50</v>
      </c>
      <c r="R18" s="2">
        <f t="shared" ref="R18:R25" si="5">IF(R$15=$J18,R$15*$L18/100,0)</f>
        <v>0</v>
      </c>
      <c r="S18" s="2">
        <f t="shared" si="4"/>
        <v>0</v>
      </c>
      <c r="T18" s="2">
        <f t="shared" si="4"/>
        <v>0</v>
      </c>
      <c r="U18" s="2">
        <f t="shared" si="4"/>
        <v>0</v>
      </c>
      <c r="V18" s="2">
        <f t="shared" si="4"/>
        <v>0</v>
      </c>
      <c r="W18" s="2">
        <f t="shared" si="4"/>
        <v>0</v>
      </c>
      <c r="X18" s="2">
        <f t="shared" si="4"/>
        <v>0</v>
      </c>
      <c r="Y18" s="2">
        <f t="shared" si="4"/>
        <v>0</v>
      </c>
      <c r="Z18" s="2">
        <f t="shared" si="4"/>
        <v>0</v>
      </c>
      <c r="AA18" s="2">
        <f t="shared" si="4"/>
        <v>0</v>
      </c>
      <c r="AB18" s="2">
        <f t="shared" si="4"/>
        <v>0</v>
      </c>
    </row>
    <row r="19" spans="2:28" s="2" customFormat="1" x14ac:dyDescent="0.25">
      <c r="B19" s="3"/>
      <c r="C19" s="26" t="s">
        <v>87</v>
      </c>
      <c r="D19" s="1" t="s">
        <v>77</v>
      </c>
      <c r="E19" s="17">
        <v>0</v>
      </c>
      <c r="F19" s="2" t="s">
        <v>78</v>
      </c>
      <c r="G19" s="17">
        <v>100</v>
      </c>
      <c r="H19" s="3"/>
      <c r="I19" s="27"/>
      <c r="J19" s="2">
        <f>IF(I19="",+E19,IF(+I19&gt;J18,J18,I19))</f>
        <v>0</v>
      </c>
      <c r="K19" s="2">
        <v>0</v>
      </c>
      <c r="L19" s="17">
        <v>70</v>
      </c>
      <c r="M19" s="23">
        <f t="shared" si="2"/>
        <v>0</v>
      </c>
      <c r="N19" s="86">
        <f t="shared" si="3"/>
        <v>0</v>
      </c>
      <c r="O19" s="5" t="s">
        <v>73</v>
      </c>
      <c r="P19" s="25">
        <v>50</v>
      </c>
      <c r="R19" s="2">
        <f t="shared" si="5"/>
        <v>0</v>
      </c>
      <c r="S19" s="2">
        <f t="shared" si="4"/>
        <v>0</v>
      </c>
      <c r="T19" s="2">
        <f t="shared" si="4"/>
        <v>0</v>
      </c>
      <c r="U19" s="2">
        <f t="shared" si="4"/>
        <v>0</v>
      </c>
      <c r="V19" s="2">
        <f t="shared" si="4"/>
        <v>0</v>
      </c>
      <c r="W19" s="2">
        <f t="shared" si="4"/>
        <v>0</v>
      </c>
      <c r="X19" s="2">
        <f t="shared" si="4"/>
        <v>0</v>
      </c>
      <c r="Y19" s="2">
        <f t="shared" si="4"/>
        <v>0</v>
      </c>
      <c r="Z19" s="2">
        <f t="shared" si="4"/>
        <v>0</v>
      </c>
      <c r="AA19" s="2">
        <f t="shared" si="4"/>
        <v>0</v>
      </c>
      <c r="AB19" s="2">
        <f t="shared" si="4"/>
        <v>0</v>
      </c>
    </row>
    <row r="20" spans="2:28" s="2" customFormat="1" x14ac:dyDescent="0.25">
      <c r="B20" s="3"/>
      <c r="C20" s="26" t="s">
        <v>88</v>
      </c>
      <c r="D20" s="1" t="s">
        <v>77</v>
      </c>
      <c r="E20" s="17">
        <v>0</v>
      </c>
      <c r="F20" s="2" t="s">
        <v>78</v>
      </c>
      <c r="G20" s="17">
        <v>100</v>
      </c>
      <c r="H20" s="3"/>
      <c r="I20" s="27"/>
      <c r="J20" s="2">
        <f t="shared" si="1"/>
        <v>0</v>
      </c>
      <c r="K20" s="2">
        <v>0</v>
      </c>
      <c r="L20" s="17">
        <v>80</v>
      </c>
      <c r="M20" s="23">
        <f t="shared" si="2"/>
        <v>0</v>
      </c>
      <c r="N20" s="86">
        <f t="shared" si="3"/>
        <v>0</v>
      </c>
      <c r="O20" s="5" t="s">
        <v>73</v>
      </c>
      <c r="P20" s="25">
        <v>50</v>
      </c>
      <c r="R20" s="2">
        <f t="shared" si="5"/>
        <v>0</v>
      </c>
      <c r="S20" s="2">
        <f t="shared" si="4"/>
        <v>0</v>
      </c>
      <c r="T20" s="2">
        <f t="shared" si="4"/>
        <v>0</v>
      </c>
      <c r="U20" s="2">
        <f t="shared" si="4"/>
        <v>0</v>
      </c>
      <c r="V20" s="2">
        <f t="shared" si="4"/>
        <v>0</v>
      </c>
      <c r="W20" s="2">
        <f t="shared" si="4"/>
        <v>0</v>
      </c>
      <c r="X20" s="2">
        <f t="shared" si="4"/>
        <v>0</v>
      </c>
      <c r="Y20" s="2">
        <f t="shared" si="4"/>
        <v>0</v>
      </c>
      <c r="Z20" s="2">
        <f t="shared" si="4"/>
        <v>0</v>
      </c>
      <c r="AA20" s="2">
        <f t="shared" si="4"/>
        <v>0</v>
      </c>
      <c r="AB20" s="2">
        <f t="shared" si="4"/>
        <v>0</v>
      </c>
    </row>
    <row r="21" spans="2:28" s="2" customFormat="1" x14ac:dyDescent="0.25">
      <c r="B21" s="3"/>
      <c r="C21" s="26" t="s">
        <v>89</v>
      </c>
      <c r="D21" s="1" t="s">
        <v>77</v>
      </c>
      <c r="E21" s="17">
        <v>0</v>
      </c>
      <c r="F21" s="2" t="s">
        <v>78</v>
      </c>
      <c r="G21" s="17">
        <v>100</v>
      </c>
      <c r="H21" s="3"/>
      <c r="I21" s="27"/>
      <c r="J21" s="2">
        <f t="shared" si="1"/>
        <v>0</v>
      </c>
      <c r="K21" s="2">
        <v>0</v>
      </c>
      <c r="L21" s="17">
        <v>80</v>
      </c>
      <c r="M21" s="23">
        <f t="shared" si="2"/>
        <v>0</v>
      </c>
      <c r="N21" s="86">
        <f t="shared" si="3"/>
        <v>0</v>
      </c>
      <c r="O21" s="5" t="s">
        <v>73</v>
      </c>
      <c r="P21" s="25">
        <v>50</v>
      </c>
      <c r="R21" s="2">
        <f t="shared" si="5"/>
        <v>0</v>
      </c>
      <c r="S21" s="2">
        <f t="shared" si="4"/>
        <v>0</v>
      </c>
      <c r="T21" s="2">
        <f t="shared" si="4"/>
        <v>0</v>
      </c>
      <c r="U21" s="2">
        <f t="shared" si="4"/>
        <v>0</v>
      </c>
      <c r="V21" s="2">
        <f t="shared" si="4"/>
        <v>0</v>
      </c>
      <c r="W21" s="2">
        <f t="shared" si="4"/>
        <v>0</v>
      </c>
      <c r="X21" s="2">
        <f t="shared" si="4"/>
        <v>0</v>
      </c>
      <c r="Y21" s="2">
        <f t="shared" si="4"/>
        <v>0</v>
      </c>
      <c r="Z21" s="2">
        <f t="shared" si="4"/>
        <v>0</v>
      </c>
      <c r="AA21" s="2">
        <f t="shared" si="4"/>
        <v>0</v>
      </c>
      <c r="AB21" s="2">
        <f t="shared" si="4"/>
        <v>0</v>
      </c>
    </row>
    <row r="22" spans="2:28" s="2" customFormat="1" x14ac:dyDescent="0.25">
      <c r="B22" s="3"/>
      <c r="C22" s="26" t="s">
        <v>90</v>
      </c>
      <c r="D22" s="1" t="s">
        <v>77</v>
      </c>
      <c r="E22" s="17">
        <v>0</v>
      </c>
      <c r="F22" s="2" t="s">
        <v>78</v>
      </c>
      <c r="G22" s="17">
        <v>100</v>
      </c>
      <c r="H22" s="3"/>
      <c r="I22" s="27"/>
      <c r="J22" s="2">
        <f t="shared" si="1"/>
        <v>0</v>
      </c>
      <c r="K22" s="2">
        <v>0</v>
      </c>
      <c r="L22" s="17">
        <v>90</v>
      </c>
      <c r="M22" s="23">
        <f t="shared" si="2"/>
        <v>0</v>
      </c>
      <c r="N22" s="86">
        <f t="shared" si="3"/>
        <v>0</v>
      </c>
      <c r="O22" s="5" t="s">
        <v>73</v>
      </c>
      <c r="P22" s="25">
        <v>50</v>
      </c>
      <c r="R22" s="2">
        <f t="shared" si="5"/>
        <v>0</v>
      </c>
      <c r="S22" s="2">
        <f t="shared" si="4"/>
        <v>0</v>
      </c>
      <c r="T22" s="2">
        <f t="shared" si="4"/>
        <v>0</v>
      </c>
      <c r="U22" s="2">
        <f t="shared" si="4"/>
        <v>0</v>
      </c>
      <c r="V22" s="2">
        <f t="shared" si="4"/>
        <v>0</v>
      </c>
      <c r="W22" s="2">
        <f t="shared" si="4"/>
        <v>0</v>
      </c>
      <c r="X22" s="2">
        <f t="shared" si="4"/>
        <v>0</v>
      </c>
      <c r="Y22" s="2">
        <f t="shared" si="4"/>
        <v>0</v>
      </c>
      <c r="Z22" s="2">
        <f t="shared" si="4"/>
        <v>0</v>
      </c>
      <c r="AA22" s="2">
        <f t="shared" si="4"/>
        <v>0</v>
      </c>
      <c r="AB22" s="2">
        <f t="shared" si="4"/>
        <v>0</v>
      </c>
    </row>
    <row r="23" spans="2:28" s="2" customFormat="1" x14ac:dyDescent="0.25">
      <c r="B23" s="3"/>
      <c r="C23" s="26" t="s">
        <v>91</v>
      </c>
      <c r="D23" s="1" t="s">
        <v>77</v>
      </c>
      <c r="E23" s="17">
        <v>0</v>
      </c>
      <c r="F23" s="2" t="s">
        <v>78</v>
      </c>
      <c r="G23" s="17">
        <v>100</v>
      </c>
      <c r="H23" s="3"/>
      <c r="I23" s="27"/>
      <c r="J23" s="2">
        <f t="shared" si="1"/>
        <v>0</v>
      </c>
      <c r="K23" s="2">
        <v>0</v>
      </c>
      <c r="L23" s="17">
        <v>100</v>
      </c>
      <c r="M23" s="23">
        <f t="shared" si="2"/>
        <v>0</v>
      </c>
      <c r="N23" s="86">
        <f t="shared" si="3"/>
        <v>0</v>
      </c>
      <c r="O23" s="5" t="s">
        <v>73</v>
      </c>
      <c r="P23" s="25">
        <v>50</v>
      </c>
      <c r="R23" s="2">
        <f t="shared" si="5"/>
        <v>0</v>
      </c>
      <c r="S23" s="2">
        <f t="shared" si="4"/>
        <v>0</v>
      </c>
      <c r="T23" s="2">
        <f t="shared" si="4"/>
        <v>0</v>
      </c>
      <c r="U23" s="2">
        <f t="shared" si="4"/>
        <v>0</v>
      </c>
      <c r="V23" s="2">
        <f t="shared" si="4"/>
        <v>0</v>
      </c>
      <c r="W23" s="2">
        <f t="shared" si="4"/>
        <v>0</v>
      </c>
      <c r="X23" s="2">
        <f t="shared" si="4"/>
        <v>0</v>
      </c>
      <c r="Y23" s="2">
        <f t="shared" si="4"/>
        <v>0</v>
      </c>
      <c r="Z23" s="2">
        <f t="shared" si="4"/>
        <v>0</v>
      </c>
      <c r="AA23" s="2">
        <f t="shared" si="4"/>
        <v>0</v>
      </c>
      <c r="AB23" s="2">
        <f t="shared" si="4"/>
        <v>0</v>
      </c>
    </row>
    <row r="24" spans="2:28" s="2" customFormat="1" x14ac:dyDescent="0.25">
      <c r="B24" s="3"/>
      <c r="C24" s="26" t="s">
        <v>92</v>
      </c>
      <c r="D24" s="1" t="s">
        <v>77</v>
      </c>
      <c r="E24" s="17">
        <v>0</v>
      </c>
      <c r="F24" s="2" t="s">
        <v>78</v>
      </c>
      <c r="G24" s="17">
        <v>100</v>
      </c>
      <c r="H24" s="3"/>
      <c r="I24" s="27"/>
      <c r="J24" s="2">
        <f t="shared" si="1"/>
        <v>0</v>
      </c>
      <c r="K24" s="2">
        <v>0</v>
      </c>
      <c r="L24" s="17">
        <v>110</v>
      </c>
      <c r="M24" s="23">
        <f t="shared" si="2"/>
        <v>0</v>
      </c>
      <c r="N24" s="86">
        <f t="shared" si="3"/>
        <v>0</v>
      </c>
      <c r="O24" s="5" t="s">
        <v>73</v>
      </c>
      <c r="P24" s="25">
        <v>50</v>
      </c>
      <c r="R24" s="2">
        <f t="shared" si="5"/>
        <v>0</v>
      </c>
      <c r="S24" s="2">
        <f t="shared" si="4"/>
        <v>0</v>
      </c>
      <c r="T24" s="2">
        <f t="shared" si="4"/>
        <v>0</v>
      </c>
      <c r="U24" s="2">
        <f t="shared" si="4"/>
        <v>0</v>
      </c>
      <c r="V24" s="2">
        <f t="shared" si="4"/>
        <v>0</v>
      </c>
      <c r="W24" s="2">
        <f t="shared" si="4"/>
        <v>0</v>
      </c>
      <c r="X24" s="2">
        <f t="shared" si="4"/>
        <v>0</v>
      </c>
      <c r="Y24" s="2">
        <f t="shared" si="4"/>
        <v>0</v>
      </c>
      <c r="Z24" s="2">
        <f t="shared" si="4"/>
        <v>0</v>
      </c>
      <c r="AA24" s="2">
        <f t="shared" si="4"/>
        <v>0</v>
      </c>
      <c r="AB24" s="2">
        <f t="shared" si="4"/>
        <v>0</v>
      </c>
    </row>
    <row r="25" spans="2:28" s="2" customFormat="1" ht="15.75" thickBot="1" x14ac:dyDescent="0.3">
      <c r="B25" s="28"/>
      <c r="C25" s="30" t="s">
        <v>93</v>
      </c>
      <c r="D25" s="31" t="s">
        <v>77</v>
      </c>
      <c r="E25" s="32">
        <v>0</v>
      </c>
      <c r="F25" s="29" t="s">
        <v>78</v>
      </c>
      <c r="G25" s="32">
        <v>100</v>
      </c>
      <c r="H25" s="28"/>
      <c r="I25" s="33"/>
      <c r="J25" s="29">
        <f t="shared" si="1"/>
        <v>0</v>
      </c>
      <c r="K25" s="29">
        <v>0</v>
      </c>
      <c r="L25" s="32">
        <v>120</v>
      </c>
      <c r="M25" s="34">
        <f t="shared" si="2"/>
        <v>0</v>
      </c>
      <c r="N25" s="88">
        <f t="shared" si="3"/>
        <v>0</v>
      </c>
      <c r="O25" s="5" t="s">
        <v>73</v>
      </c>
      <c r="P25" s="25">
        <v>50</v>
      </c>
      <c r="R25" s="2">
        <f t="shared" si="5"/>
        <v>0</v>
      </c>
      <c r="S25" s="2">
        <f t="shared" si="4"/>
        <v>0</v>
      </c>
      <c r="T25" s="2">
        <f t="shared" si="4"/>
        <v>0</v>
      </c>
      <c r="U25" s="2">
        <f t="shared" si="4"/>
        <v>0</v>
      </c>
      <c r="V25" s="2">
        <f t="shared" si="4"/>
        <v>0</v>
      </c>
      <c r="W25" s="2">
        <f t="shared" si="4"/>
        <v>0</v>
      </c>
      <c r="X25" s="2">
        <f t="shared" si="4"/>
        <v>0</v>
      </c>
      <c r="Y25" s="2">
        <f t="shared" si="4"/>
        <v>0</v>
      </c>
      <c r="Z25" s="2">
        <f t="shared" si="4"/>
        <v>0</v>
      </c>
      <c r="AA25" s="2">
        <f t="shared" si="4"/>
        <v>0</v>
      </c>
      <c r="AB25" s="2">
        <f t="shared" si="4"/>
        <v>0</v>
      </c>
    </row>
    <row r="26" spans="2:28" s="2" customFormat="1" x14ac:dyDescent="0.25">
      <c r="B26" s="35"/>
      <c r="C26" s="37"/>
      <c r="D26" s="36"/>
      <c r="E26" s="38"/>
      <c r="F26" s="36"/>
      <c r="G26" s="38"/>
      <c r="H26" s="35"/>
      <c r="I26" s="36"/>
      <c r="J26" s="36"/>
      <c r="K26" s="36"/>
      <c r="L26" s="38"/>
      <c r="M26" s="39"/>
      <c r="N26" s="38"/>
      <c r="O26" s="39"/>
      <c r="P26" s="40"/>
      <c r="S26" s="12"/>
      <c r="T26" s="12"/>
      <c r="U26" s="12"/>
      <c r="V26" s="12"/>
      <c r="W26" s="12"/>
    </row>
    <row r="27" spans="2:28" ht="15.75" thickBot="1" x14ac:dyDescent="0.3">
      <c r="B27" s="41"/>
      <c r="C27" s="42"/>
      <c r="D27" s="42"/>
      <c r="E27" s="42"/>
      <c r="F27" s="42"/>
      <c r="G27" s="42"/>
      <c r="H27" s="41"/>
      <c r="I27" s="42"/>
      <c r="J27" s="42"/>
      <c r="K27" s="42"/>
      <c r="L27" s="42">
        <f>SUM(L7:L25)</f>
        <v>1000</v>
      </c>
      <c r="M27" s="42">
        <f>SUM(M7:M25)</f>
        <v>0</v>
      </c>
      <c r="N27" s="42"/>
      <c r="O27" s="42"/>
      <c r="P27" s="43"/>
    </row>
    <row r="28" spans="2:28" x14ac:dyDescent="0.25">
      <c r="H28" s="44"/>
      <c r="I28" s="45"/>
      <c r="J28" s="45"/>
      <c r="K28" s="45"/>
      <c r="L28" s="45"/>
      <c r="M28" s="45"/>
      <c r="N28" s="45"/>
      <c r="O28" s="45"/>
      <c r="P28" s="46"/>
    </row>
    <row r="29" spans="2:28" ht="15.75" thickBot="1" x14ac:dyDescent="0.3">
      <c r="H29" s="47" t="s">
        <v>105</v>
      </c>
      <c r="I29" s="48"/>
      <c r="J29" s="48"/>
      <c r="K29" s="49">
        <v>50000</v>
      </c>
      <c r="L29" s="48"/>
      <c r="M29" s="94" t="s">
        <v>161</v>
      </c>
      <c r="N29" s="50">
        <f>+M27/L27*K29</f>
        <v>0</v>
      </c>
      <c r="O29" s="48" t="s">
        <v>106</v>
      </c>
      <c r="P29" s="51"/>
    </row>
    <row r="37" spans="2:9" customFormat="1" x14ac:dyDescent="0.25">
      <c r="B37" t="s">
        <v>114</v>
      </c>
      <c r="C37" t="s">
        <v>119</v>
      </c>
      <c r="D37" s="100">
        <f>+inschrijfstaat!D92</f>
        <v>0</v>
      </c>
      <c r="E37" s="100"/>
      <c r="F37" s="100"/>
      <c r="G37" s="100"/>
      <c r="H37" s="100"/>
      <c r="I37" s="100"/>
    </row>
    <row r="38" spans="2:9" customFormat="1" ht="4.5" customHeight="1" x14ac:dyDescent="0.25"/>
    <row r="39" spans="2:9" customFormat="1" x14ac:dyDescent="0.25">
      <c r="B39" t="s">
        <v>115</v>
      </c>
      <c r="C39" t="s">
        <v>119</v>
      </c>
      <c r="D39" s="100">
        <f>+inschrijfstaat!D94</f>
        <v>0</v>
      </c>
      <c r="E39" s="100"/>
      <c r="F39" s="100"/>
      <c r="G39" s="100"/>
      <c r="H39" s="100"/>
      <c r="I39" s="100"/>
    </row>
    <row r="40" spans="2:9" customFormat="1" ht="4.5" customHeight="1" x14ac:dyDescent="0.25"/>
    <row r="41" spans="2:9" customFormat="1" x14ac:dyDescent="0.25">
      <c r="B41" t="s">
        <v>116</v>
      </c>
      <c r="C41" t="s">
        <v>119</v>
      </c>
      <c r="D41" s="52">
        <f>+inschrijfstaat!D96</f>
        <v>0</v>
      </c>
      <c r="F41" s="53" t="s">
        <v>117</v>
      </c>
      <c r="G41" s="97">
        <v>0</v>
      </c>
      <c r="H41" s="97"/>
      <c r="I41" s="97"/>
    </row>
    <row r="42" spans="2:9" customFormat="1" ht="4.5" customHeight="1" x14ac:dyDescent="0.25"/>
    <row r="43" spans="2:9" customFormat="1" x14ac:dyDescent="0.25">
      <c r="B43" t="s">
        <v>121</v>
      </c>
      <c r="C43" t="s">
        <v>119</v>
      </c>
      <c r="D43" s="52">
        <f>+inschrijfstaat!D98</f>
        <v>0</v>
      </c>
      <c r="F43" s="53"/>
    </row>
    <row r="44" spans="2:9" customFormat="1" x14ac:dyDescent="0.25"/>
    <row r="45" spans="2:9" customFormat="1" x14ac:dyDescent="0.25">
      <c r="B45" t="s">
        <v>118</v>
      </c>
      <c r="C45" t="s">
        <v>119</v>
      </c>
      <c r="D45" s="100">
        <v>0</v>
      </c>
      <c r="E45" s="100"/>
      <c r="F45" s="100"/>
      <c r="G45" s="100"/>
      <c r="H45" s="100"/>
      <c r="I45" s="100"/>
    </row>
    <row r="46" spans="2:9" customFormat="1" ht="4.5" customHeight="1" x14ac:dyDescent="0.25"/>
    <row r="47" spans="2:9" customFormat="1" x14ac:dyDescent="0.25">
      <c r="B47" t="s">
        <v>120</v>
      </c>
      <c r="C47" t="s">
        <v>119</v>
      </c>
      <c r="D47" s="100">
        <v>0</v>
      </c>
      <c r="E47" s="100"/>
      <c r="F47" s="100"/>
      <c r="G47" s="100"/>
      <c r="H47" s="100"/>
      <c r="I47" s="100"/>
    </row>
    <row r="48" spans="2:9" customFormat="1" x14ac:dyDescent="0.25"/>
    <row r="49" spans="2:9" customFormat="1" x14ac:dyDescent="0.25">
      <c r="D49" t="s">
        <v>123</v>
      </c>
      <c r="G49" t="s">
        <v>124</v>
      </c>
    </row>
    <row r="50" spans="2:9" customFormat="1" x14ac:dyDescent="0.25">
      <c r="D50" s="52">
        <f>+inschrijfstaat!D105</f>
        <v>0</v>
      </c>
      <c r="G50" s="97">
        <v>0</v>
      </c>
      <c r="H50" s="97"/>
      <c r="I50" s="97"/>
    </row>
    <row r="51" spans="2:9" customFormat="1" x14ac:dyDescent="0.25"/>
    <row r="52" spans="2:9" customFormat="1" x14ac:dyDescent="0.25">
      <c r="B52" t="s">
        <v>122</v>
      </c>
      <c r="D52" s="97"/>
      <c r="E52" s="97"/>
      <c r="F52" s="97"/>
      <c r="G52" s="97"/>
      <c r="H52" s="97"/>
      <c r="I52" s="97"/>
    </row>
    <row r="53" spans="2:9" customFormat="1" x14ac:dyDescent="0.25">
      <c r="D53" s="97"/>
      <c r="E53" s="97"/>
      <c r="F53" s="97"/>
      <c r="G53" s="97"/>
      <c r="H53" s="97"/>
      <c r="I53" s="97"/>
    </row>
    <row r="54" spans="2:9" customFormat="1" x14ac:dyDescent="0.25">
      <c r="D54" s="97"/>
      <c r="E54" s="97"/>
      <c r="F54" s="97"/>
      <c r="G54" s="97"/>
      <c r="H54" s="97"/>
      <c r="I54" s="97"/>
    </row>
    <row r="55" spans="2:9" customFormat="1" x14ac:dyDescent="0.25">
      <c r="D55" s="97"/>
      <c r="E55" s="97"/>
      <c r="F55" s="97"/>
      <c r="G55" s="97"/>
      <c r="H55" s="97"/>
      <c r="I55" s="97"/>
    </row>
    <row r="56" spans="2:9" customFormat="1" x14ac:dyDescent="0.25">
      <c r="D56" s="97"/>
      <c r="E56" s="97"/>
      <c r="F56" s="97"/>
      <c r="G56" s="97"/>
      <c r="H56" s="97"/>
      <c r="I56" s="97"/>
    </row>
    <row r="57" spans="2:9" customFormat="1" x14ac:dyDescent="0.25">
      <c r="D57" s="97"/>
      <c r="E57" s="97"/>
      <c r="F57" s="97"/>
      <c r="G57" s="97"/>
      <c r="H57" s="97"/>
      <c r="I57" s="97"/>
    </row>
    <row r="58" spans="2:9" ht="15.75" thickBot="1" x14ac:dyDescent="0.3"/>
    <row r="59" spans="2:9" ht="15.75" thickBot="1" x14ac:dyDescent="0.3">
      <c r="D59" s="54" t="s">
        <v>126</v>
      </c>
      <c r="E59" s="55"/>
      <c r="F59" s="56"/>
    </row>
  </sheetData>
  <sheetProtection algorithmName="SHA-512" hashValue="amNGw6YX32jkilnBz/LSrPS11xoAUDjfKzcN2dUj5vQCNBhqJMI3xb74RZIWWFWCp1hNZ5GyKC3blyYKGvepBA==" saltValue="kz0EWUS1zsf4O6AYaA/WLQ==" spinCount="100000" sheet="1" objects="1" scenarios="1"/>
  <mergeCells count="8">
    <mergeCell ref="G50:I50"/>
    <mergeCell ref="D52:I57"/>
    <mergeCell ref="O3:P3"/>
    <mergeCell ref="D37:I37"/>
    <mergeCell ref="D39:I39"/>
    <mergeCell ref="G41:I41"/>
    <mergeCell ref="D45:I45"/>
    <mergeCell ref="D47:I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B026F56-BF17-46B6-817B-D01F5F179816}">
          <x14:formula1>
            <xm:f>waarden!$C$5:$C$9</xm:f>
          </x14:formula1>
          <xm:sqref>I7</xm:sqref>
        </x14:dataValidation>
        <x14:dataValidation type="list" allowBlank="1" showInputMessage="1" showErrorMessage="1" xr:uid="{E88863E6-8275-4581-B9D0-4B4538E46393}">
          <x14:formula1>
            <xm:f>waarden!$E$5:$E$15</xm:f>
          </x14:formula1>
          <xm:sqref>I16:I25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86D8F-EDA9-4E06-8B3E-82A64B3158E2}">
  <dimension ref="C3:E15"/>
  <sheetViews>
    <sheetView workbookViewId="0">
      <selection activeCell="C9" sqref="C9"/>
    </sheetView>
  </sheetViews>
  <sheetFormatPr defaultRowHeight="15" x14ac:dyDescent="0.25"/>
  <sheetData>
    <row r="3" spans="3:5" x14ac:dyDescent="0.25">
      <c r="C3" t="s">
        <v>95</v>
      </c>
      <c r="E3" t="s">
        <v>96</v>
      </c>
    </row>
    <row r="5" spans="3:5" x14ac:dyDescent="0.25">
      <c r="C5">
        <v>1</v>
      </c>
      <c r="E5">
        <v>100</v>
      </c>
    </row>
    <row r="6" spans="3:5" x14ac:dyDescent="0.25">
      <c r="C6">
        <v>2</v>
      </c>
      <c r="E6">
        <v>90</v>
      </c>
    </row>
    <row r="7" spans="3:5" x14ac:dyDescent="0.25">
      <c r="C7">
        <v>3</v>
      </c>
      <c r="E7">
        <v>80</v>
      </c>
    </row>
    <row r="8" spans="3:5" x14ac:dyDescent="0.25">
      <c r="C8">
        <v>4</v>
      </c>
      <c r="E8">
        <v>70</v>
      </c>
    </row>
    <row r="9" spans="3:5" x14ac:dyDescent="0.25">
      <c r="C9" t="s">
        <v>103</v>
      </c>
      <c r="E9">
        <v>60</v>
      </c>
    </row>
    <row r="10" spans="3:5" x14ac:dyDescent="0.25">
      <c r="E10">
        <v>50</v>
      </c>
    </row>
    <row r="11" spans="3:5" x14ac:dyDescent="0.25">
      <c r="E11">
        <v>40</v>
      </c>
    </row>
    <row r="12" spans="3:5" x14ac:dyDescent="0.25">
      <c r="E12">
        <v>30</v>
      </c>
    </row>
    <row r="13" spans="3:5" x14ac:dyDescent="0.25">
      <c r="E13">
        <v>20</v>
      </c>
    </row>
    <row r="14" spans="3:5" x14ac:dyDescent="0.25">
      <c r="E14">
        <v>10</v>
      </c>
    </row>
    <row r="15" spans="3:5" x14ac:dyDescent="0.25">
      <c r="E15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B16B0BAF0FF4189FDA4203250816E" ma:contentTypeVersion="15" ma:contentTypeDescription="Een nieuw document maken." ma:contentTypeScope="" ma:versionID="3fee1473c3a8ae3250e44efed39943f2">
  <xsd:schema xmlns:xsd="http://www.w3.org/2001/XMLSchema" xmlns:xs="http://www.w3.org/2001/XMLSchema" xmlns:p="http://schemas.microsoft.com/office/2006/metadata/properties" xmlns:ns2="10dbbdbd-ea24-46d5-8c76-9bea7a04ac20" xmlns:ns3="13d4bcb2-880b-4dd9-b868-c600884feb2e" targetNamespace="http://schemas.microsoft.com/office/2006/metadata/properties" ma:root="true" ma:fieldsID="4b20e54687a07380ffd603cf98e01cef" ns2:_="" ns3:_="">
    <xsd:import namespace="10dbbdbd-ea24-46d5-8c76-9bea7a04ac20"/>
    <xsd:import namespace="13d4bcb2-880b-4dd9-b868-c600884fe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bbdbd-ea24-46d5-8c76-9bea7a04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e78b14a-69e4-45cf-adb5-5d07bdd05b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4bcb2-880b-4dd9-b868-c600884fe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d55568-f3c8-4102-bd7c-fe42eaa76615}" ma:internalName="TaxCatchAll" ma:showField="CatchAllData" ma:web="13d4bcb2-880b-4dd9-b868-c600884feb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bbdbd-ea24-46d5-8c76-9bea7a04ac20">
      <Terms xmlns="http://schemas.microsoft.com/office/infopath/2007/PartnerControls"/>
    </lcf76f155ced4ddcb4097134ff3c332f>
    <TaxCatchAll xmlns="13d4bcb2-880b-4dd9-b868-c600884feb2e" xsi:nil="true"/>
  </documentManagement>
</p:properties>
</file>

<file path=customXml/itemProps1.xml><?xml version="1.0" encoding="utf-8"?>
<ds:datastoreItem xmlns:ds="http://schemas.openxmlformats.org/officeDocument/2006/customXml" ds:itemID="{3E1236B4-1673-4881-8F56-3CC78CD0A7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6DB39A-B82D-4ACA-B0BF-E84D7BD0D2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bbdbd-ea24-46d5-8c76-9bea7a04ac20"/>
    <ds:schemaRef ds:uri="13d4bcb2-880b-4dd9-b868-c600884feb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D457B2-C520-478D-80B6-582AC7E02F43}">
  <ds:schemaRefs>
    <ds:schemaRef ds:uri="http://schemas.microsoft.com/office/2006/metadata/properties"/>
    <ds:schemaRef ds:uri="http://schemas.microsoft.com/office/infopath/2007/PartnerControls"/>
    <ds:schemaRef ds:uri="10dbbdbd-ea24-46d5-8c76-9bea7a04ac20"/>
    <ds:schemaRef ds:uri="13d4bcb2-880b-4dd9-b868-c600884feb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inschrijfstaat</vt:lpstr>
      <vt:lpstr>EMVI-beoordelingsmatrix</vt:lpstr>
      <vt:lpstr>waarden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van den Wijngaard | gemeente Meierijstad</dc:creator>
  <cp:lastModifiedBy>Hans van den Wijngaard | gemeente Meierijstad</cp:lastModifiedBy>
  <dcterms:created xsi:type="dcterms:W3CDTF">2024-12-03T09:37:28Z</dcterms:created>
  <dcterms:modified xsi:type="dcterms:W3CDTF">2025-02-19T18:39:40Z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0x010100104B16B0BAF0FF4189FDA4203250816E</vt:lpwstr>
  </property>
  <property fmtid="{D5CDD505-2E9C-101B-9397-08002B2CF9AE}" pid="3" name="MediaServiceImageTags">
    <vt:lpwstr/>
  </property>
</Properties>
</file>