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ROK elementen I240300001\02 Specificatie\02 NvI\03 Definitief\NvI 5.0\"/>
    </mc:Choice>
  </mc:AlternateContent>
  <xr:revisionPtr revIDLastSave="0" documentId="13_ncr:1_{7E4006C7-760F-4C99-B4E0-247A75BBF07F}" xr6:coauthVersionLast="47" xr6:coauthVersionMax="47" xr10:uidLastSave="{00000000-0000-0000-0000-000000000000}"/>
  <bookViews>
    <workbookView xWindow="-120" yWindow="-120" windowWidth="29040" windowHeight="15990" xr2:uid="{B5D1E395-45B4-4601-8C25-70F8927A1814}"/>
  </bookViews>
  <sheets>
    <sheet name="GOW__-DM-CO2-PM__meerjarig (%)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23" l="1"/>
  <c r="B30" i="23"/>
  <c r="D33" i="23" s="1"/>
  <c r="C31" i="23"/>
  <c r="E31" i="23"/>
  <c r="G31" i="23"/>
  <c r="I31" i="23"/>
  <c r="K31" i="23"/>
  <c r="M31" i="23"/>
  <c r="C32" i="23"/>
  <c r="E32" i="23"/>
  <c r="G32" i="23"/>
  <c r="I32" i="23"/>
  <c r="K32" i="23"/>
  <c r="A33" i="23"/>
  <c r="O33" i="23"/>
  <c r="A34" i="23"/>
  <c r="O34" i="23"/>
  <c r="A35" i="23"/>
  <c r="O35" i="23"/>
  <c r="A36" i="23"/>
  <c r="O36" i="23"/>
  <c r="A37" i="23"/>
  <c r="O37" i="23"/>
  <c r="A38" i="23"/>
  <c r="O38" i="23"/>
  <c r="A39" i="23"/>
  <c r="O39" i="23"/>
  <c r="B40" i="23"/>
  <c r="F40" i="23"/>
  <c r="C63" i="23"/>
  <c r="B60" i="23"/>
  <c r="A59" i="23"/>
  <c r="B50" i="23"/>
  <c r="C52" i="23" s="1"/>
  <c r="H42" i="23"/>
  <c r="F27" i="23"/>
  <c r="B27" i="23"/>
  <c r="O26" i="23"/>
  <c r="A26" i="23"/>
  <c r="O25" i="23"/>
  <c r="A25" i="23"/>
  <c r="O24" i="23"/>
  <c r="A24" i="23"/>
  <c r="O23" i="23"/>
  <c r="A23" i="23"/>
  <c r="O22" i="23"/>
  <c r="A22" i="23"/>
  <c r="O21" i="23"/>
  <c r="A21" i="23"/>
  <c r="O20" i="23"/>
  <c r="O27" i="23" s="1"/>
  <c r="A20" i="23"/>
  <c r="K19" i="23"/>
  <c r="I19" i="23"/>
  <c r="G19" i="23"/>
  <c r="E19" i="23"/>
  <c r="C19" i="23"/>
  <c r="M18" i="23"/>
  <c r="K18" i="23"/>
  <c r="I18" i="23"/>
  <c r="G18" i="23"/>
  <c r="E18" i="23"/>
  <c r="C18" i="23"/>
  <c r="B17" i="23"/>
  <c r="A16" i="23"/>
  <c r="F14" i="23"/>
  <c r="B14" i="23"/>
  <c r="O13" i="23"/>
  <c r="M13" i="23"/>
  <c r="M26" i="23" s="1"/>
  <c r="O12" i="23"/>
  <c r="M12" i="23"/>
  <c r="M25" i="23" s="1"/>
  <c r="O11" i="23"/>
  <c r="M11" i="23"/>
  <c r="M24" i="23" s="1"/>
  <c r="O10" i="23"/>
  <c r="M10" i="23"/>
  <c r="M23" i="23" s="1"/>
  <c r="O9" i="23"/>
  <c r="M9" i="23"/>
  <c r="M22" i="23" s="1"/>
  <c r="O8" i="23"/>
  <c r="M8" i="23"/>
  <c r="M21" i="23" s="1"/>
  <c r="O7" i="23"/>
  <c r="M7" i="23"/>
  <c r="M20" i="23" s="1"/>
  <c r="B4" i="23"/>
  <c r="A3" i="23"/>
  <c r="H37" i="23" l="1"/>
  <c r="O40" i="23"/>
  <c r="O14" i="23"/>
  <c r="J38" i="23"/>
  <c r="J35" i="23"/>
  <c r="H34" i="23"/>
  <c r="H39" i="23"/>
  <c r="J36" i="23"/>
  <c r="J33" i="23"/>
  <c r="L39" i="23"/>
  <c r="D39" i="23"/>
  <c r="F38" i="23"/>
  <c r="L37" i="23"/>
  <c r="D37" i="23"/>
  <c r="F36" i="23"/>
  <c r="F35" i="23"/>
  <c r="L34" i="23"/>
  <c r="D34" i="23"/>
  <c r="F33" i="23"/>
  <c r="N33" i="23" s="1"/>
  <c r="M38" i="23"/>
  <c r="M36" i="23"/>
  <c r="M35" i="23"/>
  <c r="M33" i="23"/>
  <c r="M39" i="23"/>
  <c r="J39" i="23"/>
  <c r="F39" i="23"/>
  <c r="L38" i="23"/>
  <c r="H38" i="23"/>
  <c r="D38" i="23"/>
  <c r="N38" i="23" s="1"/>
  <c r="M37" i="23"/>
  <c r="J37" i="23"/>
  <c r="F37" i="23"/>
  <c r="L36" i="23"/>
  <c r="H36" i="23"/>
  <c r="D36" i="23"/>
  <c r="N36" i="23" s="1"/>
  <c r="L35" i="23"/>
  <c r="H35" i="23"/>
  <c r="D35" i="23"/>
  <c r="M34" i="23"/>
  <c r="J34" i="23"/>
  <c r="F34" i="23"/>
  <c r="L33" i="23"/>
  <c r="H33" i="23"/>
  <c r="F7" i="23"/>
  <c r="J7" i="23"/>
  <c r="F8" i="23"/>
  <c r="J8" i="23"/>
  <c r="F9" i="23"/>
  <c r="J9" i="23"/>
  <c r="F10" i="23"/>
  <c r="J10" i="23"/>
  <c r="F11" i="23"/>
  <c r="J11" i="23"/>
  <c r="F12" i="23"/>
  <c r="J12" i="23"/>
  <c r="F13" i="23"/>
  <c r="J13" i="23"/>
  <c r="L26" i="23"/>
  <c r="H26" i="23"/>
  <c r="D26" i="23"/>
  <c r="J25" i="23"/>
  <c r="F25" i="23"/>
  <c r="L24" i="23"/>
  <c r="H24" i="23"/>
  <c r="D24" i="23"/>
  <c r="J23" i="23"/>
  <c r="F23" i="23"/>
  <c r="F20" i="23"/>
  <c r="J20" i="23"/>
  <c r="D21" i="23"/>
  <c r="H21" i="23"/>
  <c r="L21" i="23"/>
  <c r="F22" i="23"/>
  <c r="J22" i="23"/>
  <c r="H23" i="23"/>
  <c r="F24" i="23"/>
  <c r="H25" i="23"/>
  <c r="F26" i="23"/>
  <c r="D7" i="23"/>
  <c r="H7" i="23"/>
  <c r="L7" i="23"/>
  <c r="D8" i="23"/>
  <c r="H8" i="23"/>
  <c r="L8" i="23"/>
  <c r="D9" i="23"/>
  <c r="H9" i="23"/>
  <c r="L9" i="23"/>
  <c r="D10" i="23"/>
  <c r="H10" i="23"/>
  <c r="L10" i="23"/>
  <c r="D11" i="23"/>
  <c r="H11" i="23"/>
  <c r="L11" i="23"/>
  <c r="D12" i="23"/>
  <c r="H12" i="23"/>
  <c r="L12" i="23"/>
  <c r="D13" i="23"/>
  <c r="H13" i="23"/>
  <c r="L13" i="23"/>
  <c r="D20" i="23"/>
  <c r="H20" i="23"/>
  <c r="L20" i="23"/>
  <c r="F21" i="23"/>
  <c r="J21" i="23"/>
  <c r="D22" i="23"/>
  <c r="H22" i="23"/>
  <c r="L22" i="23"/>
  <c r="D23" i="23"/>
  <c r="L23" i="23"/>
  <c r="J24" i="23"/>
  <c r="D25" i="23"/>
  <c r="L25" i="23"/>
  <c r="J26" i="23"/>
  <c r="N39" i="23" l="1"/>
  <c r="N35" i="23"/>
  <c r="N34" i="23"/>
  <c r="N37" i="23"/>
  <c r="N40" i="23"/>
  <c r="N24" i="23"/>
  <c r="N26" i="23"/>
  <c r="N22" i="23"/>
  <c r="N20" i="23"/>
  <c r="N13" i="23"/>
  <c r="N12" i="23"/>
  <c r="N11" i="23"/>
  <c r="N10" i="23"/>
  <c r="N9" i="23"/>
  <c r="N8" i="23"/>
  <c r="N7" i="23"/>
  <c r="N21" i="23"/>
  <c r="N25" i="23"/>
  <c r="N23" i="23"/>
  <c r="N14" i="23" l="1"/>
  <c r="N27" i="23"/>
  <c r="N42" i="23" l="1"/>
  <c r="C55" i="23" s="1"/>
  <c r="F66" i="23" l="1"/>
</calcChain>
</file>

<file path=xl/sharedStrings.xml><?xml version="1.0" encoding="utf-8"?>
<sst xmlns="http://schemas.openxmlformats.org/spreadsheetml/2006/main" count="85" uniqueCount="57">
  <si>
    <t>Weging in %</t>
  </si>
  <si>
    <t>Electrisch / H2</t>
  </si>
  <si>
    <t>BTL = Biomass To Liquid: basisgrondstof biomassa.</t>
  </si>
  <si>
    <t>HVO = Hydrotreated Vegetable Oil: basisgrondstof afgewerkte plantaardige oliën.</t>
  </si>
  <si>
    <t>CNG = Compressed Natural Gas: samengeperst aardgas (methaan)</t>
  </si>
  <si>
    <t>H2 = Waterstof</t>
  </si>
  <si>
    <t>TOTAAL</t>
  </si>
  <si>
    <t>Niveau</t>
  </si>
  <si>
    <t>Niveau inschrijver op inschrijvingsdatum</t>
  </si>
  <si>
    <t>Maak keuze</t>
  </si>
  <si>
    <t>Maximale fictieve korting:</t>
  </si>
  <si>
    <t>Fictieve korting</t>
  </si>
  <si>
    <t>Totaal fictieve korting</t>
  </si>
  <si>
    <t>Getekend voor akkoord:</t>
  </si>
  <si>
    <t>Naam inschrijver</t>
  </si>
  <si>
    <t>Naam tekenbevoegde</t>
  </si>
  <si>
    <t>Handtekening</t>
  </si>
  <si>
    <t>Datum</t>
  </si>
  <si>
    <t>versie:</t>
  </si>
  <si>
    <t>Alleen blauw gearceerde cellen invullen</t>
  </si>
  <si>
    <t>datum:</t>
  </si>
  <si>
    <t>De fictieve korting voor de CO2 prestatieladder wordt als volgt bepaald:</t>
  </si>
  <si>
    <t>Conventio-neel / overig</t>
  </si>
  <si>
    <t>Soorten brandstof/aandrijving + weging in % en fictieve korting</t>
  </si>
  <si>
    <t>Geen certificaat</t>
  </si>
  <si>
    <t>Percentage van de aanneemsom</t>
  </si>
  <si>
    <t>Totaal
duurzaam-
heidsper-
centage</t>
  </si>
  <si>
    <r>
      <t>1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</si>
  <si>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r>
      <t>2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</si>
  <si>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t>(Plug in) Hybride* met benzine</t>
  </si>
  <si>
    <t>HVO100  / Bio-CNG</t>
  </si>
  <si>
    <t>&gt;30HVO&lt;100 / BTL</t>
  </si>
  <si>
    <t>*Hybride: aantoonbaar minimaal 50% van de tijd elektrisch rijden.</t>
  </si>
  <si>
    <t>Fictieve korting 'CO2-prestatieladder'</t>
  </si>
  <si>
    <t>Minimaal aan te bieden percentage</t>
  </si>
  <si>
    <t>Ondergetekende biedt hierbij een prestatieniveau aan van:</t>
  </si>
  <si>
    <t>Fictieve korting 'EMVI-prestatiemeting'</t>
  </si>
  <si>
    <t>Aanbod prestatieniveau</t>
  </si>
  <si>
    <t>Evaluatieprijs</t>
  </si>
  <si>
    <t>'Inzet duurzaam materieel'</t>
  </si>
  <si>
    <t>'CO2-prestatieladder'</t>
  </si>
  <si>
    <t>'EMVI-prestatiemeting'</t>
  </si>
  <si>
    <t>Mini loader</t>
  </si>
  <si>
    <t>Loader</t>
  </si>
  <si>
    <t>Mobiele kraan</t>
  </si>
  <si>
    <t>Zaagmachines</t>
  </si>
  <si>
    <t>Knipmachines</t>
  </si>
  <si>
    <t>Werkbus</t>
  </si>
  <si>
    <t>Trilplaat</t>
  </si>
  <si>
    <t>Inschrijfsom</t>
  </si>
  <si>
    <t>K.3b</t>
  </si>
  <si>
    <t>K.5</t>
  </si>
  <si>
    <t>Totaal fictieve korting voor K.3</t>
  </si>
  <si>
    <t>K.3a</t>
  </si>
  <si>
    <r>
      <t>3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en volgende contractjaren</t>
    </r>
  </si>
  <si>
    <t>ROK elementenverharding (16-2024) (NvI 5.0)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</si>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</sst>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color theme="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vertAlign val="superscript"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0">
    <xf numFmtId="0" fontId="0" fillId="0" borderId="0" xfId="0"/>
    <xf numFmtId="9" fontId="0" fillId="3" borderId="3" xfId="1" applyFont="1" applyFill="1" applyBorder="1" applyAlignment="1" applyProtection="1">
      <alignment horizontal="center"/>
      <protection locked="0"/>
    </xf>
    <xf numFmtId="44" fontId="0" fillId="0" borderId="3" xfId="1" applyNumberFormat="1" applyFont="1" applyFill="1" applyBorder="1" applyAlignment="1" applyProtection="1">
      <alignment horizontal="center"/>
    </xf>
    <xf numFmtId="9" fontId="0" fillId="0" borderId="3" xfId="1" applyFont="1" applyFill="1" applyBorder="1" applyAlignment="1" applyProtection="1">
      <alignment horizontal="center"/>
    </xf>
    <xf numFmtId="9" fontId="0" fillId="4" borderId="3" xfId="1" applyFont="1" applyFill="1" applyBorder="1" applyAlignment="1" applyProtection="1">
      <alignment horizontal="center" vertical="center"/>
    </xf>
    <xf numFmtId="9" fontId="7" fillId="0" borderId="3" xfId="1" applyFont="1" applyFill="1" applyBorder="1" applyAlignment="1" applyProtection="1">
      <alignment horizontal="center"/>
    </xf>
    <xf numFmtId="9" fontId="0" fillId="0" borderId="3" xfId="1" applyFont="1" applyFill="1" applyBorder="1" applyAlignment="1" applyProtection="1">
      <alignment horizontal="center" vertical="center"/>
    </xf>
    <xf numFmtId="9" fontId="0" fillId="4" borderId="1" xfId="1" applyFont="1" applyFill="1" applyBorder="1" applyAlignment="1" applyProtection="1">
      <alignment horizontal="center" vertical="center"/>
    </xf>
    <xf numFmtId="9" fontId="7" fillId="4" borderId="3" xfId="1" applyFont="1" applyFill="1" applyBorder="1" applyAlignment="1" applyProtection="1">
      <alignment horizontal="center" vertical="center"/>
    </xf>
    <xf numFmtId="9" fontId="9" fillId="3" borderId="23" xfId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center"/>
    </xf>
    <xf numFmtId="0" fontId="0" fillId="0" borderId="0" xfId="0" applyProtection="1"/>
    <xf numFmtId="0" fontId="6" fillId="0" borderId="3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3" fillId="0" borderId="3" xfId="0" applyFont="1" applyBorder="1" applyAlignment="1" applyProtection="1">
      <alignment vertical="center"/>
    </xf>
    <xf numFmtId="44" fontId="2" fillId="0" borderId="3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9" fontId="5" fillId="0" borderId="2" xfId="0" applyNumberFormat="1" applyFont="1" applyBorder="1" applyAlignment="1" applyProtection="1">
      <alignment horizontal="center" vertical="center" wrapText="1"/>
    </xf>
    <xf numFmtId="0" fontId="2" fillId="0" borderId="3" xfId="0" applyFont="1" applyFill="1" applyBorder="1" applyProtection="1"/>
    <xf numFmtId="44" fontId="0" fillId="2" borderId="3" xfId="0" applyNumberFormat="1" applyFill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2" fillId="0" borderId="4" xfId="0" applyFont="1" applyBorder="1" applyProtection="1"/>
    <xf numFmtId="9" fontId="5" fillId="0" borderId="3" xfId="0" applyNumberFormat="1" applyFont="1" applyBorder="1" applyAlignment="1" applyProtection="1">
      <alignment horizontal="center"/>
    </xf>
    <xf numFmtId="0" fontId="2" fillId="2" borderId="7" xfId="0" applyFont="1" applyFill="1" applyBorder="1" applyProtection="1"/>
    <xf numFmtId="44" fontId="12" fillId="2" borderId="3" xfId="0" applyNumberFormat="1" applyFont="1" applyFill="1" applyBorder="1" applyAlignment="1" applyProtection="1">
      <alignment horizontal="right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Protection="1"/>
    <xf numFmtId="0" fontId="2" fillId="0" borderId="3" xfId="0" applyFont="1" applyBorder="1" applyAlignment="1" applyProtection="1">
      <alignment wrapText="1"/>
    </xf>
    <xf numFmtId="0" fontId="2" fillId="2" borderId="3" xfId="0" applyFont="1" applyFill="1" applyBorder="1" applyAlignment="1" applyProtection="1">
      <alignment horizontal="right"/>
    </xf>
    <xf numFmtId="44" fontId="9" fillId="2" borderId="3" xfId="0" applyNumberFormat="1" applyFont="1" applyFill="1" applyBorder="1" applyAlignment="1" applyProtection="1">
      <alignment horizontal="right"/>
    </xf>
    <xf numFmtId="0" fontId="6" fillId="0" borderId="13" xfId="0" applyFont="1" applyBorder="1" applyAlignment="1" applyProtection="1">
      <alignment horizontal="right" vertical="center"/>
    </xf>
    <xf numFmtId="0" fontId="7" fillId="0" borderId="3" xfId="0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 wrapText="1"/>
    </xf>
    <xf numFmtId="0" fontId="6" fillId="0" borderId="17" xfId="0" applyFont="1" applyBorder="1" applyAlignment="1" applyProtection="1">
      <alignment horizontal="left" vertical="center"/>
    </xf>
    <xf numFmtId="0" fontId="3" fillId="0" borderId="16" xfId="0" applyFont="1" applyBorder="1" applyAlignment="1" applyProtection="1">
      <alignment vertical="center"/>
    </xf>
    <xf numFmtId="0" fontId="0" fillId="0" borderId="17" xfId="0" applyBorder="1" applyProtection="1"/>
    <xf numFmtId="0" fontId="0" fillId="0" borderId="18" xfId="0" applyBorder="1" applyProtection="1"/>
    <xf numFmtId="0" fontId="3" fillId="0" borderId="0" xfId="0" applyFont="1" applyAlignment="1" applyProtection="1">
      <alignment horizontal="left"/>
    </xf>
    <xf numFmtId="0" fontId="3" fillId="0" borderId="28" xfId="0" applyFont="1" applyBorder="1" applyAlignment="1" applyProtection="1">
      <alignment vertical="center"/>
    </xf>
    <xf numFmtId="44" fontId="2" fillId="0" borderId="4" xfId="0" applyNumberFormat="1" applyFont="1" applyBorder="1" applyAlignment="1" applyProtection="1">
      <alignment horizontal="center"/>
    </xf>
    <xf numFmtId="0" fontId="13" fillId="0" borderId="30" xfId="0" applyFont="1" applyBorder="1" applyAlignment="1" applyProtection="1">
      <alignment horizontal="right" vertical="center"/>
    </xf>
    <xf numFmtId="0" fontId="4" fillId="0" borderId="0" xfId="0" applyFont="1" applyAlignment="1" applyProtection="1">
      <alignment horizontal="right" wrapText="1"/>
    </xf>
    <xf numFmtId="0" fontId="4" fillId="0" borderId="0" xfId="0" applyFont="1" applyAlignment="1" applyProtection="1">
      <alignment wrapText="1"/>
    </xf>
    <xf numFmtId="0" fontId="4" fillId="0" borderId="0" xfId="0" applyFont="1" applyAlignment="1" applyProtection="1">
      <alignment horizontal="right" vertical="top"/>
    </xf>
    <xf numFmtId="164" fontId="4" fillId="0" borderId="0" xfId="0" applyNumberFormat="1" applyFont="1" applyAlignment="1" applyProtection="1">
      <alignment horizontal="left" vertical="top" wrapText="1"/>
    </xf>
    <xf numFmtId="44" fontId="12" fillId="2" borderId="31" xfId="0" applyNumberFormat="1" applyFont="1" applyFill="1" applyBorder="1" applyAlignment="1" applyProtection="1">
      <alignment horizontal="center" vertical="center" wrapText="1"/>
    </xf>
    <xf numFmtId="44" fontId="12" fillId="2" borderId="32" xfId="0" applyNumberFormat="1" applyFont="1" applyFill="1" applyBorder="1" applyAlignment="1" applyProtection="1">
      <alignment horizontal="center" vertical="center" wrapText="1"/>
    </xf>
    <xf numFmtId="0" fontId="10" fillId="3" borderId="0" xfId="0" applyFont="1" applyFill="1" applyAlignment="1" applyProtection="1">
      <alignment horizontal="center" vertical="center"/>
    </xf>
    <xf numFmtId="0" fontId="14" fillId="2" borderId="3" xfId="0" applyFont="1" applyFill="1" applyBorder="1" applyAlignment="1" applyProtection="1">
      <alignment horizontal="right" vertical="center"/>
    </xf>
    <xf numFmtId="44" fontId="14" fillId="2" borderId="3" xfId="0" applyNumberFormat="1" applyFont="1" applyFill="1" applyBorder="1" applyAlignment="1" applyProtection="1">
      <alignment horizontal="center" vertical="center" wrapText="1"/>
    </xf>
    <xf numFmtId="0" fontId="6" fillId="0" borderId="14" xfId="0" quotePrefix="1" applyFont="1" applyBorder="1" applyAlignment="1" applyProtection="1">
      <alignment horizontal="left" vertical="center"/>
    </xf>
    <xf numFmtId="0" fontId="6" fillId="0" borderId="14" xfId="0" applyFont="1" applyBorder="1" applyAlignment="1" applyProtection="1">
      <alignment horizontal="left" vertical="center"/>
    </xf>
    <xf numFmtId="0" fontId="6" fillId="0" borderId="15" xfId="0" applyFont="1" applyBorder="1" applyAlignment="1" applyProtection="1">
      <alignment horizontal="left" vertical="center"/>
    </xf>
    <xf numFmtId="0" fontId="10" fillId="0" borderId="25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26" xfId="0" applyFont="1" applyBorder="1" applyAlignment="1" applyProtection="1">
      <alignment horizontal="center" vertical="center" wrapText="1"/>
    </xf>
    <xf numFmtId="0" fontId="0" fillId="3" borderId="25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27" xfId="0" applyFill="1" applyBorder="1" applyAlignment="1" applyProtection="1">
      <alignment horizontal="left"/>
      <protection locked="0"/>
    </xf>
    <xf numFmtId="0" fontId="0" fillId="3" borderId="26" xfId="0" applyFill="1" applyBorder="1" applyAlignment="1" applyProtection="1">
      <alignment horizontal="left"/>
      <protection locked="0"/>
    </xf>
    <xf numFmtId="0" fontId="3" fillId="0" borderId="16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7" fillId="0" borderId="16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7" fillId="0" borderId="29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19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right" vertical="center" wrapText="1"/>
    </xf>
    <xf numFmtId="0" fontId="10" fillId="0" borderId="7" xfId="0" applyFont="1" applyBorder="1" applyAlignment="1" applyProtection="1">
      <alignment horizontal="right" vertical="center" wrapText="1"/>
    </xf>
    <xf numFmtId="0" fontId="10" fillId="3" borderId="6" xfId="0" applyFont="1" applyFill="1" applyBorder="1" applyAlignment="1" applyProtection="1">
      <alignment horizontal="left" vertical="center" wrapText="1"/>
      <protection locked="0"/>
    </xf>
    <xf numFmtId="0" fontId="10" fillId="3" borderId="8" xfId="0" applyFont="1" applyFill="1" applyBorder="1" applyAlignment="1" applyProtection="1">
      <alignment horizontal="left" vertical="center" wrapText="1"/>
      <protection locked="0"/>
    </xf>
    <xf numFmtId="0" fontId="10" fillId="3" borderId="7" xfId="0" applyFont="1" applyFill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right" vertical="center" wrapText="1"/>
    </xf>
    <xf numFmtId="0" fontId="10" fillId="0" borderId="12" xfId="0" applyFont="1" applyBorder="1" applyAlignment="1" applyProtection="1">
      <alignment horizontal="right" vertical="center" wrapText="1"/>
    </xf>
    <xf numFmtId="0" fontId="10" fillId="0" borderId="5" xfId="0" applyFont="1" applyBorder="1" applyAlignment="1" applyProtection="1">
      <alignment horizontal="right" vertical="center" wrapText="1"/>
    </xf>
    <xf numFmtId="0" fontId="10" fillId="0" borderId="26" xfId="0" applyFont="1" applyBorder="1" applyAlignment="1" applyProtection="1">
      <alignment horizontal="right" vertical="center" wrapText="1"/>
    </xf>
    <xf numFmtId="0" fontId="10" fillId="3" borderId="25" xfId="0" applyFont="1" applyFill="1" applyBorder="1" applyAlignment="1" applyProtection="1">
      <alignment horizontal="left" vertical="center" wrapText="1"/>
      <protection locked="0"/>
    </xf>
    <xf numFmtId="0" fontId="10" fillId="3" borderId="11" xfId="0" applyFont="1" applyFill="1" applyBorder="1" applyAlignment="1" applyProtection="1">
      <alignment horizontal="left" vertical="center" wrapText="1"/>
      <protection locked="0"/>
    </xf>
    <xf numFmtId="0" fontId="10" fillId="3" borderId="12" xfId="0" applyFont="1" applyFill="1" applyBorder="1" applyAlignment="1" applyProtection="1">
      <alignment horizontal="left" vertical="center" wrapText="1"/>
      <protection locked="0"/>
    </xf>
    <xf numFmtId="0" fontId="10" fillId="3" borderId="5" xfId="0" applyFont="1" applyFill="1" applyBorder="1" applyAlignment="1" applyProtection="1">
      <alignment horizontal="left" vertical="center" wrapText="1"/>
      <protection locked="0"/>
    </xf>
    <xf numFmtId="0" fontId="10" fillId="3" borderId="27" xfId="0" applyFont="1" applyFill="1" applyBorder="1" applyAlignment="1" applyProtection="1">
      <alignment horizontal="left" vertical="center" wrapText="1"/>
      <protection locked="0"/>
    </xf>
    <xf numFmtId="0" fontId="10" fillId="3" borderId="26" xfId="0" applyFont="1" applyFill="1" applyBorder="1" applyAlignment="1" applyProtection="1">
      <alignment horizontal="left" vertical="center" wrapText="1"/>
      <protection locked="0"/>
    </xf>
    <xf numFmtId="0" fontId="9" fillId="2" borderId="3" xfId="0" applyFont="1" applyFill="1" applyBorder="1" applyAlignment="1" applyProtection="1">
      <alignment horizontal="right" vertical="center"/>
    </xf>
    <xf numFmtId="44" fontId="12" fillId="2" borderId="3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7" fillId="0" borderId="3" xfId="0" applyFont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22" xfId="0" applyFont="1" applyFill="1" applyBorder="1" applyAlignment="1" applyProtection="1">
      <alignment horizontal="center" vertical="center" wrapText="1"/>
      <protection locked="0"/>
    </xf>
    <xf numFmtId="44" fontId="12" fillId="2" borderId="3" xfId="0" applyNumberFormat="1" applyFont="1" applyFill="1" applyBorder="1" applyAlignment="1" applyProtection="1">
      <alignment horizontal="center" vertical="center"/>
    </xf>
    <xf numFmtId="44" fontId="12" fillId="2" borderId="19" xfId="0" applyNumberFormat="1" applyFont="1" applyFill="1" applyBorder="1" applyAlignment="1" applyProtection="1">
      <alignment horizontal="center" vertical="center"/>
    </xf>
    <xf numFmtId="44" fontId="12" fillId="2" borderId="23" xfId="0" applyNumberFormat="1" applyFont="1" applyFill="1" applyBorder="1" applyAlignment="1" applyProtection="1">
      <alignment horizontal="center" vertical="center"/>
    </xf>
    <xf numFmtId="44" fontId="12" fillId="2" borderId="24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right" wrapText="1"/>
    </xf>
    <xf numFmtId="0" fontId="2" fillId="2" borderId="8" xfId="0" applyFont="1" applyFill="1" applyBorder="1" applyAlignment="1" applyProtection="1">
      <alignment horizontal="right" wrapText="1"/>
    </xf>
    <xf numFmtId="0" fontId="2" fillId="2" borderId="7" xfId="0" applyFont="1" applyFill="1" applyBorder="1" applyAlignment="1" applyProtection="1">
      <alignment horizontal="right" wrapText="1"/>
    </xf>
    <xf numFmtId="0" fontId="9" fillId="2" borderId="6" xfId="0" applyFont="1" applyFill="1" applyBorder="1" applyAlignment="1" applyProtection="1">
      <alignment horizontal="center"/>
    </xf>
    <xf numFmtId="0" fontId="9" fillId="2" borderId="8" xfId="0" applyFont="1" applyFill="1" applyBorder="1" applyAlignment="1" applyProtection="1">
      <alignment horizontal="center"/>
    </xf>
    <xf numFmtId="0" fontId="9" fillId="2" borderId="7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right" wrapText="1"/>
    </xf>
    <xf numFmtId="0" fontId="2" fillId="2" borderId="3" xfId="0" applyFont="1" applyFill="1" applyBorder="1" applyAlignment="1" applyProtection="1">
      <alignment horizontal="right"/>
    </xf>
    <xf numFmtId="0" fontId="6" fillId="0" borderId="0" xfId="0" quotePrefix="1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44" fontId="9" fillId="3" borderId="3" xfId="1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</xf>
  </cellXfs>
  <cellStyles count="2">
    <cellStyle name="Procent" xfId="1" builtinId="5"/>
    <cellStyle name="Standaard" xfId="0" builtinId="0"/>
  </cellStyles>
  <dxfs count="2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678180</xdr:colOff>
      <xdr:row>62</xdr:row>
      <xdr:rowOff>19050</xdr:rowOff>
    </xdr:from>
    <xdr:to>
      <xdr:col>14</xdr:col>
      <xdr:colOff>647700</xdr:colOff>
      <xdr:row>63</xdr:row>
      <xdr:rowOff>173935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BB13A89B-B8F3-4ABC-B7AA-F1524B3EA82C}"/>
            </a:ext>
          </a:extLst>
        </xdr:cNvPr>
        <xdr:cNvSpPr/>
      </xdr:nvSpPr>
      <xdr:spPr>
        <a:xfrm>
          <a:off x="12374880" y="16983075"/>
          <a:ext cx="1131570" cy="45016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E962F-0E55-496A-A071-7BC3DF66C793}">
  <sheetPr>
    <pageSetUpPr fitToPage="1"/>
  </sheetPr>
  <dimension ref="A1:O66"/>
  <sheetViews>
    <sheetView tabSelected="1" zoomScale="85" zoomScaleNormal="85" workbookViewId="0">
      <selection activeCell="B2" sqref="B2:C2"/>
    </sheetView>
  </sheetViews>
  <sheetFormatPr defaultColWidth="8.85546875" defaultRowHeight="12.75" x14ac:dyDescent="0.2"/>
  <cols>
    <col min="1" max="1" width="25.42578125" style="11" bestFit="1" customWidth="1"/>
    <col min="2" max="2" width="15.5703125" style="11" bestFit="1" customWidth="1"/>
    <col min="3" max="3" width="11" style="11" bestFit="1" customWidth="1"/>
    <col min="4" max="4" width="14.7109375" style="11" customWidth="1"/>
    <col min="5" max="5" width="11.42578125" style="11" bestFit="1" customWidth="1"/>
    <col min="6" max="6" width="14.7109375" style="11" customWidth="1"/>
    <col min="7" max="7" width="11.85546875" style="11" customWidth="1"/>
    <col min="8" max="8" width="14.7109375" style="11" customWidth="1"/>
    <col min="9" max="9" width="9.85546875" style="11" bestFit="1" customWidth="1"/>
    <col min="10" max="10" width="14.7109375" style="11" customWidth="1"/>
    <col min="11" max="11" width="11.42578125" style="11" bestFit="1" customWidth="1"/>
    <col min="12" max="12" width="9.140625" style="11" bestFit="1" customWidth="1"/>
    <col min="13" max="13" width="10.7109375" style="11" bestFit="1" customWidth="1"/>
    <col min="14" max="14" width="17.85546875" style="11" bestFit="1" customWidth="1"/>
    <col min="15" max="15" width="12.85546875" style="11" bestFit="1" customWidth="1"/>
    <col min="16" max="16384" width="8.85546875" style="11"/>
  </cols>
  <sheetData>
    <row r="1" spans="1:15" ht="15.75" x14ac:dyDescent="0.25">
      <c r="A1" s="10" t="s">
        <v>53</v>
      </c>
      <c r="B1" s="125" t="s">
        <v>39</v>
      </c>
      <c r="C1" s="126"/>
      <c r="D1" s="126"/>
      <c r="F1" s="129" t="s">
        <v>55</v>
      </c>
      <c r="G1" s="129"/>
      <c r="H1" s="129"/>
      <c r="I1" s="129"/>
      <c r="J1" s="129"/>
      <c r="K1" s="129"/>
      <c r="L1" s="129"/>
      <c r="M1" s="129"/>
    </row>
    <row r="2" spans="1:15" ht="15.75" x14ac:dyDescent="0.25">
      <c r="A2" s="12" t="s">
        <v>49</v>
      </c>
      <c r="B2" s="127">
        <v>0</v>
      </c>
      <c r="C2" s="127"/>
      <c r="D2" s="13"/>
    </row>
    <row r="3" spans="1:15" ht="15.75" x14ac:dyDescent="0.2">
      <c r="A3" s="72" t="str">
        <f>CONCATENATE("Percentage van de ",$A$2)</f>
        <v>Percentage van de Inschrijfsom</v>
      </c>
      <c r="B3" s="72"/>
      <c r="C3" s="7">
        <v>0.03</v>
      </c>
      <c r="D3" s="13"/>
    </row>
    <row r="4" spans="1:15" x14ac:dyDescent="0.2">
      <c r="A4" s="14" t="s">
        <v>10</v>
      </c>
      <c r="B4" s="15">
        <f>$B$2*C3</f>
        <v>0</v>
      </c>
      <c r="C4" s="128" t="s">
        <v>23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</row>
    <row r="5" spans="1:15" ht="51" x14ac:dyDescent="0.2">
      <c r="A5" s="16" t="s">
        <v>27</v>
      </c>
      <c r="B5" s="108" t="s">
        <v>0</v>
      </c>
      <c r="C5" s="17" t="s">
        <v>1</v>
      </c>
      <c r="D5" s="116" t="s">
        <v>11</v>
      </c>
      <c r="E5" s="17" t="s">
        <v>29</v>
      </c>
      <c r="F5" s="116" t="s">
        <v>11</v>
      </c>
      <c r="G5" s="17" t="s">
        <v>30</v>
      </c>
      <c r="H5" s="116" t="s">
        <v>11</v>
      </c>
      <c r="I5" s="17" t="s">
        <v>31</v>
      </c>
      <c r="J5" s="116" t="s">
        <v>11</v>
      </c>
      <c r="K5" s="17" t="s">
        <v>22</v>
      </c>
      <c r="L5" s="116" t="s">
        <v>11</v>
      </c>
      <c r="M5" s="108" t="s">
        <v>26</v>
      </c>
      <c r="N5" s="108" t="s">
        <v>12</v>
      </c>
    </row>
    <row r="6" spans="1:15" x14ac:dyDescent="0.2">
      <c r="B6" s="109"/>
      <c r="C6" s="18">
        <v>1</v>
      </c>
      <c r="D6" s="117"/>
      <c r="E6" s="18">
        <v>0.45</v>
      </c>
      <c r="F6" s="117"/>
      <c r="G6" s="18">
        <v>1</v>
      </c>
      <c r="H6" s="117"/>
      <c r="I6" s="18">
        <v>0.25</v>
      </c>
      <c r="J6" s="117"/>
      <c r="K6" s="18">
        <v>0</v>
      </c>
      <c r="L6" s="117"/>
      <c r="M6" s="109"/>
      <c r="N6" s="109"/>
    </row>
    <row r="7" spans="1:15" x14ac:dyDescent="0.2">
      <c r="A7" s="19" t="s">
        <v>42</v>
      </c>
      <c r="B7" s="3">
        <v>0.1</v>
      </c>
      <c r="C7" s="1">
        <v>0</v>
      </c>
      <c r="D7" s="2">
        <f t="shared" ref="D7:D13" si="0">$B$4*$C$6*$B7*$C7</f>
        <v>0</v>
      </c>
      <c r="E7" s="1">
        <v>0</v>
      </c>
      <c r="F7" s="2">
        <f t="shared" ref="F7:F13" si="1">$B$4*$E$6*$B7*$E7</f>
        <v>0</v>
      </c>
      <c r="G7" s="1">
        <v>0</v>
      </c>
      <c r="H7" s="2">
        <f>$B$4*$G$6*$B7*$G7</f>
        <v>0</v>
      </c>
      <c r="I7" s="1">
        <v>0</v>
      </c>
      <c r="J7" s="2">
        <f>$B$4*$I$6*$B7*$I7</f>
        <v>0</v>
      </c>
      <c r="K7" s="1">
        <v>0</v>
      </c>
      <c r="L7" s="2">
        <f>$B$4*$K$6*$B7*$K7</f>
        <v>0</v>
      </c>
      <c r="M7" s="3">
        <f>(C7*$C$6)+(E7*$E$6)+(G7*$G$6)+(I7*$I$6)+(K7*$K$6)</f>
        <v>0</v>
      </c>
      <c r="N7" s="20" t="str">
        <f t="shared" ref="N7:N9" si="2">IF(O7="geen 100%","geen 100%",SUM(D7+F7+H7+J7+L7))</f>
        <v>geen 100%</v>
      </c>
      <c r="O7" s="21" t="str">
        <f>IF(B7=0%,"n.v.t.",IF(SUM(C7+E7+G7+I7+K7)&lt;&gt;100%,"geen 100%","100% ingevuld"))</f>
        <v>geen 100%</v>
      </c>
    </row>
    <row r="8" spans="1:15" x14ac:dyDescent="0.2">
      <c r="A8" s="19" t="s">
        <v>43</v>
      </c>
      <c r="B8" s="3">
        <v>0.2</v>
      </c>
      <c r="C8" s="1">
        <v>0</v>
      </c>
      <c r="D8" s="2">
        <f t="shared" si="0"/>
        <v>0</v>
      </c>
      <c r="E8" s="1">
        <v>0</v>
      </c>
      <c r="F8" s="2">
        <f t="shared" si="1"/>
        <v>0</v>
      </c>
      <c r="G8" s="1">
        <v>0</v>
      </c>
      <c r="H8" s="2">
        <f t="shared" ref="H8:H13" si="3">$B$4*$G$6*$B8*$G8</f>
        <v>0</v>
      </c>
      <c r="I8" s="1">
        <v>0</v>
      </c>
      <c r="J8" s="2">
        <f t="shared" ref="J8:J13" si="4">$B$4*$I$6*$B8*$I8</f>
        <v>0</v>
      </c>
      <c r="K8" s="1">
        <v>0</v>
      </c>
      <c r="L8" s="2">
        <f t="shared" ref="L8:L13" si="5">$B$4*$K$6*$B8*$K8</f>
        <v>0</v>
      </c>
      <c r="M8" s="3">
        <f t="shared" ref="M8:M13" si="6">(C8*$C$6)+(E8*$E$6)+(G8*$G$6)+(I8*$I$6)+(K8*$K$6)</f>
        <v>0</v>
      </c>
      <c r="N8" s="20" t="str">
        <f t="shared" si="2"/>
        <v>geen 100%</v>
      </c>
      <c r="O8" s="21" t="str">
        <f>IF(B8=0%,"n.v.t.",IF(SUM(C8+E8+G8+I8+K8)&lt;&gt;100%,"geen 100%","100% ingevuld"))</f>
        <v>geen 100%</v>
      </c>
    </row>
    <row r="9" spans="1:15" x14ac:dyDescent="0.2">
      <c r="A9" s="19" t="s">
        <v>44</v>
      </c>
      <c r="B9" s="3">
        <v>0.2</v>
      </c>
      <c r="C9" s="1">
        <v>0</v>
      </c>
      <c r="D9" s="2">
        <f t="shared" si="0"/>
        <v>0</v>
      </c>
      <c r="E9" s="1">
        <v>0</v>
      </c>
      <c r="F9" s="2">
        <f t="shared" si="1"/>
        <v>0</v>
      </c>
      <c r="G9" s="1">
        <v>0</v>
      </c>
      <c r="H9" s="2">
        <f t="shared" si="3"/>
        <v>0</v>
      </c>
      <c r="I9" s="1">
        <v>0</v>
      </c>
      <c r="J9" s="2">
        <f t="shared" si="4"/>
        <v>0</v>
      </c>
      <c r="K9" s="1">
        <v>0</v>
      </c>
      <c r="L9" s="2">
        <f t="shared" si="5"/>
        <v>0</v>
      </c>
      <c r="M9" s="3">
        <f t="shared" si="6"/>
        <v>0</v>
      </c>
      <c r="N9" s="20" t="str">
        <f t="shared" si="2"/>
        <v>geen 100%</v>
      </c>
      <c r="O9" s="21" t="str">
        <f t="shared" ref="O9:O13" si="7">IF(B9=0%,"n.v.t.",IF(SUM(C9+E9+G9+I9+K9)&lt;&gt;100%,"geen 100%","100% ingevuld"))</f>
        <v>geen 100%</v>
      </c>
    </row>
    <row r="10" spans="1:15" x14ac:dyDescent="0.2">
      <c r="A10" s="19" t="s">
        <v>45</v>
      </c>
      <c r="B10" s="3">
        <v>0.15</v>
      </c>
      <c r="C10" s="1">
        <v>0</v>
      </c>
      <c r="D10" s="2">
        <f t="shared" si="0"/>
        <v>0</v>
      </c>
      <c r="E10" s="1">
        <v>0</v>
      </c>
      <c r="F10" s="2">
        <f t="shared" si="1"/>
        <v>0</v>
      </c>
      <c r="G10" s="1">
        <v>0</v>
      </c>
      <c r="H10" s="2">
        <f t="shared" si="3"/>
        <v>0</v>
      </c>
      <c r="I10" s="1">
        <v>0</v>
      </c>
      <c r="J10" s="2">
        <f t="shared" si="4"/>
        <v>0</v>
      </c>
      <c r="K10" s="1">
        <v>0</v>
      </c>
      <c r="L10" s="2">
        <f t="shared" si="5"/>
        <v>0</v>
      </c>
      <c r="M10" s="3">
        <f t="shared" si="6"/>
        <v>0</v>
      </c>
      <c r="N10" s="20" t="str">
        <f t="shared" ref="N10:N13" si="8">IF(O10="geen 100%","geen 100%",SUM(D10+F10+H10+J10+L10))</f>
        <v>geen 100%</v>
      </c>
      <c r="O10" s="21" t="str">
        <f t="shared" si="7"/>
        <v>geen 100%</v>
      </c>
    </row>
    <row r="11" spans="1:15" x14ac:dyDescent="0.2">
      <c r="A11" s="19" t="s">
        <v>46</v>
      </c>
      <c r="B11" s="3">
        <v>0.1</v>
      </c>
      <c r="C11" s="1">
        <v>0</v>
      </c>
      <c r="D11" s="2">
        <f t="shared" si="0"/>
        <v>0</v>
      </c>
      <c r="E11" s="1">
        <v>0</v>
      </c>
      <c r="F11" s="2">
        <f t="shared" si="1"/>
        <v>0</v>
      </c>
      <c r="G11" s="1">
        <v>0</v>
      </c>
      <c r="H11" s="2">
        <f t="shared" si="3"/>
        <v>0</v>
      </c>
      <c r="I11" s="1">
        <v>0</v>
      </c>
      <c r="J11" s="2">
        <f t="shared" si="4"/>
        <v>0</v>
      </c>
      <c r="K11" s="1">
        <v>0</v>
      </c>
      <c r="L11" s="2">
        <f t="shared" si="5"/>
        <v>0</v>
      </c>
      <c r="M11" s="3">
        <f t="shared" si="6"/>
        <v>0</v>
      </c>
      <c r="N11" s="20" t="str">
        <f t="shared" si="8"/>
        <v>geen 100%</v>
      </c>
      <c r="O11" s="21" t="str">
        <f t="shared" si="7"/>
        <v>geen 100%</v>
      </c>
    </row>
    <row r="12" spans="1:15" x14ac:dyDescent="0.2">
      <c r="A12" s="19" t="s">
        <v>47</v>
      </c>
      <c r="B12" s="3">
        <v>0.2</v>
      </c>
      <c r="C12" s="1">
        <v>0</v>
      </c>
      <c r="D12" s="2">
        <f t="shared" si="0"/>
        <v>0</v>
      </c>
      <c r="E12" s="1">
        <v>0</v>
      </c>
      <c r="F12" s="2">
        <f t="shared" si="1"/>
        <v>0</v>
      </c>
      <c r="G12" s="1">
        <v>0</v>
      </c>
      <c r="H12" s="2">
        <f t="shared" si="3"/>
        <v>0</v>
      </c>
      <c r="I12" s="1">
        <v>0</v>
      </c>
      <c r="J12" s="2">
        <f t="shared" si="4"/>
        <v>0</v>
      </c>
      <c r="K12" s="1">
        <v>0</v>
      </c>
      <c r="L12" s="2">
        <f t="shared" si="5"/>
        <v>0</v>
      </c>
      <c r="M12" s="3">
        <f t="shared" si="6"/>
        <v>0</v>
      </c>
      <c r="N12" s="20" t="str">
        <f t="shared" si="8"/>
        <v>geen 100%</v>
      </c>
      <c r="O12" s="21" t="str">
        <f t="shared" si="7"/>
        <v>geen 100%</v>
      </c>
    </row>
    <row r="13" spans="1:15" x14ac:dyDescent="0.2">
      <c r="A13" s="19" t="s">
        <v>48</v>
      </c>
      <c r="B13" s="3">
        <v>0.05</v>
      </c>
      <c r="C13" s="1">
        <v>0</v>
      </c>
      <c r="D13" s="2">
        <f t="shared" si="0"/>
        <v>0</v>
      </c>
      <c r="E13" s="1">
        <v>0</v>
      </c>
      <c r="F13" s="2">
        <f t="shared" si="1"/>
        <v>0</v>
      </c>
      <c r="G13" s="1">
        <v>0</v>
      </c>
      <c r="H13" s="2">
        <f t="shared" si="3"/>
        <v>0</v>
      </c>
      <c r="I13" s="1">
        <v>0</v>
      </c>
      <c r="J13" s="2">
        <f t="shared" si="4"/>
        <v>0</v>
      </c>
      <c r="K13" s="1">
        <v>0</v>
      </c>
      <c r="L13" s="2">
        <f t="shared" si="5"/>
        <v>0</v>
      </c>
      <c r="M13" s="3">
        <f t="shared" si="6"/>
        <v>0</v>
      </c>
      <c r="N13" s="20" t="str">
        <f t="shared" si="8"/>
        <v>geen 100%</v>
      </c>
      <c r="O13" s="21" t="str">
        <f t="shared" si="7"/>
        <v>geen 100%</v>
      </c>
    </row>
    <row r="14" spans="1:15" ht="15" x14ac:dyDescent="0.25">
      <c r="A14" s="22" t="s">
        <v>6</v>
      </c>
      <c r="B14" s="23">
        <f>SUM(B7:B13)</f>
        <v>1</v>
      </c>
      <c r="F14" s="124" t="str">
        <f xml:space="preserve"> CONCATENATE("Totaal fictieve korting ",$B$1," ",A5)</f>
        <v>Totaal fictieve korting 'Inzet duurzaam materieel' 1e contractjaar</v>
      </c>
      <c r="G14" s="124"/>
      <c r="H14" s="124"/>
      <c r="I14" s="124"/>
      <c r="J14" s="124"/>
      <c r="K14" s="124"/>
      <c r="L14" s="124"/>
      <c r="M14" s="24"/>
      <c r="N14" s="25" t="str">
        <f>IF($B$2=0,CONCATENATE($A$2," invullen"),IF(B14=0,0,IF(O14="geen 100%","geen 100%",SUM(N7:N13))))</f>
        <v>Inschrijfsom invullen</v>
      </c>
      <c r="O14" s="21" t="str">
        <f>IF(OR(SUM(B7:B13)=0,O7="geen 100%",O8="geen 100%",O9="geen 100%",O10="geen 100%",O11="geen 100%",O12="geen 100%",O13="geen 100%"),"geen 100%","100% ingevuld")</f>
        <v>geen 100%</v>
      </c>
    </row>
    <row r="15" spans="1:15" x14ac:dyDescent="0.2">
      <c r="A15" s="26"/>
      <c r="B15" s="26"/>
      <c r="C15" s="26"/>
      <c r="D15" s="26"/>
      <c r="E15" s="26"/>
      <c r="F15" s="26"/>
      <c r="G15" s="26"/>
      <c r="H15" s="26"/>
      <c r="I15" s="26"/>
      <c r="J15" s="26"/>
    </row>
    <row r="16" spans="1:15" x14ac:dyDescent="0.2">
      <c r="A16" s="72" t="str">
        <f>CONCATENATE("Percentage van de ",$A$2)</f>
        <v>Percentage van de Inschrijfsom</v>
      </c>
      <c r="B16" s="72"/>
      <c r="C16" s="4">
        <v>0.05</v>
      </c>
      <c r="D16" s="26"/>
      <c r="E16" s="26"/>
      <c r="F16" s="26"/>
      <c r="G16" s="26"/>
      <c r="H16" s="26"/>
      <c r="I16" s="26"/>
      <c r="J16" s="26"/>
    </row>
    <row r="17" spans="1:15" x14ac:dyDescent="0.2">
      <c r="A17" s="14" t="s">
        <v>10</v>
      </c>
      <c r="B17" s="15">
        <f>$B$2*C16</f>
        <v>0</v>
      </c>
      <c r="C17" s="120" t="s">
        <v>23</v>
      </c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2"/>
    </row>
    <row r="18" spans="1:15" ht="51" x14ac:dyDescent="0.2">
      <c r="A18" s="27" t="s">
        <v>28</v>
      </c>
      <c r="B18" s="108" t="s">
        <v>0</v>
      </c>
      <c r="C18" s="28" t="str">
        <f>$C$5</f>
        <v>Electrisch / H2</v>
      </c>
      <c r="D18" s="116" t="s">
        <v>11</v>
      </c>
      <c r="E18" s="28" t="str">
        <f>$E$5</f>
        <v>(Plug in) Hybride* met benzine</v>
      </c>
      <c r="F18" s="116" t="s">
        <v>11</v>
      </c>
      <c r="G18" s="28" t="str">
        <f>$G$5</f>
        <v>HVO100  / Bio-CNG</v>
      </c>
      <c r="H18" s="116" t="s">
        <v>11</v>
      </c>
      <c r="I18" s="28" t="str">
        <f>$I$5</f>
        <v>&gt;30HVO&lt;100 / BTL</v>
      </c>
      <c r="J18" s="116" t="s">
        <v>11</v>
      </c>
      <c r="K18" s="28" t="str">
        <f>$K$5</f>
        <v>Conventio-neel / overig</v>
      </c>
      <c r="L18" s="116" t="s">
        <v>11</v>
      </c>
      <c r="M18" s="108" t="str">
        <f>$M$5</f>
        <v>Totaal
duurzaam-
heidsper-
centage</v>
      </c>
      <c r="N18" s="108" t="s">
        <v>12</v>
      </c>
    </row>
    <row r="19" spans="1:15" x14ac:dyDescent="0.2">
      <c r="B19" s="109"/>
      <c r="C19" s="18">
        <f>$C$6</f>
        <v>1</v>
      </c>
      <c r="D19" s="117"/>
      <c r="E19" s="18">
        <f>$E$6</f>
        <v>0.45</v>
      </c>
      <c r="F19" s="117"/>
      <c r="G19" s="18">
        <f>$G$6</f>
        <v>1</v>
      </c>
      <c r="H19" s="117"/>
      <c r="I19" s="18">
        <f>$I$6</f>
        <v>0.25</v>
      </c>
      <c r="J19" s="117"/>
      <c r="K19" s="18">
        <f>$K$6</f>
        <v>0</v>
      </c>
      <c r="L19" s="117"/>
      <c r="M19" s="109"/>
      <c r="N19" s="109"/>
    </row>
    <row r="20" spans="1:15" x14ac:dyDescent="0.2">
      <c r="A20" s="29" t="str">
        <f>$A$7</f>
        <v>Mini loader</v>
      </c>
      <c r="B20" s="3">
        <v>0.1</v>
      </c>
      <c r="C20" s="1">
        <v>0</v>
      </c>
      <c r="D20" s="2">
        <f t="shared" ref="D20:D26" si="9">$B$17*$C$6*$B20*$C20</f>
        <v>0</v>
      </c>
      <c r="E20" s="1">
        <v>0</v>
      </c>
      <c r="F20" s="2">
        <f t="shared" ref="F20:F26" si="10">$B$17*$E$6*$B20*$E20</f>
        <v>0</v>
      </c>
      <c r="G20" s="1">
        <v>0</v>
      </c>
      <c r="H20" s="2">
        <f t="shared" ref="H20:H26" si="11">$B$17*$G$6*$B20*$G20</f>
        <v>0</v>
      </c>
      <c r="I20" s="1">
        <v>0</v>
      </c>
      <c r="J20" s="2">
        <f t="shared" ref="J20:J26" si="12">$B$17*$I$6*$B20*$I20</f>
        <v>0</v>
      </c>
      <c r="K20" s="1">
        <v>0</v>
      </c>
      <c r="L20" s="2">
        <f t="shared" ref="L20:L26" si="13">$B$17*$K$6*$B20*$K20</f>
        <v>0</v>
      </c>
      <c r="M20" s="6">
        <f t="shared" ref="M20:M26" si="14">IF($C$16=0,M7,(C20*$C$6)+(E20*$E$6)+(G20*$G$6)+(I20*$I$6)+(K20*$K$6))</f>
        <v>0</v>
      </c>
      <c r="N20" s="20" t="str">
        <f t="shared" ref="N20:N22" si="15">IF(O20="geen 100%","geen 100%",SUM(D20+F20+H20+J20+L20))</f>
        <v>geen 100%</v>
      </c>
      <c r="O20" s="21" t="str">
        <f>IF(B20=0%,"n.v.t.",IF(SUM(C20+E20+G20+I20+K20)&lt;&gt;100%,"geen 100%","100% ingevuld"))</f>
        <v>geen 100%</v>
      </c>
    </row>
    <row r="21" spans="1:15" x14ac:dyDescent="0.2">
      <c r="A21" s="30" t="str">
        <f>$A$8</f>
        <v>Loader</v>
      </c>
      <c r="B21" s="3">
        <v>0.2</v>
      </c>
      <c r="C21" s="1">
        <v>0</v>
      </c>
      <c r="D21" s="2">
        <f t="shared" si="9"/>
        <v>0</v>
      </c>
      <c r="E21" s="1">
        <v>0</v>
      </c>
      <c r="F21" s="2">
        <f t="shared" si="10"/>
        <v>0</v>
      </c>
      <c r="G21" s="1">
        <v>0</v>
      </c>
      <c r="H21" s="2">
        <f t="shared" si="11"/>
        <v>0</v>
      </c>
      <c r="I21" s="1">
        <v>0</v>
      </c>
      <c r="J21" s="2">
        <f t="shared" si="12"/>
        <v>0</v>
      </c>
      <c r="K21" s="1">
        <v>0</v>
      </c>
      <c r="L21" s="2">
        <f t="shared" si="13"/>
        <v>0</v>
      </c>
      <c r="M21" s="6">
        <f t="shared" si="14"/>
        <v>0</v>
      </c>
      <c r="N21" s="20" t="str">
        <f t="shared" si="15"/>
        <v>geen 100%</v>
      </c>
      <c r="O21" s="21" t="str">
        <f>IF(B21=0%,"n.v.t.",IF(SUM(C21+E21+G21+I21+K21)&lt;&gt;100%,"geen 100%","100% ingevuld"))</f>
        <v>geen 100%</v>
      </c>
    </row>
    <row r="22" spans="1:15" x14ac:dyDescent="0.2">
      <c r="A22" s="29" t="str">
        <f>$A$9</f>
        <v>Mobiele kraan</v>
      </c>
      <c r="B22" s="3">
        <v>0.2</v>
      </c>
      <c r="C22" s="1">
        <v>0</v>
      </c>
      <c r="D22" s="2">
        <f t="shared" si="9"/>
        <v>0</v>
      </c>
      <c r="E22" s="1">
        <v>0</v>
      </c>
      <c r="F22" s="2">
        <f t="shared" si="10"/>
        <v>0</v>
      </c>
      <c r="G22" s="1">
        <v>0</v>
      </c>
      <c r="H22" s="2">
        <f t="shared" si="11"/>
        <v>0</v>
      </c>
      <c r="I22" s="1">
        <v>0</v>
      </c>
      <c r="J22" s="2">
        <f t="shared" si="12"/>
        <v>0</v>
      </c>
      <c r="K22" s="1">
        <v>0</v>
      </c>
      <c r="L22" s="2">
        <f t="shared" si="13"/>
        <v>0</v>
      </c>
      <c r="M22" s="6">
        <f t="shared" si="14"/>
        <v>0</v>
      </c>
      <c r="N22" s="20" t="str">
        <f t="shared" si="15"/>
        <v>geen 100%</v>
      </c>
      <c r="O22" s="21" t="str">
        <f t="shared" ref="O22:O26" si="16">IF(B22=0%,"n.v.t.",IF(SUM(C22+E22+G22+I22+K22)&lt;&gt;100%,"geen 100%","100% ingevuld"))</f>
        <v>geen 100%</v>
      </c>
    </row>
    <row r="23" spans="1:15" x14ac:dyDescent="0.2">
      <c r="A23" s="29" t="str">
        <f>$A$10</f>
        <v>Zaagmachines</v>
      </c>
      <c r="B23" s="3">
        <v>0.15</v>
      </c>
      <c r="C23" s="1">
        <v>0</v>
      </c>
      <c r="D23" s="2">
        <f t="shared" si="9"/>
        <v>0</v>
      </c>
      <c r="E23" s="1">
        <v>0</v>
      </c>
      <c r="F23" s="2">
        <f t="shared" si="10"/>
        <v>0</v>
      </c>
      <c r="G23" s="1">
        <v>0</v>
      </c>
      <c r="H23" s="2">
        <f t="shared" si="11"/>
        <v>0</v>
      </c>
      <c r="I23" s="1">
        <v>0</v>
      </c>
      <c r="J23" s="2">
        <f t="shared" si="12"/>
        <v>0</v>
      </c>
      <c r="K23" s="1">
        <v>0</v>
      </c>
      <c r="L23" s="2">
        <f t="shared" si="13"/>
        <v>0</v>
      </c>
      <c r="M23" s="6">
        <f t="shared" si="14"/>
        <v>0</v>
      </c>
      <c r="N23" s="20" t="str">
        <f t="shared" ref="N23:N26" si="17">IF(O23="geen 100%","geen 100%",SUM(D23+F23+H23+J23+L23))</f>
        <v>geen 100%</v>
      </c>
      <c r="O23" s="21" t="str">
        <f t="shared" si="16"/>
        <v>geen 100%</v>
      </c>
    </row>
    <row r="24" spans="1:15" x14ac:dyDescent="0.2">
      <c r="A24" s="29" t="str">
        <f>$A$11</f>
        <v>Knipmachines</v>
      </c>
      <c r="B24" s="3">
        <v>0.1</v>
      </c>
      <c r="C24" s="1">
        <v>0</v>
      </c>
      <c r="D24" s="2">
        <f t="shared" si="9"/>
        <v>0</v>
      </c>
      <c r="E24" s="1">
        <v>0</v>
      </c>
      <c r="F24" s="2">
        <f t="shared" si="10"/>
        <v>0</v>
      </c>
      <c r="G24" s="1">
        <v>0</v>
      </c>
      <c r="H24" s="2">
        <f t="shared" si="11"/>
        <v>0</v>
      </c>
      <c r="I24" s="1">
        <v>0</v>
      </c>
      <c r="J24" s="2">
        <f t="shared" si="12"/>
        <v>0</v>
      </c>
      <c r="K24" s="1">
        <v>0</v>
      </c>
      <c r="L24" s="2">
        <f t="shared" si="13"/>
        <v>0</v>
      </c>
      <c r="M24" s="6">
        <f t="shared" si="14"/>
        <v>0</v>
      </c>
      <c r="N24" s="20" t="str">
        <f t="shared" si="17"/>
        <v>geen 100%</v>
      </c>
      <c r="O24" s="21" t="str">
        <f t="shared" si="16"/>
        <v>geen 100%</v>
      </c>
    </row>
    <row r="25" spans="1:15" x14ac:dyDescent="0.2">
      <c r="A25" s="29" t="str">
        <f>$A$12</f>
        <v>Werkbus</v>
      </c>
      <c r="B25" s="3">
        <v>0.2</v>
      </c>
      <c r="C25" s="1">
        <v>0</v>
      </c>
      <c r="D25" s="2">
        <f t="shared" si="9"/>
        <v>0</v>
      </c>
      <c r="E25" s="1">
        <v>0</v>
      </c>
      <c r="F25" s="2">
        <f t="shared" si="10"/>
        <v>0</v>
      </c>
      <c r="G25" s="1">
        <v>0</v>
      </c>
      <c r="H25" s="2">
        <f t="shared" si="11"/>
        <v>0</v>
      </c>
      <c r="I25" s="1">
        <v>0</v>
      </c>
      <c r="J25" s="2">
        <f t="shared" si="12"/>
        <v>0</v>
      </c>
      <c r="K25" s="1">
        <v>0</v>
      </c>
      <c r="L25" s="2">
        <f t="shared" si="13"/>
        <v>0</v>
      </c>
      <c r="M25" s="6">
        <f t="shared" si="14"/>
        <v>0</v>
      </c>
      <c r="N25" s="20" t="str">
        <f t="shared" si="17"/>
        <v>geen 100%</v>
      </c>
      <c r="O25" s="21" t="str">
        <f t="shared" si="16"/>
        <v>geen 100%</v>
      </c>
    </row>
    <row r="26" spans="1:15" x14ac:dyDescent="0.2">
      <c r="A26" s="29" t="str">
        <f>$A$13</f>
        <v>Trilplaat</v>
      </c>
      <c r="B26" s="3">
        <v>0.05</v>
      </c>
      <c r="C26" s="1">
        <v>0</v>
      </c>
      <c r="D26" s="2">
        <f t="shared" si="9"/>
        <v>0</v>
      </c>
      <c r="E26" s="1">
        <v>0</v>
      </c>
      <c r="F26" s="2">
        <f t="shared" si="10"/>
        <v>0</v>
      </c>
      <c r="G26" s="1">
        <v>0</v>
      </c>
      <c r="H26" s="2">
        <f t="shared" si="11"/>
        <v>0</v>
      </c>
      <c r="I26" s="1">
        <v>0</v>
      </c>
      <c r="J26" s="2">
        <f t="shared" si="12"/>
        <v>0</v>
      </c>
      <c r="K26" s="1">
        <v>0</v>
      </c>
      <c r="L26" s="2">
        <f t="shared" si="13"/>
        <v>0</v>
      </c>
      <c r="M26" s="6">
        <f t="shared" si="14"/>
        <v>0</v>
      </c>
      <c r="N26" s="20" t="str">
        <f t="shared" si="17"/>
        <v>geen 100%</v>
      </c>
      <c r="O26" s="21" t="str">
        <f t="shared" si="16"/>
        <v>geen 100%</v>
      </c>
    </row>
    <row r="27" spans="1:15" ht="15" x14ac:dyDescent="0.25">
      <c r="A27" s="22" t="s">
        <v>6</v>
      </c>
      <c r="B27" s="23">
        <f>SUM(B20:B26)</f>
        <v>1</v>
      </c>
      <c r="F27" s="123" t="str">
        <f xml:space="preserve"> CONCATENATE("Totaal fictieve korting ",$B$1," ",A18)</f>
        <v>Totaal fictieve korting 'Inzet duurzaam materieel' 2e contractjaar</v>
      </c>
      <c r="G27" s="123"/>
      <c r="H27" s="123"/>
      <c r="I27" s="123"/>
      <c r="J27" s="123"/>
      <c r="K27" s="123"/>
      <c r="L27" s="123"/>
      <c r="M27" s="31"/>
      <c r="N27" s="25" t="str">
        <f>IF($B$2=0,CONCATENATE($A$2," invullen"),IF(B27=0,0,IF(O27="geen 100%","geen 100%",SUM(N20:N26))))</f>
        <v>Inschrijfsom invullen</v>
      </c>
      <c r="O27" s="21" t="str">
        <f>IF(OR(SUM(B20:B26)=0,O20="geen 100%",O21="geen 100%",O22="geen 100%",O23="geen 100%",O24="geen 100%",O25="geen 100%",O26="geen 100%"),"geen 100%","100% ingevuld")</f>
        <v>geen 100%</v>
      </c>
    </row>
    <row r="29" spans="1:15" x14ac:dyDescent="0.2">
      <c r="A29" s="118" t="str">
        <f>CONCATENATE("Percentage van de ",$A$2)</f>
        <v>Percentage van de Inschrijfsom</v>
      </c>
      <c r="B29" s="119"/>
      <c r="C29" s="4">
        <v>0.02</v>
      </c>
      <c r="D29" s="26"/>
      <c r="E29" s="26"/>
      <c r="F29" s="26"/>
      <c r="G29" s="26"/>
      <c r="H29" s="26"/>
      <c r="I29" s="26"/>
      <c r="J29" s="26"/>
    </row>
    <row r="30" spans="1:15" x14ac:dyDescent="0.2">
      <c r="A30" s="14" t="s">
        <v>10</v>
      </c>
      <c r="B30" s="15">
        <f>$B$2*C29</f>
        <v>0</v>
      </c>
      <c r="C30" s="120" t="s">
        <v>23</v>
      </c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2"/>
    </row>
    <row r="31" spans="1:15" ht="51" x14ac:dyDescent="0.2">
      <c r="A31" s="27" t="s">
        <v>54</v>
      </c>
      <c r="B31" s="108" t="s">
        <v>0</v>
      </c>
      <c r="C31" s="28" t="str">
        <f>$C$5</f>
        <v>Electrisch / H2</v>
      </c>
      <c r="D31" s="116" t="s">
        <v>11</v>
      </c>
      <c r="E31" s="28" t="str">
        <f>$E$5</f>
        <v>(Plug in) Hybride* met benzine</v>
      </c>
      <c r="F31" s="116" t="s">
        <v>11</v>
      </c>
      <c r="G31" s="28" t="str">
        <f>$G$5</f>
        <v>HVO100  / Bio-CNG</v>
      </c>
      <c r="H31" s="116" t="s">
        <v>11</v>
      </c>
      <c r="I31" s="28" t="str">
        <f>$I$5</f>
        <v>&gt;30HVO&lt;100 / BTL</v>
      </c>
      <c r="J31" s="116" t="s">
        <v>11</v>
      </c>
      <c r="K31" s="28" t="str">
        <f>$K$5</f>
        <v>Conventio-neel / overig</v>
      </c>
      <c r="L31" s="116" t="s">
        <v>11</v>
      </c>
      <c r="M31" s="108" t="str">
        <f>$M$5</f>
        <v>Totaal
duurzaam-
heidsper-
centage</v>
      </c>
      <c r="N31" s="108" t="s">
        <v>12</v>
      </c>
    </row>
    <row r="32" spans="1:15" x14ac:dyDescent="0.2">
      <c r="B32" s="109"/>
      <c r="C32" s="18">
        <f>$C$6</f>
        <v>1</v>
      </c>
      <c r="D32" s="117"/>
      <c r="E32" s="18">
        <f>$E$6</f>
        <v>0.45</v>
      </c>
      <c r="F32" s="117"/>
      <c r="G32" s="18">
        <f>$G$6</f>
        <v>1</v>
      </c>
      <c r="H32" s="117"/>
      <c r="I32" s="18">
        <f>$I$6</f>
        <v>0.25</v>
      </c>
      <c r="J32" s="117"/>
      <c r="K32" s="18">
        <f>$K$6</f>
        <v>0</v>
      </c>
      <c r="L32" s="117"/>
      <c r="M32" s="109"/>
      <c r="N32" s="109"/>
    </row>
    <row r="33" spans="1:15" x14ac:dyDescent="0.2">
      <c r="A33" s="29" t="str">
        <f>$A$7</f>
        <v>Mini loader</v>
      </c>
      <c r="B33" s="3">
        <v>0.1</v>
      </c>
      <c r="C33" s="1">
        <v>0</v>
      </c>
      <c r="D33" s="2">
        <f t="shared" ref="D33:D39" si="18">$B$30*$C$6*$B33*$C33</f>
        <v>0</v>
      </c>
      <c r="E33" s="1">
        <v>0</v>
      </c>
      <c r="F33" s="2">
        <f t="shared" ref="F33:F39" si="19">$B$30*$E$6*$B33*$E33</f>
        <v>0</v>
      </c>
      <c r="G33" s="1">
        <v>0</v>
      </c>
      <c r="H33" s="2">
        <f t="shared" ref="H33:H39" si="20">$B$30*$G$6*$B33*$G33</f>
        <v>0</v>
      </c>
      <c r="I33" s="1">
        <v>0</v>
      </c>
      <c r="J33" s="2">
        <f t="shared" ref="J33:J39" si="21">$B$30*$I$6*$B33*$I33</f>
        <v>0</v>
      </c>
      <c r="K33" s="1">
        <v>0</v>
      </c>
      <c r="L33" s="2">
        <f t="shared" ref="L33:L39" si="22">$B$30*$K$6*$B33*$K33</f>
        <v>0</v>
      </c>
      <c r="M33" s="6">
        <f>IF($C$29=0,M20,(C33*$C$6)+(E33*$E$6)+(G33*$G$6)+(I33*$I$6)+(K33*$K$6))</f>
        <v>0</v>
      </c>
      <c r="N33" s="20" t="str">
        <f t="shared" ref="N33:N35" si="23">IF(O33="geen 100%","geen 100%",SUM(D33+F33+H33+J33+L33))</f>
        <v>geen 100%</v>
      </c>
      <c r="O33" s="21" t="str">
        <f>IF(B33=0%,"n.v.t.",IF(SUM(C33+E33+G33+I33+K33)&lt;&gt;100%,"geen 100%","100% ingevuld"))</f>
        <v>geen 100%</v>
      </c>
    </row>
    <row r="34" spans="1:15" x14ac:dyDescent="0.2">
      <c r="A34" s="30" t="str">
        <f>$A$8</f>
        <v>Loader</v>
      </c>
      <c r="B34" s="3">
        <v>0.2</v>
      </c>
      <c r="C34" s="1">
        <v>0</v>
      </c>
      <c r="D34" s="2">
        <f t="shared" si="18"/>
        <v>0</v>
      </c>
      <c r="E34" s="1">
        <v>0</v>
      </c>
      <c r="F34" s="2">
        <f t="shared" si="19"/>
        <v>0</v>
      </c>
      <c r="G34" s="1">
        <v>0</v>
      </c>
      <c r="H34" s="2">
        <f t="shared" si="20"/>
        <v>0</v>
      </c>
      <c r="I34" s="1">
        <v>0</v>
      </c>
      <c r="J34" s="2">
        <f t="shared" si="21"/>
        <v>0</v>
      </c>
      <c r="K34" s="1">
        <v>0</v>
      </c>
      <c r="L34" s="2">
        <f t="shared" si="22"/>
        <v>0</v>
      </c>
      <c r="M34" s="6">
        <f>IF($C$29=0,M21,(C34*$C$6)+(E34*$E$6)+(G34*$G$6)+(I34*$I$6)+(K34*$K$6))</f>
        <v>0</v>
      </c>
      <c r="N34" s="20" t="str">
        <f t="shared" si="23"/>
        <v>geen 100%</v>
      </c>
      <c r="O34" s="21" t="str">
        <f>IF(B34=0%,"n.v.t.",IF(SUM(C34+E34+G34+I34+K34)&lt;&gt;100%,"geen 100%","100% ingevuld"))</f>
        <v>geen 100%</v>
      </c>
    </row>
    <row r="35" spans="1:15" x14ac:dyDescent="0.2">
      <c r="A35" s="29" t="str">
        <f>$A$9</f>
        <v>Mobiele kraan</v>
      </c>
      <c r="B35" s="3">
        <v>0.2</v>
      </c>
      <c r="C35" s="1">
        <v>0</v>
      </c>
      <c r="D35" s="2">
        <f t="shared" si="18"/>
        <v>0</v>
      </c>
      <c r="E35" s="1">
        <v>0</v>
      </c>
      <c r="F35" s="2">
        <f t="shared" si="19"/>
        <v>0</v>
      </c>
      <c r="G35" s="1">
        <v>0</v>
      </c>
      <c r="H35" s="2">
        <f t="shared" si="20"/>
        <v>0</v>
      </c>
      <c r="I35" s="1">
        <v>0</v>
      </c>
      <c r="J35" s="2">
        <f t="shared" si="21"/>
        <v>0</v>
      </c>
      <c r="K35" s="1">
        <v>0</v>
      </c>
      <c r="L35" s="2">
        <f t="shared" si="22"/>
        <v>0</v>
      </c>
      <c r="M35" s="6">
        <f>IF($C$29=0,M22,(C35*$C$6)+(E35*$E$6)+(G35*$G$6)+(I35*$I$6)+(K35*$K$6))</f>
        <v>0</v>
      </c>
      <c r="N35" s="20" t="str">
        <f t="shared" si="23"/>
        <v>geen 100%</v>
      </c>
      <c r="O35" s="21" t="str">
        <f t="shared" ref="O35:O39" si="24">IF(B35=0%,"n.v.t.",IF(SUM(C35+E35+G35+I35+K35)&lt;&gt;100%,"geen 100%","100% ingevuld"))</f>
        <v>geen 100%</v>
      </c>
    </row>
    <row r="36" spans="1:15" x14ac:dyDescent="0.2">
      <c r="A36" s="29" t="str">
        <f>$A$10</f>
        <v>Zaagmachines</v>
      </c>
      <c r="B36" s="3">
        <v>0.15</v>
      </c>
      <c r="C36" s="1">
        <v>0</v>
      </c>
      <c r="D36" s="2">
        <f t="shared" si="18"/>
        <v>0</v>
      </c>
      <c r="E36" s="1">
        <v>0</v>
      </c>
      <c r="F36" s="2">
        <f t="shared" si="19"/>
        <v>0</v>
      </c>
      <c r="G36" s="1">
        <v>0</v>
      </c>
      <c r="H36" s="2">
        <f t="shared" si="20"/>
        <v>0</v>
      </c>
      <c r="I36" s="1">
        <v>0</v>
      </c>
      <c r="J36" s="2">
        <f t="shared" si="21"/>
        <v>0</v>
      </c>
      <c r="K36" s="1">
        <v>0</v>
      </c>
      <c r="L36" s="2">
        <f t="shared" si="22"/>
        <v>0</v>
      </c>
      <c r="M36" s="6">
        <f>IF($C$29=0,M23,(C36*$C$6)+(E36*$E$6)+(G36*$G$6)+(I36*$I$6)+(K36*$K$6))</f>
        <v>0</v>
      </c>
      <c r="N36" s="20" t="str">
        <f t="shared" ref="N36:N39" si="25">IF(O36="geen 100%","geen 100%",SUM(D36+F36+H36+J36+L36))</f>
        <v>geen 100%</v>
      </c>
      <c r="O36" s="21" t="str">
        <f t="shared" si="24"/>
        <v>geen 100%</v>
      </c>
    </row>
    <row r="37" spans="1:15" x14ac:dyDescent="0.2">
      <c r="A37" s="29" t="str">
        <f>$A$11</f>
        <v>Knipmachines</v>
      </c>
      <c r="B37" s="3">
        <v>0.1</v>
      </c>
      <c r="C37" s="1">
        <v>0</v>
      </c>
      <c r="D37" s="2">
        <f t="shared" si="18"/>
        <v>0</v>
      </c>
      <c r="E37" s="1">
        <v>0</v>
      </c>
      <c r="F37" s="2">
        <f t="shared" si="19"/>
        <v>0</v>
      </c>
      <c r="G37" s="1">
        <v>0</v>
      </c>
      <c r="H37" s="2">
        <f t="shared" si="20"/>
        <v>0</v>
      </c>
      <c r="I37" s="1">
        <v>0</v>
      </c>
      <c r="J37" s="2">
        <f t="shared" si="21"/>
        <v>0</v>
      </c>
      <c r="K37" s="1">
        <v>0</v>
      </c>
      <c r="L37" s="2">
        <f t="shared" si="22"/>
        <v>0</v>
      </c>
      <c r="M37" s="6">
        <f>IF($C$29=0,M24,(C37*$C$6)+(E37*$E$6)+(G37*$G$6)+(I37*$I$6)+(K37*$K$6))</f>
        <v>0</v>
      </c>
      <c r="N37" s="20" t="str">
        <f t="shared" si="25"/>
        <v>geen 100%</v>
      </c>
      <c r="O37" s="21" t="str">
        <f t="shared" si="24"/>
        <v>geen 100%</v>
      </c>
    </row>
    <row r="38" spans="1:15" x14ac:dyDescent="0.2">
      <c r="A38" s="29" t="str">
        <f>$A$12</f>
        <v>Werkbus</v>
      </c>
      <c r="B38" s="3">
        <v>0.2</v>
      </c>
      <c r="C38" s="1">
        <v>0</v>
      </c>
      <c r="D38" s="2">
        <f t="shared" si="18"/>
        <v>0</v>
      </c>
      <c r="E38" s="1">
        <v>0</v>
      </c>
      <c r="F38" s="2">
        <f t="shared" si="19"/>
        <v>0</v>
      </c>
      <c r="G38" s="1">
        <v>0</v>
      </c>
      <c r="H38" s="2">
        <f t="shared" si="20"/>
        <v>0</v>
      </c>
      <c r="I38" s="1">
        <v>0</v>
      </c>
      <c r="J38" s="2">
        <f t="shared" si="21"/>
        <v>0</v>
      </c>
      <c r="K38" s="1">
        <v>0</v>
      </c>
      <c r="L38" s="2">
        <f t="shared" si="22"/>
        <v>0</v>
      </c>
      <c r="M38" s="6">
        <f>IF($C$29=0,M25,(C38*$C$6)+(E38*$E$6)+(G38*$G$6)+(I38*$I$6)+(K38*$K$6))</f>
        <v>0</v>
      </c>
      <c r="N38" s="20" t="str">
        <f t="shared" si="25"/>
        <v>geen 100%</v>
      </c>
      <c r="O38" s="21" t="str">
        <f t="shared" si="24"/>
        <v>geen 100%</v>
      </c>
    </row>
    <row r="39" spans="1:15" x14ac:dyDescent="0.2">
      <c r="A39" s="29" t="str">
        <f>$A$13</f>
        <v>Trilplaat</v>
      </c>
      <c r="B39" s="3">
        <v>0.05</v>
      </c>
      <c r="C39" s="1">
        <v>0</v>
      </c>
      <c r="D39" s="2">
        <f t="shared" si="18"/>
        <v>0</v>
      </c>
      <c r="E39" s="1">
        <v>0</v>
      </c>
      <c r="F39" s="2">
        <f t="shared" si="19"/>
        <v>0</v>
      </c>
      <c r="G39" s="1">
        <v>0</v>
      </c>
      <c r="H39" s="2">
        <f t="shared" si="20"/>
        <v>0</v>
      </c>
      <c r="I39" s="1">
        <v>0</v>
      </c>
      <c r="J39" s="2">
        <f t="shared" si="21"/>
        <v>0</v>
      </c>
      <c r="K39" s="1">
        <v>0</v>
      </c>
      <c r="L39" s="2">
        <f t="shared" si="22"/>
        <v>0</v>
      </c>
      <c r="M39" s="6">
        <f>IF($C$29=0,M26,(C39*$C$6)+(E39*$E$6)+(G39*$G$6)+(I39*$I$6)+(K39*$K$6))</f>
        <v>0</v>
      </c>
      <c r="N39" s="20" t="str">
        <f t="shared" si="25"/>
        <v>geen 100%</v>
      </c>
      <c r="O39" s="21" t="str">
        <f t="shared" si="24"/>
        <v>geen 100%</v>
      </c>
    </row>
    <row r="40" spans="1:15" ht="15" x14ac:dyDescent="0.25">
      <c r="A40" s="22" t="s">
        <v>6</v>
      </c>
      <c r="B40" s="23">
        <f>SUM(B33:B39)</f>
        <v>1</v>
      </c>
      <c r="F40" s="110" t="str">
        <f xml:space="preserve"> CONCATENATE("Totaal fictieve korting ",$B$1," ",A31)</f>
        <v>Totaal fictieve korting 'Inzet duurzaam materieel' 3e en volgende contractjaren</v>
      </c>
      <c r="G40" s="111"/>
      <c r="H40" s="111"/>
      <c r="I40" s="111"/>
      <c r="J40" s="111"/>
      <c r="K40" s="111"/>
      <c r="L40" s="112"/>
      <c r="M40" s="31"/>
      <c r="N40" s="25" t="str">
        <f>IF($B$2=0,CONCATENATE($A$2," invullen"),IF(B40=0,0,IF(O40="geen 100%","geen 100%",SUM(N33:N39))))</f>
        <v>Inschrijfsom invullen</v>
      </c>
      <c r="O40" s="21" t="str">
        <f>IF(OR(SUM(B33:B39)=0,O33="geen 100%",O34="geen 100%",O35="geen 100%",O36="geen 100%",O37="geen 100%",O38="geen 100%",O39="geen 100%"),"geen 100%","100% ingevuld")</f>
        <v>geen 100%</v>
      </c>
    </row>
    <row r="42" spans="1:15" ht="15.75" x14ac:dyDescent="0.25">
      <c r="A42" s="96" t="s">
        <v>5</v>
      </c>
      <c r="B42" s="97"/>
      <c r="C42" s="97"/>
      <c r="D42" s="97"/>
      <c r="E42" s="98"/>
      <c r="F42" s="26"/>
      <c r="G42" s="26"/>
      <c r="H42" s="113" t="str">
        <f xml:space="preserve"> CONCATENATE("Totaal fictieve korting ",$B$1)</f>
        <v>Totaal fictieve korting 'Inzet duurzaam materieel'</v>
      </c>
      <c r="I42" s="114"/>
      <c r="J42" s="114"/>
      <c r="K42" s="114"/>
      <c r="L42" s="114"/>
      <c r="M42" s="115"/>
      <c r="N42" s="32" t="str">
        <f>IF(B2=0,"",IF(OR(N14="geen 100%",N27="geen 100%",N40="geen 100%"),"geen 100%",IF(OR(OR(M20&lt;M7,M21&lt;M8,M22&lt;M9,M23&lt;M10,M24&lt;M11,M25&lt;M12,M26&lt;M13),OR(M33&lt;M20,M34&lt;M21,M35&lt;M22,M36&lt;M23,M37&lt;M24,M38&lt;M25,M39&lt;M26)),"Niet geldig",N14+N27+N40)))</f>
        <v/>
      </c>
    </row>
    <row r="43" spans="1:15" x14ac:dyDescent="0.2">
      <c r="A43" s="96" t="s">
        <v>3</v>
      </c>
      <c r="B43" s="97"/>
      <c r="C43" s="97"/>
      <c r="D43" s="97"/>
      <c r="E43" s="98"/>
      <c r="F43" s="26"/>
    </row>
    <row r="44" spans="1:15" x14ac:dyDescent="0.2">
      <c r="A44" s="96" t="s">
        <v>2</v>
      </c>
      <c r="B44" s="97"/>
      <c r="C44" s="97"/>
      <c r="D44" s="97"/>
      <c r="E44" s="98"/>
      <c r="F44" s="26"/>
      <c r="G44" s="26"/>
      <c r="H44" s="26"/>
      <c r="I44" s="26"/>
      <c r="J44" s="26"/>
    </row>
    <row r="45" spans="1:15" x14ac:dyDescent="0.2">
      <c r="A45" s="96" t="s">
        <v>4</v>
      </c>
      <c r="B45" s="97"/>
      <c r="C45" s="97"/>
      <c r="D45" s="97"/>
      <c r="E45" s="98"/>
      <c r="F45" s="26"/>
      <c r="G45" s="26"/>
      <c r="H45" s="26"/>
      <c r="I45" s="26"/>
    </row>
    <row r="46" spans="1:15" x14ac:dyDescent="0.2">
      <c r="A46" s="96" t="s">
        <v>32</v>
      </c>
      <c r="B46" s="97"/>
      <c r="C46" s="97"/>
      <c r="D46" s="97"/>
      <c r="E46" s="98"/>
      <c r="F46" s="26"/>
      <c r="G46" s="26"/>
      <c r="H46" s="26"/>
      <c r="I46" s="26"/>
    </row>
    <row r="47" spans="1:15" ht="13.5" thickBot="1" x14ac:dyDescent="0.25"/>
    <row r="48" spans="1:15" ht="15.75" customHeight="1" x14ac:dyDescent="0.2">
      <c r="A48" s="33" t="s">
        <v>50</v>
      </c>
      <c r="B48" s="53" t="s">
        <v>40</v>
      </c>
      <c r="C48" s="54"/>
      <c r="D48" s="55"/>
      <c r="F48" s="99" t="s">
        <v>21</v>
      </c>
      <c r="G48" s="34" t="s">
        <v>7</v>
      </c>
      <c r="H48" s="35" t="s">
        <v>11</v>
      </c>
    </row>
    <row r="49" spans="1:15" ht="15.75" x14ac:dyDescent="0.2">
      <c r="A49" s="71" t="s">
        <v>25</v>
      </c>
      <c r="B49" s="72"/>
      <c r="C49" s="4">
        <v>0.05</v>
      </c>
      <c r="D49" s="36"/>
      <c r="F49" s="99"/>
      <c r="G49" s="34"/>
      <c r="H49" s="35"/>
    </row>
    <row r="50" spans="1:15" x14ac:dyDescent="0.2">
      <c r="A50" s="37" t="s">
        <v>10</v>
      </c>
      <c r="B50" s="15">
        <f>$B$2*C49</f>
        <v>0</v>
      </c>
      <c r="D50" s="38"/>
      <c r="F50" s="99"/>
      <c r="G50" s="34">
        <v>5</v>
      </c>
      <c r="H50" s="5">
        <v>1</v>
      </c>
    </row>
    <row r="51" spans="1:15" ht="32.25" customHeight="1" x14ac:dyDescent="0.2">
      <c r="A51" s="39"/>
      <c r="C51" s="77" t="s">
        <v>33</v>
      </c>
      <c r="D51" s="78"/>
      <c r="F51" s="99"/>
      <c r="G51" s="34">
        <v>4</v>
      </c>
      <c r="H51" s="5">
        <v>0.8</v>
      </c>
    </row>
    <row r="52" spans="1:15" ht="12.75" customHeight="1" x14ac:dyDescent="0.2">
      <c r="A52" s="100" t="s">
        <v>8</v>
      </c>
      <c r="B52" s="102" t="s">
        <v>9</v>
      </c>
      <c r="C52" s="104">
        <f>INDEX(G50:H55,IF(B52=G50,1,IF(B52=G51,2,IF(B52=G52,3,IF(B52=G53,4,IF(B52=G54,5,6))))),2)*B50</f>
        <v>0</v>
      </c>
      <c r="D52" s="105"/>
      <c r="F52" s="99"/>
      <c r="G52" s="34">
        <v>3</v>
      </c>
      <c r="H52" s="5">
        <v>0.5</v>
      </c>
    </row>
    <row r="53" spans="1:15" ht="12.75" customHeight="1" thickBot="1" x14ac:dyDescent="0.25">
      <c r="A53" s="101"/>
      <c r="B53" s="103"/>
      <c r="C53" s="106"/>
      <c r="D53" s="107"/>
      <c r="F53" s="99"/>
      <c r="G53" s="34">
        <v>2</v>
      </c>
      <c r="H53" s="5">
        <v>0</v>
      </c>
      <c r="J53" s="40" t="s">
        <v>13</v>
      </c>
    </row>
    <row r="54" spans="1:15" x14ac:dyDescent="0.2">
      <c r="A54" s="21"/>
      <c r="F54" s="99"/>
      <c r="G54" s="34">
        <v>1</v>
      </c>
      <c r="H54" s="5">
        <v>0</v>
      </c>
      <c r="J54" s="84" t="s">
        <v>14</v>
      </c>
      <c r="K54" s="85"/>
      <c r="L54" s="88"/>
      <c r="M54" s="89"/>
      <c r="N54" s="89"/>
      <c r="O54" s="90"/>
    </row>
    <row r="55" spans="1:15" ht="15.75" x14ac:dyDescent="0.2">
      <c r="A55" s="94" t="s">
        <v>52</v>
      </c>
      <c r="B55" s="94"/>
      <c r="C55" s="95" t="str">
        <f>IF(OR(B2=0,N42="GEEN 100%",N42="Niet geldig",B52="Maak keuze"),"Nog niet goed ingevuld",N42+C52)</f>
        <v>Nog niet goed ingevuld</v>
      </c>
      <c r="D55" s="95"/>
      <c r="F55" s="99"/>
      <c r="G55" s="34" t="s">
        <v>24</v>
      </c>
      <c r="H55" s="5">
        <v>0</v>
      </c>
      <c r="J55" s="86"/>
      <c r="K55" s="87"/>
      <c r="L55" s="91"/>
      <c r="M55" s="92"/>
      <c r="N55" s="92"/>
      <c r="O55" s="93"/>
    </row>
    <row r="56" spans="1:15" x14ac:dyDescent="0.2">
      <c r="J56" s="84" t="s">
        <v>15</v>
      </c>
      <c r="K56" s="85"/>
      <c r="L56" s="88"/>
      <c r="M56" s="89"/>
      <c r="N56" s="89"/>
      <c r="O56" s="90"/>
    </row>
    <row r="57" spans="1:15" ht="13.5" thickBot="1" x14ac:dyDescent="0.25">
      <c r="J57" s="86"/>
      <c r="K57" s="87"/>
      <c r="L57" s="91"/>
      <c r="M57" s="92"/>
      <c r="N57" s="92"/>
      <c r="O57" s="93"/>
    </row>
    <row r="58" spans="1:15" ht="15.75" customHeight="1" x14ac:dyDescent="0.2">
      <c r="A58" s="33" t="s">
        <v>51</v>
      </c>
      <c r="B58" s="53" t="s">
        <v>41</v>
      </c>
      <c r="C58" s="54"/>
      <c r="D58" s="55"/>
      <c r="J58" s="56" t="s">
        <v>16</v>
      </c>
      <c r="K58" s="57"/>
      <c r="L58" s="62"/>
      <c r="M58" s="63"/>
      <c r="N58" s="63"/>
      <c r="O58" s="64"/>
    </row>
    <row r="59" spans="1:15" ht="15.75" x14ac:dyDescent="0.2">
      <c r="A59" s="71" t="str">
        <f>CONCATENATE("Percentage van de ",$A$2)</f>
        <v>Percentage van de Inschrijfsom</v>
      </c>
      <c r="B59" s="72"/>
      <c r="C59" s="4">
        <v>0.15</v>
      </c>
      <c r="D59" s="36"/>
      <c r="J59" s="58"/>
      <c r="K59" s="59"/>
      <c r="L59" s="65"/>
      <c r="M59" s="66"/>
      <c r="N59" s="66"/>
      <c r="O59" s="67"/>
    </row>
    <row r="60" spans="1:15" x14ac:dyDescent="0.2">
      <c r="A60" s="41" t="s">
        <v>10</v>
      </c>
      <c r="B60" s="42">
        <f>$B$2*C59</f>
        <v>0</v>
      </c>
      <c r="D60" s="38"/>
      <c r="J60" s="58"/>
      <c r="K60" s="59"/>
      <c r="L60" s="65"/>
      <c r="M60" s="66"/>
      <c r="N60" s="66"/>
      <c r="O60" s="67"/>
    </row>
    <row r="61" spans="1:15" ht="12.75" customHeight="1" x14ac:dyDescent="0.2">
      <c r="A61" s="73" t="s">
        <v>34</v>
      </c>
      <c r="B61" s="74"/>
      <c r="C61" s="8">
        <v>0.75</v>
      </c>
      <c r="D61" s="38"/>
      <c r="J61" s="60"/>
      <c r="K61" s="61"/>
      <c r="L61" s="68"/>
      <c r="M61" s="69"/>
      <c r="N61" s="69"/>
      <c r="O61" s="70"/>
    </row>
    <row r="62" spans="1:15" ht="29.25" customHeight="1" x14ac:dyDescent="0.2">
      <c r="A62" s="75" t="s">
        <v>35</v>
      </c>
      <c r="B62" s="76"/>
      <c r="C62" s="77" t="s">
        <v>36</v>
      </c>
      <c r="D62" s="78"/>
      <c r="J62" s="79" t="s">
        <v>17</v>
      </c>
      <c r="K62" s="80"/>
      <c r="L62" s="81"/>
      <c r="M62" s="82"/>
      <c r="N62" s="82"/>
      <c r="O62" s="83"/>
    </row>
    <row r="63" spans="1:15" ht="24" customHeight="1" thickBot="1" x14ac:dyDescent="0.25">
      <c r="A63" s="43" t="s">
        <v>37</v>
      </c>
      <c r="B63" s="9" t="s">
        <v>9</v>
      </c>
      <c r="C63" s="48">
        <f>IF(B63="Maak keuze",0,IF(B2=0,"Nog niet goed ingevuld",$B$2*B63*$C$59*(100%-((100%-B63)/(100%-$C$61)))))</f>
        <v>0</v>
      </c>
      <c r="D63" s="49"/>
      <c r="N63" s="44" t="s">
        <v>18</v>
      </c>
      <c r="O63" s="45" t="s">
        <v>56</v>
      </c>
    </row>
    <row r="64" spans="1:15" x14ac:dyDescent="0.2">
      <c r="J64" s="50" t="s">
        <v>19</v>
      </c>
      <c r="K64" s="50"/>
      <c r="L64" s="50"/>
      <c r="N64" s="46" t="s">
        <v>20</v>
      </c>
      <c r="O64" s="47">
        <v>45540</v>
      </c>
    </row>
    <row r="66" spans="4:7" ht="28.5" customHeight="1" x14ac:dyDescent="0.2">
      <c r="D66" s="51" t="s">
        <v>38</v>
      </c>
      <c r="E66" s="51"/>
      <c r="F66" s="52" t="str">
        <f>IF(OR(B2=0,N14="geen 100%",N42="geen 100%",B52="Maak keuze",B63&lt;75%),"Nog niet goed ingevuld",B2-C55-C63)</f>
        <v>Nog niet goed ingevuld</v>
      </c>
      <c r="G66" s="52"/>
    </row>
  </sheetData>
  <sheetProtection algorithmName="SHA-512" hashValue="IxOA5PR9NLPWcws9RPr6d9Obeo6306S/VUMraEbarAulhtR986A5RcqUamcn8P/sWz2rKmX9d/7VWJOF9gYJQg==" saltValue="FiEjBc8Y8d6zW2N3fZFBow==" spinCount="100000" sheet="1" selectLockedCells="1"/>
  <mergeCells count="68">
    <mergeCell ref="A16:B16"/>
    <mergeCell ref="C17:N17"/>
    <mergeCell ref="B1:D1"/>
    <mergeCell ref="F1:M1"/>
    <mergeCell ref="B2:C2"/>
    <mergeCell ref="A3:B3"/>
    <mergeCell ref="C4:N4"/>
    <mergeCell ref="B5:B6"/>
    <mergeCell ref="D5:D6"/>
    <mergeCell ref="F5:F6"/>
    <mergeCell ref="H5:H6"/>
    <mergeCell ref="J5:J6"/>
    <mergeCell ref="L18:L19"/>
    <mergeCell ref="L5:L6"/>
    <mergeCell ref="M5:M6"/>
    <mergeCell ref="N5:N6"/>
    <mergeCell ref="F14:L14"/>
    <mergeCell ref="M18:M19"/>
    <mergeCell ref="N18:N19"/>
    <mergeCell ref="F27:L27"/>
    <mergeCell ref="A29:B29"/>
    <mergeCell ref="C30:N30"/>
    <mergeCell ref="B31:B32"/>
    <mergeCell ref="D31:D32"/>
    <mergeCell ref="F31:F32"/>
    <mergeCell ref="H31:H32"/>
    <mergeCell ref="J31:J32"/>
    <mergeCell ref="B18:B19"/>
    <mergeCell ref="D18:D19"/>
    <mergeCell ref="F18:F19"/>
    <mergeCell ref="H18:H19"/>
    <mergeCell ref="J18:J19"/>
    <mergeCell ref="L31:L32"/>
    <mergeCell ref="M31:M32"/>
    <mergeCell ref="N31:N32"/>
    <mergeCell ref="F40:L40"/>
    <mergeCell ref="A43:E43"/>
    <mergeCell ref="A42:E42"/>
    <mergeCell ref="H42:M42"/>
    <mergeCell ref="A44:E44"/>
    <mergeCell ref="A45:E45"/>
    <mergeCell ref="A46:E46"/>
    <mergeCell ref="B48:D48"/>
    <mergeCell ref="F48:F55"/>
    <mergeCell ref="A49:B49"/>
    <mergeCell ref="C51:D51"/>
    <mergeCell ref="A52:A53"/>
    <mergeCell ref="B52:B53"/>
    <mergeCell ref="C52:D53"/>
    <mergeCell ref="J54:K55"/>
    <mergeCell ref="L54:O55"/>
    <mergeCell ref="A55:B55"/>
    <mergeCell ref="C55:D55"/>
    <mergeCell ref="J56:K57"/>
    <mergeCell ref="L56:O57"/>
    <mergeCell ref="C63:D63"/>
    <mergeCell ref="J64:L64"/>
    <mergeCell ref="D66:E66"/>
    <mergeCell ref="F66:G66"/>
    <mergeCell ref="B58:D58"/>
    <mergeCell ref="J58:K61"/>
    <mergeCell ref="L58:O61"/>
    <mergeCell ref="A59:B59"/>
    <mergeCell ref="A61:B61"/>
    <mergeCell ref="A62:B62"/>
    <mergeCell ref="C62:D62"/>
    <mergeCell ref="J62:K62"/>
    <mergeCell ref="L62:O62"/>
  </mergeCells>
  <conditionalFormatting sqref="A1:A2">
    <cfRule type="cellIs" dxfId="27" priority="35" operator="equal">
      <formula>"Maak keuze"</formula>
    </cfRule>
  </conditionalFormatting>
  <conditionalFormatting sqref="A3 A16 A29">
    <cfRule type="cellIs" dxfId="26" priority="36" operator="equal">
      <formula>"Percentage van de Maak keuze"</formula>
    </cfRule>
  </conditionalFormatting>
  <conditionalFormatting sqref="A48 A55">
    <cfRule type="cellIs" dxfId="25" priority="26" operator="equal">
      <formula>"Maak keuze"</formula>
    </cfRule>
  </conditionalFormatting>
  <conditionalFormatting sqref="A58">
    <cfRule type="cellIs" dxfId="24" priority="21" operator="equal">
      <formula>"Maak keuze"</formula>
    </cfRule>
  </conditionalFormatting>
  <conditionalFormatting sqref="A59">
    <cfRule type="cellIs" dxfId="23" priority="22" operator="equal">
      <formula>"Percentage van de Maak keuze"</formula>
    </cfRule>
  </conditionalFormatting>
  <conditionalFormatting sqref="B4 B17 B30">
    <cfRule type="cellIs" dxfId="22" priority="38" operator="equal">
      <formula>0</formula>
    </cfRule>
  </conditionalFormatting>
  <conditionalFormatting sqref="B14 B27 B40">
    <cfRule type="cellIs" dxfId="21" priority="39" operator="notEqual">
      <formula>100%</formula>
    </cfRule>
  </conditionalFormatting>
  <conditionalFormatting sqref="B50">
    <cfRule type="cellIs" dxfId="20" priority="25" operator="equal">
      <formula>0</formula>
    </cfRule>
  </conditionalFormatting>
  <conditionalFormatting sqref="B60">
    <cfRule type="cellIs" dxfId="19" priority="20" operator="equal">
      <formula>0</formula>
    </cfRule>
  </conditionalFormatting>
  <conditionalFormatting sqref="C3 C16 C29">
    <cfRule type="cellIs" dxfId="18" priority="37" operator="equal">
      <formula>0</formula>
    </cfRule>
  </conditionalFormatting>
  <conditionalFormatting sqref="C49">
    <cfRule type="cellIs" dxfId="17" priority="24" operator="equal">
      <formula>0</formula>
    </cfRule>
  </conditionalFormatting>
  <conditionalFormatting sqref="C55">
    <cfRule type="cellIs" dxfId="16" priority="27" operator="equal">
      <formula>"Nog niet goed ingevuld"</formula>
    </cfRule>
  </conditionalFormatting>
  <conditionalFormatting sqref="C59">
    <cfRule type="cellIs" dxfId="15" priority="23" operator="equal">
      <formula>0</formula>
    </cfRule>
  </conditionalFormatting>
  <conditionalFormatting sqref="C61">
    <cfRule type="cellIs" dxfId="14" priority="16" operator="equal">
      <formula>0</formula>
    </cfRule>
  </conditionalFormatting>
  <conditionalFormatting sqref="C63">
    <cfRule type="expression" dxfId="13" priority="15">
      <formula>B63="Maak keuze"</formula>
    </cfRule>
    <cfRule type="cellIs" dxfId="12" priority="19" operator="equal">
      <formula>"Nog niet goed ingevuld"</formula>
    </cfRule>
  </conditionalFormatting>
  <conditionalFormatting sqref="C52:D53">
    <cfRule type="expression" dxfId="11" priority="28">
      <formula>B52="Maak keuze"</formula>
    </cfRule>
  </conditionalFormatting>
  <conditionalFormatting sqref="D66">
    <cfRule type="cellIs" dxfId="10" priority="17" operator="equal">
      <formula>"Maak keuze"</formula>
    </cfRule>
  </conditionalFormatting>
  <conditionalFormatting sqref="F66">
    <cfRule type="cellIs" dxfId="9" priority="18" operator="equal">
      <formula>"Nog niet goed ingevuld"</formula>
    </cfRule>
  </conditionalFormatting>
  <conditionalFormatting sqref="M20:M26 M33:M39">
    <cfRule type="cellIs" dxfId="8" priority="29" operator="lessThan">
      <formula>$M$7</formula>
    </cfRule>
    <cfRule type="cellIs" dxfId="7" priority="30" operator="greaterThanOrEqual">
      <formula>$M$7</formula>
    </cfRule>
  </conditionalFormatting>
  <conditionalFormatting sqref="N7:N14 N20:N27 N33:N40">
    <cfRule type="cellIs" dxfId="6" priority="5" operator="equal">
      <formula>"geen 100%"</formula>
    </cfRule>
  </conditionalFormatting>
  <conditionalFormatting sqref="N14 N27 N40">
    <cfRule type="cellIs" dxfId="5" priority="44" operator="equal">
      <formula>"Maak keuze invullen"</formula>
    </cfRule>
    <cfRule type="cellIs" dxfId="4" priority="45" operator="equal">
      <formula>"aanneemsom invullen"</formula>
    </cfRule>
    <cfRule type="cellIs" dxfId="3" priority="46" operator="equal">
      <formula>"inschrijfsom invullen"</formula>
    </cfRule>
    <cfRule type="cellIs" dxfId="2" priority="47" operator="equal">
      <formula>"totaalprijs invullen"</formula>
    </cfRule>
  </conditionalFormatting>
  <conditionalFormatting sqref="N42">
    <cfRule type="cellIs" dxfId="1" priority="48" operator="equal">
      <formula>"geen 100%"</formula>
    </cfRule>
    <cfRule type="cellIs" dxfId="0" priority="49" operator="equal">
      <formula>"Niet Geldig"</formula>
    </cfRule>
  </conditionalFormatting>
  <dataValidations count="5">
    <dataValidation type="list" allowBlank="1" showInputMessage="1" showErrorMessage="1" error="Percentage voldoet niet aan de eisen" sqref="B63" xr:uid="{C9DC377A-2A02-4D05-9733-8953CA7FB019}">
      <formula1>"Maak keuze,75%,76%,77%,78%,79%,80%,81%,82%,83%,84%,85%,86%,87%,88%,89%,90%,91%,92%,93%,94%,95%,96%,97%,98%,99%,100%"</formula1>
    </dataValidation>
    <dataValidation type="list" allowBlank="1" showInputMessage="1" showErrorMessage="1" sqref="A2" xr:uid="{6416D26F-5F83-4FB4-9840-A3BE5F72EAB4}">
      <formula1>"Maak keuze,Aanneemsom,Inschrijfsom,Totaalprijs"</formula1>
    </dataValidation>
    <dataValidation type="list" allowBlank="1" showInputMessage="1" showErrorMessage="1" sqref="A1 A48 A58" xr:uid="{54BD692D-FB63-4B5B-9772-28FC1B826E98}">
      <formula1>"Maak keuze,K.1,K.2,K.3,K.4,K.5,K.6,K.1a,K.1b,K.2a,K.2b,K.3a,K.3b,K.4a,K.4b,K.5a,K.5b,K.6a,K.6b,"</formula1>
    </dataValidation>
    <dataValidation type="list" allowBlank="1" showInputMessage="1" showErrorMessage="1" sqref="B52:B53" xr:uid="{7F1CFA89-E4E9-45F8-9CE2-EDBBF85BC9BD}">
      <formula1>"Maak keuze,5,4,3,2,1,Geen certificaat"</formula1>
    </dataValidation>
    <dataValidation type="list" allowBlank="1" showInputMessage="1" showErrorMessage="1" sqref="A55:B55" xr:uid="{A2F80D58-AE55-488D-9701-0C6C2EDC65BF}">
      <formula1>"Maak keuze,Totaal fictieve korting voor K.1,Totaal fictieve korting voor K.2,Totaal fictieve korting voor K.3,Totaal fictieve korting voor K.4,Totaal fictieve korting voor K.5,Totaal fictieve korting voor K.6"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GOW__-DM-CO2-PM__meerjarig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cp:lastPrinted>2021-02-16T11:30:59Z</cp:lastPrinted>
  <dcterms:created xsi:type="dcterms:W3CDTF">2020-03-03T07:56:04Z</dcterms:created>
  <dcterms:modified xsi:type="dcterms:W3CDTF">2024-09-05T14:48:13Z</dcterms:modified>
</cp:coreProperties>
</file>