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elementen I240300001\02 Specificatie\01 Aanvraag\03 Verzonden\"/>
    </mc:Choice>
  </mc:AlternateContent>
  <xr:revisionPtr revIDLastSave="0" documentId="8_{17807A25-E7C5-4F5A-BAEB-2A300560D9B4}" xr6:coauthVersionLast="47" xr6:coauthVersionMax="47" xr10:uidLastSave="{00000000-0000-0000-0000-000000000000}"/>
  <bookViews>
    <workbookView xWindow="780" yWindow="780" windowWidth="21600" windowHeight="12735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6" l="1"/>
  <c r="E46" i="6"/>
  <c r="D46" i="6"/>
  <c r="I96" i="6"/>
  <c r="C9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D94" i="6"/>
  <c r="E94" i="6"/>
  <c r="G94" i="6"/>
  <c r="G13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97" i="6"/>
  <c r="D81" i="6"/>
  <c r="D80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63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45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11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81" i="6"/>
  <c r="E80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81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47" i="6"/>
  <c r="G48" i="6"/>
  <c r="G49" i="6"/>
  <c r="G50" i="6"/>
  <c r="G51" i="6"/>
  <c r="G52" i="6"/>
  <c r="G53" i="6"/>
  <c r="G54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G80" i="6"/>
  <c r="A4" i="6"/>
  <c r="A5" i="6"/>
  <c r="A6" i="6"/>
  <c r="A3" i="6"/>
  <c r="B4" i="6"/>
  <c r="B3" i="6"/>
  <c r="G98" i="6"/>
  <c r="G64" i="6"/>
  <c r="G56" i="6"/>
  <c r="G57" i="6"/>
  <c r="G58" i="6"/>
  <c r="G59" i="6"/>
  <c r="G60" i="6"/>
  <c r="G11" i="6"/>
  <c r="G12" i="6"/>
  <c r="G28" i="6"/>
  <c r="G29" i="6"/>
  <c r="G55" i="6"/>
  <c r="G45" i="6"/>
  <c r="G63" i="6"/>
  <c r="G97" i="6"/>
  <c r="B10" i="5"/>
  <c r="I79" i="6"/>
  <c r="I10" i="6"/>
  <c r="I62" i="6"/>
  <c r="I44" i="6"/>
  <c r="I27" i="6"/>
  <c r="D44" i="6" l="1"/>
  <c r="I9" i="6"/>
  <c r="E62" i="6"/>
  <c r="I75" i="6" s="1"/>
  <c r="E96" i="6"/>
  <c r="I103" i="6" s="1"/>
  <c r="D62" i="6"/>
  <c r="D27" i="6"/>
  <c r="D79" i="6"/>
  <c r="D96" i="6"/>
  <c r="E10" i="6"/>
  <c r="I14" i="6" s="1"/>
  <c r="G27" i="6"/>
  <c r="I77" i="6"/>
  <c r="G62" i="6"/>
  <c r="G10" i="6"/>
  <c r="E27" i="6"/>
  <c r="I41" i="6" s="1"/>
  <c r="E44" i="6"/>
  <c r="E79" i="6"/>
  <c r="I101" i="6"/>
  <c r="I110" i="6"/>
  <c r="I76" i="6"/>
  <c r="I23" i="6"/>
  <c r="I63" i="6"/>
  <c r="I68" i="6"/>
  <c r="I72" i="6"/>
  <c r="G79" i="6"/>
  <c r="G44" i="6"/>
  <c r="I64" i="6"/>
  <c r="I67" i="6"/>
  <c r="I71" i="6"/>
  <c r="I105" i="6"/>
  <c r="I109" i="6"/>
  <c r="G96" i="6"/>
  <c r="D10" i="6"/>
  <c r="I80" i="6"/>
  <c r="I73" i="6"/>
  <c r="I74" i="6"/>
  <c r="I69" i="6"/>
  <c r="I107" i="6"/>
  <c r="I104" i="6"/>
  <c r="I111" i="6"/>
  <c r="I97" i="6" l="1"/>
  <c r="I98" i="6"/>
  <c r="I106" i="6"/>
  <c r="H96" i="6"/>
  <c r="I102" i="6"/>
  <c r="I99" i="6"/>
  <c r="I100" i="6"/>
  <c r="I108" i="6"/>
  <c r="I57" i="6"/>
  <c r="I46" i="6"/>
  <c r="I29" i="6"/>
  <c r="I59" i="6"/>
  <c r="I55" i="6"/>
  <c r="I60" i="6"/>
  <c r="I66" i="6"/>
  <c r="H62" i="6"/>
  <c r="I65" i="6"/>
  <c r="I45" i="6"/>
  <c r="H44" i="6"/>
  <c r="I51" i="6"/>
  <c r="I56" i="6"/>
  <c r="I50" i="6"/>
  <c r="I58" i="6"/>
  <c r="I49" i="6"/>
  <c r="I48" i="6"/>
  <c r="I47" i="6"/>
  <c r="I54" i="6"/>
  <c r="I52" i="6"/>
  <c r="I53" i="6"/>
  <c r="H79" i="6"/>
  <c r="I70" i="6"/>
  <c r="D9" i="6"/>
  <c r="H27" i="6"/>
  <c r="I81" i="6"/>
  <c r="I82" i="6"/>
  <c r="I85" i="6"/>
  <c r="I88" i="6"/>
  <c r="I91" i="6"/>
  <c r="I94" i="6"/>
  <c r="I83" i="6"/>
  <c r="I86" i="6"/>
  <c r="I89" i="6"/>
  <c r="I92" i="6"/>
  <c r="I84" i="6"/>
  <c r="I87" i="6"/>
  <c r="I90" i="6"/>
  <c r="I93" i="6"/>
  <c r="I20" i="6"/>
  <c r="I15" i="6"/>
  <c r="I31" i="6"/>
  <c r="I30" i="6"/>
  <c r="I22" i="6"/>
  <c r="I24" i="6"/>
  <c r="H10" i="6"/>
  <c r="I11" i="6"/>
  <c r="I13" i="6"/>
  <c r="I33" i="6"/>
  <c r="I21" i="6"/>
  <c r="I19" i="6"/>
  <c r="I37" i="6"/>
  <c r="I32" i="6"/>
  <c r="I28" i="6"/>
  <c r="I36" i="6"/>
  <c r="I38" i="6"/>
  <c r="I18" i="6"/>
  <c r="I16" i="6"/>
  <c r="I17" i="6"/>
  <c r="I35" i="6"/>
  <c r="I34" i="6"/>
  <c r="I40" i="6"/>
  <c r="I39" i="6"/>
  <c r="I42" i="6"/>
  <c r="I2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<sst xmlns="http://schemas.openxmlformats.org/spreadsheetml/2006/main" count="158" uniqueCount="158">
  <si>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</si>
  <si>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</si>
  <si>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</si>
  <si>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</si>
  <si>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</si>
  <si>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</si>
  <si>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</si>
  <si>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</si>
  <si>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</si>
  <si>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</si>
  <si>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</si>
  <si>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</si>
  <si>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</si>
  <si>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</si>
  <si>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</si>
  <si>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</si>
  <si>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</si>
  <si>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</si>
  <si>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</si>
  <si>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</si>
  <si>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</si>
  <si>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</si>
  <si>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</si>
  <si>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</si>
  <si>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</si>
  <si>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</si>
  <si>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</si>
  <si>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</si>
  <si>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</si>
  <si>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</si>
  <si>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</si>
  <si>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</si>
  <si>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</si>
  <si>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</si>
  <si>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</si>
  <si>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</si>
  <si>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</si>
  <si>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</si>
  <si>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</si>
  <si>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</si>
  <si>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</si>
  <si>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</si>
  <si>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</si>
  <si>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</si>
  <si>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</si>
  <si>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</si>
  <si>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</si>
  <si>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</si>
  <si>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</si>
  <si>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</si>
  <si>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</si>
  <si>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</si>
  <si>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</si>
  <si>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</si>
  <si>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</si>
  <si>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Dossier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</si>
  <si>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</si>
  <si>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</si>
  <si>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</si>
  <si>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</si>
  <si>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</si>
  <si>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</si>
  <si>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</si>
  <si>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</si>
  <si>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</si>
  <si>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</si>
  <si>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</si>
  <si>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</si>
  <si>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</si>
  <si>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</si>
  <si>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</si>
  <si>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</si>
  <si>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</si>
  <si>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</si>
  <si>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</si>
  <si>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</si>
  <si>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</si>
  <si>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</si>
  <si>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</si>
  <si>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</si>
  <si>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</si>
  <si>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</si>
  <si>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</si>
  <si>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</si>
  <si>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</si>
  <si>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</si>
  <si>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</si>
  <si>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</si>
  <si>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</si>
  <si>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</si>
  <si>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</si>
  <si>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</si>
  <si>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</si>
  <si>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</si>
  <si>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</si>
  <si>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</si>
  <si>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</si>
  <si>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</si>
  <si>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</si>
  <si>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</si>
  <si>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</si>
  <si>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</si>
  <si>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</si>
  <si>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</si>
  <si>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</si>
  <si>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</si>
  <si>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</si>
  <si>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</si>
  <si>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</si>
  <si>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</si>
  <si>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</si>
  <si>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</si>
  <si>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</si>
  <si>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</si>
  <si>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</si>
  <si>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</si>
  <si>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</si>
  <si>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</si>
  <si>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</si>
  <si>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</si>
  <si>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</si>
  <si>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</si>
  <si>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</si>
  <si>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</si>
  <si>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</si>
  <si>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ROK Onderhoud elementen</t>
  </si>
  <si>
    <t>16-2024</t>
  </si>
  <si>
    <t>Aanleveren documenten</t>
  </si>
  <si>
    <t>Voor alle aan te leveren documenten geldt dat deze tijdig en conform contract aangeleverd dienen te worden.</t>
  </si>
  <si>
    <t>Stop- en bijwoonpunten tijdig aanmelden</t>
  </si>
  <si>
    <t>Algemeen tijdschema, werkplan / Projectadministratie</t>
  </si>
  <si>
    <t>Algemeen tijdsschema en gedetailleerd werkplan, voldoet aan de eisen van het contract en par. 26 van de UAV 2012 en dient wekelijks geoptimaliseerd te worden.</t>
  </si>
  <si>
    <t>Wijzigingen in het algemeen tijdschema worden dagelijks gemeld bij de directie. Aanpassingen alleen na goedkeuring van de directie.</t>
  </si>
  <si>
    <t>Afwijkingen op het contract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</si>
  <si>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</si>
  <si>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Weekrapporten worden wekelijks en compleet ingediend.</t>
  </si>
  <si>
    <t>Projectkwaliteit en uitvoering</t>
  </si>
  <si>
    <t>Werkzaamheden worden conform goedgekeurd gedetailleerd werkplan uitgevoerd.</t>
  </si>
  <si>
    <t>Voorkomen van schade aan werk en omgeving (bermen/bomen)</t>
  </si>
  <si>
    <t>Proactief herstellen van onvoldoende werk en schade.</t>
  </si>
  <si>
    <t>Buiten werktijden alle bouwstoffen, afvalstoffen etc. in een afgesloten omgeving.</t>
  </si>
  <si>
    <t>Grondstromen tijdig melden bij Meldpunt Bodemkwaliteit conform het Besluit Bodemkwaliteit.</t>
  </si>
  <si>
    <t>Elementenverhardingen voldoet aan bestekeisen.</t>
  </si>
  <si>
    <t>Verdichting ondergrond, sleuven, aanvullingen en de fundering voldoend aan bestekeisen.</t>
  </si>
  <si>
    <t>Kwaliteitsborging wordt zodanig uitgevoerd dat bij (vermoeden van) onvoldoende werk, de aannemer dit zelf (proactief) signaleert en meldt, voordat onvoldoende werk door de directie is gesignaleerd.</t>
  </si>
  <si>
    <t>Communicatie</t>
  </si>
  <si>
    <t>Opdrachtnemer heeft oog voor de sociale aspecten naar de omgeving.</t>
  </si>
  <si>
    <t>De opdrachtnemer voorkomt discussie door afspraken met de directie dagelijks per mail te bevestigen</t>
  </si>
  <si>
    <t>Afspraken met derden (nutsen, andere opdrachtnemers en bewoners) worden vastgelegd en tijdig gecommuniceerd met de directie.</t>
  </si>
  <si>
    <t>3.16</t>
  </si>
  <si>
    <t>Revisie- en inspectiegegevens tijdig en compleet indienen</t>
  </si>
  <si>
    <t>Nakoming toezeggingen subgunningscriteria</t>
  </si>
  <si>
    <t>De aannemer komt afspraken uit zijn PP juist en tijdig na</t>
  </si>
  <si>
    <t>Werkterrein / veilig werken</t>
  </si>
  <si>
    <t>Verkeersmaatregelen worden dagelijks in stand gehouden conform goedgekeurd verkeersplan</t>
  </si>
  <si>
    <t>Veilig werken en voorkomen gevaarlijke situaties voor medewerkers, omwonenden en weggbruikers.</t>
  </si>
  <si>
    <t>Opdrachtnemer komt afspraken met, en aanwijzingen van de directie juist en tijdig na. Afspraken worden schriftelijk vastgelegd.</t>
  </si>
  <si>
    <t>Grond van verschillende kwaliteit gescheiden ontgraven, melden, afvoeren en opslaan.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</si>
</sst>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44" fontId="3" fillId="0" borderId="16" xfId="1" applyFont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0" borderId="0" xfId="0" applyFont="1" applyProtection="1"/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0" borderId="11" xfId="0" applyNumberFormat="1" applyFont="1" applyBorder="1" applyAlignment="1" applyProtection="1">
      <alignment horizontal="left" vertical="top"/>
    </xf>
    <xf numFmtId="4" fontId="10" fillId="0" borderId="11" xfId="0" applyNumberFormat="1" applyFont="1" applyBorder="1" applyAlignment="1" applyProtection="1">
      <alignment horizontal="left" vertical="top" wrapText="1"/>
    </xf>
    <xf numFmtId="0" fontId="6" fillId="0" borderId="0" xfId="0" applyFont="1" applyProtection="1"/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top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0" fontId="11" fillId="0" borderId="2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vertical="top" wrapText="1"/>
    </xf>
    <xf numFmtId="0" fontId="3" fillId="0" borderId="5" xfId="0" applyFont="1" applyBorder="1" applyProtection="1"/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7" borderId="6" xfId="0" applyFont="1" applyFill="1" applyBorder="1" applyAlignment="1" applyProtection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9" fontId="4" fillId="7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8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top" wrapText="1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vertical="center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40.7109375" style="9" customWidth="1"/>
    <col min="2" max="2" width="42.140625" style="9" bestFit="1" customWidth="1"/>
    <col min="3" max="16384" width="9.140625" style="9"/>
  </cols>
  <sheetData>
    <row r="1" spans="1:2" ht="30.75" thickBot="1" x14ac:dyDescent="0.25">
      <c r="A1" s="103" t="s">
        <v>8</v>
      </c>
      <c r="B1" s="104"/>
    </row>
    <row r="2" spans="1:2" ht="15" customHeight="1" x14ac:dyDescent="0.2">
      <c r="A2" s="107" t="s">
        <v>18</v>
      </c>
      <c r="B2" s="108"/>
    </row>
    <row r="3" spans="1:2" ht="15" customHeight="1" x14ac:dyDescent="0.2">
      <c r="A3" s="10" t="s">
        <v>54</v>
      </c>
      <c r="B3" s="18" t="s">
        <v>125</v>
      </c>
    </row>
    <row r="4" spans="1:2" ht="15" customHeight="1" x14ac:dyDescent="0.2">
      <c r="A4" s="10" t="s">
        <v>9</v>
      </c>
      <c r="B4" s="19" t="s">
        <v>126</v>
      </c>
    </row>
    <row r="5" spans="1:2" ht="15" customHeight="1" x14ac:dyDescent="0.2">
      <c r="A5" s="10" t="s">
        <v>55</v>
      </c>
      <c r="B5" s="18">
        <v>3443</v>
      </c>
    </row>
    <row r="6" spans="1:2" ht="15" customHeight="1" x14ac:dyDescent="0.2">
      <c r="A6" s="10" t="s">
        <v>1</v>
      </c>
      <c r="B6" s="20">
        <v>45463</v>
      </c>
    </row>
    <row r="7" spans="1:2" ht="15" customHeight="1" x14ac:dyDescent="0.2">
      <c r="A7" s="105"/>
      <c r="B7" s="106"/>
    </row>
    <row r="8" spans="1:2" ht="15" customHeight="1" x14ac:dyDescent="0.2">
      <c r="A8" s="11" t="s">
        <v>10</v>
      </c>
      <c r="B8" s="12">
        <v>0.15</v>
      </c>
    </row>
    <row r="9" spans="1:2" ht="15" customHeight="1" x14ac:dyDescent="0.2">
      <c r="A9" s="11" t="s">
        <v>38</v>
      </c>
      <c r="B9" s="1">
        <v>250000</v>
      </c>
    </row>
    <row r="10" spans="1:2" ht="15" customHeight="1" x14ac:dyDescent="0.2">
      <c r="A10" s="11" t="s">
        <v>12</v>
      </c>
      <c r="B10" s="13">
        <f>B9*B8</f>
        <v>37500</v>
      </c>
    </row>
    <row r="11" spans="1:2" ht="15" customHeight="1" x14ac:dyDescent="0.2">
      <c r="A11" s="11" t="s">
        <v>13</v>
      </c>
      <c r="B11" s="14">
        <f>Projectbeoordelingsformulier!H9</f>
        <v>0.99999999999999989</v>
      </c>
    </row>
    <row r="12" spans="1:2" ht="15" customHeight="1" x14ac:dyDescent="0.2">
      <c r="A12" s="11" t="s">
        <v>14</v>
      </c>
      <c r="B12" s="2">
        <v>0.8</v>
      </c>
    </row>
    <row r="13" spans="1:2" ht="15" customHeight="1" x14ac:dyDescent="0.2">
      <c r="A13" s="11" t="s">
        <v>3</v>
      </c>
      <c r="B13" s="15">
        <f>ROUND(B11-B12,2)</f>
        <v>0.2</v>
      </c>
    </row>
    <row r="14" spans="1:2" ht="15" customHeight="1" x14ac:dyDescent="0.2">
      <c r="A14" s="11" t="s">
        <v>4</v>
      </c>
      <c r="B14" s="13">
        <f>IF(B13&lt;=0%,B8*B9*B13*B17,B8*B9*B13*B16)</f>
        <v>5625</v>
      </c>
    </row>
    <row r="15" spans="1:2" ht="15" customHeight="1" x14ac:dyDescent="0.2">
      <c r="A15" s="105"/>
      <c r="B15" s="106"/>
    </row>
    <row r="16" spans="1:2" ht="15.75" x14ac:dyDescent="0.2">
      <c r="A16" s="11" t="s">
        <v>16</v>
      </c>
      <c r="B16" s="16">
        <v>0.75</v>
      </c>
    </row>
    <row r="17" spans="1:2" ht="15.75" x14ac:dyDescent="0.2">
      <c r="A17" s="11" t="s">
        <v>17</v>
      </c>
      <c r="B17" s="16">
        <v>2.5</v>
      </c>
    </row>
    <row r="18" spans="1:2" ht="15" customHeight="1" thickBot="1" x14ac:dyDescent="0.25">
      <c r="A18" s="101"/>
      <c r="B18" s="102"/>
    </row>
    <row r="20" spans="1:2" x14ac:dyDescent="0.2">
      <c r="A20" s="17" t="s">
        <v>39</v>
      </c>
    </row>
  </sheetData>
  <sheetProtection algorithmName="SHA-512" hashValue="TldUZ9WCEzplSlhYnK1zKbsPp/jSABFp45HPoK3GzF1UjnsFdXU3OaBOU7XgMVqi/IRN5GKrcDQvZVxv2gGwvw==" saltValue="OjzQTEkbgrylGdNZXm8ZY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2"/>
  <sheetViews>
    <sheetView topLeftCell="A11" zoomScaleNormal="100" zoomScaleSheetLayoutView="85" workbookViewId="0">
      <selection activeCell="F11" sqref="F11"/>
    </sheetView>
  </sheetViews>
  <sheetFormatPr defaultColWidth="9.140625" defaultRowHeight="12.75" x14ac:dyDescent="0.2"/>
  <cols>
    <col min="1" max="1" width="9.7109375" style="100" bestFit="1" customWidth="1"/>
    <col min="2" max="2" width="61.5703125" style="26" customWidth="1"/>
    <col min="3" max="3" width="9.85546875" style="29" bestFit="1" customWidth="1"/>
    <col min="4" max="4" width="9.42578125" style="30" bestFit="1" customWidth="1"/>
    <col min="5" max="5" width="9.85546875" style="9" customWidth="1"/>
    <col min="6" max="6" width="8.7109375" style="9" customWidth="1"/>
    <col min="7" max="7" width="23.42578125" style="29" bestFit="1" customWidth="1"/>
    <col min="8" max="8" width="20.28515625" style="29" bestFit="1" customWidth="1"/>
    <col min="9" max="9" width="24" style="29" customWidth="1"/>
    <col min="10" max="16384" width="9.140625" style="9"/>
  </cols>
  <sheetData>
    <row r="1" spans="1:9" ht="13.5" thickBot="1" x14ac:dyDescent="0.25">
      <c r="A1" s="111" t="s">
        <v>0</v>
      </c>
      <c r="B1" s="112"/>
      <c r="C1" s="112"/>
      <c r="D1" s="112"/>
      <c r="E1" s="112"/>
      <c r="F1" s="112"/>
      <c r="G1" s="112"/>
      <c r="H1" s="112"/>
      <c r="I1" s="113"/>
    </row>
    <row r="2" spans="1:9" s="26" customFormat="1" x14ac:dyDescent="0.2">
      <c r="A2" s="21"/>
      <c r="B2" s="22"/>
      <c r="C2" s="23"/>
      <c r="D2" s="24"/>
      <c r="E2" s="22"/>
      <c r="F2" s="25">
        <v>5</v>
      </c>
      <c r="G2" s="121" t="s">
        <v>5</v>
      </c>
      <c r="H2" s="121"/>
      <c r="I2" s="121"/>
    </row>
    <row r="3" spans="1:9" x14ac:dyDescent="0.2">
      <c r="A3" s="27" t="str">
        <f>IF(rekenmodel!A3="","",rekenmodel!A3)</f>
        <v>Naam</v>
      </c>
      <c r="B3" s="28" t="str">
        <f>IF(rekenmodel!B3="","",rekenmodel!B3)</f>
        <v>ROK Onderhoud elementen</v>
      </c>
      <c r="E3" s="29"/>
      <c r="F3" s="25">
        <v>3</v>
      </c>
      <c r="G3" s="118" t="s">
        <v>111</v>
      </c>
      <c r="H3" s="119"/>
      <c r="I3" s="120"/>
    </row>
    <row r="4" spans="1:9" ht="12.75" customHeight="1" x14ac:dyDescent="0.2">
      <c r="A4" s="31" t="str">
        <f>IF(rekenmodel!A4="","",rekenmodel!A4)</f>
        <v>Bestek</v>
      </c>
      <c r="B4" s="32" t="str">
        <f>IF(rekenmodel!B4="","",rekenmodel!B4)</f>
        <v>16-2024</v>
      </c>
      <c r="E4" s="29"/>
      <c r="F4" s="109">
        <v>1</v>
      </c>
      <c r="G4" s="110" t="s">
        <v>112</v>
      </c>
      <c r="H4" s="110"/>
      <c r="I4" s="110"/>
    </row>
    <row r="5" spans="1:9" x14ac:dyDescent="0.2">
      <c r="A5" s="31" t="str">
        <f>IF(rekenmodel!A5="","",rekenmodel!A5)</f>
        <v>Dossier</v>
      </c>
      <c r="B5" s="32">
        <v>3443</v>
      </c>
      <c r="E5" s="29"/>
      <c r="F5" s="109"/>
      <c r="G5" s="110"/>
      <c r="H5" s="110"/>
      <c r="I5" s="110"/>
    </row>
    <row r="6" spans="1:9" ht="12.75" customHeight="1" x14ac:dyDescent="0.2">
      <c r="A6" s="33" t="str">
        <f>IF(rekenmodel!A6="","",rekenmodel!A6)</f>
        <v>Datum</v>
      </c>
      <c r="B6" s="34">
        <v>45463</v>
      </c>
      <c r="E6" s="29"/>
      <c r="F6" s="109">
        <v>0</v>
      </c>
      <c r="G6" s="110" t="s">
        <v>113</v>
      </c>
      <c r="H6" s="110"/>
      <c r="I6" s="110"/>
    </row>
    <row r="7" spans="1:9" ht="13.5" thickBot="1" x14ac:dyDescent="0.25">
      <c r="A7" s="35"/>
      <c r="B7" s="36"/>
      <c r="C7" s="37"/>
      <c r="D7" s="38"/>
      <c r="E7" s="37"/>
      <c r="F7" s="109"/>
      <c r="G7" s="110"/>
      <c r="H7" s="110"/>
      <c r="I7" s="110"/>
    </row>
    <row r="8" spans="1:9" ht="38.25" customHeight="1" x14ac:dyDescent="0.2">
      <c r="A8" s="39"/>
      <c r="B8" s="114" t="s">
        <v>11</v>
      </c>
      <c r="C8" s="40" t="s">
        <v>19</v>
      </c>
      <c r="D8" s="41" t="s">
        <v>114</v>
      </c>
      <c r="E8" s="116" t="s">
        <v>6</v>
      </c>
      <c r="F8" s="116" t="s">
        <v>20</v>
      </c>
      <c r="G8" s="40" t="s">
        <v>7</v>
      </c>
      <c r="H8" s="40" t="s">
        <v>21</v>
      </c>
      <c r="I8" s="42" t="s">
        <v>15</v>
      </c>
    </row>
    <row r="9" spans="1:9" x14ac:dyDescent="0.2">
      <c r="A9" s="43"/>
      <c r="B9" s="115"/>
      <c r="C9" s="44">
        <f>C10+C27+C44+C62+C79+C96</f>
        <v>0.99999999999999989</v>
      </c>
      <c r="D9" s="45">
        <f>D10+D27+D44+D62+D79+D96</f>
        <v>0.99999999999999989</v>
      </c>
      <c r="E9" s="117"/>
      <c r="F9" s="117"/>
      <c r="G9" s="46" t="s">
        <v>2</v>
      </c>
      <c r="H9" s="47">
        <f>H10+H27+H44+H62+H79+H96</f>
        <v>0.99999999999999989</v>
      </c>
      <c r="I9" s="48">
        <f>I10+I27+I44+I62+I79+I96</f>
        <v>37500</v>
      </c>
    </row>
    <row r="10" spans="1:9" s="57" customFormat="1" ht="15" customHeight="1" x14ac:dyDescent="0.25">
      <c r="A10" s="49">
        <v>1</v>
      </c>
      <c r="B10" s="50" t="s">
        <v>127</v>
      </c>
      <c r="C10" s="51">
        <v>0.15</v>
      </c>
      <c r="D10" s="52">
        <f>SUM(D11:D25)</f>
        <v>0.15</v>
      </c>
      <c r="E10" s="53">
        <f>SUM(E11:E25)</f>
        <v>10</v>
      </c>
      <c r="F10" s="54"/>
      <c r="G10" s="55">
        <f>SUM(G11:G25)</f>
        <v>10</v>
      </c>
      <c r="H10" s="56">
        <f>G10/E10*C10</f>
        <v>0.15</v>
      </c>
      <c r="I10" s="3">
        <f>C10*rekenmodel!B10</f>
        <v>5625</v>
      </c>
    </row>
    <row r="11" spans="1:9" s="57" customFormat="1" ht="25.5" x14ac:dyDescent="0.25">
      <c r="A11" s="58" t="s">
        <v>22</v>
      </c>
      <c r="B11" s="59" t="s">
        <v>128</v>
      </c>
      <c r="C11" s="60">
        <v>1</v>
      </c>
      <c r="D11" s="8">
        <f>$C$10/(SUM($C$11:$C$25))*C11</f>
        <v>7.4999999999999997E-2</v>
      </c>
      <c r="E11" s="61">
        <f>C11*$F$2</f>
        <v>5</v>
      </c>
      <c r="F11" s="4">
        <v>5</v>
      </c>
      <c r="G11" s="63">
        <f>C11*F11</f>
        <v>5</v>
      </c>
      <c r="H11" s="64"/>
      <c r="I11" s="5">
        <f>$I$10/$E$10*E11</f>
        <v>2812.5</v>
      </c>
    </row>
    <row r="12" spans="1:9" s="57" customFormat="1" x14ac:dyDescent="0.25">
      <c r="A12" s="65" t="s">
        <v>23</v>
      </c>
      <c r="B12" s="66" t="s">
        <v>150</v>
      </c>
      <c r="C12" s="60">
        <v>1</v>
      </c>
      <c r="D12" s="8">
        <f t="shared" ref="D12:D25" si="0">$C$10/(SUM($C$11:$C$25))*C12</f>
        <v>7.4999999999999997E-2</v>
      </c>
      <c r="E12" s="61">
        <f t="shared" ref="E12:E25" si="1">C12*$F$2</f>
        <v>5</v>
      </c>
      <c r="F12" s="4">
        <v>5</v>
      </c>
      <c r="G12" s="63">
        <f>C12*F12</f>
        <v>5</v>
      </c>
      <c r="H12" s="64"/>
      <c r="I12" s="5">
        <f>$I$10/$E$10*E12</f>
        <v>2812.5</v>
      </c>
    </row>
    <row r="13" spans="1:9" s="57" customFormat="1" hidden="1" x14ac:dyDescent="0.25">
      <c r="A13" s="65" t="s">
        <v>24</v>
      </c>
      <c r="B13" s="66"/>
      <c r="C13" s="60">
        <v>0</v>
      </c>
      <c r="D13" s="8">
        <f t="shared" si="0"/>
        <v>0</v>
      </c>
      <c r="E13" s="61">
        <f t="shared" si="1"/>
        <v>0</v>
      </c>
      <c r="F13" s="62">
        <v>5</v>
      </c>
      <c r="G13" s="63">
        <f>C13*F13</f>
        <v>0</v>
      </c>
      <c r="H13" s="64"/>
      <c r="I13" s="5">
        <f t="shared" ref="I13:I25" si="2">$I$10/$E$10*E13</f>
        <v>0</v>
      </c>
    </row>
    <row r="14" spans="1:9" s="57" customFormat="1" hidden="1" x14ac:dyDescent="0.25">
      <c r="A14" s="65" t="s">
        <v>41</v>
      </c>
      <c r="B14" s="66"/>
      <c r="C14" s="60">
        <v>0</v>
      </c>
      <c r="D14" s="8">
        <f t="shared" si="0"/>
        <v>0</v>
      </c>
      <c r="E14" s="61">
        <f t="shared" si="1"/>
        <v>0</v>
      </c>
      <c r="F14" s="62">
        <v>5</v>
      </c>
      <c r="G14" s="63">
        <f t="shared" ref="G14:G25" si="3">C14*F14</f>
        <v>0</v>
      </c>
      <c r="H14" s="64"/>
      <c r="I14" s="5">
        <f t="shared" si="2"/>
        <v>0</v>
      </c>
    </row>
    <row r="15" spans="1:9" s="57" customFormat="1" hidden="1" x14ac:dyDescent="0.25">
      <c r="A15" s="65" t="s">
        <v>42</v>
      </c>
      <c r="B15" s="66"/>
      <c r="C15" s="60">
        <v>0</v>
      </c>
      <c r="D15" s="8">
        <f t="shared" si="0"/>
        <v>0</v>
      </c>
      <c r="E15" s="61">
        <f t="shared" si="1"/>
        <v>0</v>
      </c>
      <c r="F15" s="62">
        <v>5</v>
      </c>
      <c r="G15" s="63">
        <f t="shared" si="3"/>
        <v>0</v>
      </c>
      <c r="H15" s="64"/>
      <c r="I15" s="5">
        <f t="shared" si="2"/>
        <v>0</v>
      </c>
    </row>
    <row r="16" spans="1:9" s="57" customFormat="1" hidden="1" x14ac:dyDescent="0.25">
      <c r="A16" s="65" t="s">
        <v>43</v>
      </c>
      <c r="B16" s="66"/>
      <c r="C16" s="60">
        <v>0</v>
      </c>
      <c r="D16" s="8">
        <f t="shared" si="0"/>
        <v>0</v>
      </c>
      <c r="E16" s="61">
        <f t="shared" si="1"/>
        <v>0</v>
      </c>
      <c r="F16" s="62">
        <v>5</v>
      </c>
      <c r="G16" s="63">
        <f t="shared" si="3"/>
        <v>0</v>
      </c>
      <c r="H16" s="64"/>
      <c r="I16" s="5">
        <f t="shared" si="2"/>
        <v>0</v>
      </c>
    </row>
    <row r="17" spans="1:9" s="57" customFormat="1" hidden="1" x14ac:dyDescent="0.25">
      <c r="A17" s="65" t="s">
        <v>44</v>
      </c>
      <c r="B17" s="66"/>
      <c r="C17" s="60">
        <v>0</v>
      </c>
      <c r="D17" s="8">
        <f t="shared" si="0"/>
        <v>0</v>
      </c>
      <c r="E17" s="61">
        <f t="shared" si="1"/>
        <v>0</v>
      </c>
      <c r="F17" s="62">
        <v>5</v>
      </c>
      <c r="G17" s="63">
        <f t="shared" si="3"/>
        <v>0</v>
      </c>
      <c r="H17" s="64"/>
      <c r="I17" s="5">
        <f t="shared" si="2"/>
        <v>0</v>
      </c>
    </row>
    <row r="18" spans="1:9" s="57" customFormat="1" hidden="1" x14ac:dyDescent="0.25">
      <c r="A18" s="65" t="s">
        <v>56</v>
      </c>
      <c r="B18" s="66"/>
      <c r="C18" s="60">
        <v>0</v>
      </c>
      <c r="D18" s="8">
        <f t="shared" si="0"/>
        <v>0</v>
      </c>
      <c r="E18" s="61">
        <f t="shared" si="1"/>
        <v>0</v>
      </c>
      <c r="F18" s="62">
        <v>5</v>
      </c>
      <c r="G18" s="63">
        <f t="shared" si="3"/>
        <v>0</v>
      </c>
      <c r="H18" s="64"/>
      <c r="I18" s="5">
        <f t="shared" si="2"/>
        <v>0</v>
      </c>
    </row>
    <row r="19" spans="1:9" s="57" customFormat="1" hidden="1" x14ac:dyDescent="0.25">
      <c r="A19" s="65" t="s">
        <v>62</v>
      </c>
      <c r="B19" s="66"/>
      <c r="C19" s="60">
        <v>0</v>
      </c>
      <c r="D19" s="8">
        <f t="shared" si="0"/>
        <v>0</v>
      </c>
      <c r="E19" s="61">
        <f t="shared" si="1"/>
        <v>0</v>
      </c>
      <c r="F19" s="62">
        <v>5</v>
      </c>
      <c r="G19" s="63">
        <f t="shared" si="3"/>
        <v>0</v>
      </c>
      <c r="H19" s="64"/>
      <c r="I19" s="5">
        <f t="shared" si="2"/>
        <v>0</v>
      </c>
    </row>
    <row r="20" spans="1:9" s="57" customFormat="1" hidden="1" x14ac:dyDescent="0.25">
      <c r="A20" s="65" t="s">
        <v>63</v>
      </c>
      <c r="B20" s="66"/>
      <c r="C20" s="60">
        <v>0</v>
      </c>
      <c r="D20" s="8">
        <f t="shared" si="0"/>
        <v>0</v>
      </c>
      <c r="E20" s="61">
        <f t="shared" si="1"/>
        <v>0</v>
      </c>
      <c r="F20" s="62">
        <v>5</v>
      </c>
      <c r="G20" s="63">
        <f t="shared" si="3"/>
        <v>0</v>
      </c>
      <c r="H20" s="64"/>
      <c r="I20" s="5">
        <f t="shared" si="2"/>
        <v>0</v>
      </c>
    </row>
    <row r="21" spans="1:9" s="57" customFormat="1" hidden="1" x14ac:dyDescent="0.25">
      <c r="A21" s="65" t="s">
        <v>64</v>
      </c>
      <c r="B21" s="66"/>
      <c r="C21" s="60">
        <v>0</v>
      </c>
      <c r="D21" s="8">
        <f t="shared" si="0"/>
        <v>0</v>
      </c>
      <c r="E21" s="61">
        <f t="shared" si="1"/>
        <v>0</v>
      </c>
      <c r="F21" s="62">
        <v>5</v>
      </c>
      <c r="G21" s="63">
        <f t="shared" si="3"/>
        <v>0</v>
      </c>
      <c r="H21" s="64"/>
      <c r="I21" s="5">
        <f t="shared" si="2"/>
        <v>0</v>
      </c>
    </row>
    <row r="22" spans="1:9" s="57" customFormat="1" hidden="1" x14ac:dyDescent="0.25">
      <c r="A22" s="65" t="s">
        <v>65</v>
      </c>
      <c r="B22" s="66"/>
      <c r="C22" s="60">
        <v>0</v>
      </c>
      <c r="D22" s="8">
        <f t="shared" si="0"/>
        <v>0</v>
      </c>
      <c r="E22" s="61">
        <f t="shared" si="1"/>
        <v>0</v>
      </c>
      <c r="F22" s="62">
        <v>5</v>
      </c>
      <c r="G22" s="63">
        <f t="shared" si="3"/>
        <v>0</v>
      </c>
      <c r="H22" s="64"/>
      <c r="I22" s="5">
        <f t="shared" si="2"/>
        <v>0</v>
      </c>
    </row>
    <row r="23" spans="1:9" s="57" customFormat="1" hidden="1" x14ac:dyDescent="0.25">
      <c r="A23" s="65" t="s">
        <v>66</v>
      </c>
      <c r="B23" s="66"/>
      <c r="C23" s="60">
        <v>0</v>
      </c>
      <c r="D23" s="8">
        <f t="shared" si="0"/>
        <v>0</v>
      </c>
      <c r="E23" s="61">
        <f t="shared" si="1"/>
        <v>0</v>
      </c>
      <c r="F23" s="62">
        <v>5</v>
      </c>
      <c r="G23" s="63">
        <f t="shared" si="3"/>
        <v>0</v>
      </c>
      <c r="H23" s="64"/>
      <c r="I23" s="5">
        <f t="shared" si="2"/>
        <v>0</v>
      </c>
    </row>
    <row r="24" spans="1:9" s="57" customFormat="1" hidden="1" x14ac:dyDescent="0.25">
      <c r="A24" s="65" t="s">
        <v>67</v>
      </c>
      <c r="B24" s="66"/>
      <c r="C24" s="60">
        <v>0</v>
      </c>
      <c r="D24" s="8">
        <f t="shared" si="0"/>
        <v>0</v>
      </c>
      <c r="E24" s="61">
        <f t="shared" si="1"/>
        <v>0</v>
      </c>
      <c r="F24" s="62">
        <v>5</v>
      </c>
      <c r="G24" s="63">
        <f t="shared" si="3"/>
        <v>0</v>
      </c>
      <c r="H24" s="64"/>
      <c r="I24" s="5">
        <f t="shared" si="2"/>
        <v>0</v>
      </c>
    </row>
    <row r="25" spans="1:9" s="57" customFormat="1" hidden="1" x14ac:dyDescent="0.25">
      <c r="A25" s="65" t="s">
        <v>68</v>
      </c>
      <c r="B25" s="66"/>
      <c r="C25" s="60">
        <v>0</v>
      </c>
      <c r="D25" s="8">
        <f t="shared" si="0"/>
        <v>0</v>
      </c>
      <c r="E25" s="61">
        <f t="shared" si="1"/>
        <v>0</v>
      </c>
      <c r="F25" s="62">
        <v>5</v>
      </c>
      <c r="G25" s="63">
        <f t="shared" si="3"/>
        <v>0</v>
      </c>
      <c r="H25" s="64"/>
      <c r="I25" s="5">
        <f t="shared" si="2"/>
        <v>0</v>
      </c>
    </row>
    <row r="26" spans="1:9" s="57" customFormat="1" ht="15" customHeight="1" x14ac:dyDescent="0.25">
      <c r="A26" s="67"/>
      <c r="B26" s="68"/>
      <c r="C26" s="69"/>
      <c r="D26" s="70"/>
      <c r="E26" s="63"/>
      <c r="F26" s="63"/>
      <c r="G26" s="63"/>
      <c r="H26" s="64"/>
      <c r="I26" s="71"/>
    </row>
    <row r="27" spans="1:9" s="73" customFormat="1" x14ac:dyDescent="0.25">
      <c r="A27" s="49" t="s">
        <v>34</v>
      </c>
      <c r="B27" s="50" t="s">
        <v>130</v>
      </c>
      <c r="C27" s="72">
        <v>0.2</v>
      </c>
      <c r="D27" s="52">
        <f>SUM(D28:D42)</f>
        <v>0.2</v>
      </c>
      <c r="E27" s="53">
        <f>SUM(E28:E42)</f>
        <v>70</v>
      </c>
      <c r="F27" s="54"/>
      <c r="G27" s="55">
        <f>SUM(G28:G42)</f>
        <v>70</v>
      </c>
      <c r="H27" s="56">
        <f>G27/E27*C27</f>
        <v>0.2</v>
      </c>
      <c r="I27" s="3">
        <f>C27*rekenmodel!B10</f>
        <v>7500</v>
      </c>
    </row>
    <row r="28" spans="1:9" s="73" customFormat="1" ht="38.25" x14ac:dyDescent="0.25">
      <c r="A28" s="58" t="s">
        <v>25</v>
      </c>
      <c r="B28" s="74" t="s">
        <v>131</v>
      </c>
      <c r="C28" s="60">
        <v>1</v>
      </c>
      <c r="D28" s="8">
        <f>$C$27/(SUM($C$28:$C$42))*C28</f>
        <v>1.4285714285714287E-2</v>
      </c>
      <c r="E28" s="75">
        <f>C28*$F$2</f>
        <v>5</v>
      </c>
      <c r="F28" s="4">
        <v>5</v>
      </c>
      <c r="G28" s="63">
        <f>F28*C28</f>
        <v>5</v>
      </c>
      <c r="H28" s="76"/>
      <c r="I28" s="5">
        <f>$I$27/$E$27*E28</f>
        <v>535.71428571428567</v>
      </c>
    </row>
    <row r="29" spans="1:9" s="73" customFormat="1" ht="25.5" x14ac:dyDescent="0.25">
      <c r="A29" s="77" t="s">
        <v>40</v>
      </c>
      <c r="B29" s="78" t="s">
        <v>132</v>
      </c>
      <c r="C29" s="60">
        <v>2</v>
      </c>
      <c r="D29" s="8">
        <f t="shared" ref="D29:D42" si="4">$C$27/(SUM($C$28:$C$42))*C29</f>
        <v>2.8571428571428574E-2</v>
      </c>
      <c r="E29" s="61">
        <f t="shared" ref="E29:E42" si="5">C29*$F$2</f>
        <v>10</v>
      </c>
      <c r="F29" s="4">
        <v>5</v>
      </c>
      <c r="G29" s="63">
        <f>F29*C29</f>
        <v>10</v>
      </c>
      <c r="H29" s="76"/>
      <c r="I29" s="5">
        <f>$I$27/$E$27*E29</f>
        <v>1071.4285714285713</v>
      </c>
    </row>
    <row r="30" spans="1:9" s="73" customFormat="1" ht="38.25" x14ac:dyDescent="0.25">
      <c r="A30" s="77" t="s">
        <v>50</v>
      </c>
      <c r="B30" s="78" t="s">
        <v>133</v>
      </c>
      <c r="C30" s="60">
        <v>3</v>
      </c>
      <c r="D30" s="8">
        <f t="shared" si="4"/>
        <v>4.2857142857142858E-2</v>
      </c>
      <c r="E30" s="61">
        <f t="shared" si="5"/>
        <v>15</v>
      </c>
      <c r="F30" s="4">
        <v>5</v>
      </c>
      <c r="G30" s="63">
        <f t="shared" ref="G30:G42" si="6">F30*C30</f>
        <v>15</v>
      </c>
      <c r="H30" s="76"/>
      <c r="I30" s="5">
        <f t="shared" ref="I30:I42" si="7">$I$27/$E$27*E30</f>
        <v>1607.1428571428571</v>
      </c>
    </row>
    <row r="31" spans="1:9" s="73" customFormat="1" ht="38.25" x14ac:dyDescent="0.25">
      <c r="A31" s="77" t="s">
        <v>51</v>
      </c>
      <c r="B31" s="78" t="s">
        <v>134</v>
      </c>
      <c r="C31" s="60">
        <v>5</v>
      </c>
      <c r="D31" s="8">
        <f t="shared" si="4"/>
        <v>7.1428571428571438E-2</v>
      </c>
      <c r="E31" s="61">
        <f t="shared" si="5"/>
        <v>25</v>
      </c>
      <c r="F31" s="4">
        <v>5</v>
      </c>
      <c r="G31" s="63">
        <f t="shared" si="6"/>
        <v>25</v>
      </c>
      <c r="H31" s="76"/>
      <c r="I31" s="5">
        <f t="shared" si="7"/>
        <v>2678.5714285714284</v>
      </c>
    </row>
    <row r="32" spans="1:9" s="73" customFormat="1" x14ac:dyDescent="0.25">
      <c r="A32" s="77" t="s">
        <v>52</v>
      </c>
      <c r="B32" s="78" t="s">
        <v>135</v>
      </c>
      <c r="C32" s="60">
        <v>3</v>
      </c>
      <c r="D32" s="8">
        <f t="shared" si="4"/>
        <v>4.2857142857142858E-2</v>
      </c>
      <c r="E32" s="61">
        <f t="shared" si="5"/>
        <v>15</v>
      </c>
      <c r="F32" s="4">
        <v>5</v>
      </c>
      <c r="G32" s="63">
        <f t="shared" si="6"/>
        <v>15</v>
      </c>
      <c r="H32" s="76"/>
      <c r="I32" s="5">
        <f t="shared" si="7"/>
        <v>1607.1428571428571</v>
      </c>
    </row>
    <row r="33" spans="1:11" s="73" customFormat="1" hidden="1" x14ac:dyDescent="0.25">
      <c r="A33" s="77" t="s">
        <v>53</v>
      </c>
      <c r="B33" s="78"/>
      <c r="C33" s="60">
        <v>0</v>
      </c>
      <c r="D33" s="8">
        <f t="shared" si="4"/>
        <v>0</v>
      </c>
      <c r="E33" s="61">
        <f t="shared" si="5"/>
        <v>0</v>
      </c>
      <c r="F33" s="62">
        <v>5</v>
      </c>
      <c r="G33" s="63">
        <f t="shared" si="6"/>
        <v>0</v>
      </c>
      <c r="H33" s="76"/>
      <c r="I33" s="5">
        <f t="shared" si="7"/>
        <v>0</v>
      </c>
    </row>
    <row r="34" spans="1:11" s="73" customFormat="1" hidden="1" x14ac:dyDescent="0.25">
      <c r="A34" s="77" t="s">
        <v>69</v>
      </c>
      <c r="B34" s="78"/>
      <c r="C34" s="60">
        <v>0</v>
      </c>
      <c r="D34" s="8">
        <f t="shared" si="4"/>
        <v>0</v>
      </c>
      <c r="E34" s="61">
        <f t="shared" si="5"/>
        <v>0</v>
      </c>
      <c r="F34" s="62">
        <v>5</v>
      </c>
      <c r="G34" s="63">
        <f t="shared" si="6"/>
        <v>0</v>
      </c>
      <c r="H34" s="76"/>
      <c r="I34" s="5">
        <f t="shared" si="7"/>
        <v>0</v>
      </c>
    </row>
    <row r="35" spans="1:11" s="73" customFormat="1" hidden="1" x14ac:dyDescent="0.25">
      <c r="A35" s="77" t="s">
        <v>70</v>
      </c>
      <c r="B35" s="78"/>
      <c r="C35" s="60">
        <v>0</v>
      </c>
      <c r="D35" s="8">
        <f t="shared" si="4"/>
        <v>0</v>
      </c>
      <c r="E35" s="61">
        <f t="shared" si="5"/>
        <v>0</v>
      </c>
      <c r="F35" s="62">
        <v>5</v>
      </c>
      <c r="G35" s="63">
        <f t="shared" si="6"/>
        <v>0</v>
      </c>
      <c r="H35" s="76"/>
      <c r="I35" s="5">
        <f t="shared" si="7"/>
        <v>0</v>
      </c>
    </row>
    <row r="36" spans="1:11" s="73" customFormat="1" hidden="1" x14ac:dyDescent="0.25">
      <c r="A36" s="77" t="s">
        <v>71</v>
      </c>
      <c r="B36" s="78"/>
      <c r="C36" s="60">
        <v>0</v>
      </c>
      <c r="D36" s="8">
        <f t="shared" si="4"/>
        <v>0</v>
      </c>
      <c r="E36" s="61">
        <f t="shared" si="5"/>
        <v>0</v>
      </c>
      <c r="F36" s="62">
        <v>5</v>
      </c>
      <c r="G36" s="63">
        <f t="shared" si="6"/>
        <v>0</v>
      </c>
      <c r="H36" s="76"/>
      <c r="I36" s="5">
        <f t="shared" si="7"/>
        <v>0</v>
      </c>
    </row>
    <row r="37" spans="1:11" s="73" customFormat="1" hidden="1" x14ac:dyDescent="0.25">
      <c r="A37" s="77" t="s">
        <v>72</v>
      </c>
      <c r="B37" s="78"/>
      <c r="C37" s="60">
        <v>0</v>
      </c>
      <c r="D37" s="8">
        <f t="shared" si="4"/>
        <v>0</v>
      </c>
      <c r="E37" s="61">
        <f t="shared" si="5"/>
        <v>0</v>
      </c>
      <c r="F37" s="62">
        <v>5</v>
      </c>
      <c r="G37" s="63">
        <f t="shared" si="6"/>
        <v>0</v>
      </c>
      <c r="H37" s="76"/>
      <c r="I37" s="5">
        <f t="shared" si="7"/>
        <v>0</v>
      </c>
    </row>
    <row r="38" spans="1:11" s="73" customFormat="1" hidden="1" x14ac:dyDescent="0.25">
      <c r="A38" s="77" t="s">
        <v>73</v>
      </c>
      <c r="B38" s="78"/>
      <c r="C38" s="60">
        <v>0</v>
      </c>
      <c r="D38" s="8">
        <f t="shared" si="4"/>
        <v>0</v>
      </c>
      <c r="E38" s="61">
        <f t="shared" si="5"/>
        <v>0</v>
      </c>
      <c r="F38" s="62">
        <v>5</v>
      </c>
      <c r="G38" s="63">
        <f t="shared" si="6"/>
        <v>0</v>
      </c>
      <c r="H38" s="76"/>
      <c r="I38" s="5">
        <f t="shared" si="7"/>
        <v>0</v>
      </c>
    </row>
    <row r="39" spans="1:11" s="73" customFormat="1" hidden="1" x14ac:dyDescent="0.25">
      <c r="A39" s="77" t="s">
        <v>74</v>
      </c>
      <c r="B39" s="78"/>
      <c r="C39" s="60">
        <v>0</v>
      </c>
      <c r="D39" s="8">
        <f t="shared" si="4"/>
        <v>0</v>
      </c>
      <c r="E39" s="61">
        <f t="shared" si="5"/>
        <v>0</v>
      </c>
      <c r="F39" s="62">
        <v>5</v>
      </c>
      <c r="G39" s="63">
        <f t="shared" si="6"/>
        <v>0</v>
      </c>
      <c r="H39" s="76"/>
      <c r="I39" s="5">
        <f t="shared" si="7"/>
        <v>0</v>
      </c>
    </row>
    <row r="40" spans="1:11" s="73" customFormat="1" hidden="1" x14ac:dyDescent="0.25">
      <c r="A40" s="77" t="s">
        <v>75</v>
      </c>
      <c r="B40" s="78"/>
      <c r="C40" s="60">
        <v>0</v>
      </c>
      <c r="D40" s="8">
        <f t="shared" si="4"/>
        <v>0</v>
      </c>
      <c r="E40" s="61">
        <f t="shared" si="5"/>
        <v>0</v>
      </c>
      <c r="F40" s="62">
        <v>5</v>
      </c>
      <c r="G40" s="63">
        <f t="shared" si="6"/>
        <v>0</v>
      </c>
      <c r="H40" s="76"/>
      <c r="I40" s="5">
        <f t="shared" si="7"/>
        <v>0</v>
      </c>
    </row>
    <row r="41" spans="1:11" s="73" customFormat="1" hidden="1" x14ac:dyDescent="0.25">
      <c r="A41" s="77" t="s">
        <v>76</v>
      </c>
      <c r="B41" s="78"/>
      <c r="C41" s="60">
        <v>0</v>
      </c>
      <c r="D41" s="8">
        <f t="shared" si="4"/>
        <v>0</v>
      </c>
      <c r="E41" s="61">
        <f t="shared" si="5"/>
        <v>0</v>
      </c>
      <c r="F41" s="62">
        <v>5</v>
      </c>
      <c r="G41" s="63">
        <f t="shared" si="6"/>
        <v>0</v>
      </c>
      <c r="H41" s="76"/>
      <c r="I41" s="5">
        <f t="shared" si="7"/>
        <v>0</v>
      </c>
    </row>
    <row r="42" spans="1:11" s="73" customFormat="1" hidden="1" x14ac:dyDescent="0.25">
      <c r="A42" s="77" t="s">
        <v>77</v>
      </c>
      <c r="B42" s="78"/>
      <c r="C42" s="60">
        <v>0</v>
      </c>
      <c r="D42" s="8">
        <f t="shared" si="4"/>
        <v>0</v>
      </c>
      <c r="E42" s="61">
        <f t="shared" si="5"/>
        <v>0</v>
      </c>
      <c r="F42" s="62">
        <v>5</v>
      </c>
      <c r="G42" s="63">
        <f t="shared" si="6"/>
        <v>0</v>
      </c>
      <c r="H42" s="76"/>
      <c r="I42" s="5">
        <f t="shared" si="7"/>
        <v>0</v>
      </c>
    </row>
    <row r="43" spans="1:11" s="73" customFormat="1" ht="15" customHeight="1" x14ac:dyDescent="0.25">
      <c r="A43" s="79"/>
      <c r="B43" s="80"/>
      <c r="C43" s="81"/>
      <c r="D43" s="82"/>
      <c r="E43" s="63"/>
      <c r="F43" s="63"/>
      <c r="G43" s="63"/>
      <c r="H43" s="76"/>
      <c r="I43" s="71"/>
    </row>
    <row r="44" spans="1:11" s="73" customFormat="1" ht="15" customHeight="1" x14ac:dyDescent="0.25">
      <c r="A44" s="49" t="s">
        <v>35</v>
      </c>
      <c r="B44" s="50" t="s">
        <v>136</v>
      </c>
      <c r="C44" s="72">
        <v>0.3</v>
      </c>
      <c r="D44" s="52">
        <f>SUM(D45:D60)</f>
        <v>0.3</v>
      </c>
      <c r="E44" s="53">
        <f>SUM(E45:E60)</f>
        <v>95</v>
      </c>
      <c r="F44" s="54"/>
      <c r="G44" s="55">
        <f>SUM(G45:G60)</f>
        <v>95</v>
      </c>
      <c r="H44" s="56">
        <f>G44/E44*C44</f>
        <v>0.3</v>
      </c>
      <c r="I44" s="3">
        <f>C44*rekenmodel!B10</f>
        <v>11250</v>
      </c>
    </row>
    <row r="45" spans="1:11" s="73" customFormat="1" ht="38.25" x14ac:dyDescent="0.25">
      <c r="A45" s="83" t="s">
        <v>26</v>
      </c>
      <c r="B45" s="84" t="s">
        <v>144</v>
      </c>
      <c r="C45" s="60">
        <v>3</v>
      </c>
      <c r="D45" s="8">
        <f>$C$44/(SUM($C$45:$C$60))*C45</f>
        <v>4.736842105263158E-2</v>
      </c>
      <c r="E45" s="85">
        <f>C45*$F$2</f>
        <v>15</v>
      </c>
      <c r="F45" s="4">
        <v>5</v>
      </c>
      <c r="G45" s="63">
        <f>F45*C45</f>
        <v>15</v>
      </c>
      <c r="H45" s="86"/>
      <c r="I45" s="5">
        <f>$I$44/$E$44*E45</f>
        <v>1776.3157894736842</v>
      </c>
      <c r="J45" s="87"/>
      <c r="K45" s="87"/>
    </row>
    <row r="46" spans="1:11" s="73" customFormat="1" x14ac:dyDescent="0.25">
      <c r="A46" s="77" t="s">
        <v>27</v>
      </c>
      <c r="B46" s="78" t="s">
        <v>129</v>
      </c>
      <c r="C46" s="60">
        <v>1</v>
      </c>
      <c r="D46" s="8">
        <f>$C$44/(SUM($C$45:$C$60))*C46</f>
        <v>1.5789473684210527E-2</v>
      </c>
      <c r="E46" s="85">
        <f>C46*$F$2</f>
        <v>5</v>
      </c>
      <c r="F46" s="4">
        <v>5</v>
      </c>
      <c r="G46" s="63">
        <f>F46*C46</f>
        <v>5</v>
      </c>
      <c r="H46" s="86"/>
      <c r="I46" s="5">
        <f>$I$44/$E$44*E46</f>
        <v>592.10526315789468</v>
      </c>
      <c r="J46" s="87"/>
      <c r="K46" s="87"/>
    </row>
    <row r="47" spans="1:11" s="73" customFormat="1" ht="25.5" x14ac:dyDescent="0.25">
      <c r="A47" s="77" t="s">
        <v>28</v>
      </c>
      <c r="B47" s="78" t="s">
        <v>137</v>
      </c>
      <c r="C47" s="60">
        <v>4</v>
      </c>
      <c r="D47" s="8">
        <f t="shared" ref="D47:D60" si="8">$C$44/(SUM($C$45:$C$60))*C47</f>
        <v>6.3157894736842107E-2</v>
      </c>
      <c r="E47" s="63">
        <f t="shared" ref="E47:E60" si="9">C47*$F$2</f>
        <v>20</v>
      </c>
      <c r="F47" s="4">
        <v>5</v>
      </c>
      <c r="G47" s="63">
        <f t="shared" ref="G47:G54" si="10">F47*C47</f>
        <v>20</v>
      </c>
      <c r="H47" s="86"/>
      <c r="I47" s="5">
        <f t="shared" ref="I47:I54" si="11">$I$44/$E$44*E47</f>
        <v>2368.4210526315787</v>
      </c>
      <c r="J47" s="87"/>
      <c r="K47" s="87"/>
    </row>
    <row r="48" spans="1:11" s="73" customFormat="1" x14ac:dyDescent="0.25">
      <c r="A48" s="77" t="s">
        <v>29</v>
      </c>
      <c r="B48" s="78" t="s">
        <v>138</v>
      </c>
      <c r="C48" s="60">
        <v>3</v>
      </c>
      <c r="D48" s="8">
        <f t="shared" si="8"/>
        <v>4.736842105263158E-2</v>
      </c>
      <c r="E48" s="63">
        <f t="shared" si="9"/>
        <v>15</v>
      </c>
      <c r="F48" s="4">
        <v>5</v>
      </c>
      <c r="G48" s="63">
        <f t="shared" si="10"/>
        <v>15</v>
      </c>
      <c r="H48" s="86"/>
      <c r="I48" s="5">
        <f t="shared" si="11"/>
        <v>1776.3157894736842</v>
      </c>
      <c r="J48" s="87"/>
      <c r="K48" s="87"/>
    </row>
    <row r="49" spans="1:11" s="73" customFormat="1" x14ac:dyDescent="0.25">
      <c r="A49" s="77" t="s">
        <v>45</v>
      </c>
      <c r="B49" s="78" t="s">
        <v>139</v>
      </c>
      <c r="C49" s="60">
        <v>3</v>
      </c>
      <c r="D49" s="8">
        <f t="shared" si="8"/>
        <v>4.736842105263158E-2</v>
      </c>
      <c r="E49" s="63">
        <f t="shared" si="9"/>
        <v>15</v>
      </c>
      <c r="F49" s="4">
        <v>5</v>
      </c>
      <c r="G49" s="63">
        <f t="shared" si="10"/>
        <v>15</v>
      </c>
      <c r="H49" s="86"/>
      <c r="I49" s="5">
        <f t="shared" si="11"/>
        <v>1776.3157894736842</v>
      </c>
      <c r="J49" s="87"/>
      <c r="K49" s="87"/>
    </row>
    <row r="50" spans="1:11" s="73" customFormat="1" ht="25.5" x14ac:dyDescent="0.25">
      <c r="A50" s="77" t="s">
        <v>46</v>
      </c>
      <c r="B50" s="78" t="s">
        <v>143</v>
      </c>
      <c r="C50" s="60">
        <v>1</v>
      </c>
      <c r="D50" s="8">
        <f t="shared" si="8"/>
        <v>1.5789473684210527E-2</v>
      </c>
      <c r="E50" s="63">
        <f t="shared" si="9"/>
        <v>5</v>
      </c>
      <c r="F50" s="4">
        <v>5</v>
      </c>
      <c r="G50" s="63">
        <f t="shared" si="10"/>
        <v>5</v>
      </c>
      <c r="H50" s="86"/>
      <c r="I50" s="5">
        <f t="shared" si="11"/>
        <v>592.10526315789468</v>
      </c>
      <c r="J50" s="87"/>
      <c r="K50" s="87"/>
    </row>
    <row r="51" spans="1:11" s="73" customFormat="1" x14ac:dyDescent="0.25">
      <c r="A51" s="77" t="s">
        <v>47</v>
      </c>
      <c r="B51" s="78" t="s">
        <v>142</v>
      </c>
      <c r="C51" s="60">
        <v>1</v>
      </c>
      <c r="D51" s="8">
        <f t="shared" si="8"/>
        <v>1.5789473684210527E-2</v>
      </c>
      <c r="E51" s="63">
        <f t="shared" si="9"/>
        <v>5</v>
      </c>
      <c r="F51" s="4">
        <v>5</v>
      </c>
      <c r="G51" s="63">
        <f t="shared" si="10"/>
        <v>5</v>
      </c>
      <c r="H51" s="86"/>
      <c r="I51" s="5">
        <f t="shared" si="11"/>
        <v>592.10526315789468</v>
      </c>
      <c r="J51" s="87"/>
      <c r="K51" s="87"/>
    </row>
    <row r="52" spans="1:11" s="73" customFormat="1" ht="25.5" x14ac:dyDescent="0.25">
      <c r="A52" s="77" t="s">
        <v>78</v>
      </c>
      <c r="B52" s="78" t="s">
        <v>141</v>
      </c>
      <c r="C52" s="60">
        <v>1</v>
      </c>
      <c r="D52" s="8">
        <f t="shared" si="8"/>
        <v>1.5789473684210527E-2</v>
      </c>
      <c r="E52" s="63">
        <f t="shared" si="9"/>
        <v>5</v>
      </c>
      <c r="F52" s="4">
        <v>5</v>
      </c>
      <c r="G52" s="63">
        <f t="shared" si="10"/>
        <v>5</v>
      </c>
      <c r="H52" s="86"/>
      <c r="I52" s="5">
        <f t="shared" si="11"/>
        <v>592.10526315789468</v>
      </c>
      <c r="J52" s="87"/>
      <c r="K52" s="87"/>
    </row>
    <row r="53" spans="1:11" s="73" customFormat="1" ht="25.5" x14ac:dyDescent="0.25">
      <c r="A53" s="77" t="s">
        <v>79</v>
      </c>
      <c r="B53" s="78" t="s">
        <v>140</v>
      </c>
      <c r="C53" s="60">
        <v>1</v>
      </c>
      <c r="D53" s="8">
        <f t="shared" si="8"/>
        <v>1.5789473684210527E-2</v>
      </c>
      <c r="E53" s="63">
        <f t="shared" si="9"/>
        <v>5</v>
      </c>
      <c r="F53" s="4">
        <v>5</v>
      </c>
      <c r="G53" s="63">
        <f t="shared" si="10"/>
        <v>5</v>
      </c>
      <c r="H53" s="86"/>
      <c r="I53" s="5">
        <f t="shared" si="11"/>
        <v>592.10526315789468</v>
      </c>
      <c r="J53" s="87"/>
      <c r="K53" s="87"/>
    </row>
    <row r="54" spans="1:11" s="73" customFormat="1" ht="25.5" x14ac:dyDescent="0.25">
      <c r="A54" s="77" t="s">
        <v>80</v>
      </c>
      <c r="B54" s="78" t="s">
        <v>157</v>
      </c>
      <c r="C54" s="60">
        <v>1</v>
      </c>
      <c r="D54" s="8">
        <f t="shared" si="8"/>
        <v>1.5789473684210527E-2</v>
      </c>
      <c r="E54" s="63">
        <f t="shared" si="9"/>
        <v>5</v>
      </c>
      <c r="F54" s="4">
        <v>5</v>
      </c>
      <c r="G54" s="63">
        <f t="shared" si="10"/>
        <v>5</v>
      </c>
      <c r="H54" s="86"/>
      <c r="I54" s="5">
        <f t="shared" si="11"/>
        <v>592.10526315789468</v>
      </c>
      <c r="J54" s="87"/>
      <c r="K54" s="87"/>
    </row>
    <row r="55" spans="1:11" s="73" customFormat="1" hidden="1" x14ac:dyDescent="0.25">
      <c r="A55" s="77" t="s">
        <v>81</v>
      </c>
      <c r="B55" s="78"/>
      <c r="C55" s="60">
        <v>0</v>
      </c>
      <c r="D55" s="8">
        <f t="shared" si="8"/>
        <v>0</v>
      </c>
      <c r="E55" s="63">
        <f t="shared" si="9"/>
        <v>0</v>
      </c>
      <c r="F55" s="62">
        <v>5</v>
      </c>
      <c r="G55" s="63">
        <f t="shared" ref="G55:G60" si="12">F55*C55</f>
        <v>0</v>
      </c>
      <c r="H55" s="86"/>
      <c r="I55" s="5">
        <f t="shared" ref="I55:I60" si="13">$I$44/$E$44*E55</f>
        <v>0</v>
      </c>
      <c r="J55" s="87"/>
      <c r="K55" s="87"/>
    </row>
    <row r="56" spans="1:11" s="73" customFormat="1" hidden="1" x14ac:dyDescent="0.25">
      <c r="A56" s="77" t="s">
        <v>82</v>
      </c>
      <c r="B56" s="78"/>
      <c r="C56" s="60">
        <v>0</v>
      </c>
      <c r="D56" s="8">
        <f t="shared" si="8"/>
        <v>0</v>
      </c>
      <c r="E56" s="63">
        <f t="shared" si="9"/>
        <v>0</v>
      </c>
      <c r="F56" s="62">
        <v>5</v>
      </c>
      <c r="G56" s="63">
        <f t="shared" si="12"/>
        <v>0</v>
      </c>
      <c r="H56" s="86"/>
      <c r="I56" s="5">
        <f t="shared" si="13"/>
        <v>0</v>
      </c>
      <c r="J56" s="87"/>
      <c r="K56" s="87"/>
    </row>
    <row r="57" spans="1:11" s="73" customFormat="1" hidden="1" x14ac:dyDescent="0.25">
      <c r="A57" s="77" t="s">
        <v>83</v>
      </c>
      <c r="B57" s="78"/>
      <c r="C57" s="60">
        <v>0</v>
      </c>
      <c r="D57" s="8">
        <f t="shared" si="8"/>
        <v>0</v>
      </c>
      <c r="E57" s="63">
        <f t="shared" si="9"/>
        <v>0</v>
      </c>
      <c r="F57" s="62">
        <v>5</v>
      </c>
      <c r="G57" s="63">
        <f t="shared" si="12"/>
        <v>0</v>
      </c>
      <c r="H57" s="86"/>
      <c r="I57" s="5">
        <f t="shared" si="13"/>
        <v>0</v>
      </c>
      <c r="J57" s="87"/>
      <c r="K57" s="87"/>
    </row>
    <row r="58" spans="1:11" s="73" customFormat="1" hidden="1" x14ac:dyDescent="0.25">
      <c r="A58" s="77" t="s">
        <v>84</v>
      </c>
      <c r="B58" s="78"/>
      <c r="C58" s="60">
        <v>0</v>
      </c>
      <c r="D58" s="8">
        <f t="shared" si="8"/>
        <v>0</v>
      </c>
      <c r="E58" s="63">
        <f t="shared" si="9"/>
        <v>0</v>
      </c>
      <c r="F58" s="62">
        <v>5</v>
      </c>
      <c r="G58" s="63">
        <f t="shared" si="12"/>
        <v>0</v>
      </c>
      <c r="H58" s="86"/>
      <c r="I58" s="5">
        <f t="shared" si="13"/>
        <v>0</v>
      </c>
      <c r="J58" s="87"/>
      <c r="K58" s="87"/>
    </row>
    <row r="59" spans="1:11" s="73" customFormat="1" hidden="1" x14ac:dyDescent="0.25">
      <c r="A59" s="77" t="s">
        <v>85</v>
      </c>
      <c r="B59" s="78"/>
      <c r="C59" s="60">
        <v>0</v>
      </c>
      <c r="D59" s="8">
        <f t="shared" si="8"/>
        <v>0</v>
      </c>
      <c r="E59" s="63">
        <f t="shared" si="9"/>
        <v>0</v>
      </c>
      <c r="F59" s="62">
        <v>5</v>
      </c>
      <c r="G59" s="63">
        <f t="shared" si="12"/>
        <v>0</v>
      </c>
      <c r="H59" s="86"/>
      <c r="I59" s="5">
        <f t="shared" si="13"/>
        <v>0</v>
      </c>
      <c r="J59" s="87"/>
      <c r="K59" s="87"/>
    </row>
    <row r="60" spans="1:11" s="73" customFormat="1" hidden="1" x14ac:dyDescent="0.25">
      <c r="A60" s="77" t="s">
        <v>149</v>
      </c>
      <c r="B60" s="78"/>
      <c r="C60" s="60">
        <v>0</v>
      </c>
      <c r="D60" s="8">
        <f t="shared" si="8"/>
        <v>0</v>
      </c>
      <c r="E60" s="63">
        <f t="shared" si="9"/>
        <v>0</v>
      </c>
      <c r="F60" s="62">
        <v>5</v>
      </c>
      <c r="G60" s="63">
        <f t="shared" si="12"/>
        <v>0</v>
      </c>
      <c r="H60" s="86"/>
      <c r="I60" s="5">
        <f t="shared" si="13"/>
        <v>0</v>
      </c>
      <c r="J60" s="87"/>
      <c r="K60" s="87"/>
    </row>
    <row r="61" spans="1:11" s="73" customFormat="1" ht="15" customHeight="1" x14ac:dyDescent="0.25">
      <c r="A61" s="88"/>
      <c r="B61" s="89"/>
      <c r="C61" s="81"/>
      <c r="D61" s="82"/>
      <c r="E61" s="63"/>
      <c r="F61" s="63"/>
      <c r="G61" s="63"/>
      <c r="H61" s="86"/>
      <c r="I61" s="71"/>
    </row>
    <row r="62" spans="1:11" s="73" customFormat="1" ht="15" customHeight="1" x14ac:dyDescent="0.25">
      <c r="A62" s="49" t="s">
        <v>36</v>
      </c>
      <c r="B62" s="50" t="s">
        <v>145</v>
      </c>
      <c r="C62" s="72">
        <v>0.1</v>
      </c>
      <c r="D62" s="52">
        <f>SUM(D63:D77)</f>
        <v>0.1</v>
      </c>
      <c r="E62" s="53">
        <f>SUM(E63:E77)</f>
        <v>35</v>
      </c>
      <c r="F62" s="54"/>
      <c r="G62" s="55">
        <f>SUM(G63:G77)</f>
        <v>35</v>
      </c>
      <c r="H62" s="56">
        <f>G62/E62*C62</f>
        <v>0.1</v>
      </c>
      <c r="I62" s="3">
        <f>C62*rekenmodel!B10</f>
        <v>3750</v>
      </c>
    </row>
    <row r="63" spans="1:11" s="73" customFormat="1" ht="25.5" x14ac:dyDescent="0.25">
      <c r="A63" s="77" t="s">
        <v>30</v>
      </c>
      <c r="B63" s="78" t="s">
        <v>156</v>
      </c>
      <c r="C63" s="60">
        <v>3</v>
      </c>
      <c r="D63" s="8">
        <f>$C$62/(SUM($C$63:$C$77))*C63</f>
        <v>4.2857142857142858E-2</v>
      </c>
      <c r="E63" s="63">
        <f>C63*$F$2</f>
        <v>15</v>
      </c>
      <c r="F63" s="4">
        <v>5</v>
      </c>
      <c r="G63" s="63">
        <f>F63*C63</f>
        <v>15</v>
      </c>
      <c r="H63" s="86"/>
      <c r="I63" s="5">
        <f>$I$62/$E$62*E63</f>
        <v>1607.1428571428571</v>
      </c>
      <c r="J63" s="87"/>
      <c r="K63" s="87"/>
    </row>
    <row r="64" spans="1:11" s="73" customFormat="1" x14ac:dyDescent="0.25">
      <c r="A64" s="77" t="s">
        <v>31</v>
      </c>
      <c r="B64" s="78" t="s">
        <v>146</v>
      </c>
      <c r="C64" s="60">
        <v>1</v>
      </c>
      <c r="D64" s="8">
        <f t="shared" ref="D64:D77" si="14">$C$62/(SUM($C$63:$C$77))*C64</f>
        <v>1.4285714285714287E-2</v>
      </c>
      <c r="E64" s="63">
        <f t="shared" ref="E64:E77" si="15">C64*$F$2</f>
        <v>5</v>
      </c>
      <c r="F64" s="4">
        <v>5</v>
      </c>
      <c r="G64" s="63">
        <f>F64*C64</f>
        <v>5</v>
      </c>
      <c r="H64" s="86"/>
      <c r="I64" s="5">
        <f>$I$62/$E$62*E64</f>
        <v>535.71428571428567</v>
      </c>
      <c r="J64" s="87"/>
      <c r="K64" s="87"/>
    </row>
    <row r="65" spans="1:11" s="73" customFormat="1" ht="25.5" x14ac:dyDescent="0.25">
      <c r="A65" s="77" t="s">
        <v>32</v>
      </c>
      <c r="B65" s="78" t="s">
        <v>147</v>
      </c>
      <c r="C65" s="60">
        <v>1</v>
      </c>
      <c r="D65" s="8">
        <f t="shared" si="14"/>
        <v>1.4285714285714287E-2</v>
      </c>
      <c r="E65" s="63">
        <f t="shared" si="15"/>
        <v>5</v>
      </c>
      <c r="F65" s="4">
        <v>5</v>
      </c>
      <c r="G65" s="63">
        <f t="shared" ref="G65:G77" si="16">F65*C65</f>
        <v>5</v>
      </c>
      <c r="H65" s="86"/>
      <c r="I65" s="5">
        <f t="shared" ref="I65:I77" si="17">$I$62/$E$62*E65</f>
        <v>535.71428571428567</v>
      </c>
      <c r="J65" s="87"/>
      <c r="K65" s="87"/>
    </row>
    <row r="66" spans="1:11" s="73" customFormat="1" ht="25.5" x14ac:dyDescent="0.25">
      <c r="A66" s="77" t="s">
        <v>48</v>
      </c>
      <c r="B66" s="78" t="s">
        <v>148</v>
      </c>
      <c r="C66" s="60">
        <v>2</v>
      </c>
      <c r="D66" s="8">
        <f t="shared" si="14"/>
        <v>2.8571428571428574E-2</v>
      </c>
      <c r="E66" s="63">
        <f t="shared" si="15"/>
        <v>10</v>
      </c>
      <c r="F66" s="4">
        <v>5</v>
      </c>
      <c r="G66" s="63">
        <f t="shared" si="16"/>
        <v>10</v>
      </c>
      <c r="H66" s="86"/>
      <c r="I66" s="5">
        <f t="shared" si="17"/>
        <v>1071.4285714285713</v>
      </c>
      <c r="J66" s="87"/>
      <c r="K66" s="87"/>
    </row>
    <row r="67" spans="1:11" s="73" customFormat="1" hidden="1" x14ac:dyDescent="0.25">
      <c r="A67" s="77" t="s">
        <v>49</v>
      </c>
      <c r="B67" s="78"/>
      <c r="C67" s="60">
        <v>0</v>
      </c>
      <c r="D67" s="8">
        <f t="shared" si="14"/>
        <v>0</v>
      </c>
      <c r="E67" s="63">
        <f t="shared" si="15"/>
        <v>0</v>
      </c>
      <c r="F67" s="62">
        <v>5</v>
      </c>
      <c r="G67" s="63">
        <f t="shared" si="16"/>
        <v>0</v>
      </c>
      <c r="H67" s="86"/>
      <c r="I67" s="5">
        <f t="shared" si="17"/>
        <v>0</v>
      </c>
      <c r="J67" s="87"/>
      <c r="K67" s="87"/>
    </row>
    <row r="68" spans="1:11" s="73" customFormat="1" hidden="1" x14ac:dyDescent="0.25">
      <c r="A68" s="77" t="s">
        <v>86</v>
      </c>
      <c r="B68" s="78"/>
      <c r="C68" s="60">
        <v>0</v>
      </c>
      <c r="D68" s="8">
        <f t="shared" si="14"/>
        <v>0</v>
      </c>
      <c r="E68" s="63">
        <f t="shared" si="15"/>
        <v>0</v>
      </c>
      <c r="F68" s="62">
        <v>5</v>
      </c>
      <c r="G68" s="63">
        <f t="shared" si="16"/>
        <v>0</v>
      </c>
      <c r="H68" s="86"/>
      <c r="I68" s="5">
        <f t="shared" si="17"/>
        <v>0</v>
      </c>
      <c r="J68" s="87"/>
      <c r="K68" s="87"/>
    </row>
    <row r="69" spans="1:11" s="73" customFormat="1" hidden="1" x14ac:dyDescent="0.25">
      <c r="A69" s="77" t="s">
        <v>87</v>
      </c>
      <c r="B69" s="78"/>
      <c r="C69" s="60">
        <v>0</v>
      </c>
      <c r="D69" s="8">
        <f t="shared" si="14"/>
        <v>0</v>
      </c>
      <c r="E69" s="63">
        <f t="shared" si="15"/>
        <v>0</v>
      </c>
      <c r="F69" s="62">
        <v>5</v>
      </c>
      <c r="G69" s="63">
        <f t="shared" si="16"/>
        <v>0</v>
      </c>
      <c r="H69" s="86"/>
      <c r="I69" s="5">
        <f t="shared" si="17"/>
        <v>0</v>
      </c>
      <c r="J69" s="87"/>
      <c r="K69" s="87"/>
    </row>
    <row r="70" spans="1:11" s="73" customFormat="1" hidden="1" x14ac:dyDescent="0.25">
      <c r="A70" s="77" t="s">
        <v>88</v>
      </c>
      <c r="B70" s="78"/>
      <c r="C70" s="60">
        <v>0</v>
      </c>
      <c r="D70" s="8">
        <f t="shared" si="14"/>
        <v>0</v>
      </c>
      <c r="E70" s="63">
        <f t="shared" si="15"/>
        <v>0</v>
      </c>
      <c r="F70" s="62">
        <v>5</v>
      </c>
      <c r="G70" s="63">
        <f t="shared" si="16"/>
        <v>0</v>
      </c>
      <c r="H70" s="86"/>
      <c r="I70" s="5">
        <f t="shared" si="17"/>
        <v>0</v>
      </c>
      <c r="J70" s="87"/>
      <c r="K70" s="87"/>
    </row>
    <row r="71" spans="1:11" s="73" customFormat="1" hidden="1" x14ac:dyDescent="0.25">
      <c r="A71" s="77" t="s">
        <v>89</v>
      </c>
      <c r="B71" s="78"/>
      <c r="C71" s="60">
        <v>0</v>
      </c>
      <c r="D71" s="8">
        <f t="shared" si="14"/>
        <v>0</v>
      </c>
      <c r="E71" s="63">
        <f t="shared" si="15"/>
        <v>0</v>
      </c>
      <c r="F71" s="62">
        <v>5</v>
      </c>
      <c r="G71" s="63">
        <f t="shared" si="16"/>
        <v>0</v>
      </c>
      <c r="H71" s="86"/>
      <c r="I71" s="5">
        <f t="shared" si="17"/>
        <v>0</v>
      </c>
      <c r="J71" s="87"/>
      <c r="K71" s="87"/>
    </row>
    <row r="72" spans="1:11" s="73" customFormat="1" hidden="1" x14ac:dyDescent="0.25">
      <c r="A72" s="77" t="s">
        <v>90</v>
      </c>
      <c r="B72" s="78"/>
      <c r="C72" s="60">
        <v>0</v>
      </c>
      <c r="D72" s="8">
        <f t="shared" si="14"/>
        <v>0</v>
      </c>
      <c r="E72" s="63">
        <f t="shared" si="15"/>
        <v>0</v>
      </c>
      <c r="F72" s="62">
        <v>5</v>
      </c>
      <c r="G72" s="63">
        <f t="shared" si="16"/>
        <v>0</v>
      </c>
      <c r="H72" s="86"/>
      <c r="I72" s="5">
        <f t="shared" si="17"/>
        <v>0</v>
      </c>
      <c r="J72" s="87"/>
      <c r="K72" s="87"/>
    </row>
    <row r="73" spans="1:11" s="73" customFormat="1" hidden="1" x14ac:dyDescent="0.25">
      <c r="A73" s="77" t="s">
        <v>91</v>
      </c>
      <c r="B73" s="78"/>
      <c r="C73" s="60">
        <v>0</v>
      </c>
      <c r="D73" s="8">
        <f t="shared" si="14"/>
        <v>0</v>
      </c>
      <c r="E73" s="63">
        <f t="shared" si="15"/>
        <v>0</v>
      </c>
      <c r="F73" s="62">
        <v>5</v>
      </c>
      <c r="G73" s="63">
        <f t="shared" si="16"/>
        <v>0</v>
      </c>
      <c r="H73" s="86"/>
      <c r="I73" s="5">
        <f t="shared" si="17"/>
        <v>0</v>
      </c>
      <c r="J73" s="87"/>
      <c r="K73" s="87"/>
    </row>
    <row r="74" spans="1:11" s="73" customFormat="1" hidden="1" x14ac:dyDescent="0.25">
      <c r="A74" s="77" t="s">
        <v>92</v>
      </c>
      <c r="B74" s="78"/>
      <c r="C74" s="60">
        <v>0</v>
      </c>
      <c r="D74" s="8">
        <f t="shared" si="14"/>
        <v>0</v>
      </c>
      <c r="E74" s="63">
        <f t="shared" si="15"/>
        <v>0</v>
      </c>
      <c r="F74" s="62">
        <v>5</v>
      </c>
      <c r="G74" s="63">
        <f t="shared" si="16"/>
        <v>0</v>
      </c>
      <c r="H74" s="86"/>
      <c r="I74" s="5">
        <f t="shared" si="17"/>
        <v>0</v>
      </c>
      <c r="J74" s="87"/>
      <c r="K74" s="87"/>
    </row>
    <row r="75" spans="1:11" s="73" customFormat="1" hidden="1" x14ac:dyDescent="0.25">
      <c r="A75" s="77" t="s">
        <v>93</v>
      </c>
      <c r="B75" s="78"/>
      <c r="C75" s="60">
        <v>0</v>
      </c>
      <c r="D75" s="8">
        <f t="shared" si="14"/>
        <v>0</v>
      </c>
      <c r="E75" s="63">
        <f t="shared" si="15"/>
        <v>0</v>
      </c>
      <c r="F75" s="62">
        <v>5</v>
      </c>
      <c r="G75" s="63">
        <f t="shared" si="16"/>
        <v>0</v>
      </c>
      <c r="H75" s="86"/>
      <c r="I75" s="5">
        <f t="shared" si="17"/>
        <v>0</v>
      </c>
      <c r="J75" s="87"/>
      <c r="K75" s="87"/>
    </row>
    <row r="76" spans="1:11" s="73" customFormat="1" hidden="1" x14ac:dyDescent="0.25">
      <c r="A76" s="77" t="s">
        <v>94</v>
      </c>
      <c r="B76" s="78"/>
      <c r="C76" s="60">
        <v>0</v>
      </c>
      <c r="D76" s="8">
        <f t="shared" si="14"/>
        <v>0</v>
      </c>
      <c r="E76" s="63">
        <f t="shared" si="15"/>
        <v>0</v>
      </c>
      <c r="F76" s="62">
        <v>5</v>
      </c>
      <c r="G76" s="63">
        <f t="shared" si="16"/>
        <v>0</v>
      </c>
      <c r="H76" s="86"/>
      <c r="I76" s="5">
        <f t="shared" si="17"/>
        <v>0</v>
      </c>
      <c r="J76" s="87"/>
      <c r="K76" s="87"/>
    </row>
    <row r="77" spans="1:11" s="73" customFormat="1" hidden="1" x14ac:dyDescent="0.25">
      <c r="A77" s="77" t="s">
        <v>95</v>
      </c>
      <c r="B77" s="78"/>
      <c r="C77" s="60">
        <v>0</v>
      </c>
      <c r="D77" s="8">
        <f t="shared" si="14"/>
        <v>0</v>
      </c>
      <c r="E77" s="63">
        <f t="shared" si="15"/>
        <v>0</v>
      </c>
      <c r="F77" s="62">
        <v>5</v>
      </c>
      <c r="G77" s="63">
        <f t="shared" si="16"/>
        <v>0</v>
      </c>
      <c r="H77" s="86"/>
      <c r="I77" s="5">
        <f t="shared" si="17"/>
        <v>0</v>
      </c>
      <c r="J77" s="87"/>
      <c r="K77" s="87"/>
    </row>
    <row r="78" spans="1:11" s="73" customFormat="1" ht="15" customHeight="1" x14ac:dyDescent="0.25">
      <c r="A78" s="88"/>
      <c r="B78" s="89"/>
      <c r="C78" s="81"/>
      <c r="D78" s="82"/>
      <c r="E78" s="63"/>
      <c r="F78" s="63"/>
      <c r="G78" s="63"/>
      <c r="H78" s="86"/>
      <c r="I78" s="71"/>
    </row>
    <row r="79" spans="1:11" s="73" customFormat="1" ht="15" customHeight="1" x14ac:dyDescent="0.25">
      <c r="A79" s="49" t="s">
        <v>37</v>
      </c>
      <c r="B79" s="50" t="s">
        <v>151</v>
      </c>
      <c r="C79" s="72">
        <v>0.15</v>
      </c>
      <c r="D79" s="52">
        <f>SUM(D80:D94)</f>
        <v>0.15</v>
      </c>
      <c r="E79" s="53">
        <f>SUM(E80:E94)</f>
        <v>5</v>
      </c>
      <c r="F79" s="54"/>
      <c r="G79" s="55">
        <f>SUM(G80:G94)</f>
        <v>5</v>
      </c>
      <c r="H79" s="56">
        <f>G79/E79*C79</f>
        <v>0.15</v>
      </c>
      <c r="I79" s="3">
        <f>C79*rekenmodel!B10</f>
        <v>5625</v>
      </c>
    </row>
    <row r="80" spans="1:11" s="73" customFormat="1" x14ac:dyDescent="0.25">
      <c r="A80" s="77" t="s">
        <v>33</v>
      </c>
      <c r="B80" s="78" t="s">
        <v>152</v>
      </c>
      <c r="C80" s="60">
        <v>1</v>
      </c>
      <c r="D80" s="8">
        <f>$C$79/(SUM($C$80:$C$94))*C80</f>
        <v>0.15</v>
      </c>
      <c r="E80" s="63">
        <f>C80*$F$2</f>
        <v>5</v>
      </c>
      <c r="F80" s="4">
        <v>5</v>
      </c>
      <c r="G80" s="63">
        <f>F80*C80</f>
        <v>5</v>
      </c>
      <c r="H80" s="86"/>
      <c r="I80" s="5">
        <f>$I$79/$E$79*E80</f>
        <v>5625</v>
      </c>
      <c r="J80" s="87"/>
      <c r="K80" s="87"/>
    </row>
    <row r="81" spans="1:11" s="73" customFormat="1" hidden="1" x14ac:dyDescent="0.25">
      <c r="A81" s="77" t="s">
        <v>96</v>
      </c>
      <c r="B81" s="78"/>
      <c r="C81" s="60">
        <v>0</v>
      </c>
      <c r="D81" s="8">
        <f>$C$79/(SUM($C$80:$C$94))*C81</f>
        <v>0</v>
      </c>
      <c r="E81" s="63">
        <f>C81*$F$2</f>
        <v>0</v>
      </c>
      <c r="F81" s="62">
        <v>5</v>
      </c>
      <c r="G81" s="63">
        <f>F81*C81</f>
        <v>0</v>
      </c>
      <c r="H81" s="86"/>
      <c r="I81" s="5">
        <f>$I$79/$E$79*E81</f>
        <v>0</v>
      </c>
      <c r="J81" s="87"/>
      <c r="K81" s="87"/>
    </row>
    <row r="82" spans="1:11" s="73" customFormat="1" hidden="1" x14ac:dyDescent="0.25">
      <c r="A82" s="77" t="s">
        <v>97</v>
      </c>
      <c r="B82" s="78"/>
      <c r="C82" s="60">
        <v>0</v>
      </c>
      <c r="D82" s="8">
        <f t="shared" ref="D82:D94" si="18">$C$79/(SUM($C$80:$C$94))*C82</f>
        <v>0</v>
      </c>
      <c r="E82" s="63">
        <f t="shared" ref="E82:E94" si="19">C82*$F$2</f>
        <v>0</v>
      </c>
      <c r="F82" s="62">
        <v>5</v>
      </c>
      <c r="G82" s="63">
        <f t="shared" ref="G82:G94" si="20">F82*C82</f>
        <v>0</v>
      </c>
      <c r="H82" s="86"/>
      <c r="I82" s="5">
        <f t="shared" ref="I82:I94" si="21">$I$79/$E$79*E82</f>
        <v>0</v>
      </c>
      <c r="J82" s="87"/>
      <c r="K82" s="87"/>
    </row>
    <row r="83" spans="1:11" s="73" customFormat="1" hidden="1" x14ac:dyDescent="0.25">
      <c r="A83" s="77" t="s">
        <v>98</v>
      </c>
      <c r="B83" s="78"/>
      <c r="C83" s="60">
        <v>0</v>
      </c>
      <c r="D83" s="8">
        <f t="shared" si="18"/>
        <v>0</v>
      </c>
      <c r="E83" s="63">
        <f t="shared" si="19"/>
        <v>0</v>
      </c>
      <c r="F83" s="62">
        <v>5</v>
      </c>
      <c r="G83" s="63">
        <f t="shared" si="20"/>
        <v>0</v>
      </c>
      <c r="H83" s="86"/>
      <c r="I83" s="5">
        <f t="shared" si="21"/>
        <v>0</v>
      </c>
      <c r="J83" s="87"/>
      <c r="K83" s="87"/>
    </row>
    <row r="84" spans="1:11" s="73" customFormat="1" hidden="1" x14ac:dyDescent="0.25">
      <c r="A84" s="77" t="s">
        <v>99</v>
      </c>
      <c r="B84" s="78"/>
      <c r="C84" s="60">
        <v>0</v>
      </c>
      <c r="D84" s="8">
        <f t="shared" si="18"/>
        <v>0</v>
      </c>
      <c r="E84" s="63">
        <f t="shared" si="19"/>
        <v>0</v>
      </c>
      <c r="F84" s="62">
        <v>5</v>
      </c>
      <c r="G84" s="63">
        <f t="shared" si="20"/>
        <v>0</v>
      </c>
      <c r="H84" s="86"/>
      <c r="I84" s="5">
        <f t="shared" si="21"/>
        <v>0</v>
      </c>
      <c r="J84" s="87"/>
      <c r="K84" s="87"/>
    </row>
    <row r="85" spans="1:11" s="73" customFormat="1" hidden="1" x14ac:dyDescent="0.25">
      <c r="A85" s="77" t="s">
        <v>115</v>
      </c>
      <c r="B85" s="78"/>
      <c r="C85" s="60">
        <v>0</v>
      </c>
      <c r="D85" s="8">
        <f t="shared" si="18"/>
        <v>0</v>
      </c>
      <c r="E85" s="63">
        <f t="shared" si="19"/>
        <v>0</v>
      </c>
      <c r="F85" s="62">
        <v>5</v>
      </c>
      <c r="G85" s="63">
        <f t="shared" si="20"/>
        <v>0</v>
      </c>
      <c r="H85" s="86"/>
      <c r="I85" s="5">
        <f t="shared" si="21"/>
        <v>0</v>
      </c>
      <c r="J85" s="87"/>
      <c r="K85" s="87"/>
    </row>
    <row r="86" spans="1:11" s="73" customFormat="1" hidden="1" x14ac:dyDescent="0.25">
      <c r="A86" s="77" t="s">
        <v>116</v>
      </c>
      <c r="B86" s="78"/>
      <c r="C86" s="60">
        <v>0</v>
      </c>
      <c r="D86" s="8">
        <f t="shared" si="18"/>
        <v>0</v>
      </c>
      <c r="E86" s="63">
        <f t="shared" si="19"/>
        <v>0</v>
      </c>
      <c r="F86" s="62">
        <v>5</v>
      </c>
      <c r="G86" s="63">
        <f t="shared" si="20"/>
        <v>0</v>
      </c>
      <c r="H86" s="86"/>
      <c r="I86" s="5">
        <f t="shared" si="21"/>
        <v>0</v>
      </c>
      <c r="J86" s="87"/>
      <c r="K86" s="87"/>
    </row>
    <row r="87" spans="1:11" s="73" customFormat="1" hidden="1" x14ac:dyDescent="0.25">
      <c r="A87" s="77" t="s">
        <v>117</v>
      </c>
      <c r="B87" s="78"/>
      <c r="C87" s="60">
        <v>0</v>
      </c>
      <c r="D87" s="8">
        <f t="shared" si="18"/>
        <v>0</v>
      </c>
      <c r="E87" s="63">
        <f t="shared" si="19"/>
        <v>0</v>
      </c>
      <c r="F87" s="62">
        <v>5</v>
      </c>
      <c r="G87" s="63">
        <f t="shared" si="20"/>
        <v>0</v>
      </c>
      <c r="H87" s="86"/>
      <c r="I87" s="5">
        <f t="shared" si="21"/>
        <v>0</v>
      </c>
      <c r="J87" s="87"/>
      <c r="K87" s="87"/>
    </row>
    <row r="88" spans="1:11" s="73" customFormat="1" hidden="1" x14ac:dyDescent="0.25">
      <c r="A88" s="77" t="s">
        <v>118</v>
      </c>
      <c r="B88" s="78"/>
      <c r="C88" s="60">
        <v>0</v>
      </c>
      <c r="D88" s="8">
        <f t="shared" si="18"/>
        <v>0</v>
      </c>
      <c r="E88" s="63">
        <f t="shared" si="19"/>
        <v>0</v>
      </c>
      <c r="F88" s="62">
        <v>5</v>
      </c>
      <c r="G88" s="63">
        <f t="shared" si="20"/>
        <v>0</v>
      </c>
      <c r="H88" s="86"/>
      <c r="I88" s="5">
        <f t="shared" si="21"/>
        <v>0</v>
      </c>
      <c r="J88" s="87"/>
      <c r="K88" s="87"/>
    </row>
    <row r="89" spans="1:11" s="73" customFormat="1" hidden="1" x14ac:dyDescent="0.25">
      <c r="A89" s="77" t="s">
        <v>119</v>
      </c>
      <c r="B89" s="78"/>
      <c r="C89" s="60">
        <v>0</v>
      </c>
      <c r="D89" s="8">
        <f t="shared" si="18"/>
        <v>0</v>
      </c>
      <c r="E89" s="63">
        <f t="shared" si="19"/>
        <v>0</v>
      </c>
      <c r="F89" s="62">
        <v>5</v>
      </c>
      <c r="G89" s="63">
        <f t="shared" si="20"/>
        <v>0</v>
      </c>
      <c r="H89" s="86"/>
      <c r="I89" s="5">
        <f t="shared" si="21"/>
        <v>0</v>
      </c>
      <c r="J89" s="87"/>
      <c r="K89" s="87"/>
    </row>
    <row r="90" spans="1:11" s="73" customFormat="1" hidden="1" x14ac:dyDescent="0.25">
      <c r="A90" s="77" t="s">
        <v>120</v>
      </c>
      <c r="B90" s="78"/>
      <c r="C90" s="60">
        <v>0</v>
      </c>
      <c r="D90" s="8">
        <f t="shared" si="18"/>
        <v>0</v>
      </c>
      <c r="E90" s="63">
        <f t="shared" si="19"/>
        <v>0</v>
      </c>
      <c r="F90" s="62">
        <v>5</v>
      </c>
      <c r="G90" s="63">
        <f t="shared" si="20"/>
        <v>0</v>
      </c>
      <c r="H90" s="86"/>
      <c r="I90" s="5">
        <f t="shared" si="21"/>
        <v>0</v>
      </c>
      <c r="J90" s="87"/>
      <c r="K90" s="87"/>
    </row>
    <row r="91" spans="1:11" s="73" customFormat="1" hidden="1" x14ac:dyDescent="0.25">
      <c r="A91" s="77" t="s">
        <v>121</v>
      </c>
      <c r="B91" s="78"/>
      <c r="C91" s="60">
        <v>0</v>
      </c>
      <c r="D91" s="8">
        <f t="shared" si="18"/>
        <v>0</v>
      </c>
      <c r="E91" s="63">
        <f t="shared" si="19"/>
        <v>0</v>
      </c>
      <c r="F91" s="62">
        <v>5</v>
      </c>
      <c r="G91" s="63">
        <f t="shared" si="20"/>
        <v>0</v>
      </c>
      <c r="H91" s="86"/>
      <c r="I91" s="5">
        <f t="shared" si="21"/>
        <v>0</v>
      </c>
      <c r="J91" s="87"/>
      <c r="K91" s="87"/>
    </row>
    <row r="92" spans="1:11" s="73" customFormat="1" hidden="1" x14ac:dyDescent="0.25">
      <c r="A92" s="77" t="s">
        <v>122</v>
      </c>
      <c r="B92" s="78"/>
      <c r="C92" s="60">
        <v>0</v>
      </c>
      <c r="D92" s="8">
        <f t="shared" si="18"/>
        <v>0</v>
      </c>
      <c r="E92" s="63">
        <f t="shared" si="19"/>
        <v>0</v>
      </c>
      <c r="F92" s="62">
        <v>5</v>
      </c>
      <c r="G92" s="63">
        <f t="shared" si="20"/>
        <v>0</v>
      </c>
      <c r="H92" s="86"/>
      <c r="I92" s="5">
        <f t="shared" si="21"/>
        <v>0</v>
      </c>
      <c r="J92" s="87"/>
      <c r="K92" s="87"/>
    </row>
    <row r="93" spans="1:11" s="73" customFormat="1" hidden="1" x14ac:dyDescent="0.25">
      <c r="A93" s="77" t="s">
        <v>123</v>
      </c>
      <c r="B93" s="78"/>
      <c r="C93" s="60">
        <v>0</v>
      </c>
      <c r="D93" s="8">
        <f t="shared" si="18"/>
        <v>0</v>
      </c>
      <c r="E93" s="63">
        <f t="shared" si="19"/>
        <v>0</v>
      </c>
      <c r="F93" s="62">
        <v>5</v>
      </c>
      <c r="G93" s="63">
        <f t="shared" si="20"/>
        <v>0</v>
      </c>
      <c r="H93" s="86"/>
      <c r="I93" s="5">
        <f t="shared" si="21"/>
        <v>0</v>
      </c>
      <c r="J93" s="87"/>
      <c r="K93" s="87"/>
    </row>
    <row r="94" spans="1:11" s="73" customFormat="1" hidden="1" x14ac:dyDescent="0.25">
      <c r="A94" s="77" t="s">
        <v>124</v>
      </c>
      <c r="B94" s="78"/>
      <c r="C94" s="60">
        <v>0</v>
      </c>
      <c r="D94" s="8">
        <f t="shared" si="18"/>
        <v>0</v>
      </c>
      <c r="E94" s="63">
        <f t="shared" si="19"/>
        <v>0</v>
      </c>
      <c r="F94" s="62">
        <v>5</v>
      </c>
      <c r="G94" s="63">
        <f t="shared" si="20"/>
        <v>0</v>
      </c>
      <c r="H94" s="86"/>
      <c r="I94" s="5">
        <f t="shared" si="21"/>
        <v>0</v>
      </c>
      <c r="J94" s="87"/>
      <c r="K94" s="87"/>
    </row>
    <row r="95" spans="1:11" s="73" customFormat="1" ht="15" customHeight="1" x14ac:dyDescent="0.25">
      <c r="A95" s="88"/>
      <c r="B95" s="89"/>
      <c r="C95" s="81"/>
      <c r="D95" s="82"/>
      <c r="E95" s="63"/>
      <c r="F95" s="63"/>
      <c r="G95" s="63"/>
      <c r="H95" s="86"/>
      <c r="I95" s="71"/>
    </row>
    <row r="96" spans="1:11" s="73" customFormat="1" ht="15" customHeight="1" x14ac:dyDescent="0.25">
      <c r="A96" s="90" t="s">
        <v>58</v>
      </c>
      <c r="B96" s="50" t="s">
        <v>153</v>
      </c>
      <c r="C96" s="72">
        <v>0.1</v>
      </c>
      <c r="D96" s="52">
        <f>SUM(D97:D111)</f>
        <v>0.1</v>
      </c>
      <c r="E96" s="53">
        <f>SUM(E97:E111)</f>
        <v>10</v>
      </c>
      <c r="F96" s="54"/>
      <c r="G96" s="55">
        <f>SUM(G97:G111)</f>
        <v>10</v>
      </c>
      <c r="H96" s="56">
        <f>G96/E96*C96</f>
        <v>0.1</v>
      </c>
      <c r="I96" s="3">
        <f>C96*rekenmodel!B10</f>
        <v>3750</v>
      </c>
    </row>
    <row r="97" spans="1:9" s="73" customFormat="1" ht="25.5" x14ac:dyDescent="0.25">
      <c r="A97" s="83" t="s">
        <v>57</v>
      </c>
      <c r="B97" s="59" t="s">
        <v>154</v>
      </c>
      <c r="C97" s="60">
        <v>1</v>
      </c>
      <c r="D97" s="8">
        <f>$C$96/(SUM($C$97:$C$111))*C97</f>
        <v>0.05</v>
      </c>
      <c r="E97" s="85">
        <f t="shared" ref="E97:E111" si="22">C97*$F$2</f>
        <v>5</v>
      </c>
      <c r="F97" s="7">
        <v>5</v>
      </c>
      <c r="G97" s="85">
        <f>F97*C97</f>
        <v>5</v>
      </c>
      <c r="H97" s="87"/>
      <c r="I97" s="6">
        <f>$I$96/$E$96*E97</f>
        <v>1875</v>
      </c>
    </row>
    <row r="98" spans="1:9" s="73" customFormat="1" ht="25.5" x14ac:dyDescent="0.25">
      <c r="A98" s="88" t="s">
        <v>59</v>
      </c>
      <c r="B98" s="66" t="s">
        <v>155</v>
      </c>
      <c r="C98" s="60">
        <v>1</v>
      </c>
      <c r="D98" s="8">
        <f t="shared" ref="D98:D111" si="23">$C$96/(SUM($C$97:$C$111))*C98</f>
        <v>0.05</v>
      </c>
      <c r="E98" s="63">
        <f t="shared" si="22"/>
        <v>5</v>
      </c>
      <c r="F98" s="7">
        <v>5</v>
      </c>
      <c r="G98" s="63">
        <f>F98*C98</f>
        <v>5</v>
      </c>
      <c r="H98" s="87"/>
      <c r="I98" s="5">
        <f>$I$96/$E$96*E98</f>
        <v>1875</v>
      </c>
    </row>
    <row r="99" spans="1:9" s="73" customFormat="1" hidden="1" x14ac:dyDescent="0.25">
      <c r="A99" s="88" t="s">
        <v>60</v>
      </c>
      <c r="B99" s="92"/>
      <c r="C99" s="93">
        <v>0</v>
      </c>
      <c r="D99" s="8">
        <f t="shared" si="23"/>
        <v>0</v>
      </c>
      <c r="E99" s="63">
        <f t="shared" si="22"/>
        <v>0</v>
      </c>
      <c r="F99" s="91">
        <v>5</v>
      </c>
      <c r="G99" s="63">
        <f t="shared" ref="G99:G111" si="24">F99*C99</f>
        <v>0</v>
      </c>
      <c r="H99" s="87"/>
      <c r="I99" s="5">
        <f t="shared" ref="I99:I111" si="25">$I$96/$E$96*E99</f>
        <v>0</v>
      </c>
    </row>
    <row r="100" spans="1:9" s="73" customFormat="1" hidden="1" x14ac:dyDescent="0.25">
      <c r="A100" s="88" t="s">
        <v>61</v>
      </c>
      <c r="B100" s="92"/>
      <c r="C100" s="93">
        <v>0</v>
      </c>
      <c r="D100" s="8">
        <f t="shared" si="23"/>
        <v>0</v>
      </c>
      <c r="E100" s="63">
        <f t="shared" si="22"/>
        <v>0</v>
      </c>
      <c r="F100" s="91">
        <v>5</v>
      </c>
      <c r="G100" s="63">
        <f t="shared" si="24"/>
        <v>0</v>
      </c>
      <c r="H100" s="87"/>
      <c r="I100" s="5">
        <f t="shared" si="25"/>
        <v>0</v>
      </c>
    </row>
    <row r="101" spans="1:9" s="73" customFormat="1" hidden="1" x14ac:dyDescent="0.25">
      <c r="A101" s="88" t="s">
        <v>100</v>
      </c>
      <c r="B101" s="92"/>
      <c r="C101" s="93">
        <v>0</v>
      </c>
      <c r="D101" s="8">
        <f t="shared" si="23"/>
        <v>0</v>
      </c>
      <c r="E101" s="63">
        <f t="shared" si="22"/>
        <v>0</v>
      </c>
      <c r="F101" s="91">
        <v>5</v>
      </c>
      <c r="G101" s="63">
        <f t="shared" si="24"/>
        <v>0</v>
      </c>
      <c r="H101" s="87"/>
      <c r="I101" s="5">
        <f t="shared" si="25"/>
        <v>0</v>
      </c>
    </row>
    <row r="102" spans="1:9" s="73" customFormat="1" hidden="1" x14ac:dyDescent="0.25">
      <c r="A102" s="88" t="s">
        <v>101</v>
      </c>
      <c r="B102" s="92"/>
      <c r="C102" s="93">
        <v>0</v>
      </c>
      <c r="D102" s="8">
        <f t="shared" si="23"/>
        <v>0</v>
      </c>
      <c r="E102" s="63">
        <f t="shared" si="22"/>
        <v>0</v>
      </c>
      <c r="F102" s="91">
        <v>5</v>
      </c>
      <c r="G102" s="63">
        <f t="shared" si="24"/>
        <v>0</v>
      </c>
      <c r="H102" s="87"/>
      <c r="I102" s="5">
        <f t="shared" si="25"/>
        <v>0</v>
      </c>
    </row>
    <row r="103" spans="1:9" s="73" customFormat="1" hidden="1" x14ac:dyDescent="0.25">
      <c r="A103" s="88" t="s">
        <v>102</v>
      </c>
      <c r="B103" s="92"/>
      <c r="C103" s="93">
        <v>0</v>
      </c>
      <c r="D103" s="8">
        <f t="shared" si="23"/>
        <v>0</v>
      </c>
      <c r="E103" s="63">
        <f t="shared" si="22"/>
        <v>0</v>
      </c>
      <c r="F103" s="91">
        <v>5</v>
      </c>
      <c r="G103" s="63">
        <f t="shared" si="24"/>
        <v>0</v>
      </c>
      <c r="H103" s="87"/>
      <c r="I103" s="5">
        <f t="shared" si="25"/>
        <v>0</v>
      </c>
    </row>
    <row r="104" spans="1:9" s="73" customFormat="1" hidden="1" x14ac:dyDescent="0.25">
      <c r="A104" s="88" t="s">
        <v>103</v>
      </c>
      <c r="B104" s="92"/>
      <c r="C104" s="93">
        <v>0</v>
      </c>
      <c r="D104" s="8">
        <f t="shared" si="23"/>
        <v>0</v>
      </c>
      <c r="E104" s="63">
        <f t="shared" si="22"/>
        <v>0</v>
      </c>
      <c r="F104" s="91">
        <v>5</v>
      </c>
      <c r="G104" s="63">
        <f t="shared" si="24"/>
        <v>0</v>
      </c>
      <c r="H104" s="87"/>
      <c r="I104" s="5">
        <f t="shared" si="25"/>
        <v>0</v>
      </c>
    </row>
    <row r="105" spans="1:9" s="73" customFormat="1" hidden="1" x14ac:dyDescent="0.25">
      <c r="A105" s="88" t="s">
        <v>104</v>
      </c>
      <c r="B105" s="92"/>
      <c r="C105" s="93">
        <v>0</v>
      </c>
      <c r="D105" s="8">
        <f t="shared" si="23"/>
        <v>0</v>
      </c>
      <c r="E105" s="63">
        <f t="shared" si="22"/>
        <v>0</v>
      </c>
      <c r="F105" s="91">
        <v>5</v>
      </c>
      <c r="G105" s="63">
        <f t="shared" si="24"/>
        <v>0</v>
      </c>
      <c r="H105" s="87"/>
      <c r="I105" s="5">
        <f t="shared" si="25"/>
        <v>0</v>
      </c>
    </row>
    <row r="106" spans="1:9" s="73" customFormat="1" hidden="1" x14ac:dyDescent="0.25">
      <c r="A106" s="88" t="s">
        <v>105</v>
      </c>
      <c r="B106" s="92"/>
      <c r="C106" s="93">
        <v>0</v>
      </c>
      <c r="D106" s="8">
        <f t="shared" si="23"/>
        <v>0</v>
      </c>
      <c r="E106" s="63">
        <f t="shared" si="22"/>
        <v>0</v>
      </c>
      <c r="F106" s="91">
        <v>5</v>
      </c>
      <c r="G106" s="63">
        <f t="shared" si="24"/>
        <v>0</v>
      </c>
      <c r="H106" s="87"/>
      <c r="I106" s="5">
        <f t="shared" si="25"/>
        <v>0</v>
      </c>
    </row>
    <row r="107" spans="1:9" s="73" customFormat="1" hidden="1" x14ac:dyDescent="0.25">
      <c r="A107" s="88" t="s">
        <v>106</v>
      </c>
      <c r="B107" s="92"/>
      <c r="C107" s="93">
        <v>0</v>
      </c>
      <c r="D107" s="8">
        <f t="shared" si="23"/>
        <v>0</v>
      </c>
      <c r="E107" s="63">
        <f t="shared" si="22"/>
        <v>0</v>
      </c>
      <c r="F107" s="91">
        <v>5</v>
      </c>
      <c r="G107" s="63">
        <f t="shared" si="24"/>
        <v>0</v>
      </c>
      <c r="H107" s="87"/>
      <c r="I107" s="5">
        <f t="shared" si="25"/>
        <v>0</v>
      </c>
    </row>
    <row r="108" spans="1:9" s="73" customFormat="1" hidden="1" x14ac:dyDescent="0.25">
      <c r="A108" s="88" t="s">
        <v>107</v>
      </c>
      <c r="B108" s="92"/>
      <c r="C108" s="93">
        <v>0</v>
      </c>
      <c r="D108" s="8">
        <f t="shared" si="23"/>
        <v>0</v>
      </c>
      <c r="E108" s="63">
        <f t="shared" si="22"/>
        <v>0</v>
      </c>
      <c r="F108" s="91">
        <v>5</v>
      </c>
      <c r="G108" s="63">
        <f t="shared" si="24"/>
        <v>0</v>
      </c>
      <c r="H108" s="87"/>
      <c r="I108" s="5">
        <f t="shared" si="25"/>
        <v>0</v>
      </c>
    </row>
    <row r="109" spans="1:9" s="73" customFormat="1" hidden="1" x14ac:dyDescent="0.25">
      <c r="A109" s="88" t="s">
        <v>108</v>
      </c>
      <c r="B109" s="92"/>
      <c r="C109" s="93">
        <v>0</v>
      </c>
      <c r="D109" s="8">
        <f t="shared" si="23"/>
        <v>0</v>
      </c>
      <c r="E109" s="63">
        <f t="shared" si="22"/>
        <v>0</v>
      </c>
      <c r="F109" s="91">
        <v>5</v>
      </c>
      <c r="G109" s="63">
        <f t="shared" si="24"/>
        <v>0</v>
      </c>
      <c r="H109" s="87"/>
      <c r="I109" s="5">
        <f t="shared" si="25"/>
        <v>0</v>
      </c>
    </row>
    <row r="110" spans="1:9" s="73" customFormat="1" hidden="1" x14ac:dyDescent="0.25">
      <c r="A110" s="88" t="s">
        <v>109</v>
      </c>
      <c r="B110" s="92"/>
      <c r="C110" s="93">
        <v>0</v>
      </c>
      <c r="D110" s="8">
        <f t="shared" si="23"/>
        <v>0</v>
      </c>
      <c r="E110" s="63">
        <f t="shared" si="22"/>
        <v>0</v>
      </c>
      <c r="F110" s="91">
        <v>5</v>
      </c>
      <c r="G110" s="63">
        <f t="shared" si="24"/>
        <v>0</v>
      </c>
      <c r="H110" s="87"/>
      <c r="I110" s="5">
        <f t="shared" si="25"/>
        <v>0</v>
      </c>
    </row>
    <row r="111" spans="1:9" s="73" customFormat="1" hidden="1" x14ac:dyDescent="0.25">
      <c r="A111" s="88" t="s">
        <v>110</v>
      </c>
      <c r="B111" s="92"/>
      <c r="C111" s="93">
        <v>0</v>
      </c>
      <c r="D111" s="8">
        <f t="shared" si="23"/>
        <v>0</v>
      </c>
      <c r="E111" s="63">
        <f t="shared" si="22"/>
        <v>0</v>
      </c>
      <c r="F111" s="91">
        <v>5</v>
      </c>
      <c r="G111" s="63">
        <f t="shared" si="24"/>
        <v>0</v>
      </c>
      <c r="H111" s="87"/>
      <c r="I111" s="5">
        <f t="shared" si="25"/>
        <v>0</v>
      </c>
    </row>
    <row r="112" spans="1:9" ht="13.5" thickBot="1" x14ac:dyDescent="0.25">
      <c r="A112" s="94"/>
      <c r="B112" s="95"/>
      <c r="C112" s="96"/>
      <c r="D112" s="97"/>
      <c r="E112" s="98"/>
      <c r="F112" s="98"/>
      <c r="G112" s="96"/>
      <c r="H112" s="37"/>
      <c r="I112" s="99"/>
    </row>
  </sheetData>
  <sheetProtection algorithmName="SHA-512" hashValue="pH5xkmuw4XzbyVirP8+WHjMtQkMMbGEUPGWqD9SuqprTJJsTZQaOqfN48ExFVPNnxcDenX7i1O7UPrfZfQZk5Q==" saltValue="63hIN5HkEvtRxK/ztCBpWA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97:F111 F63:F77 F80:F94 F11:F25 F45:F60" xr:uid="{00000000-0002-0000-0100-000000000000}">
      <formula1>$F$2:$F$7</formula1>
    </dataValidation>
    <dataValidation type="list" allowBlank="1" showInputMessage="1" showErrorMessage="1" sqref="C11:C25 C28:C42 C63:C77 C80:C94 C97:C111 C45:C60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2024-06-20T06:57:49Z</dcterms:modified>
</cp:coreProperties>
</file>