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orailbv.sharepoint.com/teams/AanbestedingWerkplekhardware998/Gedeelde documenten/General/2b aanbesteding gepubliceerde stukken onder TN 522063/aan te passen stukken voor prijsbepaling/"/>
    </mc:Choice>
  </mc:AlternateContent>
  <xr:revisionPtr revIDLastSave="16" documentId="13_ncr:1_{98C1CA8F-3DC0-43F3-A064-C30197A3216A}" xr6:coauthVersionLast="47" xr6:coauthVersionMax="47" xr10:uidLastSave="{2079245E-C966-4E06-82C5-B2D824A47E62}"/>
  <bookViews>
    <workbookView xWindow="19090" yWindow="-16870" windowWidth="38620" windowHeight="21220" firstSheet="1" activeTab="1" xr2:uid="{00000000-000D-0000-FFFF-FFFF00000000}"/>
  </bookViews>
  <sheets>
    <sheet name="SLDataSheet" sheetId="4" state="veryHidden" r:id="rId1"/>
    <sheet name="Annex 5.1 Aanbiedingsbegroting" sheetId="1" r:id="rId2"/>
  </sheets>
  <definedNames>
    <definedName name="_xlnm.Print_Area" localSheetId="1">'Annex 5.1 Aanbiedingsbegroting'!$A$1:$O$42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27" i="1"/>
  <c r="C16" i="1" l="1"/>
  <c r="I25" i="1"/>
  <c r="K25" i="1" s="1"/>
  <c r="M25" i="1" s="1"/>
  <c r="I26" i="1"/>
  <c r="K26" i="1" s="1"/>
  <c r="M26" i="1" s="1"/>
  <c r="I24" i="1"/>
  <c r="K24" i="1" s="1"/>
  <c r="M24" i="1" s="1"/>
  <c r="M28" i="1" l="1"/>
  <c r="M32" i="1" s="1"/>
</calcChain>
</file>

<file path=xl/sharedStrings.xml><?xml version="1.0" encoding="utf-8"?>
<sst xmlns="http://schemas.openxmlformats.org/spreadsheetml/2006/main" count="49" uniqueCount="42">
  <si>
    <t>- Alle gele cellen dienen door inschrijver te worden ingevuld.</t>
  </si>
  <si>
    <t>(Uw logo hier)</t>
  </si>
  <si>
    <t>- Deze aanbiedingsbegroting dient rechtsgeldig te worden ondertekend.</t>
  </si>
  <si>
    <t>- Er mogen geen negatieve bedragen en/of percentages worden ingevuld.</t>
  </si>
  <si>
    <t>- De niet-gele velden mogen niet worden gewijzigd.</t>
  </si>
  <si>
    <t>- Alle kosten en verrekeningen om te voldoen aan gestelde eisen en door inschrijver beantwoorde kwaliteitscriteria zijn opgenomen in de bedragen van de aanbiedingsbegroting.</t>
  </si>
  <si>
    <t>Totale inschrijfsom:</t>
  </si>
  <si>
    <t>Handtekening:</t>
  </si>
  <si>
    <t>Organisatie:</t>
  </si>
  <si>
    <t xml:space="preserve"> </t>
  </si>
  <si>
    <t>Naam:</t>
  </si>
  <si>
    <t>Functie:</t>
  </si>
  <si>
    <t>Plaats:</t>
  </si>
  <si>
    <t>Datum:</t>
  </si>
  <si>
    <r>
      <t xml:space="preserve">- Genoemde prijzen en tarieven zijn opgegeven </t>
    </r>
    <r>
      <rPr>
        <sz val="11"/>
        <rFont val="Calibri"/>
        <family val="2"/>
        <scheme val="minor"/>
      </rPr>
      <t>conform de ARBIT 2022</t>
    </r>
    <r>
      <rPr>
        <sz val="11"/>
        <color theme="1"/>
        <rFont val="Calibri"/>
        <family val="2"/>
        <scheme val="minor"/>
      </rPr>
      <t>, in Euro's, excl. BTW.</t>
    </r>
  </si>
  <si>
    <t xml:space="preserve">Merk </t>
  </si>
  <si>
    <t>Type</t>
  </si>
  <si>
    <t>Totaal</t>
  </si>
  <si>
    <t>Subtotaal</t>
  </si>
  <si>
    <t>Tweakers prijs     excl. BTW</t>
  </si>
  <si>
    <t>Tweakers prijs     incl. BTW</t>
  </si>
  <si>
    <t>░</t>
  </si>
  <si>
    <t>Verwachte aantallen</t>
  </si>
  <si>
    <t>Merk Korting</t>
  </si>
  <si>
    <t>Generieke korting voor het gehele perceel</t>
  </si>
  <si>
    <t xml:space="preserve">- De ingevulde bedragen en kortingen dienen afgerond te worden op 2 decimalen </t>
  </si>
  <si>
    <t>- De ingevulde bedragen en kortingen  zijn zonder enig voorbehoud opgegeven.</t>
  </si>
  <si>
    <t xml:space="preserve"> - Verwachten aantallen zijn idicatief en hier kunnen geen rechten aan worden ontleent</t>
  </si>
  <si>
    <r>
      <t xml:space="preserve">Duur van de overeenkomst: </t>
    </r>
    <r>
      <rPr>
        <sz val="11"/>
        <rFont val="Calibri"/>
        <family val="2"/>
        <scheme val="minor"/>
      </rPr>
      <t>maximaal 8 jaren waarvan 5 jaar vast en 3 x 1 optiejaren</t>
    </r>
  </si>
  <si>
    <t>Apple</t>
  </si>
  <si>
    <t>Samsung</t>
  </si>
  <si>
    <t>Google</t>
  </si>
  <si>
    <t>Iphone 13 128 zwart</t>
  </si>
  <si>
    <t>Productgroep Telefonie</t>
  </si>
  <si>
    <t>Generieke korting  productgroep Telefonie</t>
  </si>
  <si>
    <t>Prijs per stuk</t>
  </si>
  <si>
    <t xml:space="preserve"> - Waarden van de oranje cellen (prijsbepaling van 14 dagen voor inschrijving) worden uiterlijk 10 dagen voor inschrijving opgelevert door ProRail</t>
  </si>
  <si>
    <t>Raamovereenkomst End-user Hardware                                                                          (werkplekhardware, smartphones en AV-middelen) TN 496858 / TN 522063, Perceel 2</t>
  </si>
  <si>
    <t>Google Pixel 8 Pro 128 Gb</t>
  </si>
  <si>
    <t>Samsung Galaxy S23 128Gb</t>
  </si>
  <si>
    <t xml:space="preserve"> Annex 5.1: Aanbiedingsbegroting v1.2</t>
  </si>
  <si>
    <t>Versie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</si>
</sst>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\ mmmm\ yyyy;@"/>
    <numFmt numFmtId="165" formatCode="_ * #,##0_ ;_ * \-#,##0_ ;_ * &quot;-&quot;??_ ;_ @_ 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sz val="11"/>
      <color theme="6" tint="0.7999816888943144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6" fillId="3" borderId="1">
      <alignment horizontal="center"/>
    </xf>
    <xf numFmtId="0" fontId="6" fillId="2" borderId="0"/>
    <xf numFmtId="0" fontId="4" fillId="0" borderId="0"/>
    <xf numFmtId="44" fontId="6" fillId="2" borderId="1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2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2"/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6" fillId="2" borderId="0" xfId="0" applyFont="1" applyFill="1"/>
    <xf numFmtId="44" fontId="8" fillId="4" borderId="1" xfId="0" applyNumberFormat="1" applyFont="1" applyFill="1" applyBorder="1"/>
    <xf numFmtId="0" fontId="2" fillId="2" borderId="0" xfId="0" quotePrefix="1" applyFont="1" applyFill="1" applyAlignment="1">
      <alignment horizontal="left" vertical="top" wrapText="1"/>
    </xf>
    <xf numFmtId="0" fontId="2" fillId="2" borderId="0" xfId="0" applyFont="1" applyFill="1"/>
    <xf numFmtId="0" fontId="2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quotePrefix="1" applyFont="1" applyFill="1" applyAlignment="1">
      <alignment horizontal="left" wrapText="1"/>
    </xf>
    <xf numFmtId="165" fontId="2" fillId="2" borderId="0" xfId="6" applyNumberFormat="1" applyFont="1" applyFill="1" applyBorder="1" applyAlignment="1">
      <alignment wrapText="1"/>
    </xf>
    <xf numFmtId="0" fontId="2" fillId="2" borderId="8" xfId="0" applyFont="1" applyFill="1" applyBorder="1"/>
    <xf numFmtId="0" fontId="2" fillId="2" borderId="9" xfId="0" applyFont="1" applyFill="1" applyBorder="1"/>
    <xf numFmtId="0" fontId="11" fillId="2" borderId="0" xfId="0" applyFont="1" applyFill="1"/>
    <xf numFmtId="0" fontId="8" fillId="2" borderId="0" xfId="0" applyFont="1" applyFill="1"/>
    <xf numFmtId="0" fontId="9" fillId="2" borderId="0" xfId="0" quotePrefix="1" applyFont="1" applyFill="1" applyAlignment="1">
      <alignment horizontal="left"/>
    </xf>
    <xf numFmtId="44" fontId="10" fillId="5" borderId="1" xfId="5" applyFont="1" applyFill="1" applyBorder="1" applyAlignment="1">
      <alignment horizontal="center" vertical="center"/>
    </xf>
    <xf numFmtId="0" fontId="1" fillId="2" borderId="0" xfId="0" quotePrefix="1" applyFont="1" applyFill="1" applyAlignment="1">
      <alignment horizontal="left" vertical="top" wrapText="1"/>
    </xf>
    <xf numFmtId="44" fontId="10" fillId="5" borderId="0" xfId="5" applyFont="1" applyFill="1" applyBorder="1" applyAlignment="1">
      <alignment horizontal="center" vertical="center"/>
    </xf>
    <xf numFmtId="0" fontId="13" fillId="7" borderId="0" xfId="0" applyFont="1" applyFill="1" applyAlignment="1">
      <alignment vertical="top"/>
    </xf>
    <xf numFmtId="44" fontId="14" fillId="7" borderId="0" xfId="5" applyFont="1" applyFill="1" applyBorder="1" applyAlignment="1">
      <alignment horizontal="center" vertical="center" wrapText="1"/>
    </xf>
    <xf numFmtId="44" fontId="12" fillId="7" borderId="1" xfId="5" applyFont="1" applyFill="1" applyBorder="1" applyAlignment="1" applyProtection="1">
      <alignment horizontal="center" vertical="center" wrapText="1"/>
      <protection locked="0"/>
    </xf>
    <xf numFmtId="44" fontId="12" fillId="7" borderId="0" xfId="5" applyFont="1" applyFill="1" applyBorder="1" applyAlignment="1" applyProtection="1">
      <alignment horizontal="center" vertical="center" wrapText="1"/>
      <protection locked="0"/>
    </xf>
    <xf numFmtId="0" fontId="10" fillId="5" borderId="1" xfId="0" quotePrefix="1" applyFont="1" applyFill="1" applyBorder="1" applyAlignment="1">
      <alignment horizontal="left" vertical="top"/>
    </xf>
    <xf numFmtId="0" fontId="13" fillId="7" borderId="1" xfId="0" applyFont="1" applyFill="1" applyBorder="1" applyAlignment="1">
      <alignment vertical="top"/>
    </xf>
    <xf numFmtId="0" fontId="1" fillId="2" borderId="0" xfId="0" quotePrefix="1" applyFont="1" applyFill="1" applyAlignment="1">
      <alignment vertical="top" wrapText="1"/>
    </xf>
    <xf numFmtId="0" fontId="16" fillId="2" borderId="1" xfId="8" quotePrefix="1" applyFill="1" applyBorder="1" applyAlignment="1">
      <alignment vertical="top" wrapText="1"/>
    </xf>
    <xf numFmtId="44" fontId="2" fillId="2" borderId="0" xfId="5" applyFont="1" applyFill="1"/>
    <xf numFmtId="165" fontId="12" fillId="7" borderId="1" xfId="6" applyNumberFormat="1" applyFont="1" applyFill="1" applyBorder="1" applyAlignment="1" applyProtection="1">
      <alignment horizontal="center" vertical="center" wrapText="1"/>
      <protection locked="0"/>
    </xf>
    <xf numFmtId="44" fontId="14" fillId="9" borderId="1" xfId="5" applyFont="1" applyFill="1" applyBorder="1" applyAlignment="1">
      <alignment horizontal="center" vertical="center" wrapText="1"/>
    </xf>
    <xf numFmtId="10" fontId="12" fillId="6" borderId="1" xfId="7" applyNumberFormat="1" applyFont="1" applyFill="1" applyBorder="1" applyAlignment="1" applyProtection="1">
      <alignment horizontal="center" vertical="center" wrapText="1"/>
      <protection locked="0"/>
    </xf>
    <xf numFmtId="10" fontId="10" fillId="5" borderId="0" xfId="7" applyNumberFormat="1" applyFont="1" applyFill="1" applyBorder="1" applyAlignment="1">
      <alignment horizontal="center" vertical="center"/>
    </xf>
    <xf numFmtId="10" fontId="12" fillId="7" borderId="0" xfId="5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2" applyFont="1"/>
    <xf numFmtId="9" fontId="17" fillId="2" borderId="0" xfId="2" applyNumberFormat="1" applyFont="1"/>
    <xf numFmtId="165" fontId="6" fillId="2" borderId="0" xfId="2" applyNumberFormat="1"/>
    <xf numFmtId="0" fontId="1" fillId="2" borderId="0" xfId="0" applyFont="1" applyFill="1" applyAlignment="1">
      <alignment horizontal="left" wrapText="1"/>
    </xf>
    <xf numFmtId="0" fontId="8" fillId="5" borderId="22" xfId="0" quotePrefix="1" applyFont="1" applyFill="1" applyBorder="1" applyAlignment="1">
      <alignment horizontal="center" vertical="top" wrapText="1"/>
    </xf>
    <xf numFmtId="0" fontId="8" fillId="5" borderId="21" xfId="0" quotePrefix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quotePrefix="1" applyFont="1" applyFill="1" applyBorder="1" applyAlignment="1">
      <alignment horizontal="left" vertical="top" wrapText="1"/>
    </xf>
    <xf numFmtId="0" fontId="1" fillId="2" borderId="0" xfId="0" quotePrefix="1" applyFont="1" applyFill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3" xfId="0" applyFont="1" applyFill="1" applyBorder="1" applyAlignment="1">
      <alignment horizontal="left" vertical="top" wrapText="1"/>
    </xf>
    <xf numFmtId="0" fontId="13" fillId="8" borderId="4" xfId="0" applyFont="1" applyFill="1" applyBorder="1" applyAlignment="1">
      <alignment horizontal="left" vertical="top" wrapText="1"/>
    </xf>
    <xf numFmtId="0" fontId="1" fillId="2" borderId="2" xfId="0" quotePrefix="1" applyFont="1" applyFill="1" applyBorder="1" applyAlignment="1">
      <alignment horizontal="left" vertical="top" wrapText="1"/>
    </xf>
    <xf numFmtId="0" fontId="1" fillId="2" borderId="3" xfId="0" quotePrefix="1" applyFont="1" applyFill="1" applyBorder="1" applyAlignment="1">
      <alignment horizontal="left" vertical="top" wrapText="1"/>
    </xf>
    <xf numFmtId="0" fontId="1" fillId="2" borderId="4" xfId="0" quotePrefix="1" applyFont="1" applyFill="1" applyBorder="1" applyAlignment="1">
      <alignment horizontal="left" vertical="top" wrapText="1"/>
    </xf>
    <xf numFmtId="0" fontId="5" fillId="2" borderId="0" xfId="0" quotePrefix="1" applyFont="1" applyFill="1" applyAlignment="1">
      <alignment horizontal="center" wrapText="1"/>
    </xf>
    <xf numFmtId="0" fontId="2" fillId="2" borderId="0" xfId="0" quotePrefix="1" applyFont="1" applyFill="1" applyAlignment="1">
      <alignment horizontal="left" vertical="top" wrapText="1"/>
    </xf>
    <xf numFmtId="0" fontId="2" fillId="3" borderId="14" xfId="0" quotePrefix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8" xfId="0" quotePrefix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1" fillId="2" borderId="13" xfId="0" quotePrefix="1" applyFont="1" applyFill="1" applyBorder="1" applyAlignment="1">
      <alignment horizontal="left" vertical="top" wrapText="1"/>
    </xf>
    <xf numFmtId="0" fontId="2" fillId="2" borderId="0" xfId="0" quotePrefix="1" applyFont="1" applyFill="1" applyAlignment="1">
      <alignment horizontal="left" vertical="top"/>
    </xf>
    <xf numFmtId="164" fontId="9" fillId="2" borderId="0" xfId="0" applyNumberFormat="1" applyFont="1" applyFill="1" applyAlignment="1">
      <alignment horizontal="left"/>
    </xf>
    <xf numFmtId="164" fontId="9" fillId="2" borderId="0" xfId="0" quotePrefix="1" applyNumberFormat="1" applyFont="1" applyFill="1" applyAlignment="1">
      <alignment horizontal="left"/>
    </xf>
    <xf numFmtId="0" fontId="15" fillId="2" borderId="0" xfId="0" quotePrefix="1" applyFont="1" applyFill="1" applyAlignment="1">
      <alignment horizontal="center"/>
    </xf>
    <xf numFmtId="0" fontId="8" fillId="5" borderId="2" xfId="0" quotePrefix="1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2" xfId="0" quotePrefix="1" applyFont="1" applyFill="1" applyBorder="1" applyAlignment="1">
      <alignment horizontal="left" wrapText="1"/>
    </xf>
    <xf numFmtId="0" fontId="8" fillId="5" borderId="3" xfId="0" quotePrefix="1" applyFont="1" applyFill="1" applyBorder="1" applyAlignment="1">
      <alignment horizontal="left" wrapText="1"/>
    </xf>
    <xf numFmtId="0" fontId="8" fillId="5" borderId="4" xfId="0" quotePrefix="1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1" fillId="5" borderId="2" xfId="0" quotePrefix="1" applyFont="1" applyFill="1" applyBorder="1" applyAlignment="1">
      <alignment horizontal="left" vertical="top" wrapText="1"/>
    </xf>
    <xf numFmtId="0" fontId="1" fillId="5" borderId="3" xfId="0" quotePrefix="1" applyFont="1" applyFill="1" applyBorder="1" applyAlignment="1">
      <alignment horizontal="left" vertical="top" wrapText="1"/>
    </xf>
    <xf numFmtId="0" fontId="1" fillId="5" borderId="4" xfId="0" quotePrefix="1" applyFont="1" applyFill="1" applyBorder="1" applyAlignment="1">
      <alignment horizontal="left" vertical="top" wrapText="1"/>
    </xf>
    <xf numFmtId="44" fontId="8" fillId="5" borderId="22" xfId="5" applyFont="1" applyFill="1" applyBorder="1" applyAlignment="1">
      <alignment horizontal="center" vertical="top"/>
    </xf>
    <xf numFmtId="44" fontId="8" fillId="5" borderId="21" xfId="5" applyFont="1" applyFill="1" applyBorder="1" applyAlignment="1">
      <alignment horizontal="center" vertical="top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</cellXfs>
  <cellStyles count="9">
    <cellStyle name="Hyperlink" xfId="8" builtinId="8"/>
    <cellStyle name="Invulcel" xfId="1" xr:uid="{00000000-0005-0000-0000-000000000000}"/>
    <cellStyle name="Komma" xfId="6" builtinId="3"/>
    <cellStyle name="Lege cel" xfId="2" xr:uid="{00000000-0005-0000-0000-000002000000}"/>
    <cellStyle name="Procent" xfId="7" builtinId="5"/>
    <cellStyle name="Standaard" xfId="0" builtinId="0"/>
    <cellStyle name="Standaard 2" xfId="3" xr:uid="{00000000-0005-0000-0000-000005000000}"/>
    <cellStyle name="Uitgerekende cel" xfId="4" xr:uid="{00000000-0005-0000-0000-000006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118010</xdr:rowOff>
    </xdr:from>
    <xdr:to>
      <xdr:col>4</xdr:col>
      <xdr:colOff>206375</xdr:colOff>
      <xdr:row>3</xdr:row>
      <xdr:rowOff>15334</xdr:rowOff>
    </xdr:to>
    <xdr:pic>
      <xdr:nvPicPr>
        <xdr:cNvPr id="10" name="Afbeelding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46610"/>
          <a:ext cx="2057400" cy="446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weakers.net/pricewatch/1739756/apple-iphone-13-128gb-opslag-zwart.html" TargetMode="External"/><Relationship Id="rId2" Type="http://schemas.openxmlformats.org/officeDocument/2006/relationships/hyperlink" Target="https://tweakers.net/pricewatch/1906442/samsung-galaxy-s23-128gb-opslag-zwart.html" TargetMode="External"/><Relationship Id="rId1" Type="http://schemas.openxmlformats.org/officeDocument/2006/relationships/hyperlink" Target="https://tweakers.net/pricewatch/1976528/google-pixel-8-pro-128gb-opslag-zwart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E61C-BFC8-4F3E-8F0D-7D3C67AFD18E}">
  <sheetPr codeName="Blad1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  <customProperties>
    <customPr name="SLWorkbook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S254"/>
  <sheetViews>
    <sheetView tabSelected="1" topLeftCell="A4" zoomScaleNormal="100" zoomScaleSheetLayoutView="110" workbookViewId="0">
      <selection activeCell="C19" sqref="C19"/>
    </sheetView>
  </sheetViews>
  <sheetFormatPr defaultColWidth="0" defaultRowHeight="12.75" zeroHeight="1" x14ac:dyDescent="0.2"/>
  <cols>
    <col min="1" max="2" width="1.140625" style="5" customWidth="1"/>
    <col min="3" max="3" width="13.42578125" style="5" customWidth="1"/>
    <col min="4" max="4" width="14.42578125" style="5" customWidth="1"/>
    <col min="5" max="5" width="31.42578125" style="5" customWidth="1"/>
    <col min="6" max="6" width="20.42578125" style="5" customWidth="1"/>
    <col min="7" max="7" width="2.140625" style="5" customWidth="1"/>
    <col min="8" max="8" width="15.140625" style="5" customWidth="1"/>
    <col min="9" max="9" width="14.42578125" style="5" customWidth="1"/>
    <col min="10" max="12" width="10.5703125" style="5" customWidth="1"/>
    <col min="13" max="13" width="15.85546875" style="5" customWidth="1"/>
    <col min="14" max="15" width="1" style="5" customWidth="1"/>
    <col min="16" max="19" width="2.42578125" style="5" hidden="1" customWidth="1"/>
    <col min="20" max="22" width="9.42578125" style="5" hidden="1" customWidth="1"/>
    <col min="23" max="16384" width="9.42578125" style="5" hidden="1"/>
  </cols>
  <sheetData>
    <row r="1" spans="2:14" ht="6.75" customHeight="1" thickBot="1" x14ac:dyDescent="0.25"/>
    <row r="2" spans="2:14" ht="11.25" customHeight="1" thickTop="1" x14ac:dyDescent="0.35"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</row>
    <row r="3" spans="2:14" ht="44.25" customHeight="1" x14ac:dyDescent="0.35">
      <c r="B3" s="8"/>
      <c r="C3" s="3"/>
      <c r="D3" s="3"/>
      <c r="E3" s="58" t="s">
        <v>37</v>
      </c>
      <c r="F3" s="58"/>
      <c r="G3" s="58"/>
      <c r="H3" s="58"/>
      <c r="I3" s="58"/>
      <c r="J3" s="58"/>
      <c r="K3" s="58"/>
      <c r="L3" s="58"/>
      <c r="M3" s="58"/>
      <c r="N3" s="9"/>
    </row>
    <row r="4" spans="2:14" ht="23.25" customHeight="1" x14ac:dyDescent="0.35">
      <c r="B4" s="8"/>
      <c r="C4" s="1"/>
      <c r="D4" s="1"/>
      <c r="E4" s="74" t="s">
        <v>40</v>
      </c>
      <c r="F4" s="74"/>
      <c r="G4" s="74"/>
      <c r="H4" s="74"/>
      <c r="I4" s="74"/>
      <c r="J4" s="74"/>
      <c r="K4" s="74"/>
      <c r="L4" s="74"/>
      <c r="M4" s="74"/>
      <c r="N4" s="9"/>
    </row>
    <row r="5" spans="2:14" ht="16.5" customHeight="1" x14ac:dyDescent="0.35">
      <c r="B5" s="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</row>
    <row r="6" spans="2:14" ht="15" x14ac:dyDescent="0.2">
      <c r="B6" s="8"/>
      <c r="C6" s="71" t="s">
        <v>0</v>
      </c>
      <c r="D6" s="71"/>
      <c r="E6" s="71"/>
      <c r="F6" s="71"/>
      <c r="G6" s="71"/>
      <c r="H6" s="60" t="s">
        <v>1</v>
      </c>
      <c r="I6" s="61"/>
      <c r="J6" s="61"/>
      <c r="K6" s="61"/>
      <c r="L6" s="61"/>
      <c r="M6" s="62"/>
      <c r="N6" s="9"/>
    </row>
    <row r="7" spans="2:14" ht="15" x14ac:dyDescent="0.2">
      <c r="B7" s="8"/>
      <c r="C7" s="51" t="s">
        <v>4</v>
      </c>
      <c r="D7" s="51"/>
      <c r="E7" s="51"/>
      <c r="F7" s="51"/>
      <c r="G7" s="70"/>
      <c r="H7" s="63"/>
      <c r="I7" s="64"/>
      <c r="J7" s="64"/>
      <c r="K7" s="64"/>
      <c r="L7" s="64"/>
      <c r="M7" s="65"/>
      <c r="N7" s="9"/>
    </row>
    <row r="8" spans="2:14" ht="15" x14ac:dyDescent="0.2">
      <c r="B8" s="8"/>
      <c r="C8" s="71" t="s">
        <v>2</v>
      </c>
      <c r="D8" s="71"/>
      <c r="E8" s="71"/>
      <c r="F8" s="71"/>
      <c r="G8" s="71"/>
      <c r="H8" s="66"/>
      <c r="I8" s="64"/>
      <c r="J8" s="64"/>
      <c r="K8" s="64"/>
      <c r="L8" s="64"/>
      <c r="M8" s="65"/>
      <c r="N8" s="9"/>
    </row>
    <row r="9" spans="2:14" ht="15" x14ac:dyDescent="0.2">
      <c r="B9" s="8"/>
      <c r="C9" s="59" t="s">
        <v>3</v>
      </c>
      <c r="D9" s="59"/>
      <c r="E9" s="59"/>
      <c r="F9" s="59"/>
      <c r="G9" s="59"/>
      <c r="H9" s="66"/>
      <c r="I9" s="64"/>
      <c r="J9" s="64"/>
      <c r="K9" s="64"/>
      <c r="L9" s="64"/>
      <c r="M9" s="65"/>
      <c r="N9" s="9"/>
    </row>
    <row r="10" spans="2:14" ht="15" x14ac:dyDescent="0.2">
      <c r="B10" s="8"/>
      <c r="C10" s="51" t="s">
        <v>25</v>
      </c>
      <c r="D10" s="51"/>
      <c r="E10" s="51"/>
      <c r="F10" s="51"/>
      <c r="G10" s="70"/>
      <c r="H10" s="66"/>
      <c r="I10" s="64"/>
      <c r="J10" s="64"/>
      <c r="K10" s="64"/>
      <c r="L10" s="64"/>
      <c r="M10" s="65"/>
      <c r="N10" s="9"/>
    </row>
    <row r="11" spans="2:14" ht="15" x14ac:dyDescent="0.2">
      <c r="B11" s="8"/>
      <c r="C11" s="51" t="s">
        <v>26</v>
      </c>
      <c r="D11" s="51"/>
      <c r="E11" s="51"/>
      <c r="F11" s="51"/>
      <c r="G11" s="70"/>
      <c r="H11" s="66"/>
      <c r="I11" s="64"/>
      <c r="J11" s="64"/>
      <c r="K11" s="64"/>
      <c r="L11" s="64"/>
      <c r="M11" s="65"/>
      <c r="N11" s="9"/>
    </row>
    <row r="12" spans="2:14" ht="29.1" customHeight="1" x14ac:dyDescent="0.2">
      <c r="B12" s="8"/>
      <c r="C12" s="59" t="s">
        <v>5</v>
      </c>
      <c r="D12" s="59"/>
      <c r="E12" s="59"/>
      <c r="F12" s="59"/>
      <c r="G12" s="15"/>
      <c r="H12" s="66"/>
      <c r="I12" s="64"/>
      <c r="J12" s="64"/>
      <c r="K12" s="64"/>
      <c r="L12" s="64"/>
      <c r="M12" s="65"/>
      <c r="N12" s="9"/>
    </row>
    <row r="13" spans="2:14" ht="29.1" customHeight="1" x14ac:dyDescent="0.2">
      <c r="B13" s="8"/>
      <c r="C13" s="51" t="s">
        <v>36</v>
      </c>
      <c r="D13" s="59"/>
      <c r="E13" s="59"/>
      <c r="F13" s="59"/>
      <c r="G13" s="15"/>
      <c r="H13" s="66"/>
      <c r="I13" s="64"/>
      <c r="J13" s="64"/>
      <c r="K13" s="64"/>
      <c r="L13" s="64"/>
      <c r="M13" s="65"/>
      <c r="N13" s="9"/>
    </row>
    <row r="14" spans="2:14" ht="15" x14ac:dyDescent="0.2">
      <c r="B14" s="8"/>
      <c r="C14" s="51" t="s">
        <v>27</v>
      </c>
      <c r="D14" s="51"/>
      <c r="E14" s="51"/>
      <c r="F14" s="51"/>
      <c r="G14" s="15"/>
      <c r="H14" s="66"/>
      <c r="I14" s="64"/>
      <c r="J14" s="64"/>
      <c r="K14" s="64"/>
      <c r="L14" s="64"/>
      <c r="M14" s="65"/>
      <c r="N14" s="9"/>
    </row>
    <row r="15" spans="2:14" ht="15" x14ac:dyDescent="0.2">
      <c r="B15" s="8"/>
      <c r="C15" s="51" t="s">
        <v>14</v>
      </c>
      <c r="D15" s="51"/>
      <c r="E15" s="51"/>
      <c r="F15" s="51"/>
      <c r="G15" s="70"/>
      <c r="H15" s="66"/>
      <c r="I15" s="64"/>
      <c r="J15" s="64"/>
      <c r="K15" s="64"/>
      <c r="L15" s="64"/>
      <c r="M15" s="65"/>
      <c r="N15" s="9"/>
    </row>
    <row r="16" spans="2:14" ht="15.95" customHeight="1" x14ac:dyDescent="0.2">
      <c r="B16" s="8"/>
      <c r="C16" s="49" t="str">
        <f>"- Toegepast BTW tarief "&amp; (I20*100) &amp; "%"</f>
        <v>- Toegepast BTW tarief 21%</v>
      </c>
      <c r="D16" s="49"/>
      <c r="E16" s="49"/>
      <c r="F16" s="49"/>
      <c r="G16" s="27"/>
      <c r="H16" s="66"/>
      <c r="I16" s="64"/>
      <c r="J16" s="64"/>
      <c r="K16" s="64"/>
      <c r="L16" s="64"/>
      <c r="M16" s="65"/>
      <c r="N16" s="9"/>
    </row>
    <row r="17" spans="2:14" ht="14.45" customHeight="1" x14ac:dyDescent="0.25">
      <c r="B17" s="8"/>
      <c r="C17" s="23"/>
      <c r="D17" s="23"/>
      <c r="E17" s="23"/>
      <c r="F17" s="16"/>
      <c r="G17" s="16"/>
      <c r="H17" s="66"/>
      <c r="I17" s="64"/>
      <c r="J17" s="64"/>
      <c r="K17" s="64"/>
      <c r="L17" s="64"/>
      <c r="M17" s="65"/>
      <c r="N17" s="9"/>
    </row>
    <row r="18" spans="2:14" ht="15" customHeight="1" x14ac:dyDescent="0.25">
      <c r="B18" s="8"/>
      <c r="C18" s="25" t="s">
        <v>41</v>
      </c>
      <c r="D18" s="72">
        <v>45800</v>
      </c>
      <c r="E18" s="73"/>
      <c r="F18" s="18"/>
      <c r="G18" s="16"/>
      <c r="H18" s="67"/>
      <c r="I18" s="68"/>
      <c r="J18" s="68"/>
      <c r="K18" s="68"/>
      <c r="L18" s="68"/>
      <c r="M18" s="69"/>
      <c r="N18" s="9"/>
    </row>
    <row r="19" spans="2:14" ht="15" x14ac:dyDescent="0.25">
      <c r="B19" s="8"/>
      <c r="C19" s="17"/>
      <c r="D19" s="46" t="s">
        <v>9</v>
      </c>
      <c r="E19" s="18"/>
      <c r="F19" s="18"/>
      <c r="G19" s="16"/>
      <c r="H19" s="16"/>
      <c r="I19" s="4"/>
      <c r="J19" s="4"/>
      <c r="K19" s="4"/>
      <c r="L19" s="4"/>
      <c r="M19" s="4"/>
      <c r="N19" s="9"/>
    </row>
    <row r="20" spans="2:14" ht="15" x14ac:dyDescent="0.25">
      <c r="B20" s="8"/>
      <c r="C20" s="78" t="s">
        <v>28</v>
      </c>
      <c r="D20" s="79"/>
      <c r="E20" s="79"/>
      <c r="F20" s="80"/>
      <c r="G20" s="16"/>
      <c r="H20" s="16"/>
      <c r="I20" s="44">
        <v>0.21</v>
      </c>
      <c r="J20" s="43"/>
      <c r="K20" s="43"/>
      <c r="L20" s="45"/>
      <c r="M20" s="4"/>
      <c r="N20" s="9"/>
    </row>
    <row r="21" spans="2:14" ht="15" x14ac:dyDescent="0.25">
      <c r="B21" s="8"/>
      <c r="C21" s="19"/>
      <c r="D21" s="19"/>
      <c r="E21" s="19"/>
      <c r="F21" s="19"/>
      <c r="H21" s="20"/>
      <c r="I21" s="20"/>
      <c r="J21" s="20"/>
      <c r="K21" s="20"/>
      <c r="L21" s="20"/>
      <c r="M21" s="16"/>
      <c r="N21" s="9"/>
    </row>
    <row r="22" spans="2:14" ht="14.45" customHeight="1" x14ac:dyDescent="0.2">
      <c r="B22" s="8"/>
      <c r="C22" s="52" t="s">
        <v>33</v>
      </c>
      <c r="D22" s="53"/>
      <c r="E22" s="53"/>
      <c r="F22" s="53"/>
      <c r="G22" s="54"/>
      <c r="H22" s="90" t="s">
        <v>20</v>
      </c>
      <c r="I22" s="90" t="s">
        <v>19</v>
      </c>
      <c r="J22" s="47" t="s">
        <v>23</v>
      </c>
      <c r="K22" s="47" t="s">
        <v>35</v>
      </c>
      <c r="L22" s="47" t="s">
        <v>22</v>
      </c>
      <c r="M22" s="88" t="s">
        <v>17</v>
      </c>
      <c r="N22" s="9"/>
    </row>
    <row r="23" spans="2:14" ht="14.45" customHeight="1" x14ac:dyDescent="0.2">
      <c r="B23" s="8"/>
      <c r="C23" s="33" t="s">
        <v>15</v>
      </c>
      <c r="D23" s="85" t="s">
        <v>16</v>
      </c>
      <c r="E23" s="86"/>
      <c r="F23" s="86"/>
      <c r="G23" s="87"/>
      <c r="H23" s="91"/>
      <c r="I23" s="91"/>
      <c r="J23" s="48"/>
      <c r="K23" s="48"/>
      <c r="L23" s="48"/>
      <c r="M23" s="89"/>
      <c r="N23" s="9"/>
    </row>
    <row r="24" spans="2:14" ht="14.45" customHeight="1" x14ac:dyDescent="0.2">
      <c r="B24" s="8"/>
      <c r="C24" s="34" t="s">
        <v>29</v>
      </c>
      <c r="D24" s="55" t="s">
        <v>32</v>
      </c>
      <c r="E24" s="56"/>
      <c r="F24" s="57"/>
      <c r="G24" s="36" t="s">
        <v>21</v>
      </c>
      <c r="H24" s="39">
        <v>508</v>
      </c>
      <c r="I24" s="31">
        <f t="shared" ref="I24:I26" si="0">(H24/(1+$I$20))</f>
        <v>419.83471074380168</v>
      </c>
      <c r="J24" s="40">
        <v>0</v>
      </c>
      <c r="K24" s="31">
        <f>I24*(1-J24)</f>
        <v>419.83471074380168</v>
      </c>
      <c r="L24" s="38">
        <v>5000</v>
      </c>
      <c r="M24" s="26">
        <f>K24*L24</f>
        <v>2099173.5537190083</v>
      </c>
      <c r="N24" s="9"/>
    </row>
    <row r="25" spans="2:14" ht="14.45" customHeight="1" x14ac:dyDescent="0.2">
      <c r="B25" s="8"/>
      <c r="C25" s="34" t="s">
        <v>30</v>
      </c>
      <c r="D25" s="55" t="s">
        <v>39</v>
      </c>
      <c r="E25" s="56"/>
      <c r="F25" s="57"/>
      <c r="G25" s="36" t="s">
        <v>21</v>
      </c>
      <c r="H25" s="39">
        <v>509.99</v>
      </c>
      <c r="I25" s="31">
        <f t="shared" si="0"/>
        <v>421.47933884297521</v>
      </c>
      <c r="J25" s="40">
        <v>0</v>
      </c>
      <c r="K25" s="31">
        <f t="shared" ref="K25:K26" si="1">I25*(1-J25)</f>
        <v>421.47933884297521</v>
      </c>
      <c r="L25" s="38">
        <v>5000</v>
      </c>
      <c r="M25" s="26">
        <f t="shared" ref="M25:M26" si="2">K25*L25</f>
        <v>2107396.6942148763</v>
      </c>
      <c r="N25" s="9"/>
    </row>
    <row r="26" spans="2:14" ht="14.45" customHeight="1" x14ac:dyDescent="0.2">
      <c r="B26" s="8"/>
      <c r="C26" s="34" t="s">
        <v>31</v>
      </c>
      <c r="D26" s="55" t="s">
        <v>38</v>
      </c>
      <c r="E26" s="56"/>
      <c r="F26" s="57"/>
      <c r="G26" s="36" t="s">
        <v>21</v>
      </c>
      <c r="H26" s="39">
        <v>499</v>
      </c>
      <c r="I26" s="31">
        <f t="shared" si="0"/>
        <v>412.39669421487605</v>
      </c>
      <c r="J26" s="40">
        <v>0</v>
      </c>
      <c r="K26" s="31">
        <f t="shared" si="1"/>
        <v>412.39669421487605</v>
      </c>
      <c r="L26" s="38">
        <v>5000</v>
      </c>
      <c r="M26" s="26">
        <f t="shared" si="2"/>
        <v>2061983.4710743802</v>
      </c>
      <c r="N26" s="9"/>
    </row>
    <row r="27" spans="2:14" ht="14.45" customHeight="1" x14ac:dyDescent="0.2">
      <c r="B27" s="8"/>
      <c r="C27" s="29"/>
      <c r="D27" s="27"/>
      <c r="E27" s="27"/>
      <c r="F27" s="50" t="s">
        <v>34</v>
      </c>
      <c r="G27" s="50"/>
      <c r="H27" s="50"/>
      <c r="I27" s="50"/>
      <c r="J27" s="41">
        <f>AVERAGE(J24:J26)</f>
        <v>0</v>
      </c>
      <c r="K27" s="32"/>
      <c r="L27" s="32"/>
      <c r="M27" s="32"/>
      <c r="N27" s="9"/>
    </row>
    <row r="28" spans="2:14" ht="14.45" customHeight="1" x14ac:dyDescent="0.2">
      <c r="B28" s="8"/>
      <c r="C28" s="29"/>
      <c r="E28" s="27"/>
      <c r="F28" s="51" t="s">
        <v>18</v>
      </c>
      <c r="G28" s="51"/>
      <c r="H28" s="51"/>
      <c r="I28" s="51"/>
      <c r="J28" s="42"/>
      <c r="K28" s="42"/>
      <c r="L28" s="32"/>
      <c r="M28" s="28">
        <f>SUM(M24:M26)</f>
        <v>6268553.7190082651</v>
      </c>
      <c r="N28" s="9"/>
    </row>
    <row r="29" spans="2:14" ht="14.45" customHeight="1" x14ac:dyDescent="0.25">
      <c r="B29" s="8"/>
      <c r="C29" s="29"/>
      <c r="D29" s="27"/>
      <c r="E29" s="27"/>
      <c r="F29" s="27"/>
      <c r="G29" s="35"/>
      <c r="H29" s="27"/>
      <c r="I29" s="32"/>
      <c r="J29" s="32"/>
      <c r="K29" s="42"/>
      <c r="L29" s="16"/>
      <c r="M29" s="32"/>
      <c r="N29" s="9"/>
    </row>
    <row r="30" spans="2:14" ht="14.45" customHeight="1" x14ac:dyDescent="0.25">
      <c r="B30" s="8"/>
      <c r="C30" s="29"/>
      <c r="D30" s="27"/>
      <c r="E30" s="27"/>
      <c r="F30" s="51" t="s">
        <v>24</v>
      </c>
      <c r="G30" s="51"/>
      <c r="H30" s="51"/>
      <c r="I30" s="51"/>
      <c r="J30" s="41">
        <f>AVERAGE(J24:J26)</f>
        <v>0</v>
      </c>
      <c r="K30" s="42"/>
      <c r="L30" s="16"/>
      <c r="M30" s="32"/>
      <c r="N30" s="9"/>
    </row>
    <row r="31" spans="2:14" ht="14.45" customHeight="1" x14ac:dyDescent="0.2">
      <c r="B31" s="8"/>
      <c r="C31" s="29"/>
      <c r="D31" s="27"/>
      <c r="E31" s="27"/>
      <c r="F31" s="27"/>
      <c r="G31" s="27"/>
      <c r="H31" s="30"/>
      <c r="I31" s="32"/>
      <c r="J31" s="32"/>
      <c r="K31" s="32"/>
      <c r="L31" s="32"/>
      <c r="M31" s="32"/>
      <c r="N31" s="9"/>
    </row>
    <row r="32" spans="2:14" ht="15" customHeight="1" x14ac:dyDescent="0.25">
      <c r="B32" s="8"/>
      <c r="C32" s="75" t="s">
        <v>6</v>
      </c>
      <c r="D32" s="76"/>
      <c r="E32" s="76"/>
      <c r="F32" s="77"/>
      <c r="G32" s="16"/>
      <c r="H32" s="16"/>
      <c r="I32" s="16"/>
      <c r="J32" s="16"/>
      <c r="K32" s="16"/>
      <c r="L32" s="16"/>
      <c r="M32" s="14">
        <f>M28</f>
        <v>6268553.7190082651</v>
      </c>
      <c r="N32" s="9"/>
    </row>
    <row r="33" spans="2:14" ht="12.6" customHeight="1" x14ac:dyDescent="0.25">
      <c r="B33" s="8"/>
      <c r="C33" s="2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9"/>
    </row>
    <row r="34" spans="2:14" ht="12.6" customHeight="1" x14ac:dyDescent="0.25">
      <c r="B34" s="8"/>
      <c r="C34" s="24"/>
      <c r="D34" s="16"/>
      <c r="E34" s="16"/>
      <c r="F34" s="16"/>
      <c r="G34" s="16"/>
      <c r="H34" s="16"/>
      <c r="I34" s="16"/>
      <c r="J34" s="16"/>
      <c r="K34" s="16"/>
      <c r="L34" s="16"/>
      <c r="M34" s="37"/>
      <c r="N34" s="9"/>
    </row>
    <row r="35" spans="2:14" s="13" customFormat="1" ht="15" customHeight="1" x14ac:dyDescent="0.25">
      <c r="B35" s="21"/>
      <c r="C35" s="16"/>
      <c r="D35" s="16"/>
      <c r="E35" s="16"/>
      <c r="F35" s="16"/>
      <c r="G35" s="16"/>
      <c r="H35" s="16"/>
      <c r="I35" s="16" t="s">
        <v>7</v>
      </c>
      <c r="J35" s="16"/>
      <c r="K35" s="16"/>
      <c r="L35" s="16"/>
      <c r="M35" s="16"/>
      <c r="N35" s="22"/>
    </row>
    <row r="36" spans="2:14" ht="15" customHeight="1" x14ac:dyDescent="0.25">
      <c r="B36" s="8"/>
      <c r="C36" s="16" t="s">
        <v>8</v>
      </c>
      <c r="D36" s="82" t="s">
        <v>9</v>
      </c>
      <c r="E36" s="83"/>
      <c r="F36" s="83"/>
      <c r="G36" s="84"/>
      <c r="H36" s="16"/>
      <c r="I36" s="81"/>
      <c r="J36" s="81"/>
      <c r="K36" s="81"/>
      <c r="L36" s="81"/>
      <c r="M36" s="81"/>
      <c r="N36" s="9"/>
    </row>
    <row r="37" spans="2:14" ht="15" customHeight="1" x14ac:dyDescent="0.25">
      <c r="B37" s="8"/>
      <c r="C37" s="16" t="s">
        <v>10</v>
      </c>
      <c r="D37" s="82" t="s">
        <v>9</v>
      </c>
      <c r="E37" s="83"/>
      <c r="F37" s="83"/>
      <c r="G37" s="84"/>
      <c r="H37" s="16"/>
      <c r="I37" s="81"/>
      <c r="J37" s="81"/>
      <c r="K37" s="81"/>
      <c r="L37" s="81"/>
      <c r="M37" s="81"/>
      <c r="N37" s="9"/>
    </row>
    <row r="38" spans="2:14" ht="15" customHeight="1" x14ac:dyDescent="0.25">
      <c r="B38" s="8"/>
      <c r="C38" s="16" t="s">
        <v>11</v>
      </c>
      <c r="D38" s="82" t="s">
        <v>9</v>
      </c>
      <c r="E38" s="83"/>
      <c r="F38" s="83"/>
      <c r="G38" s="84"/>
      <c r="H38" s="16"/>
      <c r="I38" s="81"/>
      <c r="J38" s="81"/>
      <c r="K38" s="81"/>
      <c r="L38" s="81"/>
      <c r="M38" s="81"/>
      <c r="N38" s="9"/>
    </row>
    <row r="39" spans="2:14" ht="15" customHeight="1" x14ac:dyDescent="0.25">
      <c r="B39" s="8"/>
      <c r="C39" s="16" t="s">
        <v>12</v>
      </c>
      <c r="D39" s="82" t="s">
        <v>9</v>
      </c>
      <c r="E39" s="83"/>
      <c r="F39" s="83"/>
      <c r="G39" s="84"/>
      <c r="H39" s="16"/>
      <c r="I39" s="81"/>
      <c r="J39" s="81"/>
      <c r="K39" s="81"/>
      <c r="L39" s="81"/>
      <c r="M39" s="81"/>
      <c r="N39" s="9"/>
    </row>
    <row r="40" spans="2:14" ht="15" customHeight="1" x14ac:dyDescent="0.25">
      <c r="B40" s="8"/>
      <c r="C40" s="16" t="s">
        <v>13</v>
      </c>
      <c r="D40" s="82" t="s">
        <v>9</v>
      </c>
      <c r="E40" s="83"/>
      <c r="F40" s="83"/>
      <c r="G40" s="84"/>
      <c r="H40" s="16"/>
      <c r="I40" s="81"/>
      <c r="J40" s="81"/>
      <c r="K40" s="81"/>
      <c r="L40" s="81"/>
      <c r="M40" s="81"/>
      <c r="N40" s="9"/>
    </row>
    <row r="41" spans="2:14" ht="7.5" customHeight="1" thickBot="1" x14ac:dyDescent="0.25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</row>
    <row r="42" spans="2:14" ht="6.75" customHeight="1" thickTop="1" x14ac:dyDescent="0.2"/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</sheetData>
  <sheetProtection selectLockedCells="1"/>
  <mergeCells count="37">
    <mergeCell ref="C32:F32"/>
    <mergeCell ref="C20:F20"/>
    <mergeCell ref="I36:M40"/>
    <mergeCell ref="D39:G39"/>
    <mergeCell ref="D40:G40"/>
    <mergeCell ref="D36:G36"/>
    <mergeCell ref="D37:G37"/>
    <mergeCell ref="D38:G38"/>
    <mergeCell ref="D26:F26"/>
    <mergeCell ref="D23:G23"/>
    <mergeCell ref="M22:M23"/>
    <mergeCell ref="H22:H23"/>
    <mergeCell ref="I22:I23"/>
    <mergeCell ref="J22:J23"/>
    <mergeCell ref="F30:I30"/>
    <mergeCell ref="L22:L23"/>
    <mergeCell ref="E3:M3"/>
    <mergeCell ref="C12:F12"/>
    <mergeCell ref="H6:M18"/>
    <mergeCell ref="C7:G7"/>
    <mergeCell ref="C10:G10"/>
    <mergeCell ref="C9:G9"/>
    <mergeCell ref="C8:G8"/>
    <mergeCell ref="C6:G6"/>
    <mergeCell ref="D18:E18"/>
    <mergeCell ref="C15:G15"/>
    <mergeCell ref="E4:M4"/>
    <mergeCell ref="C13:F13"/>
    <mergeCell ref="C14:F14"/>
    <mergeCell ref="C11:G11"/>
    <mergeCell ref="K22:K23"/>
    <mergeCell ref="C16:F16"/>
    <mergeCell ref="F27:I27"/>
    <mergeCell ref="F28:I28"/>
    <mergeCell ref="C22:G22"/>
    <mergeCell ref="D24:F24"/>
    <mergeCell ref="D25:F25"/>
  </mergeCells>
  <hyperlinks>
    <hyperlink ref="G26" r:id="rId1" xr:uid="{ED447C37-A015-445D-AC13-3BAF6B2FA9A4}"/>
    <hyperlink ref="G25" r:id="rId2" xr:uid="{87F2E184-1AD6-4386-82C9-6160BD84C50E}"/>
    <hyperlink ref="G24" r:id="rId3" xr:uid="{7438356A-89D6-4682-90C6-51F934C5540C}"/>
  </hyperlinks>
  <printOptions horizontalCentered="1" verticalCentered="1"/>
  <pageMargins left="0" right="0" top="0" bottom="0" header="0" footer="0"/>
  <pageSetup paperSize="9" scale="82" fitToHeight="0" orientation="portrait" r:id="rId4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2B8C85F3-34C0-4E5C-98FB-E3C48820473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3Symbols" iconId="2"/>
              <x14:cfIcon iconSet="3Symbols" iconId="2"/>
            </x14:iconSet>
          </x14:cfRule>
          <xm:sqref>J24:J26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DD8BE22D60542985516CF1E6481C0" ma:contentTypeVersion="15" ma:contentTypeDescription="Een nieuw document maken." ma:contentTypeScope="" ma:versionID="fd8bfed257f75e7b55619e27b19df825">
  <xsd:schema xmlns:xsd="http://www.w3.org/2001/XMLSchema" xmlns:xs="http://www.w3.org/2001/XMLSchema" xmlns:p="http://schemas.microsoft.com/office/2006/metadata/properties" xmlns:ns2="fb86068b-6d6b-47fc-8d6a-9b7c2e0e18a1" xmlns:ns3="8e8d85b5-2cf2-456e-a6d2-f91279673fa7" targetNamespace="http://schemas.microsoft.com/office/2006/metadata/properties" ma:root="true" ma:fieldsID="acf5895f82cfa998f0f9cbe3e79e01c7" ns2:_="" ns3:_="">
    <xsd:import namespace="fb86068b-6d6b-47fc-8d6a-9b7c2e0e18a1"/>
    <xsd:import namespace="8e8d85b5-2cf2-456e-a6d2-f91279673f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6068b-6d6b-47fc-8d6a-9b7c2e0e18a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845a7b-155d-487f-b374-4730ce75c9fd}" ma:internalName="TaxCatchAll" ma:showField="CatchAllData" ma:web="fb86068b-6d6b-47fc-8d6a-9b7c2e0e1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d85b5-2cf2-456e-a6d2-f91279673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d85b5-2cf2-456e-a6d2-f91279673fa7">
      <Terms xmlns="http://schemas.microsoft.com/office/infopath/2007/PartnerControls"/>
    </lcf76f155ced4ddcb4097134ff3c332f>
    <TaxCatchAll xmlns="fb86068b-6d6b-47fc-8d6a-9b7c2e0e18a1" xsi:nil="true"/>
    <_dlc_DocId xmlns="fb86068b-6d6b-47fc-8d6a-9b7c2e0e18a1">TS01E930630-185393809-374</_dlc_DocId>
    <_dlc_DocIdUrl xmlns="fb86068b-6d6b-47fc-8d6a-9b7c2e0e18a1">
      <Url>https://prorailbv.sharepoint.com/teams/AanbestedingWerkplekhardware998/_layouts/15/DocIdRedir.aspx?ID=TS01E930630-185393809-374</Url>
      <Description>TS01E930630-185393809-374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AEB1A6-89C8-48F0-A5AE-5DB7500BA2A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5ABB2C6-2615-4CCF-9723-4B73A4019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6068b-6d6b-47fc-8d6a-9b7c2e0e18a1"/>
    <ds:schemaRef ds:uri="8e8d85b5-2cf2-456e-a6d2-f91279673f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3BDFE-CBAC-44A1-80FB-B6BD2A0BC037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fb86068b-6d6b-47fc-8d6a-9b7c2e0e18a1"/>
    <ds:schemaRef ds:uri="8e8d85b5-2cf2-456e-a6d2-f91279673fa7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659E899-2814-4FBC-9DC0-91D31BB6A1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Annex 5.1 Aanbiedingsbegroting</vt:lpstr>
      <vt:lpstr>'Annex 5.1 Aanbiedingsbegroting'!Afdrukbereik</vt:lpstr>
    </vt:vector>
  </TitlesOfParts>
  <Manager/>
  <Company>ProRail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5.1 - Aanbiedingsbegroting</dc:title>
  <dc:subject/>
  <dc:creator>Venema, S. (Stijn)</dc:creator>
  <cp:keywords/>
  <dc:description/>
  <cp:lastModifiedBy>Venema, S. (Stijn)</cp:lastModifiedBy>
  <cp:revision/>
  <dcterms:created xsi:type="dcterms:W3CDTF">2017-01-20T10:16:47Z</dcterms:created>
  <dcterms:modified xsi:type="dcterms:W3CDTF">2025-05-23T12:46:26Z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0x010100DF4DD8BE22D60542985516CF1E6481C0</vt:lpwstr>
  </property>
  <property fmtid="{D5CDD505-2E9C-101B-9397-08002B2CF9AE}" pid="3" name="_dlc_DocIdItemGuid">
    <vt:lpwstr>257c10ab-e2cf-4229-a627-1a5edf3320ad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Vertrouwelijkheid">
    <vt:lpwstr>2;#Intern|8a639747-e233-49a8-819f-e74cd9528f9e</vt:lpwstr>
  </property>
  <property fmtid="{D5CDD505-2E9C-101B-9397-08002B2CF9AE}" pid="7" name="TaxKeyword">
    <vt:lpwstr/>
  </property>
  <property fmtid="{D5CDD505-2E9C-101B-9397-08002B2CF9AE}" pid="8" name="pfc1de68b0bc4286a25a1f006370b9c9">
    <vt:lpwstr/>
  </property>
  <property fmtid="{D5CDD505-2E9C-101B-9397-08002B2CF9AE}" pid="9" name="Type document">
    <vt:lpwstr/>
  </property>
  <property fmtid="{D5CDD505-2E9C-101B-9397-08002B2CF9AE}" pid="10" name="Verantwoordelijke afdeling">
    <vt:lpwstr>39;#Procurement Assets en ICT|4394047b-9246-4a8e-9ae2-2f7f45cabe5c</vt:lpwstr>
  </property>
  <property fmtid="{D5CDD505-2E9C-101B-9397-08002B2CF9AE}" pid="11" name="Documentstatus">
    <vt:lpwstr>3;#Concept|b56e2604-821a-409c-9774-7587ed426a31</vt:lpwstr>
  </property>
  <property fmtid="{D5CDD505-2E9C-101B-9397-08002B2CF9AE}" pid="12" name="Handeling">
    <vt:lpwstr/>
  </property>
  <property fmtid="{D5CDD505-2E9C-101B-9397-08002B2CF9AE}" pid="13" name="MSIP_Label_24e57bac-d225-40fb-8a9e-62b5be587a96_Enabled">
    <vt:lpwstr>true</vt:lpwstr>
  </property>
  <property fmtid="{D5CDD505-2E9C-101B-9397-08002B2CF9AE}" pid="14" name="MSIP_Label_24e57bac-d225-40fb-8a9e-62b5be587a96_SetDate">
    <vt:lpwstr>2021-02-10T07:26:44Z</vt:lpwstr>
  </property>
  <property fmtid="{D5CDD505-2E9C-101B-9397-08002B2CF9AE}" pid="15" name="MSIP_Label_24e57bac-d225-40fb-8a9e-62b5be587a96_Method">
    <vt:lpwstr>Standard</vt:lpwstr>
  </property>
  <property fmtid="{D5CDD505-2E9C-101B-9397-08002B2CF9AE}" pid="16" name="MSIP_Label_24e57bac-d225-40fb-8a9e-62b5be587a96_Name">
    <vt:lpwstr>Internal</vt:lpwstr>
  </property>
  <property fmtid="{D5CDD505-2E9C-101B-9397-08002B2CF9AE}" pid="17" name="MSIP_Label_24e57bac-d225-40fb-8a9e-62b5be587a96_SiteId">
    <vt:lpwstr>a398fcff-8d2b-4930-a7f7-e1c99a108d77</vt:lpwstr>
  </property>
  <property fmtid="{D5CDD505-2E9C-101B-9397-08002B2CF9AE}" pid="18" name="MSIP_Label_24e57bac-d225-40fb-8a9e-62b5be587a96_ActionId">
    <vt:lpwstr>d0c82445-61b4-4e82-87a1-0000cfb79a51</vt:lpwstr>
  </property>
  <property fmtid="{D5CDD505-2E9C-101B-9397-08002B2CF9AE}" pid="19" name="MSIP_Label_24e57bac-d225-40fb-8a9e-62b5be587a96_ContentBits">
    <vt:lpwstr>0</vt:lpwstr>
  </property>
  <property fmtid="{D5CDD505-2E9C-101B-9397-08002B2CF9AE}" pid="20" name="MediaServiceImageTags">
    <vt:lpwstr/>
  </property>
</Properties>
</file>