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sharepoint.com/sites/InkoopenContractmanagement_SBBVCIPM/Gedeelde documenten/General/01 - Inkoop/01 Aanbestedingen/02 Lopende aanbestedingen/05 Lopende Aanbestedingen IMH/2022SB008 Aanbesteding monostromen/03 aanbesteding/4. Nota van Inlichtingen/"/>
    </mc:Choice>
  </mc:AlternateContent>
  <xr:revisionPtr revIDLastSave="255" documentId="8_{71B56A82-2F5B-4382-B0CB-AE7A5729E918}" xr6:coauthVersionLast="47" xr6:coauthVersionMax="47" xr10:uidLastSave="{0E2F5CCF-8AD3-4244-A908-6C01C09AF484}"/>
  <bookViews>
    <workbookView xWindow="28680" yWindow="-120" windowWidth="29040" windowHeight="15840" xr2:uid="{3B45A7E9-F256-4107-A70A-C529DEAB708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F15" i="1" s="1"/>
  <c r="E16" i="1"/>
  <c r="F16" i="1" s="1"/>
  <c r="C25" i="1"/>
  <c r="C24" i="1"/>
  <c r="C23" i="1"/>
  <c r="C22" i="1"/>
  <c r="C21" i="1"/>
  <c r="B24" i="1"/>
  <c r="B23" i="1"/>
  <c r="B22" i="1"/>
  <c r="B21" i="1"/>
  <c r="B16" i="1"/>
  <c r="B15" i="1"/>
  <c r="E21" i="1"/>
  <c r="E22" i="1"/>
  <c r="F22" i="1" s="1"/>
  <c r="E23" i="1"/>
  <c r="F23" i="1" s="1"/>
  <c r="E24" i="1"/>
  <c r="E25" i="1"/>
  <c r="F25" i="1" s="1"/>
  <c r="F21" i="1" l="1"/>
  <c r="F24" i="1"/>
  <c r="F26" i="1"/>
  <c r="F28" i="1" s="1"/>
</calcChain>
</file>

<file path=xl/sharedStrings.xml><?xml version="1.0" encoding="utf-8"?>
<sst xmlns="http://schemas.openxmlformats.org/spreadsheetml/2006/main" count="32" uniqueCount="28">
  <si>
    <t xml:space="preserve">Inschrijver vult onder 'Vervuilingsgraad' in welke vervuilingsgraad van de monostroom wordt geaccepteerd (middels een percentage). </t>
  </si>
  <si>
    <t>Vervuilingsgraad</t>
  </si>
  <si>
    <t>Percentage</t>
  </si>
  <si>
    <t>Geaccepteerde vervuilingsgraad in percentage, minimaal 5%</t>
  </si>
  <si>
    <t>Monostroom</t>
  </si>
  <si>
    <t>Totaal</t>
  </si>
  <si>
    <t>Fictieve samenstelling levering</t>
  </si>
  <si>
    <t>Non-Ferro</t>
  </si>
  <si>
    <t>Totaalopbrengst</t>
  </si>
  <si>
    <t>Inschrijfsom</t>
  </si>
  <si>
    <t>Bijlage 8 Prijzenblad EU aanbesteding Verwerking Monostroom metaal</t>
  </si>
  <si>
    <t>% opdrachtnemer</t>
  </si>
  <si>
    <t>% opdrachtgever</t>
  </si>
  <si>
    <t>Gruis</t>
  </si>
  <si>
    <t>Knipijzer</t>
  </si>
  <si>
    <t>Rood koper</t>
  </si>
  <si>
    <t>Geel koper (messing)</t>
  </si>
  <si>
    <t xml:space="preserve">Zink </t>
  </si>
  <si>
    <t>Lood</t>
  </si>
  <si>
    <t xml:space="preserve">Aluminium </t>
  </si>
  <si>
    <t>Ferro (metaal)</t>
  </si>
  <si>
    <t>Hoeveelheid in tonnages per jaar</t>
  </si>
  <si>
    <t>Opbrengst per ton</t>
  </si>
  <si>
    <t>In dit invulblad dient inschrijver een prijs (in Euro's) per ton in te vullen voor de volgende monostroom: ferro en non-ferro</t>
  </si>
  <si>
    <t xml:space="preserve">Inschrijver vult alleen de geel gearceerde cel(len) onder 'Percentage' 'Opbrengst per tonnage' en rechts van 'Opbrengst is bepaald middels:' en 'Toelichting' in. 
Het prijzenblad wordt digitaal ingevuld zodat de totaalprijs automatisch wordt uitgerekend. Prijzenbladen waarin de totaalprijs (Inschrijfsom in cel D32) niet is berekend, kunnen niet verwerkt worden in de beoordeling. </t>
  </si>
  <si>
    <t xml:space="preserve">Inschrijver dient uit te gaan van de vermelde tonnages in de tabel. De prijs dient een all-in prijs te zijn (excl. BTW). Alle reeds ingevulde all-in prijzen betreffen prijzen excl. BTW. De vermelde hoeveelheden kilo's en aantal procenten zijn een aanname en dienen slechts ter indicatie. </t>
  </si>
  <si>
    <t>Inschrijver vult onder 'opbrengst per' in welke prijs per ton wordt gerekend voor de verwerking van de Monostroom metaal.</t>
  </si>
  <si>
    <t xml:space="preserve">Bij de 'Opbrengst per ton' is sprake van een fictieve samenstelling van de monostroom. Deze fictieve samenstelling komt overeen met de ficteve samenstelling uit de rekentool voor het subgunningcriterium kwaliteit. Inschrijver geeft bij de 'Opbrengst per kilogram' aan hoeveel opbrengst wordt gecrediteerd aan Opdrachtgever voor deze metaalsoorten. 
In het geval van dagprijzen of dagkoersen, wordt uitgegaan van de datum van publicatie van de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</si>
</sst>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00"/>
    <numFmt numFmtId="165" formatCode="_ &quot;€&quot;\ * #,##0.0000_ ;_ &quot;€&quot;\ * \-#,##0.0000_ ;_ &quot;€&quot;\ * &quot;-&quot;??_ ;_ @_ "/>
    <numFmt numFmtId="166" formatCode="&quot;€&quot;\ #,##0.00"/>
    <numFmt numFmtId="168" formatCode="#,##0.000"/>
  </numFmts>
  <fonts count="8" x14ac:knownFonts="1">
    <font>
      <sz val="11"/>
      <color theme="1"/>
      <name val="Calibri"/>
      <family val="2"/>
      <scheme val="minor"/>
    </font>
    <font>
      <sz val="11"/>
      <color theme="1"/>
      <name val="Calibri"/>
      <family val="2"/>
      <scheme val="minor"/>
    </font>
    <font>
      <b/>
      <sz val="11"/>
      <color theme="1"/>
      <name val="Arial"/>
      <family val="2"/>
    </font>
    <font>
      <sz val="9"/>
      <color theme="1"/>
      <name val="Arial"/>
      <family val="2"/>
    </font>
    <font>
      <sz val="9"/>
      <name val="Arial"/>
      <family val="2"/>
    </font>
    <font>
      <i/>
      <sz val="9"/>
      <color theme="1"/>
      <name val="Arial"/>
      <family val="2"/>
    </font>
    <font>
      <b/>
      <sz val="9"/>
      <color theme="0"/>
      <name val="Arial"/>
      <family val="2"/>
    </font>
    <font>
      <b/>
      <sz val="9"/>
      <color theme="1"/>
      <name val="Arial"/>
      <family val="2"/>
    </font>
  </fonts>
  <fills count="8">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39997558519241921"/>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0" fontId="3" fillId="0" borderId="0" xfId="0" applyFont="1"/>
    <xf numFmtId="0" fontId="3" fillId="6" borderId="0" xfId="0" applyFont="1" applyFill="1" applyAlignment="1">
      <alignment horizontal="left"/>
    </xf>
    <xf numFmtId="0" fontId="6" fillId="2" borderId="7" xfId="0" applyFont="1" applyFill="1" applyBorder="1"/>
    <xf numFmtId="9" fontId="3" fillId="4" borderId="10" xfId="2" applyFont="1" applyFill="1" applyBorder="1" applyAlignment="1" applyProtection="1">
      <alignment horizontal="center"/>
      <protection locked="0"/>
    </xf>
    <xf numFmtId="0" fontId="3" fillId="6" borderId="0" xfId="0" applyFont="1" applyFill="1"/>
    <xf numFmtId="0" fontId="6" fillId="2" borderId="11" xfId="0" applyFont="1" applyFill="1" applyBorder="1"/>
    <xf numFmtId="0" fontId="6" fillId="2" borderId="12" xfId="0" applyFont="1" applyFill="1" applyBorder="1"/>
    <xf numFmtId="0" fontId="6" fillId="2" borderId="12" xfId="0" applyFont="1" applyFill="1" applyBorder="1" applyAlignment="1">
      <alignment horizontal="center"/>
    </xf>
    <xf numFmtId="0" fontId="6" fillId="2" borderId="13" xfId="0" applyFont="1" applyFill="1" applyBorder="1" applyAlignment="1">
      <alignment horizontal="center"/>
    </xf>
    <xf numFmtId="0" fontId="5" fillId="0" borderId="0" xfId="0" applyFont="1"/>
    <xf numFmtId="164" fontId="3" fillId="3" borderId="15" xfId="0" applyNumberFormat="1" applyFont="1" applyFill="1" applyBorder="1"/>
    <xf numFmtId="3" fontId="3" fillId="3" borderId="11" xfId="0" applyNumberFormat="1" applyFont="1" applyFill="1" applyBorder="1" applyAlignment="1">
      <alignment horizontal="center"/>
    </xf>
    <xf numFmtId="164" fontId="3" fillId="3" borderId="18" xfId="0" applyNumberFormat="1" applyFont="1" applyFill="1" applyBorder="1"/>
    <xf numFmtId="165" fontId="7" fillId="5" borderId="19" xfId="1" applyNumberFormat="1" applyFont="1" applyFill="1" applyBorder="1"/>
    <xf numFmtId="0" fontId="7" fillId="3" borderId="17" xfId="0" applyFont="1" applyFill="1" applyBorder="1" applyAlignment="1">
      <alignment horizontal="right"/>
    </xf>
    <xf numFmtId="0" fontId="7" fillId="3" borderId="18" xfId="0" applyFont="1" applyFill="1" applyBorder="1" applyAlignment="1">
      <alignment horizontal="right"/>
    </xf>
    <xf numFmtId="0" fontId="6" fillId="2" borderId="6" xfId="0" applyFont="1" applyFill="1" applyBorder="1" applyAlignment="1">
      <alignment horizontal="left"/>
    </xf>
    <xf numFmtId="0" fontId="3" fillId="6" borderId="0" xfId="0" applyFont="1" applyFill="1" applyAlignment="1">
      <alignment horizontal="left"/>
    </xf>
    <xf numFmtId="0" fontId="3" fillId="3" borderId="21" xfId="0" applyFont="1" applyFill="1" applyBorder="1" applyAlignment="1">
      <alignment horizontal="left"/>
    </xf>
    <xf numFmtId="0" fontId="6" fillId="2" borderId="22" xfId="0" applyFont="1" applyFill="1" applyBorder="1" applyAlignment="1">
      <alignment horizontal="center"/>
    </xf>
    <xf numFmtId="10" fontId="3" fillId="4" borderId="23" xfId="0" applyNumberFormat="1" applyFont="1" applyFill="1" applyBorder="1" applyAlignment="1" applyProtection="1">
      <alignment horizontal="center"/>
      <protection locked="0"/>
    </xf>
    <xf numFmtId="10" fontId="3" fillId="3" borderId="23" xfId="0" applyNumberFormat="1" applyFont="1" applyFill="1" applyBorder="1" applyAlignment="1" applyProtection="1">
      <alignment horizontal="center"/>
      <protection locked="0"/>
    </xf>
    <xf numFmtId="164" fontId="3" fillId="3" borderId="14" xfId="0" applyNumberFormat="1" applyFont="1" applyFill="1" applyBorder="1" applyAlignment="1" applyProtection="1">
      <alignment horizontal="center"/>
      <protection locked="0"/>
    </xf>
    <xf numFmtId="3" fontId="3" fillId="3" borderId="11" xfId="0" applyNumberFormat="1" applyFont="1" applyFill="1" applyBorder="1"/>
    <xf numFmtId="0" fontId="7" fillId="3" borderId="11" xfId="0" applyFont="1" applyFill="1" applyBorder="1" applyAlignment="1">
      <alignment horizontal="center"/>
    </xf>
    <xf numFmtId="0" fontId="3" fillId="7" borderId="0" xfId="0" applyFont="1" applyFill="1" applyAlignment="1">
      <alignment wrapText="1"/>
    </xf>
    <xf numFmtId="0" fontId="3" fillId="7" borderId="0" xfId="0" applyFont="1" applyFill="1" applyAlignment="1">
      <alignment horizontal="left" wrapText="1"/>
    </xf>
    <xf numFmtId="0" fontId="3" fillId="7" borderId="0" xfId="0" applyFont="1" applyFill="1" applyAlignment="1">
      <alignment horizontal="left"/>
    </xf>
    <xf numFmtId="166" fontId="3" fillId="3" borderId="14" xfId="0" applyNumberFormat="1" applyFont="1" applyFill="1" applyBorder="1" applyAlignment="1" applyProtection="1">
      <alignment horizontal="center"/>
      <protection locked="0"/>
    </xf>
    <xf numFmtId="0" fontId="7" fillId="3" borderId="24" xfId="0" applyFont="1" applyFill="1" applyBorder="1" applyAlignment="1">
      <alignment horizontal="center"/>
    </xf>
    <xf numFmtId="3" fontId="3" fillId="3" borderId="24" xfId="0" applyNumberFormat="1" applyFont="1" applyFill="1" applyBorder="1" applyAlignment="1">
      <alignment horizontal="center"/>
    </xf>
    <xf numFmtId="10" fontId="3" fillId="3" borderId="24" xfId="0" applyNumberFormat="1" applyFont="1" applyFill="1" applyBorder="1" applyAlignment="1" applyProtection="1">
      <alignment horizontal="center"/>
      <protection locked="0"/>
    </xf>
    <xf numFmtId="164" fontId="3" fillId="3" borderId="24" xfId="0" applyNumberFormat="1" applyFont="1" applyFill="1" applyBorder="1"/>
    <xf numFmtId="0" fontId="3" fillId="3" borderId="24" xfId="0" applyFont="1" applyFill="1" applyBorder="1"/>
    <xf numFmtId="164" fontId="3" fillId="3" borderId="24" xfId="0" applyNumberFormat="1" applyFont="1" applyFill="1" applyBorder="1" applyAlignment="1" applyProtection="1">
      <alignment horizontal="center"/>
      <protection locked="0"/>
    </xf>
    <xf numFmtId="10" fontId="3" fillId="4" borderId="24" xfId="0" applyNumberFormat="1" applyFont="1" applyFill="1" applyBorder="1" applyAlignment="1" applyProtection="1">
      <alignment horizontal="center"/>
      <protection locked="0"/>
    </xf>
    <xf numFmtId="0" fontId="7" fillId="3" borderId="16" xfId="0" applyFont="1" applyFill="1" applyBorder="1" applyAlignment="1">
      <alignment horizontal="right"/>
    </xf>
    <xf numFmtId="0" fontId="7" fillId="3" borderId="17" xfId="0" applyFont="1" applyFill="1" applyBorder="1" applyAlignment="1">
      <alignment horizontal="right"/>
    </xf>
    <xf numFmtId="0" fontId="7" fillId="3" borderId="18" xfId="0" applyFont="1" applyFill="1" applyBorder="1" applyAlignment="1">
      <alignment horizontal="right"/>
    </xf>
    <xf numFmtId="0" fontId="3" fillId="3" borderId="8" xfId="0" applyFont="1" applyFill="1" applyBorder="1" applyAlignment="1">
      <alignment horizontal="left"/>
    </xf>
    <xf numFmtId="0" fontId="3" fillId="3" borderId="9" xfId="0" applyFont="1" applyFill="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0" fontId="5" fillId="0" borderId="20"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20" xfId="0" applyFont="1" applyBorder="1" applyAlignment="1">
      <alignment horizontal="left" vertical="top" wrapText="1"/>
    </xf>
    <xf numFmtId="0" fontId="5" fillId="0" borderId="3" xfId="0" applyFont="1" applyBorder="1" applyAlignment="1">
      <alignment horizontal="left" vertical="top" wrapText="1"/>
    </xf>
    <xf numFmtId="0" fontId="3" fillId="0" borderId="0" xfId="0" applyFont="1" applyAlignment="1">
      <alignment horizontal="left" vertical="top" wrapText="1"/>
    </xf>
    <xf numFmtId="0" fontId="6" fillId="2" borderId="4" xfId="0" applyFont="1" applyFill="1" applyBorder="1" applyAlignment="1">
      <alignment horizontal="left"/>
    </xf>
    <xf numFmtId="0" fontId="6" fillId="2" borderId="5" xfId="0" applyFont="1" applyFill="1" applyBorder="1" applyAlignment="1">
      <alignment horizontal="left"/>
    </xf>
    <xf numFmtId="0" fontId="6" fillId="2" borderId="6" xfId="0" applyFont="1" applyFill="1" applyBorder="1" applyAlignment="1">
      <alignment horizontal="left"/>
    </xf>
    <xf numFmtId="0" fontId="2" fillId="6" borderId="0" xfId="0" applyFont="1" applyFill="1" applyAlignment="1">
      <alignment horizontal="left"/>
    </xf>
    <xf numFmtId="0" fontId="3" fillId="6" borderId="0" xfId="0" applyFont="1" applyFill="1" applyAlignment="1">
      <alignment horizontal="left"/>
    </xf>
    <xf numFmtId="0" fontId="4" fillId="7" borderId="0" xfId="0" applyFont="1" applyFill="1" applyAlignment="1">
      <alignment vertical="top" wrapText="1"/>
    </xf>
    <xf numFmtId="0" fontId="3" fillId="7" borderId="0" xfId="0" applyFont="1" applyFill="1" applyAlignment="1">
      <alignment horizontal="left" wrapText="1"/>
    </xf>
    <xf numFmtId="0" fontId="3" fillId="7" borderId="0" xfId="0" applyFont="1" applyFill="1" applyAlignment="1">
      <alignment horizontal="left"/>
    </xf>
    <xf numFmtId="0" fontId="5" fillId="7" borderId="1" xfId="0" applyFont="1" applyFill="1" applyBorder="1" applyAlignment="1">
      <alignment horizontal="left" wrapText="1"/>
    </xf>
    <xf numFmtId="0" fontId="5" fillId="7" borderId="2" xfId="0" applyFont="1" applyFill="1" applyBorder="1" applyAlignment="1">
      <alignment horizontal="left" wrapText="1"/>
    </xf>
    <xf numFmtId="0" fontId="5" fillId="7" borderId="20" xfId="0" applyFont="1" applyFill="1" applyBorder="1" applyAlignment="1">
      <alignment horizontal="left" wrapText="1"/>
    </xf>
    <xf numFmtId="0" fontId="5" fillId="7" borderId="3" xfId="0" applyFont="1" applyFill="1" applyBorder="1" applyAlignment="1">
      <alignment horizontal="left" wrapText="1"/>
    </xf>
    <xf numFmtId="168" fontId="3" fillId="3" borderId="11" xfId="0" applyNumberFormat="1" applyFont="1" applyFill="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65688-5D3C-4FF2-811B-6289E4DC6EB0}">
  <dimension ref="A1:F31"/>
  <sheetViews>
    <sheetView tabSelected="1" view="pageBreakPreview" zoomScale="120" zoomScaleNormal="100" zoomScaleSheetLayoutView="120" workbookViewId="0">
      <selection activeCell="B25" sqref="B25"/>
    </sheetView>
  </sheetViews>
  <sheetFormatPr defaultColWidth="8.6640625" defaultRowHeight="11.4" x14ac:dyDescent="0.2"/>
  <cols>
    <col min="1" max="1" width="36.33203125" style="1" customWidth="1"/>
    <col min="2" max="2" width="48.44140625" style="1" customWidth="1"/>
    <col min="3" max="3" width="20.33203125" style="1" bestFit="1" customWidth="1"/>
    <col min="4" max="4" width="15.44140625" style="1" bestFit="1" customWidth="1"/>
    <col min="5" max="5" width="14.88671875" style="1" bestFit="1" customWidth="1"/>
    <col min="6" max="6" width="23" style="1" customWidth="1"/>
    <col min="7" max="16384" width="8.6640625" style="1"/>
  </cols>
  <sheetData>
    <row r="1" spans="1:6" ht="13.8" x14ac:dyDescent="0.25">
      <c r="A1" s="54" t="s">
        <v>10</v>
      </c>
      <c r="B1" s="54"/>
      <c r="C1" s="54"/>
      <c r="D1" s="54"/>
      <c r="E1" s="54"/>
      <c r="F1" s="54"/>
    </row>
    <row r="2" spans="1:6" x14ac:dyDescent="0.2">
      <c r="A2" s="55" t="s">
        <v>23</v>
      </c>
      <c r="B2" s="55"/>
      <c r="C2" s="55"/>
      <c r="D2" s="55"/>
      <c r="E2" s="55"/>
      <c r="F2" s="55"/>
    </row>
    <row r="3" spans="1:6" x14ac:dyDescent="0.2">
      <c r="A3" s="2"/>
      <c r="B3" s="2"/>
      <c r="C3" s="2"/>
      <c r="D3" s="18"/>
      <c r="E3" s="18"/>
      <c r="F3" s="2"/>
    </row>
    <row r="4" spans="1:6" x14ac:dyDescent="0.2">
      <c r="A4" s="56" t="s">
        <v>24</v>
      </c>
      <c r="B4" s="56"/>
      <c r="C4" s="56"/>
      <c r="D4" s="56"/>
      <c r="E4" s="56"/>
      <c r="F4" s="56"/>
    </row>
    <row r="5" spans="1:6" x14ac:dyDescent="0.2">
      <c r="A5" s="26"/>
      <c r="B5" s="26"/>
      <c r="C5" s="26"/>
      <c r="D5" s="26"/>
      <c r="E5" s="26"/>
      <c r="F5" s="26"/>
    </row>
    <row r="6" spans="1:6" x14ac:dyDescent="0.2">
      <c r="A6" s="57" t="s">
        <v>25</v>
      </c>
      <c r="B6" s="58"/>
      <c r="C6" s="58"/>
      <c r="D6" s="58"/>
      <c r="E6" s="58"/>
      <c r="F6" s="58"/>
    </row>
    <row r="7" spans="1:6" ht="12" thickBot="1" x14ac:dyDescent="0.25">
      <c r="A7" s="27"/>
      <c r="B7" s="28"/>
      <c r="C7" s="28"/>
      <c r="D7" s="28"/>
      <c r="E7" s="28"/>
      <c r="F7" s="28"/>
    </row>
    <row r="8" spans="1:6" x14ac:dyDescent="0.2">
      <c r="A8" s="59" t="s">
        <v>0</v>
      </c>
      <c r="B8" s="60"/>
      <c r="C8" s="60"/>
      <c r="D8" s="61"/>
      <c r="E8" s="61"/>
      <c r="F8" s="62"/>
    </row>
    <row r="9" spans="1:6" ht="12" x14ac:dyDescent="0.25">
      <c r="A9" s="51" t="s">
        <v>1</v>
      </c>
      <c r="B9" s="52"/>
      <c r="C9" s="53"/>
      <c r="D9" s="17"/>
      <c r="E9" s="17"/>
      <c r="F9" s="3" t="s">
        <v>2</v>
      </c>
    </row>
    <row r="10" spans="1:6" ht="12" thickBot="1" x14ac:dyDescent="0.25">
      <c r="A10" s="40" t="s">
        <v>3</v>
      </c>
      <c r="B10" s="41"/>
      <c r="C10" s="41"/>
      <c r="D10" s="19"/>
      <c r="E10" s="19"/>
      <c r="F10" s="4">
        <v>0</v>
      </c>
    </row>
    <row r="11" spans="1:6" ht="12" thickBot="1" x14ac:dyDescent="0.25">
      <c r="A11" s="5"/>
      <c r="B11" s="5"/>
      <c r="C11" s="5"/>
      <c r="D11" s="5"/>
      <c r="E11" s="5"/>
      <c r="F11" s="5"/>
    </row>
    <row r="12" spans="1:6" x14ac:dyDescent="0.2">
      <c r="A12" s="42" t="s">
        <v>26</v>
      </c>
      <c r="B12" s="43"/>
      <c r="C12" s="43"/>
      <c r="D12" s="44"/>
      <c r="E12" s="44"/>
      <c r="F12" s="45"/>
    </row>
    <row r="13" spans="1:6" ht="12" x14ac:dyDescent="0.25">
      <c r="A13" s="6" t="s">
        <v>4</v>
      </c>
      <c r="B13" s="7" t="s">
        <v>21</v>
      </c>
      <c r="C13" s="8" t="s">
        <v>22</v>
      </c>
      <c r="D13" s="20" t="s">
        <v>11</v>
      </c>
      <c r="E13" s="20"/>
      <c r="F13" s="9" t="s">
        <v>5</v>
      </c>
    </row>
    <row r="14" spans="1:6" ht="12" x14ac:dyDescent="0.25">
      <c r="A14" s="30" t="s">
        <v>20</v>
      </c>
      <c r="B14" s="31"/>
      <c r="C14" s="32"/>
      <c r="D14" s="32"/>
      <c r="E14" s="32"/>
      <c r="F14" s="33"/>
    </row>
    <row r="15" spans="1:6" x14ac:dyDescent="0.2">
      <c r="A15" s="34" t="s">
        <v>13</v>
      </c>
      <c r="B15" s="31">
        <f>1500000/1000</f>
        <v>1500</v>
      </c>
      <c r="C15" s="35">
        <v>201.82</v>
      </c>
      <c r="D15" s="36">
        <v>0</v>
      </c>
      <c r="E15" s="32">
        <f>1-D15</f>
        <v>1</v>
      </c>
      <c r="F15" s="11">
        <f t="shared" ref="F15:F16" si="0">(B15*C15)*E15</f>
        <v>302730</v>
      </c>
    </row>
    <row r="16" spans="1:6" x14ac:dyDescent="0.2">
      <c r="A16" s="34" t="s">
        <v>14</v>
      </c>
      <c r="B16" s="31">
        <f>115000/1000</f>
        <v>115</v>
      </c>
      <c r="C16" s="35">
        <v>249.52</v>
      </c>
      <c r="D16" s="36">
        <v>0</v>
      </c>
      <c r="E16" s="32">
        <f>1-D16</f>
        <v>1</v>
      </c>
      <c r="F16" s="11">
        <f t="shared" si="0"/>
        <v>28694.800000000003</v>
      </c>
    </row>
    <row r="17" spans="1:6" ht="12" thickBot="1" x14ac:dyDescent="0.25">
      <c r="A17" s="5"/>
      <c r="B17" s="5"/>
      <c r="C17" s="5"/>
      <c r="D17" s="5"/>
      <c r="E17" s="5"/>
      <c r="F17" s="5"/>
    </row>
    <row r="18" spans="1:6" x14ac:dyDescent="0.2">
      <c r="A18" s="46" t="s">
        <v>27</v>
      </c>
      <c r="B18" s="47"/>
      <c r="C18" s="47"/>
      <c r="D18" s="48"/>
      <c r="E18" s="48"/>
      <c r="F18" s="49"/>
    </row>
    <row r="19" spans="1:6" s="10" customFormat="1" ht="12" x14ac:dyDescent="0.25">
      <c r="A19" s="6" t="s">
        <v>6</v>
      </c>
      <c r="B19" s="7" t="s">
        <v>21</v>
      </c>
      <c r="C19" s="8" t="s">
        <v>22</v>
      </c>
      <c r="D19" s="20" t="s">
        <v>11</v>
      </c>
      <c r="E19" s="20" t="s">
        <v>12</v>
      </c>
      <c r="F19" s="9" t="s">
        <v>5</v>
      </c>
    </row>
    <row r="20" spans="1:6" s="10" customFormat="1" ht="12" x14ac:dyDescent="0.25">
      <c r="A20" s="25" t="s">
        <v>7</v>
      </c>
      <c r="B20" s="12"/>
      <c r="C20" s="23"/>
      <c r="D20" s="23"/>
      <c r="E20" s="22"/>
      <c r="F20" s="11"/>
    </row>
    <row r="21" spans="1:6" s="10" customFormat="1" x14ac:dyDescent="0.2">
      <c r="A21" s="24" t="s">
        <v>15</v>
      </c>
      <c r="B21" s="63">
        <f>6752/1000</f>
        <v>6.7519999999999998</v>
      </c>
      <c r="C21" s="29">
        <f>6.3*1000</f>
        <v>6300</v>
      </c>
      <c r="D21" s="21">
        <v>0</v>
      </c>
      <c r="E21" s="22">
        <f t="shared" ref="E21:E25" si="1">1-D21</f>
        <v>1</v>
      </c>
      <c r="F21" s="11">
        <f t="shared" ref="F21:F25" si="2">(B21*C21)*E21</f>
        <v>42537.599999999999</v>
      </c>
    </row>
    <row r="22" spans="1:6" s="10" customFormat="1" x14ac:dyDescent="0.2">
      <c r="A22" s="24" t="s">
        <v>16</v>
      </c>
      <c r="B22" s="63">
        <f>13971/1000</f>
        <v>13.971</v>
      </c>
      <c r="C22" s="29">
        <f>4*1000</f>
        <v>4000</v>
      </c>
      <c r="D22" s="21">
        <v>0</v>
      </c>
      <c r="E22" s="22">
        <f t="shared" si="1"/>
        <v>1</v>
      </c>
      <c r="F22" s="11">
        <f t="shared" si="2"/>
        <v>55884</v>
      </c>
    </row>
    <row r="23" spans="1:6" s="10" customFormat="1" x14ac:dyDescent="0.2">
      <c r="A23" s="24" t="s">
        <v>17</v>
      </c>
      <c r="B23" s="63">
        <f>1148/1000</f>
        <v>1.1479999999999999</v>
      </c>
      <c r="C23" s="29">
        <f>1.5*1000</f>
        <v>1500</v>
      </c>
      <c r="D23" s="21">
        <v>0</v>
      </c>
      <c r="E23" s="22">
        <f t="shared" si="1"/>
        <v>1</v>
      </c>
      <c r="F23" s="11">
        <f t="shared" si="2"/>
        <v>1721.9999999999998</v>
      </c>
    </row>
    <row r="24" spans="1:6" s="10" customFormat="1" x14ac:dyDescent="0.2">
      <c r="A24" s="24" t="s">
        <v>18</v>
      </c>
      <c r="B24" s="63">
        <f>8623/1000</f>
        <v>8.6229999999999993</v>
      </c>
      <c r="C24" s="29">
        <f>1.25*1000</f>
        <v>1250</v>
      </c>
      <c r="D24" s="21">
        <v>0</v>
      </c>
      <c r="E24" s="22">
        <f t="shared" si="1"/>
        <v>1</v>
      </c>
      <c r="F24" s="11">
        <f t="shared" si="2"/>
        <v>10778.75</v>
      </c>
    </row>
    <row r="25" spans="1:6" ht="12" thickBot="1" x14ac:dyDescent="0.25">
      <c r="A25" s="24" t="s">
        <v>19</v>
      </c>
      <c r="B25" s="63">
        <v>1.875</v>
      </c>
      <c r="C25" s="29">
        <f>1.1*1000</f>
        <v>1100</v>
      </c>
      <c r="D25" s="21">
        <v>0</v>
      </c>
      <c r="E25" s="22">
        <f t="shared" si="1"/>
        <v>1</v>
      </c>
      <c r="F25" s="11">
        <f t="shared" si="2"/>
        <v>2062.5</v>
      </c>
    </row>
    <row r="26" spans="1:6" ht="12.6" thickBot="1" x14ac:dyDescent="0.3">
      <c r="A26" s="37" t="s">
        <v>8</v>
      </c>
      <c r="B26" s="38"/>
      <c r="C26" s="38"/>
      <c r="D26" s="15"/>
      <c r="E26" s="15"/>
      <c r="F26" s="13">
        <f>SUM(F20:F25)</f>
        <v>112984.85</v>
      </c>
    </row>
    <row r="27" spans="1:6" ht="12" thickBot="1" x14ac:dyDescent="0.25">
      <c r="A27" s="50"/>
      <c r="B27" s="50"/>
      <c r="C27" s="50"/>
      <c r="D27" s="50"/>
      <c r="E27" s="50"/>
      <c r="F27" s="50"/>
    </row>
    <row r="28" spans="1:6" ht="12.6" thickBot="1" x14ac:dyDescent="0.3">
      <c r="A28" s="37" t="s">
        <v>9</v>
      </c>
      <c r="B28" s="38"/>
      <c r="C28" s="39"/>
      <c r="D28" s="16"/>
      <c r="E28" s="16"/>
      <c r="F28" s="14">
        <f>SUM(F15:F16)+F26</f>
        <v>444409.65</v>
      </c>
    </row>
    <row r="29" spans="1:6" s="10" customFormat="1" x14ac:dyDescent="0.2">
      <c r="A29" s="1"/>
      <c r="B29" s="1"/>
    </row>
    <row r="31" spans="1:6" s="10" customFormat="1" x14ac:dyDescent="0.2">
      <c r="A31" s="1"/>
      <c r="B31" s="1"/>
      <c r="C31" s="1"/>
      <c r="D31" s="1"/>
      <c r="E31" s="1"/>
    </row>
  </sheetData>
  <sheetProtection algorithmName="SHA-512" hashValue="TguqKq0mEx3Xcb5AFIL+XPTehCqao3pUrS7pbA/Jznf+SqbNKl9P6kQZGYel1alLTlpOTlqIN4wi/o7FuzAMtg==" saltValue="KrknIEzUs2QMYPhtVsGzmA==" spinCount="100000" sheet="1" objects="1" scenarios="1"/>
  <protectedRanges>
    <protectedRange sqref="F10 C15:C16 D20:D25" name="Bereik1"/>
  </protectedRanges>
  <mergeCells count="12">
    <mergeCell ref="A9:C9"/>
    <mergeCell ref="A1:F1"/>
    <mergeCell ref="A2:F2"/>
    <mergeCell ref="A4:F4"/>
    <mergeCell ref="A6:F6"/>
    <mergeCell ref="A8:F8"/>
    <mergeCell ref="A28:C28"/>
    <mergeCell ref="A10:C10"/>
    <mergeCell ref="A12:F12"/>
    <mergeCell ref="A18:F18"/>
    <mergeCell ref="A26:C26"/>
    <mergeCell ref="A27:F27"/>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ldigvan xmlns="772320f3-49ad-43c5-b638-48d609aec44c" xsi:nil="true"/>
    <Leverancier xmlns="772320f3-49ad-43c5-b638-48d609aec44c" xsi:nil="true"/>
    <TaxCatchAll xmlns="3c92ca6b-3bf7-4c9b-8e09-e5620e94a5bd" xsi:nil="true"/>
    <lcf76f155ced4ddcb4097134ff3c332f xmlns="772320f3-49ad-43c5-b638-48d609aec44c">
      <Terms xmlns="http://schemas.microsoft.com/office/infopath/2007/PartnerControls"/>
    </lcf76f155ced4ddcb4097134ff3c332f>
    <Leveranciersnummer xmlns="772320f3-49ad-43c5-b638-48d609aec44c" xsi:nil="true"/>
    <Geldigtot xmlns="772320f3-49ad-43c5-b638-48d609aec44c" xsi:nil="true"/>
    <Contractnummer xmlns="772320f3-49ad-43c5-b638-48d609aec4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20" ma:contentTypeDescription="Een nieuw document maken." ma:contentTypeScope="" ma:versionID="289c5badf5cd6d6faf48c53e3c834080">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275dbdea828985944b368d651dd900fa"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everancier" minOccurs="0"/>
                <xsd:element ref="ns2:Leveranciersnummer" minOccurs="0"/>
                <xsd:element ref="ns2:MediaServiceObjectDetectorVersions" minOccurs="0"/>
                <xsd:element ref="ns2:Contractnummer" minOccurs="0"/>
                <xsd:element ref="ns2:Geldigvan" minOccurs="0"/>
                <xsd:element ref="ns2:Geldigtot"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Leverancier" ma:index="20" nillable="true" ma:displayName="Leverancier" ma:format="Dropdown" ma:internalName="Leverancier">
      <xsd:simpleType>
        <xsd:restriction base="dms:Text">
          <xsd:maxLength value="255"/>
        </xsd:restriction>
      </xsd:simpleType>
    </xsd:element>
    <xsd:element name="Leveranciersnummer" ma:index="21" nillable="true" ma:displayName="Leveranciersnummer" ma:decimals="0" ma:format="Dropdown" ma:internalName="Leveranciersnummer" ma:percentage="FALSE">
      <xsd:simpleType>
        <xsd:restriction base="dms:Number"/>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nummer" ma:index="23" nillable="true" ma:displayName="Contractnummer" ma:format="Dropdown" ma:internalName="Contractnummer">
      <xsd:simpleType>
        <xsd:restriction base="dms:Text">
          <xsd:maxLength value="255"/>
        </xsd:restriction>
      </xsd:simpleType>
    </xsd:element>
    <xsd:element name="Geldigvan" ma:index="24" nillable="true" ma:displayName="Geldig van " ma:format="Dropdown" ma:internalName="Geldigvan">
      <xsd:simpleType>
        <xsd:restriction base="dms:Text">
          <xsd:maxLength value="255"/>
        </xsd:restriction>
      </xsd:simpleType>
    </xsd:element>
    <xsd:element name="Geldigtot" ma:index="25" nillable="true" ma:displayName="Geldig tot" ma:format="Dropdown" ma:internalName="Geldigtot">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635dbda-6b3d-40aa-b2df-3f3938e62b0f}"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06EA05-E7E8-4E4F-A98A-7739B48F688E}">
  <ds:schemaRefs>
    <ds:schemaRef ds:uri="772320f3-49ad-43c5-b638-48d609aec44c"/>
    <ds:schemaRef ds:uri="http://purl.org/dc/dcmitype/"/>
    <ds:schemaRef ds:uri="http://schemas.microsoft.com/office/2006/documentManagement/types"/>
    <ds:schemaRef ds:uri="http://schemas.microsoft.com/office/2006/metadata/properties"/>
    <ds:schemaRef ds:uri="http://schemas.microsoft.com/office/infopath/2007/PartnerControls"/>
    <ds:schemaRef ds:uri="3c92ca6b-3bf7-4c9b-8e09-e5620e94a5bd"/>
    <ds:schemaRef ds:uri="http://www.w3.org/XML/1998/namespac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A4CC94A9-A20C-4C7D-80CB-B22C42F0B008}">
  <ds:schemaRefs>
    <ds:schemaRef ds:uri="http://schemas.microsoft.com/sharepoint/v3/contenttype/forms"/>
  </ds:schemaRefs>
</ds:datastoreItem>
</file>

<file path=customXml/itemProps3.xml><?xml version="1.0" encoding="utf-8"?>
<ds:datastoreItem xmlns:ds="http://schemas.openxmlformats.org/officeDocument/2006/customXml" ds:itemID="{BFAA63E5-2D58-4C73-B944-C9C2454A7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Nas, Roy de</cp:lastModifiedBy>
  <cp:revision/>
  <dcterms:created xsi:type="dcterms:W3CDTF">2024-08-22T07:16:00Z</dcterms:created>
  <dcterms:modified xsi:type="dcterms:W3CDTF">2025-01-09T09:50:24Z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y fmtid="{D5CDD505-2E9C-101B-9397-08002B2CF9AE}" pid="3" name="MediaServiceImageTags">
    <vt:lpwstr/>
  </property>
</Properties>
</file>