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gemeentedelft-my.sharepoint.com/personal/ppenseel_delft_nl/Documents/Downloads/"/>
    </mc:Choice>
  </mc:AlternateContent>
  <xr:revisionPtr revIDLastSave="4" documentId="8_{88C4E8E3-FCA3-4DF6-A09B-6A20C3AD42D0}" xr6:coauthVersionLast="47" xr6:coauthVersionMax="47" xr10:uidLastSave="{76FC3EAE-732D-4726-9CFA-C577ED737545}"/>
  <bookViews>
    <workbookView xWindow="-120" yWindow="-120" windowWidth="51840" windowHeight="21240" xr2:uid="{00000000-000D-0000-FFFF-FFFF00000000}"/>
  </bookViews>
  <sheets>
    <sheet name="def 2.0"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2" l="1"/>
  <c r="I54" i="2"/>
  <c r="I55" i="2"/>
  <c r="I56" i="2"/>
  <c r="I57" i="2"/>
  <c r="I58" i="2"/>
  <c r="I59" i="2"/>
  <c r="I53" i="2"/>
  <c r="K46" i="2"/>
  <c r="K47" i="2"/>
  <c r="K45" i="2"/>
  <c r="K37" i="2"/>
  <c r="K38" i="2"/>
  <c r="K39" i="2"/>
  <c r="K36" i="2"/>
  <c r="K29" i="2"/>
  <c r="K30" i="2"/>
  <c r="K28" i="2"/>
  <c r="K20" i="2"/>
  <c r="K21" i="2"/>
  <c r="K22" i="2"/>
  <c r="K19" i="2"/>
  <c r="E53" i="2"/>
  <c r="F53" i="2"/>
  <c r="G53" i="2"/>
  <c r="K53" i="2"/>
  <c r="E54" i="2"/>
  <c r="F54" i="2"/>
  <c r="G54" i="2"/>
  <c r="K54" i="2"/>
  <c r="E55" i="2"/>
  <c r="F55" i="2"/>
  <c r="G55" i="2"/>
  <c r="K55" i="2"/>
  <c r="E56" i="2"/>
  <c r="F56" i="2"/>
  <c r="G56" i="2"/>
  <c r="K56" i="2"/>
  <c r="E57" i="2"/>
  <c r="F57" i="2"/>
  <c r="G57" i="2"/>
  <c r="K57" i="2"/>
  <c r="E58" i="2"/>
  <c r="F58" i="2"/>
  <c r="G58" i="2"/>
  <c r="K58" i="2"/>
  <c r="E59" i="2"/>
  <c r="F59" i="2"/>
  <c r="G59" i="2"/>
  <c r="K59" i="2"/>
  <c r="I60" i="2"/>
  <c r="K60" i="2"/>
  <c r="I46" i="2"/>
  <c r="I47" i="2"/>
  <c r="I45" i="2"/>
  <c r="I37" i="2"/>
  <c r="I38" i="2"/>
  <c r="I39" i="2"/>
  <c r="I36" i="2"/>
  <c r="I29" i="2"/>
  <c r="I30" i="2"/>
  <c r="I28" i="2"/>
  <c r="I20" i="2"/>
  <c r="I21" i="2"/>
  <c r="I22" i="2"/>
  <c r="I19" i="2"/>
  <c r="E39" i="2"/>
  <c r="F39" i="2"/>
  <c r="G39" i="2" s="1"/>
  <c r="E47" i="2"/>
  <c r="F47" i="2" s="1"/>
  <c r="G47" i="2" s="1"/>
  <c r="E46" i="2"/>
  <c r="F46" i="2" s="1"/>
  <c r="G46" i="2" s="1"/>
  <c r="E45" i="2"/>
  <c r="F45" i="2" s="1"/>
  <c r="G45" i="2" s="1"/>
  <c r="E38" i="2"/>
  <c r="F38" i="2" s="1"/>
  <c r="G38" i="2" s="1"/>
  <c r="E37" i="2"/>
  <c r="F37" i="2" s="1"/>
  <c r="G37" i="2" s="1"/>
  <c r="E36" i="2"/>
  <c r="F36" i="2" s="1"/>
  <c r="G36" i="2" s="1"/>
  <c r="E30" i="2"/>
  <c r="F30" i="2" s="1"/>
  <c r="G30" i="2" s="1"/>
  <c r="E29" i="2"/>
  <c r="F29" i="2" s="1"/>
  <c r="G29" i="2" s="1"/>
  <c r="E28" i="2"/>
  <c r="F28" i="2" s="1"/>
  <c r="G28" i="2" s="1"/>
  <c r="E22" i="2"/>
  <c r="F22" i="2" s="1"/>
  <c r="G22" i="2" s="1"/>
  <c r="E21" i="2"/>
  <c r="F21" i="2" s="1"/>
  <c r="G21" i="2" s="1"/>
  <c r="E20" i="2"/>
  <c r="F20" i="2" s="1"/>
  <c r="G20" i="2" s="1"/>
  <c r="E19" i="2"/>
  <c r="F19" i="2" s="1"/>
  <c r="G19" i="2" s="1"/>
  <c r="D60" i="2" l="1"/>
  <c r="I48" i="2" l="1"/>
  <c r="K48" i="2"/>
  <c r="I40" i="2"/>
  <c r="K40" i="2"/>
  <c r="I31" i="2"/>
  <c r="K31" i="2"/>
  <c r="I23" i="2"/>
  <c r="K23" i="2"/>
  <c r="D23" i="2" l="1"/>
  <c r="D31" i="2"/>
  <c r="D40" i="2"/>
  <c r="D48" i="2"/>
  <c r="D11" i="2"/>
  <c r="K11" i="2" s="1"/>
  <c r="D10" i="2"/>
  <c r="I10" i="2" s="1"/>
  <c r="D9" i="2"/>
  <c r="K9" i="2" s="1"/>
  <c r="D8" i="2"/>
  <c r="I8" i="2" s="1"/>
  <c r="D12" i="2"/>
  <c r="I12" i="2" s="1"/>
  <c r="D13" i="2"/>
  <c r="I13" i="2" s="1"/>
  <c r="E7" i="2"/>
  <c r="F7" i="2" s="1"/>
  <c r="G7" i="2" s="1"/>
  <c r="I7" i="2"/>
  <c r="K10" i="2" l="1"/>
  <c r="E13" i="2"/>
  <c r="F13" i="2" s="1"/>
  <c r="G13" i="2" s="1"/>
  <c r="K13" i="2"/>
  <c r="E12" i="2"/>
  <c r="F12" i="2" s="1"/>
  <c r="G12" i="2" s="1"/>
  <c r="K12" i="2"/>
  <c r="E8" i="2"/>
  <c r="F8" i="2" s="1"/>
  <c r="G8" i="2" s="1"/>
  <c r="K8" i="2"/>
  <c r="K14" i="2" s="1"/>
  <c r="K61" i="2" s="1"/>
  <c r="E9" i="2"/>
  <c r="F9" i="2" s="1"/>
  <c r="G9" i="2" s="1"/>
  <c r="I9" i="2"/>
  <c r="E10" i="2"/>
  <c r="F10" i="2" s="1"/>
  <c r="G10" i="2" s="1"/>
  <c r="E11" i="2"/>
  <c r="F11" i="2" s="1"/>
  <c r="G11" i="2" s="1"/>
  <c r="I11" i="2"/>
  <c r="I14" i="2" l="1"/>
  <c r="I61" i="2" l="1"/>
  <c r="D14" i="2"/>
  <c r="D63" i="2" s="1"/>
  <c r="F65" i="2" l="1"/>
  <c r="I65" i="2"/>
  <c r="D65" i="2"/>
  <c r="E65" i="2"/>
</calcChain>
</file>

<file path=xl/sharedStrings.xml><?xml version="1.0" encoding="utf-8"?>
<sst xmlns="http://schemas.openxmlformats.org/spreadsheetml/2006/main" count="184" uniqueCount="126">
  <si>
    <t>Bijlage 4 Prijsopgaveformulier behorende bij de Aanbesteding Receptie- en Beveiligingsdiensten</t>
  </si>
  <si>
    <t>Legenda:</t>
  </si>
  <si>
    <t>invullen inschrijver</t>
  </si>
  <si>
    <t>invullen gemeente</t>
  </si>
  <si>
    <t>INSCHRIJVER: ALLEEN GELE CELLEN INVULLEN!   GEEN WIJZIGINGEN IN BLAD AANBRENGEN!</t>
  </si>
  <si>
    <t>Receptie- en Beveiligingsdiensten</t>
  </si>
  <si>
    <t>Aantallen zijn een indicatie waaraan geen rechten kunnen worden ontleend. Alle rechten zijn voorbehouden aan Aanbestedende Partij, schrijffouten etc. eveneens voorbehouden</t>
  </si>
  <si>
    <t>Post</t>
  </si>
  <si>
    <t>Tarief per 1-1-2023</t>
  </si>
  <si>
    <t>Tarief per 1-1-2024</t>
  </si>
  <si>
    <t>Tarief per 1-1-2025</t>
  </si>
  <si>
    <t>Rijswijk</t>
  </si>
  <si>
    <t>Zoetermeer</t>
  </si>
  <si>
    <t>Receptiediensten en objectbeveiliging</t>
  </si>
  <si>
    <t>Tijdvak</t>
  </si>
  <si>
    <t>Uur/tarief</t>
  </si>
  <si>
    <t>Totaal uur/jaar</t>
  </si>
  <si>
    <t>Sub totaal</t>
  </si>
  <si>
    <t>1.1</t>
  </si>
  <si>
    <t>07:00 uur / 18:00 uur</t>
  </si>
  <si>
    <t>1.2</t>
  </si>
  <si>
    <t>18:00 uur / 24:00 uur</t>
  </si>
  <si>
    <t>1.3</t>
  </si>
  <si>
    <t>00:00 uur / 07:00 uur</t>
  </si>
  <si>
    <t>1.4</t>
  </si>
  <si>
    <t>00:00 uur / 24:00 uur</t>
  </si>
  <si>
    <t>1.5</t>
  </si>
  <si>
    <t>1.6</t>
  </si>
  <si>
    <t>1.7</t>
  </si>
  <si>
    <t>16:00 uur / 24:00 uur</t>
  </si>
  <si>
    <t>Subtotaal post 1</t>
  </si>
  <si>
    <t>Mobiele Surveillance: Openen, Brand- /sluitronden.</t>
  </si>
  <si>
    <t>Aantal per jaar</t>
  </si>
  <si>
    <t>2.1</t>
  </si>
  <si>
    <t>Starttarief incl. eerste  15 minuten op locatie</t>
  </si>
  <si>
    <t>Werkdagen</t>
  </si>
  <si>
    <t>2.2</t>
  </si>
  <si>
    <t>Opvolgend per 15 minuten op locatie</t>
  </si>
  <si>
    <t>2.3</t>
  </si>
  <si>
    <t>Starttarief incl. eerste  15 minuten</t>
  </si>
  <si>
    <t>Weekend</t>
  </si>
  <si>
    <t>2.4</t>
  </si>
  <si>
    <t>Opvolgend per 15 minuten</t>
  </si>
  <si>
    <t>Subtotaal post 2</t>
  </si>
  <si>
    <t>Mobiele Surveillance:                               Alarmopvolging incl. Keyholding</t>
  </si>
  <si>
    <t>3.1</t>
  </si>
  <si>
    <t>Starttarief incl. eerste  30 minuten op locatie</t>
  </si>
  <si>
    <t>24/7/365</t>
  </si>
  <si>
    <t>3.2</t>
  </si>
  <si>
    <t>3.3</t>
  </si>
  <si>
    <t>Abonnement alarmopvolging per locatie (jaar)</t>
  </si>
  <si>
    <t>jaar/rato</t>
  </si>
  <si>
    <t>Subtotaal post 3</t>
  </si>
  <si>
    <t>Alarmcentrale- en meldkamerdiensten</t>
  </si>
  <si>
    <t xml:space="preserve">Aantal </t>
  </si>
  <si>
    <t>4.1a</t>
  </si>
  <si>
    <t>Aansluiting Technische installaties</t>
  </si>
  <si>
    <t>4.1b</t>
  </si>
  <si>
    <t>Extra promtoepassing op aansluiting</t>
  </si>
  <si>
    <t>4.2</t>
  </si>
  <si>
    <t>Servicedienst Burgermelding  (handelingen)</t>
  </si>
  <si>
    <t>4.3</t>
  </si>
  <si>
    <t>Bloktijdbewaking (jaar)</t>
  </si>
  <si>
    <t>Subtotaal post 4</t>
  </si>
  <si>
    <t>Evenementen beveiliging</t>
  </si>
  <si>
    <t>Aantal uur</t>
  </si>
  <si>
    <t>5.1</t>
  </si>
  <si>
    <t>Evenementen beveiliging standaard                                     =100%</t>
  </si>
  <si>
    <t>00.00-24.00</t>
  </si>
  <si>
    <t>5.2</t>
  </si>
  <si>
    <t>5.3</t>
  </si>
  <si>
    <t xml:space="preserve">Oud op Nieuwjaarsnacht (project OOV 31 dec. 22:00 uur tot 1 jan. 07:00uur ovb)                 </t>
  </si>
  <si>
    <t>Subtotaal post 5</t>
  </si>
  <si>
    <t>Hospitalitydiensten</t>
  </si>
  <si>
    <t>6.1</t>
  </si>
  <si>
    <t>07:00-18:00 uur</t>
  </si>
  <si>
    <t>6.2</t>
  </si>
  <si>
    <t>18:00-24:00 uur</t>
  </si>
  <si>
    <t>6.3</t>
  </si>
  <si>
    <t>00:00-07:00 uur</t>
  </si>
  <si>
    <t>6.4</t>
  </si>
  <si>
    <t>Zaterdagen en zondagen</t>
  </si>
  <si>
    <t>00:00-24:00 uur</t>
  </si>
  <si>
    <t>6.5</t>
  </si>
  <si>
    <t>Feestdagen ma/vrij</t>
  </si>
  <si>
    <t>6.6</t>
  </si>
  <si>
    <t>Feestdagen zijnde zaterdagen en zondagen</t>
  </si>
  <si>
    <t>6.7</t>
  </si>
  <si>
    <t xml:space="preserve">Oudjaarsdag </t>
  </si>
  <si>
    <t>16.00-24.00 uur</t>
  </si>
  <si>
    <t>Subtotaal post 6</t>
  </si>
  <si>
    <t>Totaal per jaar</t>
  </si>
  <si>
    <t>Totaal inschrijving Generaal</t>
  </si>
  <si>
    <t>alle bedragen zijn in Euro's</t>
  </si>
  <si>
    <t>Indicatie minimale opdrachtwaarde</t>
  </si>
  <si>
    <t>Indicatie maximale opdrachtwaarde</t>
  </si>
  <si>
    <t>Inschrijving x 3 jaar</t>
  </si>
  <si>
    <t>Inschrijving x 5 jaar</t>
  </si>
  <si>
    <r>
      <rPr>
        <b/>
        <sz val="11"/>
        <color rgb="FF000000"/>
        <rFont val="Calibri"/>
        <scheme val="minor"/>
      </rPr>
      <t>Technische installaties:</t>
    </r>
    <r>
      <rPr>
        <sz val="11"/>
        <color rgb="FF000000"/>
        <rFont val="Calibri"/>
        <scheme val="minor"/>
      </rPr>
      <t xml:space="preserve"> Inschrijvende Partij geeft een eenheidstarief op. Aansluitingen zijn inclusief eenmalige kosten voor het overzetten, plaatsen proms, programeren (o.a. bloktijdbewaking indien va toepassing)en daarbij komende administratieve (af-) handelingen</t>
    </r>
  </si>
  <si>
    <t>Let op betreft 1 stuksprijs voor alle vormen van aansluitingen zoals inbraak, brand, overval. Eventuele meerdere secties in een centrale worden na gunning beoordeeld/vastgesteld.</t>
  </si>
  <si>
    <r>
      <rPr>
        <b/>
        <sz val="11"/>
        <color rgb="FF000000"/>
        <rFont val="Calibri"/>
      </rPr>
      <t>Servicedienst Burger(telefoon)meldingen :</t>
    </r>
    <r>
      <rPr>
        <sz val="11"/>
        <color rgb="FF0070C0"/>
        <rFont val="Calibri"/>
      </rPr>
      <t xml:space="preserve"> </t>
    </r>
    <r>
      <rPr>
        <sz val="11"/>
        <color rgb="FF000000"/>
        <rFont val="Calibri"/>
      </rPr>
      <t xml:space="preserve">Inschrijvende Partij geeft een prijs af per afhandeling. Gemeenten geven de te verwachten aantallen </t>
    </r>
    <r>
      <rPr>
        <b/>
        <sz val="11"/>
        <color rgb="FF000000"/>
        <rFont val="Calibri"/>
      </rPr>
      <t>per jaar</t>
    </r>
    <r>
      <rPr>
        <sz val="11"/>
        <color rgb="FF000000"/>
        <rFont val="Calibri"/>
      </rPr>
      <t xml:space="preserve"> op. </t>
    </r>
  </si>
  <si>
    <t>Alarmopvolging incl. Keyholding</t>
  </si>
  <si>
    <t xml:space="preserve">Inschrijvende Partij geeft per opvolging een prijs op incluis de eerste 30 minuten na aankomst op locatie. Vervolgens geeft men een prijs op voor elk blok van 15 minuten. </t>
  </si>
  <si>
    <t>Inzetverhoudingen</t>
  </si>
  <si>
    <t>Ter indicatie geldt dat, met betrekking tot de gemeente Rijswijk:</t>
  </si>
  <si>
    <t>1. De inzet van Receptiediensten en objectbeveiliging betreft +/- 70 % uit inzet op het Stadhuis en +/- 15 % uit inzet in CJG en +/- 15 %  in Werkcentrum Rijswijk</t>
  </si>
  <si>
    <t>2. De inzet van de MS is 70% +/- in het Stadhuis voor alarmopvolging en Brand- en sluitronde en 30% +/- alarmopvolging in verder locaties.</t>
  </si>
  <si>
    <t>3. Gemeente Rijswijk heeft geen evenementen waarbij beveiliging ingezet wordt.</t>
  </si>
  <si>
    <t>Ter indicatie geldt dat, met betrekking tot de gemeente Zoetermeer:</t>
  </si>
  <si>
    <t>1. De inzet van Receptiediensten en objectbeveiliging bestaat voor +/- 95% uit diensten op het Stadhuis. In het Stadhuis bevindt zich tevens de Bibliotheek/Forum, reden van vaste inzet tijdens het weekend en op door de weekse avonden. +/- 5 % wordt ad hoc ingevuld op diverse andere locaties.</t>
  </si>
  <si>
    <t>2. De werkzaamheden van Mobiele Surveillance bestaat uit 90% Alarmopvolging en 10% aan overige werkzaamheden op het Stadhuis en op diverse andere locaties</t>
  </si>
  <si>
    <t>3. De inzet in relatie tot Evenementen heeft voor een groot deel betrekking op de nacht van Oud op Nieuw. Hier wordt een inzet verwacht van ongeveer 60 Beveiligers (variabel) tussen 22:00 en 07:00 uur, inclusief coördinatie. 1e jaar ingevuld door huidige leverancier i.v.m. complexiteit.</t>
  </si>
  <si>
    <t xml:space="preserve">4. Zoetermeer verwacht dat de in te zetten medewerkers op locatie autonoom opereren en  worden begeleid vanuit opdrachtnemer door een (deeltijd) coördinator, zijnde een meewerkend beveiliger die volledig in het rooster meedraait en met contactpersoon van opdrachtgever communiceert. Afspraken over de concrete  verwachtingen en een eventuele toeslag voor genoemde persoon worden separaat afgestemd na gunning. </t>
  </si>
  <si>
    <t>Werkdagen   Avond                                                                          +10%</t>
  </si>
  <si>
    <t>Werkdagen  Nacht                                                                           +20%</t>
  </si>
  <si>
    <t>Zaterdagen en zondagen                                                           +35%</t>
  </si>
  <si>
    <t>Werkdagen   Dag    (basis uurtarief)                                       = 100%</t>
  </si>
  <si>
    <t>Feestdagen ma/vr                                                                            +65%</t>
  </si>
  <si>
    <t>Feestdagen weekend                                                                   +85%</t>
  </si>
  <si>
    <t>Oudjaar                                                                                                 +100%</t>
  </si>
  <si>
    <t>1e en 2e Kerstdag                                                                               + 50%</t>
  </si>
  <si>
    <t>Inschrijver:</t>
  </si>
  <si>
    <t>Naam rechtsgeldig vertegenwoordiger:</t>
  </si>
  <si>
    <t>Functie rechtsgeldig vertegenwoordiger:</t>
  </si>
  <si>
    <t>Rechtsgeldige ondertekening: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</si>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</sst>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32" x14ac:knownFonts="1">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sz val="14"/>
      <color theme="1"/>
      <name val="Arial"/>
      <family val="2"/>
    </font>
    <font>
      <b/>
      <sz val="10"/>
      <color theme="1"/>
      <name val="Arial"/>
      <family val="2"/>
    </font>
    <font>
      <b/>
      <sz val="12"/>
      <color theme="1"/>
      <name val="Arial"/>
      <family val="2"/>
    </font>
    <font>
      <b/>
      <sz val="11"/>
      <color theme="1"/>
      <name val="Arial"/>
      <family val="2"/>
    </font>
    <font>
      <sz val="11"/>
      <color theme="1"/>
      <name val="Arial"/>
      <family val="2"/>
    </font>
    <font>
      <i/>
      <sz val="11"/>
      <color theme="1"/>
      <name val="Arial"/>
      <family val="2"/>
    </font>
    <font>
      <sz val="10"/>
      <color theme="1"/>
      <name val="Arial"/>
      <family val="2"/>
    </font>
    <font>
      <b/>
      <sz val="14"/>
      <color theme="1"/>
      <name val="Arial"/>
      <family val="2"/>
    </font>
    <font>
      <b/>
      <sz val="12"/>
      <name val="Arial"/>
      <family val="2"/>
    </font>
    <font>
      <sz val="11"/>
      <name val="Calibri"/>
      <family val="2"/>
      <scheme val="minor"/>
    </font>
    <font>
      <b/>
      <sz val="22"/>
      <color theme="1"/>
      <name val="Calibri"/>
      <family val="2"/>
      <scheme val="minor"/>
    </font>
    <font>
      <sz val="18"/>
      <color theme="1"/>
      <name val="Calibri"/>
      <family val="2"/>
      <scheme val="minor"/>
    </font>
    <font>
      <sz val="11"/>
      <color rgb="FFFF0000"/>
      <name val="Calibri"/>
      <family val="2"/>
      <scheme val="minor"/>
    </font>
    <font>
      <b/>
      <i/>
      <sz val="11"/>
      <color theme="1"/>
      <name val="Arial"/>
      <family val="2"/>
    </font>
    <font>
      <sz val="10"/>
      <color rgb="FF000000"/>
      <name val="Arial"/>
      <family val="2"/>
    </font>
    <font>
      <sz val="11"/>
      <name val="Calibri"/>
      <family val="2"/>
      <scheme val="minor"/>
    </font>
    <font>
      <sz val="11"/>
      <color rgb="FF000000"/>
      <name val="Calibri"/>
      <family val="2"/>
      <scheme val="minor"/>
    </font>
    <font>
      <b/>
      <sz val="11"/>
      <color rgb="FF000000"/>
      <name val="Calibri"/>
      <scheme val="minor"/>
    </font>
    <font>
      <sz val="11"/>
      <color rgb="FF000000"/>
      <name val="Calibri"/>
      <scheme val="minor"/>
    </font>
    <font>
      <sz val="11"/>
      <color rgb="FF000000"/>
      <name val="Calibri"/>
      <charset val="1"/>
    </font>
    <font>
      <b/>
      <sz val="12"/>
      <color theme="1"/>
      <name val="Calibri"/>
      <family val="2"/>
      <scheme val="minor"/>
    </font>
    <font>
      <b/>
      <sz val="11"/>
      <color rgb="FF000000"/>
      <name val="Calibri"/>
    </font>
    <font>
      <sz val="11"/>
      <color rgb="FF0070C0"/>
      <name val="Calibri"/>
    </font>
    <font>
      <sz val="11"/>
      <color rgb="FF000000"/>
      <name val="Calibri"/>
    </font>
    <font>
      <sz val="11"/>
      <color theme="1"/>
      <name val="Calibri"/>
    </font>
    <font>
      <sz val="11"/>
      <color theme="1"/>
      <name val="Calibri"/>
      <family val="2"/>
      <scheme val="minor"/>
    </font>
    <font>
      <sz val="11"/>
      <color theme="1"/>
      <name val="Calibri"/>
      <family val="2"/>
    </font>
    <font>
      <b/>
      <sz val="11"/>
      <color rgb="FF000000"/>
      <name val="Calibri"/>
      <family val="2"/>
    </font>
  </fonts>
  <fills count="14">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8"/>
        <bgColor indexed="64"/>
      </patternFill>
    </fill>
    <fill>
      <patternFill patternType="solid">
        <fgColor rgb="FFFF0000"/>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
      <patternFill patternType="solid">
        <fgColor rgb="FF92D05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9CC2E5"/>
        <bgColor indexed="64"/>
      </patternFill>
    </fill>
  </fills>
  <borders count="86">
    <border>
      <left/>
      <right/>
      <top/>
      <bottom/>
      <diagonal/>
    </border>
    <border>
      <left style="double">
        <color theme="4"/>
      </left>
      <right style="thin">
        <color theme="4"/>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medium">
        <color theme="4"/>
      </left>
      <right style="thin">
        <color theme="4"/>
      </right>
      <top style="thin">
        <color theme="4"/>
      </top>
      <bottom style="thin">
        <color theme="4"/>
      </bottom>
      <diagonal/>
    </border>
    <border>
      <left style="thin">
        <color theme="4"/>
      </left>
      <right style="medium">
        <color theme="4"/>
      </right>
      <top style="thin">
        <color theme="4"/>
      </top>
      <bottom style="thin">
        <color theme="4"/>
      </bottom>
      <diagonal/>
    </border>
    <border>
      <left style="double">
        <color theme="4"/>
      </left>
      <right style="thin">
        <color theme="4"/>
      </right>
      <top style="thin">
        <color theme="4"/>
      </top>
      <bottom/>
      <diagonal/>
    </border>
    <border>
      <left/>
      <right style="thin">
        <color theme="4"/>
      </right>
      <top style="thin">
        <color theme="4"/>
      </top>
      <bottom/>
      <diagonal/>
    </border>
    <border>
      <left style="thin">
        <color theme="4"/>
      </left>
      <right style="thin">
        <color theme="4"/>
      </right>
      <top style="thin">
        <color theme="4"/>
      </top>
      <bottom/>
      <diagonal/>
    </border>
    <border>
      <left style="thin">
        <color theme="4"/>
      </left>
      <right/>
      <top style="thin">
        <color theme="4"/>
      </top>
      <bottom/>
      <diagonal/>
    </border>
    <border>
      <left style="medium">
        <color theme="4"/>
      </left>
      <right style="thin">
        <color theme="4"/>
      </right>
      <top style="thin">
        <color theme="4"/>
      </top>
      <bottom/>
      <diagonal/>
    </border>
    <border>
      <left style="thin">
        <color theme="4"/>
      </left>
      <right style="medium">
        <color theme="4"/>
      </right>
      <top style="thin">
        <color theme="4"/>
      </top>
      <bottom/>
      <diagonal/>
    </border>
    <border>
      <left style="double">
        <color theme="4"/>
      </left>
      <right style="thin">
        <color theme="4"/>
      </right>
      <top/>
      <bottom style="thin">
        <color theme="4"/>
      </bottom>
      <diagonal/>
    </border>
    <border>
      <left/>
      <right style="thin">
        <color theme="4"/>
      </right>
      <top/>
      <bottom style="thin">
        <color theme="4"/>
      </bottom>
      <diagonal/>
    </border>
    <border>
      <left style="thin">
        <color theme="4"/>
      </left>
      <right style="thin">
        <color theme="4"/>
      </right>
      <top/>
      <bottom style="thin">
        <color theme="4"/>
      </bottom>
      <diagonal/>
    </border>
    <border>
      <left style="thin">
        <color theme="4"/>
      </left>
      <right/>
      <top/>
      <bottom style="thin">
        <color theme="4"/>
      </bottom>
      <diagonal/>
    </border>
    <border>
      <left style="medium">
        <color theme="4"/>
      </left>
      <right style="thin">
        <color theme="4"/>
      </right>
      <top/>
      <bottom style="thin">
        <color theme="4"/>
      </bottom>
      <diagonal/>
    </border>
    <border>
      <left style="thin">
        <color theme="4"/>
      </left>
      <right style="medium">
        <color theme="4"/>
      </right>
      <top/>
      <bottom style="thin">
        <color theme="4"/>
      </bottom>
      <diagonal/>
    </border>
    <border>
      <left/>
      <right/>
      <top style="thin">
        <color theme="4"/>
      </top>
      <bottom/>
      <diagonal/>
    </border>
    <border>
      <left/>
      <right/>
      <top/>
      <bottom style="thin">
        <color theme="4"/>
      </bottom>
      <diagonal/>
    </border>
    <border>
      <left style="medium">
        <color theme="4"/>
      </left>
      <right style="thin">
        <color theme="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theme="4"/>
      </left>
      <right/>
      <top/>
      <bottom style="thin">
        <color theme="4"/>
      </bottom>
      <diagonal/>
    </border>
    <border>
      <left/>
      <right style="medium">
        <color theme="4"/>
      </right>
      <top/>
      <bottom style="thin">
        <color theme="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theme="4"/>
      </right>
      <top style="medium">
        <color indexed="64"/>
      </top>
      <bottom style="thin">
        <color theme="4"/>
      </bottom>
      <diagonal/>
    </border>
    <border>
      <left/>
      <right style="thin">
        <color theme="4"/>
      </right>
      <top style="medium">
        <color indexed="64"/>
      </top>
      <bottom style="thin">
        <color theme="4"/>
      </bottom>
      <diagonal/>
    </border>
    <border>
      <left style="thin">
        <color theme="4"/>
      </left>
      <right style="thin">
        <color theme="4"/>
      </right>
      <top style="medium">
        <color indexed="64"/>
      </top>
      <bottom style="thin">
        <color theme="4"/>
      </bottom>
      <diagonal/>
    </border>
    <border>
      <left style="thin">
        <color theme="4"/>
      </left>
      <right/>
      <top style="medium">
        <color indexed="64"/>
      </top>
      <bottom style="thin">
        <color theme="4"/>
      </bottom>
      <diagonal/>
    </border>
    <border>
      <left style="medium">
        <color theme="4"/>
      </left>
      <right style="thin">
        <color theme="4"/>
      </right>
      <top style="medium">
        <color indexed="64"/>
      </top>
      <bottom style="thin">
        <color theme="4"/>
      </bottom>
      <diagonal/>
    </border>
    <border>
      <left style="thin">
        <color theme="4"/>
      </left>
      <right style="medium">
        <color theme="4"/>
      </right>
      <top style="medium">
        <color indexed="64"/>
      </top>
      <bottom style="thin">
        <color theme="4"/>
      </bottom>
      <diagonal/>
    </border>
    <border>
      <left style="medium">
        <color indexed="64"/>
      </left>
      <right style="thin">
        <color theme="4"/>
      </right>
      <top style="thin">
        <color theme="4"/>
      </top>
      <bottom style="thin">
        <color theme="4"/>
      </bottom>
      <diagonal/>
    </border>
    <border>
      <left/>
      <right/>
      <top style="medium">
        <color indexed="64"/>
      </top>
      <bottom style="thin">
        <color theme="4"/>
      </bottom>
      <diagonal/>
    </border>
    <border>
      <left style="medium">
        <color theme="4"/>
      </left>
      <right/>
      <top style="medium">
        <color indexed="64"/>
      </top>
      <bottom style="thin">
        <color theme="4"/>
      </bottom>
      <diagonal/>
    </border>
    <border>
      <left/>
      <right style="medium">
        <color theme="4"/>
      </right>
      <top style="medium">
        <color indexed="64"/>
      </top>
      <bottom style="thin">
        <color theme="4"/>
      </bottom>
      <diagonal/>
    </border>
    <border>
      <left style="medium">
        <color indexed="64"/>
      </left>
      <right style="thin">
        <color theme="4"/>
      </right>
      <top/>
      <bottom style="thin">
        <color theme="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4"/>
      </left>
      <right/>
      <top/>
      <bottom/>
      <diagonal/>
    </border>
    <border>
      <left style="thin">
        <color theme="4"/>
      </left>
      <right style="medium">
        <color theme="4"/>
      </right>
      <top/>
      <bottom/>
      <diagonal/>
    </border>
    <border>
      <left style="thin">
        <color theme="4"/>
      </left>
      <right/>
      <top style="medium">
        <color theme="4"/>
      </top>
      <bottom style="medium">
        <color theme="4"/>
      </bottom>
      <diagonal/>
    </border>
    <border>
      <left style="medium">
        <color theme="4"/>
      </left>
      <right style="thin">
        <color theme="4"/>
      </right>
      <top style="medium">
        <color theme="4"/>
      </top>
      <bottom style="medium">
        <color theme="4"/>
      </bottom>
      <diagonal/>
    </border>
    <border>
      <left style="thin">
        <color theme="4"/>
      </left>
      <right style="medium">
        <color theme="4"/>
      </right>
      <top style="medium">
        <color theme="4"/>
      </top>
      <bottom style="medium">
        <color theme="4"/>
      </bottom>
      <diagonal/>
    </border>
    <border>
      <left style="medium">
        <color indexed="64"/>
      </left>
      <right style="medium">
        <color indexed="64"/>
      </right>
      <top style="medium">
        <color indexed="64"/>
      </top>
      <bottom style="medium">
        <color indexed="64"/>
      </bottom>
      <diagonal/>
    </border>
    <border>
      <left/>
      <right/>
      <top style="thin">
        <color theme="4"/>
      </top>
      <bottom style="thin">
        <color theme="4"/>
      </bottom>
      <diagonal/>
    </border>
    <border>
      <left style="thin">
        <color rgb="FF000000"/>
      </left>
      <right/>
      <top style="thin">
        <color rgb="FF000000"/>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theme="4"/>
      </left>
      <right style="medium">
        <color theme="4"/>
      </right>
      <top style="medium">
        <color rgb="FF000000"/>
      </top>
      <bottom style="medium">
        <color rgb="FF000000"/>
      </bottom>
      <diagonal/>
    </border>
    <border>
      <left style="thin">
        <color theme="4"/>
      </left>
      <right style="medium">
        <color rgb="FF000000"/>
      </right>
      <top style="medium">
        <color rgb="FF000000"/>
      </top>
      <bottom style="medium">
        <color rgb="FF000000"/>
      </bottom>
      <diagonal/>
    </border>
    <border>
      <left/>
      <right style="medium">
        <color theme="4"/>
      </right>
      <top style="medium">
        <color theme="4"/>
      </top>
      <bottom style="medium">
        <color theme="4"/>
      </bottom>
      <diagonal/>
    </border>
    <border>
      <left style="medium">
        <color theme="4"/>
      </left>
      <right/>
      <top style="medium">
        <color theme="4"/>
      </top>
      <bottom style="medium">
        <color indexed="64"/>
      </bottom>
      <diagonal/>
    </border>
    <border>
      <left/>
      <right style="medium">
        <color theme="4"/>
      </right>
      <top style="medium">
        <color theme="4"/>
      </top>
      <bottom style="medium">
        <color indexed="64"/>
      </bottom>
      <diagonal/>
    </border>
    <border>
      <left style="thin">
        <color theme="4"/>
      </left>
      <right/>
      <top/>
      <bottom style="medium">
        <color indexed="64"/>
      </bottom>
      <diagonal/>
    </border>
    <border>
      <left/>
      <right/>
      <top/>
      <bottom style="medium">
        <color indexed="64"/>
      </bottom>
      <diagonal/>
    </border>
    <border>
      <left/>
      <right style="thin">
        <color rgb="FF000000"/>
      </right>
      <top style="medium">
        <color rgb="FF000000"/>
      </top>
      <bottom style="medium">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medium">
        <color theme="4"/>
      </left>
      <right style="thin">
        <color theme="4"/>
      </right>
      <top style="medium">
        <color theme="4"/>
      </top>
      <bottom/>
      <diagonal/>
    </border>
    <border>
      <left style="thin">
        <color theme="4"/>
      </left>
      <right style="medium">
        <color theme="4"/>
      </right>
      <top style="medium">
        <color theme="4"/>
      </top>
      <bottom/>
      <diagonal/>
    </border>
    <border>
      <left style="double">
        <color theme="4"/>
      </left>
      <right style="thin">
        <color theme="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44" fontId="29" fillId="0" borderId="0" applyFont="0" applyFill="0" applyBorder="0" applyAlignment="0" applyProtection="0"/>
  </cellStyleXfs>
  <cellXfs count="229">
    <xf numFmtId="0" fontId="0" fillId="0" borderId="0" xfId="0"/>
    <xf numFmtId="0" fontId="0" fillId="0" borderId="0" xfId="0" applyAlignment="1">
      <alignment vertical="center"/>
    </xf>
    <xf numFmtId="0" fontId="7" fillId="0" borderId="2" xfId="0" applyFont="1" applyBorder="1" applyAlignment="1" applyProtection="1">
      <alignment vertical="center"/>
      <protection hidden="1"/>
    </xf>
    <xf numFmtId="0" fontId="7" fillId="0" borderId="3" xfId="0" applyFont="1" applyBorder="1" applyAlignment="1" applyProtection="1">
      <alignment horizontal="center" vertical="center"/>
      <protection hidden="1"/>
    </xf>
    <xf numFmtId="44" fontId="7" fillId="0" borderId="4" xfId="0" applyNumberFormat="1" applyFont="1" applyBorder="1" applyAlignment="1" applyProtection="1">
      <alignment vertical="center"/>
      <protection hidden="1"/>
    </xf>
    <xf numFmtId="0" fontId="7" fillId="0" borderId="5" xfId="0" applyFont="1" applyBorder="1" applyAlignment="1" applyProtection="1">
      <alignment horizontal="center" vertical="center"/>
      <protection hidden="1"/>
    </xf>
    <xf numFmtId="44" fontId="7" fillId="0" borderId="6" xfId="0" applyNumberFormat="1" applyFont="1" applyBorder="1" applyAlignment="1" applyProtection="1">
      <alignment vertical="center"/>
      <protection hidden="1"/>
    </xf>
    <xf numFmtId="0" fontId="8" fillId="0" borderId="0" xfId="0" applyFont="1" applyAlignment="1">
      <alignment vertical="center"/>
    </xf>
    <xf numFmtId="0" fontId="8" fillId="0" borderId="0" xfId="0" applyFont="1" applyAlignment="1" applyProtection="1">
      <alignment vertical="center"/>
      <protection hidden="1"/>
    </xf>
    <xf numFmtId="0" fontId="0" fillId="0" borderId="1" xfId="0" applyBorder="1" applyAlignment="1" applyProtection="1">
      <alignment horizontal="left" vertical="center"/>
      <protection hidden="1"/>
    </xf>
    <xf numFmtId="0" fontId="0" fillId="0" borderId="2" xfId="0" applyBorder="1" applyAlignment="1" applyProtection="1">
      <alignment vertical="center"/>
      <protection hidden="1"/>
    </xf>
    <xf numFmtId="0" fontId="0" fillId="0" borderId="3" xfId="0" applyBorder="1" applyAlignment="1" applyProtection="1">
      <alignment horizontal="center" vertical="center"/>
      <protection hidden="1"/>
    </xf>
    <xf numFmtId="44" fontId="0" fillId="2" borderId="4" xfId="0" applyNumberFormat="1" applyFill="1" applyBorder="1" applyAlignment="1" applyProtection="1">
      <alignment horizontal="center" vertical="center"/>
      <protection locked="0"/>
    </xf>
    <xf numFmtId="44" fontId="0" fillId="0" borderId="6" xfId="0" applyNumberFormat="1" applyBorder="1" applyAlignment="1" applyProtection="1">
      <alignment vertical="center"/>
      <protection hidden="1"/>
    </xf>
    <xf numFmtId="0" fontId="0" fillId="0" borderId="7" xfId="0" applyBorder="1" applyAlignment="1" applyProtection="1">
      <alignment horizontal="left" vertical="center"/>
      <protection hidden="1"/>
    </xf>
    <xf numFmtId="0" fontId="0" fillId="0" borderId="8" xfId="0" applyBorder="1" applyAlignment="1" applyProtection="1">
      <alignment vertical="center"/>
      <protection hidden="1"/>
    </xf>
    <xf numFmtId="0" fontId="0" fillId="0" borderId="9" xfId="0" applyBorder="1" applyAlignment="1" applyProtection="1">
      <alignment horizontal="center" vertical="center"/>
      <protection hidden="1"/>
    </xf>
    <xf numFmtId="44" fontId="0" fillId="2" borderId="10" xfId="0" applyNumberFormat="1" applyFill="1" applyBorder="1" applyAlignment="1" applyProtection="1">
      <alignment horizontal="center" vertical="center"/>
      <protection locked="0"/>
    </xf>
    <xf numFmtId="44" fontId="0" fillId="0" borderId="12" xfId="0" applyNumberFormat="1" applyBorder="1" applyAlignment="1" applyProtection="1">
      <alignment vertical="center"/>
      <protection hidden="1"/>
    </xf>
    <xf numFmtId="0" fontId="5" fillId="0" borderId="14" xfId="0" applyFont="1" applyBorder="1" applyAlignment="1" applyProtection="1">
      <alignment vertical="center"/>
      <protection hidden="1"/>
    </xf>
    <xf numFmtId="0" fontId="5" fillId="0" borderId="15" xfId="0" applyFont="1" applyBorder="1" applyAlignment="1" applyProtection="1">
      <alignment horizontal="center" vertical="center"/>
      <protection hidden="1"/>
    </xf>
    <xf numFmtId="44" fontId="5" fillId="0" borderId="16" xfId="0" applyNumberFormat="1"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44" fontId="5" fillId="0" borderId="18" xfId="0" applyNumberFormat="1" applyFont="1" applyBorder="1" applyAlignment="1" applyProtection="1">
      <alignment vertical="center"/>
      <protection hidden="1"/>
    </xf>
    <xf numFmtId="44" fontId="5" fillId="0" borderId="16" xfId="0" applyNumberFormat="1" applyFont="1" applyBorder="1" applyAlignment="1" applyProtection="1">
      <alignment horizontal="center" vertical="center"/>
      <protection locked="0"/>
    </xf>
    <xf numFmtId="0" fontId="6" fillId="0" borderId="0" xfId="0" applyFont="1" applyAlignment="1">
      <alignment vertical="center"/>
    </xf>
    <xf numFmtId="0" fontId="0" fillId="0" borderId="0" xfId="0" applyAlignment="1">
      <alignment horizontal="left"/>
    </xf>
    <xf numFmtId="0" fontId="0" fillId="0" borderId="0" xfId="0" applyAlignment="1">
      <alignment horizontal="center"/>
    </xf>
    <xf numFmtId="44" fontId="0" fillId="0" borderId="0" xfId="0" applyNumberFormat="1" applyAlignment="1">
      <alignment horizontal="center"/>
    </xf>
    <xf numFmtId="44" fontId="0" fillId="0" borderId="0" xfId="0" applyNumberFormat="1"/>
    <xf numFmtId="0" fontId="0" fillId="4" borderId="5" xfId="0" applyFill="1" applyBorder="1" applyAlignment="1" applyProtection="1">
      <alignment horizontal="center" vertical="center"/>
      <protection hidden="1"/>
    </xf>
    <xf numFmtId="0" fontId="0" fillId="4" borderId="1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locked="0"/>
    </xf>
    <xf numFmtId="0" fontId="0" fillId="4" borderId="21" xfId="0" applyFill="1" applyBorder="1" applyAlignment="1" applyProtection="1">
      <alignment horizontal="center" vertical="center"/>
      <protection hidden="1"/>
    </xf>
    <xf numFmtId="0" fontId="5" fillId="3" borderId="13" xfId="0" applyFont="1" applyFill="1" applyBorder="1" applyAlignment="1">
      <alignment horizontal="left" vertical="center"/>
    </xf>
    <xf numFmtId="0" fontId="3" fillId="5" borderId="22" xfId="0" applyFont="1" applyFill="1" applyBorder="1" applyAlignment="1" applyProtection="1">
      <alignment horizontal="center" vertical="center"/>
      <protection hidden="1"/>
    </xf>
    <xf numFmtId="0" fontId="7" fillId="0" borderId="0" xfId="0" applyFont="1" applyAlignment="1" applyProtection="1">
      <alignment horizontal="right" vertical="center"/>
      <protection hidden="1"/>
    </xf>
    <xf numFmtId="44" fontId="8" fillId="0" borderId="0" xfId="0" applyNumberFormat="1" applyFont="1" applyAlignment="1" applyProtection="1">
      <alignment vertical="center"/>
      <protection hidden="1"/>
    </xf>
    <xf numFmtId="0" fontId="5" fillId="0" borderId="33" xfId="0" applyFont="1" applyBorder="1" applyAlignment="1" applyProtection="1">
      <alignment horizontal="center" vertical="center"/>
      <protection hidden="1"/>
    </xf>
    <xf numFmtId="0" fontId="5" fillId="0" borderId="34" xfId="0" applyFont="1" applyBorder="1" applyAlignment="1" applyProtection="1">
      <alignment vertical="center"/>
      <protection hidden="1"/>
    </xf>
    <xf numFmtId="0" fontId="5" fillId="0" borderId="35" xfId="0" applyFont="1" applyBorder="1" applyAlignment="1" applyProtection="1">
      <alignment horizontal="center" vertical="center"/>
      <protection hidden="1"/>
    </xf>
    <xf numFmtId="44" fontId="5" fillId="0" borderId="36" xfId="0" applyNumberFormat="1" applyFont="1" applyBorder="1" applyAlignment="1" applyProtection="1">
      <alignment horizontal="center" vertical="center"/>
      <protection locked="0"/>
    </xf>
    <xf numFmtId="0" fontId="5" fillId="0" borderId="37" xfId="0" applyFont="1" applyBorder="1" applyAlignment="1" applyProtection="1">
      <alignment horizontal="center" vertical="center"/>
      <protection hidden="1"/>
    </xf>
    <xf numFmtId="44" fontId="5" fillId="0" borderId="38" xfId="0" applyNumberFormat="1" applyFont="1" applyBorder="1" applyAlignment="1" applyProtection="1">
      <alignment vertical="center"/>
      <protection hidden="1"/>
    </xf>
    <xf numFmtId="0" fontId="0" fillId="0" borderId="39" xfId="0" applyBorder="1" applyAlignment="1" applyProtection="1">
      <alignment horizontal="left" vertical="center"/>
      <protection hidden="1"/>
    </xf>
    <xf numFmtId="44" fontId="9" fillId="0" borderId="0" xfId="0" applyNumberFormat="1" applyFont="1" applyAlignment="1" applyProtection="1">
      <alignment horizontal="center" vertical="center"/>
      <protection hidden="1"/>
    </xf>
    <xf numFmtId="0" fontId="8" fillId="0" borderId="0" xfId="0" applyFont="1" applyAlignment="1" applyProtection="1">
      <alignment horizontal="center" vertical="center"/>
      <protection hidden="1"/>
    </xf>
    <xf numFmtId="44" fontId="0" fillId="0" borderId="0" xfId="0" applyNumberFormat="1" applyAlignment="1" applyProtection="1">
      <alignment vertical="center"/>
      <protection hidden="1"/>
    </xf>
    <xf numFmtId="0" fontId="5" fillId="3" borderId="33" xfId="0" applyFont="1" applyFill="1" applyBorder="1" applyAlignment="1">
      <alignment horizontal="left" vertical="center"/>
    </xf>
    <xf numFmtId="0" fontId="0" fillId="0" borderId="44" xfId="0" applyBorder="1" applyAlignment="1" applyProtection="1">
      <alignment horizontal="left" vertical="center"/>
      <protection hidden="1"/>
    </xf>
    <xf numFmtId="0" fontId="10" fillId="0" borderId="43" xfId="0" applyFont="1" applyBorder="1" applyAlignment="1" applyProtection="1">
      <alignment horizontal="left" vertical="center"/>
      <protection hidden="1"/>
    </xf>
    <xf numFmtId="0" fontId="13" fillId="4" borderId="5" xfId="0" applyFont="1" applyFill="1" applyBorder="1" applyAlignment="1" applyProtection="1">
      <alignment horizontal="center" vertical="center"/>
      <protection hidden="1"/>
    </xf>
    <xf numFmtId="0" fontId="0" fillId="7" borderId="5" xfId="0" applyFill="1" applyBorder="1" applyAlignment="1" applyProtection="1">
      <alignment horizontal="center" vertical="center"/>
      <protection hidden="1"/>
    </xf>
    <xf numFmtId="0" fontId="0" fillId="7" borderId="11" xfId="0" applyFill="1" applyBorder="1" applyAlignment="1" applyProtection="1">
      <alignment horizontal="center" vertical="center"/>
      <protection hidden="1"/>
    </xf>
    <xf numFmtId="0" fontId="0" fillId="0" borderId="0" xfId="0" applyAlignment="1" applyProtection="1">
      <alignment vertical="center"/>
      <protection hidden="1"/>
    </xf>
    <xf numFmtId="0" fontId="5" fillId="0" borderId="14" xfId="0" applyFont="1" applyBorder="1" applyAlignment="1" applyProtection="1">
      <alignment horizontal="left" vertical="top" wrapText="1"/>
      <protection hidden="1"/>
    </xf>
    <xf numFmtId="0" fontId="5" fillId="0" borderId="14" xfId="0" applyFont="1" applyBorder="1" applyAlignment="1" applyProtection="1">
      <alignment horizontal="left" vertical="center" wrapText="1"/>
      <protection hidden="1"/>
    </xf>
    <xf numFmtId="0" fontId="10" fillId="2" borderId="22" xfId="0" applyFont="1" applyFill="1" applyBorder="1" applyAlignment="1">
      <alignment horizontal="center" vertical="center"/>
    </xf>
    <xf numFmtId="0" fontId="16" fillId="0" borderId="0" xfId="0" applyFont="1" applyAlignment="1">
      <alignment vertical="center"/>
    </xf>
    <xf numFmtId="0" fontId="16" fillId="0" borderId="0" xfId="0" applyFont="1"/>
    <xf numFmtId="9" fontId="0" fillId="0" borderId="0" xfId="0" applyNumberFormat="1" applyAlignment="1">
      <alignment vertical="center"/>
    </xf>
    <xf numFmtId="9" fontId="16" fillId="0" borderId="0" xfId="0" applyNumberFormat="1" applyFont="1" applyAlignment="1">
      <alignment vertical="center"/>
    </xf>
    <xf numFmtId="44" fontId="0" fillId="2" borderId="47" xfId="0" applyNumberFormat="1" applyFill="1" applyBorder="1" applyAlignment="1" applyProtection="1">
      <alignment horizontal="center" vertical="center"/>
      <protection locked="0"/>
    </xf>
    <xf numFmtId="44" fontId="5" fillId="0" borderId="48" xfId="0" applyNumberFormat="1" applyFont="1" applyBorder="1" applyAlignment="1" applyProtection="1">
      <alignment vertical="center"/>
      <protection hidden="1"/>
    </xf>
    <xf numFmtId="0" fontId="5" fillId="0" borderId="21" xfId="0" applyFont="1" applyBorder="1" applyAlignment="1" applyProtection="1">
      <alignment horizontal="center" vertical="center"/>
      <protection hidden="1"/>
    </xf>
    <xf numFmtId="0" fontId="0" fillId="0" borderId="19" xfId="0" applyBorder="1" applyAlignment="1" applyProtection="1">
      <alignment vertical="center"/>
      <protection hidden="1"/>
    </xf>
    <xf numFmtId="44" fontId="0" fillId="2" borderId="3" xfId="0" applyNumberFormat="1" applyFill="1" applyBorder="1" applyAlignment="1" applyProtection="1">
      <alignment horizontal="center" vertical="center"/>
      <protection locked="0"/>
    </xf>
    <xf numFmtId="0" fontId="0" fillId="4" borderId="3" xfId="0" applyFill="1" applyBorder="1" applyAlignment="1" applyProtection="1">
      <alignment horizontal="center" vertical="center"/>
      <protection hidden="1"/>
    </xf>
    <xf numFmtId="0" fontId="0" fillId="0" borderId="3" xfId="0" applyBorder="1" applyAlignment="1" applyProtection="1">
      <alignment horizontal="left" vertical="center"/>
      <protection hidden="1"/>
    </xf>
    <xf numFmtId="0" fontId="0" fillId="0" borderId="3" xfId="0" applyBorder="1" applyAlignment="1" applyProtection="1">
      <alignment vertical="center"/>
      <protection hidden="1"/>
    </xf>
    <xf numFmtId="44" fontId="0" fillId="2" borderId="9" xfId="0" applyNumberFormat="1" applyFill="1" applyBorder="1" applyAlignment="1" applyProtection="1">
      <alignment horizontal="center" vertical="center"/>
      <protection locked="0"/>
    </xf>
    <xf numFmtId="44" fontId="9" fillId="0" borderId="49" xfId="0" applyNumberFormat="1" applyFont="1" applyBorder="1" applyAlignment="1" applyProtection="1">
      <alignment horizontal="center" vertical="center"/>
      <protection hidden="1"/>
    </xf>
    <xf numFmtId="0" fontId="8" fillId="0" borderId="50" xfId="0" applyFont="1" applyBorder="1" applyAlignment="1" applyProtection="1">
      <alignment horizontal="center" vertical="center"/>
      <protection hidden="1"/>
    </xf>
    <xf numFmtId="44" fontId="8" fillId="0" borderId="51" xfId="0" applyNumberFormat="1" applyFont="1" applyBorder="1" applyAlignment="1" applyProtection="1">
      <alignment vertical="center"/>
      <protection hidden="1"/>
    </xf>
    <xf numFmtId="0" fontId="0" fillId="0" borderId="9" xfId="0" applyBorder="1" applyAlignment="1" applyProtection="1">
      <alignment horizontal="left" vertical="center"/>
      <protection hidden="1"/>
    </xf>
    <xf numFmtId="0" fontId="0" fillId="0" borderId="9" xfId="0" applyBorder="1" applyAlignment="1" applyProtection="1">
      <alignment vertical="center"/>
      <protection hidden="1"/>
    </xf>
    <xf numFmtId="44" fontId="1" fillId="8" borderId="52" xfId="0" applyNumberFormat="1" applyFont="1" applyFill="1" applyBorder="1" applyProtection="1">
      <protection hidden="1"/>
    </xf>
    <xf numFmtId="0" fontId="0" fillId="4" borderId="46" xfId="0" applyFill="1" applyBorder="1" applyAlignment="1" applyProtection="1">
      <alignment horizontal="center" vertical="center"/>
      <protection hidden="1"/>
    </xf>
    <xf numFmtId="0" fontId="0" fillId="4" borderId="27" xfId="0" applyFill="1" applyBorder="1" applyAlignment="1" applyProtection="1">
      <alignment horizontal="center" vertical="center"/>
      <protection hidden="1"/>
    </xf>
    <xf numFmtId="0" fontId="0" fillId="4" borderId="22" xfId="0" applyFill="1" applyBorder="1" applyAlignment="1" applyProtection="1">
      <alignment horizontal="center" vertical="center"/>
      <protection hidden="1"/>
    </xf>
    <xf numFmtId="0" fontId="0" fillId="4" borderId="32" xfId="0" applyFill="1" applyBorder="1" applyAlignment="1" applyProtection="1">
      <alignment horizontal="center" vertical="center"/>
      <protection hidden="1"/>
    </xf>
    <xf numFmtId="0" fontId="8" fillId="4" borderId="21" xfId="0" applyFont="1" applyFill="1" applyBorder="1" applyAlignment="1" applyProtection="1">
      <alignment horizontal="center" vertical="center"/>
      <protection hidden="1"/>
    </xf>
    <xf numFmtId="0" fontId="0" fillId="0" borderId="20" xfId="0" applyBorder="1" applyAlignment="1">
      <alignment vertical="center"/>
    </xf>
    <xf numFmtId="44" fontId="0" fillId="0" borderId="19" xfId="0" applyNumberFormat="1" applyBorder="1" applyAlignment="1" applyProtection="1">
      <alignment horizontal="center" vertical="center"/>
      <protection locked="0"/>
    </xf>
    <xf numFmtId="44" fontId="1" fillId="0" borderId="0" xfId="0" applyNumberFormat="1" applyFont="1" applyProtection="1">
      <protection hidden="1"/>
    </xf>
    <xf numFmtId="10" fontId="7" fillId="0" borderId="53" xfId="0" applyNumberFormat="1" applyFont="1" applyBorder="1" applyAlignment="1" applyProtection="1">
      <alignment vertical="center"/>
      <protection hidden="1"/>
    </xf>
    <xf numFmtId="10" fontId="5" fillId="0" borderId="20" xfId="0" applyNumberFormat="1" applyFont="1" applyBorder="1" applyAlignment="1" applyProtection="1">
      <alignment horizontal="right" vertical="center"/>
      <protection hidden="1"/>
    </xf>
    <xf numFmtId="10" fontId="5" fillId="0" borderId="16" xfId="0" applyNumberFormat="1" applyFont="1" applyBorder="1" applyAlignment="1" applyProtection="1">
      <alignment horizontal="right" vertical="center"/>
      <protection locked="0"/>
    </xf>
    <xf numFmtId="10" fontId="5" fillId="0" borderId="20" xfId="0" applyNumberFormat="1" applyFont="1" applyBorder="1" applyAlignment="1" applyProtection="1">
      <alignment horizontal="right" vertical="center"/>
      <protection locked="0"/>
    </xf>
    <xf numFmtId="10" fontId="5" fillId="0" borderId="40" xfId="0" applyNumberFormat="1" applyFont="1" applyBorder="1" applyAlignment="1" applyProtection="1">
      <alignment horizontal="right" vertical="center"/>
      <protection locked="0"/>
    </xf>
    <xf numFmtId="0" fontId="1" fillId="0" borderId="20" xfId="0" applyFont="1" applyBorder="1" applyAlignment="1">
      <alignment vertical="center"/>
    </xf>
    <xf numFmtId="44" fontId="1" fillId="0" borderId="19" xfId="0" applyNumberFormat="1" applyFont="1" applyBorder="1" applyAlignment="1" applyProtection="1">
      <alignment horizontal="center" vertical="center"/>
      <protection locked="0"/>
    </xf>
    <xf numFmtId="44" fontId="1" fillId="0" borderId="0" xfId="0" applyNumberFormat="1" applyFont="1" applyAlignment="1">
      <alignment horizontal="center"/>
    </xf>
    <xf numFmtId="44" fontId="17" fillId="0" borderId="0" xfId="0" applyNumberFormat="1" applyFont="1" applyAlignment="1" applyProtection="1">
      <alignment horizontal="center" vertical="center"/>
      <protection hidden="1"/>
    </xf>
    <xf numFmtId="0" fontId="8" fillId="0" borderId="54" xfId="0" applyFont="1" applyBorder="1" applyAlignment="1" applyProtection="1">
      <alignment horizontal="center" vertical="center"/>
      <protection hidden="1"/>
    </xf>
    <xf numFmtId="44" fontId="8" fillId="0" borderId="55" xfId="0" applyNumberFormat="1" applyFont="1" applyBorder="1" applyAlignment="1" applyProtection="1">
      <alignment horizontal="center" vertical="center"/>
      <protection hidden="1"/>
    </xf>
    <xf numFmtId="0" fontId="0" fillId="0" borderId="56" xfId="0" applyBorder="1" applyAlignment="1" applyProtection="1">
      <alignment horizontal="center" vertical="center"/>
      <protection hidden="1"/>
    </xf>
    <xf numFmtId="44" fontId="1" fillId="0" borderId="0" xfId="0" applyNumberFormat="1" applyFont="1" applyAlignment="1">
      <alignment vertical="center"/>
    </xf>
    <xf numFmtId="44" fontId="16" fillId="0" borderId="0" xfId="0" applyNumberFormat="1" applyFont="1" applyAlignment="1">
      <alignment vertical="center"/>
    </xf>
    <xf numFmtId="44" fontId="0" fillId="0" borderId="0" xfId="0" applyNumberFormat="1" applyAlignment="1">
      <alignment horizontal="right"/>
    </xf>
    <xf numFmtId="44" fontId="1" fillId="0" borderId="0" xfId="0" applyNumberFormat="1" applyFont="1" applyAlignment="1">
      <alignment horizontal="left"/>
    </xf>
    <xf numFmtId="0" fontId="10" fillId="6" borderId="22" xfId="0" applyFont="1" applyFill="1" applyBorder="1" applyAlignment="1">
      <alignment horizontal="center" vertical="center"/>
    </xf>
    <xf numFmtId="0" fontId="5" fillId="6" borderId="22" xfId="0" applyFont="1" applyFill="1" applyBorder="1" applyAlignment="1">
      <alignment horizontal="center" vertical="center"/>
    </xf>
    <xf numFmtId="0" fontId="6" fillId="0" borderId="0" xfId="0" applyFont="1" applyAlignment="1" applyProtection="1">
      <alignment horizontal="right" vertical="center"/>
      <protection hidden="1"/>
    </xf>
    <xf numFmtId="0" fontId="0" fillId="0" borderId="0" xfId="0" applyAlignment="1">
      <alignment horizontal="left" wrapText="1"/>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top"/>
    </xf>
    <xf numFmtId="0" fontId="0" fillId="0" borderId="59" xfId="0" applyBorder="1"/>
    <xf numFmtId="0" fontId="0" fillId="0" borderId="61" xfId="0" applyBorder="1"/>
    <xf numFmtId="0" fontId="1" fillId="0" borderId="60" xfId="0" applyFont="1" applyBorder="1" applyAlignment="1">
      <alignment horizontal="left" vertical="center"/>
    </xf>
    <xf numFmtId="0" fontId="0" fillId="0" borderId="60" xfId="0" applyBorder="1" applyAlignment="1">
      <alignment horizontal="left"/>
    </xf>
    <xf numFmtId="0" fontId="0" fillId="0" borderId="60" xfId="0" applyBorder="1"/>
    <xf numFmtId="0" fontId="0" fillId="0" borderId="61" xfId="0" applyBorder="1" applyAlignment="1">
      <alignment horizontal="left" vertical="top"/>
    </xf>
    <xf numFmtId="0" fontId="0" fillId="0" borderId="62" xfId="0" applyBorder="1" applyAlignment="1">
      <alignment horizontal="left"/>
    </xf>
    <xf numFmtId="0" fontId="0" fillId="0" borderId="63" xfId="0" applyBorder="1"/>
    <xf numFmtId="0" fontId="0" fillId="0" borderId="64" xfId="0" applyBorder="1"/>
    <xf numFmtId="0" fontId="0" fillId="0" borderId="61" xfId="0" applyBorder="1" applyAlignment="1">
      <alignment horizontal="left" wrapText="1"/>
    </xf>
    <xf numFmtId="0" fontId="0" fillId="0" borderId="61" xfId="0" applyBorder="1" applyAlignment="1">
      <alignment horizontal="center"/>
    </xf>
    <xf numFmtId="0" fontId="1" fillId="10" borderId="57" xfId="0" applyFont="1" applyFill="1" applyBorder="1" applyAlignment="1" applyProtection="1">
      <alignment vertical="center"/>
      <protection hidden="1"/>
    </xf>
    <xf numFmtId="0" fontId="1" fillId="10" borderId="58" xfId="0" applyFont="1" applyFill="1" applyBorder="1" applyAlignment="1" applyProtection="1">
      <alignment vertical="center"/>
      <protection hidden="1"/>
    </xf>
    <xf numFmtId="0" fontId="0" fillId="0" borderId="65" xfId="0" applyBorder="1" applyAlignment="1">
      <alignment horizontal="center"/>
    </xf>
    <xf numFmtId="44" fontId="8" fillId="0" borderId="68" xfId="0" applyNumberFormat="1" applyFont="1" applyBorder="1" applyAlignment="1" applyProtection="1">
      <alignment vertical="center"/>
      <protection hidden="1"/>
    </xf>
    <xf numFmtId="44" fontId="8" fillId="0" borderId="69" xfId="0" applyNumberFormat="1" applyFont="1" applyBorder="1" applyAlignment="1" applyProtection="1">
      <alignment vertical="center"/>
      <protection hidden="1"/>
    </xf>
    <xf numFmtId="44" fontId="8" fillId="0" borderId="70" xfId="0" applyNumberFormat="1" applyFont="1" applyBorder="1" applyAlignment="1" applyProtection="1">
      <alignment vertical="center"/>
      <protection hidden="1"/>
    </xf>
    <xf numFmtId="0" fontId="4" fillId="0" borderId="28" xfId="0" applyFont="1" applyBorder="1"/>
    <xf numFmtId="44" fontId="0" fillId="0" borderId="66" xfId="0" applyNumberFormat="1" applyBorder="1" applyAlignment="1">
      <alignment horizontal="center"/>
    </xf>
    <xf numFmtId="44" fontId="1" fillId="0" borderId="66" xfId="0" applyNumberFormat="1" applyFont="1" applyBorder="1" applyAlignment="1">
      <alignment horizontal="center"/>
    </xf>
    <xf numFmtId="44" fontId="0" fillId="0" borderId="67" xfId="0" applyNumberFormat="1" applyBorder="1" applyAlignment="1">
      <alignment horizontal="center"/>
    </xf>
    <xf numFmtId="44" fontId="0" fillId="0" borderId="75" xfId="0" applyNumberFormat="1" applyBorder="1"/>
    <xf numFmtId="0" fontId="0" fillId="12" borderId="65" xfId="0" applyFill="1" applyBorder="1" applyAlignment="1">
      <alignment horizontal="center"/>
    </xf>
    <xf numFmtId="0" fontId="23" fillId="12" borderId="66" xfId="0" applyFont="1" applyFill="1" applyBorder="1"/>
    <xf numFmtId="0" fontId="24" fillId="0" borderId="28" xfId="0" applyFont="1" applyBorder="1" applyProtection="1">
      <protection hidden="1"/>
    </xf>
    <xf numFmtId="0" fontId="11" fillId="0" borderId="23" xfId="0" applyFont="1" applyBorder="1" applyAlignment="1">
      <alignment horizontal="center"/>
    </xf>
    <xf numFmtId="0" fontId="10" fillId="4" borderId="45" xfId="0" applyFont="1" applyFill="1" applyBorder="1" applyAlignment="1">
      <alignment horizontal="center" vertical="center"/>
    </xf>
    <xf numFmtId="44" fontId="8" fillId="0" borderId="77" xfId="0" applyNumberFormat="1" applyFont="1" applyBorder="1" applyAlignment="1" applyProtection="1">
      <alignment vertical="center"/>
      <protection hidden="1"/>
    </xf>
    <xf numFmtId="0" fontId="0" fillId="0" borderId="78" xfId="0" applyBorder="1" applyAlignment="1" applyProtection="1">
      <alignment horizontal="center" vertical="center"/>
      <protection hidden="1"/>
    </xf>
    <xf numFmtId="44" fontId="8" fillId="0" borderId="79" xfId="0" applyNumberFormat="1" applyFont="1" applyBorder="1" applyAlignment="1" applyProtection="1">
      <alignment vertical="center"/>
      <protection hidden="1"/>
    </xf>
    <xf numFmtId="0" fontId="8" fillId="0" borderId="78" xfId="0" applyFont="1" applyBorder="1" applyAlignment="1" applyProtection="1">
      <alignment horizontal="center" vertical="center"/>
      <protection hidden="1"/>
    </xf>
    <xf numFmtId="0" fontId="8" fillId="10" borderId="77" xfId="0" applyFont="1" applyFill="1" applyBorder="1" applyAlignment="1" applyProtection="1">
      <alignment horizontal="center" vertical="center"/>
      <protection hidden="1"/>
    </xf>
    <xf numFmtId="0" fontId="0" fillId="0" borderId="19" xfId="0" applyBorder="1" applyAlignment="1" applyProtection="1">
      <alignment vertical="center" wrapText="1"/>
      <protection hidden="1"/>
    </xf>
    <xf numFmtId="0" fontId="7" fillId="0" borderId="1" xfId="0" applyFont="1" applyBorder="1" applyAlignment="1" applyProtection="1">
      <alignment horizontal="left" vertical="center"/>
      <protection hidden="1"/>
    </xf>
    <xf numFmtId="0" fontId="5" fillId="0" borderId="43" xfId="0" applyFont="1" applyBorder="1" applyAlignment="1" applyProtection="1">
      <alignment horizontal="left" vertical="center"/>
      <protection hidden="1"/>
    </xf>
    <xf numFmtId="0" fontId="5" fillId="0" borderId="13" xfId="0" applyFont="1" applyBorder="1" applyAlignment="1" applyProtection="1">
      <alignment horizontal="left" vertical="center"/>
      <protection hidden="1"/>
    </xf>
    <xf numFmtId="0" fontId="5" fillId="3" borderId="80" xfId="0" applyFont="1" applyFill="1" applyBorder="1" applyAlignment="1">
      <alignment horizontal="left" vertical="center"/>
    </xf>
    <xf numFmtId="0" fontId="5" fillId="0" borderId="22" xfId="0" applyFont="1" applyBorder="1" applyAlignment="1" applyProtection="1">
      <alignment horizontal="left" vertical="center"/>
      <protection hidden="1"/>
    </xf>
    <xf numFmtId="0" fontId="0" fillId="0" borderId="22" xfId="0" applyBorder="1" applyAlignment="1" applyProtection="1">
      <alignment horizontal="left" vertical="center"/>
      <protection hidden="1"/>
    </xf>
    <xf numFmtId="164" fontId="0" fillId="11" borderId="4" xfId="0" applyNumberFormat="1" applyFill="1" applyBorder="1" applyAlignment="1" applyProtection="1">
      <alignment horizontal="center" vertical="center"/>
      <protection hidden="1"/>
    </xf>
    <xf numFmtId="44" fontId="0" fillId="2" borderId="4" xfId="1" applyFont="1" applyFill="1" applyBorder="1" applyAlignment="1" applyProtection="1">
      <alignment horizontal="center" vertical="center"/>
      <protection locked="0"/>
    </xf>
    <xf numFmtId="164" fontId="1" fillId="8" borderId="52" xfId="1" applyNumberFormat="1" applyFont="1" applyFill="1" applyBorder="1" applyProtection="1">
      <protection hidden="1"/>
    </xf>
    <xf numFmtId="164" fontId="0" fillId="0" borderId="6" xfId="0" applyNumberFormat="1" applyBorder="1" applyAlignment="1" applyProtection="1">
      <alignment vertical="center"/>
      <protection hidden="1"/>
    </xf>
    <xf numFmtId="164" fontId="8" fillId="0" borderId="51" xfId="0" applyNumberFormat="1" applyFont="1" applyBorder="1" applyAlignment="1" applyProtection="1">
      <alignment vertical="center"/>
      <protection hidden="1"/>
    </xf>
    <xf numFmtId="0" fontId="15" fillId="2" borderId="22" xfId="0" applyFont="1" applyFill="1" applyBorder="1" applyAlignment="1" applyProtection="1">
      <alignment horizontal="left"/>
      <protection locked="0"/>
    </xf>
    <xf numFmtId="0" fontId="0" fillId="2" borderId="22" xfId="0" applyFill="1" applyBorder="1" applyAlignment="1" applyProtection="1">
      <alignment horizontal="left"/>
      <protection locked="0"/>
    </xf>
    <xf numFmtId="0" fontId="2" fillId="0" borderId="45" xfId="0" applyFont="1" applyBorder="1" applyAlignment="1" applyProtection="1">
      <alignment horizontal="left"/>
      <protection hidden="1"/>
    </xf>
    <xf numFmtId="0" fontId="0" fillId="0" borderId="46" xfId="0" applyBorder="1" applyAlignment="1">
      <alignment horizontal="left"/>
    </xf>
    <xf numFmtId="0" fontId="12" fillId="3" borderId="41" xfId="0" applyFont="1" applyFill="1" applyBorder="1" applyAlignment="1" applyProtection="1">
      <alignment horizontal="center" vertical="center"/>
      <protection hidden="1"/>
    </xf>
    <xf numFmtId="0" fontId="13" fillId="3" borderId="42" xfId="0" applyFont="1" applyFill="1" applyBorder="1" applyAlignment="1" applyProtection="1">
      <alignment vertical="center"/>
      <protection hidden="1"/>
    </xf>
    <xf numFmtId="0" fontId="11" fillId="6" borderId="60" xfId="0" applyFont="1" applyFill="1" applyBorder="1" applyAlignment="1">
      <alignment horizontal="left"/>
    </xf>
    <xf numFmtId="0" fontId="11" fillId="6" borderId="0" xfId="0" applyFont="1" applyFill="1" applyAlignment="1">
      <alignment horizontal="left"/>
    </xf>
    <xf numFmtId="0" fontId="14" fillId="0" borderId="26" xfId="0" applyFont="1" applyBorder="1" applyAlignment="1" applyProtection="1">
      <alignment horizontal="left" vertical="center"/>
      <protection hidden="1"/>
    </xf>
    <xf numFmtId="0" fontId="14" fillId="0" borderId="23" xfId="0" applyFont="1" applyBorder="1" applyAlignment="1" applyProtection="1">
      <alignment horizontal="left" vertical="center"/>
      <protection hidden="1"/>
    </xf>
    <xf numFmtId="0" fontId="14" fillId="0" borderId="76" xfId="0" applyFont="1" applyBorder="1" applyAlignment="1" applyProtection="1">
      <alignment horizontal="left" vertical="center"/>
      <protection hidden="1"/>
    </xf>
    <xf numFmtId="0" fontId="14" fillId="0" borderId="0" xfId="0" applyFont="1" applyAlignment="1" applyProtection="1">
      <alignment horizontal="left" vertical="center"/>
      <protection hidden="1"/>
    </xf>
    <xf numFmtId="0" fontId="1" fillId="8" borderId="29" xfId="0" applyFont="1" applyFill="1" applyBorder="1" applyAlignment="1">
      <alignment horizontal="right"/>
    </xf>
    <xf numFmtId="0" fontId="1" fillId="8" borderId="30" xfId="0" applyFont="1" applyFill="1" applyBorder="1" applyAlignment="1">
      <alignment horizontal="right"/>
    </xf>
    <xf numFmtId="0" fontId="1" fillId="8" borderId="31" xfId="0" applyFont="1" applyFill="1" applyBorder="1" applyAlignment="1">
      <alignment horizontal="right"/>
    </xf>
    <xf numFmtId="0" fontId="5" fillId="3" borderId="16" xfId="0" applyFont="1" applyFill="1" applyBorder="1" applyAlignment="1">
      <alignment vertical="center"/>
    </xf>
    <xf numFmtId="0" fontId="0" fillId="3" borderId="20" xfId="0" applyFill="1" applyBorder="1" applyAlignment="1">
      <alignment vertical="center"/>
    </xf>
    <xf numFmtId="0" fontId="6" fillId="3" borderId="24" xfId="0" applyFont="1" applyFill="1" applyBorder="1" applyAlignment="1" applyProtection="1">
      <alignment horizontal="center" vertical="center"/>
      <protection hidden="1"/>
    </xf>
    <xf numFmtId="0" fontId="0" fillId="3" borderId="25" xfId="0" applyFill="1" applyBorder="1" applyAlignment="1" applyProtection="1">
      <alignment vertical="center"/>
      <protection hidden="1"/>
    </xf>
    <xf numFmtId="0" fontId="12" fillId="3" borderId="24" xfId="0" applyFont="1" applyFill="1" applyBorder="1" applyAlignment="1" applyProtection="1">
      <alignment horizontal="center" vertical="center"/>
      <protection hidden="1"/>
    </xf>
    <xf numFmtId="0" fontId="13" fillId="3" borderId="25" xfId="0" applyFont="1" applyFill="1" applyBorder="1" applyAlignment="1" applyProtection="1">
      <alignment vertical="center"/>
      <protection hidden="1"/>
    </xf>
    <xf numFmtId="0" fontId="5" fillId="3" borderId="36" xfId="0" applyFont="1" applyFill="1" applyBorder="1" applyAlignment="1">
      <alignment vertical="center"/>
    </xf>
    <xf numFmtId="0" fontId="0" fillId="3" borderId="40" xfId="0" applyFill="1" applyBorder="1" applyAlignment="1">
      <alignment vertical="center"/>
    </xf>
    <xf numFmtId="0" fontId="6" fillId="3" borderId="41" xfId="0" applyFont="1" applyFill="1" applyBorder="1" applyAlignment="1" applyProtection="1">
      <alignment horizontal="center" vertical="center"/>
      <protection hidden="1"/>
    </xf>
    <xf numFmtId="0" fontId="0" fillId="3" borderId="42" xfId="0" applyFill="1" applyBorder="1" applyAlignment="1" applyProtection="1">
      <alignment vertical="center"/>
      <protection hidden="1"/>
    </xf>
    <xf numFmtId="0" fontId="22" fillId="0" borderId="57" xfId="0" applyFont="1" applyBorder="1" applyAlignment="1">
      <alignment horizontal="left" wrapText="1"/>
    </xf>
    <xf numFmtId="0" fontId="0" fillId="0" borderId="58" xfId="0" applyBorder="1" applyAlignment="1">
      <alignment horizontal="left" wrapText="1"/>
    </xf>
    <xf numFmtId="0" fontId="0" fillId="0" borderId="59" xfId="0" applyBorder="1" applyAlignment="1">
      <alignment horizontal="left" wrapText="1"/>
    </xf>
    <xf numFmtId="0" fontId="0" fillId="0" borderId="60" xfId="0" applyBorder="1" applyAlignment="1">
      <alignment horizontal="left" wrapText="1"/>
    </xf>
    <xf numFmtId="0" fontId="0" fillId="0" borderId="0" xfId="0" applyAlignment="1">
      <alignment horizontal="left" wrapText="1"/>
    </xf>
    <xf numFmtId="0" fontId="0" fillId="0" borderId="61" xfId="0" applyBorder="1" applyAlignment="1">
      <alignment horizontal="left" wrapText="1"/>
    </xf>
    <xf numFmtId="0" fontId="0" fillId="0" borderId="60" xfId="0" applyBorder="1" applyAlignment="1">
      <alignment wrapText="1"/>
    </xf>
    <xf numFmtId="0" fontId="0" fillId="0" borderId="0" xfId="0" applyAlignment="1">
      <alignment wrapText="1"/>
    </xf>
    <xf numFmtId="0" fontId="0" fillId="0" borderId="61" xfId="0" applyBorder="1" applyAlignment="1">
      <alignment wrapText="1"/>
    </xf>
    <xf numFmtId="0" fontId="1" fillId="10" borderId="65" xfId="0" applyFont="1" applyFill="1" applyBorder="1" applyAlignment="1">
      <alignment horizontal="left" vertical="top" wrapText="1"/>
    </xf>
    <xf numFmtId="0" fontId="1" fillId="10" borderId="66" xfId="0" applyFont="1" applyFill="1" applyBorder="1" applyAlignment="1">
      <alignment horizontal="left" vertical="top" wrapText="1"/>
    </xf>
    <xf numFmtId="0" fontId="18" fillId="9" borderId="60" xfId="0" applyFont="1" applyFill="1" applyBorder="1" applyAlignment="1">
      <alignment horizontal="left"/>
    </xf>
    <xf numFmtId="0" fontId="18" fillId="9" borderId="0" xfId="0" applyFont="1" applyFill="1" applyAlignment="1">
      <alignment horizontal="left"/>
    </xf>
    <xf numFmtId="0" fontId="1" fillId="8" borderId="81" xfId="0" applyFont="1" applyFill="1" applyBorder="1" applyAlignment="1">
      <alignment horizontal="right"/>
    </xf>
    <xf numFmtId="0" fontId="12" fillId="3" borderId="71" xfId="0" applyFont="1" applyFill="1" applyBorder="1" applyAlignment="1" applyProtection="1">
      <alignment horizontal="center" vertical="center"/>
      <protection hidden="1"/>
    </xf>
    <xf numFmtId="0" fontId="12" fillId="3" borderId="72" xfId="0" applyFont="1" applyFill="1" applyBorder="1" applyAlignment="1" applyProtection="1">
      <alignment horizontal="center" vertical="center"/>
      <protection hidden="1"/>
    </xf>
    <xf numFmtId="0" fontId="6" fillId="3" borderId="71" xfId="0" applyFont="1" applyFill="1" applyBorder="1" applyAlignment="1" applyProtection="1">
      <alignment horizontal="center" vertical="center"/>
      <protection hidden="1"/>
    </xf>
    <xf numFmtId="0" fontId="6" fillId="3" borderId="72" xfId="0" applyFont="1" applyFill="1" applyBorder="1" applyAlignment="1" applyProtection="1">
      <alignment horizontal="center" vertical="center"/>
      <protection hidden="1"/>
    </xf>
    <xf numFmtId="0" fontId="5" fillId="3" borderId="73" xfId="0" applyFont="1" applyFill="1" applyBorder="1" applyAlignment="1">
      <alignment vertical="center"/>
    </xf>
    <xf numFmtId="0" fontId="5" fillId="3" borderId="74" xfId="0" applyFont="1" applyFill="1" applyBorder="1" applyAlignment="1">
      <alignment vertical="center"/>
    </xf>
    <xf numFmtId="0" fontId="1" fillId="8" borderId="29" xfId="0" applyFont="1" applyFill="1" applyBorder="1" applyAlignment="1">
      <alignment horizontal="center"/>
    </xf>
    <xf numFmtId="0" fontId="1" fillId="8" borderId="30" xfId="0" applyFont="1" applyFill="1" applyBorder="1" applyAlignment="1">
      <alignment horizontal="center"/>
    </xf>
    <xf numFmtId="0" fontId="1" fillId="8" borderId="31" xfId="0" applyFont="1" applyFill="1" applyBorder="1" applyAlignment="1">
      <alignment horizontal="center"/>
    </xf>
    <xf numFmtId="0" fontId="6" fillId="0" borderId="0" xfId="0" applyFont="1" applyAlignment="1" applyProtection="1">
      <alignment horizontal="right" vertical="center"/>
      <protection hidden="1"/>
    </xf>
    <xf numFmtId="0" fontId="0" fillId="0" borderId="0" xfId="0" applyAlignment="1">
      <alignment horizontal="right" vertical="center"/>
    </xf>
    <xf numFmtId="0" fontId="1" fillId="10" borderId="57" xfId="0" applyFont="1" applyFill="1" applyBorder="1" applyAlignment="1">
      <alignment horizontal="left" vertical="center"/>
    </xf>
    <xf numFmtId="0" fontId="1" fillId="10" borderId="58" xfId="0" applyFont="1" applyFill="1" applyBorder="1" applyAlignment="1">
      <alignment horizontal="left" vertical="center"/>
    </xf>
    <xf numFmtId="0" fontId="1" fillId="10" borderId="62" xfId="0" applyFont="1" applyFill="1" applyBorder="1" applyAlignment="1">
      <alignment horizontal="left" vertical="center"/>
    </xf>
    <xf numFmtId="0" fontId="1" fillId="10" borderId="63" xfId="0" applyFont="1" applyFill="1" applyBorder="1" applyAlignment="1">
      <alignment horizontal="left" vertical="center"/>
    </xf>
    <xf numFmtId="0" fontId="28" fillId="0" borderId="60" xfId="0" applyFont="1" applyBorder="1" applyAlignment="1"/>
    <xf numFmtId="0" fontId="28" fillId="0" borderId="0" xfId="0" applyFont="1" applyAlignment="1"/>
    <xf numFmtId="0" fontId="19" fillId="9" borderId="0" xfId="0" applyFont="1" applyFill="1" applyAlignment="1">
      <alignment horizontal="left" wrapText="1"/>
    </xf>
    <xf numFmtId="0" fontId="19" fillId="9" borderId="63" xfId="0" applyFont="1" applyFill="1" applyBorder="1" applyAlignment="1">
      <alignment horizontal="left" wrapText="1"/>
    </xf>
    <xf numFmtId="0" fontId="20" fillId="10" borderId="65" xfId="0" applyFont="1" applyFill="1" applyBorder="1" applyAlignment="1">
      <alignment vertical="top"/>
    </xf>
    <xf numFmtId="0" fontId="20" fillId="10" borderId="66" xfId="0" applyFont="1" applyFill="1" applyBorder="1" applyAlignment="1">
      <alignment vertical="top"/>
    </xf>
    <xf numFmtId="0" fontId="20" fillId="10" borderId="67" xfId="0" applyFont="1" applyFill="1" applyBorder="1" applyAlignment="1">
      <alignment vertical="top"/>
    </xf>
    <xf numFmtId="0" fontId="0" fillId="0" borderId="0" xfId="0" applyAlignment="1">
      <alignment horizontal="left" vertical="center"/>
    </xf>
    <xf numFmtId="0" fontId="20" fillId="10" borderId="65" xfId="0" applyFont="1" applyFill="1" applyBorder="1" applyAlignment="1">
      <alignment horizontal="left" vertical="top"/>
    </xf>
    <xf numFmtId="0" fontId="20" fillId="10" borderId="66" xfId="0" applyFont="1" applyFill="1" applyBorder="1" applyAlignment="1">
      <alignment horizontal="left" vertical="top"/>
    </xf>
    <xf numFmtId="0" fontId="20" fillId="10" borderId="67" xfId="0" applyFont="1" applyFill="1" applyBorder="1" applyAlignment="1">
      <alignment horizontal="left" vertical="top"/>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top"/>
    </xf>
    <xf numFmtId="0" fontId="0" fillId="0" borderId="61" xfId="0" applyBorder="1" applyAlignment="1">
      <alignment horizontal="left" vertical="center"/>
    </xf>
    <xf numFmtId="0" fontId="31" fillId="13" borderId="82" xfId="0" applyFont="1" applyFill="1" applyBorder="1" applyAlignment="1">
      <alignment vertical="center" wrapText="1"/>
    </xf>
    <xf numFmtId="0" fontId="30" fillId="2" borderId="82" xfId="0" applyFont="1" applyFill="1" applyBorder="1" applyAlignment="1">
      <alignment vertical="center" wrapText="1"/>
    </xf>
    <xf numFmtId="0" fontId="31" fillId="13" borderId="83" xfId="0" applyFont="1" applyFill="1" applyBorder="1" applyAlignment="1">
      <alignment vertical="center" wrapText="1"/>
    </xf>
    <xf numFmtId="0" fontId="30" fillId="2" borderId="83" xfId="0" applyFont="1" applyFill="1" applyBorder="1" applyAlignment="1">
      <alignment vertical="center" wrapText="1"/>
    </xf>
    <xf numFmtId="0" fontId="31" fillId="13" borderId="83" xfId="0" applyFont="1" applyFill="1" applyBorder="1" applyAlignment="1">
      <alignment vertical="center" wrapText="1"/>
    </xf>
    <xf numFmtId="0" fontId="30" fillId="2" borderId="84" xfId="0" applyFont="1" applyFill="1" applyBorder="1" applyAlignment="1">
      <alignment vertical="center" wrapText="1"/>
    </xf>
    <xf numFmtId="0" fontId="31" fillId="13" borderId="85" xfId="0" applyFont="1" applyFill="1" applyBorder="1" applyAlignment="1">
      <alignment vertical="center" wrapText="1"/>
    </xf>
    <xf numFmtId="0" fontId="30" fillId="2" borderId="85" xfId="0" applyFont="1" applyFill="1" applyBorder="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3"/>
  <sheetViews>
    <sheetView tabSelected="1" topLeftCell="A32" zoomScale="85" zoomScaleNormal="85" workbookViewId="0">
      <selection activeCell="C83" sqref="C83:C84"/>
    </sheetView>
  </sheetViews>
  <sheetFormatPr defaultColWidth="19.5703125" defaultRowHeight="15" x14ac:dyDescent="0.25"/>
  <cols>
    <col min="1" max="1" width="6" style="26" customWidth="1"/>
    <col min="2" max="2" width="61.5703125" customWidth="1"/>
    <col min="3" max="3" width="41.5703125" style="27" customWidth="1"/>
    <col min="4" max="4" width="24.140625" style="28" customWidth="1"/>
    <col min="5" max="5" width="0" style="28" hidden="1" customWidth="1"/>
    <col min="6" max="7" width="0" style="92" hidden="1" customWidth="1"/>
    <col min="8" max="8" width="19.5703125" style="27"/>
    <col min="9" max="9" width="19.5703125" style="29"/>
    <col min="10" max="10" width="35" style="27" customWidth="1"/>
    <col min="11" max="11" width="19.5703125" style="29"/>
    <col min="13" max="13" width="33.28515625" customWidth="1"/>
  </cols>
  <sheetData>
    <row r="1" spans="1:17" ht="34.5" customHeight="1" x14ac:dyDescent="0.25">
      <c r="A1" s="160" t="s">
        <v>0</v>
      </c>
      <c r="B1" s="161"/>
      <c r="C1" s="161"/>
      <c r="D1" s="161"/>
      <c r="E1" s="161"/>
      <c r="F1" s="161"/>
      <c r="G1" s="161"/>
      <c r="H1" s="161"/>
      <c r="I1" s="161"/>
      <c r="J1" s="161"/>
      <c r="K1" s="161"/>
    </row>
    <row r="2" spans="1:17" ht="13.5" customHeight="1" x14ac:dyDescent="0.25">
      <c r="A2" s="162"/>
      <c r="B2" s="163"/>
      <c r="C2" s="163"/>
      <c r="D2" s="163"/>
      <c r="E2" s="163"/>
      <c r="F2" s="163"/>
      <c r="G2" s="163"/>
      <c r="H2" s="163"/>
      <c r="I2" s="163"/>
      <c r="J2" s="163"/>
      <c r="K2" s="163"/>
    </row>
    <row r="3" spans="1:17" ht="23.25" x14ac:dyDescent="0.35">
      <c r="A3" s="152" t="s">
        <v>2</v>
      </c>
      <c r="B3" s="153"/>
      <c r="C3" s="35" t="s">
        <v>1</v>
      </c>
      <c r="D3" s="57" t="s">
        <v>2</v>
      </c>
      <c r="E3" s="101"/>
      <c r="F3" s="102"/>
      <c r="G3" s="102"/>
      <c r="H3" s="134" t="s">
        <v>3</v>
      </c>
      <c r="I3" s="158" t="s">
        <v>4</v>
      </c>
      <c r="J3" s="159"/>
      <c r="K3" s="159"/>
      <c r="L3" s="159"/>
      <c r="M3" s="159"/>
      <c r="N3" s="133"/>
      <c r="O3" s="133"/>
      <c r="P3" s="133"/>
    </row>
    <row r="4" spans="1:17" ht="23.25" x14ac:dyDescent="0.35">
      <c r="A4" s="154" t="s">
        <v>5</v>
      </c>
      <c r="B4" s="155"/>
      <c r="C4" s="132" t="s">
        <v>6</v>
      </c>
      <c r="D4" s="125"/>
      <c r="E4" s="125"/>
      <c r="F4" s="125"/>
      <c r="G4" s="125"/>
      <c r="H4" s="125"/>
      <c r="I4" s="125"/>
      <c r="J4" s="125"/>
      <c r="K4" s="125"/>
    </row>
    <row r="5" spans="1:17" s="1" customFormat="1" ht="15.75" x14ac:dyDescent="0.25">
      <c r="A5" s="34" t="s">
        <v>7</v>
      </c>
      <c r="B5" s="167"/>
      <c r="C5" s="168"/>
      <c r="D5" s="168"/>
      <c r="E5" s="82" t="s">
        <v>8</v>
      </c>
      <c r="F5" s="90" t="s">
        <v>9</v>
      </c>
      <c r="G5" s="90" t="s">
        <v>10</v>
      </c>
      <c r="H5" s="169" t="s">
        <v>11</v>
      </c>
      <c r="I5" s="170"/>
      <c r="J5" s="171" t="s">
        <v>12</v>
      </c>
      <c r="K5" s="172"/>
    </row>
    <row r="6" spans="1:17" s="7" customFormat="1" x14ac:dyDescent="0.25">
      <c r="A6" s="141">
        <v>1</v>
      </c>
      <c r="B6" s="2" t="s">
        <v>13</v>
      </c>
      <c r="C6" s="3" t="s">
        <v>14</v>
      </c>
      <c r="D6" s="4" t="s">
        <v>15</v>
      </c>
      <c r="E6" s="85">
        <v>0.16</v>
      </c>
      <c r="F6" s="85">
        <v>8.3000000000000004E-2</v>
      </c>
      <c r="G6" s="85">
        <v>7.2999999999999995E-2</v>
      </c>
      <c r="H6" s="5" t="s">
        <v>16</v>
      </c>
      <c r="I6" s="6" t="s">
        <v>17</v>
      </c>
      <c r="J6" s="5" t="s">
        <v>16</v>
      </c>
      <c r="K6" s="6" t="s">
        <v>17</v>
      </c>
      <c r="L6" s="8"/>
    </row>
    <row r="7" spans="1:17" s="1" customFormat="1" x14ac:dyDescent="0.25">
      <c r="A7" s="9" t="s">
        <v>18</v>
      </c>
      <c r="B7" s="10" t="s">
        <v>116</v>
      </c>
      <c r="C7" s="11" t="s">
        <v>19</v>
      </c>
      <c r="D7" s="148"/>
      <c r="E7" s="83">
        <f t="shared" ref="E7:E13" si="0">D7*(1+$E$6)</f>
        <v>0</v>
      </c>
      <c r="F7" s="91">
        <f>E7*(1+$F$6)</f>
        <v>0</v>
      </c>
      <c r="G7" s="91">
        <f>F7*(1+$G$6)</f>
        <v>0</v>
      </c>
      <c r="H7" s="30">
        <v>9398</v>
      </c>
      <c r="I7" s="150">
        <f>SUM(D7*H7)</f>
        <v>0</v>
      </c>
      <c r="J7" s="30">
        <v>7720</v>
      </c>
      <c r="K7" s="13">
        <f>SUM(D7*J7)</f>
        <v>0</v>
      </c>
      <c r="L7" s="98"/>
    </row>
    <row r="8" spans="1:17" s="1" customFormat="1" x14ac:dyDescent="0.25">
      <c r="A8" s="9" t="s">
        <v>20</v>
      </c>
      <c r="B8" s="10" t="s">
        <v>113</v>
      </c>
      <c r="C8" s="11" t="s">
        <v>21</v>
      </c>
      <c r="D8" s="147">
        <f>D7*1.1</f>
        <v>0</v>
      </c>
      <c r="E8" s="83">
        <f t="shared" si="0"/>
        <v>0</v>
      </c>
      <c r="F8" s="91">
        <f t="shared" ref="F8:F13" si="1">E8*(1+$F$6)</f>
        <v>0</v>
      </c>
      <c r="G8" s="91">
        <f t="shared" ref="G8:G12" si="2">F8*(1+$G$6)</f>
        <v>0</v>
      </c>
      <c r="H8" s="30">
        <v>1216</v>
      </c>
      <c r="I8" s="150">
        <f t="shared" ref="I8:I13" si="3">SUM(D8*H8)</f>
        <v>0</v>
      </c>
      <c r="J8" s="52">
        <v>2226</v>
      </c>
      <c r="K8" s="13">
        <f t="shared" ref="K8:K13" si="4">SUM(D8*J8)</f>
        <v>0</v>
      </c>
    </row>
    <row r="9" spans="1:17" s="1" customFormat="1" x14ac:dyDescent="0.25">
      <c r="A9" s="9" t="s">
        <v>22</v>
      </c>
      <c r="B9" s="10" t="s">
        <v>114</v>
      </c>
      <c r="C9" s="11" t="s">
        <v>23</v>
      </c>
      <c r="D9" s="147">
        <f>D7*1.2</f>
        <v>0</v>
      </c>
      <c r="E9" s="83">
        <f t="shared" si="0"/>
        <v>0</v>
      </c>
      <c r="F9" s="91">
        <f t="shared" si="1"/>
        <v>0</v>
      </c>
      <c r="G9" s="91">
        <f t="shared" si="2"/>
        <v>0</v>
      </c>
      <c r="H9" s="30">
        <v>40</v>
      </c>
      <c r="I9" s="150">
        <f t="shared" si="3"/>
        <v>0</v>
      </c>
      <c r="J9" s="52">
        <v>360</v>
      </c>
      <c r="K9" s="13">
        <f t="shared" si="4"/>
        <v>0</v>
      </c>
      <c r="M9" s="58"/>
      <c r="N9" s="58"/>
      <c r="O9" s="58"/>
      <c r="P9" s="58"/>
      <c r="Q9" s="61"/>
    </row>
    <row r="10" spans="1:17" s="1" customFormat="1" x14ac:dyDescent="0.25">
      <c r="A10" s="9" t="s">
        <v>24</v>
      </c>
      <c r="B10" s="10" t="s">
        <v>115</v>
      </c>
      <c r="C10" s="11" t="s">
        <v>25</v>
      </c>
      <c r="D10" s="147">
        <f>D7*1.35</f>
        <v>0</v>
      </c>
      <c r="E10" s="83">
        <f t="shared" si="0"/>
        <v>0</v>
      </c>
      <c r="F10" s="91">
        <f t="shared" si="1"/>
        <v>0</v>
      </c>
      <c r="G10" s="91">
        <f t="shared" si="2"/>
        <v>0</v>
      </c>
      <c r="H10" s="30">
        <v>468</v>
      </c>
      <c r="I10" s="150">
        <f>SUM(D10*H10)</f>
        <v>0</v>
      </c>
      <c r="J10" s="52">
        <v>1025</v>
      </c>
      <c r="K10" s="13">
        <f t="shared" si="4"/>
        <v>0</v>
      </c>
      <c r="M10" s="58"/>
      <c r="N10" s="58"/>
      <c r="O10" s="58"/>
      <c r="P10" s="58"/>
      <c r="Q10" s="61"/>
    </row>
    <row r="11" spans="1:17" s="1" customFormat="1" x14ac:dyDescent="0.25">
      <c r="A11" s="9" t="s">
        <v>26</v>
      </c>
      <c r="B11" s="10" t="s">
        <v>117</v>
      </c>
      <c r="C11" s="11" t="s">
        <v>25</v>
      </c>
      <c r="D11" s="147">
        <f>D7*1.65</f>
        <v>0</v>
      </c>
      <c r="E11" s="83">
        <f t="shared" si="0"/>
        <v>0</v>
      </c>
      <c r="F11" s="91">
        <f t="shared" si="1"/>
        <v>0</v>
      </c>
      <c r="G11" s="91">
        <f t="shared" si="2"/>
        <v>0</v>
      </c>
      <c r="H11" s="30">
        <v>30</v>
      </c>
      <c r="I11" s="150">
        <f t="shared" si="3"/>
        <v>0</v>
      </c>
      <c r="J11" s="52">
        <v>0</v>
      </c>
      <c r="K11" s="13">
        <f t="shared" si="4"/>
        <v>0</v>
      </c>
      <c r="M11" s="58"/>
      <c r="N11" s="58"/>
      <c r="O11" s="58"/>
      <c r="P11" s="58"/>
      <c r="Q11" s="61"/>
    </row>
    <row r="12" spans="1:17" s="1" customFormat="1" x14ac:dyDescent="0.25">
      <c r="A12" s="14" t="s">
        <v>27</v>
      </c>
      <c r="B12" s="15" t="s">
        <v>118</v>
      </c>
      <c r="C12" s="11" t="s">
        <v>25</v>
      </c>
      <c r="D12" s="147">
        <f>D7*1.85</f>
        <v>0</v>
      </c>
      <c r="E12" s="83">
        <f t="shared" si="0"/>
        <v>0</v>
      </c>
      <c r="F12" s="91">
        <f t="shared" si="1"/>
        <v>0</v>
      </c>
      <c r="G12" s="91">
        <f t="shared" si="2"/>
        <v>0</v>
      </c>
      <c r="H12" s="31">
        <v>0</v>
      </c>
      <c r="I12" s="150">
        <f t="shared" si="3"/>
        <v>0</v>
      </c>
      <c r="J12" s="31">
        <v>0</v>
      </c>
      <c r="K12" s="13">
        <f t="shared" si="4"/>
        <v>0</v>
      </c>
      <c r="Q12" s="60"/>
    </row>
    <row r="13" spans="1:17" s="1" customFormat="1" ht="15" customHeight="1" x14ac:dyDescent="0.25">
      <c r="A13" s="68" t="s">
        <v>28</v>
      </c>
      <c r="B13" s="69" t="s">
        <v>119</v>
      </c>
      <c r="C13" s="11" t="s">
        <v>29</v>
      </c>
      <c r="D13" s="147">
        <f>D7*2</f>
        <v>0</v>
      </c>
      <c r="E13" s="83">
        <f t="shared" si="0"/>
        <v>0</v>
      </c>
      <c r="F13" s="91">
        <f t="shared" si="1"/>
        <v>0</v>
      </c>
      <c r="G13" s="91">
        <f>F13*(1+$G$6)</f>
        <v>0</v>
      </c>
      <c r="H13" s="31">
        <v>0</v>
      </c>
      <c r="I13" s="150">
        <f t="shared" si="3"/>
        <v>0</v>
      </c>
      <c r="J13" s="53">
        <v>40</v>
      </c>
      <c r="K13" s="13">
        <f t="shared" si="4"/>
        <v>0</v>
      </c>
    </row>
    <row r="14" spans="1:17" s="7" customFormat="1" x14ac:dyDescent="0.25">
      <c r="A14" s="164" t="s">
        <v>30</v>
      </c>
      <c r="B14" s="165"/>
      <c r="C14" s="166"/>
      <c r="D14" s="149">
        <f>SUM(H14:K14)</f>
        <v>0</v>
      </c>
      <c r="E14" s="83"/>
      <c r="F14" s="91"/>
      <c r="G14" s="91"/>
      <c r="H14" s="72"/>
      <c r="I14" s="151">
        <f>SUM(I7:I13)</f>
        <v>0</v>
      </c>
      <c r="J14" s="72"/>
      <c r="K14" s="73">
        <f>SUM(K7:K13)</f>
        <v>0</v>
      </c>
    </row>
    <row r="17" spans="1:19" s="1" customFormat="1" ht="15.75" x14ac:dyDescent="0.25">
      <c r="A17" s="48" t="s">
        <v>7</v>
      </c>
      <c r="B17" s="173"/>
      <c r="C17" s="174"/>
      <c r="D17" s="174"/>
      <c r="E17" s="82" t="s">
        <v>8</v>
      </c>
      <c r="F17" s="90" t="s">
        <v>9</v>
      </c>
      <c r="G17" s="90" t="s">
        <v>9</v>
      </c>
      <c r="H17" s="175" t="s">
        <v>11</v>
      </c>
      <c r="I17" s="176"/>
      <c r="J17" s="156" t="s">
        <v>12</v>
      </c>
      <c r="K17" s="157"/>
    </row>
    <row r="18" spans="1:19" s="1" customFormat="1" ht="28.5" customHeight="1" x14ac:dyDescent="0.25">
      <c r="A18" s="142">
        <v>2</v>
      </c>
      <c r="B18" s="55" t="s">
        <v>31</v>
      </c>
      <c r="C18" s="20"/>
      <c r="D18" s="21"/>
      <c r="E18" s="86">
        <v>0.16</v>
      </c>
      <c r="F18" s="86">
        <v>8.3000000000000004E-2</v>
      </c>
      <c r="G18" s="86">
        <v>7.3099999999999998E-2</v>
      </c>
      <c r="H18" s="22" t="s">
        <v>32</v>
      </c>
      <c r="I18" s="23"/>
      <c r="J18" s="22" t="s">
        <v>32</v>
      </c>
      <c r="K18" s="23"/>
    </row>
    <row r="19" spans="1:19" s="1" customFormat="1" x14ac:dyDescent="0.25">
      <c r="A19" s="44" t="s">
        <v>33</v>
      </c>
      <c r="B19" s="10" t="s">
        <v>34</v>
      </c>
      <c r="C19" s="11" t="s">
        <v>35</v>
      </c>
      <c r="D19" s="12"/>
      <c r="E19" s="83">
        <f>D19*(1+$E$18)</f>
        <v>0</v>
      </c>
      <c r="F19" s="91">
        <f>E19*(1+$F$18)</f>
        <v>0</v>
      </c>
      <c r="G19" s="91">
        <f>F19*(1+$G$18)</f>
        <v>0</v>
      </c>
      <c r="H19" s="30">
        <v>406</v>
      </c>
      <c r="I19" s="13">
        <f>SUM(D19*H19)</f>
        <v>0</v>
      </c>
      <c r="J19" s="30">
        <v>254</v>
      </c>
      <c r="K19" s="13">
        <f>SUM(D19*J19)</f>
        <v>0</v>
      </c>
    </row>
    <row r="20" spans="1:19" s="1" customFormat="1" ht="15" customHeight="1" x14ac:dyDescent="0.25">
      <c r="A20" s="44" t="s">
        <v>36</v>
      </c>
      <c r="B20" s="10" t="s">
        <v>37</v>
      </c>
      <c r="C20" s="11" t="s">
        <v>35</v>
      </c>
      <c r="D20" s="12"/>
      <c r="E20" s="83">
        <f>D20*(1+$E$18)</f>
        <v>0</v>
      </c>
      <c r="F20" s="91">
        <f t="shared" ref="F20:F22" si="5">E20*(1+$F$18)</f>
        <v>0</v>
      </c>
      <c r="G20" s="91">
        <f t="shared" ref="G20:G22" si="6">F20*(1+$G$18)</f>
        <v>0</v>
      </c>
      <c r="H20" s="30">
        <v>900</v>
      </c>
      <c r="I20" s="13">
        <f t="shared" ref="I20:I22" si="7">SUM(D20*H20)</f>
        <v>0</v>
      </c>
      <c r="J20" s="30">
        <v>750</v>
      </c>
      <c r="K20" s="13">
        <f t="shared" ref="K20:K22" si="8">SUM(D20*J20)</f>
        <v>0</v>
      </c>
    </row>
    <row r="21" spans="1:19" s="1" customFormat="1" ht="15" customHeight="1" x14ac:dyDescent="0.25">
      <c r="A21" s="49" t="s">
        <v>38</v>
      </c>
      <c r="B21" s="10" t="s">
        <v>39</v>
      </c>
      <c r="C21" s="11" t="s">
        <v>40</v>
      </c>
      <c r="D21" s="12"/>
      <c r="E21" s="83">
        <f>D21*(1+$E$18)</f>
        <v>0</v>
      </c>
      <c r="F21" s="91">
        <f t="shared" si="5"/>
        <v>0</v>
      </c>
      <c r="G21" s="91">
        <f t="shared" si="6"/>
        <v>0</v>
      </c>
      <c r="H21" s="30">
        <v>52</v>
      </c>
      <c r="I21" s="13">
        <f t="shared" si="7"/>
        <v>0</v>
      </c>
      <c r="J21" s="30">
        <v>104</v>
      </c>
      <c r="K21" s="13">
        <f t="shared" si="8"/>
        <v>0</v>
      </c>
    </row>
    <row r="22" spans="1:19" s="1" customFormat="1" ht="15" customHeight="1" x14ac:dyDescent="0.25">
      <c r="A22" s="49" t="s">
        <v>41</v>
      </c>
      <c r="B22" s="15" t="s">
        <v>42</v>
      </c>
      <c r="C22" s="16" t="s">
        <v>40</v>
      </c>
      <c r="D22" s="17"/>
      <c r="E22" s="83">
        <f>D22*(1+$E$18)</f>
        <v>0</v>
      </c>
      <c r="F22" s="91">
        <f t="shared" si="5"/>
        <v>0</v>
      </c>
      <c r="G22" s="91">
        <f t="shared" si="6"/>
        <v>0</v>
      </c>
      <c r="H22" s="33">
        <v>52</v>
      </c>
      <c r="I22" s="13">
        <f t="shared" si="7"/>
        <v>0</v>
      </c>
      <c r="J22" s="33">
        <v>104</v>
      </c>
      <c r="K22" s="13">
        <f t="shared" si="8"/>
        <v>0</v>
      </c>
    </row>
    <row r="23" spans="1:19" s="1" customFormat="1" x14ac:dyDescent="0.25">
      <c r="A23" s="164" t="s">
        <v>43</v>
      </c>
      <c r="B23" s="165"/>
      <c r="C23" s="166"/>
      <c r="D23" s="76">
        <f>SUM(H23:K23)</f>
        <v>0</v>
      </c>
      <c r="E23" s="83"/>
      <c r="F23" s="91"/>
      <c r="G23" s="91"/>
      <c r="H23" s="72"/>
      <c r="I23" s="73">
        <f>SUM(I19:I22)</f>
        <v>0</v>
      </c>
      <c r="J23" s="72"/>
      <c r="K23" s="73">
        <f>SUM(K19:K22)</f>
        <v>0</v>
      </c>
    </row>
    <row r="26" spans="1:19" s="1" customFormat="1" ht="16.5" customHeight="1" x14ac:dyDescent="0.25">
      <c r="A26" s="48" t="s">
        <v>7</v>
      </c>
      <c r="B26" s="173"/>
      <c r="C26" s="174"/>
      <c r="D26" s="174"/>
      <c r="E26" s="82" t="s">
        <v>8</v>
      </c>
      <c r="F26" s="90" t="s">
        <v>9</v>
      </c>
      <c r="G26" s="90" t="s">
        <v>9</v>
      </c>
      <c r="H26" s="175" t="s">
        <v>11</v>
      </c>
      <c r="I26" s="176"/>
      <c r="J26" s="156" t="s">
        <v>12</v>
      </c>
      <c r="K26" s="157"/>
    </row>
    <row r="27" spans="1:19" s="1" customFormat="1" ht="33" customHeight="1" x14ac:dyDescent="0.25">
      <c r="A27" s="142">
        <v>3</v>
      </c>
      <c r="B27" s="56" t="s">
        <v>44</v>
      </c>
      <c r="C27" s="20"/>
      <c r="D27" s="24"/>
      <c r="E27" s="87">
        <v>0.16</v>
      </c>
      <c r="F27" s="87">
        <v>8.3000000000000004E-2</v>
      </c>
      <c r="G27" s="87">
        <v>7.3099999999999998E-2</v>
      </c>
      <c r="H27" s="64" t="s">
        <v>32</v>
      </c>
      <c r="I27" s="63"/>
      <c r="J27" s="64" t="s">
        <v>32</v>
      </c>
      <c r="K27" s="63"/>
    </row>
    <row r="28" spans="1:19" s="1" customFormat="1" ht="15" customHeight="1" x14ac:dyDescent="0.25">
      <c r="A28" s="50" t="s">
        <v>45</v>
      </c>
      <c r="B28" s="10" t="s">
        <v>46</v>
      </c>
      <c r="C28" s="11" t="s">
        <v>47</v>
      </c>
      <c r="D28" s="12"/>
      <c r="E28" s="83">
        <f>D28*(1+$E$27)</f>
        <v>0</v>
      </c>
      <c r="F28" s="91">
        <f>E28*(1+$F$27)</f>
        <v>0</v>
      </c>
      <c r="G28" s="91">
        <f>F28*(1+$G$27)</f>
        <v>0</v>
      </c>
      <c r="H28" s="77">
        <v>760</v>
      </c>
      <c r="I28" s="13">
        <f>SUM(D28*H28)</f>
        <v>0</v>
      </c>
      <c r="J28" s="79">
        <v>750</v>
      </c>
      <c r="K28" s="13">
        <f>SUM(D28*J28)</f>
        <v>0</v>
      </c>
      <c r="M28" s="58"/>
      <c r="S28" s="58"/>
    </row>
    <row r="29" spans="1:19" s="1" customFormat="1" ht="15" customHeight="1" x14ac:dyDescent="0.25">
      <c r="A29" s="44" t="s">
        <v>48</v>
      </c>
      <c r="B29" s="10" t="s">
        <v>37</v>
      </c>
      <c r="C29" s="11" t="s">
        <v>47</v>
      </c>
      <c r="D29" s="12"/>
      <c r="E29" s="83">
        <f>D29*(1+$E$27)</f>
        <v>0</v>
      </c>
      <c r="F29" s="91">
        <f t="shared" ref="F29:F30" si="9">E29*(1+$F$27)</f>
        <v>0</v>
      </c>
      <c r="G29" s="91">
        <f t="shared" ref="G29:G30" si="10">F29*(1+$G$27)</f>
        <v>0</v>
      </c>
      <c r="H29" s="77">
        <v>30</v>
      </c>
      <c r="I29" s="13">
        <f t="shared" ref="I29:I30" si="11">SUM(D29*H29)</f>
        <v>0</v>
      </c>
      <c r="J29" s="79">
        <v>30</v>
      </c>
      <c r="K29" s="13">
        <f t="shared" ref="K29:K30" si="12">SUM(D29*J29)</f>
        <v>0</v>
      </c>
    </row>
    <row r="30" spans="1:19" s="1" customFormat="1" ht="15" customHeight="1" x14ac:dyDescent="0.25">
      <c r="A30" s="49" t="s">
        <v>49</v>
      </c>
      <c r="B30" s="54" t="s">
        <v>50</v>
      </c>
      <c r="C30" s="16" t="s">
        <v>51</v>
      </c>
      <c r="D30" s="62"/>
      <c r="E30" s="83">
        <f>D30*(1+$E$27)</f>
        <v>0</v>
      </c>
      <c r="F30" s="91">
        <f t="shared" si="9"/>
        <v>0</v>
      </c>
      <c r="G30" s="91">
        <f t="shared" si="10"/>
        <v>0</v>
      </c>
      <c r="H30" s="78">
        <v>10</v>
      </c>
      <c r="I30" s="13">
        <f t="shared" si="11"/>
        <v>0</v>
      </c>
      <c r="J30" s="80">
        <v>90</v>
      </c>
      <c r="K30" s="13">
        <f t="shared" si="12"/>
        <v>0</v>
      </c>
    </row>
    <row r="31" spans="1:19" s="1" customFormat="1" x14ac:dyDescent="0.25">
      <c r="A31" s="164" t="s">
        <v>52</v>
      </c>
      <c r="B31" s="165"/>
      <c r="C31" s="166"/>
      <c r="D31" s="76">
        <f>SUM(H31:K31)</f>
        <v>0</v>
      </c>
      <c r="E31" s="83"/>
      <c r="F31" s="91"/>
      <c r="G31" s="91"/>
      <c r="H31" s="121"/>
      <c r="I31" s="122">
        <f>SUM(I28:I30)</f>
        <v>0</v>
      </c>
      <c r="J31" s="123"/>
      <c r="K31" s="124">
        <f>SUM(K28:K30)</f>
        <v>0</v>
      </c>
    </row>
    <row r="34" spans="1:19" s="1" customFormat="1" ht="15.75" x14ac:dyDescent="0.25">
      <c r="A34" s="34" t="s">
        <v>7</v>
      </c>
      <c r="B34" s="167"/>
      <c r="C34" s="168"/>
      <c r="D34" s="168"/>
      <c r="E34" s="82" t="s">
        <v>8</v>
      </c>
      <c r="F34" s="90" t="s">
        <v>9</v>
      </c>
      <c r="G34" s="90" t="s">
        <v>9</v>
      </c>
      <c r="H34" s="169" t="s">
        <v>11</v>
      </c>
      <c r="I34" s="170"/>
      <c r="J34" s="171" t="s">
        <v>12</v>
      </c>
      <c r="K34" s="172"/>
    </row>
    <row r="35" spans="1:19" s="1" customFormat="1" x14ac:dyDescent="0.25">
      <c r="A35" s="143">
        <v>4</v>
      </c>
      <c r="B35" s="19" t="s">
        <v>53</v>
      </c>
      <c r="C35" s="20"/>
      <c r="D35" s="24"/>
      <c r="E35" s="88">
        <v>0.14499999999999999</v>
      </c>
      <c r="F35" s="88">
        <v>8.3000000000000004E-2</v>
      </c>
      <c r="G35" s="88">
        <v>7.3099999999999998E-2</v>
      </c>
      <c r="H35" s="22" t="s">
        <v>54</v>
      </c>
      <c r="I35" s="23"/>
      <c r="J35" s="22" t="s">
        <v>54</v>
      </c>
      <c r="K35" s="23"/>
    </row>
    <row r="36" spans="1:19" s="1" customFormat="1" x14ac:dyDescent="0.25">
      <c r="A36" s="9" t="s">
        <v>55</v>
      </c>
      <c r="B36" s="10" t="s">
        <v>56</v>
      </c>
      <c r="C36" s="11" t="s">
        <v>47</v>
      </c>
      <c r="D36" s="12"/>
      <c r="E36" s="83">
        <f t="shared" ref="E36:E39" si="13">D36*(1+$E$35)</f>
        <v>0</v>
      </c>
      <c r="F36" s="91">
        <f>E36*(1+$F$35)</f>
        <v>0</v>
      </c>
      <c r="G36" s="91">
        <f>F36*(1+$G$35)</f>
        <v>0</v>
      </c>
      <c r="H36" s="30">
        <v>8</v>
      </c>
      <c r="I36" s="13">
        <f>SUM(D36*H36)</f>
        <v>0</v>
      </c>
      <c r="J36" s="51">
        <v>90</v>
      </c>
      <c r="K36" s="13">
        <f>SUM(D36*J36)</f>
        <v>0</v>
      </c>
      <c r="S36" s="58"/>
    </row>
    <row r="37" spans="1:19" s="1" customFormat="1" x14ac:dyDescent="0.25">
      <c r="A37" s="9" t="s">
        <v>57</v>
      </c>
      <c r="B37" s="10" t="s">
        <v>58</v>
      </c>
      <c r="C37" s="11" t="s">
        <v>47</v>
      </c>
      <c r="D37" s="12"/>
      <c r="E37" s="83">
        <f t="shared" si="13"/>
        <v>0</v>
      </c>
      <c r="F37" s="91">
        <f t="shared" ref="F37:F39" si="14">E37*(1+$F$35)</f>
        <v>0</v>
      </c>
      <c r="G37" s="91">
        <f t="shared" ref="G37:G39" si="15">F37*(1+$G$35)</f>
        <v>0</v>
      </c>
      <c r="H37" s="31">
        <v>0</v>
      </c>
      <c r="I37" s="13">
        <f t="shared" ref="I37:I39" si="16">SUM(D37*H37)</f>
        <v>0</v>
      </c>
      <c r="J37" s="51">
        <v>0</v>
      </c>
      <c r="K37" s="13">
        <f t="shared" ref="K37:K39" si="17">SUM(D37*J37)</f>
        <v>0</v>
      </c>
      <c r="S37" s="58"/>
    </row>
    <row r="38" spans="1:19" s="1" customFormat="1" x14ac:dyDescent="0.25">
      <c r="A38" s="9" t="s">
        <v>59</v>
      </c>
      <c r="B38" s="10" t="s">
        <v>60</v>
      </c>
      <c r="C38" s="11" t="s">
        <v>47</v>
      </c>
      <c r="D38" s="12"/>
      <c r="E38" s="83">
        <f t="shared" si="13"/>
        <v>0</v>
      </c>
      <c r="F38" s="91">
        <f t="shared" si="14"/>
        <v>0</v>
      </c>
      <c r="G38" s="91">
        <f t="shared" si="15"/>
        <v>0</v>
      </c>
      <c r="H38" s="31">
        <v>0</v>
      </c>
      <c r="I38" s="13">
        <f t="shared" si="16"/>
        <v>0</v>
      </c>
      <c r="J38" s="51">
        <v>150</v>
      </c>
      <c r="K38" s="13">
        <f t="shared" si="17"/>
        <v>0</v>
      </c>
    </row>
    <row r="39" spans="1:19" s="1" customFormat="1" ht="15" customHeight="1" x14ac:dyDescent="0.25">
      <c r="A39" s="14" t="s">
        <v>61</v>
      </c>
      <c r="B39" s="15" t="s">
        <v>62</v>
      </c>
      <c r="C39" s="16" t="s">
        <v>47</v>
      </c>
      <c r="D39" s="17"/>
      <c r="E39" s="83">
        <f t="shared" si="13"/>
        <v>0</v>
      </c>
      <c r="F39" s="91">
        <f t="shared" si="14"/>
        <v>0</v>
      </c>
      <c r="G39" s="91">
        <f t="shared" si="15"/>
        <v>0</v>
      </c>
      <c r="H39" s="31">
        <v>0</v>
      </c>
      <c r="I39" s="13">
        <f t="shared" si="16"/>
        <v>0</v>
      </c>
      <c r="J39" s="81">
        <v>10</v>
      </c>
      <c r="K39" s="13">
        <f t="shared" si="17"/>
        <v>0</v>
      </c>
    </row>
    <row r="40" spans="1:19" s="1" customFormat="1" ht="15" customHeight="1" x14ac:dyDescent="0.25">
      <c r="A40" s="164" t="s">
        <v>63</v>
      </c>
      <c r="B40" s="165"/>
      <c r="C40" s="166"/>
      <c r="D40" s="76">
        <f>SUM(H40:K40)</f>
        <v>0</v>
      </c>
      <c r="E40" s="84"/>
      <c r="F40" s="84"/>
      <c r="G40" s="84"/>
      <c r="H40" s="71"/>
      <c r="I40" s="73">
        <f>SUM(I36:I39)</f>
        <v>0</v>
      </c>
      <c r="J40" s="71"/>
      <c r="K40" s="73">
        <f>SUM(K36:K39)</f>
        <v>0</v>
      </c>
    </row>
    <row r="43" spans="1:19" s="1" customFormat="1" ht="16.5" customHeight="1" thickBot="1" x14ac:dyDescent="0.3">
      <c r="A43" s="144" t="s">
        <v>7</v>
      </c>
      <c r="B43" s="167"/>
      <c r="C43" s="168"/>
      <c r="D43" s="168"/>
      <c r="E43" s="82" t="s">
        <v>8</v>
      </c>
      <c r="F43" s="90" t="s">
        <v>9</v>
      </c>
      <c r="G43" s="90" t="s">
        <v>9</v>
      </c>
      <c r="H43" s="169" t="s">
        <v>11</v>
      </c>
      <c r="I43" s="170"/>
      <c r="J43" s="171" t="s">
        <v>12</v>
      </c>
      <c r="K43" s="172"/>
    </row>
    <row r="44" spans="1:19" s="1" customFormat="1" x14ac:dyDescent="0.25">
      <c r="A44" s="145">
        <v>5</v>
      </c>
      <c r="B44" s="39" t="s">
        <v>64</v>
      </c>
      <c r="C44" s="40"/>
      <c r="D44" s="41"/>
      <c r="E44" s="89">
        <v>0.16</v>
      </c>
      <c r="F44" s="89">
        <v>8.3000000000000004E-2</v>
      </c>
      <c r="G44" s="89">
        <v>7.3099999999999998E-2</v>
      </c>
      <c r="H44" s="42" t="s">
        <v>65</v>
      </c>
      <c r="I44" s="43"/>
      <c r="J44" s="42" t="s">
        <v>65</v>
      </c>
      <c r="K44" s="43"/>
    </row>
    <row r="45" spans="1:19" s="1" customFormat="1" x14ac:dyDescent="0.25">
      <c r="A45" s="146" t="s">
        <v>66</v>
      </c>
      <c r="B45" s="65" t="s">
        <v>67</v>
      </c>
      <c r="C45" s="11" t="s">
        <v>68</v>
      </c>
      <c r="D45" s="66"/>
      <c r="E45" s="83">
        <f>D45*(1+$E$44)</f>
        <v>0</v>
      </c>
      <c r="F45" s="91">
        <f>E45*(1+$F$44)</f>
        <v>0</v>
      </c>
      <c r="G45" s="91">
        <f>F45*(1+$G$44)</f>
        <v>0</v>
      </c>
      <c r="H45" s="67">
        <v>0</v>
      </c>
      <c r="I45" s="13">
        <f>SUM(D45*H45)</f>
        <v>0</v>
      </c>
      <c r="J45" s="67">
        <v>0</v>
      </c>
      <c r="K45" s="13">
        <f>SUM(D45*J45)</f>
        <v>0</v>
      </c>
    </row>
    <row r="46" spans="1:19" s="1" customFormat="1" x14ac:dyDescent="0.25">
      <c r="A46" s="146" t="s">
        <v>69</v>
      </c>
      <c r="B46" s="65" t="s">
        <v>120</v>
      </c>
      <c r="C46" s="11" t="s">
        <v>68</v>
      </c>
      <c r="D46" s="66"/>
      <c r="E46" s="83">
        <f>D46*(1+$E$44)</f>
        <v>0</v>
      </c>
      <c r="F46" s="91">
        <f t="shared" ref="F46:G47" si="18">E46*(1+$F$44)</f>
        <v>0</v>
      </c>
      <c r="G46" s="91">
        <f t="shared" si="18"/>
        <v>0</v>
      </c>
      <c r="H46" s="30">
        <v>0</v>
      </c>
      <c r="I46" s="13">
        <f t="shared" ref="I46:I47" si="19">SUM(D46*H46)</f>
        <v>0</v>
      </c>
      <c r="J46" s="30">
        <v>0</v>
      </c>
      <c r="K46" s="13">
        <f t="shared" ref="K46:K47" si="20">SUM(D46*J46)</f>
        <v>0</v>
      </c>
      <c r="S46" s="58"/>
    </row>
    <row r="47" spans="1:19" s="1" customFormat="1" ht="30.75" thickBot="1" x14ac:dyDescent="0.3">
      <c r="A47" s="146" t="s">
        <v>70</v>
      </c>
      <c r="B47" s="140" t="s">
        <v>71</v>
      </c>
      <c r="C47" s="16"/>
      <c r="D47" s="70"/>
      <c r="E47" s="83">
        <f>D47*(1+$E$44)</f>
        <v>0</v>
      </c>
      <c r="F47" s="91">
        <f t="shared" si="18"/>
        <v>0</v>
      </c>
      <c r="G47" s="91">
        <f t="shared" si="18"/>
        <v>0</v>
      </c>
      <c r="H47" s="31">
        <v>0</v>
      </c>
      <c r="I47" s="13">
        <f t="shared" si="19"/>
        <v>0</v>
      </c>
      <c r="J47" s="31">
        <v>500</v>
      </c>
      <c r="K47" s="13">
        <f t="shared" si="20"/>
        <v>0</v>
      </c>
      <c r="S47" s="58"/>
    </row>
    <row r="48" spans="1:19" s="1" customFormat="1" ht="15.75" thickBot="1" x14ac:dyDescent="0.3">
      <c r="A48" s="190" t="s">
        <v>72</v>
      </c>
      <c r="B48" s="165"/>
      <c r="C48" s="166"/>
      <c r="D48" s="76">
        <f>SUM(H48:K48)</f>
        <v>0</v>
      </c>
      <c r="E48" s="84"/>
      <c r="F48" s="84"/>
      <c r="G48" s="84"/>
      <c r="H48" s="72"/>
      <c r="I48" s="73">
        <f>SUM(I45:I47)</f>
        <v>0</v>
      </c>
      <c r="J48" s="72"/>
      <c r="K48" s="73">
        <f>SUM(K45:K47)</f>
        <v>0</v>
      </c>
    </row>
    <row r="49" spans="1:19" s="1" customFormat="1" x14ac:dyDescent="0.25">
      <c r="A49" s="36"/>
      <c r="D49" s="45"/>
      <c r="E49" s="45"/>
      <c r="F49" s="93"/>
      <c r="G49" s="93"/>
      <c r="H49" s="46"/>
      <c r="I49" s="37"/>
      <c r="J49" s="46"/>
      <c r="K49" s="47"/>
    </row>
    <row r="50" spans="1:19" hidden="1" x14ac:dyDescent="0.25"/>
    <row r="51" spans="1:19" s="1" customFormat="1" ht="16.5" hidden="1" customHeight="1" x14ac:dyDescent="0.25">
      <c r="A51" s="34" t="s">
        <v>7</v>
      </c>
      <c r="B51" s="195"/>
      <c r="C51" s="196"/>
      <c r="D51" s="196"/>
      <c r="E51" s="82" t="s">
        <v>8</v>
      </c>
      <c r="F51" s="90" t="s">
        <v>9</v>
      </c>
      <c r="G51" s="90" t="s">
        <v>9</v>
      </c>
      <c r="H51" s="193" t="s">
        <v>11</v>
      </c>
      <c r="I51" s="194"/>
      <c r="J51" s="191" t="s">
        <v>12</v>
      </c>
      <c r="K51" s="192"/>
    </row>
    <row r="52" spans="1:19" s="1" customFormat="1" hidden="1" x14ac:dyDescent="0.25">
      <c r="A52" s="38">
        <v>6</v>
      </c>
      <c r="B52" s="39" t="s">
        <v>73</v>
      </c>
      <c r="C52" s="40"/>
      <c r="D52" s="41"/>
      <c r="E52" s="89">
        <v>7.5999999999999998E-2</v>
      </c>
      <c r="F52" s="89">
        <v>8.3000000000000004E-2</v>
      </c>
      <c r="G52" s="89">
        <v>7.3099999999999998E-2</v>
      </c>
      <c r="H52" s="42" t="s">
        <v>65</v>
      </c>
      <c r="I52" s="43"/>
      <c r="J52" s="42" t="s">
        <v>65</v>
      </c>
      <c r="K52" s="43"/>
    </row>
    <row r="53" spans="1:19" s="1" customFormat="1" hidden="1" x14ac:dyDescent="0.25">
      <c r="A53" s="44" t="s">
        <v>74</v>
      </c>
      <c r="B53" s="10" t="s">
        <v>35</v>
      </c>
      <c r="C53" s="11" t="s">
        <v>75</v>
      </c>
      <c r="D53" s="12">
        <v>33.15</v>
      </c>
      <c r="E53" s="83">
        <f t="shared" ref="E53:E59" si="21">D53*(1+$E$52)</f>
        <v>35.669400000000003</v>
      </c>
      <c r="F53" s="91">
        <f>E53*(1+$F$52)</f>
        <v>38.629960199999999</v>
      </c>
      <c r="G53" s="91">
        <f>F53*(1+$G$52)</f>
        <v>41.453810290619998</v>
      </c>
      <c r="H53" s="31">
        <v>0</v>
      </c>
      <c r="I53" s="13">
        <f>SUM(D53*H53)</f>
        <v>0</v>
      </c>
      <c r="J53" s="32">
        <v>0</v>
      </c>
      <c r="K53" s="18">
        <f t="shared" ref="K53:K59" si="22">D53*J53</f>
        <v>0</v>
      </c>
    </row>
    <row r="54" spans="1:19" s="1" customFormat="1" hidden="1" x14ac:dyDescent="0.25">
      <c r="A54" s="44" t="s">
        <v>76</v>
      </c>
      <c r="B54" s="10" t="s">
        <v>35</v>
      </c>
      <c r="C54" s="11" t="s">
        <v>77</v>
      </c>
      <c r="D54" s="17">
        <v>36.47</v>
      </c>
      <c r="E54" s="83">
        <f t="shared" si="21"/>
        <v>39.241720000000001</v>
      </c>
      <c r="F54" s="91">
        <f t="shared" ref="F54:F59" si="23">E54*(1+$F$52)</f>
        <v>42.498782759999997</v>
      </c>
      <c r="G54" s="91">
        <f t="shared" ref="G54:G59" si="24">F54*(1+$G$52)</f>
        <v>45.605443779755994</v>
      </c>
      <c r="H54" s="31">
        <v>0</v>
      </c>
      <c r="I54" s="13">
        <f t="shared" ref="I54:I59" si="25">SUM(D54*H54)</f>
        <v>0</v>
      </c>
      <c r="J54" s="32">
        <v>0</v>
      </c>
      <c r="K54" s="18">
        <f t="shared" si="22"/>
        <v>0</v>
      </c>
    </row>
    <row r="55" spans="1:19" s="1" customFormat="1" hidden="1" x14ac:dyDescent="0.25">
      <c r="A55" s="44" t="s">
        <v>78</v>
      </c>
      <c r="B55" s="10" t="s">
        <v>35</v>
      </c>
      <c r="C55" s="11" t="s">
        <v>79</v>
      </c>
      <c r="D55" s="17">
        <v>39.78</v>
      </c>
      <c r="E55" s="83">
        <f t="shared" si="21"/>
        <v>42.803280000000001</v>
      </c>
      <c r="F55" s="91">
        <f t="shared" si="23"/>
        <v>46.355952240000001</v>
      </c>
      <c r="G55" s="91">
        <f t="shared" si="24"/>
        <v>49.744572348744001</v>
      </c>
      <c r="H55" s="31">
        <v>0</v>
      </c>
      <c r="I55" s="13">
        <f t="shared" si="25"/>
        <v>0</v>
      </c>
      <c r="J55" s="32">
        <v>0</v>
      </c>
      <c r="K55" s="18">
        <f t="shared" si="22"/>
        <v>0</v>
      </c>
    </row>
    <row r="56" spans="1:19" s="1" customFormat="1" ht="15" hidden="1" customHeight="1" x14ac:dyDescent="0.25">
      <c r="A56" s="68" t="s">
        <v>80</v>
      </c>
      <c r="B56" s="69" t="s">
        <v>81</v>
      </c>
      <c r="C56" s="11" t="s">
        <v>82</v>
      </c>
      <c r="D56" s="12">
        <v>44.75</v>
      </c>
      <c r="E56" s="83">
        <f t="shared" si="21"/>
        <v>48.151000000000003</v>
      </c>
      <c r="F56" s="91">
        <f t="shared" si="23"/>
        <v>52.147533000000003</v>
      </c>
      <c r="G56" s="91">
        <f t="shared" si="24"/>
        <v>55.959517662300001</v>
      </c>
      <c r="H56" s="30">
        <v>0</v>
      </c>
      <c r="I56" s="13">
        <f t="shared" si="25"/>
        <v>0</v>
      </c>
      <c r="J56" s="32">
        <v>0</v>
      </c>
      <c r="K56" s="18">
        <f t="shared" si="22"/>
        <v>0</v>
      </c>
      <c r="S56" s="58"/>
    </row>
    <row r="57" spans="1:19" s="1" customFormat="1" ht="15" hidden="1" customHeight="1" x14ac:dyDescent="0.25">
      <c r="A57" s="68" t="s">
        <v>83</v>
      </c>
      <c r="B57" s="69" t="s">
        <v>84</v>
      </c>
      <c r="C57" s="11" t="s">
        <v>82</v>
      </c>
      <c r="D57" s="12">
        <v>49.75</v>
      </c>
      <c r="E57" s="83">
        <f t="shared" si="21"/>
        <v>53.531000000000006</v>
      </c>
      <c r="F57" s="91">
        <f t="shared" si="23"/>
        <v>57.974073000000004</v>
      </c>
      <c r="G57" s="91">
        <f t="shared" si="24"/>
        <v>62.2119777363</v>
      </c>
      <c r="H57" s="30">
        <v>0</v>
      </c>
      <c r="I57" s="13">
        <f t="shared" si="25"/>
        <v>0</v>
      </c>
      <c r="J57" s="30">
        <v>0</v>
      </c>
      <c r="K57" s="18">
        <f t="shared" si="22"/>
        <v>0</v>
      </c>
      <c r="S57" s="58"/>
    </row>
    <row r="58" spans="1:19" s="1" customFormat="1" ht="15" hidden="1" customHeight="1" x14ac:dyDescent="0.25">
      <c r="A58" s="68" t="s">
        <v>85</v>
      </c>
      <c r="B58" s="69" t="s">
        <v>86</v>
      </c>
      <c r="C58" s="11" t="s">
        <v>82</v>
      </c>
      <c r="D58" s="12">
        <v>66.3</v>
      </c>
      <c r="E58" s="83">
        <f t="shared" si="21"/>
        <v>71.338800000000006</v>
      </c>
      <c r="F58" s="91">
        <f t="shared" si="23"/>
        <v>77.259920399999999</v>
      </c>
      <c r="G58" s="91">
        <f t="shared" si="24"/>
        <v>82.907620581239996</v>
      </c>
      <c r="H58" s="30">
        <v>0</v>
      </c>
      <c r="I58" s="13">
        <f t="shared" si="25"/>
        <v>0</v>
      </c>
      <c r="J58" s="30">
        <v>0</v>
      </c>
      <c r="K58" s="18">
        <f t="shared" si="22"/>
        <v>0</v>
      </c>
      <c r="S58" s="58"/>
    </row>
    <row r="59" spans="1:19" s="1" customFormat="1" ht="15" hidden="1" customHeight="1" x14ac:dyDescent="0.25">
      <c r="A59" s="74" t="s">
        <v>87</v>
      </c>
      <c r="B59" s="75" t="s">
        <v>88</v>
      </c>
      <c r="C59" s="16" t="s">
        <v>89</v>
      </c>
      <c r="D59" s="17">
        <v>66.3</v>
      </c>
      <c r="E59" s="83">
        <f t="shared" si="21"/>
        <v>71.338800000000006</v>
      </c>
      <c r="F59" s="91">
        <f t="shared" si="23"/>
        <v>77.259920399999999</v>
      </c>
      <c r="G59" s="91">
        <f t="shared" si="24"/>
        <v>82.907620581239996</v>
      </c>
      <c r="H59" s="31">
        <v>0</v>
      </c>
      <c r="I59" s="13">
        <f t="shared" si="25"/>
        <v>0</v>
      </c>
      <c r="J59" s="31">
        <v>0</v>
      </c>
      <c r="K59" s="18">
        <f t="shared" si="22"/>
        <v>0</v>
      </c>
      <c r="S59" s="58"/>
    </row>
    <row r="60" spans="1:19" s="1" customFormat="1" hidden="1" x14ac:dyDescent="0.25">
      <c r="A60" s="164" t="s">
        <v>90</v>
      </c>
      <c r="B60" s="165"/>
      <c r="C60" s="166"/>
      <c r="D60" s="76">
        <f>SUM(H60:K60)</f>
        <v>0</v>
      </c>
      <c r="E60" s="84"/>
      <c r="F60" s="84"/>
      <c r="G60" s="84"/>
      <c r="H60" s="136"/>
      <c r="I60" s="137">
        <f>SUM(I53:I59)</f>
        <v>0</v>
      </c>
      <c r="J60" s="138"/>
      <c r="K60" s="137">
        <f>SUM(K53:K59)</f>
        <v>0</v>
      </c>
      <c r="S60" s="58"/>
    </row>
    <row r="61" spans="1:19" s="1" customFormat="1" x14ac:dyDescent="0.25">
      <c r="A61" s="36"/>
      <c r="D61" s="45"/>
      <c r="E61" s="45"/>
      <c r="F61" s="93"/>
      <c r="G61" s="93"/>
      <c r="H61" s="139" t="s">
        <v>91</v>
      </c>
      <c r="I61" s="135">
        <f>SUM(I14+I23+I31+I40+I48+I60)</f>
        <v>0</v>
      </c>
      <c r="J61" s="139" t="s">
        <v>91</v>
      </c>
      <c r="K61" s="135">
        <f>SUM(K14+K23+K31+K40+K48+K60)</f>
        <v>0</v>
      </c>
      <c r="L61" s="97"/>
      <c r="S61" s="58"/>
    </row>
    <row r="62" spans="1:19" s="1" customFormat="1" ht="15.75" thickBot="1" x14ac:dyDescent="0.3">
      <c r="A62" s="36"/>
      <c r="D62" s="45"/>
      <c r="E62" s="45"/>
      <c r="F62" s="93"/>
      <c r="G62" s="93"/>
      <c r="H62" s="46"/>
      <c r="I62" s="37"/>
      <c r="J62" s="46"/>
      <c r="K62" s="37"/>
      <c r="L62" s="97"/>
      <c r="S62" s="58"/>
    </row>
    <row r="63" spans="1:19" s="1" customFormat="1" ht="15.75" customHeight="1" x14ac:dyDescent="0.25">
      <c r="A63" s="197" t="s">
        <v>92</v>
      </c>
      <c r="B63" s="198"/>
      <c r="C63" s="199"/>
      <c r="D63" s="76">
        <f>D60+D48+D40+D31+D23+D14</f>
        <v>0</v>
      </c>
      <c r="E63" s="84"/>
      <c r="F63" s="84"/>
      <c r="G63" s="84"/>
      <c r="H63" s="94"/>
      <c r="I63" s="95" t="s">
        <v>93</v>
      </c>
      <c r="J63" s="96"/>
      <c r="K63" s="37"/>
      <c r="S63" s="58"/>
    </row>
    <row r="64" spans="1:19" x14ac:dyDescent="0.25">
      <c r="E64" s="99" t="s">
        <v>94</v>
      </c>
      <c r="F64" s="100" t="s">
        <v>95</v>
      </c>
      <c r="M64" s="59"/>
      <c r="S64" s="58"/>
    </row>
    <row r="65" spans="1:16" x14ac:dyDescent="0.25">
      <c r="C65" s="130" t="s">
        <v>96</v>
      </c>
      <c r="D65" s="129">
        <f>SUM(D63*3)</f>
        <v>0</v>
      </c>
      <c r="E65" s="126">
        <f>SUM(D63*3)</f>
        <v>0</v>
      </c>
      <c r="F65" s="126">
        <f>SUM(D63*5)</f>
        <v>0</v>
      </c>
      <c r="G65" s="127"/>
      <c r="H65" s="131" t="s">
        <v>97</v>
      </c>
      <c r="I65" s="128">
        <f>SUM(D63*5)</f>
        <v>0</v>
      </c>
    </row>
    <row r="66" spans="1:16" s="25" customFormat="1" ht="15.75" x14ac:dyDescent="0.25">
      <c r="A66" s="200"/>
      <c r="B66" s="201"/>
      <c r="C66" s="201"/>
      <c r="D66" s="103"/>
      <c r="E66" s="103"/>
      <c r="F66" s="103"/>
      <c r="G66" s="103"/>
      <c r="H66" s="103"/>
      <c r="I66" s="103"/>
      <c r="J66" s="103"/>
      <c r="K66" s="103"/>
    </row>
    <row r="67" spans="1:16" ht="15" customHeight="1" x14ac:dyDescent="0.25">
      <c r="A67" s="202" t="s">
        <v>53</v>
      </c>
      <c r="B67" s="203"/>
      <c r="C67" s="177" t="s">
        <v>98</v>
      </c>
      <c r="D67" s="178"/>
      <c r="E67" s="178"/>
      <c r="F67" s="178"/>
      <c r="G67" s="178"/>
      <c r="H67" s="178"/>
      <c r="I67" s="178"/>
      <c r="J67" s="178"/>
      <c r="K67" s="178"/>
      <c r="L67" s="178"/>
      <c r="M67" s="178"/>
      <c r="N67" s="179"/>
      <c r="O67" s="108"/>
    </row>
    <row r="68" spans="1:16" x14ac:dyDescent="0.25">
      <c r="A68" s="204"/>
      <c r="B68" s="205"/>
      <c r="C68" s="180"/>
      <c r="D68" s="181"/>
      <c r="E68" s="181"/>
      <c r="F68" s="181"/>
      <c r="G68" s="181"/>
      <c r="H68" s="181"/>
      <c r="I68" s="181"/>
      <c r="J68" s="181"/>
      <c r="K68" s="181"/>
      <c r="L68" s="181"/>
      <c r="M68" s="181"/>
      <c r="N68" s="182"/>
      <c r="O68" s="109"/>
    </row>
    <row r="69" spans="1:16" x14ac:dyDescent="0.25">
      <c r="A69" s="110"/>
      <c r="B69" s="105"/>
      <c r="C69" s="188" t="s">
        <v>99</v>
      </c>
      <c r="D69" s="189"/>
      <c r="E69" s="189"/>
      <c r="F69" s="189"/>
      <c r="G69" s="189"/>
      <c r="H69" s="189"/>
      <c r="I69" s="189"/>
      <c r="J69" s="189"/>
      <c r="K69" s="189"/>
      <c r="L69" s="189"/>
      <c r="M69" s="104"/>
      <c r="N69" s="117"/>
      <c r="O69" s="109"/>
    </row>
    <row r="70" spans="1:16" ht="18.75" customHeight="1" x14ac:dyDescent="0.25">
      <c r="A70" s="111"/>
      <c r="C70" s="206" t="s">
        <v>100</v>
      </c>
      <c r="D70" s="207"/>
      <c r="E70" s="207"/>
      <c r="F70" s="207"/>
      <c r="G70" s="207"/>
      <c r="H70" s="207"/>
      <c r="I70" s="207"/>
      <c r="J70" s="207"/>
      <c r="K70" s="207"/>
      <c r="N70" s="109"/>
      <c r="O70" s="109"/>
    </row>
    <row r="71" spans="1:16" ht="15" customHeight="1" x14ac:dyDescent="0.25">
      <c r="A71" s="119" t="s">
        <v>101</v>
      </c>
      <c r="B71" s="120"/>
      <c r="C71" s="183" t="s">
        <v>102</v>
      </c>
      <c r="D71" s="184"/>
      <c r="E71" s="184"/>
      <c r="F71" s="184"/>
      <c r="G71" s="184"/>
      <c r="H71" s="184"/>
      <c r="I71" s="184"/>
      <c r="J71" s="184"/>
      <c r="K71" s="184"/>
      <c r="L71" s="184"/>
      <c r="M71" s="184"/>
      <c r="N71" s="185"/>
      <c r="O71" s="109"/>
    </row>
    <row r="72" spans="1:16" x14ac:dyDescent="0.25">
      <c r="A72" s="186" t="s">
        <v>103</v>
      </c>
      <c r="B72" s="187"/>
      <c r="C72" s="210" t="s">
        <v>104</v>
      </c>
      <c r="D72" s="211"/>
      <c r="E72" s="211"/>
      <c r="F72" s="211"/>
      <c r="G72" s="211"/>
      <c r="H72" s="211"/>
      <c r="I72" s="211"/>
      <c r="J72" s="211"/>
      <c r="K72" s="211"/>
      <c r="L72" s="211"/>
      <c r="M72" s="211"/>
      <c r="N72" s="212"/>
      <c r="O72" s="109"/>
    </row>
    <row r="73" spans="1:16" x14ac:dyDescent="0.25">
      <c r="A73" s="112"/>
      <c r="B73" s="118"/>
      <c r="C73" s="213" t="s">
        <v>105</v>
      </c>
      <c r="D73" s="213"/>
      <c r="E73" s="213"/>
      <c r="F73" s="213"/>
      <c r="G73" s="213"/>
      <c r="H73" s="213"/>
      <c r="I73" s="213"/>
      <c r="J73" s="213"/>
      <c r="K73" s="213"/>
      <c r="L73" s="213"/>
      <c r="M73" s="213"/>
      <c r="N73" s="213"/>
      <c r="O73" s="220"/>
    </row>
    <row r="74" spans="1:16" x14ac:dyDescent="0.25">
      <c r="A74" s="112"/>
      <c r="B74" s="118"/>
      <c r="C74" s="213" t="s">
        <v>106</v>
      </c>
      <c r="D74" s="213"/>
      <c r="E74" s="213"/>
      <c r="F74" s="213"/>
      <c r="G74" s="213"/>
      <c r="H74" s="213"/>
      <c r="I74" s="213"/>
      <c r="J74" s="213"/>
      <c r="K74" s="213"/>
      <c r="L74" s="213"/>
      <c r="M74" s="213"/>
      <c r="N74" s="213"/>
      <c r="O74" s="109"/>
    </row>
    <row r="75" spans="1:16" x14ac:dyDescent="0.25">
      <c r="A75" s="112"/>
      <c r="B75" s="118"/>
      <c r="C75" s="106" t="s">
        <v>107</v>
      </c>
      <c r="D75" s="106"/>
      <c r="E75" s="106"/>
      <c r="F75" s="105"/>
      <c r="G75" s="105"/>
      <c r="H75"/>
      <c r="I75"/>
      <c r="J75"/>
      <c r="K75"/>
      <c r="O75" s="109"/>
    </row>
    <row r="76" spans="1:16" x14ac:dyDescent="0.25">
      <c r="A76" s="112"/>
      <c r="B76" s="27"/>
      <c r="C76" s="214" t="s">
        <v>108</v>
      </c>
      <c r="D76" s="215"/>
      <c r="E76" s="215"/>
      <c r="F76" s="215"/>
      <c r="G76" s="215"/>
      <c r="H76" s="215"/>
      <c r="I76" s="215"/>
      <c r="J76" s="215"/>
      <c r="K76" s="215"/>
      <c r="L76" s="215"/>
      <c r="M76" s="215"/>
      <c r="N76" s="216"/>
      <c r="O76" s="109"/>
    </row>
    <row r="77" spans="1:16" x14ac:dyDescent="0.25">
      <c r="A77" s="112"/>
      <c r="B77" s="118"/>
      <c r="C77" s="217" t="s">
        <v>109</v>
      </c>
      <c r="D77" s="217"/>
      <c r="E77" s="217"/>
      <c r="F77" s="217"/>
      <c r="G77" s="217"/>
      <c r="H77" s="217"/>
      <c r="I77" s="217"/>
      <c r="J77" s="217"/>
      <c r="K77" s="217"/>
      <c r="L77" s="217"/>
      <c r="M77" s="217"/>
      <c r="N77" s="217"/>
      <c r="O77" s="109"/>
    </row>
    <row r="78" spans="1:16" x14ac:dyDescent="0.25">
      <c r="A78" s="112"/>
      <c r="B78" s="118"/>
      <c r="C78" s="218" t="s">
        <v>110</v>
      </c>
      <c r="D78" s="218"/>
      <c r="E78" s="218"/>
      <c r="F78" s="218"/>
      <c r="G78" s="218"/>
      <c r="H78" s="218"/>
      <c r="I78" s="218"/>
      <c r="J78" s="218"/>
      <c r="K78" s="218"/>
      <c r="L78" s="218"/>
      <c r="M78" s="218"/>
      <c r="N78" s="218"/>
      <c r="O78" s="109"/>
    </row>
    <row r="79" spans="1:16" x14ac:dyDescent="0.25">
      <c r="A79" s="112"/>
      <c r="B79" s="118"/>
      <c r="C79" s="219" t="s">
        <v>111</v>
      </c>
      <c r="D79" s="219"/>
      <c r="E79" s="219"/>
      <c r="F79" s="219"/>
      <c r="G79" s="219"/>
      <c r="H79" s="219"/>
      <c r="I79" s="219"/>
      <c r="J79" s="219"/>
      <c r="K79" s="219"/>
      <c r="L79" s="219"/>
      <c r="M79" s="219"/>
      <c r="N79" s="219"/>
      <c r="O79" s="109"/>
    </row>
    <row r="80" spans="1:16" x14ac:dyDescent="0.25">
      <c r="A80" s="112"/>
      <c r="B80" s="118"/>
      <c r="C80" s="208" t="s">
        <v>112</v>
      </c>
      <c r="D80" s="208"/>
      <c r="E80" s="208"/>
      <c r="F80" s="208"/>
      <c r="G80" s="208"/>
      <c r="H80" s="208"/>
      <c r="I80" s="208"/>
      <c r="J80" s="208"/>
      <c r="K80" s="208"/>
      <c r="L80" s="208"/>
      <c r="M80" s="208"/>
      <c r="N80" s="107"/>
      <c r="O80" s="113"/>
      <c r="P80" s="107"/>
    </row>
    <row r="81" spans="1:15" x14ac:dyDescent="0.25">
      <c r="A81" s="114"/>
      <c r="B81" s="116"/>
      <c r="C81" s="209"/>
      <c r="D81" s="209"/>
      <c r="E81" s="209"/>
      <c r="F81" s="209"/>
      <c r="G81" s="209"/>
      <c r="H81" s="209"/>
      <c r="I81" s="209"/>
      <c r="J81" s="209"/>
      <c r="K81" s="209"/>
      <c r="L81" s="209"/>
      <c r="M81" s="209"/>
      <c r="N81" s="115"/>
      <c r="O81" s="116"/>
    </row>
    <row r="82" spans="1:15" ht="15.75" thickBot="1" x14ac:dyDescent="0.3"/>
    <row r="83" spans="1:15" x14ac:dyDescent="0.25">
      <c r="B83" s="221" t="s">
        <v>121</v>
      </c>
      <c r="C83" s="222"/>
    </row>
    <row r="84" spans="1:15" ht="34.5" customHeight="1" thickBot="1" x14ac:dyDescent="0.3">
      <c r="B84" s="223"/>
      <c r="C84" s="224"/>
    </row>
    <row r="85" spans="1:15" ht="39" customHeight="1" thickBot="1" x14ac:dyDescent="0.3">
      <c r="B85" s="225" t="s">
        <v>122</v>
      </c>
      <c r="C85" s="226"/>
    </row>
    <row r="86" spans="1:15" ht="33.75" customHeight="1" thickBot="1" x14ac:dyDescent="0.3">
      <c r="B86" s="225" t="s">
        <v>123</v>
      </c>
      <c r="C86" s="226"/>
    </row>
    <row r="87" spans="1:15" x14ac:dyDescent="0.25">
      <c r="B87" s="221" t="s">
        <v>124</v>
      </c>
      <c r="C87" s="222"/>
    </row>
    <row r="88" spans="1:15" x14ac:dyDescent="0.25">
      <c r="B88" s="227"/>
      <c r="C88" s="228"/>
    </row>
    <row r="89" spans="1:15" x14ac:dyDescent="0.25">
      <c r="B89" s="227"/>
      <c r="C89" s="228"/>
    </row>
    <row r="90" spans="1:15" x14ac:dyDescent="0.25">
      <c r="B90" s="227"/>
      <c r="C90" s="228"/>
    </row>
    <row r="91" spans="1:15" ht="24" customHeight="1" thickBot="1" x14ac:dyDescent="0.3">
      <c r="B91" s="223"/>
      <c r="C91" s="224"/>
    </row>
    <row r="92" spans="1:15" x14ac:dyDescent="0.25">
      <c r="B92" s="221" t="s">
        <v>125</v>
      </c>
      <c r="C92" s="222"/>
    </row>
    <row r="93" spans="1:15" ht="15.75" thickBot="1" x14ac:dyDescent="0.3">
      <c r="B93" s="223"/>
      <c r="C93" s="224"/>
    </row>
  </sheetData>
  <sheetProtection sheet="1" objects="1" scenarios="1"/>
  <protectedRanges>
    <protectedRange sqref="C83:C93" name="Bereik3"/>
    <protectedRange sqref="C83:C93" name="Bereik1"/>
    <protectedRange sqref="A3 D3 D7 D19:D22 D28:D30 D36:D39 D45:D47" name="Gele velden"/>
  </protectedRanges>
  <mergeCells count="50">
    <mergeCell ref="B83:B84"/>
    <mergeCell ref="C83:C84"/>
    <mergeCell ref="B87:B91"/>
    <mergeCell ref="C87:C91"/>
    <mergeCell ref="B92:B93"/>
    <mergeCell ref="C92:C93"/>
    <mergeCell ref="C80:M81"/>
    <mergeCell ref="C72:N72"/>
    <mergeCell ref="C74:N74"/>
    <mergeCell ref="C76:N76"/>
    <mergeCell ref="C77:N77"/>
    <mergeCell ref="C78:N78"/>
    <mergeCell ref="C79:N79"/>
    <mergeCell ref="C73:O73"/>
    <mergeCell ref="C67:N68"/>
    <mergeCell ref="C71:N71"/>
    <mergeCell ref="A72:B72"/>
    <mergeCell ref="C69:L69"/>
    <mergeCell ref="A48:C48"/>
    <mergeCell ref="A60:C60"/>
    <mergeCell ref="J51:K51"/>
    <mergeCell ref="H51:I51"/>
    <mergeCell ref="B51:D51"/>
    <mergeCell ref="A63:C63"/>
    <mergeCell ref="A66:C66"/>
    <mergeCell ref="A67:B68"/>
    <mergeCell ref="C70:K70"/>
    <mergeCell ref="B34:D34"/>
    <mergeCell ref="H26:I26"/>
    <mergeCell ref="J26:K26"/>
    <mergeCell ref="A31:C31"/>
    <mergeCell ref="B43:D43"/>
    <mergeCell ref="H43:I43"/>
    <mergeCell ref="J43:K43"/>
    <mergeCell ref="H34:I34"/>
    <mergeCell ref="J34:K34"/>
    <mergeCell ref="A40:C40"/>
    <mergeCell ref="B26:D26"/>
    <mergeCell ref="A23:C23"/>
    <mergeCell ref="B5:D5"/>
    <mergeCell ref="H5:I5"/>
    <mergeCell ref="J5:K5"/>
    <mergeCell ref="A14:C14"/>
    <mergeCell ref="B17:D17"/>
    <mergeCell ref="H17:I17"/>
    <mergeCell ref="A3:B3"/>
    <mergeCell ref="A4:B4"/>
    <mergeCell ref="J17:K17"/>
    <mergeCell ref="I3:M3"/>
    <mergeCell ref="A1:K2"/>
  </mergeCells>
  <pageMargins left="0.70866141732283472" right="0.70866141732283472" top="0.74803149606299213" bottom="0.74803149606299213" header="0.31496062992125984" footer="0.31496062992125984"/>
  <pageSetup paperSize="9" scale="46" fitToHeight="1000" orientation="landscape" verticalDpi="0" r:id="rId1"/>
  <rowBreaks count="1" manualBreakCount="1">
    <brk id="2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9BED58C44E014CB112C68D673C8582" ma:contentTypeVersion="5" ma:contentTypeDescription="Een nieuw document maken." ma:contentTypeScope="" ma:versionID="9d43edd7a338e69a4757c8fcd652612e">
  <xsd:schema xmlns:xsd="http://www.w3.org/2001/XMLSchema" xmlns:xs="http://www.w3.org/2001/XMLSchema" xmlns:p="http://schemas.microsoft.com/office/2006/metadata/properties" xmlns:ns2="a8c941f6-bf32-4c67-8466-cbfbf71c1140" xmlns:ns3="b450a31c-5df4-479b-a6d9-3e1c29132107" targetNamespace="http://schemas.microsoft.com/office/2006/metadata/properties" ma:root="true" ma:fieldsID="14b896c5523223c6c34b30e7aa3b8625" ns2:_="" ns3:_="">
    <xsd:import namespace="a8c941f6-bf32-4c67-8466-cbfbf71c1140"/>
    <xsd:import namespace="b450a31c-5df4-479b-a6d9-3e1c29132107"/>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50a31c-5df4-479b-a6d9-3e1c2913210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Props1.xml><?xml version="1.0" encoding="utf-8"?>
<ds:datastoreItem xmlns:ds="http://schemas.openxmlformats.org/officeDocument/2006/customXml" ds:itemID="{F3D2A70B-E882-449F-93A7-A8BCD2F31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b450a31c-5df4-479b-a6d9-3e1c29132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A42685-0988-465A-BFEB-4965AB9F92F3}">
  <ds:schemaRefs>
    <ds:schemaRef ds:uri="http://schemas.microsoft.com/sharepoint/v3/contenttype/forms"/>
  </ds:schemaRefs>
</ds:datastoreItem>
</file>

<file path=customXml/itemProps3.xml><?xml version="1.0" encoding="utf-8"?>
<ds:datastoreItem xmlns:ds="http://schemas.openxmlformats.org/officeDocument/2006/customXml" ds:itemID="{44BCCD8D-4928-4681-9570-EF23890B3698}">
  <ds:schemaRefs>
    <ds:schemaRef ds:uri="http://schemas.microsoft.com/office/2006/metadata/properties"/>
    <ds:schemaRef ds:uri="http://schemas.microsoft.com/office/infopath/2007/PartnerControls"/>
    <ds:schemaRef ds:uri="a8c941f6-bf32-4c67-8466-cbfbf71c11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def 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Gobes T.E.M.</dc:creator>
  <cp:keywords/>
  <dc:description/>
  <cp:lastModifiedBy>Paul Penseel</cp:lastModifiedBy>
  <cp:revision/>
  <dcterms:created xsi:type="dcterms:W3CDTF">2021-02-25T08:12:44Z</dcterms:created>
  <dcterms:modified xsi:type="dcterms:W3CDTF">2025-05-14T08:31:30Z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0x010100889BED58C44E014CB112C68D673C8582</vt:lpwstr>
  </property>
  <property fmtid="{D5CDD505-2E9C-101B-9397-08002B2CF9AE}" pid="3" name="Order">
    <vt:r8>100</vt:r8>
  </property>
  <property fmtid="{D5CDD505-2E9C-101B-9397-08002B2CF9AE}" pid="4" name="MediaServiceImageTags">
    <vt:lpwstr/>
  </property>
  <property fmtid="{D5CDD505-2E9C-101B-9397-08002B2CF9AE}" pid="5" name="_ExtendedDescription">
    <vt:lpwstr/>
  </property>
</Properties>
</file>