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O-ROR\Contractbeheer &amp; inkoop SO\_Werkzaamheden\Aanbestedingen\1.TenderNed\Farid\Parkeersystemen-1.811.3202215\2_Specificeren\"/>
    </mc:Choice>
  </mc:AlternateContent>
  <bookViews>
    <workbookView xWindow="-108" yWindow="-108" windowWidth="23256" windowHeight="12576"/>
  </bookViews>
  <sheets>
    <sheet name="Prijsformulier" sheetId="3" r:id="rId1"/>
  </sheets>
  <definedNames>
    <definedName name="_xlnm.Print_Area" localSheetId="0">Prijsformulier!$A$2:$I$80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3" l="1"/>
  <c r="C40" i="3"/>
  <c r="G33" i="3"/>
  <c r="F33" i="3"/>
  <c r="E33" i="3"/>
  <c r="D33" i="3"/>
  <c r="C41" i="3"/>
  <c r="H37" i="3"/>
  <c r="H38" i="3" s="1"/>
  <c r="H41" i="3" s="1"/>
  <c r="G52" i="3"/>
  <c r="H52" i="3" s="1"/>
  <c r="G11" i="3"/>
  <c r="H11" i="3" s="1"/>
  <c r="H7" i="3" l="1"/>
  <c r="G51" i="3"/>
  <c r="G50" i="3"/>
  <c r="G49" i="3"/>
  <c r="G48" i="3"/>
  <c r="G47" i="3"/>
  <c r="E18" i="3"/>
  <c r="G8" i="3"/>
  <c r="G9" i="3" s="1"/>
  <c r="H12" i="3"/>
  <c r="H22" i="3" l="1"/>
  <c r="H32" i="3"/>
  <c r="G56" i="3"/>
  <c r="G57" i="3" s="1"/>
  <c r="H10" i="3" l="1"/>
  <c r="H23" i="3" l="1"/>
  <c r="H30" i="3"/>
  <c r="H25" i="3"/>
  <c r="H26" i="3"/>
  <c r="H27" i="3"/>
  <c r="H28" i="3"/>
  <c r="H29" i="3"/>
  <c r="H31" i="3"/>
  <c r="H6" i="3"/>
  <c r="H34" i="3" l="1"/>
  <c r="H40" i="3" s="1"/>
  <c r="H9" i="3"/>
  <c r="H47" i="3"/>
  <c r="H49" i="3"/>
  <c r="H50" i="3"/>
  <c r="H51" i="3"/>
  <c r="B69" i="3"/>
  <c r="B68" i="3"/>
  <c r="B67" i="3"/>
  <c r="C62" i="3"/>
  <c r="C69" i="3" s="1"/>
  <c r="C61" i="3"/>
  <c r="C60" i="3"/>
  <c r="H48" i="3"/>
  <c r="C42" i="3"/>
  <c r="C68" i="3" l="1"/>
  <c r="H42" i="3"/>
  <c r="H68" i="3" s="1"/>
  <c r="H53" i="3"/>
  <c r="H57" i="3" l="1"/>
  <c r="H56" i="3"/>
  <c r="H60" i="3"/>
  <c r="H58" i="3" l="1"/>
  <c r="H61" i="3" s="1"/>
  <c r="C13" i="3"/>
  <c r="C67" i="3" s="1"/>
  <c r="H62" i="3" l="1"/>
  <c r="H69" i="3" s="1"/>
  <c r="H8" i="3"/>
  <c r="H13" i="3" s="1"/>
  <c r="H67" i="3" l="1"/>
  <c r="H70" i="3" s="1"/>
</calcChain>
</file>

<file path=xl/sharedStrings.xml><?xml version="1.0" encoding="utf-8"?>
<sst xmlns="http://schemas.openxmlformats.org/spreadsheetml/2006/main" count="137" uniqueCount="95">
  <si>
    <t>Positie 1: Levering en installatie</t>
  </si>
  <si>
    <t>Positie</t>
  </si>
  <si>
    <t xml:space="preserve">Onderdeel </t>
  </si>
  <si>
    <t>Prijs/stuk</t>
  </si>
  <si>
    <t>Aantal</t>
  </si>
  <si>
    <t>Totaal</t>
  </si>
  <si>
    <t>1.1</t>
  </si>
  <si>
    <t>1.2</t>
  </si>
  <si>
    <t xml:space="preserve">Installatie en plaatsing per Parkeerautomaat </t>
  </si>
  <si>
    <t>1.3</t>
  </si>
  <si>
    <t>1.4</t>
  </si>
  <si>
    <t xml:space="preserve">Fundatie incl. montage </t>
  </si>
  <si>
    <t>1.5</t>
  </si>
  <si>
    <t>Kosten benodigde vergunningen voor het uitvoeren van de werkzaamheden rond installatie*</t>
  </si>
  <si>
    <t>Opleiding medewerkers beheer en onderhoud van Opdrachtgever</t>
  </si>
  <si>
    <t>* Noodzaak van vergunningen dient aantoonbaar te zijn, kosten zijn gebaseerd op levering en plaatsing van Parkeerautomaten in één fase.</t>
  </si>
  <si>
    <t xml:space="preserve">
</t>
  </si>
  <si>
    <t xml:space="preserve">Aantal Parkeerautomaten conform levering: </t>
  </si>
  <si>
    <r>
      <rPr>
        <b/>
        <sz val="9"/>
        <color rgb="FFFFFFFF"/>
        <rFont val="Arial"/>
        <family val="2"/>
      </rPr>
      <t>Jaar</t>
    </r>
    <r>
      <rPr>
        <sz val="9"/>
        <color indexed="9"/>
        <rFont val="Arial"/>
        <family val="2"/>
      </rPr>
      <t>bedrag</t>
    </r>
  </si>
  <si>
    <r>
      <t xml:space="preserve">Bedrag per Parkeerautomaat per </t>
    </r>
    <r>
      <rPr>
        <b/>
        <sz val="9"/>
        <color rgb="FFFFFFFF"/>
        <rFont val="Arial"/>
        <family val="2"/>
      </rPr>
      <t>maand</t>
    </r>
  </si>
  <si>
    <t>Jaar</t>
  </si>
  <si>
    <t>Herhalings-opleiding beheer en onderhoud</t>
  </si>
  <si>
    <t>Onderhoud 
EMV lezers</t>
  </si>
  <si>
    <t>Hosting, beveiliging, koppelingen en licenties Beheersysteem</t>
  </si>
  <si>
    <t>2.1</t>
  </si>
  <si>
    <t>2.2</t>
  </si>
  <si>
    <t>2.3</t>
  </si>
  <si>
    <t>jaar 3</t>
  </si>
  <si>
    <t>2.4</t>
  </si>
  <si>
    <t>jaar 4</t>
  </si>
  <si>
    <t>2.5</t>
  </si>
  <si>
    <t>jaar 5</t>
  </si>
  <si>
    <t>2.6</t>
  </si>
  <si>
    <t>jaar 6</t>
  </si>
  <si>
    <t>2.7</t>
  </si>
  <si>
    <t>jaar 7</t>
  </si>
  <si>
    <t>2.8</t>
  </si>
  <si>
    <t>jaar 8</t>
  </si>
  <si>
    <t>2.9</t>
  </si>
  <si>
    <t>jaar 9</t>
  </si>
  <si>
    <t>2.10</t>
  </si>
  <si>
    <t>jaar 10</t>
  </si>
  <si>
    <t xml:space="preserve">** Na het tiende jaar wordt het gemiddelde maandbedrag per Parkeerautomaat over de eerste 10 jaar gehanteerd als maandbedrag en wordt het gemiddelde jaarbedrag voor opleidingen over de eerste 10 jaar gehanteerd als jaarbedrag. Deze bedragen worden niet opgenomen in de TCO-berekening. </t>
  </si>
  <si>
    <t>Positie 3: Schade, vandalisme en storingsherstel buiten het contract</t>
  </si>
  <si>
    <t>overzicht van de meest te vervangen onderdelen /componenten bij schade en of vandalisme</t>
  </si>
  <si>
    <t>Stukprijs</t>
  </si>
  <si>
    <t>Forfaittair aantal in 10 jaar</t>
  </si>
  <si>
    <t>Prijs</t>
  </si>
  <si>
    <t>3.1</t>
  </si>
  <si>
    <t>Scherm gebruikersinterface (touchscreen)</t>
  </si>
  <si>
    <t>3.2</t>
  </si>
  <si>
    <t>Moederboard/hoofdkaart Parkeerautomaat</t>
  </si>
  <si>
    <t>3.3</t>
  </si>
  <si>
    <t>Kaartlezer</t>
  </si>
  <si>
    <t>3.4</t>
  </si>
  <si>
    <t>3.5</t>
  </si>
  <si>
    <t>Subtotaal schade en vandalisme</t>
  </si>
  <si>
    <t>Storingsherstel buiten onderhoudscontract (uurtarief, inclusief eventuele voorrijkosten)</t>
  </si>
  <si>
    <t>Uurtarief</t>
  </si>
  <si>
    <t>3.6</t>
  </si>
  <si>
    <t xml:space="preserve">voor werkzaamheden die worden uitgevoerd op maandag - zaterdag tussen 8.00 en 18.00 uur. </t>
  </si>
  <si>
    <t>3.7</t>
  </si>
  <si>
    <t xml:space="preserve">voor werkzaamheden die worden uitgevoerd op maandag - zaterdag tussen 18:00 en 8:00 uur. </t>
  </si>
  <si>
    <t>Subtotaal storingsherstel buiten onderhoudscontract</t>
  </si>
  <si>
    <t>Total Cost of Ownership gedurende 10 jaar</t>
  </si>
  <si>
    <t>TCO onderdeel</t>
  </si>
  <si>
    <t>TCO gedurende 10 jaar</t>
  </si>
  <si>
    <t>Ondertekening rechtsgeldig vertegenwoordiger</t>
  </si>
  <si>
    <t>Handtekening:</t>
  </si>
  <si>
    <t>Datum:</t>
  </si>
  <si>
    <t>Naam :</t>
  </si>
  <si>
    <t>Alleen de nietgeblokkeerde paarse cellen invullen, de overige cellen zijn vastgesteld of worden automatisch gevuld.</t>
  </si>
  <si>
    <t>Alle prijzen op basis prijspeil 1-1-2025, exclusief btw.</t>
  </si>
  <si>
    <t>jaar 2 (incl. garantie; geen vergoeding voor 'Tweede lijn Correctief en Preventief Onderhoud en Derde lijn Correctief onderhoud' ')</t>
  </si>
  <si>
    <t>Prijzenblad Parkeerautomaten Schiedam</t>
  </si>
  <si>
    <t>1.6</t>
  </si>
  <si>
    <r>
      <t xml:space="preserve">Parkeerautomaten op basis van omschrijving Programma van Eisen </t>
    </r>
    <r>
      <rPr>
        <u/>
        <sz val="8"/>
        <rFont val="Arial"/>
        <family val="2"/>
      </rPr>
      <t>zonder</t>
    </r>
    <r>
      <rPr>
        <sz val="8"/>
        <rFont val="Arial"/>
        <family val="2"/>
      </rPr>
      <t xml:space="preserve"> muntacceptatie op Zonne-energie</t>
    </r>
  </si>
  <si>
    <t>Accu conform eis 142 (indien deze vervangen moet worden als gevolg van Exogenen oorzaken, in overige gevallen geldt eis 144 gedurende de TCO)</t>
  </si>
  <si>
    <r>
      <rPr>
        <sz val="8"/>
        <color rgb="FF000000"/>
        <rFont val="Arial"/>
      </rPr>
      <t xml:space="preserve">Parkeerautomaten op basis van omschrijving Programma van Eisen </t>
    </r>
    <r>
      <rPr>
        <u/>
        <sz val="8"/>
        <color rgb="FF000000"/>
        <rFont val="Arial"/>
      </rPr>
      <t>zonder</t>
    </r>
    <r>
      <rPr>
        <sz val="8"/>
        <color rgb="FF000000"/>
        <rFont val="Arial"/>
      </rPr>
      <t xml:space="preserve"> muntacceptatie op OV of laagspanning</t>
    </r>
  </si>
  <si>
    <t>Aanstraalunit LED conform eis 148 PvE</t>
  </si>
  <si>
    <t>Eerste, tweede en derde lijn Correctief onderhoud</t>
  </si>
  <si>
    <t>1.7</t>
  </si>
  <si>
    <t>Vuurwerkkappen</t>
  </si>
  <si>
    <t>Zonnepaneel</t>
  </si>
  <si>
    <t>jaar 11 (01-01-2035 tot en met 28-02-2035)</t>
  </si>
  <si>
    <t xml:space="preserve">jaar 1 01-03-2025 tot en met 31-12-2025 (incl. garantie; geen vergoeding voor 'Tweede lijn Correctief en Preventief Onderhoud en Derde lijn Correctief onderhoud' en geen herhalingsopleiding) </t>
  </si>
  <si>
    <t>2.11</t>
  </si>
  <si>
    <t>Acquirer</t>
  </si>
  <si>
    <t>2.12</t>
  </si>
  <si>
    <t>Acquirer contracten (maximum van €0,06 per transactie)</t>
  </si>
  <si>
    <t>Maandbedrag/jaarbedrag na het 10e jaar</t>
  </si>
  <si>
    <t>Totaal Acquirer</t>
  </si>
  <si>
    <t>Positie 2: Jaarlijkse kosten op basis van maandtarieven en Acquirer</t>
  </si>
  <si>
    <t>Totaal jaarlijkse kosten op basis van maandtarieven</t>
  </si>
  <si>
    <t>SparkSchie24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</si>
</sst>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 #,##0.00_-;_-&quot;€&quot;\ * #,##0.00\-;_-&quot;€&quot;\ * &quot;-&quot;??_-;_-@_-"/>
    <numFmt numFmtId="165" formatCode="_ [$€-413]\ * #,##0.00_ ;_ [$€-413]\ * \-#,##0.00_ ;_ [$€-413]\ * &quot;-&quot;??_ ;_ @_ "/>
    <numFmt numFmtId="166" formatCode="[$-413]mmm/yy;@"/>
    <numFmt numFmtId="167" formatCode="_-&quot;€&quot;\ * #,##0_-;_-&quot;€&quot;\ * #,##0\-;_-&quot;€&quot;\ * &quot;-&quot;_-;_-@_-"/>
    <numFmt numFmtId="168" formatCode="_-&quot;€&quot;\ * #,##0.00_-;_-&quot;€&quot;\ * #,##0.00\-;_-&quot;€&quot;\ * &quot;-&quot;_-;_-@_-"/>
  </numFmts>
  <fonts count="21" x14ac:knownFonts="1">
    <font>
      <sz val="10"/>
      <name val="Arial"/>
    </font>
    <font>
      <sz val="11"/>
      <color theme="1"/>
      <name val="Calibri"/>
      <family val="2"/>
      <scheme val="minor"/>
    </font>
    <font>
      <sz val="10"/>
      <name val="Arial"/>
      <family val="2"/>
    </font>
    <font>
      <sz val="10"/>
      <name val="Arial"/>
      <family val="2"/>
    </font>
    <font>
      <sz val="11"/>
      <color theme="1"/>
      <name val="Franklin Gothic Book"/>
      <family val="2"/>
    </font>
    <font>
      <sz val="11"/>
      <color indexed="8"/>
      <name val="Calibri"/>
      <family val="2"/>
    </font>
    <font>
      <sz val="9"/>
      <name val="Arial"/>
      <family val="2"/>
    </font>
    <font>
      <sz val="9"/>
      <color indexed="9"/>
      <name val="Arial"/>
      <family val="2"/>
    </font>
    <font>
      <sz val="8"/>
      <name val="Arial"/>
      <family val="2"/>
    </font>
    <font>
      <sz val="9"/>
      <color rgb="FFFFFFFF"/>
      <name val="Arial"/>
      <family val="2"/>
    </font>
    <font>
      <b/>
      <sz val="12"/>
      <color rgb="FFFFFFFF"/>
      <name val="Arial"/>
      <family val="2"/>
    </font>
    <font>
      <b/>
      <sz val="9"/>
      <color indexed="9"/>
      <name val="Arial"/>
      <family val="2"/>
    </font>
    <font>
      <sz val="10"/>
      <color theme="0" tint="-0.249977111117893"/>
      <name val="Arial"/>
      <family val="2"/>
    </font>
    <font>
      <u/>
      <sz val="8"/>
      <name val="Arial"/>
      <family val="2"/>
    </font>
    <font>
      <b/>
      <sz val="9"/>
      <color rgb="FFFFFFFF"/>
      <name val="Arial"/>
      <family val="2"/>
    </font>
    <font>
      <b/>
      <i/>
      <sz val="9"/>
      <color indexed="9"/>
      <name val="Arial"/>
      <family val="2"/>
    </font>
    <font>
      <b/>
      <sz val="14"/>
      <color rgb="FF007099"/>
      <name val="Arial"/>
      <family val="2"/>
    </font>
    <font>
      <sz val="8"/>
      <color rgb="FF000000"/>
      <name val="Arial"/>
    </font>
    <font>
      <u/>
      <sz val="8"/>
      <color rgb="FF000000"/>
      <name val="Arial"/>
    </font>
    <font>
      <sz val="8"/>
      <color rgb="FF000000"/>
      <name val="Arial"/>
      <family val="2"/>
    </font>
    <font>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rgb="FF007099"/>
        <bgColor indexed="64"/>
      </patternFill>
    </fill>
    <fill>
      <patternFill patternType="solid">
        <fgColor rgb="FFD0EBEC"/>
        <bgColor indexed="64"/>
      </patternFill>
    </fill>
    <fill>
      <patternFill patternType="solid">
        <fgColor rgb="FFCE97CA"/>
        <bgColor indexed="64"/>
      </patternFill>
    </fill>
    <fill>
      <patternFill patternType="solid">
        <fgColor rgb="FFE7F5F5"/>
        <bgColor indexed="64"/>
      </patternFill>
    </fill>
    <fill>
      <patternFill patternType="solid">
        <fgColor rgb="FFE7CBE5"/>
        <bgColor indexed="64"/>
      </patternFill>
    </fill>
    <fill>
      <patternFill patternType="solid">
        <fgColor theme="0" tint="-0.249977111117893"/>
        <bgColor indexed="64"/>
      </patternFill>
    </fill>
    <fill>
      <patternFill patternType="solid">
        <fgColor rgb="FF007099"/>
        <bgColor rgb="FF000000"/>
      </patternFill>
    </fill>
  </fills>
  <borders count="1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s>
  <cellStyleXfs count="8">
    <xf numFmtId="0" fontId="0" fillId="0" borderId="0"/>
    <xf numFmtId="9" fontId="3" fillId="0" borderId="0" applyFont="0" applyFill="0" applyBorder="0" applyAlignment="0" applyProtection="0"/>
    <xf numFmtId="0" fontId="4" fillId="0" borderId="0"/>
    <xf numFmtId="9" fontId="4" fillId="0" borderId="0" applyFont="0" applyFill="0" applyBorder="0" applyAlignment="0" applyProtection="0"/>
    <xf numFmtId="9" fontId="2" fillId="0" borderId="0" applyFont="0" applyFill="0" applyBorder="0" applyAlignment="0" applyProtection="0"/>
    <xf numFmtId="0" fontId="2" fillId="0" borderId="0"/>
    <xf numFmtId="164" fontId="5" fillId="0" borderId="0" applyFont="0" applyFill="0" applyBorder="0" applyAlignment="0" applyProtection="0"/>
    <xf numFmtId="0" fontId="1" fillId="0" borderId="0"/>
  </cellStyleXfs>
  <cellXfs count="126">
    <xf numFmtId="0" fontId="0" fillId="0" borderId="0" xfId="0"/>
    <xf numFmtId="0" fontId="2" fillId="2" borderId="0" xfId="0" applyFont="1" applyFill="1"/>
    <xf numFmtId="167" fontId="7" fillId="3" borderId="1" xfId="0" applyNumberFormat="1" applyFont="1" applyFill="1" applyBorder="1" applyAlignment="1">
      <alignment horizontal="center" vertical="center" wrapText="1"/>
    </xf>
    <xf numFmtId="0" fontId="2" fillId="2" borderId="0" xfId="0" applyFont="1" applyFill="1" applyAlignment="1">
      <alignment wrapText="1"/>
    </xf>
    <xf numFmtId="0" fontId="2" fillId="2" borderId="0" xfId="0" applyFont="1" applyFill="1" applyAlignment="1">
      <alignment vertical="center"/>
    </xf>
    <xf numFmtId="0" fontId="2" fillId="0" borderId="0" xfId="0" applyFont="1" applyAlignment="1">
      <alignment vertical="center"/>
    </xf>
    <xf numFmtId="0" fontId="0" fillId="0" borderId="0" xfId="0" applyAlignment="1">
      <alignment vertical="center"/>
    </xf>
    <xf numFmtId="0" fontId="8" fillId="4" borderId="1" xfId="7" applyFont="1" applyFill="1" applyBorder="1" applyAlignment="1">
      <alignment horizontal="left" vertical="center" indent="1"/>
    </xf>
    <xf numFmtId="0" fontId="8" fillId="4" borderId="1" xfId="7" applyFont="1" applyFill="1" applyBorder="1" applyAlignment="1">
      <alignment horizontal="right" vertical="center" indent="1"/>
    </xf>
    <xf numFmtId="9" fontId="8" fillId="6" borderId="1" xfId="1" applyFont="1" applyFill="1" applyBorder="1" applyAlignment="1" applyProtection="1">
      <alignment horizontal="left" vertical="center" indent="1"/>
    </xf>
    <xf numFmtId="0" fontId="8" fillId="6" borderId="1" xfId="1" applyNumberFormat="1" applyFont="1" applyFill="1" applyBorder="1" applyAlignment="1" applyProtection="1">
      <alignment horizontal="right" vertical="center" indent="1"/>
    </xf>
    <xf numFmtId="1" fontId="7" fillId="3" borderId="1" xfId="0" applyNumberFormat="1" applyFont="1" applyFill="1" applyBorder="1" applyAlignment="1">
      <alignment horizontal="left" vertical="center" wrapText="1" indent="1"/>
    </xf>
    <xf numFmtId="0" fontId="6" fillId="0" borderId="0" xfId="0" applyFont="1" applyAlignment="1">
      <alignment vertical="center"/>
    </xf>
    <xf numFmtId="1" fontId="8" fillId="4" borderId="1" xfId="7" applyNumberFormat="1" applyFont="1" applyFill="1" applyBorder="1" applyAlignment="1">
      <alignment horizontal="right" vertical="center" indent="1"/>
    </xf>
    <xf numFmtId="9" fontId="8" fillId="4" borderId="1" xfId="1" applyFont="1" applyFill="1" applyBorder="1" applyAlignment="1" applyProtection="1">
      <alignment horizontal="left" indent="1"/>
    </xf>
    <xf numFmtId="9" fontId="8" fillId="6" borderId="1" xfId="1" applyFont="1" applyFill="1" applyBorder="1" applyAlignment="1" applyProtection="1">
      <alignment horizontal="left" indent="1"/>
    </xf>
    <xf numFmtId="0" fontId="2" fillId="0" borderId="0" xfId="0" applyFont="1"/>
    <xf numFmtId="0" fontId="8" fillId="4" borderId="1" xfId="7" applyFont="1" applyFill="1" applyBorder="1" applyAlignment="1">
      <alignment horizontal="left" vertical="top" indent="1"/>
    </xf>
    <xf numFmtId="0" fontId="6" fillId="0" borderId="0" xfId="0" applyFont="1"/>
    <xf numFmtId="165" fontId="6" fillId="0" borderId="0" xfId="0" applyNumberFormat="1" applyFont="1"/>
    <xf numFmtId="166" fontId="7" fillId="3" borderId="1" xfId="0" applyNumberFormat="1" applyFont="1" applyFill="1" applyBorder="1" applyAlignment="1">
      <alignment horizontal="left" vertical="center" wrapText="1" indent="2"/>
    </xf>
    <xf numFmtId="1" fontId="8" fillId="4" borderId="1" xfId="7" applyNumberFormat="1" applyFont="1" applyFill="1" applyBorder="1" applyAlignment="1">
      <alignment horizontal="left" vertical="top" indent="1"/>
    </xf>
    <xf numFmtId="1" fontId="8" fillId="6" borderId="1" xfId="7" applyNumberFormat="1" applyFont="1" applyFill="1" applyBorder="1" applyAlignment="1">
      <alignment horizontal="left" vertical="top" indent="1"/>
    </xf>
    <xf numFmtId="1" fontId="8" fillId="4" borderId="1" xfId="1" applyNumberFormat="1" applyFont="1" applyFill="1" applyBorder="1" applyAlignment="1" applyProtection="1">
      <alignment horizontal="left" indent="1"/>
    </xf>
    <xf numFmtId="1" fontId="8" fillId="6" borderId="1" xfId="1" applyNumberFormat="1" applyFont="1" applyFill="1" applyBorder="1" applyAlignment="1" applyProtection="1">
      <alignment horizontal="left" indent="1"/>
    </xf>
    <xf numFmtId="168" fontId="8" fillId="4" borderId="1" xfId="7" applyNumberFormat="1" applyFont="1" applyFill="1" applyBorder="1" applyAlignment="1">
      <alignment horizontal="right" vertical="center"/>
    </xf>
    <xf numFmtId="168" fontId="8" fillId="5" borderId="1" xfId="7" applyNumberFormat="1" applyFont="1" applyFill="1" applyBorder="1" applyAlignment="1" applyProtection="1">
      <alignment horizontal="right" vertical="center"/>
      <protection locked="0"/>
    </xf>
    <xf numFmtId="168" fontId="8" fillId="7" borderId="1" xfId="7" applyNumberFormat="1" applyFont="1" applyFill="1" applyBorder="1" applyAlignment="1" applyProtection="1">
      <alignment horizontal="right" vertical="center"/>
      <protection locked="0"/>
    </xf>
    <xf numFmtId="168" fontId="8" fillId="6" borderId="1" xfId="7" applyNumberFormat="1" applyFont="1" applyFill="1" applyBorder="1" applyAlignment="1">
      <alignment horizontal="right" vertical="center"/>
    </xf>
    <xf numFmtId="168" fontId="8" fillId="4" borderId="1" xfId="7" applyNumberFormat="1" applyFont="1" applyFill="1" applyBorder="1" applyAlignment="1">
      <alignment horizontal="right"/>
    </xf>
    <xf numFmtId="168" fontId="8" fillId="6" borderId="1" xfId="7" applyNumberFormat="1" applyFont="1" applyFill="1" applyBorder="1" applyAlignment="1">
      <alignment horizontal="right"/>
    </xf>
    <xf numFmtId="168" fontId="7" fillId="3" borderId="1" xfId="0" applyNumberFormat="1" applyFont="1" applyFill="1" applyBorder="1" applyAlignment="1">
      <alignment horizontal="center" vertical="center" wrapText="1"/>
    </xf>
    <xf numFmtId="168" fontId="8" fillId="5" borderId="1" xfId="7" applyNumberFormat="1" applyFont="1" applyFill="1" applyBorder="1" applyAlignment="1" applyProtection="1">
      <alignment horizontal="right" vertical="top"/>
      <protection locked="0"/>
    </xf>
    <xf numFmtId="168" fontId="8" fillId="4" borderId="1" xfId="7" applyNumberFormat="1" applyFont="1" applyFill="1" applyBorder="1" applyAlignment="1">
      <alignment horizontal="right" vertical="top"/>
    </xf>
    <xf numFmtId="168" fontId="8" fillId="7" borderId="1" xfId="7" applyNumberFormat="1" applyFont="1" applyFill="1" applyBorder="1" applyAlignment="1" applyProtection="1">
      <alignment horizontal="right" vertical="top"/>
      <protection locked="0"/>
    </xf>
    <xf numFmtId="168" fontId="8" fillId="6" borderId="1" xfId="7" applyNumberFormat="1" applyFont="1" applyFill="1" applyBorder="1" applyAlignment="1">
      <alignment horizontal="right" vertical="top"/>
    </xf>
    <xf numFmtId="0" fontId="8" fillId="4" borderId="1" xfId="7" applyFont="1" applyFill="1" applyBorder="1" applyAlignment="1">
      <alignment horizontal="right" vertical="top"/>
    </xf>
    <xf numFmtId="0" fontId="8" fillId="6" borderId="1" xfId="7" applyFont="1" applyFill="1" applyBorder="1" applyAlignment="1">
      <alignment horizontal="right" vertical="top"/>
    </xf>
    <xf numFmtId="166" fontId="7" fillId="3" borderId="1" xfId="0" applyNumberFormat="1" applyFont="1" applyFill="1" applyBorder="1" applyAlignment="1">
      <alignment horizontal="left" vertical="center" wrapText="1" indent="1"/>
    </xf>
    <xf numFmtId="166" fontId="7" fillId="3" borderId="1" xfId="0" applyNumberFormat="1" applyFont="1" applyFill="1" applyBorder="1" applyAlignment="1">
      <alignment horizontal="center" vertical="center" wrapText="1"/>
    </xf>
    <xf numFmtId="166" fontId="7" fillId="3" borderId="2" xfId="0" applyNumberFormat="1" applyFont="1" applyFill="1" applyBorder="1" applyAlignment="1">
      <alignment horizontal="left" vertical="center" wrapText="1" indent="1"/>
    </xf>
    <xf numFmtId="166" fontId="7" fillId="3" borderId="4" xfId="0" applyNumberFormat="1" applyFont="1" applyFill="1" applyBorder="1" applyAlignment="1">
      <alignment horizontal="left" vertical="center" wrapText="1" indent="1"/>
    </xf>
    <xf numFmtId="166" fontId="11" fillId="3" borderId="1" xfId="0" applyNumberFormat="1" applyFont="1" applyFill="1" applyBorder="1" applyAlignment="1">
      <alignment vertical="center" wrapText="1"/>
    </xf>
    <xf numFmtId="168" fontId="11" fillId="3" borderId="1" xfId="0" applyNumberFormat="1" applyFont="1" applyFill="1" applyBorder="1" applyAlignment="1">
      <alignment horizontal="center" vertical="center" wrapText="1"/>
    </xf>
    <xf numFmtId="0" fontId="12" fillId="2" borderId="0" xfId="0" applyFont="1" applyFill="1"/>
    <xf numFmtId="0" fontId="12" fillId="2" borderId="0" xfId="0" applyFont="1" applyFill="1" applyProtection="1">
      <protection locked="0"/>
    </xf>
    <xf numFmtId="167" fontId="8" fillId="8" borderId="5" xfId="7" applyNumberFormat="1" applyFont="1" applyFill="1" applyBorder="1" applyAlignment="1">
      <alignment horizontal="left" vertical="center" wrapText="1"/>
    </xf>
    <xf numFmtId="1" fontId="7" fillId="3" borderId="11" xfId="0" applyNumberFormat="1" applyFont="1" applyFill="1" applyBorder="1" applyAlignment="1">
      <alignment horizontal="left" vertical="center" wrapText="1" indent="1"/>
    </xf>
    <xf numFmtId="9" fontId="8" fillId="6" borderId="1" xfId="1" applyFont="1" applyFill="1" applyBorder="1" applyAlignment="1" applyProtection="1">
      <alignment horizontal="left" vertical="top" indent="1"/>
    </xf>
    <xf numFmtId="1" fontId="8" fillId="4" borderId="11" xfId="7" applyNumberFormat="1" applyFont="1" applyFill="1" applyBorder="1" applyAlignment="1">
      <alignment horizontal="left" vertical="top" indent="1"/>
    </xf>
    <xf numFmtId="9" fontId="8" fillId="6" borderId="2" xfId="1" applyFont="1" applyFill="1" applyBorder="1" applyAlignment="1" applyProtection="1">
      <alignment horizontal="left" wrapText="1" indent="1"/>
    </xf>
    <xf numFmtId="9" fontId="8" fillId="4" borderId="2" xfId="1" applyFont="1" applyFill="1" applyBorder="1" applyAlignment="1" applyProtection="1">
      <alignment horizontal="left" indent="1"/>
    </xf>
    <xf numFmtId="9" fontId="8" fillId="6" borderId="2" xfId="1" applyFont="1" applyFill="1" applyBorder="1" applyAlignment="1" applyProtection="1">
      <alignment horizontal="left" indent="1"/>
    </xf>
    <xf numFmtId="166" fontId="7" fillId="3" borderId="1" xfId="0" applyNumberFormat="1" applyFont="1" applyFill="1" applyBorder="1" applyAlignment="1">
      <alignment horizontal="left" vertical="center" wrapText="1" indent="1"/>
    </xf>
    <xf numFmtId="9" fontId="8" fillId="4" borderId="2" xfId="1" applyFont="1" applyFill="1" applyBorder="1" applyAlignment="1" applyProtection="1">
      <alignment horizontal="left" wrapText="1" indent="1"/>
    </xf>
    <xf numFmtId="166" fontId="7" fillId="3" borderId="1" xfId="0" applyNumberFormat="1" applyFont="1" applyFill="1" applyBorder="1" applyAlignment="1">
      <alignment vertical="center" wrapText="1"/>
    </xf>
    <xf numFmtId="0" fontId="20" fillId="0" borderId="0" xfId="0" applyFont="1"/>
    <xf numFmtId="0" fontId="16" fillId="2" borderId="0" xfId="0" applyFont="1" applyFill="1" applyAlignment="1">
      <alignment horizontal="center"/>
    </xf>
    <xf numFmtId="9" fontId="8" fillId="4" borderId="2" xfId="1" applyFont="1" applyFill="1" applyBorder="1" applyAlignment="1" applyProtection="1">
      <alignment horizontal="left" vertical="top" wrapText="1" indent="1"/>
    </xf>
    <xf numFmtId="9" fontId="8" fillId="4" borderId="4" xfId="1" applyFont="1" applyFill="1" applyBorder="1" applyAlignment="1" applyProtection="1">
      <alignment horizontal="left" vertical="top" wrapText="1" indent="1"/>
    </xf>
    <xf numFmtId="1" fontId="8" fillId="4" borderId="6" xfId="7" applyNumberFormat="1" applyFont="1" applyFill="1" applyBorder="1" applyAlignment="1">
      <alignment horizontal="left" vertical="top" wrapText="1"/>
    </xf>
    <xf numFmtId="1" fontId="8" fillId="4" borderId="0" xfId="7" applyNumberFormat="1" applyFont="1" applyFill="1" applyAlignment="1">
      <alignment horizontal="left" vertical="top" wrapText="1"/>
    </xf>
    <xf numFmtId="1" fontId="8" fillId="4" borderId="7" xfId="7" applyNumberFormat="1" applyFont="1" applyFill="1" applyBorder="1" applyAlignment="1">
      <alignment horizontal="left" vertical="top" wrapTex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1" fontId="8" fillId="6" borderId="6" xfId="7" applyNumberFormat="1" applyFont="1" applyFill="1" applyBorder="1" applyAlignment="1">
      <alignment horizontal="left" vertical="top" wrapText="1"/>
    </xf>
    <xf numFmtId="1" fontId="8" fillId="6" borderId="0" xfId="7" applyNumberFormat="1" applyFont="1" applyFill="1" applyAlignment="1">
      <alignment horizontal="left" vertical="top" wrapText="1"/>
    </xf>
    <xf numFmtId="1" fontId="7" fillId="3" borderId="8" xfId="0" applyNumberFormat="1" applyFont="1" applyFill="1" applyBorder="1" applyAlignment="1">
      <alignment horizontal="left" vertical="center" wrapText="1" indent="1"/>
    </xf>
    <xf numFmtId="1" fontId="7" fillId="3" borderId="9" xfId="0" applyNumberFormat="1" applyFont="1" applyFill="1" applyBorder="1" applyAlignment="1">
      <alignment horizontal="left" vertical="center" wrapText="1" indent="1"/>
    </xf>
    <xf numFmtId="1" fontId="7" fillId="3" borderId="12" xfId="0" applyNumberFormat="1" applyFont="1" applyFill="1" applyBorder="1" applyAlignment="1">
      <alignment horizontal="left" vertical="center" wrapText="1" indent="1"/>
    </xf>
    <xf numFmtId="166" fontId="7" fillId="3" borderId="2" xfId="0" applyNumberFormat="1" applyFont="1" applyFill="1" applyBorder="1" applyAlignment="1">
      <alignment horizontal="center" vertical="center" wrapText="1"/>
    </xf>
    <xf numFmtId="166" fontId="7" fillId="3" borderId="3" xfId="0" applyNumberFormat="1" applyFont="1" applyFill="1" applyBorder="1" applyAlignment="1">
      <alignment horizontal="center" vertical="center" wrapText="1"/>
    </xf>
    <xf numFmtId="166" fontId="7" fillId="3" borderId="4" xfId="0" applyNumberFormat="1" applyFont="1" applyFill="1" applyBorder="1" applyAlignment="1">
      <alignment horizontal="center" vertical="center" wrapText="1"/>
    </xf>
    <xf numFmtId="167" fontId="8" fillId="8" borderId="0" xfId="7" applyNumberFormat="1" applyFont="1" applyFill="1" applyAlignment="1">
      <alignment horizontal="left" vertical="center" wrapText="1"/>
    </xf>
    <xf numFmtId="167" fontId="8" fillId="8" borderId="5" xfId="7" applyNumberFormat="1" applyFont="1" applyFill="1" applyBorder="1" applyAlignment="1">
      <alignment horizontal="left" vertical="center" wrapText="1"/>
    </xf>
    <xf numFmtId="0" fontId="2" fillId="2" borderId="0" xfId="0" applyFont="1" applyFill="1" applyAlignment="1"/>
    <xf numFmtId="166" fontId="10" fillId="9" borderId="2" xfId="0" applyNumberFormat="1" applyFont="1" applyFill="1" applyBorder="1" applyAlignment="1">
      <alignment horizontal="left" vertical="center" wrapText="1"/>
    </xf>
    <xf numFmtId="166" fontId="10" fillId="9" borderId="3" xfId="0" applyNumberFormat="1" applyFont="1" applyFill="1" applyBorder="1" applyAlignment="1">
      <alignment horizontal="left" vertical="center" wrapText="1"/>
    </xf>
    <xf numFmtId="166" fontId="10" fillId="9" borderId="4" xfId="0" applyNumberFormat="1" applyFont="1" applyFill="1" applyBorder="1" applyAlignment="1">
      <alignment horizontal="left" vertical="center" wrapText="1"/>
    </xf>
    <xf numFmtId="166" fontId="8" fillId="4" borderId="6" xfId="1" applyNumberFormat="1" applyFont="1" applyFill="1" applyBorder="1" applyAlignment="1" applyProtection="1">
      <alignment horizontal="left" indent="1"/>
    </xf>
    <xf numFmtId="9" fontId="8" fillId="4" borderId="0" xfId="1" applyFont="1" applyFill="1" applyBorder="1" applyAlignment="1" applyProtection="1">
      <alignment horizontal="left" indent="1"/>
    </xf>
    <xf numFmtId="9" fontId="8" fillId="4" borderId="7" xfId="1" applyFont="1" applyFill="1" applyBorder="1" applyAlignment="1" applyProtection="1">
      <alignment horizontal="left" indent="1"/>
    </xf>
    <xf numFmtId="166" fontId="7" fillId="3" borderId="1" xfId="0" applyNumberFormat="1" applyFont="1" applyFill="1" applyBorder="1" applyAlignment="1">
      <alignment horizontal="left" vertical="center" wrapText="1" indent="1"/>
    </xf>
    <xf numFmtId="166" fontId="8" fillId="6" borderId="6" xfId="1" applyNumberFormat="1" applyFont="1" applyFill="1" applyBorder="1" applyAlignment="1" applyProtection="1">
      <alignment vertical="center" wrapText="1"/>
    </xf>
    <xf numFmtId="166" fontId="8" fillId="6" borderId="0" xfId="1" applyNumberFormat="1" applyFont="1" applyFill="1" applyBorder="1" applyAlignment="1" applyProtection="1">
      <alignment vertical="center" wrapText="1"/>
    </xf>
    <xf numFmtId="166" fontId="8" fillId="6" borderId="7" xfId="1" applyNumberFormat="1" applyFont="1" applyFill="1" applyBorder="1" applyAlignment="1" applyProtection="1">
      <alignment vertical="center" wrapText="1"/>
    </xf>
    <xf numFmtId="166" fontId="7" fillId="3" borderId="2" xfId="0" applyNumberFormat="1" applyFont="1" applyFill="1" applyBorder="1" applyAlignment="1">
      <alignment horizontal="left" vertical="center" wrapText="1" indent="1"/>
    </xf>
    <xf numFmtId="166" fontId="7" fillId="3" borderId="3" xfId="0" applyNumberFormat="1" applyFont="1" applyFill="1" applyBorder="1" applyAlignment="1">
      <alignment horizontal="left" vertical="center" wrapText="1" indent="1"/>
    </xf>
    <xf numFmtId="0" fontId="8" fillId="4" borderId="8" xfId="7" applyFont="1" applyFill="1" applyBorder="1" applyAlignment="1">
      <alignment horizontal="left" vertical="center"/>
    </xf>
    <xf numFmtId="0" fontId="8" fillId="4" borderId="9" xfId="7" applyFont="1" applyFill="1" applyBorder="1" applyAlignment="1">
      <alignment horizontal="left" vertical="center"/>
    </xf>
    <xf numFmtId="0" fontId="8" fillId="4" borderId="8" xfId="7" applyFont="1" applyFill="1" applyBorder="1" applyAlignment="1">
      <alignment horizontal="left" vertical="center" wrapText="1"/>
    </xf>
    <xf numFmtId="0" fontId="8" fillId="4" borderId="9" xfId="7" applyFont="1" applyFill="1" applyBorder="1" applyAlignment="1">
      <alignment horizontal="left" vertical="center" wrapText="1"/>
    </xf>
    <xf numFmtId="9" fontId="8" fillId="6" borderId="10" xfId="1" applyFont="1" applyFill="1" applyBorder="1" applyAlignment="1" applyProtection="1">
      <alignment horizontal="left" vertical="center"/>
    </xf>
    <xf numFmtId="9" fontId="8" fillId="6" borderId="5" xfId="1" applyFont="1" applyFill="1" applyBorder="1" applyAlignment="1" applyProtection="1">
      <alignment horizontal="left" vertical="center"/>
    </xf>
    <xf numFmtId="9" fontId="8" fillId="6" borderId="10" xfId="1" applyFont="1" applyFill="1" applyBorder="1" applyAlignment="1" applyProtection="1">
      <alignment horizontal="left" vertical="center" wrapText="1"/>
    </xf>
    <xf numFmtId="9" fontId="8" fillId="6" borderId="5" xfId="1" applyFont="1" applyFill="1" applyBorder="1" applyAlignment="1" applyProtection="1">
      <alignment horizontal="left" vertical="center" wrapText="1"/>
    </xf>
    <xf numFmtId="166" fontId="9" fillId="9" borderId="6" xfId="0" applyNumberFormat="1" applyFont="1" applyFill="1" applyBorder="1" applyAlignment="1">
      <alignment horizontal="center" vertical="center" wrapText="1"/>
    </xf>
    <xf numFmtId="166" fontId="9" fillId="9" borderId="0" xfId="0" applyNumberFormat="1" applyFont="1" applyFill="1" applyAlignment="1">
      <alignment horizontal="center" vertical="center" wrapText="1"/>
    </xf>
    <xf numFmtId="166" fontId="7" fillId="3" borderId="4" xfId="0" applyNumberFormat="1" applyFont="1" applyFill="1" applyBorder="1" applyAlignment="1">
      <alignment horizontal="left" vertical="center" wrapText="1" indent="1"/>
    </xf>
    <xf numFmtId="14" fontId="8" fillId="5" borderId="2" xfId="7" applyNumberFormat="1" applyFont="1" applyFill="1" applyBorder="1" applyAlignment="1" applyProtection="1">
      <alignment horizontal="center"/>
      <protection locked="0"/>
    </xf>
    <xf numFmtId="14" fontId="8" fillId="5" borderId="3" xfId="7" applyNumberFormat="1" applyFont="1" applyFill="1" applyBorder="1" applyAlignment="1" applyProtection="1">
      <alignment horizontal="center"/>
      <protection locked="0"/>
    </xf>
    <xf numFmtId="14" fontId="8" fillId="5" borderId="4" xfId="7" applyNumberFormat="1" applyFont="1" applyFill="1" applyBorder="1" applyAlignment="1" applyProtection="1">
      <alignment horizontal="center"/>
      <protection locked="0"/>
    </xf>
    <xf numFmtId="167" fontId="8" fillId="7" borderId="2" xfId="7" applyNumberFormat="1" applyFont="1" applyFill="1" applyBorder="1" applyAlignment="1" applyProtection="1">
      <alignment horizontal="center"/>
      <protection locked="0"/>
    </xf>
    <xf numFmtId="167" fontId="8" fillId="7" borderId="3" xfId="7" applyNumberFormat="1" applyFont="1" applyFill="1" applyBorder="1" applyAlignment="1" applyProtection="1">
      <alignment horizontal="center"/>
      <protection locked="0"/>
    </xf>
    <xf numFmtId="167" fontId="8" fillId="7" borderId="4" xfId="7" applyNumberFormat="1" applyFont="1" applyFill="1" applyBorder="1" applyAlignment="1" applyProtection="1">
      <alignment horizontal="center"/>
      <protection locked="0"/>
    </xf>
    <xf numFmtId="167" fontId="8" fillId="8" borderId="0" xfId="7" applyNumberFormat="1" applyFont="1" applyFill="1" applyAlignment="1">
      <alignment horizontal="center" vertical="center" wrapText="1"/>
    </xf>
    <xf numFmtId="167" fontId="8" fillId="7" borderId="8" xfId="7" applyNumberFormat="1" applyFont="1" applyFill="1" applyBorder="1" applyAlignment="1" applyProtection="1">
      <alignment horizontal="center"/>
      <protection locked="0"/>
    </xf>
    <xf numFmtId="167" fontId="8" fillId="7" borderId="9" xfId="7" applyNumberFormat="1" applyFont="1" applyFill="1" applyBorder="1" applyAlignment="1" applyProtection="1">
      <alignment horizontal="center"/>
      <protection locked="0"/>
    </xf>
    <xf numFmtId="167" fontId="8" fillId="7" borderId="10" xfId="7" applyNumberFormat="1" applyFont="1" applyFill="1" applyBorder="1" applyAlignment="1" applyProtection="1">
      <alignment horizontal="center"/>
      <protection locked="0"/>
    </xf>
    <xf numFmtId="167" fontId="8" fillId="7" borderId="5" xfId="7" applyNumberFormat="1" applyFont="1" applyFill="1" applyBorder="1" applyAlignment="1" applyProtection="1">
      <alignment horizontal="center"/>
      <protection locked="0"/>
    </xf>
    <xf numFmtId="166" fontId="15" fillId="3" borderId="1" xfId="0" applyNumberFormat="1" applyFont="1" applyFill="1" applyBorder="1" applyAlignment="1">
      <alignment horizontal="left" vertical="center" wrapText="1" indent="1"/>
    </xf>
    <xf numFmtId="166" fontId="8" fillId="4" borderId="6" xfId="7" applyNumberFormat="1" applyFont="1" applyFill="1" applyBorder="1" applyAlignment="1">
      <alignment vertical="center" wrapText="1"/>
    </xf>
    <xf numFmtId="166" fontId="8" fillId="4" borderId="0" xfId="7" applyNumberFormat="1" applyFont="1" applyFill="1" applyAlignment="1">
      <alignment vertical="center" wrapText="1"/>
    </xf>
    <xf numFmtId="166" fontId="8" fillId="4" borderId="7" xfId="7" applyNumberFormat="1" applyFont="1" applyFill="1" applyBorder="1" applyAlignment="1">
      <alignment vertical="center" wrapText="1"/>
    </xf>
    <xf numFmtId="166" fontId="8" fillId="6" borderId="6" xfId="1" applyNumberFormat="1" applyFont="1" applyFill="1" applyBorder="1" applyAlignment="1" applyProtection="1">
      <alignment horizontal="left" indent="1"/>
    </xf>
    <xf numFmtId="9" fontId="8" fillId="6" borderId="0" xfId="1" applyFont="1" applyFill="1" applyBorder="1" applyAlignment="1" applyProtection="1">
      <alignment horizontal="left" indent="1"/>
    </xf>
    <xf numFmtId="9" fontId="8" fillId="6" borderId="7" xfId="1" applyFont="1" applyFill="1" applyBorder="1" applyAlignment="1" applyProtection="1">
      <alignment horizontal="left" indent="1"/>
    </xf>
    <xf numFmtId="49" fontId="8" fillId="8" borderId="9" xfId="7" quotePrefix="1" applyNumberFormat="1" applyFont="1" applyFill="1" applyBorder="1" applyAlignment="1">
      <alignment horizontal="left" vertical="center" wrapText="1"/>
    </xf>
    <xf numFmtId="49" fontId="8" fillId="8" borderId="9" xfId="7" applyNumberFormat="1" applyFont="1" applyFill="1" applyBorder="1" applyAlignment="1">
      <alignment horizontal="left" vertical="center" wrapText="1"/>
    </xf>
    <xf numFmtId="1" fontId="19" fillId="6" borderId="6" xfId="7" applyNumberFormat="1" applyFont="1" applyFill="1" applyBorder="1" applyAlignment="1">
      <alignment horizontal="left" vertical="top" wrapText="1"/>
    </xf>
    <xf numFmtId="166" fontId="7" fillId="3" borderId="1" xfId="0" applyNumberFormat="1" applyFont="1" applyFill="1" applyBorder="1" applyAlignment="1">
      <alignment vertical="center" wrapText="1"/>
    </xf>
    <xf numFmtId="0" fontId="8" fillId="4" borderId="1" xfId="7" applyFont="1" applyFill="1" applyBorder="1" applyAlignment="1">
      <alignment vertical="center" wrapText="1"/>
    </xf>
    <xf numFmtId="166" fontId="8" fillId="4" borderId="1" xfId="7" applyNumberFormat="1" applyFont="1" applyFill="1" applyBorder="1" applyAlignment="1">
      <alignment vertical="center" wrapText="1"/>
    </xf>
    <xf numFmtId="0" fontId="8" fillId="4" borderId="2" xfId="7" applyFont="1" applyFill="1" applyBorder="1" applyAlignment="1">
      <alignment horizontal="left" vertical="top"/>
    </xf>
    <xf numFmtId="0" fontId="8" fillId="4" borderId="4" xfId="7" applyFont="1" applyFill="1" applyBorder="1" applyAlignment="1">
      <alignment horizontal="left" vertical="top"/>
    </xf>
  </cellXfs>
  <cellStyles count="8">
    <cellStyle name="Procent" xfId="1" builtinId="5"/>
    <cellStyle name="Procent 2" xfId="3"/>
    <cellStyle name="Procent 3" xfId="4"/>
    <cellStyle name="Standaard" xfId="0" builtinId="0"/>
    <cellStyle name="Standaard 2" xfId="2"/>
    <cellStyle name="Standaard 3" xfId="5"/>
    <cellStyle name="Standaard 4" xfId="7"/>
    <cellStyle name="Valuta 2" xfId="6"/>
  </cellStyles>
  <dxfs count="0"/>
  <tableStyles count="0" defaultTableStyle="TableStyleMedium9" defaultPivotStyle="PivotStyleLight16"/>
  <colors>
    <mruColors>
      <color rgb="FF007099"/>
      <color rgb="FFCE97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4"/>
  <sheetViews>
    <sheetView tabSelected="1" zoomScale="115" zoomScaleNormal="115" workbookViewId="0">
      <selection sqref="A1:XFD1"/>
    </sheetView>
  </sheetViews>
  <sheetFormatPr defaultColWidth="0" defaultRowHeight="13.2" zeroHeight="1" x14ac:dyDescent="0.25"/>
  <cols>
    <col min="1" max="1" width="2.44140625" style="16" customWidth="1"/>
    <col min="2" max="2" width="10.44140625" customWidth="1"/>
    <col min="3" max="3" width="20.88671875" customWidth="1"/>
    <col min="4" max="5" width="14.5546875" customWidth="1"/>
    <col min="6" max="6" width="14.6640625" customWidth="1"/>
    <col min="7" max="7" width="14.6640625" style="16" customWidth="1"/>
    <col min="8" max="8" width="15.5546875" customWidth="1"/>
    <col min="9" max="9" width="2.44140625" customWidth="1"/>
    <col min="10" max="16384" width="23.109375" hidden="1"/>
  </cols>
  <sheetData>
    <row r="1" spans="1:9" s="57" customFormat="1" ht="17.399999999999999" x14ac:dyDescent="0.3">
      <c r="A1" s="57" t="s">
        <v>74</v>
      </c>
    </row>
    <row r="2" spans="1:9" s="16" customFormat="1" x14ac:dyDescent="0.25">
      <c r="A2" s="44"/>
      <c r="B2" s="1"/>
      <c r="C2" s="76"/>
      <c r="D2" s="76"/>
      <c r="E2" s="1"/>
      <c r="F2" s="1"/>
      <c r="G2" s="1"/>
      <c r="H2" s="1"/>
      <c r="I2" s="1"/>
    </row>
    <row r="3" spans="1:9" s="16" customFormat="1" ht="25.2" customHeight="1" x14ac:dyDescent="0.25">
      <c r="A3" s="1"/>
      <c r="B3" s="77" t="s">
        <v>0</v>
      </c>
      <c r="C3" s="78"/>
      <c r="D3" s="78"/>
      <c r="E3" s="78"/>
      <c r="F3" s="78"/>
      <c r="G3" s="78"/>
      <c r="H3" s="79"/>
      <c r="I3" s="1"/>
    </row>
    <row r="4" spans="1:9" s="16" customFormat="1" x14ac:dyDescent="0.25">
      <c r="A4" s="1"/>
      <c r="B4" s="1"/>
      <c r="C4" s="76"/>
      <c r="D4" s="76"/>
      <c r="E4" s="76"/>
      <c r="F4" s="76"/>
      <c r="G4" s="1"/>
      <c r="H4" s="1"/>
      <c r="I4" s="1"/>
    </row>
    <row r="5" spans="1:9" x14ac:dyDescent="0.25">
      <c r="A5" s="1"/>
      <c r="B5" s="38" t="s">
        <v>1</v>
      </c>
      <c r="C5" s="87" t="s">
        <v>2</v>
      </c>
      <c r="D5" s="88"/>
      <c r="E5" s="88"/>
      <c r="F5" s="20" t="s">
        <v>3</v>
      </c>
      <c r="G5" s="38" t="s">
        <v>4</v>
      </c>
      <c r="H5" s="38" t="s">
        <v>5</v>
      </c>
      <c r="I5" s="1"/>
    </row>
    <row r="6" spans="1:9" ht="21.45" customHeight="1" x14ac:dyDescent="0.25">
      <c r="A6" s="1"/>
      <c r="B6" s="21" t="s">
        <v>6</v>
      </c>
      <c r="C6" s="60" t="s">
        <v>76</v>
      </c>
      <c r="D6" s="61"/>
      <c r="E6" s="61"/>
      <c r="F6" s="32">
        <v>0</v>
      </c>
      <c r="G6" s="36">
        <v>227</v>
      </c>
      <c r="H6" s="33">
        <f t="shared" ref="H6" si="0">F6*G6</f>
        <v>0</v>
      </c>
      <c r="I6" s="1"/>
    </row>
    <row r="7" spans="1:9" ht="21.45" customHeight="1" x14ac:dyDescent="0.25">
      <c r="A7" s="1"/>
      <c r="B7" s="22" t="s">
        <v>7</v>
      </c>
      <c r="C7" s="120" t="s">
        <v>78</v>
      </c>
      <c r="D7" s="67"/>
      <c r="E7" s="67"/>
      <c r="F7" s="34">
        <v>0</v>
      </c>
      <c r="G7" s="37">
        <v>10</v>
      </c>
      <c r="H7" s="35">
        <f t="shared" ref="H7:H9" si="1">F7*G7</f>
        <v>0</v>
      </c>
      <c r="I7" s="1"/>
    </row>
    <row r="8" spans="1:9" x14ac:dyDescent="0.25">
      <c r="A8" s="1"/>
      <c r="B8" s="21" t="s">
        <v>9</v>
      </c>
      <c r="C8" s="60" t="s">
        <v>8</v>
      </c>
      <c r="D8" s="61"/>
      <c r="E8" s="61"/>
      <c r="F8" s="32">
        <v>0</v>
      </c>
      <c r="G8" s="36">
        <f>G6+G7</f>
        <v>237</v>
      </c>
      <c r="H8" s="33">
        <f>F8*G8</f>
        <v>0</v>
      </c>
      <c r="I8" s="1"/>
    </row>
    <row r="9" spans="1:9" x14ac:dyDescent="0.25">
      <c r="A9" s="1"/>
      <c r="B9" s="22" t="s">
        <v>10</v>
      </c>
      <c r="C9" s="66" t="s">
        <v>11</v>
      </c>
      <c r="D9" s="67"/>
      <c r="E9" s="67"/>
      <c r="F9" s="34">
        <v>0</v>
      </c>
      <c r="G9" s="37">
        <f>G8</f>
        <v>237</v>
      </c>
      <c r="H9" s="35">
        <f t="shared" si="1"/>
        <v>0</v>
      </c>
      <c r="I9" s="1"/>
    </row>
    <row r="10" spans="1:9" ht="22.95" customHeight="1" x14ac:dyDescent="0.25">
      <c r="A10" s="1"/>
      <c r="B10" s="49" t="s">
        <v>12</v>
      </c>
      <c r="C10" s="60" t="s">
        <v>13</v>
      </c>
      <c r="D10" s="61"/>
      <c r="E10" s="62"/>
      <c r="F10" s="32">
        <v>0</v>
      </c>
      <c r="G10" s="36">
        <v>1</v>
      </c>
      <c r="H10" s="33">
        <f>F10*G10</f>
        <v>0</v>
      </c>
      <c r="I10" s="1"/>
    </row>
    <row r="11" spans="1:9" ht="13.2" customHeight="1" x14ac:dyDescent="0.25">
      <c r="A11" s="1"/>
      <c r="B11" s="22" t="s">
        <v>75</v>
      </c>
      <c r="C11" s="66" t="s">
        <v>82</v>
      </c>
      <c r="D11" s="67"/>
      <c r="E11" s="67"/>
      <c r="F11" s="34">
        <v>0</v>
      </c>
      <c r="G11" s="37">
        <f>G6+G7</f>
        <v>237</v>
      </c>
      <c r="H11" s="35">
        <f>F11*G11</f>
        <v>0</v>
      </c>
      <c r="I11" s="1"/>
    </row>
    <row r="12" spans="1:9" ht="22.95" customHeight="1" x14ac:dyDescent="0.25">
      <c r="A12" s="1"/>
      <c r="B12" s="49" t="s">
        <v>81</v>
      </c>
      <c r="C12" s="60" t="s">
        <v>14</v>
      </c>
      <c r="D12" s="61"/>
      <c r="E12" s="62"/>
      <c r="F12" s="32">
        <v>0</v>
      </c>
      <c r="G12" s="36">
        <v>1</v>
      </c>
      <c r="H12" s="33">
        <f>F12*G12</f>
        <v>0</v>
      </c>
      <c r="I12" s="1"/>
    </row>
    <row r="13" spans="1:9" ht="24.6" customHeight="1" x14ac:dyDescent="0.25">
      <c r="A13" s="1"/>
      <c r="B13" s="47">
        <v>1</v>
      </c>
      <c r="C13" s="68" t="str">
        <f>B3</f>
        <v>Positie 1: Levering en installatie</v>
      </c>
      <c r="D13" s="69"/>
      <c r="E13" s="69"/>
      <c r="F13" s="69"/>
      <c r="G13" s="70"/>
      <c r="H13" s="31">
        <f>SUM(H6:H12)</f>
        <v>0</v>
      </c>
      <c r="I13" s="1"/>
    </row>
    <row r="14" spans="1:9" s="16" customFormat="1" x14ac:dyDescent="0.25">
      <c r="A14" s="1"/>
      <c r="B14" s="74" t="s">
        <v>15</v>
      </c>
      <c r="C14" s="74"/>
      <c r="D14" s="74"/>
      <c r="E14" s="74"/>
      <c r="F14" s="74"/>
      <c r="G14" s="74"/>
      <c r="H14" s="1"/>
      <c r="I14" s="1"/>
    </row>
    <row r="15" spans="1:9" s="16" customFormat="1" x14ac:dyDescent="0.25">
      <c r="A15" s="1"/>
      <c r="B15" s="75"/>
      <c r="C15" s="75"/>
      <c r="D15" s="75"/>
      <c r="E15" s="75"/>
      <c r="F15" s="75"/>
      <c r="G15" s="75"/>
      <c r="H15" s="1"/>
      <c r="I15" s="1"/>
    </row>
    <row r="16" spans="1:9" s="16" customFormat="1" ht="26.4" x14ac:dyDescent="0.25">
      <c r="A16" s="1"/>
      <c r="B16" s="77" t="s">
        <v>92</v>
      </c>
      <c r="C16" s="78"/>
      <c r="D16" s="78"/>
      <c r="E16" s="78"/>
      <c r="F16" s="78"/>
      <c r="G16" s="78"/>
      <c r="H16" s="79"/>
      <c r="I16" s="3" t="s">
        <v>16</v>
      </c>
    </row>
    <row r="17" spans="1:10" s="16" customFormat="1" x14ac:dyDescent="0.25">
      <c r="A17" s="1"/>
      <c r="B17" s="1"/>
      <c r="C17" s="1"/>
      <c r="D17" s="1"/>
      <c r="E17" s="1"/>
      <c r="F17" s="1"/>
      <c r="G17" s="1"/>
      <c r="H17" s="1"/>
      <c r="I17" s="1"/>
    </row>
    <row r="18" spans="1:10" s="16" customFormat="1" ht="12.6" customHeight="1" x14ac:dyDescent="0.25">
      <c r="A18" s="1"/>
      <c r="B18" s="87" t="s">
        <v>17</v>
      </c>
      <c r="C18" s="88"/>
      <c r="D18" s="99"/>
      <c r="E18" s="63">
        <f>G6+G7</f>
        <v>237</v>
      </c>
      <c r="F18" s="64"/>
      <c r="G18" s="64"/>
      <c r="H18" s="65"/>
      <c r="I18" s="1"/>
    </row>
    <row r="19" spans="1:10" s="16" customFormat="1" x14ac:dyDescent="0.25">
      <c r="A19" s="1"/>
      <c r="B19" s="1"/>
      <c r="C19" s="1"/>
      <c r="D19" s="1"/>
      <c r="E19" s="1"/>
      <c r="F19" s="1"/>
      <c r="G19" s="1"/>
      <c r="H19" s="1"/>
      <c r="I19" s="1"/>
    </row>
    <row r="20" spans="1:10" s="16" customFormat="1" ht="12.75" customHeight="1" x14ac:dyDescent="0.25">
      <c r="A20" s="1"/>
      <c r="B20" s="1"/>
      <c r="C20" s="1"/>
      <c r="D20" s="38" t="s">
        <v>18</v>
      </c>
      <c r="E20" s="71" t="s">
        <v>19</v>
      </c>
      <c r="F20" s="72"/>
      <c r="G20" s="73"/>
      <c r="H20" s="1"/>
      <c r="I20" s="1"/>
    </row>
    <row r="21" spans="1:10" s="16" customFormat="1" ht="57" x14ac:dyDescent="0.25">
      <c r="A21" s="1"/>
      <c r="B21" s="38" t="s">
        <v>1</v>
      </c>
      <c r="C21" s="40" t="s">
        <v>20</v>
      </c>
      <c r="D21" s="38" t="s">
        <v>21</v>
      </c>
      <c r="E21" s="38" t="s">
        <v>80</v>
      </c>
      <c r="F21" s="38" t="s">
        <v>22</v>
      </c>
      <c r="G21" s="38" t="s">
        <v>23</v>
      </c>
      <c r="H21" s="39" t="s">
        <v>5</v>
      </c>
      <c r="I21" s="1"/>
    </row>
    <row r="22" spans="1:10" s="18" customFormat="1" ht="48" customHeight="1" x14ac:dyDescent="0.25">
      <c r="A22" s="1"/>
      <c r="B22" s="17" t="s">
        <v>24</v>
      </c>
      <c r="C22" s="58" t="s">
        <v>85</v>
      </c>
      <c r="D22" s="59"/>
      <c r="E22" s="29">
        <v>0</v>
      </c>
      <c r="F22" s="26">
        <v>0</v>
      </c>
      <c r="G22" s="26">
        <v>0</v>
      </c>
      <c r="H22" s="29">
        <f>(10*(SUM(F22:G22)*$E$18))</f>
        <v>0</v>
      </c>
      <c r="I22" s="1"/>
    </row>
    <row r="23" spans="1:10" s="18" customFormat="1" ht="57" customHeight="1" x14ac:dyDescent="0.25">
      <c r="A23" s="1"/>
      <c r="B23" s="48" t="s">
        <v>25</v>
      </c>
      <c r="C23" s="50" t="s">
        <v>73</v>
      </c>
      <c r="D23" s="27">
        <v>0</v>
      </c>
      <c r="E23" s="30">
        <v>0</v>
      </c>
      <c r="F23" s="27">
        <v>0</v>
      </c>
      <c r="G23" s="27">
        <v>0</v>
      </c>
      <c r="H23" s="30">
        <f>D23+(12*(SUM(F23:G23)*$E$18))</f>
        <v>0</v>
      </c>
      <c r="I23" s="1"/>
    </row>
    <row r="24" spans="1:10" s="18" customFormat="1" x14ac:dyDescent="0.25">
      <c r="A24" s="1"/>
      <c r="B24" s="14" t="s">
        <v>26</v>
      </c>
      <c r="C24" s="51" t="s">
        <v>27</v>
      </c>
      <c r="D24" s="26">
        <v>0</v>
      </c>
      <c r="E24" s="26">
        <v>0</v>
      </c>
      <c r="F24" s="26">
        <v>0</v>
      </c>
      <c r="G24" s="26">
        <v>0</v>
      </c>
      <c r="H24" s="29">
        <f>D24+12*(SUM(E24:G24)*$E$18)</f>
        <v>0</v>
      </c>
      <c r="I24" s="1"/>
      <c r="J24" s="19"/>
    </row>
    <row r="25" spans="1:10" s="18" customFormat="1" x14ac:dyDescent="0.25">
      <c r="A25" s="1"/>
      <c r="B25" s="15" t="s">
        <v>28</v>
      </c>
      <c r="C25" s="52" t="s">
        <v>29</v>
      </c>
      <c r="D25" s="27">
        <v>0</v>
      </c>
      <c r="E25" s="27">
        <v>0</v>
      </c>
      <c r="F25" s="27">
        <v>0</v>
      </c>
      <c r="G25" s="27">
        <v>0</v>
      </c>
      <c r="H25" s="30">
        <f t="shared" ref="H25:H31" si="2">D25+12*(SUM(E25:G25)*$E$18)</f>
        <v>0</v>
      </c>
      <c r="I25" s="1"/>
      <c r="J25" s="19"/>
    </row>
    <row r="26" spans="1:10" s="18" customFormat="1" x14ac:dyDescent="0.25">
      <c r="A26" s="1"/>
      <c r="B26" s="14" t="s">
        <v>30</v>
      </c>
      <c r="C26" s="51" t="s">
        <v>31</v>
      </c>
      <c r="D26" s="26">
        <v>0</v>
      </c>
      <c r="E26" s="26">
        <v>0</v>
      </c>
      <c r="F26" s="26">
        <v>0</v>
      </c>
      <c r="G26" s="26">
        <v>0</v>
      </c>
      <c r="H26" s="29">
        <f t="shared" si="2"/>
        <v>0</v>
      </c>
      <c r="I26" s="1"/>
      <c r="J26" s="19"/>
    </row>
    <row r="27" spans="1:10" s="18" customFormat="1" x14ac:dyDescent="0.25">
      <c r="A27" s="1"/>
      <c r="B27" s="15" t="s">
        <v>32</v>
      </c>
      <c r="C27" s="52" t="s">
        <v>33</v>
      </c>
      <c r="D27" s="27">
        <v>0</v>
      </c>
      <c r="E27" s="27">
        <v>0</v>
      </c>
      <c r="F27" s="27">
        <v>0</v>
      </c>
      <c r="G27" s="27">
        <v>0</v>
      </c>
      <c r="H27" s="30">
        <f t="shared" si="2"/>
        <v>0</v>
      </c>
      <c r="I27" s="1"/>
      <c r="J27" s="19"/>
    </row>
    <row r="28" spans="1:10" s="18" customFormat="1" x14ac:dyDescent="0.25">
      <c r="A28" s="1"/>
      <c r="B28" s="14" t="s">
        <v>34</v>
      </c>
      <c r="C28" s="51" t="s">
        <v>35</v>
      </c>
      <c r="D28" s="26">
        <v>0</v>
      </c>
      <c r="E28" s="26">
        <v>0</v>
      </c>
      <c r="F28" s="26">
        <v>0</v>
      </c>
      <c r="G28" s="26">
        <v>0</v>
      </c>
      <c r="H28" s="29">
        <f t="shared" si="2"/>
        <v>0</v>
      </c>
      <c r="I28" s="1"/>
      <c r="J28" s="19"/>
    </row>
    <row r="29" spans="1:10" s="18" customFormat="1" x14ac:dyDescent="0.25">
      <c r="A29" s="1"/>
      <c r="B29" s="15" t="s">
        <v>36</v>
      </c>
      <c r="C29" s="52" t="s">
        <v>37</v>
      </c>
      <c r="D29" s="27">
        <v>0</v>
      </c>
      <c r="E29" s="27">
        <v>0</v>
      </c>
      <c r="F29" s="27">
        <v>0</v>
      </c>
      <c r="G29" s="27">
        <v>0</v>
      </c>
      <c r="H29" s="30">
        <f t="shared" si="2"/>
        <v>0</v>
      </c>
      <c r="I29" s="1"/>
      <c r="J29" s="19"/>
    </row>
    <row r="30" spans="1:10" s="18" customFormat="1" x14ac:dyDescent="0.25">
      <c r="A30" s="1"/>
      <c r="B30" s="14" t="s">
        <v>38</v>
      </c>
      <c r="C30" s="51" t="s">
        <v>39</v>
      </c>
      <c r="D30" s="26">
        <v>0</v>
      </c>
      <c r="E30" s="26">
        <v>0</v>
      </c>
      <c r="F30" s="26">
        <v>0</v>
      </c>
      <c r="G30" s="26">
        <v>0</v>
      </c>
      <c r="H30" s="29">
        <f t="shared" si="2"/>
        <v>0</v>
      </c>
      <c r="I30" s="1"/>
      <c r="J30" s="19"/>
    </row>
    <row r="31" spans="1:10" s="18" customFormat="1" x14ac:dyDescent="0.25">
      <c r="A31" s="1"/>
      <c r="B31" s="15" t="s">
        <v>40</v>
      </c>
      <c r="C31" s="52" t="s">
        <v>41</v>
      </c>
      <c r="D31" s="27">
        <v>0</v>
      </c>
      <c r="E31" s="27">
        <v>0</v>
      </c>
      <c r="F31" s="27">
        <v>0</v>
      </c>
      <c r="G31" s="27">
        <v>0</v>
      </c>
      <c r="H31" s="30">
        <f t="shared" si="2"/>
        <v>0</v>
      </c>
      <c r="I31" s="1"/>
      <c r="J31" s="19"/>
    </row>
    <row r="32" spans="1:10" s="18" customFormat="1" ht="21" x14ac:dyDescent="0.25">
      <c r="A32" s="1"/>
      <c r="B32" s="14" t="s">
        <v>86</v>
      </c>
      <c r="C32" s="54" t="s">
        <v>84</v>
      </c>
      <c r="D32" s="26">
        <v>0</v>
      </c>
      <c r="E32" s="26">
        <v>0</v>
      </c>
      <c r="F32" s="26">
        <v>0</v>
      </c>
      <c r="G32" s="26">
        <v>0</v>
      </c>
      <c r="H32" s="29">
        <f>D32+2*(SUM(E32:G32)*$E$18)</f>
        <v>0</v>
      </c>
      <c r="I32" s="1"/>
      <c r="J32" s="19"/>
    </row>
    <row r="33" spans="1:10" s="18" customFormat="1" x14ac:dyDescent="0.25">
      <c r="A33" s="1"/>
      <c r="B33" s="124" t="s">
        <v>90</v>
      </c>
      <c r="C33" s="125"/>
      <c r="D33" s="29">
        <f>AVERAGE(D23:D32)</f>
        <v>0</v>
      </c>
      <c r="E33" s="29">
        <f>AVERAGE(E24:E32)</f>
        <v>0</v>
      </c>
      <c r="F33" s="29">
        <f>AVERAGE(F22:F32)</f>
        <v>0</v>
      </c>
      <c r="G33" s="29">
        <f>AVERAGE(G22:G32)</f>
        <v>0</v>
      </c>
      <c r="H33" s="29"/>
      <c r="I33" s="1"/>
      <c r="J33" s="19"/>
    </row>
    <row r="34" spans="1:10" s="16" customFormat="1" ht="26.4" x14ac:dyDescent="0.25">
      <c r="A34" s="3" t="s">
        <v>16</v>
      </c>
      <c r="B34" s="11"/>
      <c r="C34" s="83" t="s">
        <v>93</v>
      </c>
      <c r="D34" s="83"/>
      <c r="E34" s="83"/>
      <c r="F34" s="83"/>
      <c r="G34" s="83"/>
      <c r="H34" s="31">
        <f>SUM(H22:H32)</f>
        <v>0</v>
      </c>
      <c r="I34" s="3" t="s">
        <v>16</v>
      </c>
    </row>
    <row r="35" spans="1:10" s="16" customFormat="1" x14ac:dyDescent="0.25">
      <c r="A35" s="1"/>
      <c r="B35" s="1"/>
      <c r="C35" s="1"/>
      <c r="D35" s="1"/>
      <c r="E35" s="1"/>
      <c r="F35" s="1"/>
      <c r="G35" s="1"/>
      <c r="H35" s="1"/>
      <c r="I35" s="1"/>
    </row>
    <row r="36" spans="1:10" s="12" customFormat="1" ht="36.6" customHeight="1" x14ac:dyDescent="0.25">
      <c r="A36" s="1"/>
      <c r="B36" s="53"/>
      <c r="C36" s="121" t="s">
        <v>87</v>
      </c>
      <c r="D36" s="121"/>
      <c r="E36" s="121"/>
      <c r="F36" s="39" t="s">
        <v>45</v>
      </c>
      <c r="G36" s="39" t="s">
        <v>46</v>
      </c>
      <c r="H36" s="39" t="s">
        <v>47</v>
      </c>
      <c r="I36" s="3" t="s">
        <v>16</v>
      </c>
    </row>
    <row r="37" spans="1:10" s="12" customFormat="1" ht="26.4" x14ac:dyDescent="0.25">
      <c r="A37" s="1"/>
      <c r="B37" s="7" t="s">
        <v>88</v>
      </c>
      <c r="C37" s="122" t="s">
        <v>89</v>
      </c>
      <c r="D37" s="122"/>
      <c r="E37" s="122"/>
      <c r="F37" s="26">
        <v>0</v>
      </c>
      <c r="G37" s="13">
        <v>1800000</v>
      </c>
      <c r="H37" s="25">
        <f>F37*G37</f>
        <v>0</v>
      </c>
      <c r="I37" s="3" t="s">
        <v>16</v>
      </c>
    </row>
    <row r="38" spans="1:10" s="12" customFormat="1" ht="24.9" customHeight="1" x14ac:dyDescent="0.25">
      <c r="A38" s="1"/>
      <c r="B38" s="11"/>
      <c r="C38" s="121" t="s">
        <v>91</v>
      </c>
      <c r="D38" s="121"/>
      <c r="E38" s="121"/>
      <c r="F38" s="55"/>
      <c r="G38" s="55"/>
      <c r="H38" s="2">
        <f>SUM(H37:H37)</f>
        <v>0</v>
      </c>
      <c r="I38" s="3" t="s">
        <v>16</v>
      </c>
    </row>
    <row r="39" spans="1:10" s="12" customFormat="1" ht="12.9" customHeight="1" x14ac:dyDescent="0.25">
      <c r="A39" s="1"/>
      <c r="B39" s="4"/>
      <c r="C39" s="4"/>
      <c r="D39" s="4"/>
      <c r="E39" s="4"/>
      <c r="F39" s="4"/>
      <c r="G39" s="4"/>
      <c r="H39" s="4"/>
      <c r="I39" s="3" t="s">
        <v>16</v>
      </c>
    </row>
    <row r="40" spans="1:10" s="12" customFormat="1" ht="12.6" customHeight="1" x14ac:dyDescent="0.25">
      <c r="A40" s="3"/>
      <c r="B40" s="3"/>
      <c r="C40" s="123" t="str">
        <f>C34</f>
        <v>Totaal jaarlijkse kosten op basis van maandtarieven</v>
      </c>
      <c r="D40" s="123"/>
      <c r="E40" s="123"/>
      <c r="F40" s="123"/>
      <c r="G40" s="123"/>
      <c r="H40" s="25">
        <f>H34</f>
        <v>0</v>
      </c>
      <c r="I40" s="3" t="s">
        <v>16</v>
      </c>
    </row>
    <row r="41" spans="1:10" s="12" customFormat="1" ht="12.6" customHeight="1" x14ac:dyDescent="0.25">
      <c r="A41" s="3"/>
      <c r="B41" s="3"/>
      <c r="C41" s="123" t="str">
        <f>C38</f>
        <v>Totaal Acquirer</v>
      </c>
      <c r="D41" s="123"/>
      <c r="E41" s="123"/>
      <c r="F41" s="123"/>
      <c r="G41" s="123"/>
      <c r="H41" s="25">
        <f>H38</f>
        <v>0</v>
      </c>
      <c r="I41" s="3" t="s">
        <v>16</v>
      </c>
    </row>
    <row r="42" spans="1:10" s="5" customFormat="1" ht="26.4" x14ac:dyDescent="0.25">
      <c r="A42" s="1"/>
      <c r="B42" s="11">
        <v>2</v>
      </c>
      <c r="C42" s="83" t="str">
        <f>B16</f>
        <v>Positie 2: Jaarlijkse kosten op basis van maandtarieven en Acquirer</v>
      </c>
      <c r="D42" s="83"/>
      <c r="E42" s="83"/>
      <c r="F42" s="83"/>
      <c r="G42" s="83"/>
      <c r="H42" s="2">
        <f>SUM(H40:H41)</f>
        <v>0</v>
      </c>
      <c r="I42" s="3" t="s">
        <v>16</v>
      </c>
    </row>
    <row r="43" spans="1:10" s="16" customFormat="1" ht="34.950000000000003" customHeight="1" x14ac:dyDescent="0.25">
      <c r="A43" s="1"/>
      <c r="B43" s="118" t="s">
        <v>42</v>
      </c>
      <c r="C43" s="119"/>
      <c r="D43" s="119"/>
      <c r="E43" s="119"/>
      <c r="F43" s="119"/>
      <c r="G43" s="119"/>
      <c r="H43" s="119"/>
      <c r="I43" s="1"/>
    </row>
    <row r="44" spans="1:10" s="5" customFormat="1" ht="25.5" customHeight="1" x14ac:dyDescent="0.25">
      <c r="A44" s="1"/>
      <c r="B44" s="77" t="s">
        <v>43</v>
      </c>
      <c r="C44" s="78"/>
      <c r="D44" s="78"/>
      <c r="E44" s="78"/>
      <c r="F44" s="78"/>
      <c r="G44" s="78"/>
      <c r="H44" s="79"/>
      <c r="I44" s="3" t="s">
        <v>16</v>
      </c>
    </row>
    <row r="45" spans="1:10" s="6" customFormat="1" ht="12.75" customHeight="1" x14ac:dyDescent="0.25">
      <c r="A45" s="1"/>
      <c r="B45" s="4"/>
      <c r="C45" s="4"/>
      <c r="D45" s="4"/>
      <c r="E45" s="4"/>
      <c r="F45" s="4"/>
      <c r="G45" s="1"/>
      <c r="H45" s="1"/>
      <c r="I45" s="3" t="s">
        <v>16</v>
      </c>
    </row>
    <row r="46" spans="1:10" s="6" customFormat="1" ht="25.5" customHeight="1" x14ac:dyDescent="0.25">
      <c r="A46" s="1"/>
      <c r="B46" s="38" t="s">
        <v>1</v>
      </c>
      <c r="C46" s="87" t="s">
        <v>44</v>
      </c>
      <c r="D46" s="88"/>
      <c r="E46" s="88"/>
      <c r="F46" s="39" t="s">
        <v>45</v>
      </c>
      <c r="G46" s="39" t="s">
        <v>46</v>
      </c>
      <c r="H46" s="39" t="s">
        <v>47</v>
      </c>
      <c r="I46" s="3" t="s">
        <v>16</v>
      </c>
    </row>
    <row r="47" spans="1:10" s="6" customFormat="1" ht="12.6" customHeight="1" x14ac:dyDescent="0.25">
      <c r="A47" s="1"/>
      <c r="B47" s="7" t="s">
        <v>48</v>
      </c>
      <c r="C47" s="89" t="s">
        <v>49</v>
      </c>
      <c r="D47" s="90"/>
      <c r="E47" s="90"/>
      <c r="F47" s="26">
        <v>0</v>
      </c>
      <c r="G47" s="8">
        <f>CEILING(5%*(Prijsformulier!$G$6+Prijsformulier!$G$7)*10,1)</f>
        <v>119</v>
      </c>
      <c r="H47" s="25">
        <f>G47*F47</f>
        <v>0</v>
      </c>
      <c r="I47" s="3" t="s">
        <v>16</v>
      </c>
    </row>
    <row r="48" spans="1:10" s="6" customFormat="1" ht="12.6" customHeight="1" x14ac:dyDescent="0.25">
      <c r="A48" s="1"/>
      <c r="B48" s="9" t="s">
        <v>50</v>
      </c>
      <c r="C48" s="93" t="s">
        <v>51</v>
      </c>
      <c r="D48" s="94"/>
      <c r="E48" s="94"/>
      <c r="F48" s="27">
        <v>0</v>
      </c>
      <c r="G48" s="10">
        <f>CEILING(2.5%*(Prijsformulier!$G$6+Prijsformulier!$G$7)*10,1)</f>
        <v>60</v>
      </c>
      <c r="H48" s="28">
        <f t="shared" ref="H48:H49" si="3">G48*F48</f>
        <v>0</v>
      </c>
      <c r="I48" s="3" t="s">
        <v>16</v>
      </c>
    </row>
    <row r="49" spans="1:9" s="6" customFormat="1" ht="12.6" customHeight="1" x14ac:dyDescent="0.25">
      <c r="A49" s="1"/>
      <c r="B49" s="7" t="s">
        <v>52</v>
      </c>
      <c r="C49" s="89" t="s">
        <v>53</v>
      </c>
      <c r="D49" s="90"/>
      <c r="E49" s="90"/>
      <c r="F49" s="26">
        <v>0</v>
      </c>
      <c r="G49" s="8">
        <f>CEILING(5%*(Prijsformulier!$G$6+Prijsformulier!$G$7)*10,1)</f>
        <v>119</v>
      </c>
      <c r="H49" s="25">
        <f t="shared" si="3"/>
        <v>0</v>
      </c>
      <c r="I49" s="3"/>
    </row>
    <row r="50" spans="1:9" s="6" customFormat="1" ht="26.4" x14ac:dyDescent="0.25">
      <c r="A50" s="1"/>
      <c r="B50" s="9" t="s">
        <v>54</v>
      </c>
      <c r="C50" s="95" t="s">
        <v>77</v>
      </c>
      <c r="D50" s="96"/>
      <c r="E50" s="96"/>
      <c r="F50" s="27">
        <v>0</v>
      </c>
      <c r="G50" s="10">
        <f>CEILING(1%*(Prijsformulier!$G$6+Prijsformulier!$G$7)*10,1)</f>
        <v>24</v>
      </c>
      <c r="H50" s="28">
        <f>G50*F50</f>
        <v>0</v>
      </c>
      <c r="I50" s="3" t="s">
        <v>16</v>
      </c>
    </row>
    <row r="51" spans="1:9" s="6" customFormat="1" ht="12.6" customHeight="1" x14ac:dyDescent="0.25">
      <c r="A51" s="1"/>
      <c r="B51" s="7" t="s">
        <v>55</v>
      </c>
      <c r="C51" s="89" t="s">
        <v>79</v>
      </c>
      <c r="D51" s="90"/>
      <c r="E51" s="90"/>
      <c r="F51" s="26">
        <v>0</v>
      </c>
      <c r="G51" s="8">
        <f>CEILING(2.5%*(Prijsformulier!$G$6+Prijsformulier!$G$7)*10,1)</f>
        <v>60</v>
      </c>
      <c r="H51" s="25">
        <f>G51*F51</f>
        <v>0</v>
      </c>
      <c r="I51" s="3" t="s">
        <v>16</v>
      </c>
    </row>
    <row r="52" spans="1:9" s="6" customFormat="1" ht="12.6" customHeight="1" x14ac:dyDescent="0.25">
      <c r="A52" s="1"/>
      <c r="B52" s="9" t="s">
        <v>59</v>
      </c>
      <c r="C52" s="95" t="s">
        <v>83</v>
      </c>
      <c r="D52" s="96"/>
      <c r="E52" s="96"/>
      <c r="F52" s="27">
        <v>0</v>
      </c>
      <c r="G52" s="8">
        <f>CEILING(2.5%*(Prijsformulier!$G$6)*10,1)</f>
        <v>57</v>
      </c>
      <c r="H52" s="28">
        <f>G52*F52</f>
        <v>0</v>
      </c>
      <c r="I52" s="3" t="s">
        <v>16</v>
      </c>
    </row>
    <row r="53" spans="1:9" s="12" customFormat="1" ht="24.6" customHeight="1" x14ac:dyDescent="0.25">
      <c r="A53" s="1"/>
      <c r="B53" s="11"/>
      <c r="C53" s="83" t="s">
        <v>56</v>
      </c>
      <c r="D53" s="83"/>
      <c r="E53" s="83"/>
      <c r="F53" s="83"/>
      <c r="G53" s="83"/>
      <c r="H53" s="2">
        <f>SUM(H47:H51)</f>
        <v>0</v>
      </c>
      <c r="I53" s="3" t="s">
        <v>16</v>
      </c>
    </row>
    <row r="54" spans="1:9" s="6" customFormat="1" ht="12.6" customHeight="1" x14ac:dyDescent="0.25">
      <c r="A54" s="1"/>
      <c r="B54" s="1"/>
      <c r="C54" s="1"/>
      <c r="D54" s="1"/>
      <c r="E54" s="1"/>
      <c r="F54" s="1"/>
      <c r="G54" s="1"/>
      <c r="H54" s="1"/>
      <c r="I54" s="3" t="s">
        <v>16</v>
      </c>
    </row>
    <row r="55" spans="1:9" s="5" customFormat="1" ht="25.2" customHeight="1" x14ac:dyDescent="0.25">
      <c r="A55" s="1"/>
      <c r="B55" s="38"/>
      <c r="C55" s="87" t="s">
        <v>57</v>
      </c>
      <c r="D55" s="88"/>
      <c r="E55" s="88"/>
      <c r="F55" s="39" t="s">
        <v>58</v>
      </c>
      <c r="G55" s="39" t="s">
        <v>46</v>
      </c>
      <c r="H55" s="39" t="s">
        <v>47</v>
      </c>
      <c r="I55" s="3" t="s">
        <v>16</v>
      </c>
    </row>
    <row r="56" spans="1:9" s="12" customFormat="1" ht="25.5" customHeight="1" x14ac:dyDescent="0.25">
      <c r="A56" s="1"/>
      <c r="B56" s="7" t="s">
        <v>59</v>
      </c>
      <c r="C56" s="91" t="s">
        <v>60</v>
      </c>
      <c r="D56" s="92"/>
      <c r="E56" s="92"/>
      <c r="F56" s="26">
        <v>0</v>
      </c>
      <c r="G56" s="13">
        <f>SUM(G47:G51)</f>
        <v>382</v>
      </c>
      <c r="H56" s="25">
        <f>G56*F56</f>
        <v>0</v>
      </c>
      <c r="I56" s="3" t="s">
        <v>16</v>
      </c>
    </row>
    <row r="57" spans="1:9" s="12" customFormat="1" ht="25.5" customHeight="1" x14ac:dyDescent="0.25">
      <c r="A57" s="1"/>
      <c r="B57" s="9" t="s">
        <v>61</v>
      </c>
      <c r="C57" s="95" t="s">
        <v>62</v>
      </c>
      <c r="D57" s="96"/>
      <c r="E57" s="96"/>
      <c r="F57" s="27">
        <v>0</v>
      </c>
      <c r="G57" s="10">
        <f>ROUNDUP(G56/2,0)</f>
        <v>191</v>
      </c>
      <c r="H57" s="28">
        <f>G57*F57</f>
        <v>0</v>
      </c>
      <c r="I57" s="3" t="s">
        <v>16</v>
      </c>
    </row>
    <row r="58" spans="1:9" s="12" customFormat="1" ht="25.2" customHeight="1" x14ac:dyDescent="0.25">
      <c r="A58" s="1"/>
      <c r="B58" s="11"/>
      <c r="C58" s="83" t="s">
        <v>63</v>
      </c>
      <c r="D58" s="83"/>
      <c r="E58" s="83"/>
      <c r="F58" s="83"/>
      <c r="G58" s="83"/>
      <c r="H58" s="2">
        <f>SUM(H56:H57)</f>
        <v>0</v>
      </c>
      <c r="I58" s="3" t="s">
        <v>16</v>
      </c>
    </row>
    <row r="59" spans="1:9" s="12" customFormat="1" ht="12.6" customHeight="1" x14ac:dyDescent="0.25">
      <c r="A59" s="1"/>
      <c r="B59" s="4"/>
      <c r="C59" s="4"/>
      <c r="D59" s="4"/>
      <c r="E59" s="4"/>
      <c r="F59" s="4"/>
      <c r="G59" s="4"/>
      <c r="H59" s="4"/>
      <c r="I59" s="3" t="s">
        <v>16</v>
      </c>
    </row>
    <row r="60" spans="1:9" s="12" customFormat="1" ht="12.6" customHeight="1" x14ac:dyDescent="0.25">
      <c r="A60" s="3"/>
      <c r="B60" s="3"/>
      <c r="C60" s="112" t="str">
        <f>C53</f>
        <v>Subtotaal schade en vandalisme</v>
      </c>
      <c r="D60" s="113"/>
      <c r="E60" s="113"/>
      <c r="F60" s="113"/>
      <c r="G60" s="114"/>
      <c r="H60" s="25">
        <f>H53</f>
        <v>0</v>
      </c>
      <c r="I60" s="3" t="s">
        <v>16</v>
      </c>
    </row>
    <row r="61" spans="1:9" s="12" customFormat="1" ht="12.6" customHeight="1" x14ac:dyDescent="0.25">
      <c r="A61" s="3"/>
      <c r="B61" s="3"/>
      <c r="C61" s="84" t="str">
        <f>C58</f>
        <v>Subtotaal storingsherstel buiten onderhoudscontract</v>
      </c>
      <c r="D61" s="85"/>
      <c r="E61" s="85"/>
      <c r="F61" s="85"/>
      <c r="G61" s="86"/>
      <c r="H61" s="28">
        <f>H58</f>
        <v>0</v>
      </c>
      <c r="I61" s="3" t="s">
        <v>16</v>
      </c>
    </row>
    <row r="62" spans="1:9" s="5" customFormat="1" ht="25.5" customHeight="1" x14ac:dyDescent="0.25">
      <c r="A62" s="1"/>
      <c r="B62" s="11">
        <v>3</v>
      </c>
      <c r="C62" s="83" t="str">
        <f>B44</f>
        <v>Positie 3: Schade, vandalisme en storingsherstel buiten het contract</v>
      </c>
      <c r="D62" s="83"/>
      <c r="E62" s="83"/>
      <c r="F62" s="83"/>
      <c r="G62" s="83"/>
      <c r="H62" s="2">
        <f>SUM(H60:H61)</f>
        <v>0</v>
      </c>
      <c r="I62" s="3" t="s">
        <v>16</v>
      </c>
    </row>
    <row r="63" spans="1:9" s="5" customFormat="1" ht="26.4" x14ac:dyDescent="0.25">
      <c r="A63" s="1"/>
      <c r="B63" s="4"/>
      <c r="C63" s="4"/>
      <c r="D63" s="4"/>
      <c r="E63" s="4"/>
      <c r="F63" s="4"/>
      <c r="G63" s="4"/>
      <c r="H63" s="1"/>
      <c r="I63" s="3" t="s">
        <v>16</v>
      </c>
    </row>
    <row r="64" spans="1:9" s="5" customFormat="1" ht="25.5" customHeight="1" x14ac:dyDescent="0.25">
      <c r="A64" s="1"/>
      <c r="B64" s="77" t="s">
        <v>64</v>
      </c>
      <c r="C64" s="78"/>
      <c r="D64" s="78"/>
      <c r="E64" s="78"/>
      <c r="F64" s="78"/>
      <c r="G64" s="78"/>
      <c r="H64" s="79"/>
      <c r="I64" s="3" t="s">
        <v>16</v>
      </c>
    </row>
    <row r="65" spans="1:10" s="5" customFormat="1" x14ac:dyDescent="0.25">
      <c r="A65" s="1"/>
      <c r="B65" s="4"/>
      <c r="C65" s="4"/>
      <c r="D65" s="4"/>
      <c r="E65" s="4"/>
      <c r="F65" s="4"/>
      <c r="G65" s="4"/>
      <c r="H65" s="1"/>
      <c r="I65" s="3"/>
    </row>
    <row r="66" spans="1:10" s="16" customFormat="1" x14ac:dyDescent="0.25">
      <c r="A66" s="1"/>
      <c r="B66" s="38" t="s">
        <v>1</v>
      </c>
      <c r="C66" s="83" t="s">
        <v>65</v>
      </c>
      <c r="D66" s="83"/>
      <c r="E66" s="83"/>
      <c r="F66" s="83"/>
      <c r="G66" s="83"/>
      <c r="H66" s="39" t="s">
        <v>5</v>
      </c>
      <c r="I66" s="1"/>
    </row>
    <row r="67" spans="1:10" s="18" customFormat="1" x14ac:dyDescent="0.25">
      <c r="A67" s="1"/>
      <c r="B67" s="23">
        <f>B13</f>
        <v>1</v>
      </c>
      <c r="C67" s="80" t="str">
        <f>C13</f>
        <v>Positie 1: Levering en installatie</v>
      </c>
      <c r="D67" s="81"/>
      <c r="E67" s="81"/>
      <c r="F67" s="81"/>
      <c r="G67" s="82"/>
      <c r="H67" s="29">
        <f>H13</f>
        <v>0</v>
      </c>
      <c r="I67" s="1"/>
    </row>
    <row r="68" spans="1:10" s="18" customFormat="1" x14ac:dyDescent="0.25">
      <c r="A68" s="1"/>
      <c r="B68" s="24">
        <f>B34</f>
        <v>0</v>
      </c>
      <c r="C68" s="115" t="str">
        <f>C42</f>
        <v>Positie 2: Jaarlijkse kosten op basis van maandtarieven en Acquirer</v>
      </c>
      <c r="D68" s="116"/>
      <c r="E68" s="116"/>
      <c r="F68" s="116"/>
      <c r="G68" s="117"/>
      <c r="H68" s="30">
        <f>H42</f>
        <v>0</v>
      </c>
      <c r="I68" s="1"/>
    </row>
    <row r="69" spans="1:10" s="18" customFormat="1" x14ac:dyDescent="0.25">
      <c r="A69" s="1"/>
      <c r="B69" s="23">
        <f>B62</f>
        <v>3</v>
      </c>
      <c r="C69" s="80" t="str">
        <f>C62</f>
        <v>Positie 3: Schade, vandalisme en storingsherstel buiten het contract</v>
      </c>
      <c r="D69" s="81"/>
      <c r="E69" s="81"/>
      <c r="F69" s="81"/>
      <c r="G69" s="82"/>
      <c r="H69" s="29">
        <f>H62</f>
        <v>0</v>
      </c>
      <c r="I69" s="1"/>
    </row>
    <row r="70" spans="1:10" s="16" customFormat="1" ht="26.4" x14ac:dyDescent="0.25">
      <c r="A70" s="3" t="s">
        <v>16</v>
      </c>
      <c r="B70" s="42"/>
      <c r="C70" s="111" t="s">
        <v>66</v>
      </c>
      <c r="D70" s="111"/>
      <c r="E70" s="111"/>
      <c r="F70" s="111"/>
      <c r="G70" s="111"/>
      <c r="H70" s="43">
        <f>SUM(H67:H69)</f>
        <v>0</v>
      </c>
      <c r="I70" s="3" t="s">
        <v>16</v>
      </c>
    </row>
    <row r="71" spans="1:10" s="16" customFormat="1" x14ac:dyDescent="0.25">
      <c r="A71" s="1"/>
      <c r="B71" s="1"/>
      <c r="C71" s="1"/>
      <c r="D71" s="1"/>
      <c r="E71" s="1"/>
      <c r="F71" s="1"/>
      <c r="G71" s="1"/>
      <c r="H71" s="1"/>
      <c r="I71" s="1"/>
      <c r="J71" s="5"/>
    </row>
    <row r="72" spans="1:10" s="16" customFormat="1" hidden="1" x14ac:dyDescent="0.25">
      <c r="A72" s="1"/>
      <c r="B72" s="46"/>
      <c r="C72" s="46"/>
      <c r="D72" s="46"/>
      <c r="E72" s="46"/>
      <c r="F72" s="46"/>
      <c r="G72" s="46"/>
      <c r="H72" s="1"/>
      <c r="I72" s="1"/>
      <c r="J72" s="5"/>
    </row>
    <row r="73" spans="1:10" s="16" customFormat="1" ht="22.95" customHeight="1" x14ac:dyDescent="0.25">
      <c r="A73" s="1"/>
      <c r="B73" s="87" t="s">
        <v>67</v>
      </c>
      <c r="C73" s="88"/>
      <c r="D73" s="88"/>
      <c r="E73" s="88"/>
      <c r="F73" s="99"/>
      <c r="G73" s="40" t="s">
        <v>68</v>
      </c>
      <c r="H73" s="41"/>
      <c r="I73" s="1"/>
      <c r="J73" s="5"/>
    </row>
    <row r="74" spans="1:10" s="16" customFormat="1" ht="22.95" customHeight="1" x14ac:dyDescent="0.25">
      <c r="A74" s="1"/>
      <c r="B74" s="14" t="s">
        <v>69</v>
      </c>
      <c r="C74" s="100"/>
      <c r="D74" s="101"/>
      <c r="E74" s="101"/>
      <c r="F74" s="102"/>
      <c r="G74" s="107"/>
      <c r="H74" s="108"/>
      <c r="I74" s="1"/>
      <c r="J74" s="5"/>
    </row>
    <row r="75" spans="1:10" s="16" customFormat="1" ht="22.95" customHeight="1" x14ac:dyDescent="0.25">
      <c r="A75" s="1"/>
      <c r="B75" s="15" t="s">
        <v>70</v>
      </c>
      <c r="C75" s="103"/>
      <c r="D75" s="104"/>
      <c r="E75" s="104"/>
      <c r="F75" s="105"/>
      <c r="G75" s="109"/>
      <c r="H75" s="110"/>
      <c r="I75" s="1"/>
      <c r="J75" s="5"/>
    </row>
    <row r="76" spans="1:10" s="16" customFormat="1" x14ac:dyDescent="0.25">
      <c r="A76" s="1"/>
      <c r="B76" s="1"/>
      <c r="C76" s="1"/>
      <c r="D76" s="1"/>
      <c r="E76" s="1"/>
      <c r="F76" s="1"/>
      <c r="G76" s="1"/>
      <c r="H76" s="1"/>
      <c r="I76" s="1"/>
      <c r="J76" s="5"/>
    </row>
    <row r="77" spans="1:10" s="16" customFormat="1" x14ac:dyDescent="0.25">
      <c r="A77" s="1"/>
      <c r="B77" s="106" t="s">
        <v>71</v>
      </c>
      <c r="C77" s="106"/>
      <c r="D77" s="106"/>
      <c r="E77" s="106"/>
      <c r="F77" s="106"/>
      <c r="G77" s="106"/>
      <c r="H77" s="106"/>
      <c r="I77" s="1"/>
    </row>
    <row r="78" spans="1:10" s="16" customFormat="1" x14ac:dyDescent="0.25">
      <c r="A78" s="1"/>
      <c r="B78" s="1"/>
      <c r="C78" s="1"/>
      <c r="D78" s="1"/>
      <c r="E78" s="1"/>
      <c r="F78" s="1"/>
      <c r="G78" s="1"/>
      <c r="H78" s="1"/>
      <c r="I78" s="1"/>
    </row>
    <row r="79" spans="1:10" s="16" customFormat="1" x14ac:dyDescent="0.25">
      <c r="A79" s="1"/>
      <c r="B79" s="97" t="s">
        <v>72</v>
      </c>
      <c r="C79" s="98"/>
      <c r="D79" s="98"/>
      <c r="E79" s="98"/>
      <c r="F79" s="98"/>
      <c r="G79" s="98"/>
      <c r="H79" s="98"/>
      <c r="I79" s="1"/>
    </row>
    <row r="80" spans="1:10" s="16" customFormat="1" x14ac:dyDescent="0.25">
      <c r="A80" s="1"/>
      <c r="B80" s="44" t="s">
        <v>94</v>
      </c>
      <c r="C80" s="1"/>
      <c r="D80" s="1"/>
      <c r="E80" s="1"/>
      <c r="F80" s="1"/>
      <c r="G80" s="1"/>
      <c r="H80" s="1"/>
      <c r="I80" s="45"/>
    </row>
    <row r="81" spans="9:9" x14ac:dyDescent="0.25"/>
    <row r="82" spans="9:9" x14ac:dyDescent="0.25"/>
    <row r="83" spans="9:9" x14ac:dyDescent="0.25"/>
    <row r="84" spans="9:9" x14ac:dyDescent="0.25">
      <c r="I84" s="56"/>
    </row>
  </sheetData>
  <mergeCells count="57">
    <mergeCell ref="B44:H44"/>
    <mergeCell ref="B43:H43"/>
    <mergeCell ref="C5:E5"/>
    <mergeCell ref="C6:E6"/>
    <mergeCell ref="C8:E8"/>
    <mergeCell ref="C7:E7"/>
    <mergeCell ref="C11:E11"/>
    <mergeCell ref="C36:E36"/>
    <mergeCell ref="C37:E37"/>
    <mergeCell ref="C38:E38"/>
    <mergeCell ref="C40:G40"/>
    <mergeCell ref="C41:G41"/>
    <mergeCell ref="C34:G34"/>
    <mergeCell ref="B33:C33"/>
    <mergeCell ref="B79:H79"/>
    <mergeCell ref="B16:H16"/>
    <mergeCell ref="B18:D18"/>
    <mergeCell ref="C42:G42"/>
    <mergeCell ref="B73:F73"/>
    <mergeCell ref="C74:F74"/>
    <mergeCell ref="C75:F75"/>
    <mergeCell ref="B77:H77"/>
    <mergeCell ref="C62:G62"/>
    <mergeCell ref="G74:H75"/>
    <mergeCell ref="B64:H64"/>
    <mergeCell ref="C70:G70"/>
    <mergeCell ref="C60:G60"/>
    <mergeCell ref="C66:G66"/>
    <mergeCell ref="C67:G67"/>
    <mergeCell ref="C68:G68"/>
    <mergeCell ref="C69:G69"/>
    <mergeCell ref="C58:G58"/>
    <mergeCell ref="C61:G61"/>
    <mergeCell ref="C46:E46"/>
    <mergeCell ref="C55:E55"/>
    <mergeCell ref="C47:E47"/>
    <mergeCell ref="C49:E49"/>
    <mergeCell ref="C51:E51"/>
    <mergeCell ref="C56:E56"/>
    <mergeCell ref="C48:E48"/>
    <mergeCell ref="C50:E50"/>
    <mergeCell ref="C57:E57"/>
    <mergeCell ref="C53:G53"/>
    <mergeCell ref="C52:E52"/>
    <mergeCell ref="A1:XFD1"/>
    <mergeCell ref="C22:D22"/>
    <mergeCell ref="C12:E12"/>
    <mergeCell ref="E18:H18"/>
    <mergeCell ref="C9:E9"/>
    <mergeCell ref="C10:E10"/>
    <mergeCell ref="C13:G13"/>
    <mergeCell ref="E20:G20"/>
    <mergeCell ref="B14:G15"/>
    <mergeCell ref="C2:D2"/>
    <mergeCell ref="C4:D4"/>
    <mergeCell ref="B3:H3"/>
    <mergeCell ref="E4:F4"/>
  </mergeCells>
  <printOptions horizontalCentered="1" headings="1"/>
  <pageMargins left="0.70866141732283472" right="0.70866141732283472" top="0.74803149606299213" bottom="0.74803149606299213" header="0.31496062992125984" footer="0.31496062992125984"/>
  <pageSetup paperSize="9" scale="51" orientation="portrait" r:id="rId1"/>
  <headerFooter>
    <oddFooter>&amp;L&amp;F&amp;RBlad: &amp;A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5009CD8CA11B43BC57831F0072AA9E" ma:contentTypeVersion="13" ma:contentTypeDescription="Een nieuw document maken." ma:contentTypeScope="" ma:versionID="28f5f79d52b94bc4c6cd30edf4a3ccd7">
  <xsd:schema xmlns:xsd="http://www.w3.org/2001/XMLSchema" xmlns:xs="http://www.w3.org/2001/XMLSchema" xmlns:p="http://schemas.microsoft.com/office/2006/metadata/properties" xmlns:ns2="6a8a6b2c-59d3-4723-b755-92480787076c" xmlns:ns3="2db02cdf-50f5-420b-be8d-2e735326fdbf" targetNamespace="http://schemas.microsoft.com/office/2006/metadata/properties" ma:root="true" ma:fieldsID="13e06e4ea2c5ab8be81e038638777182" ns2:_="" ns3:_="">
    <xsd:import namespace="6a8a6b2c-59d3-4723-b755-92480787076c"/>
    <xsd:import namespace="2db02cdf-50f5-420b-be8d-2e735326fd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8a6b2c-59d3-4723-b755-9248078707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b02cdf-50f5-420b-be8d-2e735326fdb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2bd69566-1722-4bb8-8529-2555e7ec3815}" ma:internalName="TaxCatchAll" ma:showField="CatchAllData" ma:web="2db02cdf-50f5-420b-be8d-2e735326fd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db02cdf-50f5-420b-be8d-2e735326fdbf" xsi:nil="true"/>
    <lcf76f155ced4ddcb4097134ff3c332f xmlns="6a8a6b2c-59d3-4723-b755-9248078707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23695D-7314-48D8-9292-59C4B0D371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8a6b2c-59d3-4723-b755-92480787076c"/>
    <ds:schemaRef ds:uri="2db02cdf-50f5-420b-be8d-2e735326fd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1FF9A9-0D94-469C-AED7-6DECD570795F}">
  <ds:schemaRefs>
    <ds:schemaRef ds:uri="http://schemas.microsoft.com/office/infopath/2007/PartnerControls"/>
    <ds:schemaRef ds:uri="http://schemas.microsoft.com/office/2006/documentManagement/types"/>
    <ds:schemaRef ds:uri="2db02cdf-50f5-420b-be8d-2e735326fdbf"/>
    <ds:schemaRef ds:uri="http://purl.org/dc/elements/1.1/"/>
    <ds:schemaRef ds:uri="http://schemas.microsoft.com/office/2006/metadata/properties"/>
    <ds:schemaRef ds:uri="http://purl.org/dc/terms/"/>
    <ds:schemaRef ds:uri="http://schemas.openxmlformats.org/package/2006/metadata/core-properties"/>
    <ds:schemaRef ds:uri="6a8a6b2c-59d3-4723-b755-92480787076c"/>
    <ds:schemaRef ds:uri="http://purl.org/dc/dcmitype/"/>
    <ds:schemaRef ds:uri="http://www.w3.org/XML/1998/namespace"/>
  </ds:schemaRefs>
</ds:datastoreItem>
</file>

<file path=customXml/itemProps3.xml><?xml version="1.0" encoding="utf-8"?>
<ds:datastoreItem xmlns:ds="http://schemas.openxmlformats.org/officeDocument/2006/customXml" ds:itemID="{705CF2F5-FF4F-48A5-B535-2FBEF0F178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Spark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Prijsformulier Gemeente Groningen</dc:subject>
  <dc:creator>Spark</dc:creator>
  <cp:keywords/>
  <dc:description/>
  <cp:lastModifiedBy>Ids Vermaning</cp:lastModifiedBy>
  <cp:revision/>
  <dcterms:created xsi:type="dcterms:W3CDTF">2002-11-08T13:13:10Z</dcterms:created>
  <dcterms:modified xsi:type="dcterms:W3CDTF">2024-11-18T08:30:04Z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0x010100805009CD8CA11B43BC57831F0072AA9E</vt:lpwstr>
  </property>
  <property fmtid="{D5CDD505-2E9C-101B-9397-08002B2CF9AE}" pid="3" name="TaxKeyword">
    <vt:lpwstr/>
  </property>
  <property fmtid="{D5CDD505-2E9C-101B-9397-08002B2CF9AE}" pid="4" name="MediaServiceImageTags">
    <vt:lpwstr/>
  </property>
  <property fmtid="{D5CDD505-2E9C-101B-9397-08002B2CF9AE}" pid="5" name="Order">
    <vt:r8>53500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