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Reinigen en inspecteren rioleringen 2025-2029/02 Specificatie/01 Aanvraag/02 Definitief/"/>
    </mc:Choice>
  </mc:AlternateContent>
  <xr:revisionPtr revIDLastSave="0" documentId="8_{4FEEBACC-5648-48A8-81CC-218C59F9952C}" xr6:coauthVersionLast="47" xr6:coauthVersionMax="47" xr10:uidLastSave="{00000000-0000-0000-0000-000000000000}"/>
  <bookViews>
    <workbookView xWindow="-120" yWindow="-120" windowWidth="29040" windowHeight="17520" tabRatio="761" activeTab="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B5" i="6"/>
  <c r="B6" i="6"/>
  <c r="E10" i="6"/>
  <c r="D9" i="6"/>
  <c r="C9" i="6"/>
  <c r="D18" i="6" l="1"/>
  <c r="E18" i="6"/>
  <c r="G18" i="6"/>
  <c r="G12" i="6" l="1"/>
  <c r="D23" i="6"/>
  <c r="D24" i="6"/>
  <c r="D25" i="6"/>
  <c r="D26" i="6"/>
  <c r="D22" i="6"/>
  <c r="D19" i="6"/>
  <c r="D20" i="6"/>
  <c r="D15" i="6"/>
  <c r="D16" i="6"/>
  <c r="D14" i="6"/>
  <c r="D12" i="6"/>
  <c r="D11" i="6"/>
  <c r="E26" i="6"/>
  <c r="E25" i="6"/>
  <c r="E24" i="6"/>
  <c r="E23" i="6"/>
  <c r="E22" i="6"/>
  <c r="E19" i="6"/>
  <c r="E20" i="6"/>
  <c r="E15" i="6"/>
  <c r="E16" i="6"/>
  <c r="E14" i="6"/>
  <c r="E12" i="6"/>
  <c r="E11" i="6"/>
  <c r="G24" i="6"/>
  <c r="G25" i="6"/>
  <c r="G26" i="6"/>
  <c r="G19" i="6"/>
  <c r="G20" i="6"/>
  <c r="G16" i="6"/>
  <c r="A4" i="6"/>
  <c r="A5" i="6"/>
  <c r="A6" i="6"/>
  <c r="A3" i="6"/>
  <c r="B3" i="6"/>
  <c r="G23" i="6"/>
  <c r="G11" i="6"/>
  <c r="G14" i="6"/>
  <c r="G15" i="6"/>
  <c r="G22" i="6"/>
  <c r="B10" i="5"/>
  <c r="I17" i="6" s="1"/>
  <c r="I21" i="6"/>
  <c r="I10" i="6" l="1"/>
  <c r="I13" i="6"/>
  <c r="I9" i="6" s="1"/>
  <c r="D21" i="6"/>
  <c r="E21" i="6"/>
  <c r="D17" i="6"/>
  <c r="D13" i="6"/>
  <c r="G13" i="6"/>
  <c r="G21" i="6"/>
  <c r="G10" i="6"/>
  <c r="E13" i="6"/>
  <c r="E17" i="6"/>
  <c r="G17" i="6"/>
  <c r="D10" i="6"/>
  <c r="I18" i="6" l="1"/>
  <c r="I22" i="6"/>
  <c r="I26" i="6"/>
  <c r="I25" i="6"/>
  <c r="I24" i="6"/>
  <c r="H21" i="6"/>
  <c r="I20" i="6"/>
  <c r="I19" i="6"/>
  <c r="H17" i="6"/>
  <c r="I15" i="6"/>
  <c r="I23" i="6"/>
  <c r="H13" i="6"/>
  <c r="I16" i="6"/>
  <c r="H10" i="6"/>
  <c r="I11" i="6"/>
  <c r="I12" i="6"/>
  <c r="I14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<sst xmlns="http://schemas.openxmlformats.org/spreadsheetml/2006/main" count="66" uniqueCount="66">
  <si>
    <t xml:space="preserve"> Rekenmodel prestatiemeting</t>
  </si>
  <si>
    <t>Projectgegevens</t>
  </si>
  <si>
    <t>Naam</t>
  </si>
  <si>
    <t>Reinigen en inspecteren rioleringen 2025-2029</t>
  </si>
  <si>
    <t>Bestek</t>
  </si>
  <si>
    <t>Dossier</t>
  </si>
  <si>
    <t>-</t>
  </si>
  <si>
    <t>Datum</t>
  </si>
  <si>
    <t>Factor</t>
  </si>
  <si>
    <t>Aanneemsom</t>
  </si>
  <si>
    <t>Rekenwaarde prestatiemeting</t>
  </si>
  <si>
    <t>Behaald % prestatiemeting</t>
  </si>
  <si>
    <t>Aangeboden %  prestatiemeting</t>
  </si>
  <si>
    <t>Verschil</t>
  </si>
  <si>
    <t>Te verrekenen bedrag</t>
  </si>
  <si>
    <t>Factor bij bonus</t>
  </si>
  <si>
    <t>Factor bij malus</t>
  </si>
  <si>
    <t>De gele cellen zijn invulbaar</t>
  </si>
  <si>
    <t>PROJECTBEOORDELINGSFORMULIER</t>
  </si>
  <si>
    <t>voldaan zonder herstel of tekortkoming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</si>
  <si>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</si>
  <si>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</si>
  <si>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</si>
  <si>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Toetsingsonderdelen</t>
  </si>
  <si>
    <t>Wegings- factor</t>
  </si>
  <si>
    <t>WF ter info en controle in %</t>
  </si>
  <si>
    <t>Maximaal te behalen punten</t>
  </si>
  <si>
    <t>Beoorde-lings waarde</t>
  </si>
  <si>
    <t>Behaalde punten</t>
  </si>
  <si>
    <t>Gescoorde waarde in procenten</t>
  </si>
  <si>
    <t>Max. rekenwaarde</t>
  </si>
  <si>
    <t>totaal gescoorde waarde</t>
  </si>
  <si>
    <t>Aanleveren documenten</t>
  </si>
  <si>
    <t>1.1</t>
  </si>
  <si>
    <t>1.2</t>
  </si>
  <si>
    <t>2.</t>
  </si>
  <si>
    <t>2.1</t>
  </si>
  <si>
    <t>2.2</t>
  </si>
  <si>
    <t>2.3</t>
  </si>
  <si>
    <t>3.</t>
  </si>
  <si>
    <t>Projectkwaliteit en uitvoering</t>
  </si>
  <si>
    <t>3.1</t>
  </si>
  <si>
    <t>3.2</t>
  </si>
  <si>
    <t>3.3</t>
  </si>
  <si>
    <t>4.</t>
  </si>
  <si>
    <t>4.1</t>
  </si>
  <si>
    <t>4.2</t>
  </si>
  <si>
    <t>4.3</t>
  </si>
  <si>
    <t>4.4</t>
  </si>
  <si>
    <t>4.5</t>
  </si>
  <si>
    <t>Planning en projectadministratie</t>
  </si>
  <si>
    <t>Omgevingsmanagement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</si>
  <si>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verkeersplan, etc.</t>
  </si>
  <si>
    <t>Rioolinspectiegegevens met bijbehorende rapportages worden tijdig, compleet ingediend en voldoen aan bestekeisen.</t>
  </si>
  <si>
    <t>De overall planning voldoet aan de eisen van het contract en par.26 van de UAV 2012 en moet vierwekelijks geactualiseerd worden.</t>
  </si>
  <si>
    <t>Wijzigingen in planning en/of uitvoering worden dagelijks gemeld bij de directie.</t>
  </si>
  <si>
    <t>Afwijkingen worden tijdig gemeld, duidelijk omschreven en goed gemotiveerd. Na verzoek indienen van open begroting met marktconforme prijzen.</t>
  </si>
  <si>
    <t>Proactief melden van onvoldoend werk en schade.</t>
  </si>
  <si>
    <t>De reinigingswerkzaamheden voldoen aan bestekeisen.</t>
  </si>
  <si>
    <t>Opdrachtnemer komt afspraken met, en aanwijzingen van de directie juist en tijdig na.</t>
  </si>
  <si>
    <t>Uitvoerder en/of projectleider is telefonisch goed bereikbaar en reageert dagelijks op vragen en opmerkingen.</t>
  </si>
  <si>
    <t>Veilig werken en voorkomen gevaarlijke situaties voor medewerkers, omwonenden en weggebruikers.</t>
  </si>
  <si>
    <r>
      <t xml:space="preserve">Al het personeel dat namens </t>
    </r>
    <r>
      <rPr>
        <sz val="10"/>
        <rFont val="Arial"/>
        <family val="2"/>
      </rPr>
      <t>opdrachtnemer</t>
    </r>
    <r>
      <rPr>
        <sz val="10"/>
        <color indexed="8"/>
        <rFont val="Arial"/>
        <family val="2"/>
      </rPr>
      <t xml:space="preserve"> op de werkplek aanwezig is is goed geïnstrueerd, toont eigenaarschap voor het werk en heeft oog voor de sociale aspecten naar de omgeving.</t>
    </r>
  </si>
  <si>
    <t>Opdrachtnemer is proactief in het voorkomen en het dageijks, per mail, afhandelen van klachten</t>
  </si>
  <si>
    <t>De inspectiewerkzaamheden voldoen aan bestekeisen</t>
  </si>
  <si>
    <t>25.Beheer.01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</si>
</sst>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/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166" fontId="4" fillId="3" borderId="19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0" xfId="0" applyFont="1" applyBorder="1" applyAlignment="1">
      <alignment horizontal="center" vertical="top" wrapText="1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3" fillId="3" borderId="33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horizontal="center" vertical="center" wrapText="1"/>
    </xf>
    <xf numFmtId="10" fontId="3" fillId="3" borderId="33" xfId="0" applyNumberFormat="1" applyFont="1" applyFill="1" applyBorder="1" applyAlignment="1">
      <alignment horizontal="center" vertical="center" wrapText="1"/>
    </xf>
    <xf numFmtId="44" fontId="3" fillId="3" borderId="34" xfId="1" applyFont="1" applyFill="1" applyBorder="1" applyAlignment="1" applyProtection="1">
      <alignment horizontal="center" vertical="center" wrapText="1"/>
    </xf>
    <xf numFmtId="10" fontId="11" fillId="0" borderId="20" xfId="2" applyNumberFormat="1" applyFont="1" applyFill="1" applyBorder="1" applyAlignment="1" applyProtection="1">
      <alignment horizontal="center" vertical="top" wrapText="1"/>
    </xf>
    <xf numFmtId="0" fontId="3" fillId="0" borderId="20" xfId="0" applyFont="1" applyBorder="1" applyAlignment="1">
      <alignment horizontal="center" vertical="center" wrapText="1"/>
    </xf>
    <xf numFmtId="44" fontId="3" fillId="0" borderId="9" xfId="1" applyFont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 wrapText="1"/>
    </xf>
    <xf numFmtId="9" fontId="3" fillId="0" borderId="36" xfId="0" applyNumberFormat="1" applyFont="1" applyBorder="1" applyAlignment="1">
      <alignment horizontal="center" vertical="center"/>
    </xf>
    <xf numFmtId="9" fontId="11" fillId="0" borderId="36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wrapText="1"/>
    </xf>
    <xf numFmtId="9" fontId="4" fillId="2" borderId="36" xfId="0" applyNumberFormat="1" applyFont="1" applyFill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0" fontId="11" fillId="0" borderId="18" xfId="2" applyNumberFormat="1" applyFont="1" applyFill="1" applyBorder="1" applyAlignment="1" applyProtection="1">
      <alignment horizontal="center" vertical="top" wrapText="1"/>
    </xf>
    <xf numFmtId="0" fontId="3" fillId="4" borderId="36" xfId="0" applyFont="1" applyFill="1" applyBorder="1" applyAlignment="1" applyProtection="1">
      <alignment horizontal="center" vertical="center" wrapText="1"/>
      <protection locked="0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vertical="top" wrapText="1"/>
    </xf>
    <xf numFmtId="0" fontId="5" fillId="3" borderId="27" xfId="0" applyFont="1" applyFill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4" fillId="3" borderId="30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0" borderId="11" xfId="0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9" fillId="3" borderId="38" xfId="0" applyFont="1" applyFill="1" applyBorder="1" applyAlignment="1">
      <alignment horizontal="left" vertical="top" wrapText="1"/>
    </xf>
    <xf numFmtId="0" fontId="9" fillId="3" borderId="39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 wrapText="1"/>
    </xf>
    <xf numFmtId="0" fontId="4" fillId="6" borderId="32" xfId="0" applyFont="1" applyFill="1" applyBorder="1" applyAlignment="1" applyProtection="1">
      <alignment horizontal="left" vertical="center" wrapText="1"/>
    </xf>
    <xf numFmtId="0" fontId="4" fillId="6" borderId="33" xfId="0" applyFont="1" applyFill="1" applyBorder="1" applyAlignment="1" applyProtection="1">
      <alignment vertical="center" wrapText="1"/>
    </xf>
    <xf numFmtId="9" fontId="4" fillId="6" borderId="33" xfId="2" applyFont="1" applyFill="1" applyBorder="1" applyAlignment="1" applyProtection="1">
      <alignment horizontal="center" vertical="center" wrapText="1"/>
    </xf>
    <xf numFmtId="9" fontId="11" fillId="5" borderId="33" xfId="0" applyNumberFormat="1" applyFont="1" applyFill="1" applyBorder="1" applyAlignment="1" applyProtection="1">
      <alignment horizontal="center" vertical="center" wrapText="1"/>
    </xf>
    <xf numFmtId="1" fontId="4" fillId="5" borderId="33" xfId="0" applyNumberFormat="1" applyFont="1" applyFill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horizontal="left" vertical="center" wrapText="1"/>
    </xf>
    <xf numFmtId="0" fontId="3" fillId="0" borderId="20" xfId="0" applyFont="1" applyBorder="1" applyAlignment="1" applyProtection="1">
      <alignment horizontal="left" vertical="top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4" fillId="5" borderId="32" xfId="0" applyFont="1" applyFill="1" applyBorder="1" applyAlignment="1" applyProtection="1">
      <alignment horizontal="left" vertical="center" wrapText="1"/>
    </xf>
    <xf numFmtId="9" fontId="4" fillId="6" borderId="33" xfId="0" applyNumberFormat="1" applyFont="1" applyFill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vertical="top" wrapText="1"/>
    </xf>
    <xf numFmtId="0" fontId="3" fillId="0" borderId="5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vertical="top" wrapText="1"/>
    </xf>
    <xf numFmtId="0" fontId="3" fillId="0" borderId="13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vertical="top" wrapText="1"/>
    </xf>
    <xf numFmtId="0" fontId="3" fillId="0" borderId="3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vertical="top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Protection="1"/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B12" sqref="B12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65" t="s">
        <v>0</v>
      </c>
      <c r="B1" s="66"/>
    </row>
    <row r="2" spans="1:2" ht="15" customHeight="1" x14ac:dyDescent="0.2">
      <c r="A2" s="69" t="s">
        <v>1</v>
      </c>
      <c r="B2" s="70"/>
    </row>
    <row r="3" spans="1:2" ht="25.5" x14ac:dyDescent="0.2">
      <c r="A3" s="15" t="s">
        <v>2</v>
      </c>
      <c r="B3" s="84" t="s">
        <v>3</v>
      </c>
    </row>
    <row r="4" spans="1:2" ht="15" customHeight="1" x14ac:dyDescent="0.2">
      <c r="A4" s="15" t="s">
        <v>4</v>
      </c>
      <c r="B4" s="85" t="s">
        <v>65</v>
      </c>
    </row>
    <row r="5" spans="1:2" ht="15" customHeight="1" x14ac:dyDescent="0.2">
      <c r="A5" s="15" t="s">
        <v>5</v>
      </c>
      <c r="B5" s="84" t="s">
        <v>6</v>
      </c>
    </row>
    <row r="6" spans="1:2" ht="15" customHeight="1" x14ac:dyDescent="0.2">
      <c r="A6" s="15" t="s">
        <v>7</v>
      </c>
      <c r="B6" s="86">
        <v>45755</v>
      </c>
    </row>
    <row r="7" spans="1:2" ht="15" customHeight="1" x14ac:dyDescent="0.2">
      <c r="A7" s="67"/>
      <c r="B7" s="68"/>
    </row>
    <row r="8" spans="1:2" ht="15" customHeight="1" x14ac:dyDescent="0.2">
      <c r="A8" s="16" t="s">
        <v>8</v>
      </c>
      <c r="B8" s="17">
        <v>0.15</v>
      </c>
    </row>
    <row r="9" spans="1:2" ht="15" customHeight="1" x14ac:dyDescent="0.2">
      <c r="A9" s="16" t="s">
        <v>9</v>
      </c>
      <c r="B9" s="18">
        <v>250000</v>
      </c>
    </row>
    <row r="10" spans="1:2" ht="15" customHeight="1" x14ac:dyDescent="0.2">
      <c r="A10" s="16" t="s">
        <v>10</v>
      </c>
      <c r="B10" s="19">
        <f>B9*B8</f>
        <v>37500</v>
      </c>
    </row>
    <row r="11" spans="1:2" ht="15" customHeight="1" x14ac:dyDescent="0.2">
      <c r="A11" s="16" t="s">
        <v>11</v>
      </c>
      <c r="B11" s="20">
        <f>Projectbeoordelingsformulier!H9</f>
        <v>1</v>
      </c>
    </row>
    <row r="12" spans="1:2" ht="15" customHeight="1" x14ac:dyDescent="0.2">
      <c r="A12" s="16" t="s">
        <v>12</v>
      </c>
      <c r="B12" s="21">
        <v>0.8</v>
      </c>
    </row>
    <row r="13" spans="1:2" ht="15" customHeight="1" x14ac:dyDescent="0.2">
      <c r="A13" s="16" t="s">
        <v>13</v>
      </c>
      <c r="B13" s="22">
        <f>ROUND(B11-B12,2)</f>
        <v>0.2</v>
      </c>
    </row>
    <row r="14" spans="1:2" ht="15" customHeight="1" x14ac:dyDescent="0.2">
      <c r="A14" s="16" t="s">
        <v>14</v>
      </c>
      <c r="B14" s="19">
        <f>IF(B13&lt;=0%,B8*B9*B13*B17,B8*B9*B13*B16)</f>
        <v>5625</v>
      </c>
    </row>
    <row r="15" spans="1:2" ht="15" customHeight="1" x14ac:dyDescent="0.2">
      <c r="A15" s="67"/>
      <c r="B15" s="68"/>
    </row>
    <row r="16" spans="1:2" ht="15.75" x14ac:dyDescent="0.2">
      <c r="A16" s="16" t="s">
        <v>15</v>
      </c>
      <c r="B16" s="36">
        <v>0.75</v>
      </c>
    </row>
    <row r="17" spans="1:2" ht="15.75" x14ac:dyDescent="0.2">
      <c r="A17" s="16" t="s">
        <v>16</v>
      </c>
      <c r="B17" s="36">
        <v>2.5</v>
      </c>
    </row>
    <row r="18" spans="1:2" ht="15" customHeight="1" thickBot="1" x14ac:dyDescent="0.25">
      <c r="A18" s="63"/>
      <c r="B18" s="64"/>
    </row>
    <row r="20" spans="1:2" x14ac:dyDescent="0.2">
      <c r="A20" s="2" t="s">
        <v>17</v>
      </c>
    </row>
  </sheetData>
  <sheetProtection algorithmName="SHA-512" hashValue="QlHlf4C25M5zi7JjQIFs7t9QSqRwEgj4D75TFQ74hoPVg+xPCS9vzJjQD9+CaduK+TUALSLlEwfuMQwN6opkPw==" saltValue="g/t5WgS1UQWtm2nYhBjWag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6"/>
  <sheetViews>
    <sheetView tabSelected="1" zoomScale="115" zoomScaleNormal="115" zoomScaleSheetLayoutView="85" workbookViewId="0">
      <selection activeCell="F11" sqref="F11"/>
    </sheetView>
  </sheetViews>
  <sheetFormatPr defaultRowHeight="12.75" x14ac:dyDescent="0.2"/>
  <cols>
    <col min="1" max="1" width="9.7109375" style="10" bestFit="1" customWidth="1"/>
    <col min="2" max="2" width="61.5703125" style="6" customWidth="1"/>
    <col min="3" max="3" width="9.85546875" style="7" bestFit="1" customWidth="1"/>
    <col min="4" max="4" width="9.42578125" style="38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73" t="s">
        <v>18</v>
      </c>
      <c r="B1" s="74"/>
      <c r="C1" s="74"/>
      <c r="D1" s="74"/>
      <c r="E1" s="74"/>
      <c r="F1" s="74"/>
      <c r="G1" s="74"/>
      <c r="H1" s="74"/>
      <c r="I1" s="75"/>
    </row>
    <row r="2" spans="1:9" s="6" customFormat="1" x14ac:dyDescent="0.2">
      <c r="A2" s="3"/>
      <c r="B2" s="4"/>
      <c r="C2" s="5"/>
      <c r="D2" s="37"/>
      <c r="E2" s="4"/>
      <c r="F2" s="13">
        <v>5</v>
      </c>
      <c r="G2" s="83" t="s">
        <v>19</v>
      </c>
      <c r="H2" s="83"/>
      <c r="I2" s="83"/>
    </row>
    <row r="3" spans="1:9" x14ac:dyDescent="0.2">
      <c r="A3" s="87" t="str">
        <f>IF(rekenmodel!A3="","",rekenmodel!A3)</f>
        <v>Naam</v>
      </c>
      <c r="B3" s="11" t="str">
        <f>IF(rekenmodel!B3="","",rekenmodel!B3)</f>
        <v>Reinigen en inspecteren rioleringen 2025-2029</v>
      </c>
      <c r="E3" s="7"/>
      <c r="F3" s="13">
        <v>3</v>
      </c>
      <c r="G3" s="80" t="s">
        <v>20</v>
      </c>
      <c r="H3" s="81"/>
      <c r="I3" s="82"/>
    </row>
    <row r="4" spans="1:9" x14ac:dyDescent="0.2">
      <c r="A4" s="88" t="str">
        <f>IF(rekenmodel!A4="","",rekenmodel!A4)</f>
        <v>Bestek</v>
      </c>
      <c r="B4" s="12" t="str">
        <f>IF(rekenmodel!B4="","",rekenmodel!B4)</f>
        <v>25.Beheer.01</v>
      </c>
      <c r="E4" s="7"/>
      <c r="F4" s="71">
        <v>1</v>
      </c>
      <c r="G4" s="72" t="s">
        <v>21</v>
      </c>
      <c r="H4" s="72"/>
      <c r="I4" s="72"/>
    </row>
    <row r="5" spans="1:9" x14ac:dyDescent="0.2">
      <c r="A5" s="88" t="str">
        <f>IF(rekenmodel!A5="","",rekenmodel!A5)</f>
        <v>Dossier</v>
      </c>
      <c r="B5" s="12" t="str">
        <f>IF(rekenmodel!B5="","",rekenmodel!B5)</f>
        <v>-</v>
      </c>
      <c r="E5" s="7"/>
      <c r="F5" s="71"/>
      <c r="G5" s="72"/>
      <c r="H5" s="72"/>
      <c r="I5" s="72"/>
    </row>
    <row r="6" spans="1:9" x14ac:dyDescent="0.2">
      <c r="A6" s="89" t="str">
        <f>IF(rekenmodel!A6="","",rekenmodel!A6)</f>
        <v>Datum</v>
      </c>
      <c r="B6" s="35">
        <f>IF(rekenmodel!B6="","",rekenmodel!B6)</f>
        <v>45755</v>
      </c>
      <c r="E6" s="7"/>
      <c r="F6" s="71">
        <v>0</v>
      </c>
      <c r="G6" s="72" t="s">
        <v>22</v>
      </c>
      <c r="H6" s="72"/>
      <c r="I6" s="72"/>
    </row>
    <row r="7" spans="1:9" ht="13.5" thickBot="1" x14ac:dyDescent="0.25">
      <c r="A7" s="8"/>
      <c r="B7" s="9"/>
      <c r="C7" s="33"/>
      <c r="D7" s="39"/>
      <c r="E7" s="33"/>
      <c r="F7" s="71"/>
      <c r="G7" s="72"/>
      <c r="H7" s="72"/>
      <c r="I7" s="72"/>
    </row>
    <row r="8" spans="1:9" ht="33.75" x14ac:dyDescent="0.2">
      <c r="A8" s="31"/>
      <c r="B8" s="76" t="s">
        <v>23</v>
      </c>
      <c r="C8" s="32" t="s">
        <v>24</v>
      </c>
      <c r="D8" s="40" t="s">
        <v>25</v>
      </c>
      <c r="E8" s="78" t="s">
        <v>26</v>
      </c>
      <c r="F8" s="78" t="s">
        <v>27</v>
      </c>
      <c r="G8" s="32" t="s">
        <v>28</v>
      </c>
      <c r="H8" s="32" t="s">
        <v>29</v>
      </c>
      <c r="I8" s="14" t="s">
        <v>30</v>
      </c>
    </row>
    <row r="9" spans="1:9" ht="13.5" thickBot="1" x14ac:dyDescent="0.25">
      <c r="A9" s="8"/>
      <c r="B9" s="77"/>
      <c r="C9" s="55">
        <f>C10+C13+C17+C21</f>
        <v>1</v>
      </c>
      <c r="D9" s="56">
        <f>D10+D13+D17+D21</f>
        <v>1</v>
      </c>
      <c r="E9" s="79"/>
      <c r="F9" s="79"/>
      <c r="G9" s="57" t="s">
        <v>31</v>
      </c>
      <c r="H9" s="58">
        <f>H10+H13+H17+H21</f>
        <v>1</v>
      </c>
      <c r="I9" s="59">
        <f>I10+I13+I17+I21</f>
        <v>37500</v>
      </c>
    </row>
    <row r="10" spans="1:9" s="23" customFormat="1" ht="13.5" thickBot="1" x14ac:dyDescent="0.3">
      <c r="A10" s="90">
        <v>1</v>
      </c>
      <c r="B10" s="91" t="s">
        <v>32</v>
      </c>
      <c r="C10" s="92">
        <v>0.2</v>
      </c>
      <c r="D10" s="93">
        <f>SUM(D11:D12)</f>
        <v>0.2</v>
      </c>
      <c r="E10" s="94">
        <f>SUM(E11:E12)</f>
        <v>40</v>
      </c>
      <c r="F10" s="42"/>
      <c r="G10" s="43">
        <f>SUM(G11:G12)</f>
        <v>40</v>
      </c>
      <c r="H10" s="44">
        <f>G10/E10*C10</f>
        <v>0.2</v>
      </c>
      <c r="I10" s="45">
        <f>C10*rekenmodel!B10</f>
        <v>7500</v>
      </c>
    </row>
    <row r="11" spans="1:9" s="23" customFormat="1" ht="63.75" x14ac:dyDescent="0.25">
      <c r="A11" s="95" t="s">
        <v>33</v>
      </c>
      <c r="B11" s="96" t="s">
        <v>52</v>
      </c>
      <c r="C11" s="97">
        <v>3</v>
      </c>
      <c r="D11" s="46">
        <f>$C$10/(SUM($C$11:$C$12))*C11</f>
        <v>7.5000000000000011E-2</v>
      </c>
      <c r="E11" s="98">
        <f>C11*$F$2</f>
        <v>15</v>
      </c>
      <c r="F11" s="49">
        <v>5</v>
      </c>
      <c r="G11" s="47">
        <f>C11*F11</f>
        <v>15</v>
      </c>
      <c r="H11" s="54"/>
      <c r="I11" s="48">
        <f>$I$10/$E$10*E11</f>
        <v>2812.5</v>
      </c>
    </row>
    <row r="12" spans="1:9" s="23" customFormat="1" ht="26.25" thickBot="1" x14ac:dyDescent="0.3">
      <c r="A12" s="99" t="s">
        <v>34</v>
      </c>
      <c r="B12" s="100" t="s">
        <v>53</v>
      </c>
      <c r="C12" s="101">
        <v>5</v>
      </c>
      <c r="D12" s="41">
        <f>$C$10/(SUM($C$11:$C$12))*C12</f>
        <v>0.125</v>
      </c>
      <c r="E12" s="102">
        <f t="shared" ref="E12" si="0">C12*$F$2</f>
        <v>25</v>
      </c>
      <c r="F12" s="24">
        <v>5</v>
      </c>
      <c r="G12" s="34">
        <f>C12*F12</f>
        <v>25</v>
      </c>
      <c r="H12" s="26"/>
      <c r="I12" s="25">
        <f t="shared" ref="I12" si="1">$I$10/$E$10*E12</f>
        <v>4687.5</v>
      </c>
    </row>
    <row r="13" spans="1:9" s="27" customFormat="1" ht="13.5" thickBot="1" x14ac:dyDescent="0.3">
      <c r="A13" s="103" t="s">
        <v>35</v>
      </c>
      <c r="B13" s="91" t="s">
        <v>50</v>
      </c>
      <c r="C13" s="104">
        <v>0.2</v>
      </c>
      <c r="D13" s="93">
        <f>SUM(D14:D16)</f>
        <v>0.2</v>
      </c>
      <c r="E13" s="94">
        <f>SUM(E14:E16)</f>
        <v>55</v>
      </c>
      <c r="F13" s="42"/>
      <c r="G13" s="43">
        <f>SUM(G14:G16)</f>
        <v>55</v>
      </c>
      <c r="H13" s="44">
        <f>G13/E13*C13</f>
        <v>0.2</v>
      </c>
      <c r="I13" s="45">
        <f>C13*rekenmodel!B10</f>
        <v>7500</v>
      </c>
    </row>
    <row r="14" spans="1:9" s="27" customFormat="1" ht="25.5" x14ac:dyDescent="0.25">
      <c r="A14" s="95" t="s">
        <v>36</v>
      </c>
      <c r="B14" s="105" t="s">
        <v>54</v>
      </c>
      <c r="C14" s="97">
        <v>3</v>
      </c>
      <c r="D14" s="46">
        <f>$C$13/(SUM($C$14:$C$16))*C14</f>
        <v>5.454545454545455E-2</v>
      </c>
      <c r="E14" s="98">
        <f>C14*$F$2</f>
        <v>15</v>
      </c>
      <c r="F14" s="49">
        <v>5</v>
      </c>
      <c r="G14" s="47">
        <f>F14*C14</f>
        <v>15</v>
      </c>
      <c r="H14" s="53"/>
      <c r="I14" s="48">
        <f t="shared" ref="I14:I16" si="2">$I$13/$E$13*E14</f>
        <v>2045.4545454545455</v>
      </c>
    </row>
    <row r="15" spans="1:9" s="27" customFormat="1" ht="25.5" x14ac:dyDescent="0.25">
      <c r="A15" s="106" t="s">
        <v>37</v>
      </c>
      <c r="B15" s="107" t="s">
        <v>55</v>
      </c>
      <c r="C15" s="101">
        <v>3</v>
      </c>
      <c r="D15" s="41">
        <f>$C$13/(SUM($C$14:$C$16))*C15</f>
        <v>5.454545454545455E-2</v>
      </c>
      <c r="E15" s="102">
        <f t="shared" ref="E15:E16" si="3">C15*$F$2</f>
        <v>15</v>
      </c>
      <c r="F15" s="24">
        <v>5</v>
      </c>
      <c r="G15" s="34">
        <f>F15*C15</f>
        <v>15</v>
      </c>
      <c r="H15" s="28"/>
      <c r="I15" s="25">
        <f t="shared" si="2"/>
        <v>2045.4545454545455</v>
      </c>
    </row>
    <row r="16" spans="1:9" s="27" customFormat="1" ht="39" thickBot="1" x14ac:dyDescent="0.3">
      <c r="A16" s="106" t="s">
        <v>38</v>
      </c>
      <c r="B16" s="107" t="s">
        <v>56</v>
      </c>
      <c r="C16" s="101">
        <v>5</v>
      </c>
      <c r="D16" s="41">
        <f>$C$13/(SUM($C$14:$C$16))*C16</f>
        <v>9.0909090909090925E-2</v>
      </c>
      <c r="E16" s="102">
        <f t="shared" si="3"/>
        <v>25</v>
      </c>
      <c r="F16" s="24">
        <v>5</v>
      </c>
      <c r="G16" s="34">
        <f t="shared" ref="G16" si="4">F16*C16</f>
        <v>25</v>
      </c>
      <c r="H16" s="28"/>
      <c r="I16" s="25">
        <f t="shared" si="2"/>
        <v>3409.0909090909095</v>
      </c>
    </row>
    <row r="17" spans="1:11" s="27" customFormat="1" ht="13.5" thickBot="1" x14ac:dyDescent="0.3">
      <c r="A17" s="103" t="s">
        <v>39</v>
      </c>
      <c r="B17" s="91" t="s">
        <v>40</v>
      </c>
      <c r="C17" s="104">
        <v>0.3</v>
      </c>
      <c r="D17" s="93">
        <f>SUM(D18:D20)</f>
        <v>0.3</v>
      </c>
      <c r="E17" s="94">
        <f>SUM(E18:E20)</f>
        <v>65</v>
      </c>
      <c r="F17" s="42"/>
      <c r="G17" s="43">
        <f>SUM(G18:G20)</f>
        <v>65</v>
      </c>
      <c r="H17" s="44">
        <f>G17/E17*C17</f>
        <v>0.3</v>
      </c>
      <c r="I17" s="45">
        <f>C17*rekenmodel!B10</f>
        <v>11250</v>
      </c>
    </row>
    <row r="18" spans="1:11" s="27" customFormat="1" x14ac:dyDescent="0.25">
      <c r="A18" s="106" t="s">
        <v>41</v>
      </c>
      <c r="B18" s="108" t="s">
        <v>57</v>
      </c>
      <c r="C18" s="101">
        <v>3</v>
      </c>
      <c r="D18" s="41">
        <f>$C$17/(SUM($C$18:$C$20))*C18</f>
        <v>6.9230769230769221E-2</v>
      </c>
      <c r="E18" s="102">
        <f t="shared" ref="E18:E20" si="5">C18*$F$2</f>
        <v>15</v>
      </c>
      <c r="F18" s="24">
        <v>5</v>
      </c>
      <c r="G18" s="34">
        <f t="shared" ref="G18:G20" si="6">F18*C18</f>
        <v>15</v>
      </c>
      <c r="H18" s="30"/>
      <c r="I18" s="25">
        <f t="shared" ref="I18:I20" si="7">$I$17/$E$17*E18</f>
        <v>2596.1538461538462</v>
      </c>
      <c r="J18" s="29"/>
      <c r="K18" s="29"/>
    </row>
    <row r="19" spans="1:11" s="27" customFormat="1" x14ac:dyDescent="0.25">
      <c r="A19" s="106" t="s">
        <v>42</v>
      </c>
      <c r="B19" s="108" t="s">
        <v>58</v>
      </c>
      <c r="C19" s="101">
        <v>5</v>
      </c>
      <c r="D19" s="41">
        <f>$C$17/(SUM($C$18:$C$20))*C19</f>
        <v>0.11538461538461538</v>
      </c>
      <c r="E19" s="102">
        <f t="shared" si="5"/>
        <v>25</v>
      </c>
      <c r="F19" s="24">
        <v>5</v>
      </c>
      <c r="G19" s="34">
        <f t="shared" si="6"/>
        <v>25</v>
      </c>
      <c r="H19" s="30"/>
      <c r="I19" s="25">
        <f t="shared" si="7"/>
        <v>4326.9230769230762</v>
      </c>
      <c r="J19" s="29"/>
      <c r="K19" s="29"/>
    </row>
    <row r="20" spans="1:11" s="27" customFormat="1" ht="13.5" thickBot="1" x14ac:dyDescent="0.3">
      <c r="A20" s="106" t="s">
        <v>43</v>
      </c>
      <c r="B20" s="108" t="s">
        <v>64</v>
      </c>
      <c r="C20" s="101">
        <v>5</v>
      </c>
      <c r="D20" s="41">
        <f>$C$17/(SUM($C$18:$C$20))*C20</f>
        <v>0.11538461538461538</v>
      </c>
      <c r="E20" s="102">
        <f t="shared" si="5"/>
        <v>25</v>
      </c>
      <c r="F20" s="24">
        <v>5</v>
      </c>
      <c r="G20" s="34">
        <f t="shared" si="6"/>
        <v>25</v>
      </c>
      <c r="H20" s="30"/>
      <c r="I20" s="25">
        <f t="shared" si="7"/>
        <v>4326.9230769230762</v>
      </c>
      <c r="J20" s="29"/>
      <c r="K20" s="29"/>
    </row>
    <row r="21" spans="1:11" s="27" customFormat="1" ht="13.5" thickBot="1" x14ac:dyDescent="0.3">
      <c r="A21" s="103" t="s">
        <v>44</v>
      </c>
      <c r="B21" s="91" t="s">
        <v>51</v>
      </c>
      <c r="C21" s="104">
        <v>0.3</v>
      </c>
      <c r="D21" s="93">
        <f>SUM(D22:D26)</f>
        <v>0.3</v>
      </c>
      <c r="E21" s="94">
        <f>SUM(E22:E26)</f>
        <v>95</v>
      </c>
      <c r="F21" s="42"/>
      <c r="G21" s="43">
        <f>SUM(G22:G26)</f>
        <v>95</v>
      </c>
      <c r="H21" s="44">
        <f>G21/E21*C21</f>
        <v>0.3</v>
      </c>
      <c r="I21" s="45">
        <f>C21*rekenmodel!B10</f>
        <v>11250</v>
      </c>
    </row>
    <row r="22" spans="1:11" s="27" customFormat="1" ht="25.5" x14ac:dyDescent="0.25">
      <c r="A22" s="109" t="s">
        <v>45</v>
      </c>
      <c r="B22" s="110" t="s">
        <v>59</v>
      </c>
      <c r="C22" s="97">
        <v>3</v>
      </c>
      <c r="D22" s="46">
        <f>$C$21/(SUM($C$22:$C$26))*C22</f>
        <v>4.736842105263158E-2</v>
      </c>
      <c r="E22" s="98">
        <f>C22*$F$2</f>
        <v>15</v>
      </c>
      <c r="F22" s="49">
        <v>5</v>
      </c>
      <c r="G22" s="47">
        <f>F22*C22</f>
        <v>15</v>
      </c>
      <c r="H22" s="50"/>
      <c r="I22" s="48">
        <f t="shared" ref="I22:I26" si="8">$I$21/$E$21*E22</f>
        <v>1776.3157894736842</v>
      </c>
      <c r="J22" s="29"/>
      <c r="K22" s="29"/>
    </row>
    <row r="23" spans="1:11" s="27" customFormat="1" ht="25.5" x14ac:dyDescent="0.25">
      <c r="A23" s="106" t="s">
        <v>46</v>
      </c>
      <c r="B23" s="108" t="s">
        <v>60</v>
      </c>
      <c r="C23" s="101">
        <v>3</v>
      </c>
      <c r="D23" s="41">
        <f>$C$21/(SUM($C$22:$C$26))*C23</f>
        <v>4.736842105263158E-2</v>
      </c>
      <c r="E23" s="102">
        <f t="shared" ref="E23:E26" si="9">C23*$F$2</f>
        <v>15</v>
      </c>
      <c r="F23" s="24">
        <v>5</v>
      </c>
      <c r="G23" s="34">
        <f>F23*C23</f>
        <v>15</v>
      </c>
      <c r="H23" s="30"/>
      <c r="I23" s="25">
        <f t="shared" si="8"/>
        <v>1776.3157894736842</v>
      </c>
      <c r="J23" s="29"/>
      <c r="K23" s="29"/>
    </row>
    <row r="24" spans="1:11" s="27" customFormat="1" ht="25.5" x14ac:dyDescent="0.25">
      <c r="A24" s="106" t="s">
        <v>47</v>
      </c>
      <c r="B24" s="108" t="s">
        <v>61</v>
      </c>
      <c r="C24" s="101">
        <v>5</v>
      </c>
      <c r="D24" s="41">
        <f>$C$21/(SUM($C$22:$C$26))*C24</f>
        <v>7.8947368421052627E-2</v>
      </c>
      <c r="E24" s="102">
        <f t="shared" si="9"/>
        <v>25</v>
      </c>
      <c r="F24" s="24">
        <v>5</v>
      </c>
      <c r="G24" s="34">
        <f t="shared" ref="G24:G26" si="10">F24*C24</f>
        <v>25</v>
      </c>
      <c r="H24" s="30"/>
      <c r="I24" s="25">
        <f t="shared" si="8"/>
        <v>2960.5263157894738</v>
      </c>
      <c r="J24" s="29"/>
      <c r="K24" s="29"/>
    </row>
    <row r="25" spans="1:11" s="27" customFormat="1" ht="38.25" x14ac:dyDescent="0.25">
      <c r="A25" s="106" t="s">
        <v>48</v>
      </c>
      <c r="B25" s="108" t="s">
        <v>62</v>
      </c>
      <c r="C25" s="101">
        <v>5</v>
      </c>
      <c r="D25" s="41">
        <f>$C$21/(SUM($C$22:$C$26))*C25</f>
        <v>7.8947368421052627E-2</v>
      </c>
      <c r="E25" s="102">
        <f t="shared" si="9"/>
        <v>25</v>
      </c>
      <c r="F25" s="24">
        <v>5</v>
      </c>
      <c r="G25" s="34">
        <f t="shared" si="10"/>
        <v>25</v>
      </c>
      <c r="H25" s="30"/>
      <c r="I25" s="25">
        <f t="shared" si="8"/>
        <v>2960.5263157894738</v>
      </c>
      <c r="J25" s="29"/>
      <c r="K25" s="29"/>
    </row>
    <row r="26" spans="1:11" s="27" customFormat="1" ht="26.25" thickBot="1" x14ac:dyDescent="0.3">
      <c r="A26" s="111" t="s">
        <v>49</v>
      </c>
      <c r="B26" s="112" t="s">
        <v>63</v>
      </c>
      <c r="C26" s="113">
        <v>3</v>
      </c>
      <c r="D26" s="60">
        <f>$C$21/(SUM($C$22:$C$26))*C26</f>
        <v>4.736842105263158E-2</v>
      </c>
      <c r="E26" s="114">
        <f t="shared" si="9"/>
        <v>15</v>
      </c>
      <c r="F26" s="61">
        <v>5</v>
      </c>
      <c r="G26" s="52">
        <f t="shared" si="10"/>
        <v>15</v>
      </c>
      <c r="H26" s="51"/>
      <c r="I26" s="62">
        <f t="shared" si="8"/>
        <v>1776.3157894736842</v>
      </c>
      <c r="J26" s="29"/>
      <c r="K26" s="29"/>
    </row>
    <row r="27" spans="1:11" x14ac:dyDescent="0.2">
      <c r="A27" s="115"/>
      <c r="B27" s="116"/>
      <c r="C27" s="117"/>
      <c r="D27" s="118"/>
      <c r="E27" s="119"/>
    </row>
    <row r="28" spans="1:11" x14ac:dyDescent="0.2">
      <c r="A28" s="115"/>
      <c r="B28" s="116"/>
      <c r="C28" s="117"/>
      <c r="D28" s="118"/>
      <c r="E28" s="119"/>
    </row>
    <row r="29" spans="1:11" x14ac:dyDescent="0.2">
      <c r="A29" s="115"/>
      <c r="B29" s="116"/>
      <c r="C29" s="117"/>
      <c r="D29" s="118"/>
      <c r="E29" s="119"/>
    </row>
    <row r="30" spans="1:11" x14ac:dyDescent="0.2">
      <c r="A30" s="115"/>
      <c r="B30" s="116"/>
      <c r="C30" s="117"/>
      <c r="D30" s="118"/>
      <c r="E30" s="119"/>
    </row>
    <row r="31" spans="1:11" x14ac:dyDescent="0.2">
      <c r="A31" s="115"/>
      <c r="B31" s="116"/>
      <c r="C31" s="117"/>
      <c r="D31" s="118"/>
      <c r="E31" s="119"/>
    </row>
    <row r="32" spans="1:11" x14ac:dyDescent="0.2">
      <c r="A32" s="115"/>
      <c r="B32" s="116"/>
      <c r="C32" s="117"/>
      <c r="D32" s="118"/>
      <c r="E32" s="119"/>
    </row>
    <row r="33" spans="1:5" x14ac:dyDescent="0.2">
      <c r="A33" s="115"/>
      <c r="B33" s="116"/>
      <c r="C33" s="117"/>
      <c r="D33" s="118"/>
      <c r="E33" s="119"/>
    </row>
    <row r="34" spans="1:5" x14ac:dyDescent="0.2">
      <c r="A34" s="115"/>
      <c r="B34" s="116"/>
      <c r="C34" s="117"/>
      <c r="D34" s="118"/>
      <c r="E34" s="119"/>
    </row>
    <row r="35" spans="1:5" x14ac:dyDescent="0.2">
      <c r="A35" s="115"/>
      <c r="B35" s="116"/>
      <c r="C35" s="117"/>
      <c r="D35" s="118"/>
      <c r="E35" s="119"/>
    </row>
    <row r="36" spans="1:5" x14ac:dyDescent="0.2">
      <c r="A36" s="115"/>
      <c r="B36" s="116"/>
      <c r="C36" s="117"/>
      <c r="D36" s="118"/>
      <c r="E36" s="119"/>
    </row>
    <row r="37" spans="1:5" x14ac:dyDescent="0.2">
      <c r="A37" s="115"/>
      <c r="B37" s="116"/>
      <c r="C37" s="117"/>
      <c r="D37" s="118"/>
      <c r="E37" s="119"/>
    </row>
    <row r="38" spans="1:5" x14ac:dyDescent="0.2">
      <c r="A38" s="115"/>
      <c r="B38" s="116"/>
      <c r="C38" s="117"/>
      <c r="D38" s="118"/>
      <c r="E38" s="119"/>
    </row>
    <row r="39" spans="1:5" x14ac:dyDescent="0.2">
      <c r="A39" s="115"/>
      <c r="B39" s="116"/>
      <c r="C39" s="117"/>
      <c r="D39" s="118"/>
      <c r="E39" s="119"/>
    </row>
    <row r="40" spans="1:5" x14ac:dyDescent="0.2">
      <c r="A40" s="115"/>
      <c r="B40" s="116"/>
      <c r="C40" s="117"/>
      <c r="D40" s="118"/>
      <c r="E40" s="119"/>
    </row>
    <row r="41" spans="1:5" x14ac:dyDescent="0.2">
      <c r="A41" s="115"/>
      <c r="B41" s="116"/>
      <c r="C41" s="117"/>
      <c r="D41" s="118"/>
      <c r="E41" s="119"/>
    </row>
    <row r="42" spans="1:5" x14ac:dyDescent="0.2">
      <c r="A42" s="115"/>
      <c r="B42" s="116"/>
      <c r="C42" s="117"/>
      <c r="D42" s="118"/>
      <c r="E42" s="119"/>
    </row>
    <row r="43" spans="1:5" x14ac:dyDescent="0.2">
      <c r="A43" s="115"/>
      <c r="B43" s="116"/>
      <c r="C43" s="117"/>
      <c r="D43" s="118"/>
      <c r="E43" s="119"/>
    </row>
    <row r="44" spans="1:5" x14ac:dyDescent="0.2">
      <c r="A44" s="115"/>
      <c r="B44" s="116"/>
      <c r="C44" s="117"/>
      <c r="D44" s="118"/>
      <c r="E44" s="119"/>
    </row>
    <row r="45" spans="1:5" x14ac:dyDescent="0.2">
      <c r="A45" s="115"/>
      <c r="B45" s="116"/>
      <c r="C45" s="117"/>
      <c r="D45" s="118"/>
      <c r="E45" s="119"/>
    </row>
    <row r="46" spans="1:5" x14ac:dyDescent="0.2">
      <c r="A46" s="115"/>
      <c r="B46" s="116"/>
      <c r="C46" s="117"/>
      <c r="D46" s="118"/>
      <c r="E46" s="119"/>
    </row>
    <row r="47" spans="1:5" x14ac:dyDescent="0.2">
      <c r="A47" s="115"/>
      <c r="B47" s="116"/>
      <c r="C47" s="117"/>
      <c r="D47" s="118"/>
      <c r="E47" s="119"/>
    </row>
    <row r="48" spans="1:5" x14ac:dyDescent="0.2">
      <c r="A48" s="115"/>
      <c r="B48" s="116"/>
      <c r="C48" s="117"/>
      <c r="D48" s="118"/>
      <c r="E48" s="119"/>
    </row>
    <row r="49" spans="1:5" x14ac:dyDescent="0.2">
      <c r="A49" s="115"/>
      <c r="B49" s="116"/>
      <c r="C49" s="117"/>
      <c r="D49" s="118"/>
      <c r="E49" s="119"/>
    </row>
    <row r="50" spans="1:5" x14ac:dyDescent="0.2">
      <c r="A50" s="115"/>
      <c r="B50" s="116"/>
      <c r="C50" s="117"/>
      <c r="D50" s="118"/>
      <c r="E50" s="119"/>
    </row>
    <row r="51" spans="1:5" x14ac:dyDescent="0.2">
      <c r="A51" s="115"/>
      <c r="B51" s="116"/>
      <c r="C51" s="117"/>
      <c r="D51" s="118"/>
      <c r="E51" s="119"/>
    </row>
    <row r="52" spans="1:5" x14ac:dyDescent="0.2">
      <c r="A52" s="115"/>
      <c r="B52" s="116"/>
      <c r="C52" s="117"/>
      <c r="D52" s="118"/>
      <c r="E52" s="119"/>
    </row>
    <row r="53" spans="1:5" x14ac:dyDescent="0.2">
      <c r="A53" s="115"/>
      <c r="B53" s="116"/>
      <c r="C53" s="117"/>
      <c r="D53" s="118"/>
      <c r="E53" s="119"/>
    </row>
    <row r="54" spans="1:5" x14ac:dyDescent="0.2">
      <c r="A54" s="115"/>
      <c r="B54" s="116"/>
      <c r="C54" s="117"/>
      <c r="D54" s="118"/>
      <c r="E54" s="119"/>
    </row>
    <row r="55" spans="1:5" x14ac:dyDescent="0.2">
      <c r="A55" s="115"/>
      <c r="B55" s="116"/>
      <c r="C55" s="117"/>
      <c r="D55" s="118"/>
      <c r="E55" s="119"/>
    </row>
    <row r="56" spans="1:5" x14ac:dyDescent="0.2">
      <c r="A56" s="115"/>
      <c r="B56" s="116"/>
      <c r="C56" s="117"/>
      <c r="D56" s="118"/>
      <c r="E56" s="119"/>
    </row>
    <row r="57" spans="1:5" x14ac:dyDescent="0.2">
      <c r="A57" s="115"/>
      <c r="B57" s="116"/>
      <c r="C57" s="117"/>
      <c r="D57" s="118"/>
      <c r="E57" s="119"/>
    </row>
    <row r="58" spans="1:5" x14ac:dyDescent="0.2">
      <c r="A58" s="115"/>
      <c r="B58" s="116"/>
      <c r="C58" s="117"/>
      <c r="D58" s="118"/>
      <c r="E58" s="119"/>
    </row>
    <row r="59" spans="1:5" x14ac:dyDescent="0.2">
      <c r="A59" s="115"/>
      <c r="B59" s="116"/>
      <c r="C59" s="117"/>
      <c r="D59" s="118"/>
      <c r="E59" s="119"/>
    </row>
    <row r="60" spans="1:5" x14ac:dyDescent="0.2">
      <c r="A60" s="115"/>
      <c r="B60" s="116"/>
      <c r="C60" s="117"/>
      <c r="D60" s="118"/>
      <c r="E60" s="119"/>
    </row>
    <row r="61" spans="1:5" x14ac:dyDescent="0.2">
      <c r="A61" s="115"/>
      <c r="B61" s="116"/>
      <c r="C61" s="117"/>
      <c r="D61" s="118"/>
      <c r="E61" s="119"/>
    </row>
    <row r="62" spans="1:5" x14ac:dyDescent="0.2">
      <c r="A62" s="115"/>
      <c r="B62" s="116"/>
      <c r="C62" s="117"/>
      <c r="D62" s="118"/>
      <c r="E62" s="119"/>
    </row>
    <row r="63" spans="1:5" x14ac:dyDescent="0.2">
      <c r="A63" s="115"/>
      <c r="B63" s="116"/>
      <c r="C63" s="117"/>
      <c r="D63" s="118"/>
      <c r="E63" s="119"/>
    </row>
    <row r="64" spans="1:5" x14ac:dyDescent="0.2">
      <c r="A64" s="115"/>
      <c r="B64" s="116"/>
      <c r="C64" s="117"/>
      <c r="D64" s="118"/>
      <c r="E64" s="119"/>
    </row>
    <row r="65" spans="1:5" x14ac:dyDescent="0.2">
      <c r="A65" s="115"/>
      <c r="B65" s="116"/>
      <c r="C65" s="117"/>
      <c r="D65" s="118"/>
      <c r="E65" s="119"/>
    </row>
    <row r="66" spans="1:5" x14ac:dyDescent="0.2">
      <c r="A66" s="115"/>
      <c r="B66" s="116"/>
      <c r="C66" s="117"/>
      <c r="D66" s="118"/>
      <c r="E66" s="119"/>
    </row>
  </sheetData>
  <sheetProtection algorithmName="SHA-512" hashValue="pzuyydsRsLmWN+Xu9G5piJwjebzsNwbRBu4kedelHZH+ErGus7RGOzl3Z6SgVLeGCEkt6PFSVQIlnyJJAH9goQ==" saltValue="VxAM03n7BJ8YQqnrO87bQ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2:F26 F18:F20 F14:F16 F11:F12" xr:uid="{00000000-0002-0000-0100-000000000000}">
      <formula1>$F$2:$F$7</formula1>
    </dataValidation>
    <dataValidation type="list" allowBlank="1" showInputMessage="1" showErrorMessage="1" sqref="C22:C26 C18:C20 C14:C16 C11:C12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E764A7EE-13C3-4BED-974B-8D864C7DB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263276-9DA4-4A13-9E90-6C978EDC2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DA1DB6-3168-41ED-A988-FE0801D44998}">
  <ds:schemaRefs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b9b9ceac-1c80-4353-9b68-e8445fe2594d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ebeaf7aa-9b33-4abc-bc0f-b926eb6c1d69"/>
    <ds:schemaRef ds:uri="277ecb1c-f5e5-4756-8487-fc551feec2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Bolt, Dick</dc:creator>
  <cp:keywords/>
  <dc:description/>
  <cp:lastModifiedBy>Bolt, Dick</cp:lastModifiedBy>
  <cp:revision/>
  <dcterms:created xsi:type="dcterms:W3CDTF">2012-10-01T10:22:02Z</dcterms:created>
  <dcterms:modified xsi:type="dcterms:W3CDTF">2025-04-08T13:37:40Z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</Properties>
</file>