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Groen, Natuur &amp; Afval\03_Groen &amp; Afval\08_Sport en Spelen\01_Speelvoorzieningen\20 aanbestedingen\Raamovereenkomst Speeltoestellen\05_Aanbesteding_Offertes\01_Stukken TenderNed\"/>
    </mc:Choice>
  </mc:AlternateContent>
  <xr:revisionPtr revIDLastSave="0" documentId="13_ncr:1_{2EB8CE59-4135-4779-A571-7CBD2161401B}" xr6:coauthVersionLast="47" xr6:coauthVersionMax="47" xr10:uidLastSave="{00000000-0000-0000-0000-000000000000}"/>
  <bookViews>
    <workbookView xWindow="-120" yWindow="-120" windowWidth="29040" windowHeight="17640" xr2:uid="{FC293942-2826-484B-AF5C-0296AA9DC7A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 l="1"/>
  <c r="J21" i="1"/>
  <c r="Q11" i="1"/>
  <c r="R11" i="1"/>
  <c r="J11" i="1" s="1"/>
  <c r="Q12" i="1"/>
  <c r="R12" i="1" s="1"/>
  <c r="J12" i="1" s="1"/>
  <c r="Q13" i="1"/>
  <c r="R13" i="1"/>
  <c r="J13" i="1" s="1"/>
  <c r="Q14" i="1"/>
  <c r="R14" i="1" s="1"/>
  <c r="J14" i="1" s="1"/>
  <c r="Q15" i="1"/>
  <c r="R15" i="1" s="1"/>
  <c r="J15" i="1" s="1"/>
  <c r="Q16" i="1"/>
  <c r="R16" i="1" s="1"/>
  <c r="J16" i="1" s="1"/>
  <c r="Q17" i="1"/>
  <c r="R17" i="1" s="1"/>
  <c r="J17" i="1" s="1"/>
  <c r="Q18" i="1"/>
  <c r="R18" i="1" s="1"/>
  <c r="J18" i="1" s="1"/>
  <c r="Q19" i="1"/>
  <c r="R19" i="1" s="1"/>
  <c r="J19" i="1" s="1"/>
  <c r="Q20" i="1"/>
  <c r="R20" i="1"/>
  <c r="Q21" i="1"/>
  <c r="R21" i="1"/>
  <c r="Q10" i="1"/>
  <c r="R10" i="1" s="1"/>
  <c r="J10" i="1" s="1"/>
  <c r="O34" i="1"/>
  <c r="J34" i="1" s="1"/>
  <c r="O35" i="1"/>
  <c r="J35" i="1" s="1"/>
  <c r="O36" i="1"/>
  <c r="J36" i="1" s="1"/>
  <c r="O33" i="1"/>
  <c r="J33" i="1" s="1"/>
  <c r="O32" i="1"/>
  <c r="J32" i="1" s="1"/>
  <c r="I58" i="1"/>
  <c r="G54" i="1"/>
  <c r="G53" i="1"/>
  <c r="G52" i="1"/>
  <c r="K54" i="1"/>
  <c r="K53" i="1"/>
  <c r="K52" i="1"/>
  <c r="K51" i="1"/>
  <c r="H11" i="1"/>
  <c r="H12" i="1"/>
  <c r="H13" i="1"/>
  <c r="H14" i="1"/>
  <c r="H15" i="1"/>
  <c r="H16" i="1"/>
  <c r="H17" i="1"/>
  <c r="H18" i="1"/>
  <c r="H19" i="1"/>
  <c r="H20" i="1"/>
  <c r="H21" i="1"/>
  <c r="H10" i="1"/>
  <c r="H9" i="1"/>
  <c r="H8" i="1"/>
  <c r="H7" i="1"/>
  <c r="L37" i="1" l="1"/>
  <c r="K58" i="1" s="1"/>
  <c r="J69" i="1" s="1"/>
  <c r="J23" i="1" l="1"/>
  <c r="J68" i="1" s="1"/>
  <c r="J70" i="1" s="1"/>
</calcChain>
</file>

<file path=xl/sharedStrings.xml><?xml version="1.0" encoding="utf-8"?>
<sst xmlns="http://schemas.openxmlformats.org/spreadsheetml/2006/main" count="145" uniqueCount="58">
  <si>
    <t>Jaar 1</t>
  </si>
  <si>
    <t>voor aannemer</t>
  </si>
  <si>
    <t>Jaar 2</t>
  </si>
  <si>
    <t>Jaar 3</t>
  </si>
  <si>
    <t>Jaar 4</t>
  </si>
  <si>
    <t>Jaar 5</t>
  </si>
  <si>
    <t>Jaar 6</t>
  </si>
  <si>
    <t>Jaar 7</t>
  </si>
  <si>
    <t>Jaar 8</t>
  </si>
  <si>
    <t>Jaar 9</t>
  </si>
  <si>
    <t>Jaar 10</t>
  </si>
  <si>
    <t>Jaar 11</t>
  </si>
  <si>
    <t>Jaar 12</t>
  </si>
  <si>
    <t>Jaar 13</t>
  </si>
  <si>
    <t>Jaar 14</t>
  </si>
  <si>
    <t>Jaar 15</t>
  </si>
  <si>
    <t>punten</t>
  </si>
  <si>
    <t>Garantie op speel- en sporttoestellen</t>
  </si>
  <si>
    <t>voor opdachtgever</t>
  </si>
  <si>
    <t>pnt.</t>
  </si>
  <si>
    <t>Minimale 
garantie</t>
  </si>
  <si>
    <t>Maximale
garantie</t>
  </si>
  <si>
    <t>Gegeven procent garantie
voor aannemer
(invullen per 5%)</t>
  </si>
  <si>
    <t>Totaal</t>
  </si>
  <si>
    <t>Behaalde punten</t>
  </si>
  <si>
    <t>Maximaal te behalen punten</t>
  </si>
  <si>
    <t xml:space="preserve">Met het geven van garantie op een product, spreekt een leverancier of producent zijn vertrouwen in het eigen product uit. De opdrachtgever is van mening dat een product door de inschrijver voor een periode van tenminste 3 jaar voor de volle 100% gegarandeerd moet worden. Een inschrijver die hier niet aan kan of wil voldoen, zal dan ook worden uitgesloten voor gunning van de opdracht. 
Een inschrijver kan het vertrouwen dat wij in zijn product hebben vergroten door een langere garantieperiode aan te bieden. Deze langere garantie kan geheel en/of afbouwend zijn. Het spreekt voor zich dat hoe langer de garantie duurt en hoe minder deze wordt afgebouwd, des te hoger de inschrijving beoordeeld wordt. De opdrachtgever vraagt de opdrachtnemer om over de periode van jaar 4 tot en met jaar 15 aan te geven; of en zo ja, hoeveel aanvullende garantie u de opdrachtgever biedt. Per jaar aanvullende garantie dat wordt aangeboden, kunt u maximaal 20 punten krijgen. Die 20 punten krijgt men als er 100% garantie geboden wordt in het betreffende jaar. Voor elke 5% of deel daarvan dat er minder garantie geboden wordt kent de opdrachtgever 1 punt minder toe. </t>
  </si>
  <si>
    <t>Gunningscriterium 3</t>
  </si>
  <si>
    <t>Responstijd en Service</t>
  </si>
  <si>
    <t>a</t>
  </si>
  <si>
    <t>b</t>
  </si>
  <si>
    <t>c</t>
  </si>
  <si>
    <t>d</t>
  </si>
  <si>
    <t>e</t>
  </si>
  <si>
    <t xml:space="preserve">minder dan 5 werkdagen </t>
  </si>
  <si>
    <t>minder dan 4 werkdagen</t>
  </si>
  <si>
    <t>minder dan 2 werkdagen</t>
  </si>
  <si>
    <t>minder dan 1 werkdagen</t>
  </si>
  <si>
    <t>meer dan 5 werkdagen, doch minimaal binnen 7 werkdagen</t>
  </si>
  <si>
    <t>FACTOR</t>
  </si>
  <si>
    <t>Standaard boete</t>
  </si>
  <si>
    <t>Factor 2</t>
  </si>
  <si>
    <t>Factor 3</t>
  </si>
  <si>
    <t>Factor 4</t>
  </si>
  <si>
    <t xml:space="preserve">Responstijden bij klachten en garantie zijn voor de opdrachtgever belangrijk. Daarom krijgen opdrachtnemers die de opdrachtgever veel toezegt ook een hogere beoordeling. De opdrachtgever vindt responstijden zelfs dermate belangrijk dat de inschrijver de mogelijkheid wordt geboden om zijn toezegging te bekrachtigen door de standaardboete die oplegt is bij het niet nakomen van de toezegging te verhogen. De inschrijver kan de boete die hij bij niet nakomen van de toezegging krijgt, tot maximaal vier (4) keer verhogen. Daar staat dan vanuit de opdrachtgever ook iets tegenover, namelijk dat de punten die op deze onderdelen worden toegekend, met een zelfde factor worden verhoogd. 
Boete in verband met niet nakomen van afspraken en toezeggingen op responstijden is normaliter € 250,--
</t>
  </si>
  <si>
    <t>Totaal aantal punten voor Responstijd en service</t>
  </si>
  <si>
    <t>Invullen</t>
  </si>
  <si>
    <t>Bijlage invuldocument gunningscriterium</t>
  </si>
  <si>
    <t>Als eerste werkdag geldt de eerstkomende werkdag na het melden van de storing of het gebrek. Als responstijdstip geldt de eerste dag waarop daadwerkelijk een aanvang is gemaakt met het inventariseren en aansluitend direct verhelpen van het gebrek/oplossen van de storing. Daarbij gelden voor eventuele levertijden van niet alledaagse materialen de tijden zoals genoemd in deze leidraad. 
*NB slecht maar één catagorie invullen</t>
  </si>
  <si>
    <t>*NB slecht maar één catagorie invullen</t>
  </si>
  <si>
    <t>"x" invullen*</t>
  </si>
  <si>
    <t>Responstijd en service</t>
  </si>
  <si>
    <t xml:space="preserve">Subtotaal overzicht toegekende punten </t>
  </si>
  <si>
    <t>Naam inschrijver</t>
  </si>
  <si>
    <t>Naam tekenbevoegde</t>
  </si>
  <si>
    <t>Handtekening</t>
  </si>
  <si>
    <t>Datum</t>
  </si>
  <si>
    <t>Getekend voor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</si>
</sst>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font>
    <font>
      <sz val="11"/>
      <color theme="1"/>
      <name val="Calibri"/>
      <family val="2"/>
    </font>
    <font>
      <b/>
      <sz val="11"/>
      <color theme="0"/>
      <name val="Calibri"/>
      <family val="2"/>
    </font>
    <font>
      <b/>
      <sz val="11"/>
      <color theme="1"/>
      <name val="Calibri"/>
      <family val="2"/>
    </font>
    <font>
      <sz val="11"/>
      <color theme="0"/>
      <name val="Calibri"/>
      <family val="2"/>
    </font>
    <font>
      <sz val="10"/>
      <color theme="1"/>
      <name val="Calibri"/>
      <family val="2"/>
    </font>
    <font>
      <sz val="8"/>
      <color theme="1"/>
      <name val="Calibri"/>
      <family val="2"/>
    </font>
    <font>
      <b/>
      <sz val="8"/>
      <color theme="1"/>
      <name val="Calibri"/>
      <family val="2"/>
    </font>
    <font>
      <b/>
      <sz val="10"/>
      <color theme="1"/>
      <name val="Calibri"/>
      <family val="2"/>
    </font>
    <font>
      <sz val="11"/>
      <color theme="2" tint="-0.249977111117893"/>
      <name val="Calibri"/>
      <family val="2"/>
    </font>
    <font>
      <sz val="8"/>
      <color theme="2" tint="-0.249977111117893"/>
      <name val="Calibri"/>
      <family val="2"/>
    </font>
    <font>
      <i/>
      <sz val="10"/>
      <color theme="1"/>
      <name val="Calibri"/>
      <family val="2"/>
    </font>
    <font>
      <b/>
      <sz val="12"/>
      <color theme="1"/>
      <name val="Calibri"/>
      <family val="2"/>
    </font>
    <font>
      <i/>
      <sz val="10"/>
      <color rgb="FF000000"/>
      <name val="Calibri"/>
      <family val="2"/>
    </font>
    <font>
      <i/>
      <sz val="8"/>
      <color theme="1"/>
      <name val="Calibri"/>
      <family val="2"/>
    </font>
    <font>
      <sz val="14"/>
      <color theme="1"/>
      <name val="Calibri"/>
      <family val="2"/>
    </font>
    <font>
      <b/>
      <sz val="14"/>
      <color theme="1"/>
      <name val="Calibri"/>
      <family val="2"/>
    </font>
    <font>
      <sz val="11"/>
      <color theme="9" tint="0.79998168889431442"/>
      <name val="Calibri"/>
      <family val="2"/>
    </font>
  </fonts>
  <fills count="4">
    <fill>
      <patternFill patternType="none"/>
    </fill>
    <fill>
      <patternFill patternType="gray125"/>
    </fill>
    <fill>
      <patternFill patternType="solid">
        <fgColor theme="5"/>
        <bgColor indexed="64"/>
      </patternFill>
    </fill>
    <fill>
      <patternFill patternType="solid">
        <fgColor theme="0" tint="-0.34998626667073579"/>
        <bgColor indexed="64"/>
      </patternFill>
    </fill>
  </fills>
  <borders count="5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7">
    <xf numFmtId="0" fontId="0" fillId="0" borderId="0" xfId="0"/>
    <xf numFmtId="9" fontId="0" fillId="0" borderId="2" xfId="2" applyFont="1" applyBorder="1" applyAlignment="1">
      <alignment horizontal="center"/>
    </xf>
    <xf numFmtId="0" fontId="3" fillId="0" borderId="0" xfId="0" applyFont="1" applyBorder="1"/>
    <xf numFmtId="0" fontId="5" fillId="0" borderId="1" xfId="0" applyFont="1" applyBorder="1"/>
    <xf numFmtId="0" fontId="6" fillId="0" borderId="9" xfId="0" applyFont="1" applyBorder="1"/>
    <xf numFmtId="0" fontId="3" fillId="0" borderId="6" xfId="0" applyFont="1" applyBorder="1" applyAlignment="1">
      <alignment horizontal="center"/>
    </xf>
    <xf numFmtId="0" fontId="3" fillId="0" borderId="7" xfId="0" applyFont="1" applyBorder="1" applyAlignment="1">
      <alignment horizontal="center"/>
    </xf>
    <xf numFmtId="9" fontId="6" fillId="0" borderId="18" xfId="0" applyNumberFormat="1" applyFont="1" applyBorder="1"/>
    <xf numFmtId="0" fontId="6" fillId="0" borderId="23" xfId="0" applyFont="1" applyBorder="1"/>
    <xf numFmtId="0" fontId="5" fillId="0" borderId="4" xfId="0" applyFont="1" applyBorder="1"/>
    <xf numFmtId="9" fontId="0" fillId="0" borderId="5" xfId="2" applyFont="1" applyBorder="1" applyAlignment="1">
      <alignment horizontal="center"/>
    </xf>
    <xf numFmtId="0" fontId="6" fillId="0" borderId="25" xfId="0" applyFont="1" applyBorder="1"/>
    <xf numFmtId="9" fontId="6" fillId="0" borderId="26" xfId="0" applyNumberFormat="1" applyFont="1" applyBorder="1"/>
    <xf numFmtId="0" fontId="6" fillId="0" borderId="13" xfId="0" applyFont="1" applyBorder="1"/>
    <xf numFmtId="0" fontId="3" fillId="0" borderId="30" xfId="0" applyFont="1" applyBorder="1" applyAlignment="1">
      <alignment horizontal="center"/>
    </xf>
    <xf numFmtId="1" fontId="9" fillId="0" borderId="6" xfId="0" applyNumberFormat="1" applyFont="1" applyBorder="1" applyAlignment="1">
      <alignment horizontal="center"/>
    </xf>
    <xf numFmtId="1" fontId="10" fillId="0" borderId="18" xfId="0" applyNumberFormat="1" applyFont="1" applyBorder="1"/>
    <xf numFmtId="0" fontId="5" fillId="0" borderId="19" xfId="0" applyFont="1" applyBorder="1"/>
    <xf numFmtId="9" fontId="0" fillId="0" borderId="10" xfId="2" applyFont="1" applyBorder="1" applyAlignment="1">
      <alignment horizontal="center"/>
    </xf>
    <xf numFmtId="0" fontId="6" fillId="0" borderId="21" xfId="0" applyFont="1" applyBorder="1"/>
    <xf numFmtId="1" fontId="9" fillId="0" borderId="20" xfId="0" applyNumberFormat="1" applyFont="1" applyBorder="1" applyAlignment="1">
      <alignment horizontal="center"/>
    </xf>
    <xf numFmtId="1" fontId="10" fillId="0" borderId="32" xfId="0" applyNumberFormat="1" applyFont="1" applyBorder="1"/>
    <xf numFmtId="1" fontId="6" fillId="3" borderId="31" xfId="0" applyNumberFormat="1" applyFont="1" applyFill="1" applyBorder="1"/>
    <xf numFmtId="0" fontId="0" fillId="0" borderId="0" xfId="0" applyFont="1"/>
    <xf numFmtId="0" fontId="0" fillId="0" borderId="0" xfId="0" applyFont="1" applyAlignment="1">
      <alignment horizontal="center"/>
    </xf>
    <xf numFmtId="0" fontId="0" fillId="3" borderId="24" xfId="0" applyFont="1" applyFill="1" applyBorder="1" applyAlignment="1">
      <alignment horizontal="left" textRotation="90" wrapText="1"/>
    </xf>
    <xf numFmtId="9" fontId="0" fillId="0" borderId="8" xfId="0" applyNumberFormat="1" applyFont="1" applyBorder="1" applyAlignment="1">
      <alignment horizontal="center"/>
    </xf>
    <xf numFmtId="0" fontId="0" fillId="0" borderId="8" xfId="0" applyFont="1" applyBorder="1" applyAlignment="1">
      <alignment horizontal="center"/>
    </xf>
    <xf numFmtId="0" fontId="0" fillId="3" borderId="11" xfId="0" applyFont="1" applyFill="1" applyBorder="1" applyAlignment="1">
      <alignment horizontal="left" textRotation="90" wrapText="1"/>
    </xf>
    <xf numFmtId="9" fontId="0" fillId="0" borderId="6" xfId="0" applyNumberFormat="1" applyFont="1" applyBorder="1" applyAlignment="1">
      <alignment horizontal="center"/>
    </xf>
    <xf numFmtId="0" fontId="0" fillId="0" borderId="6" xfId="0" applyFont="1" applyBorder="1" applyAlignment="1">
      <alignment horizontal="center"/>
    </xf>
    <xf numFmtId="0" fontId="0" fillId="0" borderId="0" xfId="0" applyFont="1" applyBorder="1"/>
    <xf numFmtId="0" fontId="0" fillId="0" borderId="0" xfId="0" applyFont="1" applyBorder="1" applyAlignment="1">
      <alignment horizontal="left"/>
    </xf>
    <xf numFmtId="0" fontId="0" fillId="0" borderId="0" xfId="0" applyFont="1" applyBorder="1" applyAlignment="1">
      <alignment horizontal="center"/>
    </xf>
    <xf numFmtId="0" fontId="0" fillId="0" borderId="0" xfId="0" applyFont="1" applyAlignment="1">
      <alignment horizontal="left"/>
    </xf>
    <xf numFmtId="0" fontId="0" fillId="0" borderId="0" xfId="0" applyFont="1" applyFill="1" applyBorder="1"/>
    <xf numFmtId="0" fontId="0" fillId="0" borderId="0" xfId="0" applyFont="1" applyFill="1" applyBorder="1" applyAlignment="1">
      <alignment horizontal="left"/>
    </xf>
    <xf numFmtId="0" fontId="0" fillId="0" borderId="0" xfId="0" applyFont="1" applyFill="1" applyBorder="1" applyAlignment="1">
      <alignment horizontal="left" textRotation="90" wrapText="1"/>
    </xf>
    <xf numFmtId="0" fontId="3" fillId="0" borderId="37" xfId="0" applyFont="1" applyFill="1" applyBorder="1" applyAlignment="1">
      <alignment horizontal="center"/>
    </xf>
    <xf numFmtId="0" fontId="8" fillId="0" borderId="37" xfId="0" applyFont="1" applyFill="1" applyBorder="1" applyAlignment="1">
      <alignment horizontal="left"/>
    </xf>
    <xf numFmtId="0" fontId="7" fillId="0" borderId="0" xfId="0" applyFont="1" applyFill="1" applyBorder="1"/>
    <xf numFmtId="0" fontId="7" fillId="0" borderId="31" xfId="0" applyFont="1" applyBorder="1"/>
    <xf numFmtId="0" fontId="0" fillId="0" borderId="30" xfId="0" applyFont="1" applyBorder="1"/>
    <xf numFmtId="0" fontId="0" fillId="0" borderId="28" xfId="0" applyFont="1" applyBorder="1"/>
    <xf numFmtId="0" fontId="0" fillId="0" borderId="28" xfId="0" applyFont="1" applyBorder="1" applyAlignment="1">
      <alignment horizontal="left"/>
    </xf>
    <xf numFmtId="0" fontId="0" fillId="3" borderId="28" xfId="0" applyFont="1" applyFill="1" applyBorder="1" applyAlignment="1">
      <alignment horizontal="left" textRotation="90" wrapText="1"/>
    </xf>
    <xf numFmtId="0" fontId="0" fillId="0" borderId="31" xfId="0" applyFont="1" applyBorder="1"/>
    <xf numFmtId="0" fontId="0" fillId="0" borderId="28" xfId="0" applyFont="1" applyFill="1" applyBorder="1"/>
    <xf numFmtId="0" fontId="0" fillId="3" borderId="30" xfId="0" applyFont="1" applyFill="1" applyBorder="1"/>
    <xf numFmtId="9" fontId="0" fillId="3" borderId="28" xfId="2" applyFont="1" applyFill="1" applyBorder="1" applyAlignment="1">
      <alignment horizontal="center"/>
    </xf>
    <xf numFmtId="0" fontId="0" fillId="3" borderId="28" xfId="0" applyFont="1" applyFill="1" applyBorder="1"/>
    <xf numFmtId="0" fontId="6" fillId="3" borderId="28" xfId="0" applyFont="1" applyFill="1" applyBorder="1"/>
    <xf numFmtId="9" fontId="0" fillId="3" borderId="28" xfId="0" applyNumberFormat="1" applyFont="1" applyFill="1" applyBorder="1" applyAlignment="1">
      <alignment horizontal="center"/>
    </xf>
    <xf numFmtId="0" fontId="0" fillId="3" borderId="28" xfId="0" applyFont="1" applyFill="1" applyBorder="1" applyAlignment="1">
      <alignment horizontal="center"/>
    </xf>
    <xf numFmtId="1" fontId="0" fillId="3" borderId="28" xfId="0" applyNumberFormat="1" applyFont="1" applyFill="1" applyBorder="1" applyAlignment="1">
      <alignment horizontal="center"/>
    </xf>
    <xf numFmtId="0" fontId="3" fillId="0" borderId="0" xfId="0" applyFont="1"/>
    <xf numFmtId="0" fontId="12" fillId="0" borderId="0" xfId="0" applyFont="1"/>
    <xf numFmtId="9" fontId="0" fillId="2" borderId="6" xfId="0" applyNumberFormat="1" applyFont="1" applyFill="1" applyBorder="1" applyAlignment="1" applyProtection="1">
      <alignment horizontal="center"/>
      <protection locked="0"/>
    </xf>
    <xf numFmtId="0" fontId="4" fillId="0" borderId="0" xfId="0" applyFont="1" applyBorder="1" applyAlignment="1">
      <alignment horizontal="center"/>
    </xf>
    <xf numFmtId="0" fontId="0" fillId="0" borderId="39" xfId="0" applyFont="1" applyBorder="1"/>
    <xf numFmtId="0" fontId="0" fillId="0" borderId="40" xfId="0" applyFont="1" applyBorder="1"/>
    <xf numFmtId="0" fontId="0" fillId="0" borderId="40" xfId="0" applyFont="1" applyBorder="1" applyAlignment="1">
      <alignment horizontal="left"/>
    </xf>
    <xf numFmtId="0" fontId="4" fillId="0" borderId="40" xfId="0" applyFont="1" applyBorder="1" applyAlignment="1">
      <alignment horizontal="center"/>
    </xf>
    <xf numFmtId="0" fontId="0" fillId="0" borderId="40" xfId="0" applyFont="1" applyFill="1" applyBorder="1"/>
    <xf numFmtId="0" fontId="0" fillId="0" borderId="26" xfId="0" applyFont="1" applyBorder="1"/>
    <xf numFmtId="0" fontId="0" fillId="0" borderId="18" xfId="0" applyFont="1" applyBorder="1"/>
    <xf numFmtId="0" fontId="0" fillId="0" borderId="41" xfId="0" applyFont="1" applyBorder="1"/>
    <xf numFmtId="0" fontId="0" fillId="0" borderId="42" xfId="0" applyFont="1" applyBorder="1"/>
    <xf numFmtId="0" fontId="0" fillId="0" borderId="42" xfId="0" applyFont="1" applyFill="1" applyBorder="1"/>
    <xf numFmtId="0" fontId="0" fillId="0" borderId="43" xfId="0" applyFont="1" applyFill="1" applyBorder="1"/>
    <xf numFmtId="0" fontId="0" fillId="0" borderId="44" xfId="0" applyFont="1" applyFill="1" applyBorder="1"/>
    <xf numFmtId="0" fontId="0" fillId="0" borderId="44" xfId="0" applyFont="1" applyBorder="1" applyAlignment="1">
      <alignment horizontal="left"/>
    </xf>
    <xf numFmtId="0" fontId="0" fillId="0" borderId="44" xfId="0" applyFont="1" applyBorder="1"/>
    <xf numFmtId="0" fontId="4" fillId="0" borderId="44" xfId="0" applyFont="1" applyBorder="1" applyAlignment="1">
      <alignment horizontal="center"/>
    </xf>
    <xf numFmtId="44" fontId="0" fillId="0" borderId="40" xfId="1" applyFont="1" applyBorder="1"/>
    <xf numFmtId="44" fontId="0" fillId="0" borderId="44" xfId="0" applyNumberFormat="1" applyFont="1" applyBorder="1"/>
    <xf numFmtId="0" fontId="4" fillId="0" borderId="0" xfId="0" applyFont="1" applyAlignment="1">
      <alignment horizontal="center"/>
    </xf>
    <xf numFmtId="0" fontId="3" fillId="0" borderId="30" xfId="0" applyFont="1" applyFill="1" applyBorder="1"/>
    <xf numFmtId="0" fontId="3" fillId="0" borderId="28" xfId="0" applyFont="1" applyBorder="1"/>
    <xf numFmtId="0" fontId="3" fillId="0" borderId="28" xfId="0" applyFont="1" applyBorder="1" applyAlignment="1">
      <alignment horizontal="left"/>
    </xf>
    <xf numFmtId="0" fontId="3" fillId="0" borderId="28" xfId="0" applyFont="1" applyBorder="1" applyAlignment="1">
      <alignment horizontal="center"/>
    </xf>
    <xf numFmtId="0" fontId="3" fillId="0" borderId="31" xfId="0" applyFont="1" applyBorder="1"/>
    <xf numFmtId="0" fontId="2" fillId="0" borderId="28" xfId="0" applyFont="1" applyBorder="1"/>
    <xf numFmtId="0" fontId="0" fillId="2" borderId="2" xfId="0" applyFont="1" applyFill="1" applyBorder="1" applyAlignment="1" applyProtection="1">
      <alignment horizontal="center"/>
      <protection locked="0"/>
    </xf>
    <xf numFmtId="0" fontId="0" fillId="2" borderId="3" xfId="0" applyFont="1" applyFill="1" applyBorder="1" applyAlignment="1" applyProtection="1">
      <alignment horizontal="center"/>
      <protection locked="0"/>
    </xf>
    <xf numFmtId="0" fontId="14" fillId="0" borderId="0" xfId="0" applyFont="1"/>
    <xf numFmtId="0" fontId="8" fillId="3" borderId="46" xfId="0" applyFont="1" applyFill="1" applyBorder="1" applyAlignment="1">
      <alignment textRotation="90"/>
    </xf>
    <xf numFmtId="0" fontId="3" fillId="3" borderId="24" xfId="0" applyFont="1" applyFill="1" applyBorder="1" applyAlignment="1">
      <alignment textRotation="90" wrapText="1"/>
    </xf>
    <xf numFmtId="0" fontId="3" fillId="3" borderId="24" xfId="0" applyFont="1" applyFill="1" applyBorder="1" applyAlignment="1">
      <alignment horizontal="left" textRotation="90" wrapText="1"/>
    </xf>
    <xf numFmtId="0" fontId="0" fillId="0" borderId="40" xfId="0" applyFont="1" applyBorder="1" applyAlignment="1">
      <alignment horizontal="center"/>
    </xf>
    <xf numFmtId="1" fontId="10" fillId="0" borderId="27" xfId="0" applyNumberFormat="1" applyFont="1" applyBorder="1"/>
    <xf numFmtId="0" fontId="0" fillId="2" borderId="6" xfId="0" applyFont="1" applyFill="1" applyBorder="1" applyAlignment="1" applyProtection="1">
      <alignment horizontal="center"/>
      <protection locked="0"/>
    </xf>
    <xf numFmtId="0" fontId="0" fillId="2" borderId="7" xfId="0" applyFont="1" applyFill="1" applyBorder="1" applyAlignment="1" applyProtection="1">
      <alignment horizontal="center"/>
      <protection locked="0"/>
    </xf>
    <xf numFmtId="1" fontId="9" fillId="0" borderId="40" xfId="0" applyNumberFormat="1" applyFont="1" applyBorder="1" applyAlignment="1">
      <alignment horizontal="center"/>
    </xf>
    <xf numFmtId="1" fontId="9" fillId="0" borderId="44" xfId="0" applyNumberFormat="1" applyFont="1" applyBorder="1" applyAlignment="1">
      <alignment horizontal="center"/>
    </xf>
    <xf numFmtId="0" fontId="0" fillId="2" borderId="22" xfId="0" applyFont="1" applyFill="1" applyBorder="1" applyAlignment="1" applyProtection="1">
      <alignment horizontal="center"/>
      <protection locked="0"/>
    </xf>
    <xf numFmtId="0" fontId="0" fillId="0" borderId="49" xfId="0" applyFont="1" applyBorder="1"/>
    <xf numFmtId="0" fontId="0" fillId="0" borderId="50" xfId="0" applyFont="1" applyBorder="1" applyAlignment="1">
      <alignment horizontal="left"/>
    </xf>
    <xf numFmtId="0" fontId="0" fillId="0" borderId="50" xfId="0" applyFont="1" applyBorder="1"/>
    <xf numFmtId="0" fontId="3" fillId="0" borderId="22" xfId="0" applyFont="1" applyBorder="1" applyAlignment="1">
      <alignment horizontal="center"/>
    </xf>
    <xf numFmtId="1" fontId="9" fillId="0" borderId="50" xfId="0" applyNumberFormat="1" applyFont="1" applyBorder="1" applyAlignment="1">
      <alignment horizontal="center"/>
    </xf>
    <xf numFmtId="1" fontId="10" fillId="0" borderId="17" xfId="0" applyNumberFormat="1" applyFont="1" applyBorder="1"/>
    <xf numFmtId="0" fontId="0" fillId="3" borderId="33" xfId="0" applyFont="1" applyFill="1" applyBorder="1" applyAlignment="1">
      <alignment horizontal="center"/>
    </xf>
    <xf numFmtId="0" fontId="3" fillId="3" borderId="33" xfId="0" applyFont="1" applyFill="1" applyBorder="1" applyAlignment="1">
      <alignment horizontal="center"/>
    </xf>
    <xf numFmtId="0" fontId="0" fillId="2" borderId="12" xfId="0" applyFont="1" applyFill="1" applyBorder="1" applyAlignment="1" applyProtection="1">
      <alignment horizontal="center"/>
      <protection locked="0"/>
    </xf>
    <xf numFmtId="44" fontId="0" fillId="0" borderId="50" xfId="1" applyFont="1" applyBorder="1"/>
    <xf numFmtId="0" fontId="4" fillId="0" borderId="50" xfId="0" applyFont="1" applyBorder="1" applyAlignment="1">
      <alignment horizontal="center"/>
    </xf>
    <xf numFmtId="0" fontId="11" fillId="0" borderId="0" xfId="0" applyFont="1"/>
    <xf numFmtId="0" fontId="0" fillId="0" borderId="39" xfId="0" applyFont="1" applyBorder="1" applyAlignment="1">
      <alignment horizontal="center"/>
    </xf>
    <xf numFmtId="0" fontId="3" fillId="0" borderId="0" xfId="0" applyFont="1" applyFill="1" applyBorder="1"/>
    <xf numFmtId="0" fontId="0" fillId="0" borderId="41" xfId="0" applyFont="1" applyFill="1" applyBorder="1" applyAlignment="1">
      <alignment vertical="center"/>
    </xf>
    <xf numFmtId="0" fontId="0" fillId="0" borderId="39" xfId="0" applyFont="1" applyBorder="1" applyAlignment="1">
      <alignment vertical="center"/>
    </xf>
    <xf numFmtId="0" fontId="0" fillId="0" borderId="26" xfId="0" applyFont="1" applyBorder="1" applyAlignment="1">
      <alignment vertical="center"/>
    </xf>
    <xf numFmtId="0" fontId="0" fillId="0" borderId="42" xfId="0" applyFont="1" applyFill="1" applyBorder="1" applyAlignment="1">
      <alignment vertical="center"/>
    </xf>
    <xf numFmtId="0" fontId="0" fillId="0" borderId="40" xfId="0" applyFont="1" applyBorder="1" applyAlignment="1">
      <alignment vertical="center"/>
    </xf>
    <xf numFmtId="0" fontId="0" fillId="0" borderId="18" xfId="0" applyFont="1" applyBorder="1" applyAlignment="1">
      <alignment vertical="center"/>
    </xf>
    <xf numFmtId="0" fontId="0" fillId="0" borderId="43" xfId="0" applyFont="1" applyFill="1" applyBorder="1" applyAlignment="1">
      <alignment vertical="center"/>
    </xf>
    <xf numFmtId="0" fontId="0" fillId="0" borderId="44" xfId="0" applyFont="1" applyBorder="1" applyAlignment="1">
      <alignment vertical="center"/>
    </xf>
    <xf numFmtId="0" fontId="0" fillId="0" borderId="27" xfId="0" applyFont="1" applyBorder="1" applyAlignment="1">
      <alignment vertical="center"/>
    </xf>
    <xf numFmtId="0" fontId="3" fillId="3" borderId="30" xfId="0" applyFont="1" applyFill="1" applyBorder="1"/>
    <xf numFmtId="0" fontId="0" fillId="3" borderId="28" xfId="0" applyFont="1" applyFill="1" applyBorder="1" applyAlignment="1">
      <alignment horizontal="left"/>
    </xf>
    <xf numFmtId="0" fontId="0" fillId="3" borderId="31" xfId="0" applyFont="1" applyFill="1" applyBorder="1"/>
    <xf numFmtId="0" fontId="15" fillId="0" borderId="0" xfId="0" applyFont="1"/>
    <xf numFmtId="0" fontId="16" fillId="0" borderId="30" xfId="0" applyFont="1" applyBorder="1"/>
    <xf numFmtId="0" fontId="16" fillId="0" borderId="28" xfId="0" applyFont="1" applyBorder="1"/>
    <xf numFmtId="0" fontId="16" fillId="0" borderId="28" xfId="0" applyFont="1" applyBorder="1" applyAlignment="1">
      <alignment horizontal="center"/>
    </xf>
    <xf numFmtId="0" fontId="16" fillId="0" borderId="31" xfId="0" applyFont="1" applyBorder="1"/>
    <xf numFmtId="0" fontId="11" fillId="0" borderId="30" xfId="0" applyFont="1" applyBorder="1" applyAlignment="1">
      <alignment horizontal="left" vertical="top" wrapText="1"/>
    </xf>
    <xf numFmtId="0" fontId="11" fillId="0" borderId="28" xfId="0" applyFont="1" applyBorder="1" applyAlignment="1">
      <alignment horizontal="left" vertical="top" wrapText="1"/>
    </xf>
    <xf numFmtId="0" fontId="11" fillId="0" borderId="31" xfId="0" applyFont="1" applyBorder="1" applyAlignment="1">
      <alignment horizontal="left" vertical="top" wrapText="1"/>
    </xf>
    <xf numFmtId="0" fontId="3" fillId="3" borderId="47" xfId="0" applyFont="1" applyFill="1" applyBorder="1" applyAlignment="1">
      <alignment horizontal="center" wrapText="1"/>
    </xf>
    <xf numFmtId="0" fontId="3" fillId="3" borderId="48" xfId="0" applyFont="1" applyFill="1" applyBorder="1" applyAlignment="1">
      <alignment horizontal="center" wrapText="1"/>
    </xf>
    <xf numFmtId="0" fontId="8" fillId="0" borderId="28" xfId="0" applyFont="1" applyBorder="1" applyAlignment="1">
      <alignment horizontal="left"/>
    </xf>
    <xf numFmtId="0" fontId="3" fillId="3" borderId="14" xfId="0" applyFont="1" applyFill="1" applyBorder="1" applyAlignment="1">
      <alignment horizontal="center" wrapText="1"/>
    </xf>
    <xf numFmtId="0" fontId="3" fillId="0" borderId="43" xfId="0" applyFont="1" applyBorder="1" applyAlignment="1">
      <alignment horizontal="center"/>
    </xf>
    <xf numFmtId="0" fontId="3" fillId="0" borderId="27" xfId="0" applyFont="1" applyBorder="1" applyAlignment="1">
      <alignment horizontal="center"/>
    </xf>
    <xf numFmtId="0" fontId="11" fillId="0" borderId="36" xfId="0" applyFont="1" applyBorder="1" applyAlignment="1">
      <alignment horizontal="left" vertical="top" wrapText="1"/>
    </xf>
    <xf numFmtId="0" fontId="11" fillId="0" borderId="37" xfId="0" applyFont="1" applyBorder="1" applyAlignment="1">
      <alignment horizontal="left" vertical="top" wrapText="1"/>
    </xf>
    <xf numFmtId="0" fontId="11" fillId="0" borderId="14" xfId="0" applyFont="1" applyBorder="1" applyAlignment="1">
      <alignment horizontal="left" vertical="top" wrapText="1"/>
    </xf>
    <xf numFmtId="0" fontId="11" fillId="0" borderId="38" xfId="0" applyFont="1" applyBorder="1" applyAlignment="1">
      <alignment horizontal="left" vertical="top" wrapText="1"/>
    </xf>
    <xf numFmtId="0" fontId="11" fillId="0" borderId="0" xfId="0" applyFont="1" applyBorder="1" applyAlignment="1">
      <alignment horizontal="left" vertical="top" wrapText="1"/>
    </xf>
    <xf numFmtId="0" fontId="11" fillId="0" borderId="15" xfId="0" applyFont="1" applyBorder="1" applyAlignment="1">
      <alignment horizontal="left" vertical="top" wrapText="1"/>
    </xf>
    <xf numFmtId="0" fontId="11" fillId="0" borderId="45" xfId="0" applyFont="1" applyBorder="1" applyAlignment="1">
      <alignment horizontal="left" vertical="top" wrapText="1"/>
    </xf>
    <xf numFmtId="0" fontId="11" fillId="0" borderId="29" xfId="0" applyFont="1" applyBorder="1" applyAlignment="1">
      <alignment horizontal="left" vertical="top" wrapText="1"/>
    </xf>
    <xf numFmtId="0" fontId="11" fillId="0" borderId="16" xfId="0" applyFont="1" applyBorder="1" applyAlignment="1">
      <alignment horizontal="left" vertical="top" wrapText="1"/>
    </xf>
    <xf numFmtId="0" fontId="3" fillId="3" borderId="28" xfId="0" applyFont="1" applyFill="1" applyBorder="1" applyAlignment="1">
      <alignment horizontal="center" wrapText="1"/>
    </xf>
    <xf numFmtId="0" fontId="3" fillId="3" borderId="31" xfId="0" applyFont="1" applyFill="1" applyBorder="1" applyAlignment="1">
      <alignment horizontal="center" wrapText="1"/>
    </xf>
    <xf numFmtId="0" fontId="13" fillId="0" borderId="36" xfId="0" applyFont="1" applyBorder="1" applyAlignment="1">
      <alignment horizontal="left" vertical="top" wrapText="1"/>
    </xf>
    <xf numFmtId="0" fontId="13" fillId="0" borderId="37" xfId="0" applyFont="1" applyBorder="1" applyAlignment="1">
      <alignment horizontal="left" vertical="top" wrapText="1"/>
    </xf>
    <xf numFmtId="0" fontId="13" fillId="0" borderId="14" xfId="0" applyFont="1" applyBorder="1" applyAlignment="1">
      <alignment horizontal="left" vertical="top" wrapText="1"/>
    </xf>
    <xf numFmtId="0" fontId="13" fillId="0" borderId="38" xfId="0" applyFont="1" applyBorder="1" applyAlignment="1">
      <alignment horizontal="left" vertical="top" wrapText="1"/>
    </xf>
    <xf numFmtId="0" fontId="13" fillId="0" borderId="0" xfId="0" applyFont="1" applyBorder="1" applyAlignment="1">
      <alignment horizontal="left" vertical="top" wrapText="1"/>
    </xf>
    <xf numFmtId="0" fontId="13" fillId="0" borderId="15" xfId="0" applyFont="1" applyBorder="1" applyAlignment="1">
      <alignment horizontal="left" vertical="top" wrapText="1"/>
    </xf>
    <xf numFmtId="0" fontId="13" fillId="0" borderId="45" xfId="0" applyFont="1" applyBorder="1" applyAlignment="1">
      <alignment horizontal="left" vertical="top" wrapText="1"/>
    </xf>
    <xf numFmtId="0" fontId="13" fillId="0" borderId="29" xfId="0" applyFont="1" applyBorder="1" applyAlignment="1">
      <alignment horizontal="left" vertical="top" wrapText="1"/>
    </xf>
    <xf numFmtId="0" fontId="13" fillId="0" borderId="16" xfId="0" applyFont="1" applyBorder="1" applyAlignment="1">
      <alignment horizontal="left" vertical="top" wrapText="1"/>
    </xf>
    <xf numFmtId="0" fontId="3" fillId="3" borderId="30" xfId="0" applyFont="1" applyFill="1" applyBorder="1" applyAlignment="1">
      <alignment horizontal="center" wrapText="1"/>
    </xf>
    <xf numFmtId="0" fontId="3" fillId="0" borderId="42" xfId="0" applyFont="1" applyBorder="1" applyAlignment="1">
      <alignment horizontal="center"/>
    </xf>
    <xf numFmtId="0" fontId="3" fillId="0" borderId="18" xfId="0" applyFont="1" applyBorder="1" applyAlignment="1">
      <alignment horizontal="center"/>
    </xf>
    <xf numFmtId="0" fontId="3" fillId="0" borderId="49" xfId="0" applyFont="1" applyBorder="1" applyAlignment="1">
      <alignment horizontal="center"/>
    </xf>
    <xf numFmtId="0" fontId="3" fillId="0" borderId="17" xfId="0" applyFont="1" applyBorder="1" applyAlignment="1">
      <alignment horizontal="center"/>
    </xf>
    <xf numFmtId="0" fontId="3" fillId="3" borderId="34" xfId="0" applyFont="1" applyFill="1" applyBorder="1" applyAlignment="1">
      <alignment horizontal="center" wrapText="1"/>
    </xf>
    <xf numFmtId="0" fontId="3" fillId="3" borderId="35" xfId="0" applyFont="1" applyFill="1" applyBorder="1" applyAlignment="1">
      <alignment horizontal="center" wrapText="1"/>
    </xf>
    <xf numFmtId="0" fontId="0" fillId="2" borderId="41" xfId="0" applyFont="1" applyFill="1" applyBorder="1" applyAlignment="1" applyProtection="1">
      <alignment horizontal="left" wrapText="1"/>
      <protection locked="0"/>
    </xf>
    <xf numFmtId="0" fontId="0" fillId="2" borderId="39" xfId="0" applyFont="1" applyFill="1" applyBorder="1" applyAlignment="1" applyProtection="1">
      <alignment horizontal="left" wrapText="1"/>
      <protection locked="0"/>
    </xf>
    <xf numFmtId="0" fontId="0" fillId="2" borderId="26" xfId="0" applyFont="1" applyFill="1" applyBorder="1" applyAlignment="1" applyProtection="1">
      <alignment horizontal="left" wrapText="1"/>
      <protection locked="0"/>
    </xf>
    <xf numFmtId="0" fontId="0" fillId="2" borderId="42" xfId="0" applyFont="1" applyFill="1" applyBorder="1" applyAlignment="1" applyProtection="1">
      <alignment horizontal="left" wrapText="1"/>
      <protection locked="0"/>
    </xf>
    <xf numFmtId="0" fontId="0" fillId="2" borderId="40" xfId="0" applyFont="1" applyFill="1" applyBorder="1" applyAlignment="1" applyProtection="1">
      <alignment horizontal="left" wrapText="1"/>
      <protection locked="0"/>
    </xf>
    <xf numFmtId="0" fontId="0" fillId="2" borderId="18" xfId="0" applyFont="1" applyFill="1" applyBorder="1" applyAlignment="1" applyProtection="1">
      <alignment horizontal="left" wrapText="1"/>
      <protection locked="0"/>
    </xf>
    <xf numFmtId="0" fontId="17" fillId="2" borderId="42" xfId="0" applyFont="1" applyFill="1" applyBorder="1" applyAlignment="1" applyProtection="1">
      <alignment horizontal="left"/>
      <protection locked="0"/>
    </xf>
    <xf numFmtId="0" fontId="17" fillId="2" borderId="40" xfId="0" applyFont="1" applyFill="1" applyBorder="1" applyAlignment="1" applyProtection="1">
      <alignment horizontal="left"/>
      <protection locked="0"/>
    </xf>
    <xf numFmtId="0" fontId="17" fillId="2" borderId="18" xfId="0" applyFont="1" applyFill="1" applyBorder="1" applyAlignment="1" applyProtection="1">
      <alignment horizontal="left"/>
      <protection locked="0"/>
    </xf>
    <xf numFmtId="0" fontId="0" fillId="2" borderId="43" xfId="0" applyFont="1" applyFill="1" applyBorder="1" applyAlignment="1" applyProtection="1">
      <alignment horizontal="left" wrapText="1"/>
      <protection locked="0"/>
    </xf>
    <xf numFmtId="0" fontId="0" fillId="2" borderId="44" xfId="0" applyFont="1" applyFill="1" applyBorder="1" applyAlignment="1" applyProtection="1">
      <alignment horizontal="left" wrapText="1"/>
      <protection locked="0"/>
    </xf>
    <xf numFmtId="0" fontId="0" fillId="2" borderId="27" xfId="0" applyFont="1" applyFill="1" applyBorder="1" applyAlignment="1" applyProtection="1">
      <alignment horizontal="left" wrapText="1"/>
      <protection locked="0"/>
    </xf>
    <xf numFmtId="2" fontId="4" fillId="0" borderId="0" xfId="0" applyNumberFormat="1" applyFont="1"/>
    <xf numFmtId="0" fontId="4" fillId="0" borderId="0" xfId="0" applyFont="1"/>
  </cellXfs>
  <cellStyles count="3">
    <cellStyle name="Procent" xfId="2" builtinId="5"/>
    <cellStyle name="Standaard" xfId="0" builtinId="0"/>
    <cellStyle name="Valuta" xfId="1" builtinId="4"/>
  </cellStyles>
  <dxfs count="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www.inmill.nl/images/nieuws/tmp/gemeente-land-van-cuijk.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133350</xdr:colOff>
      <xdr:row>0</xdr:row>
      <xdr:rowOff>38100</xdr:rowOff>
    </xdr:from>
    <xdr:to>
      <xdr:col>14</xdr:col>
      <xdr:colOff>371475</xdr:colOff>
      <xdr:row>2</xdr:row>
      <xdr:rowOff>133350</xdr:rowOff>
    </xdr:to>
    <xdr:pic>
      <xdr:nvPicPr>
        <xdr:cNvPr id="2" name="Afbeelding 1" descr="Gemeente Land van Cuijk houdt logo - inMill.nl">
          <a:extLst>
            <a:ext uri="{FF2B5EF4-FFF2-40B4-BE49-F238E27FC236}">
              <a16:creationId xmlns:a16="http://schemas.microsoft.com/office/drawing/2014/main" id="{27D96E5E-52D0-4C4C-591F-C821AFDB497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8239125" y="38100"/>
          <a:ext cx="9429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133350</xdr:colOff>
      <xdr:row>26</xdr:row>
      <xdr:rowOff>38100</xdr:rowOff>
    </xdr:from>
    <xdr:to>
      <xdr:col>14</xdr:col>
      <xdr:colOff>371475</xdr:colOff>
      <xdr:row>28</xdr:row>
      <xdr:rowOff>133350</xdr:rowOff>
    </xdr:to>
    <xdr:pic>
      <xdr:nvPicPr>
        <xdr:cNvPr id="3" name="Afbeelding 2" descr="Gemeente Land van Cuijk houdt logo - inMill.nl">
          <a:extLst>
            <a:ext uri="{FF2B5EF4-FFF2-40B4-BE49-F238E27FC236}">
              <a16:creationId xmlns:a16="http://schemas.microsoft.com/office/drawing/2014/main" id="{8D3C2A41-33C0-41CB-BA06-186456E8E15F}"/>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8239125" y="38100"/>
          <a:ext cx="9429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133350</xdr:colOff>
      <xdr:row>61</xdr:row>
      <xdr:rowOff>38100</xdr:rowOff>
    </xdr:from>
    <xdr:to>
      <xdr:col>14</xdr:col>
      <xdr:colOff>371475</xdr:colOff>
      <xdr:row>63</xdr:row>
      <xdr:rowOff>133350</xdr:rowOff>
    </xdr:to>
    <xdr:pic>
      <xdr:nvPicPr>
        <xdr:cNvPr id="4" name="Afbeelding 3" descr="Gemeente Land van Cuijk houdt logo - inMill.nl">
          <a:extLst>
            <a:ext uri="{FF2B5EF4-FFF2-40B4-BE49-F238E27FC236}">
              <a16:creationId xmlns:a16="http://schemas.microsoft.com/office/drawing/2014/main" id="{75CC7709-71A3-448F-8DBD-ADF88AAC849E}"/>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8239125" y="7305675"/>
          <a:ext cx="9429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FDD63-F579-491D-836A-019E2DD7D0C8}">
  <dimension ref="A1:R77"/>
  <sheetViews>
    <sheetView showGridLines="0" tabSelected="1" workbookViewId="0">
      <selection activeCell="F10" sqref="F10"/>
    </sheetView>
  </sheetViews>
  <sheetFormatPr defaultRowHeight="15" x14ac:dyDescent="0.25"/>
  <cols>
    <col min="1" max="1" width="11.42578125" style="23" customWidth="1"/>
    <col min="2" max="2" width="7.85546875" style="23" customWidth="1"/>
    <col min="3" max="4" width="8.28515625" style="23" customWidth="1"/>
    <col min="5" max="5" width="4.85546875" style="23" customWidth="1"/>
    <col min="6" max="6" width="9.140625" style="23" customWidth="1"/>
    <col min="7" max="7" width="15.28515625" style="23" customWidth="1"/>
    <col min="8" max="8" width="9.140625" style="23" customWidth="1"/>
    <col min="9" max="9" width="15.28515625" style="23" customWidth="1"/>
    <col min="10" max="10" width="9.85546875" style="24" customWidth="1"/>
    <col min="11" max="11" width="6.140625" style="23" customWidth="1"/>
    <col min="12" max="12" width="9.85546875" style="24" customWidth="1"/>
    <col min="13" max="13" width="6.140625" style="23" customWidth="1"/>
    <col min="14" max="14" width="10.7109375" style="23" bestFit="1" customWidth="1"/>
    <col min="15" max="15" width="10.5703125" style="23" bestFit="1" customWidth="1"/>
    <col min="16" max="16" width="9.140625" style="23"/>
    <col min="17" max="18" width="0" style="23" hidden="1" customWidth="1"/>
    <col min="19" max="16384" width="9.140625" style="23"/>
  </cols>
  <sheetData>
    <row r="1" spans="1:18" x14ac:dyDescent="0.25">
      <c r="A1" s="85" t="s">
        <v>47</v>
      </c>
    </row>
    <row r="3" spans="1:18" x14ac:dyDescent="0.25">
      <c r="B3" s="55" t="s">
        <v>27</v>
      </c>
    </row>
    <row r="4" spans="1:18" ht="15.75" x14ac:dyDescent="0.25">
      <c r="B4" s="56" t="s">
        <v>17</v>
      </c>
    </row>
    <row r="5" spans="1:18" ht="15.75" thickBot="1" x14ac:dyDescent="0.3"/>
    <row r="6" spans="1:18" ht="55.5" customHeight="1" thickBot="1" x14ac:dyDescent="0.3">
      <c r="B6" s="86"/>
      <c r="C6" s="87" t="s">
        <v>20</v>
      </c>
      <c r="D6" s="88" t="s">
        <v>21</v>
      </c>
      <c r="E6" s="88"/>
      <c r="F6" s="130" t="s">
        <v>22</v>
      </c>
      <c r="G6" s="131"/>
      <c r="H6" s="130"/>
      <c r="I6" s="131"/>
      <c r="J6" s="130" t="s">
        <v>24</v>
      </c>
      <c r="K6" s="131"/>
      <c r="L6" s="130" t="s">
        <v>25</v>
      </c>
      <c r="M6" s="133"/>
    </row>
    <row r="7" spans="1:18" x14ac:dyDescent="0.25">
      <c r="B7" s="9" t="s">
        <v>0</v>
      </c>
      <c r="C7" s="10">
        <v>1</v>
      </c>
      <c r="D7" s="10">
        <v>1</v>
      </c>
      <c r="E7" s="25"/>
      <c r="F7" s="26">
        <v>1</v>
      </c>
      <c r="G7" s="11" t="s">
        <v>1</v>
      </c>
      <c r="H7" s="26">
        <f>C7-F7</f>
        <v>0</v>
      </c>
      <c r="I7" s="11" t="s">
        <v>18</v>
      </c>
      <c r="J7" s="27"/>
      <c r="K7" s="11"/>
      <c r="L7" s="26"/>
      <c r="M7" s="12"/>
    </row>
    <row r="8" spans="1:18" x14ac:dyDescent="0.25">
      <c r="B8" s="3" t="s">
        <v>2</v>
      </c>
      <c r="C8" s="1">
        <v>1</v>
      </c>
      <c r="D8" s="1">
        <v>1</v>
      </c>
      <c r="E8" s="28"/>
      <c r="F8" s="29">
        <v>1</v>
      </c>
      <c r="G8" s="4" t="s">
        <v>1</v>
      </c>
      <c r="H8" s="29">
        <f>C8-F8</f>
        <v>0</v>
      </c>
      <c r="I8" s="4" t="s">
        <v>18</v>
      </c>
      <c r="J8" s="30"/>
      <c r="K8" s="4"/>
      <c r="L8" s="29"/>
      <c r="M8" s="7"/>
    </row>
    <row r="9" spans="1:18" x14ac:dyDescent="0.25">
      <c r="B9" s="3" t="s">
        <v>3</v>
      </c>
      <c r="C9" s="1">
        <v>1</v>
      </c>
      <c r="D9" s="1">
        <v>1</v>
      </c>
      <c r="E9" s="28"/>
      <c r="F9" s="29">
        <v>1</v>
      </c>
      <c r="G9" s="4" t="s">
        <v>1</v>
      </c>
      <c r="H9" s="29">
        <f>C9-F9</f>
        <v>0</v>
      </c>
      <c r="I9" s="4" t="s">
        <v>18</v>
      </c>
      <c r="J9" s="30"/>
      <c r="K9" s="4"/>
      <c r="L9" s="29"/>
      <c r="M9" s="7"/>
    </row>
    <row r="10" spans="1:18" x14ac:dyDescent="0.25">
      <c r="B10" s="3" t="s">
        <v>4</v>
      </c>
      <c r="C10" s="1">
        <v>0</v>
      </c>
      <c r="D10" s="1">
        <v>1</v>
      </c>
      <c r="E10" s="28"/>
      <c r="F10" s="57" t="s">
        <v>46</v>
      </c>
      <c r="G10" s="4" t="s">
        <v>1</v>
      </c>
      <c r="H10" s="29">
        <f>IF(F10="invullen",0,(D10-F10))</f>
        <v>0</v>
      </c>
      <c r="I10" s="4" t="s">
        <v>18</v>
      </c>
      <c r="J10" s="5">
        <f>IF(F10="invullen",0,(R10/5))</f>
        <v>0</v>
      </c>
      <c r="K10" s="4" t="s">
        <v>19</v>
      </c>
      <c r="L10" s="15">
        <v>20</v>
      </c>
      <c r="M10" s="16" t="s">
        <v>19</v>
      </c>
      <c r="Q10" s="175" t="e">
        <f>F10*100</f>
        <v>#VALUE!</v>
      </c>
      <c r="R10" s="176" t="e">
        <f>_xlfn.FLOOR.MATH(Q10,5)</f>
        <v>#VALUE!</v>
      </c>
    </row>
    <row r="11" spans="1:18" x14ac:dyDescent="0.25">
      <c r="B11" s="3" t="s">
        <v>5</v>
      </c>
      <c r="C11" s="1">
        <v>0</v>
      </c>
      <c r="D11" s="1">
        <v>1</v>
      </c>
      <c r="E11" s="28"/>
      <c r="F11" s="57" t="s">
        <v>46</v>
      </c>
      <c r="G11" s="4" t="s">
        <v>1</v>
      </c>
      <c r="H11" s="29">
        <f t="shared" ref="H11:H21" si="0">IF(F11="invullen",0,(D11-F11))</f>
        <v>0</v>
      </c>
      <c r="I11" s="4" t="s">
        <v>18</v>
      </c>
      <c r="J11" s="5">
        <f>IF(F11="invullen",0,(R11/5))</f>
        <v>0</v>
      </c>
      <c r="K11" s="4" t="s">
        <v>19</v>
      </c>
      <c r="L11" s="15">
        <v>20</v>
      </c>
      <c r="M11" s="16" t="s">
        <v>19</v>
      </c>
      <c r="Q11" s="175" t="e">
        <f>F11*100</f>
        <v>#VALUE!</v>
      </c>
      <c r="R11" s="176" t="e">
        <f t="shared" ref="R11:R21" si="1">_xlfn.FLOOR.MATH(Q11,5)</f>
        <v>#VALUE!</v>
      </c>
    </row>
    <row r="12" spans="1:18" x14ac:dyDescent="0.25">
      <c r="B12" s="3" t="s">
        <v>6</v>
      </c>
      <c r="C12" s="1">
        <v>0</v>
      </c>
      <c r="D12" s="1">
        <v>1</v>
      </c>
      <c r="E12" s="28"/>
      <c r="F12" s="57" t="s">
        <v>46</v>
      </c>
      <c r="G12" s="4" t="s">
        <v>1</v>
      </c>
      <c r="H12" s="29">
        <f t="shared" si="0"/>
        <v>0</v>
      </c>
      <c r="I12" s="4" t="s">
        <v>18</v>
      </c>
      <c r="J12" s="5">
        <f>IF(F12="invullen",0,(R12/5))</f>
        <v>0</v>
      </c>
      <c r="K12" s="4" t="s">
        <v>19</v>
      </c>
      <c r="L12" s="15">
        <v>20</v>
      </c>
      <c r="M12" s="16" t="s">
        <v>19</v>
      </c>
      <c r="Q12" s="175" t="e">
        <f>F12*100</f>
        <v>#VALUE!</v>
      </c>
      <c r="R12" s="176" t="e">
        <f t="shared" si="1"/>
        <v>#VALUE!</v>
      </c>
    </row>
    <row r="13" spans="1:18" x14ac:dyDescent="0.25">
      <c r="B13" s="3" t="s">
        <v>7</v>
      </c>
      <c r="C13" s="1">
        <v>0</v>
      </c>
      <c r="D13" s="1">
        <v>1</v>
      </c>
      <c r="E13" s="28"/>
      <c r="F13" s="57" t="s">
        <v>46</v>
      </c>
      <c r="G13" s="4" t="s">
        <v>1</v>
      </c>
      <c r="H13" s="29">
        <f t="shared" si="0"/>
        <v>0</v>
      </c>
      <c r="I13" s="4" t="s">
        <v>18</v>
      </c>
      <c r="J13" s="5">
        <f>IF(F13="invullen",0,(R13/5))</f>
        <v>0</v>
      </c>
      <c r="K13" s="4" t="s">
        <v>19</v>
      </c>
      <c r="L13" s="15">
        <v>20</v>
      </c>
      <c r="M13" s="16" t="s">
        <v>19</v>
      </c>
      <c r="Q13" s="175" t="e">
        <f>F13*100</f>
        <v>#VALUE!</v>
      </c>
      <c r="R13" s="176" t="e">
        <f t="shared" si="1"/>
        <v>#VALUE!</v>
      </c>
    </row>
    <row r="14" spans="1:18" x14ac:dyDescent="0.25">
      <c r="B14" s="3" t="s">
        <v>8</v>
      </c>
      <c r="C14" s="1">
        <v>0</v>
      </c>
      <c r="D14" s="1">
        <v>1</v>
      </c>
      <c r="E14" s="28"/>
      <c r="F14" s="57" t="s">
        <v>46</v>
      </c>
      <c r="G14" s="4" t="s">
        <v>1</v>
      </c>
      <c r="H14" s="29">
        <f t="shared" si="0"/>
        <v>0</v>
      </c>
      <c r="I14" s="4" t="s">
        <v>18</v>
      </c>
      <c r="J14" s="5">
        <f>IF(F14="invullen",0,(R14/5))</f>
        <v>0</v>
      </c>
      <c r="K14" s="4" t="s">
        <v>19</v>
      </c>
      <c r="L14" s="15">
        <v>20</v>
      </c>
      <c r="M14" s="16" t="s">
        <v>19</v>
      </c>
      <c r="Q14" s="175" t="e">
        <f>F14*100</f>
        <v>#VALUE!</v>
      </c>
      <c r="R14" s="176" t="e">
        <f t="shared" si="1"/>
        <v>#VALUE!</v>
      </c>
    </row>
    <row r="15" spans="1:18" x14ac:dyDescent="0.25">
      <c r="B15" s="3" t="s">
        <v>9</v>
      </c>
      <c r="C15" s="1">
        <v>0</v>
      </c>
      <c r="D15" s="1">
        <v>1</v>
      </c>
      <c r="E15" s="28"/>
      <c r="F15" s="57" t="s">
        <v>46</v>
      </c>
      <c r="G15" s="4" t="s">
        <v>1</v>
      </c>
      <c r="H15" s="29">
        <f t="shared" si="0"/>
        <v>0</v>
      </c>
      <c r="I15" s="4" t="s">
        <v>18</v>
      </c>
      <c r="J15" s="5">
        <f>IF(F15="invullen",0,(R15/5))</f>
        <v>0</v>
      </c>
      <c r="K15" s="4" t="s">
        <v>19</v>
      </c>
      <c r="L15" s="15">
        <v>20</v>
      </c>
      <c r="M15" s="16" t="s">
        <v>19</v>
      </c>
      <c r="Q15" s="175" t="e">
        <f>F15*100</f>
        <v>#VALUE!</v>
      </c>
      <c r="R15" s="176" t="e">
        <f t="shared" si="1"/>
        <v>#VALUE!</v>
      </c>
    </row>
    <row r="16" spans="1:18" x14ac:dyDescent="0.25">
      <c r="B16" s="3" t="s">
        <v>10</v>
      </c>
      <c r="C16" s="1">
        <v>0</v>
      </c>
      <c r="D16" s="1">
        <v>1</v>
      </c>
      <c r="E16" s="28"/>
      <c r="F16" s="57" t="s">
        <v>46</v>
      </c>
      <c r="G16" s="4" t="s">
        <v>1</v>
      </c>
      <c r="H16" s="29">
        <f t="shared" si="0"/>
        <v>0</v>
      </c>
      <c r="I16" s="4" t="s">
        <v>18</v>
      </c>
      <c r="J16" s="5">
        <f>IF(F16="invullen",0,(R16/5))</f>
        <v>0</v>
      </c>
      <c r="K16" s="4" t="s">
        <v>19</v>
      </c>
      <c r="L16" s="15">
        <v>20</v>
      </c>
      <c r="M16" s="16" t="s">
        <v>19</v>
      </c>
      <c r="Q16" s="175" t="e">
        <f>F16*100</f>
        <v>#VALUE!</v>
      </c>
      <c r="R16" s="176" t="e">
        <f t="shared" si="1"/>
        <v>#VALUE!</v>
      </c>
    </row>
    <row r="17" spans="1:18" x14ac:dyDescent="0.25">
      <c r="B17" s="3" t="s">
        <v>11</v>
      </c>
      <c r="C17" s="1">
        <v>0</v>
      </c>
      <c r="D17" s="1">
        <v>1</v>
      </c>
      <c r="E17" s="28"/>
      <c r="F17" s="57" t="s">
        <v>46</v>
      </c>
      <c r="G17" s="4" t="s">
        <v>1</v>
      </c>
      <c r="H17" s="29">
        <f t="shared" si="0"/>
        <v>0</v>
      </c>
      <c r="I17" s="4" t="s">
        <v>18</v>
      </c>
      <c r="J17" s="5">
        <f>IF(F17="invullen",0,(R17/5))</f>
        <v>0</v>
      </c>
      <c r="K17" s="4" t="s">
        <v>19</v>
      </c>
      <c r="L17" s="15">
        <v>20</v>
      </c>
      <c r="M17" s="16" t="s">
        <v>19</v>
      </c>
      <c r="Q17" s="175" t="e">
        <f>F17*100</f>
        <v>#VALUE!</v>
      </c>
      <c r="R17" s="176" t="e">
        <f t="shared" si="1"/>
        <v>#VALUE!</v>
      </c>
    </row>
    <row r="18" spans="1:18" x14ac:dyDescent="0.25">
      <c r="B18" s="3" t="s">
        <v>12</v>
      </c>
      <c r="C18" s="1">
        <v>0</v>
      </c>
      <c r="D18" s="1">
        <v>1</v>
      </c>
      <c r="E18" s="28"/>
      <c r="F18" s="57" t="s">
        <v>46</v>
      </c>
      <c r="G18" s="4" t="s">
        <v>1</v>
      </c>
      <c r="H18" s="29">
        <f t="shared" si="0"/>
        <v>0</v>
      </c>
      <c r="I18" s="4" t="s">
        <v>18</v>
      </c>
      <c r="J18" s="5">
        <f>IF(F18="invullen",0,(R18/5))</f>
        <v>0</v>
      </c>
      <c r="K18" s="4" t="s">
        <v>19</v>
      </c>
      <c r="L18" s="15">
        <v>20</v>
      </c>
      <c r="M18" s="16" t="s">
        <v>19</v>
      </c>
      <c r="Q18" s="175" t="e">
        <f>F18*100</f>
        <v>#VALUE!</v>
      </c>
      <c r="R18" s="176" t="e">
        <f t="shared" si="1"/>
        <v>#VALUE!</v>
      </c>
    </row>
    <row r="19" spans="1:18" x14ac:dyDescent="0.25">
      <c r="B19" s="3" t="s">
        <v>13</v>
      </c>
      <c r="C19" s="1">
        <v>0</v>
      </c>
      <c r="D19" s="1">
        <v>1</v>
      </c>
      <c r="E19" s="28"/>
      <c r="F19" s="57" t="s">
        <v>46</v>
      </c>
      <c r="G19" s="4" t="s">
        <v>1</v>
      </c>
      <c r="H19" s="29">
        <f t="shared" si="0"/>
        <v>0</v>
      </c>
      <c r="I19" s="4" t="s">
        <v>18</v>
      </c>
      <c r="J19" s="5">
        <f>IF(F19="invullen",0,(R19/5))</f>
        <v>0</v>
      </c>
      <c r="K19" s="4" t="s">
        <v>19</v>
      </c>
      <c r="L19" s="15">
        <v>20</v>
      </c>
      <c r="M19" s="16" t="s">
        <v>19</v>
      </c>
      <c r="Q19" s="175" t="e">
        <f>F19*100</f>
        <v>#VALUE!</v>
      </c>
      <c r="R19" s="176" t="e">
        <f t="shared" si="1"/>
        <v>#VALUE!</v>
      </c>
    </row>
    <row r="20" spans="1:18" x14ac:dyDescent="0.25">
      <c r="B20" s="3" t="s">
        <v>14</v>
      </c>
      <c r="C20" s="1">
        <v>0</v>
      </c>
      <c r="D20" s="1">
        <v>1</v>
      </c>
      <c r="E20" s="28"/>
      <c r="F20" s="57" t="s">
        <v>46</v>
      </c>
      <c r="G20" s="4" t="s">
        <v>1</v>
      </c>
      <c r="H20" s="29">
        <f t="shared" si="0"/>
        <v>0</v>
      </c>
      <c r="I20" s="4" t="s">
        <v>18</v>
      </c>
      <c r="J20" s="5">
        <f>IF(F20="invullen",0,(R20/5))</f>
        <v>0</v>
      </c>
      <c r="K20" s="4" t="s">
        <v>19</v>
      </c>
      <c r="L20" s="15">
        <v>20</v>
      </c>
      <c r="M20" s="16" t="s">
        <v>19</v>
      </c>
      <c r="Q20" s="175" t="e">
        <f>F20*100</f>
        <v>#VALUE!</v>
      </c>
      <c r="R20" s="176" t="e">
        <f t="shared" si="1"/>
        <v>#VALUE!</v>
      </c>
    </row>
    <row r="21" spans="1:18" ht="15.75" thickBot="1" x14ac:dyDescent="0.3">
      <c r="B21" s="17" t="s">
        <v>15</v>
      </c>
      <c r="C21" s="18">
        <v>0</v>
      </c>
      <c r="D21" s="18">
        <v>1</v>
      </c>
      <c r="E21" s="28"/>
      <c r="F21" s="57" t="s">
        <v>46</v>
      </c>
      <c r="G21" s="19" t="s">
        <v>1</v>
      </c>
      <c r="H21" s="29">
        <f t="shared" si="0"/>
        <v>0</v>
      </c>
      <c r="I21" s="19" t="s">
        <v>18</v>
      </c>
      <c r="J21" s="5">
        <f>IF(F21="invullen",0,(R21/5))</f>
        <v>0</v>
      </c>
      <c r="K21" s="19" t="s">
        <v>19</v>
      </c>
      <c r="L21" s="20">
        <v>20</v>
      </c>
      <c r="M21" s="21" t="s">
        <v>19</v>
      </c>
      <c r="Q21" s="175" t="e">
        <f>F21*100</f>
        <v>#VALUE!</v>
      </c>
      <c r="R21" s="176" t="e">
        <f t="shared" si="1"/>
        <v>#VALUE!</v>
      </c>
    </row>
    <row r="22" spans="1:18" ht="15.75" thickBot="1" x14ac:dyDescent="0.3">
      <c r="B22" s="48"/>
      <c r="C22" s="49"/>
      <c r="D22" s="49"/>
      <c r="E22" s="45"/>
      <c r="F22" s="50"/>
      <c r="G22" s="51"/>
      <c r="H22" s="52"/>
      <c r="I22" s="51"/>
      <c r="J22" s="53"/>
      <c r="K22" s="51"/>
      <c r="L22" s="54"/>
      <c r="M22" s="22"/>
    </row>
    <row r="23" spans="1:18" ht="15.75" thickBot="1" x14ac:dyDescent="0.3">
      <c r="B23" s="42"/>
      <c r="C23" s="43"/>
      <c r="D23" s="44"/>
      <c r="E23" s="45"/>
      <c r="F23" s="43"/>
      <c r="G23" s="43"/>
      <c r="H23" s="42"/>
      <c r="I23" s="46" t="s">
        <v>23</v>
      </c>
      <c r="J23" s="14">
        <f>SUM(J10:J21)</f>
        <v>0</v>
      </c>
      <c r="K23" s="132" t="s">
        <v>16</v>
      </c>
      <c r="L23" s="132"/>
      <c r="M23" s="41"/>
    </row>
    <row r="24" spans="1:18" ht="15.75" thickBot="1" x14ac:dyDescent="0.3">
      <c r="B24" s="47"/>
      <c r="C24" s="35"/>
      <c r="D24" s="36"/>
      <c r="E24" s="37"/>
      <c r="F24" s="35"/>
      <c r="G24" s="35"/>
      <c r="H24" s="35"/>
      <c r="I24" s="35"/>
      <c r="J24" s="38"/>
      <c r="K24" s="39"/>
      <c r="L24" s="39"/>
      <c r="M24" s="40"/>
    </row>
    <row r="25" spans="1:18" ht="138" customHeight="1" thickBot="1" x14ac:dyDescent="0.3">
      <c r="B25" s="127" t="s">
        <v>26</v>
      </c>
      <c r="C25" s="128"/>
      <c r="D25" s="128"/>
      <c r="E25" s="128"/>
      <c r="F25" s="128"/>
      <c r="G25" s="128"/>
      <c r="H25" s="128"/>
      <c r="I25" s="128"/>
      <c r="J25" s="128"/>
      <c r="K25" s="128"/>
      <c r="L25" s="128"/>
      <c r="M25" s="129"/>
    </row>
    <row r="26" spans="1:18" x14ac:dyDescent="0.25">
      <c r="B26" s="31"/>
      <c r="C26" s="31"/>
      <c r="D26" s="32"/>
      <c r="E26" s="31"/>
      <c r="F26" s="31"/>
      <c r="G26" s="31"/>
      <c r="H26" s="31"/>
      <c r="I26" s="31"/>
      <c r="J26" s="33"/>
      <c r="K26" s="31"/>
      <c r="L26" s="33"/>
      <c r="M26" s="31"/>
    </row>
    <row r="27" spans="1:18" x14ac:dyDescent="0.25">
      <c r="A27" s="85" t="s">
        <v>47</v>
      </c>
    </row>
    <row r="29" spans="1:18" x14ac:dyDescent="0.25">
      <c r="B29" s="2" t="s">
        <v>28</v>
      </c>
      <c r="C29" s="31"/>
      <c r="D29" s="32"/>
      <c r="E29" s="31"/>
      <c r="F29" s="31"/>
      <c r="G29" s="31"/>
      <c r="H29" s="31"/>
      <c r="I29" s="31"/>
      <c r="J29" s="33"/>
      <c r="K29" s="31"/>
      <c r="L29" s="33"/>
      <c r="M29" s="31"/>
    </row>
    <row r="30" spans="1:18" ht="15.75" thickBot="1" x14ac:dyDescent="0.3">
      <c r="B30" s="2"/>
      <c r="C30" s="31"/>
      <c r="D30" s="32"/>
      <c r="E30" s="31"/>
      <c r="F30" s="31"/>
      <c r="G30" s="31"/>
      <c r="H30" s="31"/>
      <c r="I30" s="31"/>
      <c r="J30" s="33"/>
      <c r="K30" s="31"/>
      <c r="L30" s="33"/>
      <c r="M30" s="31"/>
    </row>
    <row r="31" spans="1:18" ht="38.25" customHeight="1" thickBot="1" x14ac:dyDescent="0.3">
      <c r="B31" s="48"/>
      <c r="C31" s="49"/>
      <c r="D31" s="49"/>
      <c r="E31" s="45"/>
      <c r="F31" s="50"/>
      <c r="G31" s="51"/>
      <c r="H31" s="52"/>
      <c r="I31" s="103" t="s">
        <v>50</v>
      </c>
      <c r="J31" s="161" t="s">
        <v>24</v>
      </c>
      <c r="K31" s="162"/>
      <c r="L31" s="145" t="s">
        <v>25</v>
      </c>
      <c r="M31" s="146"/>
      <c r="O31" s="31"/>
    </row>
    <row r="32" spans="1:18" x14ac:dyDescent="0.25">
      <c r="B32" s="96" t="s">
        <v>29</v>
      </c>
      <c r="C32" s="97" t="s">
        <v>38</v>
      </c>
      <c r="D32" s="98"/>
      <c r="E32" s="98"/>
      <c r="F32" s="98"/>
      <c r="G32" s="98"/>
      <c r="H32" s="98"/>
      <c r="I32" s="95"/>
      <c r="J32" s="99">
        <f>IF(O32=FALSE,0,O32)</f>
        <v>0</v>
      </c>
      <c r="K32" s="8" t="s">
        <v>19</v>
      </c>
      <c r="L32" s="100">
        <v>0</v>
      </c>
      <c r="M32" s="101" t="s">
        <v>19</v>
      </c>
      <c r="O32" s="58" t="b">
        <f>IF(I32="x",0)</f>
        <v>0</v>
      </c>
    </row>
    <row r="33" spans="2:15" x14ac:dyDescent="0.25">
      <c r="B33" s="67" t="s">
        <v>30</v>
      </c>
      <c r="C33" s="60" t="s">
        <v>34</v>
      </c>
      <c r="D33" s="61"/>
      <c r="E33" s="60"/>
      <c r="F33" s="60"/>
      <c r="G33" s="60"/>
      <c r="H33" s="60"/>
      <c r="I33" s="91"/>
      <c r="J33" s="5">
        <f>IF(O33=FALSE,0,O33)</f>
        <v>0</v>
      </c>
      <c r="K33" s="4" t="s">
        <v>19</v>
      </c>
      <c r="L33" s="93">
        <v>5</v>
      </c>
      <c r="M33" s="16" t="s">
        <v>19</v>
      </c>
      <c r="O33" s="58" t="b">
        <f>IF(I33="x",L33)</f>
        <v>0</v>
      </c>
    </row>
    <row r="34" spans="2:15" x14ac:dyDescent="0.25">
      <c r="B34" s="68" t="s">
        <v>31</v>
      </c>
      <c r="C34" s="60" t="s">
        <v>35</v>
      </c>
      <c r="D34" s="61"/>
      <c r="E34" s="60"/>
      <c r="F34" s="60"/>
      <c r="G34" s="60"/>
      <c r="H34" s="60"/>
      <c r="I34" s="91"/>
      <c r="J34" s="5">
        <f>IF(O34=FALSE,0,O34)</f>
        <v>0</v>
      </c>
      <c r="K34" s="4" t="s">
        <v>19</v>
      </c>
      <c r="L34" s="93">
        <v>15</v>
      </c>
      <c r="M34" s="16" t="s">
        <v>19</v>
      </c>
      <c r="O34" s="58" t="b">
        <f t="shared" ref="O34:O36" si="2">IF(I34="x",L34)</f>
        <v>0</v>
      </c>
    </row>
    <row r="35" spans="2:15" x14ac:dyDescent="0.25">
      <c r="B35" s="68" t="s">
        <v>32</v>
      </c>
      <c r="C35" s="63" t="s">
        <v>36</v>
      </c>
      <c r="D35" s="61"/>
      <c r="E35" s="60"/>
      <c r="F35" s="60"/>
      <c r="G35" s="60"/>
      <c r="H35" s="60"/>
      <c r="I35" s="91"/>
      <c r="J35" s="5">
        <f>IF(O35=FALSE,0,O35)</f>
        <v>0</v>
      </c>
      <c r="K35" s="4" t="s">
        <v>19</v>
      </c>
      <c r="L35" s="93">
        <v>20</v>
      </c>
      <c r="M35" s="16" t="s">
        <v>19</v>
      </c>
      <c r="O35" s="58" t="b">
        <f t="shared" si="2"/>
        <v>0</v>
      </c>
    </row>
    <row r="36" spans="2:15" ht="15.75" thickBot="1" x14ac:dyDescent="0.3">
      <c r="B36" s="69" t="s">
        <v>33</v>
      </c>
      <c r="C36" s="70" t="s">
        <v>37</v>
      </c>
      <c r="D36" s="71"/>
      <c r="E36" s="72"/>
      <c r="F36" s="72"/>
      <c r="G36" s="72"/>
      <c r="H36" s="72"/>
      <c r="I36" s="92"/>
      <c r="J36" s="6">
        <f>IF(O36=FALSE,0,O36)</f>
        <v>0</v>
      </c>
      <c r="K36" s="13" t="s">
        <v>19</v>
      </c>
      <c r="L36" s="94">
        <v>25</v>
      </c>
      <c r="M36" s="90" t="s">
        <v>19</v>
      </c>
      <c r="O36" s="58" t="b">
        <f t="shared" si="2"/>
        <v>0</v>
      </c>
    </row>
    <row r="37" spans="2:15" ht="15.75" thickBot="1" x14ac:dyDescent="0.3">
      <c r="D37" s="34"/>
      <c r="E37" s="34"/>
      <c r="L37" s="76">
        <f>SUM(J32:J36)</f>
        <v>0</v>
      </c>
      <c r="O37" s="31"/>
    </row>
    <row r="38" spans="2:15" x14ac:dyDescent="0.25">
      <c r="B38" s="147" t="s">
        <v>48</v>
      </c>
      <c r="C38" s="148"/>
      <c r="D38" s="148"/>
      <c r="E38" s="148"/>
      <c r="F38" s="148"/>
      <c r="G38" s="148"/>
      <c r="H38" s="148"/>
      <c r="I38" s="148"/>
      <c r="J38" s="148"/>
      <c r="K38" s="148"/>
      <c r="L38" s="148"/>
      <c r="M38" s="149"/>
      <c r="O38" s="31"/>
    </row>
    <row r="39" spans="2:15" x14ac:dyDescent="0.25">
      <c r="B39" s="150"/>
      <c r="C39" s="151"/>
      <c r="D39" s="151"/>
      <c r="E39" s="151"/>
      <c r="F39" s="151"/>
      <c r="G39" s="151"/>
      <c r="H39" s="151"/>
      <c r="I39" s="151"/>
      <c r="J39" s="151"/>
      <c r="K39" s="151"/>
      <c r="L39" s="151"/>
      <c r="M39" s="152"/>
    </row>
    <row r="40" spans="2:15" x14ac:dyDescent="0.25">
      <c r="B40" s="150"/>
      <c r="C40" s="151"/>
      <c r="D40" s="151"/>
      <c r="E40" s="151"/>
      <c r="F40" s="151"/>
      <c r="G40" s="151"/>
      <c r="H40" s="151"/>
      <c r="I40" s="151"/>
      <c r="J40" s="151"/>
      <c r="K40" s="151"/>
      <c r="L40" s="151"/>
      <c r="M40" s="152"/>
    </row>
    <row r="41" spans="2:15" ht="27" customHeight="1" thickBot="1" x14ac:dyDescent="0.3">
      <c r="B41" s="153"/>
      <c r="C41" s="154"/>
      <c r="D41" s="154"/>
      <c r="E41" s="154"/>
      <c r="F41" s="154"/>
      <c r="G41" s="154"/>
      <c r="H41" s="154"/>
      <c r="I41" s="154"/>
      <c r="J41" s="154"/>
      <c r="K41" s="154"/>
      <c r="L41" s="154"/>
      <c r="M41" s="155"/>
    </row>
    <row r="42" spans="2:15" ht="15.75" thickBot="1" x14ac:dyDescent="0.3">
      <c r="D42" s="34"/>
      <c r="E42" s="34"/>
    </row>
    <row r="43" spans="2:15" ht="15" customHeight="1" x14ac:dyDescent="0.25">
      <c r="B43" s="136" t="s">
        <v>44</v>
      </c>
      <c r="C43" s="137"/>
      <c r="D43" s="137"/>
      <c r="E43" s="137"/>
      <c r="F43" s="137"/>
      <c r="G43" s="137"/>
      <c r="H43" s="137"/>
      <c r="I43" s="137"/>
      <c r="J43" s="137"/>
      <c r="K43" s="137"/>
      <c r="L43" s="137"/>
      <c r="M43" s="138"/>
    </row>
    <row r="44" spans="2:15" x14ac:dyDescent="0.25">
      <c r="B44" s="139"/>
      <c r="C44" s="140"/>
      <c r="D44" s="140"/>
      <c r="E44" s="140"/>
      <c r="F44" s="140"/>
      <c r="G44" s="140"/>
      <c r="H44" s="140"/>
      <c r="I44" s="140"/>
      <c r="J44" s="140"/>
      <c r="K44" s="140"/>
      <c r="L44" s="140"/>
      <c r="M44" s="141"/>
    </row>
    <row r="45" spans="2:15" x14ac:dyDescent="0.25">
      <c r="B45" s="139"/>
      <c r="C45" s="140"/>
      <c r="D45" s="140"/>
      <c r="E45" s="140"/>
      <c r="F45" s="140"/>
      <c r="G45" s="140"/>
      <c r="H45" s="140"/>
      <c r="I45" s="140"/>
      <c r="J45" s="140"/>
      <c r="K45" s="140"/>
      <c r="L45" s="140"/>
      <c r="M45" s="141"/>
    </row>
    <row r="46" spans="2:15" x14ac:dyDescent="0.25">
      <c r="B46" s="139"/>
      <c r="C46" s="140"/>
      <c r="D46" s="140"/>
      <c r="E46" s="140"/>
      <c r="F46" s="140"/>
      <c r="G46" s="140"/>
      <c r="H46" s="140"/>
      <c r="I46" s="140"/>
      <c r="J46" s="140"/>
      <c r="K46" s="140"/>
      <c r="L46" s="140"/>
      <c r="M46" s="141"/>
    </row>
    <row r="47" spans="2:15" ht="22.5" customHeight="1" x14ac:dyDescent="0.25">
      <c r="B47" s="139"/>
      <c r="C47" s="140"/>
      <c r="D47" s="140"/>
      <c r="E47" s="140"/>
      <c r="F47" s="140"/>
      <c r="G47" s="140"/>
      <c r="H47" s="140"/>
      <c r="I47" s="140"/>
      <c r="J47" s="140"/>
      <c r="K47" s="140"/>
      <c r="L47" s="140"/>
      <c r="M47" s="141"/>
    </row>
    <row r="48" spans="2:15" ht="15.75" thickBot="1" x14ac:dyDescent="0.3">
      <c r="B48" s="142"/>
      <c r="C48" s="143"/>
      <c r="D48" s="143"/>
      <c r="E48" s="143"/>
      <c r="F48" s="143"/>
      <c r="G48" s="143"/>
      <c r="H48" s="143"/>
      <c r="I48" s="143"/>
      <c r="J48" s="143"/>
      <c r="K48" s="143"/>
      <c r="L48" s="143"/>
      <c r="M48" s="144"/>
    </row>
    <row r="49" spans="1:13" ht="15.75" thickBot="1" x14ac:dyDescent="0.3">
      <c r="D49" s="34"/>
      <c r="E49" s="34"/>
    </row>
    <row r="50" spans="1:13" ht="15.75" thickBot="1" x14ac:dyDescent="0.3">
      <c r="B50" s="48"/>
      <c r="C50" s="49"/>
      <c r="D50" s="49"/>
      <c r="E50" s="45"/>
      <c r="F50" s="50"/>
      <c r="G50" s="51"/>
      <c r="H50" s="52"/>
      <c r="I50" s="51"/>
      <c r="J50" s="102" t="s">
        <v>50</v>
      </c>
      <c r="K50" s="51"/>
      <c r="L50" s="156" t="s">
        <v>39</v>
      </c>
      <c r="M50" s="146"/>
    </row>
    <row r="51" spans="1:13" x14ac:dyDescent="0.25">
      <c r="B51" s="96" t="s">
        <v>29</v>
      </c>
      <c r="C51" s="98" t="s">
        <v>40</v>
      </c>
      <c r="D51" s="97"/>
      <c r="E51" s="98"/>
      <c r="F51" s="98"/>
      <c r="G51" s="105">
        <v>250</v>
      </c>
      <c r="H51" s="98"/>
      <c r="I51" s="98"/>
      <c r="J51" s="104"/>
      <c r="K51" s="106" t="b">
        <f>IF(J51="x",3)</f>
        <v>0</v>
      </c>
      <c r="L51" s="159">
        <v>1</v>
      </c>
      <c r="M51" s="160"/>
    </row>
    <row r="52" spans="1:13" x14ac:dyDescent="0.25">
      <c r="B52" s="68" t="s">
        <v>30</v>
      </c>
      <c r="C52" s="60" t="s">
        <v>41</v>
      </c>
      <c r="D52" s="61"/>
      <c r="E52" s="60"/>
      <c r="F52" s="60"/>
      <c r="G52" s="74">
        <f>G51*2</f>
        <v>500</v>
      </c>
      <c r="H52" s="60"/>
      <c r="I52" s="60"/>
      <c r="J52" s="83"/>
      <c r="K52" s="62" t="b">
        <f>IF(J52="x",15)</f>
        <v>0</v>
      </c>
      <c r="L52" s="157">
        <v>2</v>
      </c>
      <c r="M52" s="158"/>
    </row>
    <row r="53" spans="1:13" x14ac:dyDescent="0.25">
      <c r="B53" s="68" t="s">
        <v>31</v>
      </c>
      <c r="C53" s="63" t="s">
        <v>42</v>
      </c>
      <c r="D53" s="61"/>
      <c r="E53" s="60"/>
      <c r="F53" s="60"/>
      <c r="G53" s="74">
        <f>G51*3</f>
        <v>750</v>
      </c>
      <c r="H53" s="60"/>
      <c r="I53" s="60"/>
      <c r="J53" s="83"/>
      <c r="K53" s="62" t="b">
        <f>IF(J53="x",24)</f>
        <v>0</v>
      </c>
      <c r="L53" s="157">
        <v>3</v>
      </c>
      <c r="M53" s="158"/>
    </row>
    <row r="54" spans="1:13" ht="15.75" thickBot="1" x14ac:dyDescent="0.3">
      <c r="B54" s="69" t="s">
        <v>32</v>
      </c>
      <c r="C54" s="70" t="s">
        <v>43</v>
      </c>
      <c r="D54" s="71"/>
      <c r="E54" s="72"/>
      <c r="F54" s="72"/>
      <c r="G54" s="75">
        <f>G51*4</f>
        <v>1000</v>
      </c>
      <c r="H54" s="72"/>
      <c r="I54" s="72"/>
      <c r="J54" s="84"/>
      <c r="K54" s="73" t="b">
        <f>IF(J54="x",30)</f>
        <v>0</v>
      </c>
      <c r="L54" s="134">
        <v>4</v>
      </c>
      <c r="M54" s="135"/>
    </row>
    <row r="55" spans="1:13" x14ac:dyDescent="0.25">
      <c r="D55" s="34"/>
      <c r="E55" s="34"/>
    </row>
    <row r="56" spans="1:13" x14ac:dyDescent="0.25">
      <c r="B56" s="107" t="s">
        <v>49</v>
      </c>
      <c r="D56" s="34"/>
      <c r="E56" s="34"/>
    </row>
    <row r="57" spans="1:13" ht="15.75" thickBot="1" x14ac:dyDescent="0.3">
      <c r="D57" s="34"/>
      <c r="E57" s="34"/>
    </row>
    <row r="58" spans="1:13" ht="15.75" thickBot="1" x14ac:dyDescent="0.3">
      <c r="B58" s="77" t="s">
        <v>45</v>
      </c>
      <c r="C58" s="78"/>
      <c r="D58" s="79"/>
      <c r="E58" s="79"/>
      <c r="F58" s="78"/>
      <c r="G58" s="78"/>
      <c r="H58" s="78"/>
      <c r="I58" s="82" t="b">
        <f>IF(J51="x",L51,IF(J52="x",L52,IF(J53="x",L53,IF(J54="x",L54))))</f>
        <v>0</v>
      </c>
      <c r="J58" s="80"/>
      <c r="K58" s="14">
        <f>I58*L37</f>
        <v>0</v>
      </c>
      <c r="L58" s="78" t="s">
        <v>16</v>
      </c>
      <c r="M58" s="81"/>
    </row>
    <row r="59" spans="1:13" x14ac:dyDescent="0.25">
      <c r="D59" s="34"/>
      <c r="E59" s="34"/>
    </row>
    <row r="60" spans="1:13" x14ac:dyDescent="0.25">
      <c r="D60" s="34"/>
      <c r="E60" s="34"/>
    </row>
    <row r="61" spans="1:13" x14ac:dyDescent="0.25">
      <c r="D61" s="34"/>
      <c r="E61" s="34"/>
    </row>
    <row r="62" spans="1:13" x14ac:dyDescent="0.25">
      <c r="A62" s="85" t="s">
        <v>47</v>
      </c>
    </row>
    <row r="63" spans="1:13" x14ac:dyDescent="0.25">
      <c r="B63" s="55"/>
    </row>
    <row r="64" spans="1:13" x14ac:dyDescent="0.25">
      <c r="B64" s="2"/>
      <c r="C64" s="31"/>
      <c r="D64" s="32"/>
      <c r="E64" s="31"/>
      <c r="F64" s="31"/>
      <c r="G64" s="31"/>
      <c r="H64" s="31"/>
      <c r="I64" s="31"/>
      <c r="J64" s="33"/>
      <c r="K64" s="31"/>
      <c r="L64" s="33"/>
      <c r="M64" s="31"/>
    </row>
    <row r="65" spans="2:13" x14ac:dyDescent="0.25">
      <c r="B65" s="2"/>
      <c r="C65" s="31"/>
      <c r="D65" s="32"/>
      <c r="E65" s="31"/>
      <c r="F65" s="31"/>
      <c r="G65" s="31"/>
      <c r="H65" s="31"/>
      <c r="I65" s="31"/>
      <c r="J65" s="33"/>
      <c r="K65" s="31"/>
      <c r="L65" s="33"/>
      <c r="M65" s="31"/>
    </row>
    <row r="66" spans="2:13" ht="15.75" thickBot="1" x14ac:dyDescent="0.3">
      <c r="D66" s="34"/>
      <c r="E66" s="34"/>
    </row>
    <row r="67" spans="2:13" ht="15.75" thickBot="1" x14ac:dyDescent="0.3">
      <c r="B67" s="119" t="s">
        <v>52</v>
      </c>
      <c r="C67" s="50"/>
      <c r="D67" s="120"/>
      <c r="E67" s="120"/>
      <c r="F67" s="50"/>
      <c r="G67" s="50"/>
      <c r="H67" s="50"/>
      <c r="I67" s="50"/>
      <c r="J67" s="53"/>
      <c r="K67" s="50"/>
      <c r="L67" s="53"/>
      <c r="M67" s="121"/>
    </row>
    <row r="68" spans="2:13" x14ac:dyDescent="0.25">
      <c r="B68" s="66"/>
      <c r="C68" s="59"/>
      <c r="D68" s="59"/>
      <c r="E68" s="59" t="s">
        <v>17</v>
      </c>
      <c r="F68" s="59"/>
      <c r="G68" s="59"/>
      <c r="H68" s="59"/>
      <c r="I68" s="59"/>
      <c r="J68" s="108">
        <f>J23</f>
        <v>0</v>
      </c>
      <c r="K68" s="59" t="s">
        <v>19</v>
      </c>
      <c r="L68" s="108"/>
      <c r="M68" s="64"/>
    </row>
    <row r="69" spans="2:13" ht="15.75" thickBot="1" x14ac:dyDescent="0.3">
      <c r="B69" s="67"/>
      <c r="C69" s="60"/>
      <c r="D69" s="60"/>
      <c r="E69" s="60" t="s">
        <v>51</v>
      </c>
      <c r="F69" s="60"/>
      <c r="G69" s="60"/>
      <c r="H69" s="60"/>
      <c r="I69" s="60"/>
      <c r="J69" s="89">
        <f>K58</f>
        <v>0</v>
      </c>
      <c r="K69" s="60" t="s">
        <v>19</v>
      </c>
      <c r="L69" s="89"/>
      <c r="M69" s="65"/>
    </row>
    <row r="70" spans="2:13" s="122" customFormat="1" ht="19.5" thickBot="1" x14ac:dyDescent="0.35">
      <c r="B70" s="123" t="s">
        <v>23</v>
      </c>
      <c r="C70" s="124"/>
      <c r="D70" s="124"/>
      <c r="E70" s="124"/>
      <c r="F70" s="124"/>
      <c r="G70" s="124"/>
      <c r="H70" s="124"/>
      <c r="I70" s="124"/>
      <c r="J70" s="125">
        <f>SUM(J68:J69)</f>
        <v>0</v>
      </c>
      <c r="K70" s="124" t="s">
        <v>16</v>
      </c>
      <c r="L70" s="125"/>
      <c r="M70" s="126"/>
    </row>
    <row r="73" spans="2:13" ht="15.75" thickBot="1" x14ac:dyDescent="0.3">
      <c r="B73" s="109" t="s">
        <v>57</v>
      </c>
    </row>
    <row r="74" spans="2:13" ht="26.25" customHeight="1" x14ac:dyDescent="0.25">
      <c r="B74" s="110" t="s">
        <v>53</v>
      </c>
      <c r="C74" s="111"/>
      <c r="D74" s="111"/>
      <c r="E74" s="112"/>
      <c r="F74" s="163"/>
      <c r="G74" s="164"/>
      <c r="H74" s="164"/>
      <c r="I74" s="164"/>
      <c r="J74" s="164"/>
      <c r="K74" s="164"/>
      <c r="L74" s="164"/>
      <c r="M74" s="165"/>
    </row>
    <row r="75" spans="2:13" ht="26.25" customHeight="1" x14ac:dyDescent="0.25">
      <c r="B75" s="113" t="s">
        <v>54</v>
      </c>
      <c r="C75" s="114"/>
      <c r="D75" s="114"/>
      <c r="E75" s="115"/>
      <c r="F75" s="166"/>
      <c r="G75" s="167"/>
      <c r="H75" s="167"/>
      <c r="I75" s="167"/>
      <c r="J75" s="167"/>
      <c r="K75" s="167"/>
      <c r="L75" s="167"/>
      <c r="M75" s="168"/>
    </row>
    <row r="76" spans="2:13" ht="36.75" customHeight="1" x14ac:dyDescent="0.25">
      <c r="B76" s="113" t="s">
        <v>55</v>
      </c>
      <c r="C76" s="114"/>
      <c r="D76" s="114"/>
      <c r="E76" s="115"/>
      <c r="F76" s="169"/>
      <c r="G76" s="170"/>
      <c r="H76" s="170"/>
      <c r="I76" s="170"/>
      <c r="J76" s="170"/>
      <c r="K76" s="170"/>
      <c r="L76" s="170"/>
      <c r="M76" s="171"/>
    </row>
    <row r="77" spans="2:13" ht="26.25" customHeight="1" thickBot="1" x14ac:dyDescent="0.3">
      <c r="B77" s="116" t="s">
        <v>56</v>
      </c>
      <c r="C77" s="117"/>
      <c r="D77" s="117"/>
      <c r="E77" s="118"/>
      <c r="F77" s="172"/>
      <c r="G77" s="173"/>
      <c r="H77" s="173"/>
      <c r="I77" s="173"/>
      <c r="J77" s="173"/>
      <c r="K77" s="173"/>
      <c r="L77" s="173"/>
      <c r="M77" s="174"/>
    </row>
  </sheetData>
  <sheetProtection algorithmName="SHA-512" hashValue="GrMOZzGfTjs9uhtTqo/XpCO8oF6a74xZ1+Ef+/J3myExr+oOpCNL1NruFCZagkvNfmmEVykHKmb0PcAHHnLJlg==" saltValue="k1mXOx0Hup1WHuWrX8cD/A==" spinCount="100000" sheet="1" objects="1" scenarios="1"/>
  <mergeCells count="19">
    <mergeCell ref="F74:M74"/>
    <mergeCell ref="F75:M75"/>
    <mergeCell ref="F76:M76"/>
    <mergeCell ref="F77:M77"/>
    <mergeCell ref="L54:M54"/>
    <mergeCell ref="B43:M48"/>
    <mergeCell ref="L31:M31"/>
    <mergeCell ref="B38:M41"/>
    <mergeCell ref="L50:M50"/>
    <mergeCell ref="L53:M53"/>
    <mergeCell ref="L52:M52"/>
    <mergeCell ref="L51:M51"/>
    <mergeCell ref="J31:K31"/>
    <mergeCell ref="B25:M25"/>
    <mergeCell ref="F6:G6"/>
    <mergeCell ref="K23:L23"/>
    <mergeCell ref="J6:K6"/>
    <mergeCell ref="L6:M6"/>
    <mergeCell ref="H6:I6"/>
  </mergeCells>
  <conditionalFormatting sqref="F10:F21">
    <cfRule type="cellIs" dxfId="3" priority="4" operator="notEqual">
      <formula>"invullen"</formula>
    </cfRule>
  </conditionalFormatting>
  <conditionalFormatting sqref="F74:M77">
    <cfRule type="cellIs" dxfId="2" priority="1" operator="notEqual">
      <formula>0</formula>
    </cfRule>
  </conditionalFormatting>
  <conditionalFormatting sqref="I32:I36 J51:J54">
    <cfRule type="cellIs" dxfId="1" priority="5" operator="equal">
      <formula>"x"</formula>
    </cfRule>
  </conditionalFormatting>
  <pageMargins left="0.23622047244094491" right="0.23622047244094491" top="0.35433070866141736" bottom="0.35433070866141736"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Derks</dc:creator>
  <cp:lastModifiedBy>Wouter Derks</cp:lastModifiedBy>
  <cp:lastPrinted>2025-03-26T09:05:12Z</cp:lastPrinted>
  <dcterms:created xsi:type="dcterms:W3CDTF">2025-02-26T08:15:23Z</dcterms:created>
  <dcterms:modified xsi:type="dcterms:W3CDTF">2025-03-26T09:13:56Z</dcterms:modified>
</cp:coreProperties>
</file>