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N:\Bedrijfsbureau\Axira\inkoop\Aanbestedingen\Zuurstof\Nota 1\"/>
    </mc:Choice>
  </mc:AlternateContent>
  <xr:revisionPtr revIDLastSave="0" documentId="13_ncr:1_{655D2B13-05BB-450D-81EE-C7A5561BCF79}" xr6:coauthVersionLast="47" xr6:coauthVersionMax="47" xr10:uidLastSave="{00000000-0000-0000-0000-000000000000}"/>
  <bookViews>
    <workbookView xWindow="-120" yWindow="-120" windowWidth="29040" windowHeight="17520" xr2:uid="{00000000-000D-0000-FFFF-FFFF00000000}"/>
  </bookViews>
  <sheets>
    <sheet name="1, Instructie" sheetId="1" r:id="rId1"/>
    <sheet name="2 Invulformulier composiet" sheetId="4" r:id="rId2"/>
    <sheet name="3Invulformulier aluminium" sheetId="5" r:id="rId3"/>
    <sheet name="4 Onderbouwing (open begroting)"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5" l="1"/>
  <c r="E31" i="5"/>
  <c r="C46" i="5"/>
  <c r="E46" i="5" s="1"/>
  <c r="G46" i="5" s="1"/>
  <c r="H46" i="5" s="1"/>
  <c r="C19" i="5"/>
  <c r="E19" i="5"/>
  <c r="G19" i="5" s="1"/>
  <c r="H19" i="5" s="1"/>
  <c r="C48" i="5"/>
  <c r="C49" i="5"/>
  <c r="C50" i="5"/>
  <c r="C45" i="5"/>
  <c r="E45" i="5"/>
  <c r="G45" i="5" s="1"/>
  <c r="H45" i="5" s="1"/>
  <c r="C35" i="5"/>
  <c r="C15" i="5"/>
  <c r="E15" i="5" s="1"/>
  <c r="G15" i="5" s="1"/>
  <c r="G16" i="5" s="1"/>
  <c r="C20" i="5"/>
  <c r="C18" i="5"/>
  <c r="G17" i="4"/>
  <c r="G16" i="4"/>
  <c r="H16" i="4"/>
  <c r="H15" i="4"/>
  <c r="G15" i="4"/>
  <c r="E15" i="4"/>
  <c r="E16" i="4"/>
  <c r="E17" i="4"/>
  <c r="E20" i="4"/>
  <c r="F4" i="4"/>
  <c r="E4" i="4"/>
  <c r="G22" i="4"/>
  <c r="F24" i="4" s="1"/>
  <c r="C40" i="5"/>
  <c r="C39" i="5"/>
  <c r="C38" i="5"/>
  <c r="C36" i="5"/>
  <c r="E36" i="5" s="1"/>
  <c r="F36" i="5" s="1"/>
  <c r="E35" i="5"/>
  <c r="C7" i="5"/>
  <c r="E7" i="5" s="1"/>
  <c r="F7" i="5" s="1"/>
  <c r="C6" i="5"/>
  <c r="E6" i="5" s="1"/>
  <c r="F6" i="5" s="1"/>
  <c r="C4" i="5"/>
  <c r="E4" i="5" s="1"/>
  <c r="F4" i="5" s="1"/>
  <c r="C46" i="4"/>
  <c r="E46" i="4" s="1"/>
  <c r="G46" i="4" s="1"/>
  <c r="H46" i="4" s="1"/>
  <c r="C45" i="4"/>
  <c r="E45" i="4" s="1"/>
  <c r="G45" i="4" s="1"/>
  <c r="H45" i="4" s="1"/>
  <c r="H47" i="4" s="1"/>
  <c r="C48" i="4"/>
  <c r="C40" i="4"/>
  <c r="C50" i="4" s="1"/>
  <c r="E50" i="4" s="1"/>
  <c r="G50" i="4" s="1"/>
  <c r="H50" i="4" s="1"/>
  <c r="C39" i="4"/>
  <c r="C49" i="4" s="1"/>
  <c r="E49" i="4" s="1"/>
  <c r="G49" i="4" s="1"/>
  <c r="H49" i="4" s="1"/>
  <c r="C38" i="4"/>
  <c r="C36" i="4"/>
  <c r="C35" i="4"/>
  <c r="C8" i="4"/>
  <c r="C20" i="4" s="1"/>
  <c r="G20" i="4" s="1"/>
  <c r="H20" i="4" s="1"/>
  <c r="C6" i="4"/>
  <c r="E6" i="4" s="1"/>
  <c r="C5" i="4"/>
  <c r="C16" i="4" s="1"/>
  <c r="C4" i="4"/>
  <c r="C15" i="4" s="1"/>
  <c r="D31" i="4"/>
  <c r="E20" i="5"/>
  <c r="G20" i="5" s="1"/>
  <c r="H20" i="5" s="1"/>
  <c r="E18" i="5"/>
  <c r="G18" i="5" s="1"/>
  <c r="H18" i="5" s="1"/>
  <c r="H21" i="5" s="1"/>
  <c r="E8" i="5"/>
  <c r="F8" i="5" s="1"/>
  <c r="B40" i="5"/>
  <c r="B39" i="5"/>
  <c r="E49" i="5" s="1"/>
  <c r="G49" i="5" s="1"/>
  <c r="H49" i="5" s="1"/>
  <c r="B38" i="5"/>
  <c r="E48" i="5" s="1"/>
  <c r="G48" i="5" s="1"/>
  <c r="D30" i="5"/>
  <c r="E30" i="5" s="1"/>
  <c r="D29" i="5"/>
  <c r="E29" i="5" s="1"/>
  <c r="E36" i="4"/>
  <c r="F36" i="4" s="1"/>
  <c r="E35" i="4"/>
  <c r="F35" i="4" s="1"/>
  <c r="D30" i="4"/>
  <c r="E30" i="4" s="1"/>
  <c r="D29" i="4"/>
  <c r="E50" i="5" l="1"/>
  <c r="G50" i="5" s="1"/>
  <c r="H50" i="5" s="1"/>
  <c r="G21" i="5"/>
  <c r="G22" i="5" s="1"/>
  <c r="F24" i="5" s="1"/>
  <c r="E48" i="4"/>
  <c r="G48" i="4" s="1"/>
  <c r="G51" i="4" s="1"/>
  <c r="E8" i="4"/>
  <c r="F8" i="4" s="1"/>
  <c r="G47" i="4"/>
  <c r="F9" i="5"/>
  <c r="E9" i="5"/>
  <c r="E39" i="5"/>
  <c r="F39" i="5" s="1"/>
  <c r="H15" i="5"/>
  <c r="H16" i="5" s="1"/>
  <c r="H22" i="5" s="1"/>
  <c r="H24" i="5" s="1"/>
  <c r="G52" i="5"/>
  <c r="G51" i="5"/>
  <c r="H48" i="5"/>
  <c r="G47" i="5"/>
  <c r="H47" i="5"/>
  <c r="F35" i="5"/>
  <c r="F37" i="5" s="1"/>
  <c r="E37" i="5"/>
  <c r="E40" i="5"/>
  <c r="F40" i="5" s="1"/>
  <c r="E38" i="5"/>
  <c r="F37" i="4"/>
  <c r="E37" i="4"/>
  <c r="C17" i="4"/>
  <c r="H17" i="4" s="1"/>
  <c r="E29" i="4"/>
  <c r="E31" i="4" s="1"/>
  <c r="E39" i="4"/>
  <c r="F39" i="4" s="1"/>
  <c r="E5" i="4"/>
  <c r="F5" i="4" s="1"/>
  <c r="E40" i="4"/>
  <c r="F40" i="4" s="1"/>
  <c r="H18" i="4"/>
  <c r="G18" i="4"/>
  <c r="F6" i="4"/>
  <c r="H48" i="4" l="1"/>
  <c r="H52" i="4" s="1"/>
  <c r="G52" i="4"/>
  <c r="F38" i="5"/>
  <c r="F41" i="5" s="1"/>
  <c r="F42" i="5" s="1"/>
  <c r="E41" i="5"/>
  <c r="E42" i="5" s="1"/>
  <c r="H52" i="5"/>
  <c r="H51" i="5"/>
  <c r="F9" i="4"/>
  <c r="H21" i="4"/>
  <c r="H22" i="4" s="1"/>
  <c r="G21" i="4"/>
  <c r="E9" i="4"/>
  <c r="E38" i="4"/>
  <c r="E41" i="4" s="1"/>
  <c r="E42" i="4" s="1"/>
  <c r="H51" i="4" l="1"/>
  <c r="H24" i="4"/>
  <c r="F38" i="4"/>
  <c r="F41" i="4" s="1"/>
  <c r="F4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tc={5C25A92C-94C8-4812-B52C-5CA77642456E}</author>
  </authors>
  <commentList>
    <comment ref="D71" authorId="0" shapeId="0" xr:uid="{00000000-0006-0000-0100-000008000000}">
      <text>
        <t>[Opmerkingenthread]
U kunt deze opmerkingenthread lezen in uw versie van Excel. Eventuele wijzigingen aan de thread gaan echter verloren als het bestand wordt geopend in een nieuwere versie van Excel. Meer informatie: https://go.microsoft.com/fwlink/?linkid=870924
Opmerking:
    In deze kolom inschrijver laten invullen wat ze kunnen leveren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tc={66B22416-7C71-4117-9F73-6FECD3B9C240}</author>
  </authors>
  <commentList>
    <comment ref="D71" authorId="0" shapeId="0" xr:uid="{00000000-0006-0000-0200-000006000000}">
      <text>
        <t>[Opmerkingenthread]
U kunt deze opmerkingenthread lezen in uw versie van Excel. Eventuele wijzigingen aan de thread gaan echter verloren als het bestand wordt geopend in een nieuwere versie van Excel. Meer informatie: https://go.microsoft.com/fwlink/?linkid=870924
Opmerking:
    In deze kolom inschrijver laten invullen wat ze kunnen leveren</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<sst xmlns="http://schemas.openxmlformats.org/spreadsheetml/2006/main" count="248" uniqueCount="89">
  <si>
    <t>Onderdeel 1: Integrale kostprijs</t>
  </si>
  <si>
    <t>indicatieve (jaarlijkse) aantallen</t>
  </si>
  <si>
    <t>Prijs per eenheid excl. BTW*</t>
  </si>
  <si>
    <t xml:space="preserve"> Totale integrale kostprijs per jaar voor indicatieve aantallen cilinders exclusief BTW</t>
  </si>
  <si>
    <t xml:space="preserve"> Totale integrale kostprijs per jaar voor indicatieve aantallen cilinders inclusief BTW</t>
  </si>
  <si>
    <t>Totaal</t>
  </si>
  <si>
    <t>Onder ‘integrale kostprijs per cilinder’ wordt verstaan de kostprijs per cilinder inclusief huur van de cilinder én toeslagen voor voorraadbeheer, transport &amp; logistiek, veiligheid, milieu, spoedbestellingen én alle overige verplichtingen als vermeld in dit aanbestedingsdocument en bijbehorende bijlagen, exclusief de vullingen</t>
  </si>
  <si>
    <t>indicatieve (jaarlijkse) aantallen liters</t>
  </si>
  <si>
    <t>Aantal benodigde vullingen</t>
  </si>
  <si>
    <t>Totaalprijs exclusief BTW</t>
  </si>
  <si>
    <t>Totaalprijsinclusief BTW</t>
  </si>
  <si>
    <t>Subotaal composiet</t>
  </si>
  <si>
    <t>Subotaal aluminium</t>
  </si>
  <si>
    <t>Totaalprijs exlcusief BTW</t>
  </si>
  <si>
    <t>OPTIONEEL:De omschreven opties worden niet meegenomen in de prijsbeoordeling.</t>
  </si>
  <si>
    <t>De inschrijver verklaart met de ondertekening van deze verklaring dat hij dit Inschrijfbiljet naar waarheid heeft ingevuld:</t>
  </si>
  <si>
    <t>Bedrijfsnaam:</t>
  </si>
  <si>
    <t>Vestigingsadres:</t>
  </si>
  <si>
    <t xml:space="preserve">Naam: </t>
  </si>
  <si>
    <t>Functie:</t>
  </si>
  <si>
    <t>Datum:</t>
  </si>
  <si>
    <t>Handtekening:</t>
  </si>
  <si>
    <t>Specificatie opbouw Integrale kostprijs in %</t>
  </si>
  <si>
    <t>€ _____,___</t>
  </si>
  <si>
    <t>Prijzenblad</t>
  </si>
  <si>
    <t xml:space="preserve">Instructie </t>
  </si>
  <si>
    <t>Huur</t>
  </si>
  <si>
    <t>Voorraadbeheer</t>
  </si>
  <si>
    <t>Transport En Logistiek</t>
  </si>
  <si>
    <t>Veiligheid</t>
  </si>
  <si>
    <t>Milieu</t>
  </si>
  <si>
    <t>Overige Kosten</t>
  </si>
  <si>
    <t>Specificatie Opbouw Integrale Kostprijs In</t>
  </si>
  <si>
    <t>Pvul (bar)</t>
  </si>
  <si>
    <t>Inhoud in liters</t>
  </si>
  <si>
    <t>Cilinders van composiet</t>
  </si>
  <si>
    <t>Cilinders van aluminium</t>
  </si>
  <si>
    <t>Onderdeel 2: Vullingen (Prijs voor het aantal vullingen van een liter cilinder op basis van het geprognosticeerde jaarverbruik in liters</t>
  </si>
  <si>
    <t>Totaalprijs inclusief BTW</t>
  </si>
  <si>
    <t xml:space="preserve">Inschrijfprijs </t>
  </si>
  <si>
    <t>Kosten spoedlevering (ongeacht het aantal afleverlocaties van de opdrachtgever per spoedbestelling) op doordeweekse dagen van 7:00 uur - 18:00 uur), per spoedlevering</t>
  </si>
  <si>
    <t>Kosten spoedlevering (ongeacht het aantal afleverlocaties van de opdrachtgever per spoedbestelling) op doordeweekse dagen van  18:00 uur- 07:00 uur, zaterdag en zon- en feestdagen, per spoedlevering</t>
  </si>
  <si>
    <t>Inhoud cilinder</t>
  </si>
  <si>
    <t>Onderdeel1: Extra kosten;</t>
  </si>
  <si>
    <t xml:space="preserve">Onderdeel 2: Optionele producten Integrale kostprijs </t>
  </si>
  <si>
    <t>Subtotaal</t>
  </si>
  <si>
    <t>Onderdeel 3:  Optionele producten vullingen</t>
  </si>
  <si>
    <t>Alle door de Inschrijver in de tabel opgegeven prijzen zijn in euro´s exclusief BTW. Tevens dienen de door u opgegeven prijzen alle kosten te omvatten voor de betreffende dienstverlening. U kunt voor het leveren van de diensten geen andere kosten in rekening brengen dan de door u in de tabel opgegeven prijs.</t>
  </si>
  <si>
    <t xml:space="preserve">U dient enkel de oranje gearceerde cellen  (afhankelijk van u keuze op tabblad composiet of aluminium) in te vullen.Het is niet toegestaan wijzigingen in het document aan te brengen. Dit zal leiden tot directe uitsluiting van verdere deelname aan de aanbesteding, omdat uw inschrijving hierdoor niet meer vergelijkbaar is met de overige inschrijvers. </t>
  </si>
  <si>
    <t>Bijlage 7 dient volledig conform bovenstaand te worden ingevuld waarbij u, bij de onderdelen naast de gevraagde prijzen ook een gespecificeerd overzicht dient te geven, in procenten, van de opbouw van de door u aangeboden prijzen (tabblad 4).</t>
  </si>
  <si>
    <t>Tot slot dient u dit inschrijfbiljet rechtsgeldig te ondertekenen door een daartoe bevoegd persoon of door de penvoerder en in te dienen als onderdeel van uw inschrijving. Dit doet u op het invulformulier van uw keuze tabblad 2 of 3</t>
  </si>
  <si>
    <r>
      <t xml:space="preserve">Medicinale zuurstof: </t>
    </r>
    <r>
      <rPr>
        <b/>
        <sz val="10"/>
        <rFont val="Verdana"/>
        <family val="2"/>
      </rPr>
      <t>2 liter composiet</t>
    </r>
    <r>
      <rPr>
        <sz val="10"/>
        <rFont val="Verdana"/>
        <family val="2"/>
      </rPr>
      <t xml:space="preserve"> met geintegreerde flowmeter</t>
    </r>
  </si>
  <si>
    <r>
      <t xml:space="preserve">Medicinale zuurstof: </t>
    </r>
    <r>
      <rPr>
        <b/>
        <sz val="10"/>
        <rFont val="Verdana"/>
        <family val="2"/>
      </rPr>
      <t>3 liter composiet</t>
    </r>
    <r>
      <rPr>
        <sz val="10"/>
        <rFont val="Verdana"/>
        <family val="2"/>
      </rPr>
      <t xml:space="preserve"> met geintegreerde flowmeter</t>
    </r>
  </si>
  <si>
    <r>
      <t xml:space="preserve">Medicinale zuurstof: </t>
    </r>
    <r>
      <rPr>
        <b/>
        <sz val="10"/>
        <rFont val="Verdana"/>
        <family val="2"/>
      </rPr>
      <t xml:space="preserve">10  liter aluminium </t>
    </r>
    <r>
      <rPr>
        <b/>
        <sz val="10"/>
        <color rgb="FFFF0000"/>
        <rFont val="Verdana"/>
        <family val="2"/>
      </rPr>
      <t xml:space="preserve"> </t>
    </r>
    <r>
      <rPr>
        <sz val="10"/>
        <rFont val="Verdana"/>
        <family val="2"/>
      </rPr>
      <t>bar met geintegreerde flowmeter</t>
    </r>
  </si>
  <si>
    <r>
      <t xml:space="preserve">Medicinale </t>
    </r>
    <r>
      <rPr>
        <b/>
        <sz val="10"/>
        <rFont val="Verdana"/>
        <family val="2"/>
      </rPr>
      <t>zuurstof:</t>
    </r>
    <r>
      <rPr>
        <sz val="10"/>
        <rFont val="Verdana"/>
        <family val="2"/>
      </rPr>
      <t xml:space="preserve"> </t>
    </r>
    <r>
      <rPr>
        <b/>
        <sz val="10"/>
        <rFont val="Verdana"/>
        <family val="2"/>
      </rPr>
      <t>2 liter aluminium</t>
    </r>
    <r>
      <rPr>
        <sz val="10"/>
        <rFont val="Verdana"/>
        <family val="2"/>
      </rPr>
      <t>bar met geintegreerde flowmeter</t>
    </r>
  </si>
  <si>
    <r>
      <t xml:space="preserve">Medicinale </t>
    </r>
    <r>
      <rPr>
        <b/>
        <sz val="10"/>
        <rFont val="Verdana"/>
        <family val="2"/>
      </rPr>
      <t>zuurstof: 5</t>
    </r>
    <r>
      <rPr>
        <sz val="10"/>
        <rFont val="Verdana"/>
        <family val="2"/>
      </rPr>
      <t xml:space="preserve"> </t>
    </r>
    <r>
      <rPr>
        <b/>
        <sz val="10"/>
        <rFont val="Verdana"/>
        <family val="2"/>
      </rPr>
      <t xml:space="preserve">liter aluminium </t>
    </r>
    <r>
      <rPr>
        <sz val="10"/>
        <rFont val="Verdana"/>
        <family val="2"/>
      </rPr>
      <t>bar met geintegreerde flowmeter</t>
    </r>
  </si>
  <si>
    <r>
      <t xml:space="preserve">Medicinale </t>
    </r>
    <r>
      <rPr>
        <b/>
        <sz val="10"/>
        <rFont val="Verdana"/>
        <family val="2"/>
      </rPr>
      <t>zuurstof: 2 liter aluminium</t>
    </r>
    <r>
      <rPr>
        <sz val="10"/>
        <rFont val="Verdana"/>
        <family val="2"/>
      </rPr>
      <t>bar met geintegreerde flowmeter</t>
    </r>
  </si>
  <si>
    <r>
      <t>Medicinale</t>
    </r>
    <r>
      <rPr>
        <b/>
        <sz val="10"/>
        <rFont val="Verdana"/>
        <family val="2"/>
      </rPr>
      <t xml:space="preserve"> zuurstof: 5</t>
    </r>
    <r>
      <rPr>
        <sz val="10"/>
        <rFont val="Verdana"/>
        <family val="2"/>
      </rPr>
      <t xml:space="preserve"> </t>
    </r>
    <r>
      <rPr>
        <b/>
        <sz val="10"/>
        <rFont val="Verdana"/>
        <family val="2"/>
      </rPr>
      <t xml:space="preserve">liter aluminium </t>
    </r>
    <r>
      <rPr>
        <sz val="10"/>
        <rFont val="Verdana"/>
        <family val="2"/>
      </rPr>
      <t>bar met geintegreerde flowmeter</t>
    </r>
  </si>
  <si>
    <r>
      <t xml:space="preserve">Medicinale zuurstof: </t>
    </r>
    <r>
      <rPr>
        <b/>
        <sz val="10"/>
        <rFont val="Verdana"/>
        <family val="2"/>
      </rPr>
      <t>2 liter aluminium</t>
    </r>
    <r>
      <rPr>
        <sz val="10"/>
        <rFont val="Verdana"/>
        <family val="2"/>
      </rPr>
      <t>bar met geintegreerde flowmeter</t>
    </r>
  </si>
  <si>
    <r>
      <t xml:space="preserve">Medicinale zuurstof: 5 </t>
    </r>
    <r>
      <rPr>
        <b/>
        <sz val="10"/>
        <rFont val="Verdana"/>
        <family val="2"/>
      </rPr>
      <t xml:space="preserve">liter aluminium </t>
    </r>
    <r>
      <rPr>
        <sz val="10"/>
        <rFont val="Verdana"/>
        <family val="2"/>
      </rPr>
      <t>bar met geintegreerde flowmeter</t>
    </r>
  </si>
  <si>
    <r>
      <t xml:space="preserve">Medicinale </t>
    </r>
    <r>
      <rPr>
        <b/>
        <sz val="10"/>
        <rFont val="Verdana"/>
        <family val="2"/>
      </rPr>
      <t>zuurstof: 2 liter composiet</t>
    </r>
    <r>
      <rPr>
        <sz val="10"/>
        <rFont val="Verdana"/>
        <family val="2"/>
      </rPr>
      <t xml:space="preserve"> met geintegreerde flowmeter</t>
    </r>
  </si>
  <si>
    <r>
      <t xml:space="preserve">Medicinale </t>
    </r>
    <r>
      <rPr>
        <b/>
        <sz val="10"/>
        <rFont val="Verdana"/>
        <family val="2"/>
      </rPr>
      <t>zuurstof: 3 liter composiet</t>
    </r>
    <r>
      <rPr>
        <sz val="10"/>
        <rFont val="Verdana"/>
        <family val="2"/>
      </rPr>
      <t xml:space="preserve"> met geintegreerde flowmeter</t>
    </r>
  </si>
  <si>
    <r>
      <t>Medicinale</t>
    </r>
    <r>
      <rPr>
        <b/>
        <sz val="10"/>
        <rFont val="Verdana"/>
        <family val="2"/>
      </rPr>
      <t xml:space="preserve"> zuurstof: 2 liter composiet</t>
    </r>
    <r>
      <rPr>
        <sz val="10"/>
        <rFont val="Verdana"/>
        <family val="2"/>
      </rPr>
      <t xml:space="preserve"> met geintegreerde flowmeter</t>
    </r>
  </si>
  <si>
    <r>
      <t xml:space="preserve">Medicinale </t>
    </r>
    <r>
      <rPr>
        <b/>
        <sz val="10"/>
        <rFont val="Verdana"/>
        <family val="2"/>
      </rPr>
      <t xml:space="preserve">zuurstof: 3 liter composiet </t>
    </r>
    <r>
      <rPr>
        <sz val="10"/>
        <rFont val="Verdana"/>
        <family val="2"/>
      </rPr>
      <t>met geintegreerde flowmeter</t>
    </r>
  </si>
  <si>
    <r>
      <t xml:space="preserve">Integrale kostprijs voor cilinders met een inhoud van </t>
    </r>
    <r>
      <rPr>
        <b/>
        <sz val="11"/>
        <color theme="1"/>
        <rFont val="Verdana"/>
        <family val="2"/>
      </rPr>
      <t>1 liter</t>
    </r>
  </si>
  <si>
    <r>
      <t xml:space="preserve">Integrale kostprijs voor cilinders met een inhoud van </t>
    </r>
    <r>
      <rPr>
        <b/>
        <sz val="11"/>
        <color theme="1"/>
        <rFont val="Verdana"/>
        <family val="2"/>
      </rPr>
      <t>2 liter</t>
    </r>
  </si>
  <si>
    <r>
      <t xml:space="preserve">Integrale kostprijs voor cilinders met een inhoud van </t>
    </r>
    <r>
      <rPr>
        <b/>
        <sz val="11"/>
        <color theme="1"/>
        <rFont val="Verdana"/>
        <family val="2"/>
      </rPr>
      <t>3 liter</t>
    </r>
  </si>
  <si>
    <r>
      <t xml:space="preserve">Integrale kostprijs voor cilinders met een inhoud van </t>
    </r>
    <r>
      <rPr>
        <b/>
        <sz val="11"/>
        <color theme="1"/>
        <rFont val="Verdana"/>
        <family val="2"/>
      </rPr>
      <t>5 liter</t>
    </r>
  </si>
  <si>
    <r>
      <t xml:space="preserve">Integrale kostprijs voor cilinders met een inhoud van </t>
    </r>
    <r>
      <rPr>
        <b/>
        <sz val="11"/>
        <color theme="1"/>
        <rFont val="Verdana"/>
        <family val="2"/>
      </rPr>
      <t>10 liter</t>
    </r>
  </si>
  <si>
    <r>
      <t>Medische</t>
    </r>
    <r>
      <rPr>
        <b/>
        <sz val="10"/>
        <color theme="1"/>
        <rFont val="Verdana"/>
        <family val="2"/>
      </rPr>
      <t xml:space="preserve"> lucht 2 liter aluminium</t>
    </r>
    <r>
      <rPr>
        <sz val="10"/>
        <color theme="1"/>
        <rFont val="Verdana"/>
        <family val="2"/>
      </rPr>
      <t xml:space="preserve"> 200 bar met geïntegreerde flowmeter</t>
    </r>
  </si>
  <si>
    <r>
      <t xml:space="preserve">Medische </t>
    </r>
    <r>
      <rPr>
        <b/>
        <sz val="10"/>
        <color theme="1"/>
        <rFont val="Verdana"/>
        <family val="2"/>
      </rPr>
      <t xml:space="preserve"> lucht in een cilinder van 10 liter</t>
    </r>
    <r>
      <rPr>
        <sz val="10"/>
        <color theme="1"/>
        <rFont val="Verdana"/>
        <family val="2"/>
      </rPr>
      <t xml:space="preserve"> met een Pin Index Safety aansluiting.</t>
    </r>
  </si>
  <si>
    <t>Medische lucht</t>
  </si>
  <si>
    <r>
      <t>Medische l</t>
    </r>
    <r>
      <rPr>
        <b/>
        <sz val="10"/>
        <color theme="1"/>
        <rFont val="Verdana"/>
        <family val="2"/>
      </rPr>
      <t xml:space="preserve">ucht 2 liter aluminium </t>
    </r>
    <r>
      <rPr>
        <sz val="10"/>
        <color theme="1"/>
        <rFont val="Verdana"/>
        <family val="2"/>
      </rPr>
      <t xml:space="preserve"> bar met geïntegreerde flowmeter</t>
    </r>
  </si>
  <si>
    <r>
      <t>Medische</t>
    </r>
    <r>
      <rPr>
        <b/>
        <sz val="10"/>
        <color theme="1"/>
        <rFont val="Verdana"/>
        <family val="2"/>
      </rPr>
      <t xml:space="preserve"> lucht,: 5 liter aluminium</t>
    </r>
    <r>
      <rPr>
        <sz val="10"/>
        <color theme="1"/>
        <rFont val="Verdana"/>
        <family val="2"/>
      </rPr>
      <t xml:space="preserve"> bar met geïntegreerde flowmeter</t>
    </r>
  </si>
  <si>
    <r>
      <t xml:space="preserve">Medische </t>
    </r>
    <r>
      <rPr>
        <b/>
        <sz val="10"/>
        <color theme="1"/>
        <rFont val="Verdana"/>
        <family val="2"/>
      </rPr>
      <t xml:space="preserve">lucht  10 liter </t>
    </r>
    <r>
      <rPr>
        <sz val="10"/>
        <color theme="1"/>
        <rFont val="Verdana"/>
        <family val="2"/>
      </rPr>
      <t>met een Pin Index Safety aansluiting.</t>
    </r>
  </si>
  <si>
    <r>
      <t xml:space="preserve">Medicinale zuurstof: </t>
    </r>
    <r>
      <rPr>
        <b/>
        <sz val="10"/>
        <rFont val="Verdana"/>
        <family val="2"/>
      </rPr>
      <t>1 liter composiet</t>
    </r>
    <r>
      <rPr>
        <sz val="10"/>
        <rFont val="Verdana"/>
        <family val="2"/>
      </rPr>
      <t xml:space="preserve">  met een Pin Index Safety aansluiting of met geintegreerde flowmeter</t>
    </r>
  </si>
  <si>
    <r>
      <t xml:space="preserve">Medische </t>
    </r>
    <r>
      <rPr>
        <b/>
        <sz val="10"/>
        <color theme="1"/>
        <rFont val="Verdana"/>
        <family val="2"/>
      </rPr>
      <t>lucht 2 liter aluminium</t>
    </r>
    <r>
      <rPr>
        <sz val="10"/>
        <color theme="1"/>
        <rFont val="Verdana"/>
        <family val="2"/>
      </rPr>
      <t>r met geïntegreerde flowmeter</t>
    </r>
  </si>
  <si>
    <r>
      <t xml:space="preserve">Medische </t>
    </r>
    <r>
      <rPr>
        <b/>
        <sz val="10"/>
        <color theme="1"/>
        <rFont val="Verdana"/>
        <family val="2"/>
      </rPr>
      <t>lucht,: 5 liter aluminium</t>
    </r>
    <r>
      <rPr>
        <sz val="10"/>
        <color theme="1"/>
        <rFont val="Verdana"/>
        <family val="2"/>
      </rPr>
      <t xml:space="preserve"> met geïntegreerde flowmeter</t>
    </r>
  </si>
  <si>
    <r>
      <t>Medische</t>
    </r>
    <r>
      <rPr>
        <b/>
        <sz val="10"/>
        <color theme="1"/>
        <rFont val="Verdana"/>
        <family val="2"/>
      </rPr>
      <t xml:space="preserve"> lucht  10 liter </t>
    </r>
    <r>
      <rPr>
        <sz val="10"/>
        <color theme="1"/>
        <rFont val="Verdana"/>
        <family val="2"/>
      </rPr>
      <t>met een Pin Index Safety aansluiting.</t>
    </r>
  </si>
  <si>
    <r>
      <t xml:space="preserve">Medische </t>
    </r>
    <r>
      <rPr>
        <b/>
        <sz val="10"/>
        <color theme="1"/>
        <rFont val="Verdana"/>
        <family val="2"/>
      </rPr>
      <t xml:space="preserve">lucht 2 liter aluminium </t>
    </r>
    <r>
      <rPr>
        <sz val="10"/>
        <color theme="1"/>
        <rFont val="Verdana"/>
        <family val="2"/>
      </rPr>
      <t>200 bar met geïntegreerde flowmeter</t>
    </r>
  </si>
  <si>
    <r>
      <t xml:space="preserve">Medische </t>
    </r>
    <r>
      <rPr>
        <b/>
        <sz val="10"/>
        <color theme="1"/>
        <rFont val="Verdana"/>
        <family val="2"/>
      </rPr>
      <t>lucht,: 5 liter aluminium</t>
    </r>
    <r>
      <rPr>
        <sz val="10"/>
        <color theme="1"/>
        <rFont val="Verdana"/>
        <family val="2"/>
      </rPr>
      <t xml:space="preserve"> 200 bar met geïntegreerde flowmeter</t>
    </r>
  </si>
  <si>
    <r>
      <t>Medische l</t>
    </r>
    <r>
      <rPr>
        <b/>
        <sz val="10"/>
        <color theme="1"/>
        <rFont val="Verdana"/>
        <family val="2"/>
      </rPr>
      <t xml:space="preserve">ucht in een cilinder van 10 liter </t>
    </r>
    <r>
      <rPr>
        <sz val="10"/>
        <color theme="1"/>
        <rFont val="Verdana"/>
        <family val="2"/>
      </rPr>
      <t>met een Pin Index Safety aansluiting.</t>
    </r>
  </si>
  <si>
    <r>
      <t xml:space="preserve">Medicinale zuurstof: </t>
    </r>
    <r>
      <rPr>
        <b/>
        <sz val="10"/>
        <rFont val="Verdana"/>
        <family val="2"/>
      </rPr>
      <t>1 liter composiet</t>
    </r>
    <r>
      <rPr>
        <sz val="10"/>
        <rFont val="Verdana"/>
        <family val="2"/>
      </rPr>
      <t xml:space="preserve"> met een Pin Index Safety aansluiting of met geintegreerde flowmeter</t>
    </r>
  </si>
  <si>
    <t xml:space="preserve">Cel F24 op tabblad 2 of 3 geeft de totale inschrijfsom weer. Dit betreft de som van: E9 + G22.  De formule wordt enkel gebruikt voor het bepalen van de laagste inschrijfprijs. </t>
  </si>
  <si>
    <r>
      <t>Waneer de inschrijver de keuze maakt voor</t>
    </r>
    <r>
      <rPr>
        <b/>
        <sz val="10"/>
        <color rgb="FF000000"/>
        <rFont val="Verdana"/>
        <family val="2"/>
      </rPr>
      <t xml:space="preserve">:
Medicinale zuurstofcilinders </t>
    </r>
    <r>
      <rPr>
        <sz val="10"/>
        <color rgb="FF000000"/>
        <rFont val="Verdana"/>
        <family val="2"/>
      </rPr>
      <t>met een inhoud van</t>
    </r>
    <r>
      <rPr>
        <b/>
        <sz val="10"/>
        <color rgb="FF000000"/>
        <rFont val="Verdana"/>
        <family val="2"/>
      </rPr>
      <t xml:space="preserve"> 1,2 &amp; 3 liter van composiet </t>
    </r>
    <r>
      <rPr>
        <sz val="10"/>
        <color rgb="FF000000"/>
        <rFont val="Verdana"/>
        <family val="2"/>
      </rPr>
      <t xml:space="preserve">&amp; Medicinale zuurstofcilinders met een inhoud van </t>
    </r>
    <r>
      <rPr>
        <b/>
        <sz val="10"/>
        <color rgb="FF000000"/>
        <rFont val="Verdana"/>
        <family val="2"/>
      </rPr>
      <t xml:space="preserve">10 liter van aluminium vult de Inschrijver tabblad 2 in. </t>
    </r>
    <r>
      <rPr>
        <sz val="10"/>
        <color rgb="FF000000"/>
        <rFont val="Verdana"/>
        <family val="2"/>
      </rPr>
      <t>De Aanbesteden dienst vraag optioneel de integrale kostprijs en de prijs per vullingen uit voor voor medicinale zuurstof in aluminium cilinders van 2 &amp; 5 liter, Medische lucht cilinders van 2 &amp; 5 liter aluminium 200 bar met geïntegreerde flowmeter en Medische lucht in een cilinder van 10 liter met een Pin Index Safety aansluiting. De Opdrachtgever verzoekt de daarbij behorende tarieven aan te geven. De omschreven opties worden niet meegenomen in de prijsbeoordeling.</t>
    </r>
  </si>
  <si>
    <r>
      <t xml:space="preserve">Waneer de inschrijver de keuze maakt voor:
</t>
    </r>
    <r>
      <rPr>
        <b/>
        <sz val="10"/>
        <color rgb="FF000000"/>
        <rFont val="Verdana"/>
        <family val="2"/>
      </rPr>
      <t>Medicinale zuurstofcilinders</t>
    </r>
    <r>
      <rPr>
        <sz val="10"/>
        <color rgb="FF000000"/>
        <rFont val="Verdana"/>
        <family val="2"/>
      </rPr>
      <t xml:space="preserve"> met een inhoud van </t>
    </r>
    <r>
      <rPr>
        <b/>
        <sz val="10"/>
        <color rgb="FF000000"/>
        <rFont val="Verdana"/>
        <family val="2"/>
      </rPr>
      <t xml:space="preserve">1liter van composiet </t>
    </r>
    <r>
      <rPr>
        <sz val="10"/>
        <color rgb="FF000000"/>
        <rFont val="Verdana"/>
        <family val="2"/>
      </rPr>
      <t xml:space="preserve">&amp; Medicinale zuurstofcilinders met een inhoud van </t>
    </r>
    <r>
      <rPr>
        <b/>
        <sz val="10"/>
        <color rgb="FF000000"/>
        <rFont val="Verdana"/>
        <family val="2"/>
      </rPr>
      <t>2, 5 &amp; 10 liter van aluminium</t>
    </r>
    <r>
      <rPr>
        <sz val="10"/>
        <color rgb="FF000000"/>
        <rFont val="Verdana"/>
        <family val="2"/>
      </rPr>
      <t xml:space="preserve"> vult de Inschrijver </t>
    </r>
    <r>
      <rPr>
        <b/>
        <sz val="10"/>
        <color rgb="FF000000"/>
        <rFont val="Verdana"/>
        <family val="2"/>
      </rPr>
      <t xml:space="preserve">tabblad 3 </t>
    </r>
    <r>
      <rPr>
        <sz val="10"/>
        <color rgb="FF000000"/>
        <rFont val="Verdana"/>
        <family val="2"/>
      </rPr>
      <t>in. Inschrijver dient er rekening mee te houden dat deze wijze van inschrijven leidt tot een slechtere beoordeling van K2: ergonomie De Aanbesteden dienst vraag optioneel de integrale kostprijs en de prijs per vullingen uit voor voor medicinale zuurstof in composiet cilinders van 2 &amp; 3 liter, Medische lucht cilinders van 2 &amp; 5 liter aluminium 200 bar met geïntegreerde flowmeter en Medische lucht in een cilinder van 10 liter met een Pin Index Safety aansluiting. De Opdrachtgever verzoekt de daarbij behorende tarieven aan te geven. De omschreven opties worden niet meegenomen in de prijsbeoordeling.</t>
    </r>
  </si>
  <si>
    <r>
      <t xml:space="preserve">De inschrijver maakt zelf de keuze op basis waarvan hij een Inschrijving doet:
Keuze voor inschrijving op basis van:
o	</t>
    </r>
    <r>
      <rPr>
        <b/>
        <sz val="10"/>
        <color rgb="FF000000"/>
        <rFont val="Verdana"/>
        <family val="2"/>
      </rPr>
      <t>Medicinale zuurstofcilinders</t>
    </r>
    <r>
      <rPr>
        <sz val="10"/>
        <color rgb="FF000000"/>
        <rFont val="Verdana"/>
        <family val="2"/>
      </rPr>
      <t xml:space="preserve"> met een inhoud van </t>
    </r>
    <r>
      <rPr>
        <b/>
        <sz val="10"/>
        <color rgb="FF000000"/>
        <rFont val="Verdana"/>
        <family val="2"/>
      </rPr>
      <t xml:space="preserve">1,2 &amp; 3 liter van composiet </t>
    </r>
    <r>
      <rPr>
        <sz val="10"/>
        <color rgb="FF000000"/>
        <rFont val="Verdana"/>
        <family val="2"/>
      </rPr>
      <t xml:space="preserve">
o	Medicinale zuurstofcilinders met een inhoud van </t>
    </r>
    <r>
      <rPr>
        <b/>
        <sz val="10"/>
        <color rgb="FF000000"/>
        <rFont val="Verdana"/>
        <family val="2"/>
      </rPr>
      <t>10 liter van aluminium</t>
    </r>
    <r>
      <rPr>
        <sz val="10"/>
        <color rgb="FF000000"/>
        <rFont val="Verdana"/>
        <family val="2"/>
      </rPr>
      <t xml:space="preserve">
Inschrijver vult hiervoor Bijlage 7: prijzenblad het </t>
    </r>
    <r>
      <rPr>
        <b/>
        <sz val="10"/>
        <color rgb="FF000000"/>
        <rFont val="Verdana"/>
        <family val="2"/>
      </rPr>
      <t>tabblad 2</t>
    </r>
    <r>
      <rPr>
        <sz val="10"/>
        <color rgb="FF000000"/>
        <rFont val="Verdana"/>
        <family val="2"/>
      </rPr>
      <t xml:space="preserve">: invulformulier composiet in.
</t>
    </r>
    <r>
      <rPr>
        <sz val="10"/>
        <color rgb="FFFF0000"/>
        <rFont val="Verdana"/>
        <family val="2"/>
      </rPr>
      <t xml:space="preserve">OF </t>
    </r>
    <r>
      <rPr>
        <sz val="10"/>
        <color rgb="FF000000"/>
        <rFont val="Verdana"/>
        <family val="2"/>
      </rPr>
      <t xml:space="preserve">
Keuze voor inschrijving op basis van:
o	</t>
    </r>
    <r>
      <rPr>
        <b/>
        <sz val="10"/>
        <color rgb="FF000000"/>
        <rFont val="Verdana"/>
        <family val="2"/>
      </rPr>
      <t>Medicinale zuurstofcilinders</t>
    </r>
    <r>
      <rPr>
        <sz val="10"/>
        <color rgb="FF000000"/>
        <rFont val="Verdana"/>
        <family val="2"/>
      </rPr>
      <t xml:space="preserve"> met een inhoud </t>
    </r>
    <r>
      <rPr>
        <b/>
        <sz val="10"/>
        <color rgb="FF000000"/>
        <rFont val="Verdana"/>
        <family val="2"/>
      </rPr>
      <t xml:space="preserve">1 liter van composiet </t>
    </r>
    <r>
      <rPr>
        <sz val="10"/>
        <color rgb="FF000000"/>
        <rFont val="Verdana"/>
        <family val="2"/>
      </rPr>
      <t xml:space="preserve">
o	</t>
    </r>
    <r>
      <rPr>
        <b/>
        <sz val="10"/>
        <color rgb="FF000000"/>
        <rFont val="Verdana"/>
        <family val="2"/>
      </rPr>
      <t>Medicinale zuurstofcilinders</t>
    </r>
    <r>
      <rPr>
        <sz val="10"/>
        <color rgb="FF000000"/>
        <rFont val="Verdana"/>
        <family val="2"/>
      </rPr>
      <t xml:space="preserve"> met een inhoud </t>
    </r>
    <r>
      <rPr>
        <b/>
        <sz val="10"/>
        <color rgb="FF000000"/>
        <rFont val="Verdana"/>
        <family val="2"/>
      </rPr>
      <t>2, 5 en 10 lite van aluminium.</t>
    </r>
    <r>
      <rPr>
        <sz val="10"/>
        <color rgb="FF000000"/>
        <rFont val="Verdana"/>
        <family val="2"/>
      </rPr>
      <t xml:space="preserve"> 
Inschrijver vult hiervoor Bijlage 7: prijzenblad het </t>
    </r>
    <r>
      <rPr>
        <b/>
        <sz val="10"/>
        <color rgb="FF000000"/>
        <rFont val="Verdana"/>
        <family val="2"/>
      </rPr>
      <t>tabblad 3:</t>
    </r>
    <r>
      <rPr>
        <sz val="10"/>
        <color rgb="FF000000"/>
        <rFont val="Verdana"/>
        <family val="2"/>
      </rPr>
      <t xml:space="preserve"> invulformulier aluminium in.                                                                                                                                           Inschrijver dient er rekening mee te houden dat deze wijze van inschrijven leidt tot een slechtere beoordeling van K2: ergonomie.</t>
    </r>
  </si>
  <si>
    <t>Integrale kostprijs per cilinder per jaar exclusief BTW</t>
  </si>
  <si>
    <r>
      <t>Prijzenblad behorende bij het aanbestedingsdocument Europese aanbesteding levering van Medische Gassen met kenmerk</t>
    </r>
    <r>
      <rPr>
        <b/>
        <sz val="10"/>
        <rFont val="Verdana"/>
        <family val="2"/>
      </rPr>
      <t>:   2024-CO2-AXIRA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</si>
</sst>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4" x14ac:knownFonts="1">
    <font>
      <sz val="11"/>
      <color theme="1"/>
      <name val="Aptos Narrow"/>
      <family val="2"/>
      <scheme val="minor"/>
    </font>
    <font>
      <sz val="11"/>
      <color theme="1"/>
      <name val="Aptos Narrow"/>
      <family val="2"/>
      <scheme val="minor"/>
    </font>
    <font>
      <u/>
      <sz val="11"/>
      <color theme="10"/>
      <name val="Aptos Narrow"/>
      <family val="2"/>
      <scheme val="minor"/>
    </font>
    <font>
      <sz val="9"/>
      <color theme="1"/>
      <name val="Verdana"/>
      <family val="2"/>
    </font>
    <font>
      <b/>
      <sz val="16"/>
      <color theme="0"/>
      <name val="Aptos Narrow"/>
      <family val="2"/>
      <scheme val="minor"/>
    </font>
    <font>
      <sz val="11"/>
      <color rgb="FFFF0000"/>
      <name val="Aptos Narrow"/>
      <family val="2"/>
      <scheme val="minor"/>
    </font>
    <font>
      <sz val="10"/>
      <color rgb="FFFF0000"/>
      <name val="Verdana"/>
      <family val="2"/>
    </font>
    <font>
      <sz val="10"/>
      <color rgb="FF000000"/>
      <name val="Verdana"/>
      <family val="2"/>
    </font>
    <font>
      <b/>
      <sz val="10"/>
      <name val="Verdana"/>
      <family val="2"/>
    </font>
    <font>
      <b/>
      <sz val="10"/>
      <color rgb="FF000000"/>
      <name val="Verdana"/>
      <family val="2"/>
    </font>
    <font>
      <sz val="10"/>
      <color theme="1"/>
      <name val="Verdana"/>
      <family val="2"/>
    </font>
    <font>
      <b/>
      <sz val="10"/>
      <color theme="0"/>
      <name val="Verdana"/>
      <family val="2"/>
    </font>
    <font>
      <sz val="10"/>
      <color theme="0"/>
      <name val="Verdana"/>
      <family val="2"/>
    </font>
    <font>
      <sz val="11"/>
      <color theme="1"/>
      <name val="Verdana"/>
      <family val="2"/>
    </font>
    <font>
      <sz val="10"/>
      <name val="Verdana"/>
      <family val="2"/>
    </font>
    <font>
      <b/>
      <sz val="10"/>
      <color rgb="FFFF0000"/>
      <name val="Verdana"/>
      <family val="2"/>
    </font>
    <font>
      <b/>
      <sz val="12"/>
      <color theme="0"/>
      <name val="Verdana"/>
      <family val="2"/>
    </font>
    <font>
      <b/>
      <sz val="12"/>
      <color rgb="FFFF0000"/>
      <name val="Verdana"/>
      <family val="2"/>
    </font>
    <font>
      <b/>
      <sz val="11"/>
      <color theme="1"/>
      <name val="Verdana"/>
      <family val="2"/>
    </font>
    <font>
      <sz val="11"/>
      <color theme="0" tint="-0.14999847407452621"/>
      <name val="Verdana"/>
      <family val="2"/>
    </font>
    <font>
      <b/>
      <sz val="10"/>
      <color theme="1"/>
      <name val="Verdana"/>
      <family val="2"/>
    </font>
    <font>
      <b/>
      <sz val="9"/>
      <color theme="0"/>
      <name val="Verdana"/>
      <family val="2"/>
    </font>
    <font>
      <sz val="9"/>
      <color theme="0"/>
      <name val="Verdana"/>
      <family val="2"/>
    </font>
    <font>
      <b/>
      <sz val="11"/>
      <color rgb="FF000000"/>
      <name val="Verdana"/>
      <family val="2"/>
    </font>
  </fonts>
  <fills count="13">
    <fill>
      <patternFill patternType="none"/>
    </fill>
    <fill>
      <patternFill patternType="gray125"/>
    </fill>
    <fill>
      <patternFill patternType="solid">
        <fgColor theme="0" tint="-0.14999847407452621"/>
        <bgColor indexed="64"/>
      </patternFill>
    </fill>
    <fill>
      <patternFill patternType="solid">
        <fgColor theme="3"/>
        <bgColor theme="4" tint="0.79998168889431442"/>
      </patternFill>
    </fill>
    <fill>
      <patternFill patternType="solid">
        <fgColor theme="3"/>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249977111117893"/>
        <bgColor theme="4" tint="0.79998168889431442"/>
      </patternFill>
    </fill>
    <fill>
      <patternFill patternType="solid">
        <fgColor theme="3" tint="0.249977111117893"/>
        <bgColor indexed="64"/>
      </patternFill>
    </fill>
    <fill>
      <patternFill patternType="solid">
        <fgColor rgb="FFFFC000"/>
        <bgColor indexed="64"/>
      </patternFill>
    </fill>
    <fill>
      <patternFill patternType="solid">
        <fgColor rgb="FF0070C0"/>
        <bgColor indexed="64"/>
      </patternFill>
    </fill>
    <fill>
      <patternFill patternType="solid">
        <fgColor theme="9"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145">
    <xf numFmtId="0" fontId="0" fillId="0" borderId="0" xfId="0"/>
    <xf numFmtId="0" fontId="2" fillId="0" borderId="0" xfId="3" applyAlignment="1">
      <alignment vertical="center"/>
    </xf>
    <xf numFmtId="0" fontId="6" fillId="0" borderId="0" xfId="0" applyFont="1"/>
    <xf numFmtId="0" fontId="5" fillId="0" borderId="0" xfId="0" applyFont="1"/>
    <xf numFmtId="0" fontId="0" fillId="0" borderId="0" xfId="0" applyAlignment="1">
      <alignment wrapText="1"/>
    </xf>
    <xf numFmtId="0" fontId="6" fillId="0" borderId="0" xfId="0" applyFont="1" applyAlignment="1">
      <alignment wrapText="1"/>
    </xf>
    <xf numFmtId="0" fontId="5" fillId="0" borderId="0" xfId="0" applyFont="1" applyAlignment="1">
      <alignment wrapText="1"/>
    </xf>
    <xf numFmtId="0" fontId="13" fillId="2" borderId="0" xfId="0" applyFont="1" applyFill="1"/>
    <xf numFmtId="0" fontId="13" fillId="2" borderId="0" xfId="0" applyFont="1" applyFill="1" applyAlignment="1">
      <alignment horizontal="left" vertical="top"/>
    </xf>
    <xf numFmtId="0" fontId="13" fillId="0" borderId="0" xfId="0" applyFont="1"/>
    <xf numFmtId="0" fontId="11" fillId="8" borderId="3" xfId="0" applyFont="1" applyFill="1" applyBorder="1" applyAlignment="1">
      <alignment horizontal="left" vertical="top" wrapText="1"/>
    </xf>
    <xf numFmtId="0" fontId="11" fillId="8" borderId="2" xfId="0" applyFont="1" applyFill="1" applyBorder="1" applyAlignment="1">
      <alignment horizontal="left" vertical="top" wrapText="1"/>
    </xf>
    <xf numFmtId="0" fontId="11" fillId="9" borderId="2" xfId="0" applyFont="1" applyFill="1" applyBorder="1" applyAlignment="1">
      <alignment horizontal="left" vertical="top" wrapText="1"/>
    </xf>
    <xf numFmtId="0" fontId="11" fillId="9" borderId="1" xfId="0" applyFont="1" applyFill="1" applyBorder="1" applyAlignment="1">
      <alignment vertical="top" wrapText="1"/>
    </xf>
    <xf numFmtId="0" fontId="11" fillId="9" borderId="2" xfId="0" applyFont="1" applyFill="1" applyBorder="1" applyAlignment="1">
      <alignment vertical="top" wrapText="1"/>
    </xf>
    <xf numFmtId="0" fontId="14" fillId="0" borderId="3" xfId="0" applyFont="1" applyBorder="1" applyAlignment="1">
      <alignment horizontal="left" vertical="top" wrapText="1"/>
    </xf>
    <xf numFmtId="3" fontId="14" fillId="0" borderId="1" xfId="0" applyNumberFormat="1" applyFont="1" applyBorder="1" applyAlignment="1">
      <alignment horizontal="left" vertical="top"/>
    </xf>
    <xf numFmtId="44" fontId="14" fillId="10" borderId="1" xfId="1" applyFont="1" applyFill="1" applyBorder="1" applyAlignment="1" applyProtection="1">
      <alignment vertical="top"/>
      <protection locked="0"/>
    </xf>
    <xf numFmtId="44" fontId="14" fillId="0" borderId="1" xfId="1" applyFont="1" applyBorder="1" applyAlignment="1">
      <alignment vertical="top"/>
    </xf>
    <xf numFmtId="0" fontId="11" fillId="4" borderId="1" xfId="0" applyFont="1" applyFill="1" applyBorder="1" applyAlignment="1">
      <alignment horizontal="left" vertical="top"/>
    </xf>
    <xf numFmtId="44" fontId="8" fillId="6" borderId="4" xfId="0" applyNumberFormat="1" applyFont="1" applyFill="1" applyBorder="1" applyAlignment="1">
      <alignment horizontal="left" vertical="top"/>
    </xf>
    <xf numFmtId="0" fontId="13" fillId="2" borderId="0" xfId="0" applyFont="1" applyFill="1" applyAlignment="1">
      <alignment wrapText="1"/>
    </xf>
    <xf numFmtId="0" fontId="13" fillId="2" borderId="0" xfId="0" applyFont="1" applyFill="1" applyAlignment="1">
      <alignment horizontal="left" vertical="top" wrapText="1"/>
    </xf>
    <xf numFmtId="3" fontId="10" fillId="0" borderId="1" xfId="0" applyNumberFormat="1" applyFont="1" applyBorder="1" applyAlignment="1">
      <alignment horizontal="left" vertical="top"/>
    </xf>
    <xf numFmtId="3" fontId="10" fillId="10" borderId="1" xfId="0" applyNumberFormat="1" applyFont="1" applyFill="1" applyBorder="1" applyAlignment="1">
      <alignment horizontal="left" vertical="top"/>
    </xf>
    <xf numFmtId="3" fontId="10" fillId="0" borderId="1" xfId="0" applyNumberFormat="1" applyFont="1" applyBorder="1" applyAlignment="1">
      <alignment horizontal="right" vertical="top"/>
    </xf>
    <xf numFmtId="44" fontId="10" fillId="10" borderId="1" xfId="1" applyFont="1" applyFill="1" applyBorder="1" applyAlignment="1" applyProtection="1">
      <alignment vertical="top"/>
      <protection locked="0"/>
    </xf>
    <xf numFmtId="0" fontId="10" fillId="0" borderId="1" xfId="1" applyNumberFormat="1" applyFont="1" applyBorder="1" applyAlignment="1">
      <alignment vertical="top"/>
    </xf>
    <xf numFmtId="44" fontId="10" fillId="0" borderId="1" xfId="1" applyFont="1" applyBorder="1" applyAlignment="1">
      <alignment vertical="top"/>
    </xf>
    <xf numFmtId="0" fontId="12" fillId="4" borderId="1" xfId="0" applyFont="1" applyFill="1" applyBorder="1"/>
    <xf numFmtId="0" fontId="12" fillId="4" borderId="1" xfId="0" applyFont="1" applyFill="1" applyBorder="1" applyAlignment="1">
      <alignment horizontal="left" vertical="top"/>
    </xf>
    <xf numFmtId="0" fontId="11" fillId="4" borderId="1" xfId="0" applyFont="1" applyFill="1" applyBorder="1"/>
    <xf numFmtId="44" fontId="13" fillId="6" borderId="4" xfId="0" applyNumberFormat="1" applyFont="1" applyFill="1" applyBorder="1"/>
    <xf numFmtId="44" fontId="11" fillId="9" borderId="1" xfId="1" applyFont="1" applyFill="1" applyBorder="1" applyAlignment="1">
      <alignment vertical="top"/>
    </xf>
    <xf numFmtId="44" fontId="13" fillId="7" borderId="6" xfId="0" applyNumberFormat="1" applyFont="1" applyFill="1" applyBorder="1"/>
    <xf numFmtId="0" fontId="16" fillId="4" borderId="5" xfId="0" applyFont="1" applyFill="1" applyBorder="1" applyAlignment="1">
      <alignment wrapText="1"/>
    </xf>
    <xf numFmtId="0" fontId="11" fillId="3" borderId="1" xfId="0" applyFont="1" applyFill="1" applyBorder="1" applyAlignment="1">
      <alignment horizontal="left" vertical="top" wrapText="1"/>
    </xf>
    <xf numFmtId="0" fontId="11" fillId="4" borderId="2" xfId="0" applyFont="1" applyFill="1" applyBorder="1" applyAlignment="1">
      <alignment horizontal="left" vertical="top" wrapText="1"/>
    </xf>
    <xf numFmtId="0" fontId="11" fillId="4" borderId="1" xfId="0" applyFont="1" applyFill="1" applyBorder="1" applyAlignment="1">
      <alignment vertical="top" wrapText="1"/>
    </xf>
    <xf numFmtId="0" fontId="11" fillId="4" borderId="2" xfId="0" applyFont="1" applyFill="1" applyBorder="1" applyAlignment="1">
      <alignment vertical="top" wrapText="1"/>
    </xf>
    <xf numFmtId="0" fontId="10" fillId="0" borderId="1" xfId="0" applyFont="1" applyBorder="1" applyAlignment="1">
      <alignment horizontal="right"/>
    </xf>
    <xf numFmtId="0" fontId="10" fillId="0" borderId="1" xfId="0" applyFont="1" applyBorder="1" applyAlignment="1">
      <alignment horizontal="left" vertical="top" wrapText="1"/>
    </xf>
    <xf numFmtId="44" fontId="10" fillId="10" borderId="1" xfId="1" applyFont="1" applyFill="1" applyBorder="1" applyAlignment="1" applyProtection="1">
      <alignment horizontal="center" vertical="center"/>
      <protection locked="0"/>
    </xf>
    <xf numFmtId="44" fontId="13" fillId="0" borderId="1" xfId="0" applyNumberFormat="1" applyFont="1" applyBorder="1" applyAlignment="1">
      <alignment horizontal="left"/>
    </xf>
    <xf numFmtId="0" fontId="11" fillId="4" borderId="3" xfId="0" applyFont="1" applyFill="1" applyBorder="1"/>
    <xf numFmtId="44" fontId="18" fillId="6" borderId="20" xfId="0" applyNumberFormat="1" applyFont="1" applyFill="1" applyBorder="1"/>
    <xf numFmtId="0" fontId="19" fillId="2" borderId="0" xfId="0" applyFont="1" applyFill="1"/>
    <xf numFmtId="0" fontId="11" fillId="4" borderId="10" xfId="0" applyFont="1" applyFill="1" applyBorder="1" applyAlignment="1">
      <alignment horizontal="left" vertical="top" wrapText="1"/>
    </xf>
    <xf numFmtId="0" fontId="11" fillId="4" borderId="9" xfId="0" applyFont="1" applyFill="1" applyBorder="1" applyAlignment="1">
      <alignment vertical="top" wrapText="1"/>
    </xf>
    <xf numFmtId="0" fontId="11" fillId="4" borderId="11" xfId="0" applyFont="1" applyFill="1" applyBorder="1" applyAlignment="1">
      <alignment vertical="top" wrapText="1"/>
    </xf>
    <xf numFmtId="0" fontId="11" fillId="9" borderId="3" xfId="0" applyFont="1" applyFill="1" applyBorder="1" applyAlignment="1">
      <alignment horizontal="left" vertical="top" wrapText="1"/>
    </xf>
    <xf numFmtId="0" fontId="12" fillId="9" borderId="2" xfId="0" applyFont="1" applyFill="1" applyBorder="1" applyAlignment="1">
      <alignment horizontal="left" vertical="top" wrapText="1"/>
    </xf>
    <xf numFmtId="44" fontId="11" fillId="9" borderId="22" xfId="1" applyFont="1" applyFill="1" applyBorder="1" applyAlignment="1" applyProtection="1">
      <alignment vertical="top"/>
      <protection locked="0"/>
    </xf>
    <xf numFmtId="44" fontId="12" fillId="9" borderId="22" xfId="1" applyFont="1" applyFill="1" applyBorder="1" applyAlignment="1">
      <alignment vertical="top"/>
    </xf>
    <xf numFmtId="44" fontId="12" fillId="9" borderId="1" xfId="1" applyFont="1" applyFill="1" applyBorder="1" applyAlignment="1">
      <alignment vertical="top"/>
    </xf>
    <xf numFmtId="3" fontId="10" fillId="0" borderId="5" xfId="0" applyNumberFormat="1" applyFont="1" applyBorder="1" applyAlignment="1">
      <alignment horizontal="left" vertical="top"/>
    </xf>
    <xf numFmtId="44" fontId="10" fillId="0" borderId="12" xfId="1" applyFont="1" applyBorder="1" applyAlignment="1">
      <alignment vertical="top"/>
    </xf>
    <xf numFmtId="3" fontId="14" fillId="5" borderId="1" xfId="0" applyNumberFormat="1" applyFont="1" applyFill="1" applyBorder="1" applyAlignment="1">
      <alignment horizontal="left" vertical="top"/>
    </xf>
    <xf numFmtId="44" fontId="11" fillId="11" borderId="22" xfId="1" applyFont="1" applyFill="1" applyBorder="1" applyAlignment="1" applyProtection="1">
      <alignment vertical="top"/>
      <protection locked="0"/>
    </xf>
    <xf numFmtId="0" fontId="10" fillId="11" borderId="25" xfId="1" applyNumberFormat="1" applyFont="1" applyFill="1" applyBorder="1" applyAlignment="1">
      <alignment vertical="top"/>
    </xf>
    <xf numFmtId="44" fontId="10" fillId="11" borderId="22" xfId="1" applyFont="1" applyFill="1" applyBorder="1" applyAlignment="1">
      <alignment vertical="top"/>
    </xf>
    <xf numFmtId="0" fontId="10" fillId="0" borderId="5" xfId="0" applyFont="1" applyBorder="1" applyAlignment="1">
      <alignment horizontal="left" vertical="top" wrapText="1"/>
    </xf>
    <xf numFmtId="0" fontId="10" fillId="0" borderId="14" xfId="1" applyNumberFormat="1" applyFont="1" applyBorder="1" applyAlignment="1">
      <alignment vertical="top"/>
    </xf>
    <xf numFmtId="44" fontId="10" fillId="10" borderId="13" xfId="1" applyFont="1" applyFill="1" applyBorder="1" applyAlignment="1" applyProtection="1">
      <alignment vertical="top"/>
      <protection locked="0"/>
    </xf>
    <xf numFmtId="0" fontId="21" fillId="4" borderId="15" xfId="0" applyFont="1" applyFill="1" applyBorder="1" applyAlignment="1">
      <alignment vertical="center"/>
    </xf>
    <xf numFmtId="0" fontId="21" fillId="4" borderId="16" xfId="0" applyFont="1" applyFill="1" applyBorder="1" applyAlignment="1">
      <alignment vertical="center"/>
    </xf>
    <xf numFmtId="0" fontId="21" fillId="4" borderId="16" xfId="0" applyFont="1" applyFill="1" applyBorder="1" applyAlignment="1">
      <alignment horizontal="left" vertical="top"/>
    </xf>
    <xf numFmtId="0" fontId="22" fillId="4" borderId="17" xfId="0" applyFont="1" applyFill="1" applyBorder="1" applyAlignment="1">
      <alignment vertical="center"/>
    </xf>
    <xf numFmtId="0" fontId="22" fillId="4" borderId="18" xfId="0" applyFont="1" applyFill="1" applyBorder="1" applyAlignment="1">
      <alignment vertical="center"/>
    </xf>
    <xf numFmtId="0" fontId="22" fillId="4" borderId="0" xfId="0" applyFont="1" applyFill="1" applyAlignment="1">
      <alignment vertical="center"/>
    </xf>
    <xf numFmtId="0" fontId="22" fillId="4" borderId="0" xfId="0" applyFont="1" applyFill="1" applyAlignment="1">
      <alignment horizontal="left" vertical="top"/>
    </xf>
    <xf numFmtId="0" fontId="22" fillId="4" borderId="19" xfId="0" applyFont="1" applyFill="1" applyBorder="1" applyAlignment="1">
      <alignment vertical="center"/>
    </xf>
    <xf numFmtId="0" fontId="3" fillId="5" borderId="18" xfId="0" applyFont="1" applyFill="1" applyBorder="1" applyAlignment="1">
      <alignment vertical="center"/>
    </xf>
    <xf numFmtId="0" fontId="3" fillId="5" borderId="0" xfId="0" applyFont="1" applyFill="1" applyAlignment="1">
      <alignment vertical="center"/>
    </xf>
    <xf numFmtId="0" fontId="3" fillId="5" borderId="0" xfId="0" applyFont="1" applyFill="1" applyAlignment="1">
      <alignment horizontal="left" vertical="top"/>
    </xf>
    <xf numFmtId="0" fontId="13" fillId="5" borderId="0" xfId="0" applyFont="1" applyFill="1"/>
    <xf numFmtId="0" fontId="13" fillId="5" borderId="19" xfId="0" applyFont="1" applyFill="1" applyBorder="1"/>
    <xf numFmtId="0" fontId="13" fillId="5" borderId="0" xfId="0" applyFont="1" applyFill="1" applyProtection="1">
      <protection locked="0"/>
    </xf>
    <xf numFmtId="0" fontId="13" fillId="5" borderId="19" xfId="0" applyFont="1" applyFill="1" applyBorder="1" applyProtection="1">
      <protection locked="0"/>
    </xf>
    <xf numFmtId="0" fontId="3" fillId="5" borderId="0" xfId="0" applyFont="1" applyFill="1" applyAlignment="1">
      <alignment horizontal="right"/>
    </xf>
    <xf numFmtId="0" fontId="13" fillId="5" borderId="7" xfId="0" applyFont="1" applyFill="1" applyBorder="1"/>
    <xf numFmtId="0" fontId="13" fillId="5" borderId="8" xfId="0" applyFont="1" applyFill="1" applyBorder="1"/>
    <xf numFmtId="0" fontId="13" fillId="5" borderId="8" xfId="0" applyFont="1" applyFill="1" applyBorder="1" applyAlignment="1">
      <alignment horizontal="left" vertical="top"/>
    </xf>
    <xf numFmtId="0" fontId="13" fillId="5" borderId="20" xfId="0" applyFont="1" applyFill="1" applyBorder="1" applyProtection="1">
      <protection locked="0"/>
    </xf>
    <xf numFmtId="0" fontId="11" fillId="0" borderId="0" xfId="0" applyFont="1" applyAlignment="1">
      <alignment horizontal="left" vertical="top" wrapText="1"/>
    </xf>
    <xf numFmtId="0" fontId="11" fillId="0" borderId="0" xfId="0" applyFont="1" applyAlignment="1">
      <alignment vertical="top" wrapText="1"/>
    </xf>
    <xf numFmtId="0" fontId="14" fillId="0" borderId="0" xfId="0" applyFont="1" applyAlignment="1">
      <alignment horizontal="left" vertical="top" wrapText="1"/>
    </xf>
    <xf numFmtId="3" fontId="14" fillId="0" borderId="0" xfId="0" applyNumberFormat="1" applyFont="1" applyAlignment="1">
      <alignment horizontal="left" vertical="top"/>
    </xf>
    <xf numFmtId="44" fontId="14" fillId="0" borderId="0" xfId="1" applyFont="1" applyFill="1" applyBorder="1" applyAlignment="1" applyProtection="1">
      <alignment vertical="top"/>
      <protection locked="0"/>
    </xf>
    <xf numFmtId="44" fontId="14" fillId="0" borderId="0" xfId="1" applyFont="1" applyFill="1" applyBorder="1" applyAlignment="1">
      <alignment vertical="top"/>
    </xf>
    <xf numFmtId="44" fontId="11" fillId="0" borderId="0" xfId="1" applyFont="1" applyFill="1" applyBorder="1" applyAlignment="1">
      <alignment vertical="top"/>
    </xf>
    <xf numFmtId="3" fontId="10" fillId="0" borderId="0" xfId="0" applyNumberFormat="1" applyFont="1" applyAlignment="1">
      <alignment horizontal="left" vertical="top"/>
    </xf>
    <xf numFmtId="3" fontId="10" fillId="0" borderId="0" xfId="0" applyNumberFormat="1" applyFont="1" applyAlignment="1">
      <alignment horizontal="right" vertical="top"/>
    </xf>
    <xf numFmtId="44" fontId="10" fillId="0" borderId="0" xfId="1" applyFont="1" applyFill="1" applyBorder="1" applyAlignment="1" applyProtection="1">
      <alignment vertical="top"/>
      <protection locked="0"/>
    </xf>
    <xf numFmtId="0" fontId="10" fillId="0" borderId="0" xfId="1" applyNumberFormat="1" applyFont="1" applyFill="1" applyBorder="1" applyAlignment="1">
      <alignment vertical="top"/>
    </xf>
    <xf numFmtId="44" fontId="10" fillId="0" borderId="0" xfId="1" applyFont="1" applyFill="1" applyBorder="1" applyAlignment="1">
      <alignment vertical="top"/>
    </xf>
    <xf numFmtId="0" fontId="13" fillId="0" borderId="0" xfId="0" applyFont="1" applyAlignment="1">
      <alignment horizontal="left" vertical="top"/>
    </xf>
    <xf numFmtId="9" fontId="13" fillId="10" borderId="1" xfId="2" applyFont="1" applyFill="1" applyBorder="1" applyAlignment="1">
      <alignment vertical="center" wrapText="1"/>
    </xf>
    <xf numFmtId="0" fontId="18" fillId="6" borderId="1" xfId="0" applyFont="1" applyFill="1" applyBorder="1" applyAlignment="1">
      <alignment vertical="center" wrapText="1"/>
    </xf>
    <xf numFmtId="0" fontId="23" fillId="6" borderId="1" xfId="0" applyFont="1" applyFill="1" applyBorder="1" applyAlignment="1">
      <alignment vertical="center" wrapText="1"/>
    </xf>
    <xf numFmtId="0" fontId="13" fillId="0" borderId="1" xfId="0" applyFont="1" applyBorder="1" applyAlignment="1">
      <alignment vertical="center" wrapText="1"/>
    </xf>
    <xf numFmtId="0" fontId="13" fillId="6" borderId="1" xfId="0" applyFont="1" applyFill="1" applyBorder="1" applyAlignment="1">
      <alignment vertical="center" wrapText="1"/>
    </xf>
    <xf numFmtId="0" fontId="7" fillId="2" borderId="1" xfId="0" applyFont="1" applyFill="1" applyBorder="1" applyAlignment="1">
      <alignment vertical="top" wrapText="1"/>
    </xf>
    <xf numFmtId="0" fontId="7" fillId="12" borderId="1" xfId="0" applyFont="1" applyFill="1" applyBorder="1" applyAlignment="1">
      <alignment vertical="top" wrapText="1"/>
    </xf>
    <xf numFmtId="0" fontId="7" fillId="12" borderId="1" xfId="0" applyFont="1" applyFill="1" applyBorder="1" applyAlignment="1">
      <alignment horizontal="left" vertical="top" wrapText="1"/>
    </xf>
    <xf numFmtId="0" fontId="10" fillId="12" borderId="1" xfId="0" applyFont="1" applyFill="1" applyBorder="1" applyAlignment="1">
      <alignment horizontal="left" vertical="top" wrapText="1"/>
    </xf>
    <xf numFmtId="0" fontId="11" fillId="3" borderId="21" xfId="0" applyFont="1" applyFill="1" applyBorder="1" applyAlignment="1">
      <alignment horizontal="center" vertical="top" wrapText="1"/>
    </xf>
    <xf numFmtId="0" fontId="11" fillId="3" borderId="0" xfId="0" applyFont="1" applyFill="1" applyAlignment="1">
      <alignment horizontal="center" vertical="top" wrapText="1"/>
    </xf>
    <xf numFmtId="0" fontId="11" fillId="4" borderId="22" xfId="0" applyFont="1" applyFill="1" applyBorder="1" applyAlignment="1">
      <alignment horizontal="center"/>
    </xf>
    <xf numFmtId="0" fontId="11" fillId="4" borderId="23" xfId="0" applyFont="1" applyFill="1" applyBorder="1" applyAlignment="1">
      <alignment horizontal="center"/>
    </xf>
    <xf numFmtId="0" fontId="11" fillId="4" borderId="24" xfId="0" applyFont="1" applyFill="1" applyBorder="1" applyAlignment="1">
      <alignment horizontal="center"/>
    </xf>
    <xf numFmtId="0" fontId="16" fillId="4" borderId="25" xfId="0" applyFont="1" applyFill="1" applyBorder="1" applyAlignment="1">
      <alignment horizontal="center"/>
    </xf>
    <xf numFmtId="0" fontId="16" fillId="4" borderId="26" xfId="0" applyFont="1" applyFill="1" applyBorder="1" applyAlignment="1">
      <alignment horizontal="center"/>
    </xf>
    <xf numFmtId="0" fontId="16" fillId="4" borderId="27" xfId="0" applyFont="1" applyFill="1" applyBorder="1" applyAlignment="1">
      <alignment horizontal="center"/>
    </xf>
    <xf numFmtId="0" fontId="16" fillId="4" borderId="25" xfId="0" applyFont="1" applyFill="1" applyBorder="1" applyAlignment="1">
      <alignment horizontal="right"/>
    </xf>
    <xf numFmtId="0" fontId="16" fillId="4" borderId="28" xfId="0" applyFont="1" applyFill="1" applyBorder="1" applyAlignment="1">
      <alignment horizontal="right"/>
    </xf>
    <xf numFmtId="0" fontId="17" fillId="4" borderId="18" xfId="0" applyFont="1" applyFill="1" applyBorder="1" applyAlignment="1">
      <alignment horizontal="center" vertical="center"/>
    </xf>
    <xf numFmtId="0" fontId="17" fillId="4" borderId="0" xfId="0" applyFont="1" applyFill="1" applyAlignment="1">
      <alignment horizontal="center" vertical="center"/>
    </xf>
    <xf numFmtId="0" fontId="15" fillId="4" borderId="22" xfId="0" applyFont="1" applyFill="1" applyBorder="1" applyAlignment="1">
      <alignment horizontal="left" vertical="top" wrapText="1"/>
    </xf>
    <xf numFmtId="0" fontId="15" fillId="4" borderId="23" xfId="0" applyFont="1" applyFill="1" applyBorder="1" applyAlignment="1">
      <alignment horizontal="left" vertical="top" wrapText="1"/>
    </xf>
    <xf numFmtId="0" fontId="15" fillId="4" borderId="24" xfId="0" applyFont="1" applyFill="1" applyBorder="1" applyAlignment="1">
      <alignment horizontal="left" vertical="top" wrapText="1"/>
    </xf>
    <xf numFmtId="0" fontId="13" fillId="0" borderId="1" xfId="0" applyFont="1" applyBorder="1" applyAlignment="1">
      <alignment horizontal="center" vertical="center" wrapText="1"/>
    </xf>
    <xf numFmtId="0" fontId="13" fillId="10" borderId="1" xfId="0" applyFont="1" applyFill="1" applyBorder="1" applyAlignment="1">
      <alignment horizontal="center" vertical="center" wrapText="1"/>
    </xf>
    <xf numFmtId="3" fontId="14" fillId="0" borderId="1" xfId="0" applyNumberFormat="1" applyFont="1" applyFill="1" applyBorder="1" applyAlignment="1">
      <alignment horizontal="left" vertical="top"/>
    </xf>
    <xf numFmtId="3" fontId="14" fillId="0" borderId="5" xfId="0" applyNumberFormat="1" applyFont="1" applyFill="1" applyBorder="1" applyAlignment="1">
      <alignment horizontal="left" vertical="top"/>
    </xf>
    <xf numFmtId="0" fontId="15" fillId="4" borderId="1" xfId="0" applyFont="1" applyFill="1" applyBorder="1" applyAlignment="1">
      <alignment horizontal="center" vertical="top" wrapText="1"/>
    </xf>
    <xf numFmtId="0" fontId="11" fillId="3" borderId="8"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4" fillId="0" borderId="0" xfId="0" applyFont="1" applyBorder="1"/>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8" borderId="30" xfId="0" applyFont="1" applyFill="1" applyBorder="1" applyAlignment="1">
      <alignment horizontal="center" vertical="center" wrapText="1"/>
    </xf>
    <xf numFmtId="0" fontId="11" fillId="8" borderId="31" xfId="0" applyFont="1" applyFill="1" applyBorder="1" applyAlignment="1">
      <alignment horizontal="center" vertical="center" wrapText="1"/>
    </xf>
    <xf numFmtId="0" fontId="7" fillId="2" borderId="32" xfId="0" applyFont="1" applyFill="1" applyBorder="1" applyAlignment="1">
      <alignment vertical="top" wrapText="1"/>
    </xf>
    <xf numFmtId="0" fontId="7" fillId="2" borderId="12" xfId="0" applyFont="1" applyFill="1" applyBorder="1" applyAlignment="1">
      <alignment vertical="top" wrapText="1"/>
    </xf>
    <xf numFmtId="0" fontId="7" fillId="12" borderId="32" xfId="0" applyFont="1" applyFill="1" applyBorder="1" applyAlignment="1">
      <alignment horizontal="left" vertical="top" wrapText="1"/>
    </xf>
    <xf numFmtId="0" fontId="7" fillId="12" borderId="12" xfId="0" applyFont="1" applyFill="1" applyBorder="1" applyAlignment="1">
      <alignment horizontal="left" vertical="top" wrapText="1"/>
    </xf>
    <xf numFmtId="0" fontId="7" fillId="12" borderId="32" xfId="0" applyFont="1" applyFill="1" applyBorder="1" applyAlignment="1">
      <alignment vertical="top" wrapText="1"/>
    </xf>
    <xf numFmtId="0" fontId="7" fillId="12" borderId="12" xfId="0" applyFont="1" applyFill="1" applyBorder="1" applyAlignment="1">
      <alignment vertical="top" wrapText="1"/>
    </xf>
    <xf numFmtId="0" fontId="10" fillId="12" borderId="32" xfId="0" applyFont="1" applyFill="1" applyBorder="1" applyAlignment="1">
      <alignment horizontal="left" vertical="top" wrapText="1"/>
    </xf>
    <xf numFmtId="0" fontId="10" fillId="12" borderId="12" xfId="0" applyFont="1" applyFill="1" applyBorder="1" applyAlignment="1">
      <alignment horizontal="left" vertical="top" wrapText="1"/>
    </xf>
    <xf numFmtId="0" fontId="7" fillId="2" borderId="33" xfId="0" applyFont="1" applyFill="1" applyBorder="1" applyAlignment="1">
      <alignment vertical="top" wrapText="1"/>
    </xf>
    <xf numFmtId="0" fontId="7" fillId="2" borderId="13" xfId="0" applyFont="1" applyFill="1" applyBorder="1" applyAlignment="1">
      <alignment vertical="top" wrapText="1"/>
    </xf>
    <xf numFmtId="0" fontId="7" fillId="2" borderId="14" xfId="0" applyFont="1" applyFill="1" applyBorder="1" applyAlignment="1">
      <alignment vertical="top" wrapText="1"/>
    </xf>
  </cellXfs>
  <cellStyles count="4">
    <cellStyle name="Hyperlink" xfId="3" builtinId="8"/>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Marina Postma" id="{8982D22C-3513-493D-904D-3A0F7737CD6D}" userId="S::m.postma@rav.nl::86ec9347-83aa-417b-86ea-1c4bd23d2c04"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71" dT="2024-11-05T09:48:03.63" personId="{8982D22C-3513-493D-904D-3A0F7737CD6D}" id="{5C25A92C-94C8-4812-B52C-5CA77642456E}">
    <text>In deze kolom inschrijver laten invullen wat ze kunnen leveren</text>
  </threadedComment>
</ThreadedComments>
</file>

<file path=xl/threadedComments/threadedComment2.xml><?xml version="1.0" encoding="utf-8"?>
<ThreadedComments xmlns="http://schemas.microsoft.com/office/spreadsheetml/2018/threadedcomments" xmlns:x="http://schemas.openxmlformats.org/spreadsheetml/2006/main">
  <threadedComment ref="D71" dT="2024-11-05T09:48:03.63" personId="{8982D22C-3513-493D-904D-3A0F7737CD6D}" id="{66B22416-7C71-4117-9F73-6FECD3B9C240}">
    <text>In deze kolom inschrijver laten invullen wat ze kunnen leveren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A7" zoomScale="140" zoomScaleNormal="140" workbookViewId="0">
      <selection activeCell="A5" sqref="A5:G5"/>
    </sheetView>
  </sheetViews>
  <sheetFormatPr defaultRowHeight="15" x14ac:dyDescent="0.25"/>
  <cols>
    <col min="7" max="7" width="10.85546875" customWidth="1"/>
  </cols>
  <sheetData>
    <row r="1" spans="1:10" ht="15" customHeight="1" x14ac:dyDescent="0.35">
      <c r="A1" s="129" t="s">
        <v>24</v>
      </c>
      <c r="B1" s="129"/>
      <c r="C1" s="129"/>
      <c r="D1" s="129"/>
      <c r="E1" s="129" t="e" vm="1">
        <v>#VALUE!</v>
      </c>
      <c r="F1" s="129"/>
      <c r="G1" s="130"/>
      <c r="H1" s="128"/>
      <c r="I1" s="128"/>
    </row>
    <row r="2" spans="1:10" ht="30.75" customHeight="1" thickBot="1" x14ac:dyDescent="0.4">
      <c r="A2" s="126"/>
      <c r="B2" s="126"/>
      <c r="C2" s="126"/>
      <c r="D2" s="126"/>
      <c r="E2" s="126"/>
      <c r="F2" s="126"/>
      <c r="G2" s="131"/>
      <c r="H2" s="128"/>
      <c r="I2" s="128"/>
    </row>
    <row r="3" spans="1:10" ht="25.5" customHeight="1" x14ac:dyDescent="0.25">
      <c r="A3" s="132" t="s">
        <v>25</v>
      </c>
      <c r="B3" s="127"/>
      <c r="C3" s="127"/>
      <c r="D3" s="127"/>
      <c r="E3" s="127"/>
      <c r="F3" s="127"/>
      <c r="G3" s="133"/>
    </row>
    <row r="4" spans="1:10" ht="50.25" customHeight="1" x14ac:dyDescent="0.25">
      <c r="A4" s="134" t="s">
        <v>88</v>
      </c>
      <c r="B4" s="102"/>
      <c r="C4" s="102"/>
      <c r="D4" s="102"/>
      <c r="E4" s="102"/>
      <c r="F4" s="102"/>
      <c r="G4" s="135"/>
      <c r="I4" s="2"/>
      <c r="J4" s="3"/>
    </row>
    <row r="5" spans="1:10" s="4" customFormat="1" ht="259.5" customHeight="1" x14ac:dyDescent="0.25">
      <c r="A5" s="136" t="s">
        <v>86</v>
      </c>
      <c r="B5" s="104"/>
      <c r="C5" s="104"/>
      <c r="D5" s="104"/>
      <c r="E5" s="104"/>
      <c r="F5" s="104"/>
      <c r="G5" s="137"/>
      <c r="I5" s="5"/>
      <c r="J5" s="6"/>
    </row>
    <row r="6" spans="1:10" s="4" customFormat="1" ht="173.25" customHeight="1" x14ac:dyDescent="0.25">
      <c r="A6" s="134" t="s">
        <v>84</v>
      </c>
      <c r="B6" s="102"/>
      <c r="C6" s="102"/>
      <c r="D6" s="102"/>
      <c r="E6" s="102"/>
      <c r="F6" s="102"/>
      <c r="G6" s="135"/>
      <c r="I6" s="5"/>
      <c r="J6" s="6"/>
    </row>
    <row r="7" spans="1:10" ht="183" customHeight="1" x14ac:dyDescent="0.25">
      <c r="A7" s="136" t="s">
        <v>85</v>
      </c>
      <c r="B7" s="104"/>
      <c r="C7" s="104"/>
      <c r="D7" s="104"/>
      <c r="E7" s="104"/>
      <c r="F7" s="104"/>
      <c r="G7" s="137"/>
    </row>
    <row r="8" spans="1:10" ht="68.25" customHeight="1" x14ac:dyDescent="0.25">
      <c r="A8" s="134" t="s">
        <v>47</v>
      </c>
      <c r="B8" s="102"/>
      <c r="C8" s="102"/>
      <c r="D8" s="102"/>
      <c r="E8" s="102"/>
      <c r="F8" s="102"/>
      <c r="G8" s="135"/>
      <c r="I8" s="3"/>
    </row>
    <row r="9" spans="1:10" ht="51" customHeight="1" x14ac:dyDescent="0.25">
      <c r="A9" s="138" t="s">
        <v>83</v>
      </c>
      <c r="B9" s="103"/>
      <c r="C9" s="103"/>
      <c r="D9" s="103"/>
      <c r="E9" s="103"/>
      <c r="F9" s="103"/>
      <c r="G9" s="139"/>
    </row>
    <row r="10" spans="1:10" ht="76.5" customHeight="1" x14ac:dyDescent="0.25">
      <c r="A10" s="134" t="s">
        <v>48</v>
      </c>
      <c r="B10" s="102"/>
      <c r="C10" s="102"/>
      <c r="D10" s="102"/>
      <c r="E10" s="102"/>
      <c r="F10" s="102"/>
      <c r="G10" s="135"/>
      <c r="I10" s="3"/>
    </row>
    <row r="11" spans="1:10" ht="63" customHeight="1" x14ac:dyDescent="0.25">
      <c r="A11" s="140" t="s">
        <v>49</v>
      </c>
      <c r="B11" s="105"/>
      <c r="C11" s="105"/>
      <c r="D11" s="105"/>
      <c r="E11" s="105"/>
      <c r="F11" s="105"/>
      <c r="G11" s="141"/>
    </row>
    <row r="12" spans="1:10" ht="66" customHeight="1" thickBot="1" x14ac:dyDescent="0.3">
      <c r="A12" s="142" t="s">
        <v>50</v>
      </c>
      <c r="B12" s="143"/>
      <c r="C12" s="143"/>
      <c r="D12" s="143"/>
      <c r="E12" s="143"/>
      <c r="F12" s="143"/>
      <c r="G12" s="144"/>
    </row>
  </sheetData>
  <mergeCells count="12">
    <mergeCell ref="E1:G2"/>
    <mergeCell ref="A1:D2"/>
    <mergeCell ref="A12:G12"/>
    <mergeCell ref="A8:G8"/>
    <mergeCell ref="A9:G9"/>
    <mergeCell ref="A10:G10"/>
    <mergeCell ref="A7:G7"/>
    <mergeCell ref="A4:G4"/>
    <mergeCell ref="A5:G5"/>
    <mergeCell ref="A11:G11"/>
    <mergeCell ref="A3:G3"/>
    <mergeCell ref="A6:G6"/>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3"/>
  <sheetViews>
    <sheetView zoomScaleNormal="100" workbookViewId="0">
      <selection activeCell="E9" sqref="E9"/>
    </sheetView>
  </sheetViews>
  <sheetFormatPr defaultRowHeight="14.25" x14ac:dyDescent="0.2"/>
  <cols>
    <col min="1" max="1" width="57.42578125" style="9" customWidth="1"/>
    <col min="2" max="2" width="16.42578125" style="9" customWidth="1"/>
    <col min="3" max="4" width="21" style="96" customWidth="1"/>
    <col min="5" max="5" width="24.7109375" style="9" customWidth="1"/>
    <col min="6" max="6" width="32.28515625" style="9" customWidth="1"/>
    <col min="7" max="7" width="23.7109375" style="9" bestFit="1" customWidth="1"/>
    <col min="8" max="8" width="18.7109375" style="9" customWidth="1"/>
    <col min="9" max="16384" width="9.140625" style="9"/>
  </cols>
  <sheetData>
    <row r="1" spans="1:9" x14ac:dyDescent="0.2">
      <c r="A1" s="7"/>
      <c r="B1" s="7"/>
      <c r="C1" s="8"/>
      <c r="D1" s="7"/>
      <c r="E1" s="7"/>
      <c r="F1" s="7"/>
      <c r="G1" s="7"/>
      <c r="H1" s="7"/>
      <c r="I1" s="7"/>
    </row>
    <row r="2" spans="1:9" x14ac:dyDescent="0.2">
      <c r="A2" s="106" t="s">
        <v>0</v>
      </c>
      <c r="B2" s="107"/>
      <c r="C2" s="107"/>
      <c r="D2" s="107"/>
      <c r="E2" s="107"/>
      <c r="F2" s="107"/>
      <c r="G2" s="7"/>
      <c r="H2" s="7"/>
      <c r="I2" s="7"/>
    </row>
    <row r="3" spans="1:9" ht="63.75" x14ac:dyDescent="0.2">
      <c r="A3" s="10" t="s">
        <v>35</v>
      </c>
      <c r="B3" s="11" t="s">
        <v>34</v>
      </c>
      <c r="C3" s="12" t="s">
        <v>1</v>
      </c>
      <c r="D3" s="13" t="s">
        <v>2</v>
      </c>
      <c r="E3" s="14" t="s">
        <v>3</v>
      </c>
      <c r="F3" s="14" t="s">
        <v>4</v>
      </c>
      <c r="G3" s="7"/>
      <c r="H3" s="7"/>
      <c r="I3" s="7"/>
    </row>
    <row r="4" spans="1:9" ht="25.5" x14ac:dyDescent="0.2">
      <c r="A4" s="15" t="s">
        <v>82</v>
      </c>
      <c r="B4" s="15">
        <v>1</v>
      </c>
      <c r="C4" s="123">
        <f>0+7+16+36+0+0</f>
        <v>59</v>
      </c>
      <c r="D4" s="17">
        <v>0</v>
      </c>
      <c r="E4" s="18">
        <f>D4*C4</f>
        <v>0</v>
      </c>
      <c r="F4" s="18">
        <f>E4*1.09</f>
        <v>0</v>
      </c>
      <c r="G4" s="7"/>
      <c r="H4" s="7"/>
      <c r="I4" s="7"/>
    </row>
    <row r="5" spans="1:9" ht="25.5" x14ac:dyDescent="0.2">
      <c r="A5" s="15" t="s">
        <v>51</v>
      </c>
      <c r="B5" s="15">
        <v>2</v>
      </c>
      <c r="C5" s="123">
        <f>1214+1176+1314+1842+2219+864+1080</f>
        <v>9709</v>
      </c>
      <c r="D5" s="17">
        <v>0</v>
      </c>
      <c r="E5" s="18">
        <f>D5*C5</f>
        <v>0</v>
      </c>
      <c r="F5" s="18">
        <f>E5*1.09</f>
        <v>0</v>
      </c>
      <c r="G5" s="7"/>
      <c r="H5" s="7"/>
      <c r="I5" s="7"/>
    </row>
    <row r="6" spans="1:9" ht="25.5" x14ac:dyDescent="0.2">
      <c r="A6" s="15" t="s">
        <v>52</v>
      </c>
      <c r="B6" s="15">
        <v>3</v>
      </c>
      <c r="C6" s="123">
        <f>705+504+0+447+1414+443+840</f>
        <v>4353</v>
      </c>
      <c r="D6" s="17">
        <v>0</v>
      </c>
      <c r="E6" s="18">
        <f>D6*C6</f>
        <v>0</v>
      </c>
      <c r="F6" s="18">
        <f>E6*1.09</f>
        <v>0</v>
      </c>
      <c r="G6" s="7"/>
      <c r="H6" s="7"/>
      <c r="I6" s="7"/>
    </row>
    <row r="7" spans="1:9" x14ac:dyDescent="0.2">
      <c r="A7" s="10" t="s">
        <v>36</v>
      </c>
      <c r="B7" s="11"/>
      <c r="C7" s="12"/>
      <c r="D7" s="13"/>
      <c r="E7" s="14"/>
      <c r="F7" s="14"/>
      <c r="G7" s="7"/>
      <c r="H7" s="7"/>
      <c r="I7" s="7"/>
    </row>
    <row r="8" spans="1:9" ht="26.25" thickBot="1" x14ac:dyDescent="0.25">
      <c r="A8" s="15" t="s">
        <v>53</v>
      </c>
      <c r="B8" s="15">
        <v>10</v>
      </c>
      <c r="C8" s="16">
        <f>18+281+130+21</f>
        <v>450</v>
      </c>
      <c r="D8" s="17">
        <v>0</v>
      </c>
      <c r="E8" s="18">
        <f>D8*C8</f>
        <v>0</v>
      </c>
      <c r="F8" s="18">
        <f>E8*1.09</f>
        <v>0</v>
      </c>
      <c r="G8" s="7"/>
      <c r="H8" s="7"/>
      <c r="I8" s="7"/>
    </row>
    <row r="9" spans="1:9" ht="68.25" customHeight="1" thickBot="1" x14ac:dyDescent="0.25">
      <c r="A9" s="118" t="s">
        <v>6</v>
      </c>
      <c r="B9" s="119"/>
      <c r="C9" s="120"/>
      <c r="D9" s="19" t="s">
        <v>5</v>
      </c>
      <c r="E9" s="20">
        <f>SUM(E4:E8)</f>
        <v>0</v>
      </c>
      <c r="F9" s="20">
        <f>SUM(F4:F8)</f>
        <v>0</v>
      </c>
      <c r="G9" s="7"/>
      <c r="H9" s="7"/>
      <c r="I9" s="7"/>
    </row>
    <row r="10" spans="1:9" x14ac:dyDescent="0.2">
      <c r="A10" s="7"/>
      <c r="B10" s="7"/>
      <c r="C10" s="8"/>
      <c r="D10" s="8"/>
      <c r="E10" s="7"/>
      <c r="F10" s="7"/>
      <c r="G10" s="7"/>
      <c r="H10" s="7"/>
      <c r="I10" s="7"/>
    </row>
    <row r="11" spans="1:9" x14ac:dyDescent="0.2">
      <c r="A11" s="21"/>
      <c r="B11" s="21"/>
      <c r="C11" s="22"/>
      <c r="D11" s="22"/>
      <c r="E11" s="7"/>
      <c r="F11" s="7"/>
      <c r="G11" s="7"/>
      <c r="H11" s="7"/>
      <c r="I11" s="7"/>
    </row>
    <row r="12" spans="1:9" x14ac:dyDescent="0.2">
      <c r="A12" s="7"/>
      <c r="B12" s="7"/>
      <c r="C12" s="8"/>
      <c r="D12" s="8"/>
      <c r="E12" s="7"/>
      <c r="F12" s="7"/>
      <c r="G12" s="7"/>
      <c r="H12" s="7"/>
      <c r="I12" s="7"/>
    </row>
    <row r="13" spans="1:9" ht="27" customHeight="1" x14ac:dyDescent="0.2">
      <c r="A13" s="108" t="s">
        <v>37</v>
      </c>
      <c r="B13" s="109"/>
      <c r="C13" s="109"/>
      <c r="D13" s="109"/>
      <c r="E13" s="109"/>
      <c r="F13" s="109"/>
      <c r="G13" s="109"/>
      <c r="H13" s="110"/>
      <c r="I13" s="7"/>
    </row>
    <row r="14" spans="1:9" ht="38.25" x14ac:dyDescent="0.2">
      <c r="A14" s="10" t="s">
        <v>35</v>
      </c>
      <c r="B14" s="11" t="s">
        <v>34</v>
      </c>
      <c r="C14" s="12" t="s">
        <v>7</v>
      </c>
      <c r="D14" s="12" t="s">
        <v>33</v>
      </c>
      <c r="E14" s="12" t="s">
        <v>8</v>
      </c>
      <c r="F14" s="13" t="s">
        <v>2</v>
      </c>
      <c r="G14" s="14" t="s">
        <v>9</v>
      </c>
      <c r="H14" s="14" t="s">
        <v>10</v>
      </c>
      <c r="I14" s="7"/>
    </row>
    <row r="15" spans="1:9" ht="25.5" x14ac:dyDescent="0.2">
      <c r="A15" s="15" t="s">
        <v>75</v>
      </c>
      <c r="B15" s="15">
        <v>1</v>
      </c>
      <c r="C15" s="23">
        <f>(1*200)*C4</f>
        <v>11800</v>
      </c>
      <c r="D15" s="24"/>
      <c r="E15" s="25" t="e">
        <f>C15/(B15*D15)</f>
        <v>#DIV/0!</v>
      </c>
      <c r="F15" s="26">
        <v>0</v>
      </c>
      <c r="G15" s="27" t="e">
        <f>F15*E15</f>
        <v>#DIV/0!</v>
      </c>
      <c r="H15" s="28" t="e">
        <f>G15*1.09</f>
        <v>#DIV/0!</v>
      </c>
      <c r="I15" s="7"/>
    </row>
    <row r="16" spans="1:9" ht="25.5" x14ac:dyDescent="0.2">
      <c r="A16" s="15" t="s">
        <v>51</v>
      </c>
      <c r="B16" s="15">
        <v>2</v>
      </c>
      <c r="C16" s="23">
        <f>(2*200)*C5</f>
        <v>3883600</v>
      </c>
      <c r="D16" s="24"/>
      <c r="E16" s="25" t="e">
        <f>C16/(B16*D16)</f>
        <v>#DIV/0!</v>
      </c>
      <c r="F16" s="26">
        <v>0</v>
      </c>
      <c r="G16" s="27" t="e">
        <f>F16*E16</f>
        <v>#DIV/0!</v>
      </c>
      <c r="H16" s="28" t="e">
        <f>G16*1.09</f>
        <v>#DIV/0!</v>
      </c>
      <c r="I16" s="7"/>
    </row>
    <row r="17" spans="1:9" ht="26.25" thickBot="1" x14ac:dyDescent="0.25">
      <c r="A17" s="15" t="s">
        <v>52</v>
      </c>
      <c r="B17" s="15">
        <v>3</v>
      </c>
      <c r="C17" s="23">
        <f>(5*200)*C6</f>
        <v>4353000</v>
      </c>
      <c r="D17" s="24"/>
      <c r="E17" s="25" t="e">
        <f>C17/(B17*D17)</f>
        <v>#DIV/0!</v>
      </c>
      <c r="F17" s="26">
        <v>0</v>
      </c>
      <c r="G17" s="27" t="e">
        <f>F17*E17</f>
        <v>#DIV/0!</v>
      </c>
      <c r="H17" s="28" t="e">
        <f>G17*1.09</f>
        <v>#DIV/0!</v>
      </c>
      <c r="I17" s="7"/>
    </row>
    <row r="18" spans="1:9" ht="15" thickBot="1" x14ac:dyDescent="0.25">
      <c r="A18" s="29"/>
      <c r="B18" s="29"/>
      <c r="C18" s="30"/>
      <c r="D18" s="30"/>
      <c r="E18" s="29"/>
      <c r="F18" s="31" t="s">
        <v>11</v>
      </c>
      <c r="G18" s="32" t="e">
        <f>SUM(G15:G17)</f>
        <v>#DIV/0!</v>
      </c>
      <c r="H18" s="32" t="e">
        <f>SUM(H15:H17)</f>
        <v>#DIV/0!</v>
      </c>
      <c r="I18" s="7"/>
    </row>
    <row r="19" spans="1:9" ht="38.25" x14ac:dyDescent="0.2">
      <c r="A19" s="10" t="s">
        <v>36</v>
      </c>
      <c r="B19" s="11" t="s">
        <v>34</v>
      </c>
      <c r="C19" s="12" t="s">
        <v>7</v>
      </c>
      <c r="D19" s="12" t="s">
        <v>33</v>
      </c>
      <c r="E19" s="12" t="s">
        <v>8</v>
      </c>
      <c r="F19" s="33" t="s">
        <v>2</v>
      </c>
      <c r="G19" s="14" t="s">
        <v>9</v>
      </c>
      <c r="H19" s="14" t="s">
        <v>10</v>
      </c>
      <c r="I19" s="7"/>
    </row>
    <row r="20" spans="1:9" ht="25.5" x14ac:dyDescent="0.2">
      <c r="A20" s="15" t="s">
        <v>53</v>
      </c>
      <c r="B20" s="15">
        <v>10</v>
      </c>
      <c r="C20" s="23">
        <f>(B20*200)*C8</f>
        <v>900000</v>
      </c>
      <c r="D20" s="24"/>
      <c r="E20" s="25" t="e">
        <f>C20/(B20*D20)</f>
        <v>#DIV/0!</v>
      </c>
      <c r="F20" s="26">
        <v>0</v>
      </c>
      <c r="G20" s="27" t="e">
        <f t="shared" ref="G20" si="0">F20*E20</f>
        <v>#DIV/0!</v>
      </c>
      <c r="H20" s="28" t="e">
        <f>G20*1.09</f>
        <v>#DIV/0!</v>
      </c>
      <c r="I20" s="7"/>
    </row>
    <row r="21" spans="1:9" ht="15" thickBot="1" x14ac:dyDescent="0.25">
      <c r="A21" s="10"/>
      <c r="B21" s="10"/>
      <c r="C21" s="10"/>
      <c r="D21" s="10"/>
      <c r="E21" s="10"/>
      <c r="F21" s="10" t="s">
        <v>12</v>
      </c>
      <c r="G21" s="10" t="e">
        <f>SUM(G20:G20)</f>
        <v>#DIV/0!</v>
      </c>
      <c r="H21" s="10" t="e">
        <f>SUM(H20:H20)</f>
        <v>#DIV/0!</v>
      </c>
      <c r="I21" s="7"/>
    </row>
    <row r="22" spans="1:9" ht="15" thickBot="1" x14ac:dyDescent="0.25">
      <c r="A22" s="29"/>
      <c r="B22" s="29"/>
      <c r="C22" s="29"/>
      <c r="D22" s="29"/>
      <c r="E22" s="29"/>
      <c r="F22" s="31" t="s">
        <v>5</v>
      </c>
      <c r="G22" s="32" t="e">
        <f>G21+G18</f>
        <v>#DIV/0!</v>
      </c>
      <c r="H22" s="32" t="e">
        <f>H21+H18</f>
        <v>#DIV/0!</v>
      </c>
      <c r="I22" s="7"/>
    </row>
    <row r="23" spans="1:9" ht="15" thickBot="1" x14ac:dyDescent="0.25">
      <c r="A23" s="7"/>
      <c r="B23" s="7"/>
      <c r="C23" s="8"/>
      <c r="D23" s="8"/>
      <c r="E23" s="7"/>
      <c r="F23" s="7"/>
      <c r="G23" s="7"/>
      <c r="H23" s="7"/>
      <c r="I23" s="7"/>
    </row>
    <row r="24" spans="1:9" ht="30.75" thickBot="1" x14ac:dyDescent="0.25">
      <c r="A24" s="111" t="s">
        <v>39</v>
      </c>
      <c r="B24" s="112"/>
      <c r="C24" s="113"/>
      <c r="D24" s="114" t="s">
        <v>13</v>
      </c>
      <c r="E24" s="115"/>
      <c r="F24" s="34" t="e">
        <f>SUM(E9+G22)</f>
        <v>#DIV/0!</v>
      </c>
      <c r="G24" s="35" t="s">
        <v>38</v>
      </c>
      <c r="H24" s="34" t="e">
        <f>H22+F9</f>
        <v>#DIV/0!</v>
      </c>
      <c r="I24" s="7"/>
    </row>
    <row r="25" spans="1:9" x14ac:dyDescent="0.2">
      <c r="A25" s="7"/>
      <c r="B25" s="7"/>
      <c r="C25" s="8"/>
      <c r="D25" s="8"/>
      <c r="E25" s="7"/>
      <c r="F25" s="7"/>
      <c r="G25" s="7"/>
      <c r="H25" s="7"/>
      <c r="I25" s="7"/>
    </row>
    <row r="26" spans="1:9" ht="15" x14ac:dyDescent="0.2">
      <c r="A26" s="116" t="s">
        <v>14</v>
      </c>
      <c r="B26" s="117"/>
      <c r="C26" s="117"/>
      <c r="D26" s="117"/>
      <c r="E26" s="117"/>
      <c r="F26" s="117"/>
      <c r="G26" s="117"/>
      <c r="H26" s="117"/>
      <c r="I26" s="117"/>
    </row>
    <row r="27" spans="1:9" x14ac:dyDescent="0.2">
      <c r="A27" s="7"/>
      <c r="B27" s="7"/>
      <c r="C27" s="8"/>
      <c r="D27" s="8"/>
      <c r="E27" s="7"/>
      <c r="F27" s="7"/>
      <c r="G27" s="7"/>
      <c r="H27" s="7"/>
      <c r="I27" s="7"/>
    </row>
    <row r="28" spans="1:9" ht="38.25" x14ac:dyDescent="0.2">
      <c r="A28" s="36" t="s">
        <v>43</v>
      </c>
      <c r="B28" s="37" t="s">
        <v>1</v>
      </c>
      <c r="C28" s="38" t="s">
        <v>2</v>
      </c>
      <c r="D28" s="39" t="s">
        <v>9</v>
      </c>
      <c r="E28" s="39" t="s">
        <v>10</v>
      </c>
      <c r="F28" s="7"/>
      <c r="G28" s="7"/>
      <c r="H28" s="7"/>
      <c r="I28" s="7"/>
    </row>
    <row r="29" spans="1:9" ht="51" x14ac:dyDescent="0.2">
      <c r="A29" s="41" t="s">
        <v>40</v>
      </c>
      <c r="B29" s="40">
        <v>10</v>
      </c>
      <c r="C29" s="42">
        <v>0</v>
      </c>
      <c r="D29" s="43">
        <f>C29</f>
        <v>0</v>
      </c>
      <c r="E29" s="43">
        <f>D29*1.09</f>
        <v>0</v>
      </c>
      <c r="F29" s="7"/>
      <c r="G29" s="7"/>
      <c r="H29" s="7"/>
      <c r="I29" s="7"/>
    </row>
    <row r="30" spans="1:9" ht="63.75" x14ac:dyDescent="0.2">
      <c r="A30" s="41" t="s">
        <v>41</v>
      </c>
      <c r="B30" s="40">
        <v>10</v>
      </c>
      <c r="C30" s="42">
        <v>0</v>
      </c>
      <c r="D30" s="43">
        <f>C30</f>
        <v>0</v>
      </c>
      <c r="E30" s="43">
        <f>D30*1.09</f>
        <v>0</v>
      </c>
      <c r="F30" s="7"/>
      <c r="G30" s="7"/>
      <c r="H30" s="7"/>
      <c r="I30" s="7"/>
    </row>
    <row r="31" spans="1:9" ht="15" thickBot="1" x14ac:dyDescent="0.25">
      <c r="A31" s="29"/>
      <c r="B31" s="29"/>
      <c r="C31" s="44" t="s">
        <v>5</v>
      </c>
      <c r="D31" s="45">
        <f>SUM(D29:D30)</f>
        <v>0</v>
      </c>
      <c r="E31" s="45">
        <f>SUM(E29:E30)</f>
        <v>0</v>
      </c>
      <c r="F31" s="46" t="s">
        <v>5</v>
      </c>
      <c r="G31" s="46"/>
      <c r="H31" s="7"/>
      <c r="I31" s="7"/>
    </row>
    <row r="32" spans="1:9" x14ac:dyDescent="0.2">
      <c r="A32" s="8"/>
      <c r="B32" s="8"/>
      <c r="C32" s="8"/>
      <c r="D32" s="8"/>
      <c r="E32" s="8"/>
      <c r="F32" s="8"/>
      <c r="G32" s="7"/>
      <c r="H32" s="7"/>
      <c r="I32" s="7"/>
    </row>
    <row r="33" spans="1:9" ht="15" thickBot="1" x14ac:dyDescent="0.25">
      <c r="A33" s="8"/>
      <c r="B33" s="8"/>
      <c r="C33" s="8"/>
      <c r="D33" s="8"/>
      <c r="E33" s="8"/>
      <c r="F33" s="8"/>
      <c r="G33" s="46"/>
      <c r="H33" s="46"/>
      <c r="I33" s="7"/>
    </row>
    <row r="34" spans="1:9" ht="51" x14ac:dyDescent="0.2">
      <c r="A34" s="36" t="s">
        <v>44</v>
      </c>
      <c r="B34" s="47" t="s">
        <v>42</v>
      </c>
      <c r="C34" s="47" t="s">
        <v>1</v>
      </c>
      <c r="D34" s="48" t="s">
        <v>2</v>
      </c>
      <c r="E34" s="49" t="s">
        <v>9</v>
      </c>
      <c r="F34" s="49" t="s">
        <v>4</v>
      </c>
      <c r="G34" s="7"/>
      <c r="H34" s="7"/>
      <c r="I34" s="7"/>
    </row>
    <row r="35" spans="1:9" ht="25.5" x14ac:dyDescent="0.2">
      <c r="A35" s="15" t="s">
        <v>54</v>
      </c>
      <c r="B35" s="15">
        <v>2</v>
      </c>
      <c r="C35" s="123">
        <f>1214+1176+1314+1842+2219+864+1080</f>
        <v>9709</v>
      </c>
      <c r="D35" s="17">
        <v>0</v>
      </c>
      <c r="E35" s="18">
        <f>D35*C35</f>
        <v>0</v>
      </c>
      <c r="F35" s="18">
        <f>E35*1.09</f>
        <v>0</v>
      </c>
      <c r="G35" s="7"/>
      <c r="H35" s="7"/>
      <c r="I35" s="7"/>
    </row>
    <row r="36" spans="1:9" ht="25.5" x14ac:dyDescent="0.2">
      <c r="A36" s="15" t="s">
        <v>55</v>
      </c>
      <c r="B36" s="15">
        <v>5</v>
      </c>
      <c r="C36" s="123">
        <f>705+504+0+447+1414+443+840</f>
        <v>4353</v>
      </c>
      <c r="D36" s="17">
        <v>0</v>
      </c>
      <c r="E36" s="18">
        <f t="shared" ref="E36" si="1">D36*C36</f>
        <v>0</v>
      </c>
      <c r="F36" s="18">
        <f t="shared" ref="F36" si="2">E36*1.09</f>
        <v>0</v>
      </c>
      <c r="G36" s="7"/>
      <c r="H36" s="7"/>
      <c r="I36" s="7"/>
    </row>
    <row r="37" spans="1:9" x14ac:dyDescent="0.2">
      <c r="A37" s="50" t="s">
        <v>71</v>
      </c>
      <c r="B37" s="51"/>
      <c r="C37" s="51"/>
      <c r="D37" s="52" t="s">
        <v>45</v>
      </c>
      <c r="E37" s="53">
        <f>SUM(E35:E36)</f>
        <v>0</v>
      </c>
      <c r="F37" s="54">
        <f>SUM(F35:F36)</f>
        <v>0</v>
      </c>
      <c r="G37" s="7"/>
      <c r="H37" s="7"/>
      <c r="I37" s="7"/>
    </row>
    <row r="38" spans="1:9" ht="25.5" x14ac:dyDescent="0.2">
      <c r="A38" s="41" t="s">
        <v>69</v>
      </c>
      <c r="B38" s="15">
        <v>2</v>
      </c>
      <c r="C38" s="124">
        <f>0+0+0+1+0+0+64</f>
        <v>65</v>
      </c>
      <c r="D38" s="17">
        <v>0</v>
      </c>
      <c r="E38" s="56">
        <f>SUM(C38*D38)</f>
        <v>0</v>
      </c>
      <c r="F38" s="18">
        <f>E38*1.09</f>
        <v>0</v>
      </c>
      <c r="G38" s="7"/>
      <c r="H38" s="7"/>
      <c r="I38" s="7"/>
    </row>
    <row r="39" spans="1:9" ht="25.5" x14ac:dyDescent="0.2">
      <c r="A39" s="41" t="s">
        <v>80</v>
      </c>
      <c r="B39" s="15">
        <v>5</v>
      </c>
      <c r="C39" s="124">
        <f>0+25+0+0+0+0+4</f>
        <v>29</v>
      </c>
      <c r="D39" s="17">
        <v>0</v>
      </c>
      <c r="E39" s="56">
        <f>SUM(C39*D39)</f>
        <v>0</v>
      </c>
      <c r="F39" s="18">
        <f t="shared" ref="F39" si="3">E39*1.09</f>
        <v>0</v>
      </c>
      <c r="G39" s="7"/>
      <c r="H39" s="7"/>
      <c r="I39" s="7"/>
    </row>
    <row r="40" spans="1:9" ht="25.5" x14ac:dyDescent="0.2">
      <c r="A40" s="41" t="s">
        <v>70</v>
      </c>
      <c r="B40" s="15">
        <v>10</v>
      </c>
      <c r="C40" s="123">
        <f>0+24+0+41+0+0+16</f>
        <v>81</v>
      </c>
      <c r="D40" s="17">
        <v>0</v>
      </c>
      <c r="E40" s="56">
        <f>SUM(C40*D40)</f>
        <v>0</v>
      </c>
      <c r="F40" s="18">
        <f>E40*1.09</f>
        <v>0</v>
      </c>
      <c r="G40" s="7"/>
      <c r="H40" s="7"/>
      <c r="I40" s="7"/>
    </row>
    <row r="41" spans="1:9" ht="15" thickBot="1" x14ac:dyDescent="0.25">
      <c r="A41" s="125" t="s">
        <v>6</v>
      </c>
      <c r="B41" s="125"/>
      <c r="C41" s="125"/>
      <c r="D41" s="52" t="s">
        <v>45</v>
      </c>
      <c r="E41" s="53">
        <f>SUM(E38:E40)</f>
        <v>0</v>
      </c>
      <c r="F41" s="54">
        <f>SUM(F38:F40)</f>
        <v>0</v>
      </c>
      <c r="G41" s="7"/>
      <c r="H41" s="7"/>
      <c r="I41" s="7"/>
    </row>
    <row r="42" spans="1:9" ht="47.25" customHeight="1" thickBot="1" x14ac:dyDescent="0.25">
      <c r="A42" s="125"/>
      <c r="B42" s="125"/>
      <c r="C42" s="125"/>
      <c r="D42" s="44" t="s">
        <v>5</v>
      </c>
      <c r="E42" s="45">
        <f>E41+E37</f>
        <v>0</v>
      </c>
      <c r="F42" s="20">
        <f>F41+F37</f>
        <v>0</v>
      </c>
      <c r="G42" s="7"/>
      <c r="H42" s="7"/>
      <c r="I42" s="7"/>
    </row>
    <row r="43" spans="1:9" x14ac:dyDescent="0.2">
      <c r="A43" s="7"/>
      <c r="B43" s="7"/>
      <c r="C43" s="8"/>
      <c r="D43" s="8"/>
      <c r="E43" s="7"/>
      <c r="F43" s="7"/>
      <c r="G43" s="7"/>
      <c r="H43" s="7"/>
      <c r="I43" s="7"/>
    </row>
    <row r="44" spans="1:9" ht="38.25" x14ac:dyDescent="0.2">
      <c r="A44" s="36" t="s">
        <v>46</v>
      </c>
      <c r="B44" s="36" t="s">
        <v>34</v>
      </c>
      <c r="C44" s="36" t="s">
        <v>7</v>
      </c>
      <c r="D44" s="36" t="s">
        <v>33</v>
      </c>
      <c r="E44" s="36" t="s">
        <v>8</v>
      </c>
      <c r="F44" s="36" t="s">
        <v>2</v>
      </c>
      <c r="G44" s="36" t="s">
        <v>9</v>
      </c>
      <c r="H44" s="36" t="s">
        <v>10</v>
      </c>
      <c r="I44" s="7"/>
    </row>
    <row r="45" spans="1:9" ht="25.5" x14ac:dyDescent="0.2">
      <c r="A45" s="15" t="s">
        <v>56</v>
      </c>
      <c r="B45" s="15">
        <v>2</v>
      </c>
      <c r="C45" s="23">
        <f>(B45*200)*C35</f>
        <v>3883600</v>
      </c>
      <c r="D45" s="24"/>
      <c r="E45" s="25" t="e">
        <f>C45/(B45*D45)</f>
        <v>#DIV/0!</v>
      </c>
      <c r="F45" s="26">
        <v>0</v>
      </c>
      <c r="G45" s="27" t="e">
        <f>F45*E45</f>
        <v>#DIV/0!</v>
      </c>
      <c r="H45" s="28" t="e">
        <f>G45*1.09</f>
        <v>#DIV/0!</v>
      </c>
      <c r="I45" s="7"/>
    </row>
    <row r="46" spans="1:9" ht="25.5" x14ac:dyDescent="0.2">
      <c r="A46" s="15" t="s">
        <v>57</v>
      </c>
      <c r="B46" s="15">
        <v>5</v>
      </c>
      <c r="C46" s="23">
        <f>(B46*200)*C36</f>
        <v>4353000</v>
      </c>
      <c r="D46" s="24"/>
      <c r="E46" s="25" t="e">
        <f t="shared" ref="E46" si="4">C46/(B46*D46)</f>
        <v>#DIV/0!</v>
      </c>
      <c r="F46" s="26">
        <v>0</v>
      </c>
      <c r="G46" s="27" t="e">
        <f t="shared" ref="G46" si="5">F46*E46</f>
        <v>#DIV/0!</v>
      </c>
      <c r="H46" s="28" t="e">
        <f>G46*1.09</f>
        <v>#DIV/0!</v>
      </c>
      <c r="I46" s="7"/>
    </row>
    <row r="47" spans="1:9" x14ac:dyDescent="0.2">
      <c r="A47" s="50" t="s">
        <v>71</v>
      </c>
      <c r="B47" s="51"/>
      <c r="C47" s="51"/>
      <c r="D47" s="51"/>
      <c r="E47" s="51"/>
      <c r="F47" s="58" t="s">
        <v>45</v>
      </c>
      <c r="G47" s="59" t="e">
        <f>SUM(G45:G46)</f>
        <v>#DIV/0!</v>
      </c>
      <c r="H47" s="60" t="e">
        <f>SUM(H45:H46)</f>
        <v>#DIV/0!</v>
      </c>
      <c r="I47" s="7"/>
    </row>
    <row r="48" spans="1:9" ht="26.25" thickBot="1" x14ac:dyDescent="0.25">
      <c r="A48" s="41" t="s">
        <v>79</v>
      </c>
      <c r="B48" s="15">
        <v>2</v>
      </c>
      <c r="C48" s="61">
        <f>(B48*200)*C38</f>
        <v>26000</v>
      </c>
      <c r="D48" s="24"/>
      <c r="E48" s="25" t="e">
        <f>C48/(B48*D48)</f>
        <v>#DIV/0!</v>
      </c>
      <c r="F48" s="26">
        <v>0</v>
      </c>
      <c r="G48" s="62" t="e">
        <f>SUM(F48*E48)</f>
        <v>#DIV/0!</v>
      </c>
      <c r="H48" s="56" t="e">
        <f>G48*1.09</f>
        <v>#DIV/0!</v>
      </c>
      <c r="I48" s="7"/>
    </row>
    <row r="49" spans="1:9" ht="26.25" thickBot="1" x14ac:dyDescent="0.25">
      <c r="A49" s="41" t="s">
        <v>80</v>
      </c>
      <c r="B49" s="15">
        <v>5</v>
      </c>
      <c r="C49" s="61">
        <f>(B49*200)*C39</f>
        <v>29000</v>
      </c>
      <c r="D49" s="24"/>
      <c r="E49" s="25" t="e">
        <f t="shared" ref="E49:E50" si="6">C49/(B49*D49)</f>
        <v>#DIV/0!</v>
      </c>
      <c r="F49" s="63">
        <v>0</v>
      </c>
      <c r="G49" s="62" t="e">
        <f t="shared" ref="G49:G50" si="7">SUM(F49*E49)</f>
        <v>#DIV/0!</v>
      </c>
      <c r="H49" s="56" t="e">
        <f t="shared" ref="H49:H50" si="8">G49*1.09</f>
        <v>#DIV/0!</v>
      </c>
      <c r="I49" s="7"/>
    </row>
    <row r="50" spans="1:9" ht="26.25" thickBot="1" x14ac:dyDescent="0.25">
      <c r="A50" s="41" t="s">
        <v>81</v>
      </c>
      <c r="B50" s="15">
        <v>10</v>
      </c>
      <c r="C50" s="61">
        <f>(B50*200)*C40</f>
        <v>162000</v>
      </c>
      <c r="D50" s="24"/>
      <c r="E50" s="25" t="e">
        <f t="shared" si="6"/>
        <v>#DIV/0!</v>
      </c>
      <c r="F50" s="63">
        <v>0</v>
      </c>
      <c r="G50" s="62" t="e">
        <f t="shared" si="7"/>
        <v>#DIV/0!</v>
      </c>
      <c r="H50" s="56" t="e">
        <f t="shared" si="8"/>
        <v>#DIV/0!</v>
      </c>
      <c r="I50" s="7"/>
    </row>
    <row r="51" spans="1:9" x14ac:dyDescent="0.2">
      <c r="A51" s="51"/>
      <c r="B51" s="51"/>
      <c r="C51" s="51"/>
      <c r="D51" s="51"/>
      <c r="E51" s="51"/>
      <c r="F51" s="52" t="s">
        <v>45</v>
      </c>
      <c r="G51" s="53" t="e">
        <f>SUM(G48:G50)</f>
        <v>#DIV/0!</v>
      </c>
      <c r="H51" s="54" t="e">
        <f>SUM(H48:H50)</f>
        <v>#DIV/0!</v>
      </c>
      <c r="I51" s="7"/>
    </row>
    <row r="52" spans="1:9" ht="15" thickBot="1" x14ac:dyDescent="0.25">
      <c r="A52" s="29"/>
      <c r="B52" s="29"/>
      <c r="C52" s="29"/>
      <c r="D52" s="29"/>
      <c r="E52" s="29"/>
      <c r="F52" s="44" t="s">
        <v>5</v>
      </c>
      <c r="G52" s="45" t="e">
        <f>SUM(G48:G50)</f>
        <v>#DIV/0!</v>
      </c>
      <c r="H52" s="45" t="e">
        <f>SUM(H48:H50)</f>
        <v>#DIV/0!</v>
      </c>
      <c r="I52" s="7"/>
    </row>
    <row r="53" spans="1:9" ht="15" thickBot="1" x14ac:dyDescent="0.25">
      <c r="A53" s="7"/>
      <c r="B53" s="7"/>
      <c r="C53" s="8"/>
      <c r="D53" s="8"/>
      <c r="E53" s="7"/>
      <c r="F53" s="7"/>
      <c r="G53" s="7"/>
      <c r="H53" s="7"/>
      <c r="I53" s="7"/>
    </row>
    <row r="54" spans="1:9" x14ac:dyDescent="0.2">
      <c r="A54" s="64" t="s">
        <v>15</v>
      </c>
      <c r="B54" s="65"/>
      <c r="C54" s="66"/>
      <c r="D54" s="66"/>
      <c r="E54" s="65"/>
      <c r="F54" s="65"/>
      <c r="G54" s="65"/>
      <c r="H54" s="67"/>
      <c r="I54" s="7"/>
    </row>
    <row r="55" spans="1:9" x14ac:dyDescent="0.2">
      <c r="A55" s="68"/>
      <c r="B55" s="69"/>
      <c r="C55" s="70"/>
      <c r="D55" s="70"/>
      <c r="E55" s="69"/>
      <c r="F55" s="69"/>
      <c r="G55" s="69"/>
      <c r="H55" s="71"/>
      <c r="I55" s="7"/>
    </row>
    <row r="56" spans="1:9" x14ac:dyDescent="0.2">
      <c r="A56" s="72"/>
      <c r="B56" s="73"/>
      <c r="C56" s="74"/>
      <c r="D56" s="74"/>
      <c r="E56" s="75"/>
      <c r="F56" s="75"/>
      <c r="G56" s="75"/>
      <c r="H56" s="76"/>
      <c r="I56" s="7"/>
    </row>
    <row r="57" spans="1:9" x14ac:dyDescent="0.2">
      <c r="A57" s="72" t="s">
        <v>16</v>
      </c>
      <c r="B57" s="73"/>
      <c r="C57" s="74"/>
      <c r="D57" s="74"/>
      <c r="E57" s="77"/>
      <c r="F57" s="77"/>
      <c r="G57" s="75"/>
      <c r="H57" s="78"/>
      <c r="I57" s="7"/>
    </row>
    <row r="58" spans="1:9" x14ac:dyDescent="0.2">
      <c r="A58" s="72" t="s">
        <v>17</v>
      </c>
      <c r="B58" s="73"/>
      <c r="C58" s="74"/>
      <c r="D58" s="74"/>
      <c r="E58" s="77"/>
      <c r="F58" s="77"/>
      <c r="G58" s="75"/>
      <c r="H58" s="78"/>
      <c r="I58" s="7"/>
    </row>
    <row r="59" spans="1:9" x14ac:dyDescent="0.2">
      <c r="A59" s="72"/>
      <c r="B59" s="73"/>
      <c r="C59" s="74"/>
      <c r="D59" s="74"/>
      <c r="E59" s="77"/>
      <c r="F59" s="77"/>
      <c r="G59" s="75"/>
      <c r="H59" s="78"/>
      <c r="I59" s="7"/>
    </row>
    <row r="60" spans="1:9" x14ac:dyDescent="0.2">
      <c r="A60" s="72" t="s">
        <v>18</v>
      </c>
      <c r="B60" s="73"/>
      <c r="C60" s="74"/>
      <c r="D60" s="74"/>
      <c r="E60" s="77"/>
      <c r="F60" s="79" t="s">
        <v>19</v>
      </c>
      <c r="H60" s="78"/>
      <c r="I60" s="7"/>
    </row>
    <row r="61" spans="1:9" x14ac:dyDescent="0.2">
      <c r="A61" s="72" t="s">
        <v>20</v>
      </c>
      <c r="B61" s="73"/>
      <c r="C61" s="74"/>
      <c r="D61" s="74"/>
      <c r="E61" s="77"/>
      <c r="F61" s="79" t="s">
        <v>21</v>
      </c>
      <c r="H61" s="78"/>
      <c r="I61" s="7"/>
    </row>
    <row r="62" spans="1:9" ht="15" thickBot="1" x14ac:dyDescent="0.25">
      <c r="A62" s="80"/>
      <c r="B62" s="81"/>
      <c r="C62" s="82"/>
      <c r="D62" s="82"/>
      <c r="E62" s="81"/>
      <c r="F62" s="81"/>
      <c r="G62" s="81"/>
      <c r="H62" s="83"/>
      <c r="I62" s="7"/>
    </row>
    <row r="63" spans="1:9" x14ac:dyDescent="0.2">
      <c r="A63" s="7"/>
      <c r="B63" s="7"/>
      <c r="C63" s="8"/>
      <c r="D63" s="8"/>
      <c r="E63" s="7"/>
      <c r="F63" s="7"/>
      <c r="G63" s="7"/>
      <c r="H63" s="7"/>
      <c r="I63" s="7"/>
    </row>
    <row r="67" spans="1:8" x14ac:dyDescent="0.2">
      <c r="A67" s="84"/>
      <c r="B67" s="84"/>
      <c r="C67" s="84"/>
      <c r="D67" s="85"/>
      <c r="E67" s="85"/>
      <c r="F67" s="85"/>
    </row>
    <row r="68" spans="1:8" x14ac:dyDescent="0.2">
      <c r="A68" s="86"/>
      <c r="B68" s="86"/>
      <c r="C68" s="87"/>
      <c r="D68" s="88"/>
      <c r="E68" s="89"/>
      <c r="F68" s="89"/>
    </row>
    <row r="69" spans="1:8" x14ac:dyDescent="0.2">
      <c r="A69" s="86"/>
      <c r="B69" s="86"/>
      <c r="C69" s="87"/>
      <c r="D69" s="88"/>
      <c r="E69" s="89"/>
      <c r="F69" s="89"/>
    </row>
    <row r="71" spans="1:8" x14ac:dyDescent="0.2">
      <c r="A71" s="84"/>
      <c r="B71" s="84"/>
      <c r="C71" s="84"/>
      <c r="D71" s="84"/>
      <c r="E71" s="84"/>
      <c r="F71" s="90"/>
      <c r="G71" s="85"/>
      <c r="H71" s="85"/>
    </row>
    <row r="72" spans="1:8" x14ac:dyDescent="0.2">
      <c r="A72" s="86"/>
      <c r="B72" s="86"/>
      <c r="C72" s="91"/>
      <c r="D72" s="91"/>
      <c r="E72" s="92"/>
      <c r="F72" s="93"/>
      <c r="G72" s="94"/>
      <c r="H72" s="95"/>
    </row>
    <row r="73" spans="1:8" x14ac:dyDescent="0.2">
      <c r="A73" s="86"/>
      <c r="B73" s="86"/>
      <c r="C73" s="91"/>
      <c r="D73" s="91"/>
      <c r="E73" s="92"/>
      <c r="F73" s="93"/>
      <c r="G73" s="94"/>
      <c r="H73" s="95"/>
    </row>
  </sheetData>
  <mergeCells count="7">
    <mergeCell ref="A41:C42"/>
    <mergeCell ref="A2:F2"/>
    <mergeCell ref="A13:H13"/>
    <mergeCell ref="A24:C24"/>
    <mergeCell ref="D24:E24"/>
    <mergeCell ref="A26:I26"/>
    <mergeCell ref="A9:C9"/>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3"/>
  <sheetViews>
    <sheetView zoomScaleNormal="100" workbookViewId="0">
      <selection activeCell="A21" sqref="A21:H21"/>
    </sheetView>
  </sheetViews>
  <sheetFormatPr defaultRowHeight="14.25" x14ac:dyDescent="0.2"/>
  <cols>
    <col min="1" max="1" width="57.42578125" style="9" customWidth="1"/>
    <col min="2" max="2" width="16.42578125" style="9" customWidth="1"/>
    <col min="3" max="4" width="21" style="96" customWidth="1"/>
    <col min="5" max="5" width="24.7109375" style="9" customWidth="1"/>
    <col min="6" max="6" width="32.28515625" style="9" customWidth="1"/>
    <col min="7" max="7" width="23.7109375" style="9" bestFit="1" customWidth="1"/>
    <col min="8" max="8" width="21.28515625" style="9" customWidth="1"/>
    <col min="9" max="16384" width="9.140625" style="9"/>
  </cols>
  <sheetData>
    <row r="1" spans="1:9" x14ac:dyDescent="0.2">
      <c r="A1" s="7"/>
      <c r="B1" s="7"/>
      <c r="C1" s="8"/>
      <c r="D1" s="7"/>
      <c r="E1" s="7"/>
      <c r="F1" s="7"/>
      <c r="G1" s="7"/>
      <c r="H1" s="7"/>
      <c r="I1" s="7"/>
    </row>
    <row r="2" spans="1:9" x14ac:dyDescent="0.2">
      <c r="A2" s="106" t="s">
        <v>0</v>
      </c>
      <c r="B2" s="107"/>
      <c r="C2" s="107"/>
      <c r="D2" s="107"/>
      <c r="E2" s="107"/>
      <c r="F2" s="107"/>
      <c r="G2" s="7"/>
      <c r="H2" s="7"/>
      <c r="I2" s="7"/>
    </row>
    <row r="3" spans="1:9" ht="63.75" x14ac:dyDescent="0.2">
      <c r="A3" s="10" t="s">
        <v>35</v>
      </c>
      <c r="B3" s="11" t="s">
        <v>34</v>
      </c>
      <c r="C3" s="12" t="s">
        <v>1</v>
      </c>
      <c r="D3" s="13" t="s">
        <v>2</v>
      </c>
      <c r="E3" s="14" t="s">
        <v>3</v>
      </c>
      <c r="F3" s="14" t="s">
        <v>4</v>
      </c>
      <c r="G3" s="7"/>
      <c r="H3" s="7"/>
      <c r="I3" s="7"/>
    </row>
    <row r="4" spans="1:9" ht="25.5" x14ac:dyDescent="0.2">
      <c r="A4" s="15" t="s">
        <v>75</v>
      </c>
      <c r="B4" s="15">
        <v>1</v>
      </c>
      <c r="C4" s="123">
        <f>0+7+16+36+0+0</f>
        <v>59</v>
      </c>
      <c r="D4" s="17">
        <v>0</v>
      </c>
      <c r="E4" s="18">
        <f>D4*C4</f>
        <v>0</v>
      </c>
      <c r="F4" s="18">
        <f>E4*1.09</f>
        <v>0</v>
      </c>
      <c r="G4" s="7"/>
      <c r="H4" s="7"/>
      <c r="I4" s="7"/>
    </row>
    <row r="5" spans="1:9" x14ac:dyDescent="0.2">
      <c r="A5" s="10" t="s">
        <v>36</v>
      </c>
      <c r="B5" s="11"/>
      <c r="C5" s="11"/>
      <c r="D5" s="13"/>
      <c r="E5" s="14"/>
      <c r="F5" s="14"/>
      <c r="G5" s="7"/>
      <c r="H5" s="7"/>
      <c r="I5" s="7"/>
    </row>
    <row r="6" spans="1:9" ht="25.5" x14ac:dyDescent="0.2">
      <c r="A6" s="15" t="s">
        <v>58</v>
      </c>
      <c r="B6" s="15">
        <v>2</v>
      </c>
      <c r="C6" s="123">
        <f>1214+1176+1314+1842+2219+864+1080</f>
        <v>9709</v>
      </c>
      <c r="D6" s="17">
        <v>0</v>
      </c>
      <c r="E6" s="18">
        <f>D6*C6</f>
        <v>0</v>
      </c>
      <c r="F6" s="18">
        <f>E6*1.09</f>
        <v>0</v>
      </c>
      <c r="G6" s="7"/>
      <c r="H6" s="7"/>
      <c r="I6" s="7"/>
    </row>
    <row r="7" spans="1:9" ht="25.5" x14ac:dyDescent="0.2">
      <c r="A7" s="15" t="s">
        <v>59</v>
      </c>
      <c r="B7" s="15">
        <v>5</v>
      </c>
      <c r="C7" s="123">
        <f>705+504+0+447+1414+443+840</f>
        <v>4353</v>
      </c>
      <c r="D7" s="17">
        <v>0</v>
      </c>
      <c r="E7" s="18">
        <f>D7*C7</f>
        <v>0</v>
      </c>
      <c r="F7" s="18">
        <f>E7*1.09</f>
        <v>0</v>
      </c>
      <c r="G7" s="7"/>
      <c r="H7" s="7"/>
      <c r="I7" s="7"/>
    </row>
    <row r="8" spans="1:9" ht="26.25" thickBot="1" x14ac:dyDescent="0.25">
      <c r="A8" s="15" t="s">
        <v>53</v>
      </c>
      <c r="B8" s="15">
        <v>10</v>
      </c>
      <c r="C8" s="16">
        <v>450</v>
      </c>
      <c r="D8" s="17">
        <v>0</v>
      </c>
      <c r="E8" s="18">
        <f>D8*C8</f>
        <v>0</v>
      </c>
      <c r="F8" s="18">
        <f>E8*1.09</f>
        <v>0</v>
      </c>
      <c r="G8" s="7"/>
      <c r="H8" s="7"/>
      <c r="I8" s="7"/>
    </row>
    <row r="9" spans="1:9" ht="55.5" customHeight="1" thickBot="1" x14ac:dyDescent="0.25">
      <c r="A9" s="118" t="s">
        <v>6</v>
      </c>
      <c r="B9" s="119"/>
      <c r="C9" s="120"/>
      <c r="D9" s="19" t="s">
        <v>5</v>
      </c>
      <c r="E9" s="20">
        <f>SUM(E4:E8)</f>
        <v>0</v>
      </c>
      <c r="F9" s="20">
        <f>SUM(F4:F8)</f>
        <v>0</v>
      </c>
      <c r="G9" s="7"/>
      <c r="H9" s="7"/>
      <c r="I9" s="7"/>
    </row>
    <row r="10" spans="1:9" x14ac:dyDescent="0.2">
      <c r="A10" s="7"/>
      <c r="B10" s="7"/>
      <c r="C10" s="8"/>
      <c r="D10" s="8"/>
      <c r="E10" s="7"/>
      <c r="F10" s="7"/>
      <c r="G10" s="7"/>
      <c r="H10" s="7"/>
      <c r="I10" s="7"/>
    </row>
    <row r="11" spans="1:9" x14ac:dyDescent="0.2">
      <c r="A11" s="21"/>
      <c r="B11" s="21"/>
      <c r="C11" s="22"/>
      <c r="D11" s="22"/>
      <c r="E11" s="7"/>
      <c r="F11" s="7"/>
      <c r="G11" s="7"/>
      <c r="H11" s="7"/>
      <c r="I11" s="7"/>
    </row>
    <row r="12" spans="1:9" x14ac:dyDescent="0.2">
      <c r="A12" s="7"/>
      <c r="B12" s="7"/>
      <c r="C12" s="8"/>
      <c r="D12" s="8"/>
      <c r="E12" s="7"/>
      <c r="F12" s="7"/>
      <c r="G12" s="7"/>
      <c r="H12" s="7"/>
      <c r="I12" s="7"/>
    </row>
    <row r="13" spans="1:9" ht="27" customHeight="1" x14ac:dyDescent="0.2">
      <c r="A13" s="108" t="s">
        <v>37</v>
      </c>
      <c r="B13" s="109"/>
      <c r="C13" s="109"/>
      <c r="D13" s="109"/>
      <c r="E13" s="109"/>
      <c r="F13" s="109"/>
      <c r="G13" s="109"/>
      <c r="H13" s="110"/>
      <c r="I13" s="7"/>
    </row>
    <row r="14" spans="1:9" ht="38.25" x14ac:dyDescent="0.2">
      <c r="A14" s="10" t="s">
        <v>35</v>
      </c>
      <c r="B14" s="10" t="s">
        <v>34</v>
      </c>
      <c r="C14" s="10" t="s">
        <v>7</v>
      </c>
      <c r="D14" s="10" t="s">
        <v>33</v>
      </c>
      <c r="E14" s="10" t="s">
        <v>8</v>
      </c>
      <c r="F14" s="10" t="s">
        <v>2</v>
      </c>
      <c r="G14" s="10" t="s">
        <v>9</v>
      </c>
      <c r="H14" s="10" t="s">
        <v>10</v>
      </c>
      <c r="I14" s="7"/>
    </row>
    <row r="15" spans="1:9" ht="26.25" thickBot="1" x14ac:dyDescent="0.25">
      <c r="A15" s="15" t="s">
        <v>75</v>
      </c>
      <c r="B15" s="15">
        <v>1</v>
      </c>
      <c r="C15" s="23">
        <f>(B15*200)*C4</f>
        <v>11800</v>
      </c>
      <c r="D15" s="24"/>
      <c r="E15" s="25" t="e">
        <f>C15/(B15*D15)</f>
        <v>#DIV/0!</v>
      </c>
      <c r="F15" s="26">
        <v>0</v>
      </c>
      <c r="G15" s="27" t="e">
        <f>F15*E15</f>
        <v>#DIV/0!</v>
      </c>
      <c r="H15" s="28" t="e">
        <f>G15*1.09</f>
        <v>#DIV/0!</v>
      </c>
      <c r="I15" s="7"/>
    </row>
    <row r="16" spans="1:9" ht="15" thickBot="1" x14ac:dyDescent="0.25">
      <c r="A16" s="29"/>
      <c r="B16" s="29"/>
      <c r="C16" s="30"/>
      <c r="D16" s="30"/>
      <c r="E16" s="29"/>
      <c r="F16" s="31" t="s">
        <v>11</v>
      </c>
      <c r="G16" s="32" t="e">
        <f>SUM(G15)</f>
        <v>#DIV/0!</v>
      </c>
      <c r="H16" s="32" t="e">
        <f>SUM(H13:H15)</f>
        <v>#DIV/0!</v>
      </c>
      <c r="I16" s="7"/>
    </row>
    <row r="17" spans="1:9" ht="38.25" x14ac:dyDescent="0.2">
      <c r="A17" s="10" t="s">
        <v>36</v>
      </c>
      <c r="B17" s="10" t="s">
        <v>34</v>
      </c>
      <c r="C17" s="10" t="s">
        <v>7</v>
      </c>
      <c r="D17" s="10" t="s">
        <v>33</v>
      </c>
      <c r="E17" s="10" t="s">
        <v>8</v>
      </c>
      <c r="F17" s="10" t="s">
        <v>2</v>
      </c>
      <c r="G17" s="10" t="s">
        <v>9</v>
      </c>
      <c r="H17" s="10" t="s">
        <v>10</v>
      </c>
      <c r="I17" s="7"/>
    </row>
    <row r="18" spans="1:9" ht="25.5" x14ac:dyDescent="0.2">
      <c r="A18" s="15" t="s">
        <v>58</v>
      </c>
      <c r="B18" s="15">
        <v>2</v>
      </c>
      <c r="C18" s="23">
        <f>(B18*200)*C6</f>
        <v>3883600</v>
      </c>
      <c r="D18" s="24"/>
      <c r="E18" s="25" t="e">
        <f>C18/(B18*D18)</f>
        <v>#DIV/0!</v>
      </c>
      <c r="F18" s="26">
        <v>0</v>
      </c>
      <c r="G18" s="27" t="e">
        <f>F18*E18</f>
        <v>#DIV/0!</v>
      </c>
      <c r="H18" s="28" t="e">
        <f>G18*1.09</f>
        <v>#DIV/0!</v>
      </c>
      <c r="I18" s="7"/>
    </row>
    <row r="19" spans="1:9" ht="25.5" x14ac:dyDescent="0.2">
      <c r="A19" s="15" t="s">
        <v>59</v>
      </c>
      <c r="B19" s="15">
        <v>5</v>
      </c>
      <c r="C19" s="23">
        <f>(B19*200)*C7</f>
        <v>4353000</v>
      </c>
      <c r="D19" s="24"/>
      <c r="E19" s="25" t="e">
        <f>C19/(B19*D19)</f>
        <v>#DIV/0!</v>
      </c>
      <c r="F19" s="26">
        <v>0</v>
      </c>
      <c r="G19" s="27" t="e">
        <f>F19*E19</f>
        <v>#DIV/0!</v>
      </c>
      <c r="H19" s="28" t="e">
        <f>G19*1.09</f>
        <v>#DIV/0!</v>
      </c>
      <c r="I19" s="7"/>
    </row>
    <row r="20" spans="1:9" ht="25.5" x14ac:dyDescent="0.2">
      <c r="A20" s="15" t="s">
        <v>53</v>
      </c>
      <c r="B20" s="15">
        <v>10</v>
      </c>
      <c r="C20" s="23">
        <f>(B20*200)*C8</f>
        <v>900000</v>
      </c>
      <c r="D20" s="24"/>
      <c r="E20" s="25" t="e">
        <f>C20/(B20*D20)</f>
        <v>#DIV/0!</v>
      </c>
      <c r="F20" s="26">
        <v>0</v>
      </c>
      <c r="G20" s="27" t="e">
        <f>F20*E20</f>
        <v>#DIV/0!</v>
      </c>
      <c r="H20" s="28" t="e">
        <f>G20*1.09</f>
        <v>#DIV/0!</v>
      </c>
      <c r="I20" s="7"/>
    </row>
    <row r="21" spans="1:9" ht="15" thickBot="1" x14ac:dyDescent="0.25">
      <c r="A21" s="10"/>
      <c r="B21" s="10"/>
      <c r="C21" s="10"/>
      <c r="D21" s="10"/>
      <c r="E21" s="10"/>
      <c r="F21" s="10" t="s">
        <v>12</v>
      </c>
      <c r="G21" s="10" t="e">
        <f>SUM(G18:G20)</f>
        <v>#DIV/0!</v>
      </c>
      <c r="H21" s="10" t="e">
        <f>SUM(H18:H20)</f>
        <v>#DIV/0!</v>
      </c>
      <c r="I21" s="7"/>
    </row>
    <row r="22" spans="1:9" ht="15" thickBot="1" x14ac:dyDescent="0.25">
      <c r="A22" s="29"/>
      <c r="B22" s="29"/>
      <c r="C22" s="30"/>
      <c r="D22" s="30"/>
      <c r="E22" s="29"/>
      <c r="F22" s="31" t="s">
        <v>5</v>
      </c>
      <c r="G22" s="32" t="e">
        <f>G21+G16</f>
        <v>#DIV/0!</v>
      </c>
      <c r="H22" s="32" t="e">
        <f>H21+H16</f>
        <v>#DIV/0!</v>
      </c>
      <c r="I22" s="7"/>
    </row>
    <row r="23" spans="1:9" ht="15" thickBot="1" x14ac:dyDescent="0.25">
      <c r="A23" s="7"/>
      <c r="B23" s="7"/>
      <c r="C23" s="8"/>
      <c r="D23" s="8"/>
      <c r="E23" s="7"/>
      <c r="F23" s="7"/>
      <c r="G23" s="7"/>
      <c r="H23" s="7"/>
      <c r="I23" s="7"/>
    </row>
    <row r="24" spans="1:9" ht="30.75" thickBot="1" x14ac:dyDescent="0.25">
      <c r="A24" s="111" t="s">
        <v>39</v>
      </c>
      <c r="B24" s="112"/>
      <c r="C24" s="113"/>
      <c r="D24" s="114" t="s">
        <v>13</v>
      </c>
      <c r="E24" s="115"/>
      <c r="F24" s="34" t="e">
        <f>SUM(E9+G22)</f>
        <v>#DIV/0!</v>
      </c>
      <c r="G24" s="35" t="s">
        <v>38</v>
      </c>
      <c r="H24" s="34" t="e">
        <f>H22+F9</f>
        <v>#DIV/0!</v>
      </c>
      <c r="I24" s="7"/>
    </row>
    <row r="25" spans="1:9" x14ac:dyDescent="0.2">
      <c r="A25" s="7"/>
      <c r="B25" s="7"/>
      <c r="C25" s="8"/>
      <c r="D25" s="8"/>
      <c r="E25" s="7"/>
      <c r="F25" s="7"/>
      <c r="G25" s="7"/>
      <c r="H25" s="7"/>
      <c r="I25" s="7"/>
    </row>
    <row r="26" spans="1:9" ht="15" x14ac:dyDescent="0.2">
      <c r="A26" s="116" t="s">
        <v>14</v>
      </c>
      <c r="B26" s="117"/>
      <c r="C26" s="117"/>
      <c r="D26" s="117"/>
      <c r="E26" s="117"/>
      <c r="F26" s="117"/>
      <c r="G26" s="117"/>
      <c r="H26" s="117"/>
      <c r="I26" s="117"/>
    </row>
    <row r="27" spans="1:9" x14ac:dyDescent="0.2">
      <c r="A27" s="7"/>
      <c r="B27" s="7"/>
      <c r="C27" s="8"/>
      <c r="D27" s="8"/>
      <c r="E27" s="7"/>
      <c r="F27" s="7"/>
      <c r="G27" s="7"/>
      <c r="H27" s="7"/>
      <c r="I27" s="7"/>
    </row>
    <row r="28" spans="1:9" ht="38.25" x14ac:dyDescent="0.2">
      <c r="A28" s="36" t="s">
        <v>43</v>
      </c>
      <c r="B28" s="37" t="s">
        <v>1</v>
      </c>
      <c r="C28" s="38" t="s">
        <v>2</v>
      </c>
      <c r="D28" s="39" t="s">
        <v>9</v>
      </c>
      <c r="E28" s="39" t="s">
        <v>10</v>
      </c>
      <c r="F28" s="7"/>
      <c r="G28" s="7"/>
      <c r="H28" s="7"/>
      <c r="I28" s="7"/>
    </row>
    <row r="29" spans="1:9" ht="51" x14ac:dyDescent="0.2">
      <c r="A29" s="41" t="s">
        <v>40</v>
      </c>
      <c r="B29" s="40">
        <v>10</v>
      </c>
      <c r="C29" s="42">
        <v>0</v>
      </c>
      <c r="D29" s="43">
        <f>C29</f>
        <v>0</v>
      </c>
      <c r="E29" s="43">
        <f>D29*1.09</f>
        <v>0</v>
      </c>
      <c r="F29" s="7"/>
      <c r="G29" s="7"/>
      <c r="H29" s="7"/>
      <c r="I29" s="7"/>
    </row>
    <row r="30" spans="1:9" ht="63.75" x14ac:dyDescent="0.2">
      <c r="A30" s="41" t="s">
        <v>41</v>
      </c>
      <c r="B30" s="40">
        <v>10</v>
      </c>
      <c r="C30" s="42">
        <v>0</v>
      </c>
      <c r="D30" s="43">
        <f>C30</f>
        <v>0</v>
      </c>
      <c r="E30" s="43">
        <f>D30*1.09</f>
        <v>0</v>
      </c>
      <c r="F30" s="7"/>
      <c r="G30" s="7"/>
      <c r="H30" s="7"/>
      <c r="I30" s="7"/>
    </row>
    <row r="31" spans="1:9" ht="15" thickBot="1" x14ac:dyDescent="0.25">
      <c r="A31" s="29"/>
      <c r="B31" s="29"/>
      <c r="C31" s="44" t="s">
        <v>5</v>
      </c>
      <c r="D31" s="45">
        <f>SUM(D29:D30)</f>
        <v>0</v>
      </c>
      <c r="E31" s="45">
        <f>SUM(E29:E30)</f>
        <v>0</v>
      </c>
      <c r="F31" s="46" t="s">
        <v>5</v>
      </c>
      <c r="G31" s="46"/>
      <c r="H31" s="7"/>
      <c r="I31" s="7"/>
    </row>
    <row r="32" spans="1:9" x14ac:dyDescent="0.2">
      <c r="A32" s="8"/>
      <c r="B32" s="8"/>
      <c r="C32" s="8"/>
      <c r="D32" s="8"/>
      <c r="E32" s="8"/>
      <c r="F32" s="8"/>
      <c r="G32" s="7"/>
      <c r="H32" s="7"/>
      <c r="I32" s="7"/>
    </row>
    <row r="33" spans="1:9" ht="15" thickBot="1" x14ac:dyDescent="0.25">
      <c r="A33" s="8"/>
      <c r="B33" s="8"/>
      <c r="C33" s="8"/>
      <c r="D33" s="8"/>
      <c r="E33" s="8"/>
      <c r="F33" s="8"/>
      <c r="G33" s="46"/>
      <c r="H33" s="46"/>
      <c r="I33" s="7"/>
    </row>
    <row r="34" spans="1:9" ht="51" x14ac:dyDescent="0.2">
      <c r="A34" s="36" t="s">
        <v>44</v>
      </c>
      <c r="B34" s="47" t="s">
        <v>42</v>
      </c>
      <c r="C34" s="47" t="s">
        <v>1</v>
      </c>
      <c r="D34" s="48" t="s">
        <v>2</v>
      </c>
      <c r="E34" s="49" t="s">
        <v>9</v>
      </c>
      <c r="F34" s="49" t="s">
        <v>4</v>
      </c>
      <c r="G34" s="7"/>
      <c r="H34" s="7"/>
      <c r="I34" s="7"/>
    </row>
    <row r="35" spans="1:9" ht="25.5" x14ac:dyDescent="0.2">
      <c r="A35" s="15" t="s">
        <v>60</v>
      </c>
      <c r="B35" s="15">
        <v>2</v>
      </c>
      <c r="C35" s="123">
        <f>1214+1176+1314+1842+2219+864+1080</f>
        <v>9709</v>
      </c>
      <c r="D35" s="17">
        <v>0</v>
      </c>
      <c r="E35" s="18">
        <f>D35*C35</f>
        <v>0</v>
      </c>
      <c r="F35" s="18">
        <f>E35*1.09</f>
        <v>0</v>
      </c>
      <c r="G35" s="7"/>
      <c r="H35" s="7"/>
      <c r="I35" s="7"/>
    </row>
    <row r="36" spans="1:9" ht="25.5" x14ac:dyDescent="0.2">
      <c r="A36" s="15" t="s">
        <v>61</v>
      </c>
      <c r="B36" s="15">
        <v>3</v>
      </c>
      <c r="C36" s="123">
        <f>705+504+0+447+1414+443+840</f>
        <v>4353</v>
      </c>
      <c r="D36" s="17">
        <v>0</v>
      </c>
      <c r="E36" s="18">
        <f t="shared" ref="E36" si="0">D36*C36</f>
        <v>0</v>
      </c>
      <c r="F36" s="18">
        <f t="shared" ref="F36" si="1">E36*1.09</f>
        <v>0</v>
      </c>
      <c r="G36" s="7"/>
      <c r="H36" s="7"/>
      <c r="I36" s="7"/>
    </row>
    <row r="37" spans="1:9" x14ac:dyDescent="0.2">
      <c r="A37" s="50" t="s">
        <v>71</v>
      </c>
      <c r="B37" s="51"/>
      <c r="C37" s="51"/>
      <c r="D37" s="52" t="s">
        <v>45</v>
      </c>
      <c r="E37" s="53">
        <f>SUM(E35:E36)</f>
        <v>0</v>
      </c>
      <c r="F37" s="54">
        <f>SUM(F35:F36)</f>
        <v>0</v>
      </c>
      <c r="G37" s="7"/>
      <c r="H37" s="7"/>
      <c r="I37" s="7"/>
    </row>
    <row r="38" spans="1:9" ht="25.5" x14ac:dyDescent="0.2">
      <c r="A38" s="41" t="s">
        <v>72</v>
      </c>
      <c r="B38" s="55">
        <f>0+0+0+1+0+0</f>
        <v>1</v>
      </c>
      <c r="C38" s="124">
        <f>0+0+0+1+0+0+64</f>
        <v>65</v>
      </c>
      <c r="D38" s="17">
        <v>0</v>
      </c>
      <c r="E38" s="56">
        <f>SUM(B38*D38)</f>
        <v>0</v>
      </c>
      <c r="F38" s="18">
        <f>E38*1.09</f>
        <v>0</v>
      </c>
      <c r="G38" s="7"/>
      <c r="H38" s="7"/>
      <c r="I38" s="7"/>
    </row>
    <row r="39" spans="1:9" ht="25.5" x14ac:dyDescent="0.2">
      <c r="A39" s="41" t="s">
        <v>73</v>
      </c>
      <c r="B39" s="55">
        <f>0+25+0+0+0+0</f>
        <v>25</v>
      </c>
      <c r="C39" s="124">
        <f>0+25+0+0+0+0+4</f>
        <v>29</v>
      </c>
      <c r="D39" s="17">
        <v>0</v>
      </c>
      <c r="E39" s="56">
        <f>SUM(B39*D39)</f>
        <v>0</v>
      </c>
      <c r="F39" s="18">
        <f t="shared" ref="F39" si="2">E39*1.09</f>
        <v>0</v>
      </c>
      <c r="G39" s="7"/>
      <c r="H39" s="7"/>
      <c r="I39" s="7"/>
    </row>
    <row r="40" spans="1:9" ht="25.5" x14ac:dyDescent="0.2">
      <c r="A40" s="41" t="s">
        <v>74</v>
      </c>
      <c r="B40" s="57">
        <f>0+24+0+41+0+0</f>
        <v>65</v>
      </c>
      <c r="C40" s="123">
        <f>0+24+0+41+0+0+16</f>
        <v>81</v>
      </c>
      <c r="D40" s="17">
        <v>0</v>
      </c>
      <c r="E40" s="56">
        <f>SUM(B40*D40)</f>
        <v>0</v>
      </c>
      <c r="F40" s="18">
        <f>E40*1.09</f>
        <v>0</v>
      </c>
      <c r="G40" s="7"/>
      <c r="H40" s="7"/>
      <c r="I40" s="7"/>
    </row>
    <row r="41" spans="1:9" ht="74.25" customHeight="1" thickBot="1" x14ac:dyDescent="0.25">
      <c r="A41" s="125" t="s">
        <v>6</v>
      </c>
      <c r="B41" s="125"/>
      <c r="C41" s="125"/>
      <c r="D41" s="52" t="s">
        <v>45</v>
      </c>
      <c r="E41" s="53">
        <f>SUM(E38:E40)</f>
        <v>0</v>
      </c>
      <c r="F41" s="54">
        <f>SUM(F38:F40)</f>
        <v>0</v>
      </c>
      <c r="G41" s="7"/>
      <c r="H41" s="7"/>
      <c r="I41" s="7"/>
    </row>
    <row r="42" spans="1:9" ht="15" thickBot="1" x14ac:dyDescent="0.25">
      <c r="A42" s="125"/>
      <c r="B42" s="125"/>
      <c r="C42" s="125"/>
      <c r="D42" s="44" t="s">
        <v>5</v>
      </c>
      <c r="E42" s="45">
        <f>E41+E37</f>
        <v>0</v>
      </c>
      <c r="F42" s="20">
        <f>F41+F37</f>
        <v>0</v>
      </c>
      <c r="G42" s="7"/>
      <c r="H42" s="7"/>
      <c r="I42" s="7"/>
    </row>
    <row r="43" spans="1:9" x14ac:dyDescent="0.2">
      <c r="A43" s="7"/>
      <c r="B43" s="7"/>
      <c r="C43" s="8"/>
      <c r="D43" s="8"/>
      <c r="E43" s="7"/>
      <c r="F43" s="7"/>
      <c r="G43" s="7"/>
      <c r="H43" s="7"/>
      <c r="I43" s="7"/>
    </row>
    <row r="44" spans="1:9" ht="38.25" x14ac:dyDescent="0.2">
      <c r="A44" s="36" t="s">
        <v>46</v>
      </c>
      <c r="B44" s="36" t="s">
        <v>34</v>
      </c>
      <c r="C44" s="36" t="s">
        <v>7</v>
      </c>
      <c r="D44" s="36" t="s">
        <v>33</v>
      </c>
      <c r="E44" s="36" t="s">
        <v>8</v>
      </c>
      <c r="F44" s="36" t="s">
        <v>2</v>
      </c>
      <c r="G44" s="36" t="s">
        <v>9</v>
      </c>
      <c r="H44" s="36" t="s">
        <v>10</v>
      </c>
      <c r="I44" s="7"/>
    </row>
    <row r="45" spans="1:9" ht="25.5" x14ac:dyDescent="0.2">
      <c r="A45" s="15" t="s">
        <v>62</v>
      </c>
      <c r="B45" s="15">
        <v>2</v>
      </c>
      <c r="C45" s="23">
        <f>(B45*200)*C35</f>
        <v>3883600</v>
      </c>
      <c r="D45" s="24"/>
      <c r="E45" s="25" t="e">
        <f>C45/(B45*D45)</f>
        <v>#DIV/0!</v>
      </c>
      <c r="F45" s="26">
        <v>0</v>
      </c>
      <c r="G45" s="27" t="e">
        <f>F45*E45</f>
        <v>#DIV/0!</v>
      </c>
      <c r="H45" s="28" t="e">
        <f>G45*1.09</f>
        <v>#DIV/0!</v>
      </c>
      <c r="I45" s="7"/>
    </row>
    <row r="46" spans="1:9" ht="25.5" x14ac:dyDescent="0.2">
      <c r="A46" s="15" t="s">
        <v>63</v>
      </c>
      <c r="B46" s="15">
        <v>3</v>
      </c>
      <c r="C46" s="23">
        <f>(B19*200)*C36</f>
        <v>4353000</v>
      </c>
      <c r="D46" s="24"/>
      <c r="E46" s="25" t="e">
        <f t="shared" ref="E46" si="3">C46/(B46*D46)</f>
        <v>#DIV/0!</v>
      </c>
      <c r="F46" s="26">
        <v>0</v>
      </c>
      <c r="G46" s="27" t="e">
        <f t="shared" ref="G46" si="4">F46*E46</f>
        <v>#DIV/0!</v>
      </c>
      <c r="H46" s="28" t="e">
        <f>G46*1.09</f>
        <v>#DIV/0!</v>
      </c>
      <c r="I46" s="7"/>
    </row>
    <row r="47" spans="1:9" x14ac:dyDescent="0.2">
      <c r="A47" s="50" t="s">
        <v>71</v>
      </c>
      <c r="B47" s="50"/>
      <c r="C47" s="50"/>
      <c r="D47" s="50"/>
      <c r="E47" s="50"/>
      <c r="F47" s="50" t="s">
        <v>45</v>
      </c>
      <c r="G47" s="50" t="e">
        <f>SUM(G45:G46)</f>
        <v>#DIV/0!</v>
      </c>
      <c r="H47" s="50" t="e">
        <f>SUM(H45:H46)</f>
        <v>#DIV/0!</v>
      </c>
      <c r="I47" s="7"/>
    </row>
    <row r="48" spans="1:9" ht="26.25" thickBot="1" x14ac:dyDescent="0.25">
      <c r="A48" s="41" t="s">
        <v>76</v>
      </c>
      <c r="B48" s="15">
        <v>2</v>
      </c>
      <c r="C48" s="61">
        <f>(B48*200)*C38</f>
        <v>26000</v>
      </c>
      <c r="D48" s="24"/>
      <c r="E48" s="25" t="e">
        <f>C48/(B48*D48)</f>
        <v>#DIV/0!</v>
      </c>
      <c r="F48" s="26">
        <v>0</v>
      </c>
      <c r="G48" s="62" t="e">
        <f>SUM(F48*E48)</f>
        <v>#DIV/0!</v>
      </c>
      <c r="H48" s="56" t="e">
        <f>G48*1.09</f>
        <v>#DIV/0!</v>
      </c>
      <c r="I48" s="7"/>
    </row>
    <row r="49" spans="1:9" ht="26.25" thickBot="1" x14ac:dyDescent="0.25">
      <c r="A49" s="41" t="s">
        <v>77</v>
      </c>
      <c r="B49" s="15">
        <v>5</v>
      </c>
      <c r="C49" s="61">
        <f>(B49*200)*C39</f>
        <v>29000</v>
      </c>
      <c r="D49" s="24"/>
      <c r="E49" s="25" t="e">
        <f t="shared" ref="E49:E50" si="5">C49/(B49*D49)</f>
        <v>#DIV/0!</v>
      </c>
      <c r="F49" s="63">
        <v>0</v>
      </c>
      <c r="G49" s="62" t="e">
        <f t="shared" ref="G49:G50" si="6">SUM(F49*E49)</f>
        <v>#DIV/0!</v>
      </c>
      <c r="H49" s="56" t="e">
        <f t="shared" ref="H49:H50" si="7">G49*1.09</f>
        <v>#DIV/0!</v>
      </c>
      <c r="I49" s="7"/>
    </row>
    <row r="50" spans="1:9" ht="26.25" thickBot="1" x14ac:dyDescent="0.25">
      <c r="A50" s="41" t="s">
        <v>78</v>
      </c>
      <c r="B50" s="15">
        <v>10</v>
      </c>
      <c r="C50" s="61">
        <f>(B50*200)*C40</f>
        <v>162000</v>
      </c>
      <c r="D50" s="24"/>
      <c r="E50" s="25" t="e">
        <f t="shared" si="5"/>
        <v>#DIV/0!</v>
      </c>
      <c r="F50" s="63">
        <v>0</v>
      </c>
      <c r="G50" s="62" t="e">
        <f t="shared" si="6"/>
        <v>#DIV/0!</v>
      </c>
      <c r="H50" s="56" t="e">
        <f t="shared" si="7"/>
        <v>#DIV/0!</v>
      </c>
      <c r="I50" s="7"/>
    </row>
    <row r="51" spans="1:9" x14ac:dyDescent="0.2">
      <c r="A51" s="50"/>
      <c r="B51" s="50"/>
      <c r="C51" s="50"/>
      <c r="D51" s="50"/>
      <c r="E51" s="50"/>
      <c r="F51" s="50" t="s">
        <v>45</v>
      </c>
      <c r="G51" s="50" t="e">
        <f>SUM(G48:G50)</f>
        <v>#DIV/0!</v>
      </c>
      <c r="H51" s="50" t="e">
        <f>SUM(H48:H50)</f>
        <v>#DIV/0!</v>
      </c>
      <c r="I51" s="7"/>
    </row>
    <row r="52" spans="1:9" ht="15" thickBot="1" x14ac:dyDescent="0.25">
      <c r="A52" s="29"/>
      <c r="B52" s="29"/>
      <c r="C52" s="29"/>
      <c r="D52" s="29"/>
      <c r="E52" s="29"/>
      <c r="F52" s="44" t="s">
        <v>5</v>
      </c>
      <c r="G52" s="45" t="e">
        <f>SUM(G48:G50)</f>
        <v>#DIV/0!</v>
      </c>
      <c r="H52" s="45" t="e">
        <f>SUM(H48:H50)</f>
        <v>#DIV/0!</v>
      </c>
      <c r="I52" s="7"/>
    </row>
    <row r="53" spans="1:9" ht="15" thickBot="1" x14ac:dyDescent="0.25">
      <c r="A53" s="7"/>
      <c r="B53" s="7"/>
      <c r="C53" s="8"/>
      <c r="D53" s="8"/>
      <c r="E53" s="7"/>
      <c r="F53" s="7"/>
      <c r="G53" s="7"/>
      <c r="H53" s="7"/>
      <c r="I53" s="7"/>
    </row>
    <row r="54" spans="1:9" x14ac:dyDescent="0.2">
      <c r="A54" s="64" t="s">
        <v>15</v>
      </c>
      <c r="B54" s="65"/>
      <c r="C54" s="66"/>
      <c r="D54" s="66"/>
      <c r="E54" s="65"/>
      <c r="F54" s="65"/>
      <c r="G54" s="65"/>
      <c r="H54" s="67"/>
      <c r="I54" s="7"/>
    </row>
    <row r="55" spans="1:9" x14ac:dyDescent="0.2">
      <c r="A55" s="68"/>
      <c r="B55" s="69"/>
      <c r="C55" s="70"/>
      <c r="D55" s="70"/>
      <c r="E55" s="69"/>
      <c r="F55" s="69"/>
      <c r="G55" s="69"/>
      <c r="H55" s="71"/>
      <c r="I55" s="7"/>
    </row>
    <row r="56" spans="1:9" x14ac:dyDescent="0.2">
      <c r="A56" s="72"/>
      <c r="B56" s="73"/>
      <c r="C56" s="74"/>
      <c r="D56" s="74"/>
      <c r="E56" s="75"/>
      <c r="F56" s="75"/>
      <c r="G56" s="75"/>
      <c r="H56" s="76"/>
      <c r="I56" s="7"/>
    </row>
    <row r="57" spans="1:9" x14ac:dyDescent="0.2">
      <c r="A57" s="72" t="s">
        <v>16</v>
      </c>
      <c r="B57" s="73"/>
      <c r="C57" s="74"/>
      <c r="D57" s="74"/>
      <c r="E57" s="77"/>
      <c r="F57" s="77"/>
      <c r="G57" s="75"/>
      <c r="H57" s="78"/>
      <c r="I57" s="7"/>
    </row>
    <row r="58" spans="1:9" x14ac:dyDescent="0.2">
      <c r="A58" s="72" t="s">
        <v>17</v>
      </c>
      <c r="B58" s="73"/>
      <c r="C58" s="74"/>
      <c r="D58" s="74"/>
      <c r="E58" s="77"/>
      <c r="F58" s="77"/>
      <c r="G58" s="75"/>
      <c r="H58" s="78"/>
      <c r="I58" s="7"/>
    </row>
    <row r="59" spans="1:9" x14ac:dyDescent="0.2">
      <c r="A59" s="72"/>
      <c r="B59" s="73"/>
      <c r="C59" s="74"/>
      <c r="D59" s="74"/>
      <c r="E59" s="77"/>
      <c r="F59" s="77"/>
      <c r="G59" s="75"/>
      <c r="H59" s="78"/>
      <c r="I59" s="7"/>
    </row>
    <row r="60" spans="1:9" x14ac:dyDescent="0.2">
      <c r="A60" s="72" t="s">
        <v>18</v>
      </c>
      <c r="B60" s="73"/>
      <c r="C60" s="74"/>
      <c r="D60" s="74"/>
      <c r="E60" s="77"/>
      <c r="F60" s="79" t="s">
        <v>19</v>
      </c>
      <c r="H60" s="78"/>
      <c r="I60" s="7"/>
    </row>
    <row r="61" spans="1:9" x14ac:dyDescent="0.2">
      <c r="A61" s="72" t="s">
        <v>20</v>
      </c>
      <c r="B61" s="73"/>
      <c r="C61" s="74"/>
      <c r="D61" s="74"/>
      <c r="E61" s="77"/>
      <c r="F61" s="79" t="s">
        <v>21</v>
      </c>
      <c r="H61" s="78"/>
      <c r="I61" s="7"/>
    </row>
    <row r="62" spans="1:9" ht="15" thickBot="1" x14ac:dyDescent="0.25">
      <c r="A62" s="80"/>
      <c r="B62" s="81"/>
      <c r="C62" s="82"/>
      <c r="D62" s="82"/>
      <c r="E62" s="81"/>
      <c r="F62" s="81"/>
      <c r="G62" s="81"/>
      <c r="H62" s="83"/>
      <c r="I62" s="7"/>
    </row>
    <row r="63" spans="1:9" x14ac:dyDescent="0.2">
      <c r="A63" s="7"/>
      <c r="B63" s="7"/>
      <c r="C63" s="8"/>
      <c r="D63" s="8"/>
      <c r="E63" s="7"/>
      <c r="F63" s="7"/>
      <c r="G63" s="7"/>
      <c r="H63" s="7"/>
      <c r="I63" s="7"/>
    </row>
    <row r="67" spans="1:8" x14ac:dyDescent="0.2">
      <c r="A67" s="84"/>
      <c r="B67" s="84"/>
      <c r="C67" s="84"/>
      <c r="D67" s="85"/>
      <c r="E67" s="85"/>
      <c r="F67" s="85"/>
    </row>
    <row r="68" spans="1:8" x14ac:dyDescent="0.2">
      <c r="A68" s="86"/>
      <c r="B68" s="86"/>
      <c r="C68" s="87"/>
      <c r="D68" s="88"/>
      <c r="E68" s="89"/>
      <c r="F68" s="89"/>
    </row>
    <row r="69" spans="1:8" x14ac:dyDescent="0.2">
      <c r="A69" s="86"/>
      <c r="B69" s="86"/>
      <c r="C69" s="87"/>
      <c r="D69" s="88"/>
      <c r="E69" s="89"/>
      <c r="F69" s="89"/>
    </row>
    <row r="71" spans="1:8" x14ac:dyDescent="0.2">
      <c r="A71" s="84"/>
      <c r="B71" s="84"/>
      <c r="C71" s="84"/>
      <c r="D71" s="84"/>
      <c r="E71" s="84"/>
      <c r="F71" s="90"/>
      <c r="G71" s="85"/>
      <c r="H71" s="85"/>
    </row>
    <row r="72" spans="1:8" x14ac:dyDescent="0.2">
      <c r="A72" s="86"/>
      <c r="B72" s="86"/>
      <c r="C72" s="91"/>
      <c r="D72" s="91"/>
      <c r="E72" s="92"/>
      <c r="F72" s="93"/>
      <c r="G72" s="94"/>
      <c r="H72" s="95"/>
    </row>
    <row r="73" spans="1:8" x14ac:dyDescent="0.2">
      <c r="A73" s="86"/>
      <c r="B73" s="86"/>
      <c r="C73" s="91"/>
      <c r="D73" s="91"/>
      <c r="E73" s="92"/>
      <c r="F73" s="93"/>
      <c r="G73" s="94"/>
      <c r="H73" s="95"/>
    </row>
  </sheetData>
  <mergeCells count="7">
    <mergeCell ref="A41:C42"/>
    <mergeCell ref="A2:F2"/>
    <mergeCell ref="A13:H13"/>
    <mergeCell ref="A24:C24"/>
    <mergeCell ref="D24:E24"/>
    <mergeCell ref="A26:I26"/>
    <mergeCell ref="A9:C9"/>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8"/>
  <sheetViews>
    <sheetView workbookViewId="0">
      <selection activeCell="D2" sqref="D2:D7"/>
    </sheetView>
  </sheetViews>
  <sheetFormatPr defaultColWidth="31.28515625" defaultRowHeight="15" x14ac:dyDescent="0.25"/>
  <sheetData>
    <row r="1" spans="1:4" ht="42.75" x14ac:dyDescent="0.25">
      <c r="A1" s="98"/>
      <c r="B1" s="99" t="s">
        <v>32</v>
      </c>
      <c r="C1" s="99" t="s">
        <v>22</v>
      </c>
      <c r="D1" s="99" t="s">
        <v>87</v>
      </c>
    </row>
    <row r="2" spans="1:4" x14ac:dyDescent="0.25">
      <c r="A2" s="121" t="s">
        <v>64</v>
      </c>
      <c r="B2" s="100" t="s">
        <v>26</v>
      </c>
      <c r="C2" s="97"/>
      <c r="D2" s="122" t="s">
        <v>23</v>
      </c>
    </row>
    <row r="3" spans="1:4" x14ac:dyDescent="0.25">
      <c r="A3" s="121"/>
      <c r="B3" s="100" t="s">
        <v>27</v>
      </c>
      <c r="C3" s="97"/>
      <c r="D3" s="122"/>
    </row>
    <row r="4" spans="1:4" x14ac:dyDescent="0.25">
      <c r="A4" s="121"/>
      <c r="B4" s="100" t="s">
        <v>28</v>
      </c>
      <c r="C4" s="97"/>
      <c r="D4" s="122"/>
    </row>
    <row r="5" spans="1:4" x14ac:dyDescent="0.25">
      <c r="A5" s="121"/>
      <c r="B5" s="100" t="s">
        <v>29</v>
      </c>
      <c r="C5" s="97"/>
      <c r="D5" s="122"/>
    </row>
    <row r="6" spans="1:4" x14ac:dyDescent="0.25">
      <c r="A6" s="121"/>
      <c r="B6" s="100" t="s">
        <v>30</v>
      </c>
      <c r="C6" s="97"/>
      <c r="D6" s="122"/>
    </row>
    <row r="7" spans="1:4" x14ac:dyDescent="0.25">
      <c r="A7" s="121"/>
      <c r="B7" s="100" t="s">
        <v>31</v>
      </c>
      <c r="C7" s="97"/>
      <c r="D7" s="122"/>
    </row>
    <row r="8" spans="1:4" ht="42.75" x14ac:dyDescent="0.25">
      <c r="A8" s="101"/>
      <c r="B8" s="99" t="s">
        <v>32</v>
      </c>
      <c r="C8" s="99" t="s">
        <v>22</v>
      </c>
      <c r="D8" s="99" t="s">
        <v>87</v>
      </c>
    </row>
    <row r="9" spans="1:4" x14ac:dyDescent="0.25">
      <c r="A9" s="121" t="s">
        <v>65</v>
      </c>
      <c r="B9" s="100" t="s">
        <v>26</v>
      </c>
      <c r="C9" s="97"/>
      <c r="D9" s="122" t="s">
        <v>23</v>
      </c>
    </row>
    <row r="10" spans="1:4" x14ac:dyDescent="0.25">
      <c r="A10" s="121"/>
      <c r="B10" s="100" t="s">
        <v>27</v>
      </c>
      <c r="C10" s="97"/>
      <c r="D10" s="122"/>
    </row>
    <row r="11" spans="1:4" x14ac:dyDescent="0.25">
      <c r="A11" s="121"/>
      <c r="B11" s="100" t="s">
        <v>28</v>
      </c>
      <c r="C11" s="97"/>
      <c r="D11" s="122"/>
    </row>
    <row r="12" spans="1:4" x14ac:dyDescent="0.25">
      <c r="A12" s="121"/>
      <c r="B12" s="100" t="s">
        <v>29</v>
      </c>
      <c r="C12" s="97"/>
      <c r="D12" s="122"/>
    </row>
    <row r="13" spans="1:4" x14ac:dyDescent="0.25">
      <c r="A13" s="121"/>
      <c r="B13" s="100" t="s">
        <v>30</v>
      </c>
      <c r="C13" s="97"/>
      <c r="D13" s="122"/>
    </row>
    <row r="14" spans="1:4" x14ac:dyDescent="0.25">
      <c r="A14" s="121"/>
      <c r="B14" s="100" t="s">
        <v>31</v>
      </c>
      <c r="C14" s="97"/>
      <c r="D14" s="122"/>
    </row>
    <row r="15" spans="1:4" ht="42.75" x14ac:dyDescent="0.25">
      <c r="A15" s="101"/>
      <c r="B15" s="99" t="s">
        <v>32</v>
      </c>
      <c r="C15" s="99" t="s">
        <v>22</v>
      </c>
      <c r="D15" s="99" t="s">
        <v>87</v>
      </c>
    </row>
    <row r="16" spans="1:4" x14ac:dyDescent="0.25">
      <c r="A16" s="121" t="s">
        <v>66</v>
      </c>
      <c r="B16" s="100" t="s">
        <v>26</v>
      </c>
      <c r="C16" s="97"/>
      <c r="D16" s="122" t="s">
        <v>23</v>
      </c>
    </row>
    <row r="17" spans="1:4" x14ac:dyDescent="0.25">
      <c r="A17" s="121"/>
      <c r="B17" s="100" t="s">
        <v>27</v>
      </c>
      <c r="C17" s="97"/>
      <c r="D17" s="122"/>
    </row>
    <row r="18" spans="1:4" x14ac:dyDescent="0.25">
      <c r="A18" s="121"/>
      <c r="B18" s="100" t="s">
        <v>28</v>
      </c>
      <c r="C18" s="97"/>
      <c r="D18" s="122"/>
    </row>
    <row r="19" spans="1:4" x14ac:dyDescent="0.25">
      <c r="A19" s="121"/>
      <c r="B19" s="100" t="s">
        <v>29</v>
      </c>
      <c r="C19" s="97"/>
      <c r="D19" s="122"/>
    </row>
    <row r="20" spans="1:4" x14ac:dyDescent="0.25">
      <c r="A20" s="121"/>
      <c r="B20" s="100" t="s">
        <v>30</v>
      </c>
      <c r="C20" s="97"/>
      <c r="D20" s="122"/>
    </row>
    <row r="21" spans="1:4" x14ac:dyDescent="0.25">
      <c r="A21" s="121"/>
      <c r="B21" s="100" t="s">
        <v>31</v>
      </c>
      <c r="C21" s="97"/>
      <c r="D21" s="122"/>
    </row>
    <row r="22" spans="1:4" ht="42.75" x14ac:dyDescent="0.25">
      <c r="A22" s="101"/>
      <c r="B22" s="99" t="s">
        <v>32</v>
      </c>
      <c r="C22" s="99" t="s">
        <v>22</v>
      </c>
      <c r="D22" s="99" t="s">
        <v>87</v>
      </c>
    </row>
    <row r="23" spans="1:4" x14ac:dyDescent="0.25">
      <c r="A23" s="121" t="s">
        <v>67</v>
      </c>
      <c r="B23" s="100" t="s">
        <v>26</v>
      </c>
      <c r="C23" s="97"/>
      <c r="D23" s="122" t="s">
        <v>23</v>
      </c>
    </row>
    <row r="24" spans="1:4" x14ac:dyDescent="0.25">
      <c r="A24" s="121"/>
      <c r="B24" s="100" t="s">
        <v>27</v>
      </c>
      <c r="C24" s="97"/>
      <c r="D24" s="122"/>
    </row>
    <row r="25" spans="1:4" x14ac:dyDescent="0.25">
      <c r="A25" s="121"/>
      <c r="B25" s="100" t="s">
        <v>28</v>
      </c>
      <c r="C25" s="97"/>
      <c r="D25" s="122"/>
    </row>
    <row r="26" spans="1:4" x14ac:dyDescent="0.25">
      <c r="A26" s="121"/>
      <c r="B26" s="100" t="s">
        <v>29</v>
      </c>
      <c r="C26" s="97"/>
      <c r="D26" s="122"/>
    </row>
    <row r="27" spans="1:4" x14ac:dyDescent="0.25">
      <c r="A27" s="121"/>
      <c r="B27" s="100" t="s">
        <v>30</v>
      </c>
      <c r="C27" s="97"/>
      <c r="D27" s="122"/>
    </row>
    <row r="28" spans="1:4" x14ac:dyDescent="0.25">
      <c r="A28" s="121"/>
      <c r="B28" s="100" t="s">
        <v>31</v>
      </c>
      <c r="C28" s="97"/>
      <c r="D28" s="122"/>
    </row>
    <row r="29" spans="1:4" ht="42.75" x14ac:dyDescent="0.25">
      <c r="A29" s="101"/>
      <c r="B29" s="99" t="s">
        <v>32</v>
      </c>
      <c r="C29" s="99" t="s">
        <v>22</v>
      </c>
      <c r="D29" s="99" t="s">
        <v>87</v>
      </c>
    </row>
    <row r="30" spans="1:4" x14ac:dyDescent="0.25">
      <c r="A30" s="121" t="s">
        <v>68</v>
      </c>
      <c r="B30" s="100" t="s">
        <v>26</v>
      </c>
      <c r="C30" s="97"/>
      <c r="D30" s="122" t="s">
        <v>23</v>
      </c>
    </row>
    <row r="31" spans="1:4" x14ac:dyDescent="0.25">
      <c r="A31" s="121"/>
      <c r="B31" s="100" t="s">
        <v>27</v>
      </c>
      <c r="C31" s="97"/>
      <c r="D31" s="122"/>
    </row>
    <row r="32" spans="1:4" x14ac:dyDescent="0.25">
      <c r="A32" s="121"/>
      <c r="B32" s="100" t="s">
        <v>28</v>
      </c>
      <c r="C32" s="97"/>
      <c r="D32" s="122"/>
    </row>
    <row r="33" spans="1:4" x14ac:dyDescent="0.25">
      <c r="A33" s="121"/>
      <c r="B33" s="100" t="s">
        <v>29</v>
      </c>
      <c r="C33" s="97"/>
      <c r="D33" s="122"/>
    </row>
    <row r="34" spans="1:4" x14ac:dyDescent="0.25">
      <c r="A34" s="121"/>
      <c r="B34" s="100" t="s">
        <v>30</v>
      </c>
      <c r="C34" s="97"/>
      <c r="D34" s="122"/>
    </row>
    <row r="35" spans="1:4" x14ac:dyDescent="0.25">
      <c r="A35" s="121"/>
      <c r="B35" s="100" t="s">
        <v>31</v>
      </c>
      <c r="C35" s="97"/>
      <c r="D35" s="122"/>
    </row>
    <row r="38" spans="1:4" x14ac:dyDescent="0.25">
      <c r="A38" s="1"/>
    </row>
  </sheetData>
  <mergeCells count="10">
    <mergeCell ref="D2:D7"/>
    <mergeCell ref="D9:D14"/>
    <mergeCell ref="D16:D21"/>
    <mergeCell ref="D23:D28"/>
    <mergeCell ref="D30:D35"/>
    <mergeCell ref="A2:A7"/>
    <mergeCell ref="A9:A14"/>
    <mergeCell ref="A16:A21"/>
    <mergeCell ref="A23:A28"/>
    <mergeCell ref="A30:A3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Instructie</vt:lpstr>
      <vt:lpstr>2 Invulformulier composiet</vt:lpstr>
      <vt:lpstr>3Invulformulier aluminium</vt:lpstr>
      <vt:lpstr>4 Onderbouwing (open begroting)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Postma</dc:creator>
  <cp:lastModifiedBy>Marina Postma</cp:lastModifiedBy>
  <dcterms:created xsi:type="dcterms:W3CDTF">2024-11-05T09:28:59Z</dcterms:created>
  <dcterms:modified xsi:type="dcterms:W3CDTF">2024-12-12T13:05:36Z</dcterms:modified>
</cp:coreProperties>
</file>