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deinkoopadviesgroep.sharepoint.com/sites/Team/Shared Documents/Projecten/100209 Stichtse Vecht EA Brugbediening/2. Bestek, offerte-aanvraag/00 Concept/"/>
    </mc:Choice>
  </mc:AlternateContent>
  <xr:revisionPtr revIDLastSave="0" documentId="8_{207491E2-D453-44A1-8CA8-9DE04EA95A9B}" xr6:coauthVersionLast="47" xr6:coauthVersionMax="47" xr10:uidLastSave="{00000000-0000-0000-0000-000000000000}"/>
  <bookViews>
    <workbookView xWindow="-120" yWindow="-120" windowWidth="29040" windowHeight="15720" xr2:uid="{00000000-000D-0000-FFFF-FFFF00000000}"/>
  </bookViews>
  <sheets>
    <sheet name="Bediening Brugwacht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1" l="1"/>
  <c r="F40" i="1" s="1"/>
  <c r="E39" i="1"/>
  <c r="F39" i="1" s="1"/>
  <c r="E38" i="1"/>
  <c r="F38" i="1"/>
  <c r="E37" i="1"/>
  <c r="F37" i="1"/>
  <c r="E36" i="1"/>
  <c r="F36" i="1"/>
  <c r="E34" i="1"/>
  <c r="F34" i="1"/>
  <c r="E33" i="1"/>
  <c r="F33" i="1"/>
  <c r="E32" i="1"/>
  <c r="F32" i="1"/>
  <c r="E30" i="1"/>
  <c r="F30" i="1"/>
  <c r="E29" i="1"/>
  <c r="F29" i="1"/>
  <c r="E28" i="1"/>
  <c r="F28" i="1"/>
  <c r="E27" i="1"/>
  <c r="F27" i="1"/>
  <c r="E26" i="1"/>
  <c r="F26" i="1"/>
  <c r="E19" i="1"/>
  <c r="F19" i="1" s="1"/>
  <c r="E18" i="1"/>
  <c r="F18" i="1" s="1"/>
  <c r="E17" i="1"/>
  <c r="F17" i="1" s="1"/>
  <c r="E16" i="1"/>
  <c r="F16" i="1" s="1"/>
  <c r="E15" i="1"/>
  <c r="F15" i="1" s="1"/>
  <c r="E13" i="1"/>
  <c r="F13" i="1" s="1"/>
  <c r="E12" i="1"/>
  <c r="E11" i="1"/>
  <c r="E9" i="1"/>
  <c r="E8" i="1"/>
  <c r="E7" i="1"/>
  <c r="E6" i="1"/>
  <c r="E5" i="1"/>
  <c r="E100" i="1"/>
  <c r="E65" i="1"/>
  <c r="E86" i="1"/>
  <c r="F86" i="1"/>
  <c r="E87" i="1"/>
  <c r="F87" i="1"/>
  <c r="E88" i="1"/>
  <c r="F88" i="1"/>
  <c r="E96" i="1"/>
  <c r="F96" i="1" s="1"/>
  <c r="E97" i="1"/>
  <c r="F97" i="1" s="1"/>
  <c r="E98" i="1"/>
  <c r="F98" i="1"/>
  <c r="E102" i="1"/>
  <c r="F102" i="1"/>
  <c r="E108" i="1"/>
  <c r="F108" i="1"/>
  <c r="E109" i="1"/>
  <c r="F109" i="1"/>
  <c r="E110" i="1"/>
  <c r="F110" i="1"/>
  <c r="F100" i="1"/>
  <c r="E82" i="1"/>
  <c r="F82" i="1"/>
  <c r="E83" i="1"/>
  <c r="F83" i="1"/>
  <c r="E84" i="1"/>
  <c r="F84" i="1" s="1"/>
  <c r="E90" i="1"/>
  <c r="F90" i="1"/>
  <c r="E91" i="1"/>
  <c r="F91" i="1"/>
  <c r="E92" i="1"/>
  <c r="F92" i="1"/>
  <c r="E93" i="1"/>
  <c r="F93" i="1"/>
  <c r="E94" i="1"/>
  <c r="F94" i="1"/>
  <c r="E95" i="1"/>
  <c r="F95" i="1"/>
  <c r="E101" i="1"/>
  <c r="F101" i="1"/>
  <c r="E104" i="1"/>
  <c r="F104" i="1"/>
  <c r="E105" i="1"/>
  <c r="F105" i="1"/>
  <c r="E106" i="1"/>
  <c r="F106" i="1"/>
  <c r="F112" i="1"/>
  <c r="E75" i="1"/>
  <c r="E74" i="1"/>
  <c r="F74" i="1" s="1"/>
  <c r="E73" i="1"/>
  <c r="F73" i="1" s="1"/>
  <c r="E71" i="1"/>
  <c r="F71" i="1" s="1"/>
  <c r="E70" i="1"/>
  <c r="F70" i="1" s="1"/>
  <c r="E69" i="1"/>
  <c r="F69" i="1" s="1"/>
  <c r="F75" i="1"/>
  <c r="E53" i="1"/>
  <c r="E52" i="1"/>
  <c r="E51" i="1"/>
  <c r="E49" i="1"/>
  <c r="E48" i="1"/>
  <c r="E47" i="1"/>
  <c r="F53" i="1"/>
  <c r="F52" i="1"/>
  <c r="F51" i="1"/>
  <c r="F5" i="1"/>
  <c r="F6" i="1"/>
  <c r="F7" i="1"/>
  <c r="F8" i="1"/>
  <c r="F9" i="1"/>
  <c r="F11" i="1"/>
  <c r="F12" i="1"/>
  <c r="F21" i="1"/>
  <c r="F42" i="1"/>
  <c r="F47" i="1"/>
  <c r="F48" i="1"/>
  <c r="F49" i="1"/>
  <c r="E55" i="1"/>
  <c r="F55" i="1"/>
  <c r="E56" i="1"/>
  <c r="F56" i="1" s="1"/>
  <c r="E57" i="1"/>
  <c r="F57" i="1"/>
  <c r="E58" i="1"/>
  <c r="F58" i="1"/>
  <c r="E59" i="1"/>
  <c r="F59" i="1"/>
  <c r="E60" i="1"/>
  <c r="F60" i="1"/>
  <c r="E61" i="1"/>
  <c r="F61" i="1"/>
  <c r="E62" i="1"/>
  <c r="F62" i="1"/>
  <c r="E63" i="1"/>
  <c r="F63" i="1"/>
  <c r="F65" i="1"/>
  <c r="E66" i="1"/>
  <c r="F66" i="1" s="1"/>
  <c r="E67" i="1"/>
  <c r="F67" i="1" s="1"/>
  <c r="F77" i="1"/>
  <c r="F114" i="1" l="1"/>
  <c r="B121" i="1" s="1"/>
  <c r="F79" i="1"/>
  <c r="B120" i="1" s="1"/>
  <c r="F44" i="1"/>
  <c r="B119" i="1" s="1"/>
  <c r="F23" i="1"/>
  <c r="B118" i="1" s="1"/>
  <c r="B122" i="1" l="1"/>
</calcChain>
</file>

<file path=xl/sharedStrings.xml><?xml version="1.0" encoding="utf-8"?>
<sst xmlns="http://schemas.openxmlformats.org/spreadsheetml/2006/main" count="257" uniqueCount="62">
  <si>
    <t>01-04 t/m 31-05</t>
  </si>
  <si>
    <t>Dagen</t>
  </si>
  <si>
    <t>Maandag t/m vrijdag</t>
  </si>
  <si>
    <t>Zaterdag, zondag, feestdag</t>
  </si>
  <si>
    <t>Tijden</t>
  </si>
  <si>
    <t>9:00- 12:00 uur</t>
  </si>
  <si>
    <t>13:00- 16:30 uur</t>
  </si>
  <si>
    <t>17:30- 19:00 uur</t>
  </si>
  <si>
    <t>13:00- 19:00 uur</t>
  </si>
  <si>
    <t>Uurtarief excl. BTW</t>
  </si>
  <si>
    <t>Fictief aantal uren</t>
  </si>
  <si>
    <t>Totaal</t>
  </si>
  <si>
    <t>01-06 t/m 15-09</t>
  </si>
  <si>
    <t>9:00- 16:30 uur</t>
  </si>
  <si>
    <t>17:30 uur - 20:00 uur</t>
  </si>
  <si>
    <t>9:00 uur- 20:00 uur</t>
  </si>
  <si>
    <t>maandag t/m vrijdag</t>
  </si>
  <si>
    <t>09:00- 12:00 uur</t>
  </si>
  <si>
    <t>Is buiten bovengenoemd vaarseizoen</t>
  </si>
  <si>
    <t>09:00- 16:30 uur</t>
  </si>
  <si>
    <t>Geen bediening</t>
  </si>
  <si>
    <t>01-04 t/m 15-04</t>
  </si>
  <si>
    <t>16-04 t/m 31-05</t>
  </si>
  <si>
    <t>16-09 t/m 31-10</t>
  </si>
  <si>
    <t>17:30- 21:00 uur</t>
  </si>
  <si>
    <t>17:30 - 21.00 uur</t>
  </si>
  <si>
    <t>09:00- 21:00 uur</t>
  </si>
  <si>
    <t>Bruggen</t>
  </si>
  <si>
    <t>Totaalprijs per jaar</t>
  </si>
  <si>
    <t xml:space="preserve">01-06 t/m 15-09 </t>
  </si>
  <si>
    <t>(31 dagen)</t>
  </si>
  <si>
    <t>Prijsinvulformulier</t>
  </si>
  <si>
    <t xml:space="preserve">Graag enkel de lichtblauwe velden invullen. </t>
  </si>
  <si>
    <t>Naam:</t>
  </si>
  <si>
    <t>Functie:</t>
  </si>
  <si>
    <t xml:space="preserve">Inschrijver: </t>
  </si>
  <si>
    <t>Handtekening rechtsgeldig vertegenwoordiger:</t>
  </si>
  <si>
    <t>Brug 1 t/m 4</t>
  </si>
  <si>
    <t>Brug 5</t>
  </si>
  <si>
    <t>Brug 6</t>
  </si>
  <si>
    <t>Brug 7</t>
  </si>
  <si>
    <t xml:space="preserve">Brug 6 </t>
  </si>
  <si>
    <t>(76 dagen)</t>
  </si>
  <si>
    <t>Maandag t/m donderdag</t>
  </si>
  <si>
    <t>(24 dagen)</t>
  </si>
  <si>
    <t>(5 dagen)</t>
  </si>
  <si>
    <t>Vrijdag</t>
  </si>
  <si>
    <t>(17 dagen)</t>
  </si>
  <si>
    <t>zaterdag, zondag, feestdag</t>
  </si>
  <si>
    <t>(4 dagen)</t>
  </si>
  <si>
    <t>(11 dagen)</t>
  </si>
  <si>
    <t>ma-vr</t>
  </si>
  <si>
    <t>16-09 t/m 31-10 (13 dagen)</t>
  </si>
  <si>
    <t>16-09 t/m 31-10 (33 dagen)</t>
  </si>
  <si>
    <t>(18 dagen)</t>
  </si>
  <si>
    <t>(43 dagen)</t>
  </si>
  <si>
    <t>(77 dagen)</t>
  </si>
  <si>
    <t>(30 dagen)</t>
  </si>
  <si>
    <t>(13 dagen)</t>
  </si>
  <si>
    <t>(33 dagen)</t>
  </si>
  <si>
    <t xml:space="preserve">01-11 t/m 31-03  op afroep </t>
  </si>
  <si>
    <t>Inschrijfprijs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</si>
</sst>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0"/>
      <color theme="1"/>
      <name val="Arial"/>
      <family val="2"/>
    </font>
    <font>
      <sz val="10"/>
      <color theme="1"/>
      <name val="Arial"/>
      <family val="2"/>
    </font>
    <font>
      <sz val="10"/>
      <color theme="1"/>
      <name val="Arial"/>
      <family val="2"/>
    </font>
    <font>
      <b/>
      <sz val="10"/>
      <color theme="1"/>
      <name val="Arial"/>
      <family val="2"/>
    </font>
    <font>
      <sz val="10"/>
      <color theme="1"/>
      <name val="Arial"/>
      <family val="2"/>
    </font>
    <font>
      <b/>
      <sz val="12"/>
      <color theme="1"/>
      <name val="Arial"/>
      <family val="2"/>
    </font>
    <font>
      <b/>
      <sz val="14"/>
      <color theme="1"/>
      <name val="Arial"/>
      <family val="2"/>
    </font>
    <font>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5">
    <xf numFmtId="0" fontId="0" fillId="0" borderId="0" xfId="0"/>
    <xf numFmtId="0" fontId="7" fillId="0" borderId="0" xfId="0" applyFont="1"/>
    <xf numFmtId="0" fontId="5" fillId="0" borderId="0" xfId="0" applyFont="1"/>
    <xf numFmtId="0" fontId="6" fillId="0" borderId="2" xfId="0" applyFont="1" applyBorder="1"/>
    <xf numFmtId="0" fontId="6" fillId="0" borderId="3" xfId="0" applyFont="1" applyBorder="1"/>
    <xf numFmtId="0" fontId="6" fillId="0" borderId="4" xfId="0" applyFont="1" applyBorder="1"/>
    <xf numFmtId="0" fontId="2" fillId="0" borderId="5" xfId="0" applyFont="1" applyBorder="1"/>
    <xf numFmtId="0" fontId="2" fillId="0" borderId="1" xfId="0" applyFont="1" applyBorder="1"/>
    <xf numFmtId="44" fontId="2" fillId="0" borderId="6" xfId="0" applyNumberFormat="1" applyFont="1" applyBorder="1"/>
    <xf numFmtId="0" fontId="1" fillId="0" borderId="5" xfId="0" applyFont="1" applyBorder="1"/>
    <xf numFmtId="0" fontId="2" fillId="0" borderId="0" xfId="0" applyFont="1"/>
    <xf numFmtId="44" fontId="2" fillId="2" borderId="1" xfId="0" applyNumberFormat="1" applyFont="1" applyFill="1" applyBorder="1"/>
    <xf numFmtId="20" fontId="2" fillId="0" borderId="1" xfId="0" applyNumberFormat="1" applyFont="1" applyBorder="1"/>
    <xf numFmtId="0" fontId="2" fillId="0" borderId="9" xfId="0" applyFont="1" applyBorder="1"/>
    <xf numFmtId="0" fontId="2" fillId="0" borderId="10" xfId="0" applyFont="1" applyBorder="1"/>
    <xf numFmtId="20" fontId="2" fillId="0" borderId="10" xfId="0" applyNumberFormat="1" applyFont="1" applyBorder="1"/>
    <xf numFmtId="44" fontId="2" fillId="2" borderId="10" xfId="0" applyNumberFormat="1" applyFont="1" applyFill="1" applyBorder="1"/>
    <xf numFmtId="0" fontId="4" fillId="0" borderId="11" xfId="0" applyFont="1" applyBorder="1"/>
    <xf numFmtId="0" fontId="2" fillId="0" borderId="12" xfId="0" applyFont="1" applyBorder="1"/>
    <xf numFmtId="20" fontId="2" fillId="0" borderId="12" xfId="0" applyNumberFormat="1" applyFont="1" applyBorder="1"/>
    <xf numFmtId="44" fontId="2" fillId="0" borderId="13" xfId="0" applyNumberFormat="1" applyFont="1" applyBorder="1"/>
    <xf numFmtId="0" fontId="4" fillId="0" borderId="0" xfId="0" applyFont="1"/>
    <xf numFmtId="20" fontId="2" fillId="0" borderId="0" xfId="0" applyNumberFormat="1" applyFont="1"/>
    <xf numFmtId="44" fontId="2" fillId="0" borderId="0" xfId="0" applyNumberFormat="1" applyFont="1"/>
    <xf numFmtId="0" fontId="3" fillId="0" borderId="0" xfId="0" applyFont="1"/>
    <xf numFmtId="0" fontId="1" fillId="0" borderId="1" xfId="0" applyFont="1" applyBorder="1"/>
    <xf numFmtId="44" fontId="2" fillId="0" borderId="1" xfId="0" applyNumberFormat="1" applyFont="1" applyBorder="1"/>
    <xf numFmtId="0" fontId="8" fillId="0" borderId="5" xfId="0" applyFont="1" applyBorder="1"/>
    <xf numFmtId="44" fontId="8" fillId="0" borderId="1" xfId="0" applyNumberFormat="1" applyFont="1" applyBorder="1"/>
    <xf numFmtId="0" fontId="8" fillId="0" borderId="0" xfId="0" applyFont="1"/>
    <xf numFmtId="44" fontId="8" fillId="0" borderId="0" xfId="0" applyNumberFormat="1" applyFont="1"/>
    <xf numFmtId="0" fontId="5" fillId="0" borderId="2" xfId="0" applyFont="1" applyBorder="1" applyAlignment="1">
      <alignment vertical="top" wrapText="1"/>
    </xf>
    <xf numFmtId="0" fontId="5" fillId="0" borderId="14"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5" fillId="0" borderId="6" xfId="0" applyFont="1" applyBorder="1" applyAlignment="1">
      <alignment vertical="top" wrapText="1"/>
    </xf>
    <xf numFmtId="0" fontId="6" fillId="0" borderId="17" xfId="0" applyFont="1" applyBorder="1"/>
    <xf numFmtId="44" fontId="8" fillId="0" borderId="17" xfId="0" applyNumberFormat="1" applyFont="1" applyBorder="1"/>
    <xf numFmtId="0" fontId="8" fillId="0" borderId="9" xfId="0" applyFont="1" applyBorder="1"/>
    <xf numFmtId="44" fontId="8" fillId="0" borderId="10" xfId="0" applyNumberFormat="1" applyFont="1" applyBorder="1"/>
    <xf numFmtId="0" fontId="6" fillId="0" borderId="11" xfId="0" applyFont="1" applyBorder="1"/>
    <xf numFmtId="44" fontId="6" fillId="0" borderId="13" xfId="0" applyNumberFormat="1" applyFont="1" applyBorder="1"/>
    <xf numFmtId="44" fontId="2" fillId="3" borderId="1" xfId="0" applyNumberFormat="1" applyFont="1" applyFill="1" applyBorder="1" applyProtection="1">
      <protection locked="0"/>
    </xf>
    <xf numFmtId="10" fontId="8" fillId="3" borderId="16" xfId="0" applyNumberFormat="1" applyFont="1" applyFill="1" applyBorder="1" applyProtection="1">
      <protection locked="0"/>
    </xf>
    <xf numFmtId="10" fontId="8" fillId="3" borderId="6" xfId="0" applyNumberFormat="1" applyFont="1" applyFill="1" applyBorder="1" applyProtection="1">
      <protection locked="0"/>
    </xf>
    <xf numFmtId="10" fontId="8" fillId="3" borderId="17" xfId="0" applyNumberFormat="1" applyFont="1" applyFill="1" applyBorder="1" applyProtection="1">
      <protection locked="0"/>
    </xf>
    <xf numFmtId="10" fontId="8" fillId="3" borderId="19" xfId="0" applyNumberFormat="1" applyFont="1" applyFill="1" applyBorder="1" applyProtection="1">
      <protection locked="0"/>
    </xf>
    <xf numFmtId="10" fontId="8" fillId="3" borderId="18" xfId="0" applyNumberFormat="1" applyFont="1" applyFill="1" applyBorder="1" applyProtection="1">
      <protection locked="0"/>
    </xf>
    <xf numFmtId="10" fontId="8" fillId="3" borderId="20" xfId="0" applyNumberFormat="1" applyFont="1" applyFill="1" applyBorder="1" applyProtection="1">
      <protection locked="0"/>
    </xf>
    <xf numFmtId="44" fontId="1" fillId="3" borderId="1" xfId="0" applyNumberFormat="1" applyFont="1" applyFill="1" applyBorder="1" applyProtection="1">
      <protection locked="0"/>
    </xf>
    <xf numFmtId="0" fontId="5" fillId="0" borderId="5" xfId="0" applyFont="1" applyBorder="1" applyAlignment="1">
      <alignment vertical="top" wrapText="1"/>
    </xf>
    <xf numFmtId="0" fontId="5" fillId="0" borderId="7" xfId="0" applyFont="1" applyBorder="1" applyAlignment="1">
      <alignment vertical="top" wrapText="1"/>
    </xf>
    <xf numFmtId="0" fontId="5" fillId="0" borderId="6" xfId="0" applyFont="1" applyBorder="1" applyAlignment="1">
      <alignment vertical="top" wrapText="1"/>
    </xf>
    <xf numFmtId="0" fontId="5" fillId="0" borderId="8"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12700</xdr:colOff>
      <xdr:row>1</xdr:row>
      <xdr:rowOff>139700</xdr:rowOff>
    </xdr:from>
    <xdr:to>
      <xdr:col>11</xdr:col>
      <xdr:colOff>76200</xdr:colOff>
      <xdr:row>8</xdr:row>
      <xdr:rowOff>152400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112500" y="368300"/>
          <a:ext cx="2552700" cy="116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NB: </a:t>
          </a:r>
          <a:r>
            <a:rPr lang="nl-NL" sz="1100"/>
            <a:t>U bent er mee bekend en gaat ermee akkoord dat genoemde inzet buiten het vaarseizoen optioneel is en dat de Gemeente Stichtse Vecht de mogelijkheid heeft om de uren af te nemen, maar daartoe niet verplicht is.</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3"/>
  <sheetViews>
    <sheetView showGridLines="0" tabSelected="1" zoomScale="142" zoomScaleNormal="142" workbookViewId="0"/>
  </sheetViews>
  <sheetFormatPr defaultColWidth="0" defaultRowHeight="12.75" zeroHeight="1" x14ac:dyDescent="0.2"/>
  <cols>
    <col min="1" max="1" width="39.140625" style="2" customWidth="1"/>
    <col min="2" max="2" width="29.5703125" style="2" customWidth="1"/>
    <col min="3" max="3" width="27" style="2" customWidth="1"/>
    <col min="4" max="4" width="23.42578125" style="2" customWidth="1"/>
    <col min="5" max="5" width="21.28515625" style="2" customWidth="1"/>
    <col min="6" max="6" width="17.42578125" style="2" customWidth="1"/>
    <col min="7" max="11" width="8.7109375" style="2" customWidth="1"/>
    <col min="12" max="16384" width="8.7109375" style="2" hidden="1"/>
  </cols>
  <sheetData>
    <row r="1" spans="1:6" ht="18" x14ac:dyDescent="0.25">
      <c r="A1" s="1" t="s">
        <v>31</v>
      </c>
    </row>
    <row r="2" spans="1:6" x14ac:dyDescent="0.2">
      <c r="A2" s="2" t="s">
        <v>32</v>
      </c>
    </row>
    <row r="3" spans="1:6" ht="13.5" thickBot="1" x14ac:dyDescent="0.25"/>
    <row r="4" spans="1:6" ht="15.75" x14ac:dyDescent="0.25">
      <c r="A4" s="3" t="s">
        <v>37</v>
      </c>
      <c r="B4" s="4" t="s">
        <v>1</v>
      </c>
      <c r="C4" s="4" t="s">
        <v>4</v>
      </c>
      <c r="D4" s="4" t="s">
        <v>9</v>
      </c>
      <c r="E4" s="4" t="s">
        <v>10</v>
      </c>
      <c r="F4" s="5" t="s">
        <v>11</v>
      </c>
    </row>
    <row r="5" spans="1:6" x14ac:dyDescent="0.2">
      <c r="A5" s="6" t="s">
        <v>0</v>
      </c>
      <c r="B5" s="7" t="s">
        <v>2</v>
      </c>
      <c r="C5" s="7" t="s">
        <v>5</v>
      </c>
      <c r="D5" s="43">
        <v>0</v>
      </c>
      <c r="E5" s="7">
        <f>3*43</f>
        <v>129</v>
      </c>
      <c r="F5" s="8">
        <f>D5*E5</f>
        <v>0</v>
      </c>
    </row>
    <row r="6" spans="1:6" x14ac:dyDescent="0.2">
      <c r="A6" s="9" t="s">
        <v>55</v>
      </c>
      <c r="B6" s="7" t="s">
        <v>2</v>
      </c>
      <c r="C6" s="7" t="s">
        <v>6</v>
      </c>
      <c r="D6" s="43">
        <v>0</v>
      </c>
      <c r="E6" s="7">
        <f>3.5*43</f>
        <v>150.5</v>
      </c>
      <c r="F6" s="8">
        <f>D6*E6</f>
        <v>0</v>
      </c>
    </row>
    <row r="7" spans="1:6" x14ac:dyDescent="0.2">
      <c r="A7" s="10"/>
      <c r="B7" s="7" t="s">
        <v>2</v>
      </c>
      <c r="C7" s="7" t="s">
        <v>7</v>
      </c>
      <c r="D7" s="43">
        <v>0</v>
      </c>
      <c r="E7" s="7">
        <f>1.5*43</f>
        <v>64.5</v>
      </c>
      <c r="F7" s="8">
        <f t="shared" ref="F7:F21" si="0">D7*E7</f>
        <v>0</v>
      </c>
    </row>
    <row r="8" spans="1:6" x14ac:dyDescent="0.2">
      <c r="A8" s="9" t="s">
        <v>54</v>
      </c>
      <c r="B8" s="7" t="s">
        <v>3</v>
      </c>
      <c r="C8" s="7" t="s">
        <v>5</v>
      </c>
      <c r="D8" s="43">
        <v>0</v>
      </c>
      <c r="E8" s="7">
        <f>3*18</f>
        <v>54</v>
      </c>
      <c r="F8" s="8">
        <f t="shared" si="0"/>
        <v>0</v>
      </c>
    </row>
    <row r="9" spans="1:6" x14ac:dyDescent="0.2">
      <c r="A9" s="6"/>
      <c r="B9" s="7" t="s">
        <v>3</v>
      </c>
      <c r="C9" s="7" t="s">
        <v>8</v>
      </c>
      <c r="D9" s="43">
        <v>0</v>
      </c>
      <c r="E9" s="7">
        <f>6*18</f>
        <v>108</v>
      </c>
      <c r="F9" s="8">
        <f t="shared" si="0"/>
        <v>0</v>
      </c>
    </row>
    <row r="10" spans="1:6" x14ac:dyDescent="0.2">
      <c r="A10" s="6"/>
      <c r="B10" s="7"/>
      <c r="C10" s="7"/>
      <c r="D10" s="11"/>
      <c r="E10" s="7"/>
      <c r="F10" s="8"/>
    </row>
    <row r="11" spans="1:6" x14ac:dyDescent="0.2">
      <c r="A11" s="6" t="s">
        <v>12</v>
      </c>
      <c r="B11" s="7" t="s">
        <v>2</v>
      </c>
      <c r="C11" s="7" t="s">
        <v>13</v>
      </c>
      <c r="D11" s="43">
        <v>0</v>
      </c>
      <c r="E11" s="7">
        <f>7.5*77</f>
        <v>577.5</v>
      </c>
      <c r="F11" s="8">
        <f t="shared" si="0"/>
        <v>0</v>
      </c>
    </row>
    <row r="12" spans="1:6" x14ac:dyDescent="0.2">
      <c r="A12" s="9" t="s">
        <v>56</v>
      </c>
      <c r="B12" s="7" t="s">
        <v>2</v>
      </c>
      <c r="C12" s="7" t="s">
        <v>14</v>
      </c>
      <c r="D12" s="43">
        <v>0</v>
      </c>
      <c r="E12" s="7">
        <f>2.5*77</f>
        <v>192.5</v>
      </c>
      <c r="F12" s="8">
        <f t="shared" si="0"/>
        <v>0</v>
      </c>
    </row>
    <row r="13" spans="1:6" x14ac:dyDescent="0.2">
      <c r="A13" s="9" t="s">
        <v>57</v>
      </c>
      <c r="B13" s="7" t="s">
        <v>3</v>
      </c>
      <c r="C13" s="7" t="s">
        <v>15</v>
      </c>
      <c r="D13" s="43">
        <v>0</v>
      </c>
      <c r="E13" s="7">
        <f>11*30</f>
        <v>330</v>
      </c>
      <c r="F13" s="8">
        <f t="shared" si="0"/>
        <v>0</v>
      </c>
    </row>
    <row r="14" spans="1:6" x14ac:dyDescent="0.2">
      <c r="A14" s="6"/>
      <c r="B14" s="7"/>
      <c r="C14" s="7"/>
      <c r="D14" s="11"/>
      <c r="E14" s="7"/>
      <c r="F14" s="8"/>
    </row>
    <row r="15" spans="1:6" x14ac:dyDescent="0.2">
      <c r="A15" s="6" t="s">
        <v>23</v>
      </c>
      <c r="B15" s="7" t="s">
        <v>16</v>
      </c>
      <c r="C15" s="12" t="s">
        <v>17</v>
      </c>
      <c r="D15" s="43">
        <v>0</v>
      </c>
      <c r="E15" s="7">
        <f>3*33</f>
        <v>99</v>
      </c>
      <c r="F15" s="8">
        <f t="shared" si="0"/>
        <v>0</v>
      </c>
    </row>
    <row r="16" spans="1:6" x14ac:dyDescent="0.2">
      <c r="A16" s="9" t="s">
        <v>59</v>
      </c>
      <c r="B16" s="7" t="s">
        <v>16</v>
      </c>
      <c r="C16" s="12" t="s">
        <v>6</v>
      </c>
      <c r="D16" s="43">
        <v>0</v>
      </c>
      <c r="E16" s="7">
        <f>3.5*33</f>
        <v>115.5</v>
      </c>
      <c r="F16" s="8">
        <f t="shared" si="0"/>
        <v>0</v>
      </c>
    </row>
    <row r="17" spans="1:10" x14ac:dyDescent="0.2">
      <c r="A17" s="6"/>
      <c r="B17" s="7" t="s">
        <v>16</v>
      </c>
      <c r="C17" s="12" t="s">
        <v>7</v>
      </c>
      <c r="D17" s="43">
        <v>0</v>
      </c>
      <c r="E17" s="7">
        <f>1.5*33</f>
        <v>49.5</v>
      </c>
      <c r="F17" s="8">
        <f t="shared" si="0"/>
        <v>0</v>
      </c>
    </row>
    <row r="18" spans="1:10" x14ac:dyDescent="0.2">
      <c r="A18" s="9" t="s">
        <v>58</v>
      </c>
      <c r="B18" s="7" t="s">
        <v>3</v>
      </c>
      <c r="C18" s="12" t="s">
        <v>17</v>
      </c>
      <c r="D18" s="43">
        <v>0</v>
      </c>
      <c r="E18" s="7">
        <f>3*13</f>
        <v>39</v>
      </c>
      <c r="F18" s="8">
        <f t="shared" si="0"/>
        <v>0</v>
      </c>
    </row>
    <row r="19" spans="1:10" x14ac:dyDescent="0.2">
      <c r="A19" s="6"/>
      <c r="B19" s="7" t="s">
        <v>3</v>
      </c>
      <c r="C19" s="12" t="s">
        <v>8</v>
      </c>
      <c r="D19" s="43">
        <v>0</v>
      </c>
      <c r="E19" s="7">
        <f>6*13</f>
        <v>78</v>
      </c>
      <c r="F19" s="8">
        <f t="shared" si="0"/>
        <v>0</v>
      </c>
    </row>
    <row r="20" spans="1:10" x14ac:dyDescent="0.2">
      <c r="A20" s="6"/>
      <c r="B20" s="7"/>
      <c r="C20" s="7"/>
      <c r="D20" s="11"/>
      <c r="E20" s="7"/>
      <c r="F20" s="8"/>
    </row>
    <row r="21" spans="1:10" x14ac:dyDescent="0.2">
      <c r="A21" s="9" t="s">
        <v>60</v>
      </c>
      <c r="B21" s="7" t="s">
        <v>2</v>
      </c>
      <c r="C21" s="12" t="s">
        <v>19</v>
      </c>
      <c r="D21" s="43">
        <v>0</v>
      </c>
      <c r="E21" s="7">
        <v>20</v>
      </c>
      <c r="F21" s="8">
        <f t="shared" si="0"/>
        <v>0</v>
      </c>
    </row>
    <row r="22" spans="1:10" ht="13.5" thickBot="1" x14ac:dyDescent="0.25">
      <c r="A22" s="13" t="s">
        <v>18</v>
      </c>
      <c r="B22" s="14" t="s">
        <v>3</v>
      </c>
      <c r="C22" s="15" t="s">
        <v>20</v>
      </c>
      <c r="D22" s="16"/>
      <c r="E22" s="14"/>
      <c r="F22" s="8"/>
    </row>
    <row r="23" spans="1:10" ht="13.5" thickBot="1" x14ac:dyDescent="0.25">
      <c r="A23" s="17" t="s">
        <v>11</v>
      </c>
      <c r="B23" s="18"/>
      <c r="C23" s="19"/>
      <c r="D23" s="18"/>
      <c r="E23" s="18"/>
      <c r="F23" s="20">
        <f>SUM(F5:F22)</f>
        <v>0</v>
      </c>
    </row>
    <row r="24" spans="1:10" ht="13.5" thickBot="1" x14ac:dyDescent="0.25">
      <c r="A24" s="21"/>
      <c r="B24" s="10"/>
      <c r="C24" s="22"/>
      <c r="D24" s="10"/>
      <c r="E24" s="10"/>
      <c r="F24" s="23"/>
    </row>
    <row r="25" spans="1:10" ht="15.75" x14ac:dyDescent="0.25">
      <c r="A25" s="3" t="s">
        <v>38</v>
      </c>
      <c r="B25" s="4" t="s">
        <v>1</v>
      </c>
      <c r="C25" s="4" t="s">
        <v>4</v>
      </c>
      <c r="D25" s="4" t="s">
        <v>9</v>
      </c>
      <c r="E25" s="4" t="s">
        <v>10</v>
      </c>
      <c r="F25" s="5" t="s">
        <v>11</v>
      </c>
    </row>
    <row r="26" spans="1:10" x14ac:dyDescent="0.2">
      <c r="A26" s="6" t="s">
        <v>0</v>
      </c>
      <c r="B26" s="7" t="s">
        <v>2</v>
      </c>
      <c r="C26" s="7" t="s">
        <v>5</v>
      </c>
      <c r="D26" s="50">
        <v>0</v>
      </c>
      <c r="E26" s="7">
        <f>3*43</f>
        <v>129</v>
      </c>
      <c r="F26" s="8">
        <f>D26*E26</f>
        <v>0</v>
      </c>
      <c r="H26" s="24"/>
    </row>
    <row r="27" spans="1:10" x14ac:dyDescent="0.2">
      <c r="A27" s="9" t="s">
        <v>55</v>
      </c>
      <c r="B27" s="7" t="s">
        <v>2</v>
      </c>
      <c r="C27" s="7" t="s">
        <v>6</v>
      </c>
      <c r="D27" s="43">
        <v>0</v>
      </c>
      <c r="E27" s="7">
        <f>3.5*43</f>
        <v>150.5</v>
      </c>
      <c r="F27" s="8">
        <f>D27*E27</f>
        <v>0</v>
      </c>
    </row>
    <row r="28" spans="1:10" x14ac:dyDescent="0.2">
      <c r="A28" s="10"/>
      <c r="B28" s="7" t="s">
        <v>2</v>
      </c>
      <c r="C28" s="7" t="s">
        <v>7</v>
      </c>
      <c r="D28" s="43">
        <v>0</v>
      </c>
      <c r="E28" s="7">
        <f>1.5*43</f>
        <v>64.5</v>
      </c>
      <c r="F28" s="8">
        <f t="shared" ref="F28:F30" si="1">D28*E28</f>
        <v>0</v>
      </c>
    </row>
    <row r="29" spans="1:10" x14ac:dyDescent="0.2">
      <c r="A29" s="9" t="s">
        <v>54</v>
      </c>
      <c r="B29" s="7" t="s">
        <v>3</v>
      </c>
      <c r="C29" s="7" t="s">
        <v>5</v>
      </c>
      <c r="D29" s="43">
        <v>0</v>
      </c>
      <c r="E29" s="7">
        <f>3*18</f>
        <v>54</v>
      </c>
      <c r="F29" s="8">
        <f t="shared" si="1"/>
        <v>0</v>
      </c>
      <c r="J29" s="24"/>
    </row>
    <row r="30" spans="1:10" x14ac:dyDescent="0.2">
      <c r="A30" s="6"/>
      <c r="B30" s="7" t="s">
        <v>3</v>
      </c>
      <c r="C30" s="7" t="s">
        <v>8</v>
      </c>
      <c r="D30" s="43">
        <v>0</v>
      </c>
      <c r="E30" s="7">
        <f>6*18</f>
        <v>108</v>
      </c>
      <c r="F30" s="8">
        <f t="shared" si="1"/>
        <v>0</v>
      </c>
    </row>
    <row r="31" spans="1:10" x14ac:dyDescent="0.2">
      <c r="A31" s="6"/>
      <c r="B31" s="7"/>
      <c r="C31" s="7"/>
      <c r="D31" s="11"/>
      <c r="E31" s="7"/>
      <c r="F31" s="8"/>
    </row>
    <row r="32" spans="1:10" x14ac:dyDescent="0.2">
      <c r="A32" s="6" t="s">
        <v>12</v>
      </c>
      <c r="B32" s="7" t="s">
        <v>2</v>
      </c>
      <c r="C32" s="7" t="s">
        <v>13</v>
      </c>
      <c r="D32" s="43">
        <v>0</v>
      </c>
      <c r="E32" s="7">
        <f>7.5*77</f>
        <v>577.5</v>
      </c>
      <c r="F32" s="8">
        <f t="shared" ref="F32:F34" si="2">D32*E32</f>
        <v>0</v>
      </c>
    </row>
    <row r="33" spans="1:8" x14ac:dyDescent="0.2">
      <c r="A33" s="9" t="s">
        <v>56</v>
      </c>
      <c r="B33" s="7" t="s">
        <v>2</v>
      </c>
      <c r="C33" s="7" t="s">
        <v>14</v>
      </c>
      <c r="D33" s="43">
        <v>0</v>
      </c>
      <c r="E33" s="7">
        <f>2.5*77</f>
        <v>192.5</v>
      </c>
      <c r="F33" s="8">
        <f t="shared" si="2"/>
        <v>0</v>
      </c>
    </row>
    <row r="34" spans="1:8" x14ac:dyDescent="0.2">
      <c r="A34" s="9" t="s">
        <v>57</v>
      </c>
      <c r="B34" s="7" t="s">
        <v>3</v>
      </c>
      <c r="C34" s="7" t="s">
        <v>15</v>
      </c>
      <c r="D34" s="43">
        <v>0</v>
      </c>
      <c r="E34" s="7">
        <f>11*30</f>
        <v>330</v>
      </c>
      <c r="F34" s="8">
        <f t="shared" si="2"/>
        <v>0</v>
      </c>
    </row>
    <row r="35" spans="1:8" x14ac:dyDescent="0.2">
      <c r="A35" s="6"/>
      <c r="B35" s="7"/>
      <c r="C35" s="7"/>
      <c r="D35" s="11"/>
      <c r="E35" s="7"/>
      <c r="F35" s="8"/>
    </row>
    <row r="36" spans="1:8" x14ac:dyDescent="0.2">
      <c r="A36" s="6" t="s">
        <v>23</v>
      </c>
      <c r="B36" s="7" t="s">
        <v>16</v>
      </c>
      <c r="C36" s="12" t="s">
        <v>17</v>
      </c>
      <c r="D36" s="43">
        <v>0</v>
      </c>
      <c r="E36" s="7">
        <f>3*33</f>
        <v>99</v>
      </c>
      <c r="F36" s="8">
        <f t="shared" ref="F36:F40" si="3">D36*E36</f>
        <v>0</v>
      </c>
    </row>
    <row r="37" spans="1:8" x14ac:dyDescent="0.2">
      <c r="A37" s="9" t="s">
        <v>59</v>
      </c>
      <c r="B37" s="7" t="s">
        <v>16</v>
      </c>
      <c r="C37" s="12" t="s">
        <v>6</v>
      </c>
      <c r="D37" s="43">
        <v>0</v>
      </c>
      <c r="E37" s="7">
        <f>3.5*33</f>
        <v>115.5</v>
      </c>
      <c r="F37" s="8">
        <f t="shared" si="3"/>
        <v>0</v>
      </c>
    </row>
    <row r="38" spans="1:8" x14ac:dyDescent="0.2">
      <c r="A38" s="6"/>
      <c r="B38" s="7" t="s">
        <v>16</v>
      </c>
      <c r="C38" s="12" t="s">
        <v>7</v>
      </c>
      <c r="D38" s="43">
        <v>0</v>
      </c>
      <c r="E38" s="7">
        <f>1.5*33</f>
        <v>49.5</v>
      </c>
      <c r="F38" s="8">
        <f t="shared" si="3"/>
        <v>0</v>
      </c>
    </row>
    <row r="39" spans="1:8" x14ac:dyDescent="0.2">
      <c r="A39" s="9" t="s">
        <v>58</v>
      </c>
      <c r="B39" s="7" t="s">
        <v>3</v>
      </c>
      <c r="C39" s="12" t="s">
        <v>17</v>
      </c>
      <c r="D39" s="43">
        <v>0</v>
      </c>
      <c r="E39" s="7">
        <f>3*13</f>
        <v>39</v>
      </c>
      <c r="F39" s="8">
        <f t="shared" si="3"/>
        <v>0</v>
      </c>
    </row>
    <row r="40" spans="1:8" x14ac:dyDescent="0.2">
      <c r="A40" s="6"/>
      <c r="B40" s="7" t="s">
        <v>3</v>
      </c>
      <c r="C40" s="12" t="s">
        <v>8</v>
      </c>
      <c r="D40" s="43">
        <v>0</v>
      </c>
      <c r="E40" s="7">
        <f>6*13</f>
        <v>78</v>
      </c>
      <c r="F40" s="8">
        <f t="shared" si="3"/>
        <v>0</v>
      </c>
    </row>
    <row r="41" spans="1:8" x14ac:dyDescent="0.2">
      <c r="A41" s="6"/>
      <c r="B41" s="7"/>
      <c r="C41" s="7"/>
      <c r="D41" s="11"/>
      <c r="E41" s="7"/>
      <c r="F41" s="8"/>
    </row>
    <row r="42" spans="1:8" x14ac:dyDescent="0.2">
      <c r="A42" s="9" t="s">
        <v>60</v>
      </c>
      <c r="B42" s="7" t="s">
        <v>2</v>
      </c>
      <c r="C42" s="12" t="s">
        <v>19</v>
      </c>
      <c r="D42" s="43">
        <v>0</v>
      </c>
      <c r="E42" s="7">
        <v>20</v>
      </c>
      <c r="F42" s="8">
        <f t="shared" ref="F42" si="4">D42*E42</f>
        <v>0</v>
      </c>
    </row>
    <row r="43" spans="1:8" ht="13.5" thickBot="1" x14ac:dyDescent="0.25">
      <c r="A43" s="13" t="s">
        <v>18</v>
      </c>
      <c r="B43" s="14" t="s">
        <v>3</v>
      </c>
      <c r="C43" s="15" t="s">
        <v>20</v>
      </c>
      <c r="D43" s="16"/>
      <c r="E43" s="14"/>
      <c r="F43" s="8"/>
    </row>
    <row r="44" spans="1:8" ht="13.5" thickBot="1" x14ac:dyDescent="0.25">
      <c r="A44" s="17" t="s">
        <v>11</v>
      </c>
      <c r="B44" s="18"/>
      <c r="C44" s="19"/>
      <c r="D44" s="18"/>
      <c r="E44" s="18"/>
      <c r="F44" s="20">
        <f>SUM(F26:F43)</f>
        <v>0</v>
      </c>
    </row>
    <row r="45" spans="1:8" ht="13.5" thickBot="1" x14ac:dyDescent="0.25">
      <c r="A45" s="21"/>
      <c r="B45" s="10"/>
      <c r="C45" s="22"/>
      <c r="D45" s="10"/>
      <c r="E45" s="10"/>
      <c r="F45" s="23"/>
    </row>
    <row r="46" spans="1:8" ht="15.75" x14ac:dyDescent="0.25">
      <c r="A46" s="3" t="s">
        <v>39</v>
      </c>
      <c r="B46" s="4" t="s">
        <v>1</v>
      </c>
      <c r="C46" s="4" t="s">
        <v>4</v>
      </c>
      <c r="D46" s="4" t="s">
        <v>9</v>
      </c>
      <c r="E46" s="4" t="s">
        <v>10</v>
      </c>
      <c r="F46" s="5" t="s">
        <v>11</v>
      </c>
    </row>
    <row r="47" spans="1:8" x14ac:dyDescent="0.2">
      <c r="A47" s="6" t="s">
        <v>21</v>
      </c>
      <c r="B47" s="25" t="s">
        <v>51</v>
      </c>
      <c r="C47" s="12" t="s">
        <v>17</v>
      </c>
      <c r="D47" s="43">
        <v>0</v>
      </c>
      <c r="E47" s="7">
        <f>3*11</f>
        <v>33</v>
      </c>
      <c r="F47" s="8">
        <f>D47*E47</f>
        <v>0</v>
      </c>
      <c r="H47" s="24"/>
    </row>
    <row r="48" spans="1:8" x14ac:dyDescent="0.2">
      <c r="A48" s="9" t="s">
        <v>50</v>
      </c>
      <c r="B48" s="25" t="s">
        <v>51</v>
      </c>
      <c r="C48" s="12" t="s">
        <v>6</v>
      </c>
      <c r="D48" s="43">
        <v>0</v>
      </c>
      <c r="E48" s="7">
        <f>3.5*11</f>
        <v>38.5</v>
      </c>
      <c r="F48" s="8">
        <f>D48*E48</f>
        <v>0</v>
      </c>
    </row>
    <row r="49" spans="1:10" x14ac:dyDescent="0.2">
      <c r="A49" s="6"/>
      <c r="B49" s="25" t="s">
        <v>51</v>
      </c>
      <c r="C49" s="12" t="s">
        <v>7</v>
      </c>
      <c r="D49" s="43">
        <v>0</v>
      </c>
      <c r="E49" s="7">
        <f>1.5*11</f>
        <v>16.5</v>
      </c>
      <c r="F49" s="8">
        <f t="shared" ref="F49" si="5">D49*E49</f>
        <v>0</v>
      </c>
      <c r="J49" s="24"/>
    </row>
    <row r="50" spans="1:10" x14ac:dyDescent="0.2">
      <c r="A50" s="6"/>
      <c r="B50" s="7"/>
      <c r="C50" s="12"/>
      <c r="D50" s="26"/>
      <c r="E50" s="7"/>
      <c r="F50" s="8"/>
      <c r="J50" s="24"/>
    </row>
    <row r="51" spans="1:10" x14ac:dyDescent="0.2">
      <c r="A51" s="6" t="s">
        <v>21</v>
      </c>
      <c r="B51" s="7" t="s">
        <v>48</v>
      </c>
      <c r="C51" s="12" t="s">
        <v>17</v>
      </c>
      <c r="D51" s="43">
        <v>0</v>
      </c>
      <c r="E51" s="7">
        <f>3*4</f>
        <v>12</v>
      </c>
      <c r="F51" s="8">
        <f>D51*E51</f>
        <v>0</v>
      </c>
      <c r="H51" s="24"/>
    </row>
    <row r="52" spans="1:10" x14ac:dyDescent="0.2">
      <c r="A52" s="9" t="s">
        <v>49</v>
      </c>
      <c r="B52" s="7" t="s">
        <v>48</v>
      </c>
      <c r="C52" s="12" t="s">
        <v>6</v>
      </c>
      <c r="D52" s="43">
        <v>0</v>
      </c>
      <c r="E52" s="7">
        <f>3.5*4</f>
        <v>14</v>
      </c>
      <c r="F52" s="8">
        <f>D52*E52</f>
        <v>0</v>
      </c>
    </row>
    <row r="53" spans="1:10" x14ac:dyDescent="0.2">
      <c r="A53" s="6"/>
      <c r="B53" s="7" t="s">
        <v>48</v>
      </c>
      <c r="C53" s="12" t="s">
        <v>7</v>
      </c>
      <c r="D53" s="43">
        <v>0</v>
      </c>
      <c r="E53" s="7">
        <f>1.5*4</f>
        <v>6</v>
      </c>
      <c r="F53" s="8">
        <f t="shared" ref="F53" si="6">D53*E53</f>
        <v>0</v>
      </c>
      <c r="J53" s="24"/>
    </row>
    <row r="54" spans="1:10" x14ac:dyDescent="0.2">
      <c r="A54" s="6"/>
      <c r="B54" s="7"/>
      <c r="C54" s="7"/>
      <c r="D54" s="11"/>
      <c r="E54" s="7"/>
      <c r="F54" s="8"/>
    </row>
    <row r="55" spans="1:10" x14ac:dyDescent="0.2">
      <c r="A55" s="6" t="s">
        <v>22</v>
      </c>
      <c r="B55" s="7" t="s">
        <v>43</v>
      </c>
      <c r="C55" s="12" t="s">
        <v>17</v>
      </c>
      <c r="D55" s="43">
        <v>0</v>
      </c>
      <c r="E55" s="7">
        <f>3*24</f>
        <v>72</v>
      </c>
      <c r="F55" s="8">
        <f t="shared" ref="F55:F59" si="7">D55*E55</f>
        <v>0</v>
      </c>
    </row>
    <row r="56" spans="1:10" x14ac:dyDescent="0.2">
      <c r="A56" s="6" t="s">
        <v>44</v>
      </c>
      <c r="B56" s="7" t="s">
        <v>43</v>
      </c>
      <c r="C56" s="12" t="s">
        <v>6</v>
      </c>
      <c r="D56" s="43">
        <v>0</v>
      </c>
      <c r="E56" s="7">
        <f>3.5*24</f>
        <v>84</v>
      </c>
      <c r="F56" s="8">
        <f t="shared" si="7"/>
        <v>0</v>
      </c>
    </row>
    <row r="57" spans="1:10" x14ac:dyDescent="0.2">
      <c r="A57" s="6"/>
      <c r="B57" s="7" t="s">
        <v>43</v>
      </c>
      <c r="C57" s="12" t="s">
        <v>7</v>
      </c>
      <c r="D57" s="43">
        <v>0</v>
      </c>
      <c r="E57" s="7">
        <f>1.5*24</f>
        <v>36</v>
      </c>
      <c r="F57" s="8">
        <f t="shared" si="7"/>
        <v>0</v>
      </c>
    </row>
    <row r="58" spans="1:10" x14ac:dyDescent="0.2">
      <c r="A58" s="6" t="s">
        <v>45</v>
      </c>
      <c r="B58" s="7" t="s">
        <v>46</v>
      </c>
      <c r="C58" s="12" t="s">
        <v>17</v>
      </c>
      <c r="D58" s="43">
        <v>0</v>
      </c>
      <c r="E58" s="7">
        <f>3*5</f>
        <v>15</v>
      </c>
      <c r="F58" s="8">
        <f t="shared" si="7"/>
        <v>0</v>
      </c>
    </row>
    <row r="59" spans="1:10" x14ac:dyDescent="0.2">
      <c r="A59" s="6"/>
      <c r="B59" s="7" t="s">
        <v>46</v>
      </c>
      <c r="C59" s="12" t="s">
        <v>6</v>
      </c>
      <c r="D59" s="43">
        <v>0</v>
      </c>
      <c r="E59" s="7">
        <f>3.5*5</f>
        <v>17.5</v>
      </c>
      <c r="F59" s="8">
        <f t="shared" si="7"/>
        <v>0</v>
      </c>
    </row>
    <row r="60" spans="1:10" x14ac:dyDescent="0.2">
      <c r="A60" s="6"/>
      <c r="B60" s="7" t="s">
        <v>46</v>
      </c>
      <c r="C60" s="12" t="s">
        <v>24</v>
      </c>
      <c r="D60" s="43">
        <v>0</v>
      </c>
      <c r="E60" s="7">
        <f>3.5*5</f>
        <v>17.5</v>
      </c>
      <c r="F60" s="8">
        <f>D60*E60</f>
        <v>0</v>
      </c>
    </row>
    <row r="61" spans="1:10" x14ac:dyDescent="0.2">
      <c r="A61" s="6" t="s">
        <v>47</v>
      </c>
      <c r="B61" s="7" t="s">
        <v>48</v>
      </c>
      <c r="C61" s="12" t="s">
        <v>17</v>
      </c>
      <c r="D61" s="43">
        <v>0</v>
      </c>
      <c r="E61" s="7">
        <f>3*17</f>
        <v>51</v>
      </c>
      <c r="F61" s="8">
        <f t="shared" ref="F61:F63" si="8">D61*E61</f>
        <v>0</v>
      </c>
    </row>
    <row r="62" spans="1:10" x14ac:dyDescent="0.2">
      <c r="A62" s="6"/>
      <c r="B62" s="7" t="s">
        <v>48</v>
      </c>
      <c r="C62" s="12" t="s">
        <v>6</v>
      </c>
      <c r="D62" s="43">
        <v>0</v>
      </c>
      <c r="E62" s="7">
        <f>3.5*17</f>
        <v>59.5</v>
      </c>
      <c r="F62" s="8">
        <f t="shared" si="8"/>
        <v>0</v>
      </c>
    </row>
    <row r="63" spans="1:10" x14ac:dyDescent="0.2">
      <c r="A63" s="6"/>
      <c r="B63" s="7" t="s">
        <v>48</v>
      </c>
      <c r="C63" s="12" t="s">
        <v>24</v>
      </c>
      <c r="D63" s="43">
        <v>0</v>
      </c>
      <c r="E63" s="7">
        <f>3.5*17</f>
        <v>59.5</v>
      </c>
      <c r="F63" s="8">
        <f t="shared" si="8"/>
        <v>0</v>
      </c>
    </row>
    <row r="64" spans="1:10" x14ac:dyDescent="0.2">
      <c r="A64" s="6"/>
      <c r="B64" s="7"/>
      <c r="C64" s="7"/>
      <c r="D64" s="11"/>
      <c r="E64" s="7"/>
      <c r="F64" s="8"/>
    </row>
    <row r="65" spans="1:6" x14ac:dyDescent="0.2">
      <c r="A65" s="6" t="s">
        <v>29</v>
      </c>
      <c r="B65" s="7" t="s">
        <v>2</v>
      </c>
      <c r="C65" s="12" t="s">
        <v>19</v>
      </c>
      <c r="D65" s="43">
        <v>0</v>
      </c>
      <c r="E65" s="7">
        <f>7.5*76</f>
        <v>570</v>
      </c>
      <c r="F65" s="8">
        <f t="shared" ref="F65:F67" si="9">D65*E65</f>
        <v>0</v>
      </c>
    </row>
    <row r="66" spans="1:6" x14ac:dyDescent="0.2">
      <c r="A66" s="6" t="s">
        <v>42</v>
      </c>
      <c r="B66" s="7" t="s">
        <v>2</v>
      </c>
      <c r="C66" s="12" t="s">
        <v>25</v>
      </c>
      <c r="D66" s="43">
        <v>0</v>
      </c>
      <c r="E66" s="7">
        <f>3.5*76</f>
        <v>266</v>
      </c>
      <c r="F66" s="8">
        <f t="shared" si="9"/>
        <v>0</v>
      </c>
    </row>
    <row r="67" spans="1:6" x14ac:dyDescent="0.2">
      <c r="A67" s="6" t="s">
        <v>30</v>
      </c>
      <c r="B67" s="7" t="s">
        <v>3</v>
      </c>
      <c r="C67" s="12" t="s">
        <v>26</v>
      </c>
      <c r="D67" s="43">
        <v>0</v>
      </c>
      <c r="E67" s="7">
        <f>12*31</f>
        <v>372</v>
      </c>
      <c r="F67" s="8">
        <f t="shared" si="9"/>
        <v>0</v>
      </c>
    </row>
    <row r="68" spans="1:6" x14ac:dyDescent="0.2">
      <c r="A68" s="6"/>
      <c r="B68" s="7"/>
      <c r="C68" s="7"/>
      <c r="D68" s="7"/>
      <c r="E68" s="7"/>
      <c r="F68" s="8"/>
    </row>
    <row r="69" spans="1:6" x14ac:dyDescent="0.2">
      <c r="A69" s="9" t="s">
        <v>53</v>
      </c>
      <c r="B69" s="7" t="s">
        <v>2</v>
      </c>
      <c r="C69" s="12" t="s">
        <v>17</v>
      </c>
      <c r="D69" s="43">
        <v>0</v>
      </c>
      <c r="E69" s="7">
        <f>3*33</f>
        <v>99</v>
      </c>
      <c r="F69" s="8">
        <f t="shared" ref="F69:F71" si="10">D69*E69</f>
        <v>0</v>
      </c>
    </row>
    <row r="70" spans="1:6" x14ac:dyDescent="0.2">
      <c r="A70" s="6"/>
      <c r="B70" s="7" t="s">
        <v>2</v>
      </c>
      <c r="C70" s="12" t="s">
        <v>6</v>
      </c>
      <c r="D70" s="43">
        <v>0</v>
      </c>
      <c r="E70" s="7">
        <f>3.5*33</f>
        <v>115.5</v>
      </c>
      <c r="F70" s="8">
        <f t="shared" si="10"/>
        <v>0</v>
      </c>
    </row>
    <row r="71" spans="1:6" x14ac:dyDescent="0.2">
      <c r="A71" s="6"/>
      <c r="B71" s="7" t="s">
        <v>2</v>
      </c>
      <c r="C71" s="12" t="s">
        <v>7</v>
      </c>
      <c r="D71" s="43">
        <v>0</v>
      </c>
      <c r="E71" s="7">
        <f>1.5*33</f>
        <v>49.5</v>
      </c>
      <c r="F71" s="8">
        <f t="shared" si="10"/>
        <v>0</v>
      </c>
    </row>
    <row r="72" spans="1:6" x14ac:dyDescent="0.2">
      <c r="A72" s="6"/>
      <c r="B72" s="7"/>
      <c r="C72" s="12"/>
      <c r="D72" s="26"/>
      <c r="E72" s="7"/>
      <c r="F72" s="8"/>
    </row>
    <row r="73" spans="1:6" x14ac:dyDescent="0.2">
      <c r="A73" s="9" t="s">
        <v>52</v>
      </c>
      <c r="B73" s="7" t="s">
        <v>3</v>
      </c>
      <c r="C73" s="12" t="s">
        <v>17</v>
      </c>
      <c r="D73" s="43">
        <v>0</v>
      </c>
      <c r="E73" s="7">
        <f>3*13</f>
        <v>39</v>
      </c>
      <c r="F73" s="8">
        <f t="shared" ref="F73:F75" si="11">D73*E73</f>
        <v>0</v>
      </c>
    </row>
    <row r="74" spans="1:6" x14ac:dyDescent="0.2">
      <c r="A74" s="6"/>
      <c r="B74" s="7" t="s">
        <v>3</v>
      </c>
      <c r="C74" s="12" t="s">
        <v>6</v>
      </c>
      <c r="D74" s="43">
        <v>0</v>
      </c>
      <c r="E74" s="7">
        <f>3.5*13</f>
        <v>45.5</v>
      </c>
      <c r="F74" s="8">
        <f t="shared" si="11"/>
        <v>0</v>
      </c>
    </row>
    <row r="75" spans="1:6" x14ac:dyDescent="0.2">
      <c r="A75" s="6"/>
      <c r="B75" s="7" t="s">
        <v>3</v>
      </c>
      <c r="C75" s="12" t="s">
        <v>7</v>
      </c>
      <c r="D75" s="43">
        <v>0</v>
      </c>
      <c r="E75" s="7">
        <f>1.5*13</f>
        <v>19.5</v>
      </c>
      <c r="F75" s="8">
        <f t="shared" si="11"/>
        <v>0</v>
      </c>
    </row>
    <row r="76" spans="1:6" x14ac:dyDescent="0.2">
      <c r="A76" s="6"/>
      <c r="B76" s="7"/>
      <c r="C76" s="7"/>
      <c r="D76" s="11"/>
      <c r="E76" s="7"/>
      <c r="F76" s="8"/>
    </row>
    <row r="77" spans="1:6" x14ac:dyDescent="0.2">
      <c r="A77" s="9" t="s">
        <v>60</v>
      </c>
      <c r="B77" s="7" t="s">
        <v>2</v>
      </c>
      <c r="C77" s="12" t="s">
        <v>19</v>
      </c>
      <c r="D77" s="43">
        <v>0</v>
      </c>
      <c r="E77" s="7">
        <v>20</v>
      </c>
      <c r="F77" s="8">
        <f t="shared" ref="F77" si="12">D77*E77</f>
        <v>0</v>
      </c>
    </row>
    <row r="78" spans="1:6" ht="13.5" thickBot="1" x14ac:dyDescent="0.25">
      <c r="A78" s="13" t="s">
        <v>18</v>
      </c>
      <c r="B78" s="14" t="s">
        <v>3</v>
      </c>
      <c r="C78" s="15" t="s">
        <v>20</v>
      </c>
      <c r="D78" s="16"/>
      <c r="E78" s="14"/>
      <c r="F78" s="8"/>
    </row>
    <row r="79" spans="1:6" ht="13.5" thickBot="1" x14ac:dyDescent="0.25">
      <c r="A79" s="17" t="s">
        <v>11</v>
      </c>
      <c r="B79" s="18"/>
      <c r="C79" s="18"/>
      <c r="D79" s="18"/>
      <c r="E79" s="18"/>
      <c r="F79" s="20">
        <f>SUM(F47:F78)</f>
        <v>0</v>
      </c>
    </row>
    <row r="80" spans="1:6" ht="13.5" thickBot="1" x14ac:dyDescent="0.25">
      <c r="A80" s="21"/>
      <c r="B80" s="10"/>
      <c r="C80" s="22"/>
      <c r="D80" s="10"/>
      <c r="E80" s="10"/>
      <c r="F80" s="23"/>
    </row>
    <row r="81" spans="1:10" ht="15.75" x14ac:dyDescent="0.25">
      <c r="A81" s="3" t="s">
        <v>40</v>
      </c>
      <c r="B81" s="4" t="s">
        <v>1</v>
      </c>
      <c r="C81" s="4" t="s">
        <v>4</v>
      </c>
      <c r="D81" s="4" t="s">
        <v>9</v>
      </c>
      <c r="E81" s="4" t="s">
        <v>10</v>
      </c>
      <c r="F81" s="5" t="s">
        <v>11</v>
      </c>
    </row>
    <row r="82" spans="1:10" x14ac:dyDescent="0.2">
      <c r="A82" s="6" t="s">
        <v>21</v>
      </c>
      <c r="B82" s="25" t="s">
        <v>51</v>
      </c>
      <c r="C82" s="12" t="s">
        <v>17</v>
      </c>
      <c r="D82" s="43">
        <v>0</v>
      </c>
      <c r="E82" s="7">
        <f>3*11</f>
        <v>33</v>
      </c>
      <c r="F82" s="8">
        <f>D82*E82</f>
        <v>0</v>
      </c>
      <c r="H82" s="24"/>
    </row>
    <row r="83" spans="1:10" x14ac:dyDescent="0.2">
      <c r="A83" s="9" t="s">
        <v>50</v>
      </c>
      <c r="B83" s="25" t="s">
        <v>51</v>
      </c>
      <c r="C83" s="12" t="s">
        <v>6</v>
      </c>
      <c r="D83" s="43">
        <v>0</v>
      </c>
      <c r="E83" s="7">
        <f>3.5*11</f>
        <v>38.5</v>
      </c>
      <c r="F83" s="8">
        <f>D83*E83</f>
        <v>0</v>
      </c>
    </row>
    <row r="84" spans="1:10" x14ac:dyDescent="0.2">
      <c r="A84" s="6"/>
      <c r="B84" s="25" t="s">
        <v>51</v>
      </c>
      <c r="C84" s="12" t="s">
        <v>7</v>
      </c>
      <c r="D84" s="43">
        <v>0</v>
      </c>
      <c r="E84" s="7">
        <f>1.5*11</f>
        <v>16.5</v>
      </c>
      <c r="F84" s="8">
        <f t="shared" ref="F84" si="13">D84*E84</f>
        <v>0</v>
      </c>
      <c r="J84" s="24"/>
    </row>
    <row r="85" spans="1:10" x14ac:dyDescent="0.2">
      <c r="A85" s="6"/>
      <c r="B85" s="7"/>
      <c r="C85" s="12"/>
      <c r="D85" s="26"/>
      <c r="E85" s="7"/>
      <c r="F85" s="8"/>
      <c r="J85" s="24"/>
    </row>
    <row r="86" spans="1:10" x14ac:dyDescent="0.2">
      <c r="A86" s="6" t="s">
        <v>21</v>
      </c>
      <c r="B86" s="7" t="s">
        <v>48</v>
      </c>
      <c r="C86" s="12" t="s">
        <v>17</v>
      </c>
      <c r="D86" s="43">
        <v>0</v>
      </c>
      <c r="E86" s="7">
        <f>3*4</f>
        <v>12</v>
      </c>
      <c r="F86" s="8">
        <f>D86*E86</f>
        <v>0</v>
      </c>
      <c r="H86" s="24"/>
    </row>
    <row r="87" spans="1:10" x14ac:dyDescent="0.2">
      <c r="A87" s="9" t="s">
        <v>49</v>
      </c>
      <c r="B87" s="7" t="s">
        <v>48</v>
      </c>
      <c r="C87" s="12" t="s">
        <v>6</v>
      </c>
      <c r="D87" s="43">
        <v>0</v>
      </c>
      <c r="E87" s="7">
        <f>3.5*4</f>
        <v>14</v>
      </c>
      <c r="F87" s="8">
        <f>D87*E87</f>
        <v>0</v>
      </c>
    </row>
    <row r="88" spans="1:10" x14ac:dyDescent="0.2">
      <c r="A88" s="6"/>
      <c r="B88" s="7" t="s">
        <v>48</v>
      </c>
      <c r="C88" s="12" t="s">
        <v>7</v>
      </c>
      <c r="D88" s="43">
        <v>0</v>
      </c>
      <c r="E88" s="7">
        <f>1.5*4</f>
        <v>6</v>
      </c>
      <c r="F88" s="8">
        <f t="shared" ref="F88" si="14">D88*E88</f>
        <v>0</v>
      </c>
      <c r="J88" s="24"/>
    </row>
    <row r="89" spans="1:10" x14ac:dyDescent="0.2">
      <c r="A89" s="6"/>
      <c r="B89" s="7"/>
      <c r="C89" s="7"/>
      <c r="D89" s="11"/>
      <c r="E89" s="7"/>
      <c r="F89" s="8"/>
    </row>
    <row r="90" spans="1:10" x14ac:dyDescent="0.2">
      <c r="A90" s="6" t="s">
        <v>22</v>
      </c>
      <c r="B90" s="7" t="s">
        <v>43</v>
      </c>
      <c r="C90" s="12" t="s">
        <v>17</v>
      </c>
      <c r="D90" s="43">
        <v>0</v>
      </c>
      <c r="E90" s="7">
        <f>3*24</f>
        <v>72</v>
      </c>
      <c r="F90" s="8">
        <f t="shared" ref="F90:F94" si="15">D90*E90</f>
        <v>0</v>
      </c>
    </row>
    <row r="91" spans="1:10" x14ac:dyDescent="0.2">
      <c r="A91" s="6" t="s">
        <v>44</v>
      </c>
      <c r="B91" s="7" t="s">
        <v>43</v>
      </c>
      <c r="C91" s="12" t="s">
        <v>6</v>
      </c>
      <c r="D91" s="43">
        <v>0</v>
      </c>
      <c r="E91" s="7">
        <f>3.5*24</f>
        <v>84</v>
      </c>
      <c r="F91" s="8">
        <f t="shared" si="15"/>
        <v>0</v>
      </c>
    </row>
    <row r="92" spans="1:10" x14ac:dyDescent="0.2">
      <c r="A92" s="6"/>
      <c r="B92" s="7" t="s">
        <v>43</v>
      </c>
      <c r="C92" s="12" t="s">
        <v>7</v>
      </c>
      <c r="D92" s="43">
        <v>0</v>
      </c>
      <c r="E92" s="7">
        <f>1.5*24</f>
        <v>36</v>
      </c>
      <c r="F92" s="8">
        <f t="shared" si="15"/>
        <v>0</v>
      </c>
    </row>
    <row r="93" spans="1:10" x14ac:dyDescent="0.2">
      <c r="A93" s="6" t="s">
        <v>45</v>
      </c>
      <c r="B93" s="7" t="s">
        <v>46</v>
      </c>
      <c r="C93" s="12" t="s">
        <v>17</v>
      </c>
      <c r="D93" s="43">
        <v>0</v>
      </c>
      <c r="E93" s="7">
        <f>3*5</f>
        <v>15</v>
      </c>
      <c r="F93" s="8">
        <f t="shared" si="15"/>
        <v>0</v>
      </c>
    </row>
    <row r="94" spans="1:10" x14ac:dyDescent="0.2">
      <c r="A94" s="6"/>
      <c r="B94" s="7" t="s">
        <v>46</v>
      </c>
      <c r="C94" s="12" t="s">
        <v>6</v>
      </c>
      <c r="D94" s="43">
        <v>0</v>
      </c>
      <c r="E94" s="7">
        <f>3.5*5</f>
        <v>17.5</v>
      </c>
      <c r="F94" s="8">
        <f t="shared" si="15"/>
        <v>0</v>
      </c>
    </row>
    <row r="95" spans="1:10" x14ac:dyDescent="0.2">
      <c r="A95" s="6"/>
      <c r="B95" s="7" t="s">
        <v>46</v>
      </c>
      <c r="C95" s="12" t="s">
        <v>24</v>
      </c>
      <c r="D95" s="43">
        <v>0</v>
      </c>
      <c r="E95" s="7">
        <f>3.5*5</f>
        <v>17.5</v>
      </c>
      <c r="F95" s="8">
        <f>D95*E95</f>
        <v>0</v>
      </c>
    </row>
    <row r="96" spans="1:10" x14ac:dyDescent="0.2">
      <c r="A96" s="6" t="s">
        <v>47</v>
      </c>
      <c r="B96" s="7" t="s">
        <v>48</v>
      </c>
      <c r="C96" s="12" t="s">
        <v>17</v>
      </c>
      <c r="D96" s="43">
        <v>0</v>
      </c>
      <c r="E96" s="7">
        <f>3*17</f>
        <v>51</v>
      </c>
      <c r="F96" s="8">
        <f t="shared" ref="F96:F98" si="16">D96*E96</f>
        <v>0</v>
      </c>
    </row>
    <row r="97" spans="1:6" x14ac:dyDescent="0.2">
      <c r="A97" s="6"/>
      <c r="B97" s="7" t="s">
        <v>48</v>
      </c>
      <c r="C97" s="12" t="s">
        <v>6</v>
      </c>
      <c r="D97" s="43">
        <v>0</v>
      </c>
      <c r="E97" s="7">
        <f>3.5*17</f>
        <v>59.5</v>
      </c>
      <c r="F97" s="8">
        <f t="shared" si="16"/>
        <v>0</v>
      </c>
    </row>
    <row r="98" spans="1:6" x14ac:dyDescent="0.2">
      <c r="A98" s="6"/>
      <c r="B98" s="7" t="s">
        <v>48</v>
      </c>
      <c r="C98" s="12" t="s">
        <v>24</v>
      </c>
      <c r="D98" s="43">
        <v>0</v>
      </c>
      <c r="E98" s="7">
        <f>3.5*17</f>
        <v>59.5</v>
      </c>
      <c r="F98" s="8">
        <f t="shared" si="16"/>
        <v>0</v>
      </c>
    </row>
    <row r="99" spans="1:6" x14ac:dyDescent="0.2">
      <c r="A99" s="6"/>
      <c r="B99" s="7"/>
      <c r="C99" s="7"/>
      <c r="D99" s="11"/>
      <c r="E99" s="7"/>
      <c r="F99" s="8"/>
    </row>
    <row r="100" spans="1:6" x14ac:dyDescent="0.2">
      <c r="A100" s="6" t="s">
        <v>29</v>
      </c>
      <c r="B100" s="7" t="s">
        <v>2</v>
      </c>
      <c r="C100" s="12" t="s">
        <v>19</v>
      </c>
      <c r="D100" s="43">
        <v>0</v>
      </c>
      <c r="E100" s="7">
        <f>7.5*76</f>
        <v>570</v>
      </c>
      <c r="F100" s="8">
        <f t="shared" ref="F100:F102" si="17">D100*E100</f>
        <v>0</v>
      </c>
    </row>
    <row r="101" spans="1:6" x14ac:dyDescent="0.2">
      <c r="A101" s="6" t="s">
        <v>42</v>
      </c>
      <c r="B101" s="7" t="s">
        <v>2</v>
      </c>
      <c r="C101" s="12" t="s">
        <v>25</v>
      </c>
      <c r="D101" s="43">
        <v>0</v>
      </c>
      <c r="E101" s="7">
        <f>3.5*76</f>
        <v>266</v>
      </c>
      <c r="F101" s="8">
        <f t="shared" si="17"/>
        <v>0</v>
      </c>
    </row>
    <row r="102" spans="1:6" x14ac:dyDescent="0.2">
      <c r="A102" s="6" t="s">
        <v>30</v>
      </c>
      <c r="B102" s="7" t="s">
        <v>3</v>
      </c>
      <c r="C102" s="12" t="s">
        <v>26</v>
      </c>
      <c r="D102" s="43">
        <v>0</v>
      </c>
      <c r="E102" s="7">
        <f>12*31</f>
        <v>372</v>
      </c>
      <c r="F102" s="8">
        <f t="shared" si="17"/>
        <v>0</v>
      </c>
    </row>
    <row r="103" spans="1:6" x14ac:dyDescent="0.2">
      <c r="A103" s="6"/>
      <c r="B103" s="7"/>
      <c r="C103" s="7"/>
      <c r="D103" s="11"/>
      <c r="E103" s="7"/>
      <c r="F103" s="8"/>
    </row>
    <row r="104" spans="1:6" x14ac:dyDescent="0.2">
      <c r="A104" s="9" t="s">
        <v>53</v>
      </c>
      <c r="B104" s="7" t="s">
        <v>2</v>
      </c>
      <c r="C104" s="12" t="s">
        <v>17</v>
      </c>
      <c r="D104" s="43">
        <v>0</v>
      </c>
      <c r="E104" s="7">
        <f>3*33</f>
        <v>99</v>
      </c>
      <c r="F104" s="8">
        <f t="shared" ref="F104:F106" si="18">D104*E104</f>
        <v>0</v>
      </c>
    </row>
    <row r="105" spans="1:6" x14ac:dyDescent="0.2">
      <c r="A105" s="6"/>
      <c r="B105" s="7" t="s">
        <v>2</v>
      </c>
      <c r="C105" s="12" t="s">
        <v>6</v>
      </c>
      <c r="D105" s="43">
        <v>0</v>
      </c>
      <c r="E105" s="7">
        <f>3.5*33</f>
        <v>115.5</v>
      </c>
      <c r="F105" s="8">
        <f t="shared" si="18"/>
        <v>0</v>
      </c>
    </row>
    <row r="106" spans="1:6" x14ac:dyDescent="0.2">
      <c r="A106" s="6"/>
      <c r="B106" s="7" t="s">
        <v>2</v>
      </c>
      <c r="C106" s="12" t="s">
        <v>7</v>
      </c>
      <c r="D106" s="43">
        <v>0</v>
      </c>
      <c r="E106" s="7">
        <f>1.5*33</f>
        <v>49.5</v>
      </c>
      <c r="F106" s="8">
        <f t="shared" si="18"/>
        <v>0</v>
      </c>
    </row>
    <row r="107" spans="1:6" x14ac:dyDescent="0.2">
      <c r="A107" s="6"/>
      <c r="B107" s="7"/>
      <c r="C107" s="12"/>
      <c r="D107" s="12"/>
      <c r="E107" s="7"/>
      <c r="F107" s="8"/>
    </row>
    <row r="108" spans="1:6" x14ac:dyDescent="0.2">
      <c r="A108" s="9" t="s">
        <v>52</v>
      </c>
      <c r="B108" s="7" t="s">
        <v>3</v>
      </c>
      <c r="C108" s="12" t="s">
        <v>17</v>
      </c>
      <c r="D108" s="43">
        <v>0</v>
      </c>
      <c r="E108" s="7">
        <f>3*13</f>
        <v>39</v>
      </c>
      <c r="F108" s="8">
        <f t="shared" ref="F108:F110" si="19">D108*E108</f>
        <v>0</v>
      </c>
    </row>
    <row r="109" spans="1:6" x14ac:dyDescent="0.2">
      <c r="A109" s="6"/>
      <c r="B109" s="7" t="s">
        <v>3</v>
      </c>
      <c r="C109" s="12" t="s">
        <v>6</v>
      </c>
      <c r="D109" s="43">
        <v>0</v>
      </c>
      <c r="E109" s="7">
        <f>3.5*13</f>
        <v>45.5</v>
      </c>
      <c r="F109" s="8">
        <f t="shared" si="19"/>
        <v>0</v>
      </c>
    </row>
    <row r="110" spans="1:6" x14ac:dyDescent="0.2">
      <c r="A110" s="6"/>
      <c r="B110" s="7" t="s">
        <v>3</v>
      </c>
      <c r="C110" s="12" t="s">
        <v>7</v>
      </c>
      <c r="D110" s="43">
        <v>0</v>
      </c>
      <c r="E110" s="7">
        <f>1.5*13</f>
        <v>19.5</v>
      </c>
      <c r="F110" s="8">
        <f t="shared" si="19"/>
        <v>0</v>
      </c>
    </row>
    <row r="111" spans="1:6" x14ac:dyDescent="0.2">
      <c r="A111" s="6"/>
      <c r="B111" s="7"/>
      <c r="C111" s="7"/>
      <c r="D111" s="11"/>
      <c r="E111" s="7"/>
      <c r="F111" s="8"/>
    </row>
    <row r="112" spans="1:6" x14ac:dyDescent="0.2">
      <c r="A112" s="9" t="s">
        <v>60</v>
      </c>
      <c r="B112" s="7" t="s">
        <v>2</v>
      </c>
      <c r="C112" s="12" t="s">
        <v>19</v>
      </c>
      <c r="D112" s="43">
        <v>0</v>
      </c>
      <c r="E112" s="7">
        <v>20</v>
      </c>
      <c r="F112" s="8">
        <f t="shared" ref="F112" si="20">D112*E112</f>
        <v>0</v>
      </c>
    </row>
    <row r="113" spans="1:6" ht="13.5" thickBot="1" x14ac:dyDescent="0.25">
      <c r="A113" s="13" t="s">
        <v>18</v>
      </c>
      <c r="B113" s="14" t="s">
        <v>3</v>
      </c>
      <c r="C113" s="15" t="s">
        <v>20</v>
      </c>
      <c r="D113" s="16"/>
      <c r="E113" s="14"/>
      <c r="F113" s="8"/>
    </row>
    <row r="114" spans="1:6" ht="13.5" thickBot="1" x14ac:dyDescent="0.25">
      <c r="A114" s="17" t="s">
        <v>11</v>
      </c>
      <c r="B114" s="18"/>
      <c r="C114" s="18"/>
      <c r="D114" s="18"/>
      <c r="E114" s="18"/>
      <c r="F114" s="20">
        <f>SUM(F82:F113)</f>
        <v>0</v>
      </c>
    </row>
    <row r="115" spans="1:6" x14ac:dyDescent="0.2">
      <c r="A115" s="21"/>
      <c r="B115" s="10"/>
      <c r="C115" s="22"/>
      <c r="D115" s="10"/>
      <c r="E115" s="10"/>
      <c r="F115" s="23"/>
    </row>
    <row r="116" spans="1:6" ht="13.5" thickBot="1" x14ac:dyDescent="0.25">
      <c r="A116" s="21"/>
      <c r="B116" s="10"/>
      <c r="C116" s="10"/>
      <c r="D116" s="10"/>
      <c r="E116" s="10"/>
      <c r="F116" s="10"/>
    </row>
    <row r="117" spans="1:6" ht="15.75" x14ac:dyDescent="0.25">
      <c r="A117" s="3" t="s">
        <v>27</v>
      </c>
      <c r="B117" s="4" t="s">
        <v>28</v>
      </c>
      <c r="C117" s="37"/>
      <c r="D117" s="10"/>
      <c r="E117" s="10"/>
      <c r="F117" s="10"/>
    </row>
    <row r="118" spans="1:6" ht="15" x14ac:dyDescent="0.2">
      <c r="A118" s="27" t="s">
        <v>37</v>
      </c>
      <c r="B118" s="28">
        <f>F23</f>
        <v>0</v>
      </c>
      <c r="C118" s="38"/>
      <c r="D118" s="10"/>
      <c r="E118" s="10"/>
      <c r="F118" s="10"/>
    </row>
    <row r="119" spans="1:6" ht="15" x14ac:dyDescent="0.2">
      <c r="A119" s="27" t="s">
        <v>38</v>
      </c>
      <c r="B119" s="28">
        <f>F44</f>
        <v>0</v>
      </c>
      <c r="C119" s="38"/>
      <c r="D119" s="10"/>
      <c r="E119" s="10"/>
      <c r="F119" s="10"/>
    </row>
    <row r="120" spans="1:6" ht="15" x14ac:dyDescent="0.2">
      <c r="A120" s="27" t="s">
        <v>41</v>
      </c>
      <c r="B120" s="28">
        <f>F79</f>
        <v>0</v>
      </c>
      <c r="C120" s="38"/>
      <c r="D120" s="10"/>
      <c r="E120" s="10"/>
      <c r="F120" s="10"/>
    </row>
    <row r="121" spans="1:6" ht="15.75" thickBot="1" x14ac:dyDescent="0.25">
      <c r="A121" s="39" t="s">
        <v>40</v>
      </c>
      <c r="B121" s="40">
        <f>F114</f>
        <v>0</v>
      </c>
      <c r="C121" s="38"/>
      <c r="D121" s="10"/>
      <c r="E121" s="10"/>
      <c r="F121" s="10"/>
    </row>
    <row r="122" spans="1:6" ht="16.5" thickBot="1" x14ac:dyDescent="0.3">
      <c r="A122" s="41" t="s">
        <v>61</v>
      </c>
      <c r="B122" s="42">
        <f>SUM(B118:B121)</f>
        <v>0</v>
      </c>
      <c r="C122" s="38"/>
      <c r="D122" s="10"/>
      <c r="E122" s="10"/>
      <c r="F122" s="10"/>
    </row>
    <row r="123" spans="1:6" ht="15" x14ac:dyDescent="0.2">
      <c r="A123" s="29"/>
      <c r="B123" s="29"/>
      <c r="C123" s="30"/>
    </row>
    <row r="124" spans="1:6" ht="15.75" thickBot="1" x14ac:dyDescent="0.25">
      <c r="A124" s="29"/>
      <c r="B124" s="29"/>
      <c r="C124" s="30"/>
    </row>
    <row r="125" spans="1:6" ht="15" x14ac:dyDescent="0.2">
      <c r="A125" s="31" t="s">
        <v>33</v>
      </c>
      <c r="B125" s="44"/>
      <c r="C125" s="32"/>
      <c r="D125" s="33"/>
    </row>
    <row r="126" spans="1:6" ht="15" x14ac:dyDescent="0.2">
      <c r="A126" s="34" t="s">
        <v>34</v>
      </c>
      <c r="B126" s="45"/>
      <c r="C126" s="35"/>
      <c r="D126" s="36"/>
    </row>
    <row r="127" spans="1:6" ht="15" x14ac:dyDescent="0.2">
      <c r="A127" s="34" t="s">
        <v>35</v>
      </c>
      <c r="B127" s="45"/>
      <c r="C127" s="35"/>
      <c r="D127" s="36"/>
    </row>
    <row r="128" spans="1:6" ht="15" x14ac:dyDescent="0.2">
      <c r="A128" s="51" t="s">
        <v>36</v>
      </c>
      <c r="B128" s="46"/>
      <c r="C128" s="48"/>
      <c r="D128" s="53"/>
    </row>
    <row r="129" spans="1:4" ht="15" x14ac:dyDescent="0.2">
      <c r="A129" s="51"/>
      <c r="B129" s="46"/>
      <c r="C129" s="48"/>
      <c r="D129" s="53"/>
    </row>
    <row r="130" spans="1:4" ht="15" x14ac:dyDescent="0.2">
      <c r="A130" s="51"/>
      <c r="B130" s="46"/>
      <c r="C130" s="48"/>
      <c r="D130" s="53"/>
    </row>
    <row r="131" spans="1:4" ht="15" x14ac:dyDescent="0.2">
      <c r="A131" s="51"/>
      <c r="B131" s="46"/>
      <c r="C131" s="48"/>
      <c r="D131" s="53"/>
    </row>
    <row r="132" spans="1:4" ht="15.75" thickBot="1" x14ac:dyDescent="0.25">
      <c r="A132" s="52"/>
      <c r="B132" s="47"/>
      <c r="C132" s="49"/>
      <c r="D132" s="54"/>
    </row>
    <row r="133" spans="1:4" x14ac:dyDescent="0.2"/>
  </sheetData>
  <sheetProtection algorithmName="SHA-512" hashValue="bT4JassJ69akbVcwj1/bmkdQk2fzjrnMp5CdW/bqpl4FKUmNGWxMSqpfyH5n3/Mg1z9AsJPgKfYkkSG6J5ATqQ==" saltValue="jRUsSbYBUfAaBf5iEMIJbA==" spinCount="100000" sheet="1" objects="1" scenarios="1"/>
  <mergeCells count="2">
    <mergeCell ref="A128:A132"/>
    <mergeCell ref="D128:D132"/>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778AF4CC-CC46-48DF-8D86-0CA9855AE7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8A1488-2289-4EE2-B232-F3EC1871C9A4}">
  <ds:schemaRefs>
    <ds:schemaRef ds:uri="http://schemas.microsoft.com/sharepoint/v3/contenttype/forms"/>
  </ds:schemaRefs>
</ds:datastoreItem>
</file>

<file path=customXml/itemProps3.xml><?xml version="1.0" encoding="utf-8"?>
<ds:datastoreItem xmlns:ds="http://schemas.openxmlformats.org/officeDocument/2006/customXml" ds:itemID="{A056BD01-9AA4-4615-B2BC-79D97E7E7BA2}">
  <ds:schemaRefs>
    <ds:schemaRef ds:uri="http://schemas.microsoft.com/office/infopath/2007/PartnerControls"/>
    <ds:schemaRef ds:uri="http://purl.org/dc/elements/1.1/"/>
    <ds:schemaRef ds:uri="http://schemas.microsoft.com/office/2006/metadata/properties"/>
    <ds:schemaRef ds:uri="http://purl.org/dc/terms/"/>
    <ds:schemaRef ds:uri="c64fecbb-1954-4030-8120-5d79bf625a24"/>
    <ds:schemaRef ds:uri="http://schemas.microsoft.com/office/2006/documentManagement/types"/>
    <ds:schemaRef ds:uri="http://schemas.openxmlformats.org/package/2006/metadata/core-properties"/>
    <ds:schemaRef ds:uri="http://www.w3.org/XML/1998/namespace"/>
    <ds:schemaRef ds:uri="http://purl.org/dc/dcmitype/"/>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Bediening Brugwachter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Vermeulen</dc:creator>
  <cp:lastModifiedBy>Henk Vrieling - Flott inkoop- en interim-management</cp:lastModifiedBy>
  <dcterms:created xsi:type="dcterms:W3CDTF">2017-02-10T13:29:34Z</dcterms:created>
  <dcterms:modified xsi:type="dcterms:W3CDTF">2024-12-02T07:06:37Z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