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arcadiso365.sharepoint.com/teams/KRWOost-GROW/16  Contractmanagement/1.6.22 - Aanbestedingsdossier/Aanbestedingsdossier voor publicatie/Stapper versie 4.0/"/>
    </mc:Choice>
  </mc:AlternateContent>
  <xr:revisionPtr revIDLastSave="121" documentId="8_{62D3F60B-E12C-4CED-930E-B9E092716A84}" xr6:coauthVersionLast="47" xr6:coauthVersionMax="47" xr10:uidLastSave="{37FEA9C9-8DD5-4785-B9F1-566A453C7414}"/>
  <bookViews>
    <workbookView xWindow="28680" yWindow="-120" windowWidth="29040" windowHeight="15720" tabRatio="747" firstSheet="5" activeTab="12" xr2:uid="{103F4F6A-E517-4284-A2E4-A76A35AAA02B}"/>
  </bookViews>
  <sheets>
    <sheet name="Overzicht raamactiviteiten" sheetId="1" r:id="rId1"/>
    <sheet name="Bosscherwaarden" sheetId="2" r:id="rId2"/>
    <sheet name="Doorwerthsche waarden" sheetId="4" r:id="rId3"/>
    <sheet name="Drielsche Uiterwaarden" sheetId="5" r:id="rId4"/>
    <sheet name="Koekoeksche waard" sheetId="6" r:id="rId5"/>
    <sheet name="Meinerswijk" sheetId="7" r:id="rId6"/>
    <sheet name="Moerbergse waard" sheetId="8" r:id="rId7"/>
    <sheet name="Ossenwaard" sheetId="9" r:id="rId8"/>
    <sheet name="Polder De Eendracht  Bolswaard" sheetId="10" r:id="rId9"/>
    <sheet name="Blad1" sheetId="16" state="hidden" r:id="rId10"/>
    <sheet name="Randwijksche uiterwaarden Rauwe" sheetId="11" r:id="rId11"/>
    <sheet name="Renkumse benedenwaard" sheetId="12" r:id="rId12"/>
    <sheet name="Rosandepolder" sheetId="13" r:id="rId13"/>
    <sheet name="Wolfswaard" sheetId="14" r:id="rId14"/>
    <sheet name="ORBA" sheetId="15" r:id="rId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9" l="1"/>
  <c r="I68" i="13"/>
  <c r="I54" i="13"/>
  <c r="G53" i="13"/>
  <c r="G52" i="13"/>
  <c r="G51" i="13"/>
  <c r="I37" i="13"/>
  <c r="I67" i="2"/>
  <c r="I53" i="5"/>
  <c r="I81" i="14"/>
  <c r="I67" i="12"/>
  <c r="I65" i="2"/>
  <c r="I60" i="2"/>
  <c r="I53" i="4"/>
  <c r="I51" i="5"/>
  <c r="I46" i="6"/>
  <c r="E14" i="13" l="1"/>
  <c r="I26" i="13"/>
  <c r="I27" i="13"/>
  <c r="I29" i="13"/>
  <c r="I30" i="13"/>
  <c r="I31" i="13"/>
  <c r="I33" i="13"/>
  <c r="I34" i="13"/>
  <c r="I35" i="13"/>
  <c r="I36" i="13"/>
  <c r="I50" i="9"/>
  <c r="I51" i="9"/>
  <c r="I52" i="9" l="1"/>
  <c r="I78" i="14" l="1"/>
  <c r="I77" i="14"/>
  <c r="I65" i="13"/>
  <c r="I64" i="13"/>
  <c r="I64" i="12"/>
  <c r="I63" i="12"/>
  <c r="I92" i="11"/>
  <c r="I91" i="11"/>
  <c r="I50" i="10"/>
  <c r="I49" i="10"/>
  <c r="I64" i="8"/>
  <c r="I63" i="8"/>
  <c r="I78" i="7"/>
  <c r="I77" i="7"/>
  <c r="I80" i="7" s="1"/>
  <c r="I43" i="6"/>
  <c r="I42" i="6"/>
  <c r="I65" i="12" l="1"/>
  <c r="I93" i="11"/>
  <c r="I44" i="6"/>
  <c r="I50" i="5"/>
  <c r="I49" i="5"/>
  <c r="I50" i="4" l="1"/>
  <c r="I49" i="4"/>
  <c r="I51" i="4" s="1"/>
  <c r="I64" i="2"/>
  <c r="I63" i="2"/>
  <c r="I12" i="14" l="1"/>
  <c r="E15" i="4" l="1"/>
  <c r="E14" i="4"/>
  <c r="E15" i="7" l="1"/>
  <c r="E14" i="7"/>
  <c r="E14" i="5"/>
  <c r="I70" i="14"/>
  <c r="I71" i="14"/>
  <c r="I72" i="14"/>
  <c r="I73" i="14"/>
  <c r="I57" i="13"/>
  <c r="I58" i="13"/>
  <c r="I59" i="13"/>
  <c r="I60" i="13"/>
  <c r="I56" i="12"/>
  <c r="I57" i="12"/>
  <c r="I58" i="12"/>
  <c r="I59" i="12"/>
  <c r="I84" i="11"/>
  <c r="I85" i="11"/>
  <c r="I86" i="11"/>
  <c r="I87" i="11"/>
  <c r="I42" i="10"/>
  <c r="I46" i="10" s="1"/>
  <c r="I43" i="10"/>
  <c r="I44" i="10"/>
  <c r="I45" i="10"/>
  <c r="I43" i="9"/>
  <c r="I44" i="9"/>
  <c r="I45" i="9"/>
  <c r="I46" i="9"/>
  <c r="I56" i="8"/>
  <c r="I60" i="8" s="1"/>
  <c r="I57" i="8"/>
  <c r="I58" i="8"/>
  <c r="I59" i="8"/>
  <c r="I70" i="7"/>
  <c r="I71" i="7"/>
  <c r="I72" i="7"/>
  <c r="I73" i="7"/>
  <c r="I35" i="6"/>
  <c r="I36" i="6"/>
  <c r="I37" i="6"/>
  <c r="I38" i="6"/>
  <c r="I42" i="5"/>
  <c r="I43" i="5"/>
  <c r="I44" i="5"/>
  <c r="I45" i="5"/>
  <c r="I42" i="4"/>
  <c r="I43" i="4"/>
  <c r="I44" i="4"/>
  <c r="I45" i="4"/>
  <c r="I56" i="2"/>
  <c r="I57" i="2"/>
  <c r="I58" i="2"/>
  <c r="I59" i="2"/>
  <c r="I19" i="9"/>
  <c r="I20" i="9"/>
  <c r="I21" i="9"/>
  <c r="I22" i="9"/>
  <c r="I16" i="9"/>
  <c r="I17" i="9"/>
  <c r="I13" i="6"/>
  <c r="I14" i="6"/>
  <c r="I12" i="6"/>
  <c r="I19" i="6"/>
  <c r="I47" i="9" l="1"/>
  <c r="I39" i="6"/>
  <c r="I74" i="14"/>
  <c r="I88" i="11"/>
  <c r="I46" i="4"/>
  <c r="I46" i="5"/>
  <c r="I61" i="13"/>
  <c r="I60" i="12"/>
  <c r="I74" i="7"/>
  <c r="I15" i="6"/>
  <c r="E28" i="12"/>
  <c r="E14" i="8"/>
  <c r="I43" i="7"/>
  <c r="I42" i="7"/>
  <c r="I49" i="7"/>
  <c r="I48" i="7"/>
  <c r="I47" i="7"/>
  <c r="I46" i="7"/>
  <c r="I44" i="7"/>
  <c r="I40" i="7"/>
  <c r="I39" i="7"/>
  <c r="I35" i="7"/>
  <c r="I34" i="7"/>
  <c r="I33" i="7"/>
  <c r="I32" i="7"/>
  <c r="I30" i="7"/>
  <c r="I28" i="7"/>
  <c r="I26" i="7"/>
  <c r="I25" i="7"/>
  <c r="E15" i="5"/>
  <c r="I26" i="2"/>
  <c r="E29" i="12"/>
  <c r="I29" i="7" l="1"/>
  <c r="I49" i="14" l="1"/>
  <c r="I48" i="14"/>
  <c r="I47" i="14"/>
  <c r="I46" i="14"/>
  <c r="I44" i="14"/>
  <c r="I43" i="14"/>
  <c r="I42" i="14"/>
  <c r="I40" i="14"/>
  <c r="I39" i="14"/>
  <c r="I35" i="14"/>
  <c r="I34" i="14"/>
  <c r="I33" i="14"/>
  <c r="I32" i="14"/>
  <c r="I30" i="14"/>
  <c r="I29" i="14"/>
  <c r="I28" i="14"/>
  <c r="I26" i="14"/>
  <c r="I25" i="14"/>
  <c r="I35" i="12"/>
  <c r="I34" i="12"/>
  <c r="I33" i="12"/>
  <c r="I32" i="12"/>
  <c r="I30" i="12"/>
  <c r="I29" i="12"/>
  <c r="I28" i="12"/>
  <c r="I26" i="12"/>
  <c r="I25" i="12"/>
  <c r="I63" i="11"/>
  <c r="I62" i="11"/>
  <c r="I61" i="11"/>
  <c r="I60" i="11"/>
  <c r="I58" i="11"/>
  <c r="I57" i="11"/>
  <c r="I56" i="11"/>
  <c r="I54" i="11"/>
  <c r="I53" i="11"/>
  <c r="I67" i="11"/>
  <c r="I68" i="11"/>
  <c r="I69" i="11"/>
  <c r="I70" i="11"/>
  <c r="I74" i="11"/>
  <c r="I75" i="11"/>
  <c r="I76" i="11"/>
  <c r="I49" i="11"/>
  <c r="I48" i="11"/>
  <c r="I47" i="11"/>
  <c r="I46" i="11"/>
  <c r="I44" i="11"/>
  <c r="I43" i="11"/>
  <c r="I42" i="11"/>
  <c r="I40" i="11"/>
  <c r="I39" i="11"/>
  <c r="I35" i="11"/>
  <c r="I34" i="11"/>
  <c r="I33" i="11"/>
  <c r="I32" i="11"/>
  <c r="I30" i="11"/>
  <c r="I29" i="11"/>
  <c r="I28" i="11"/>
  <c r="I26" i="11"/>
  <c r="I25" i="11"/>
  <c r="I35" i="8"/>
  <c r="I34" i="8"/>
  <c r="I33" i="8"/>
  <c r="I32" i="8"/>
  <c r="I30" i="8"/>
  <c r="I29" i="8"/>
  <c r="I28" i="8"/>
  <c r="I26" i="8"/>
  <c r="I25" i="8"/>
  <c r="I35" i="2"/>
  <c r="I34" i="2"/>
  <c r="I33" i="2"/>
  <c r="I32" i="2"/>
  <c r="I30" i="2"/>
  <c r="I29" i="2"/>
  <c r="I28" i="2"/>
  <c r="I25" i="2"/>
  <c r="I71" i="11" l="1"/>
  <c r="I79" i="14"/>
  <c r="I63" i="14"/>
  <c r="I62" i="14"/>
  <c r="I61" i="14"/>
  <c r="I60" i="14"/>
  <c r="I56" i="14"/>
  <c r="I55" i="14"/>
  <c r="I54" i="14"/>
  <c r="I53" i="14"/>
  <c r="I21" i="14"/>
  <c r="I20" i="14"/>
  <c r="I19" i="14"/>
  <c r="I18" i="14"/>
  <c r="I16" i="14"/>
  <c r="I15" i="14"/>
  <c r="I14" i="14"/>
  <c r="I11" i="14"/>
  <c r="F5" i="15"/>
  <c r="F4" i="15"/>
  <c r="I66" i="13"/>
  <c r="I50" i="13"/>
  <c r="I49" i="13"/>
  <c r="I48" i="13"/>
  <c r="I47" i="13"/>
  <c r="I43" i="13"/>
  <c r="I42" i="13"/>
  <c r="I41" i="13"/>
  <c r="I40" i="13"/>
  <c r="I21" i="13"/>
  <c r="I20" i="13"/>
  <c r="I19" i="13"/>
  <c r="I18" i="13"/>
  <c r="I16" i="13"/>
  <c r="I15" i="13"/>
  <c r="I14" i="13"/>
  <c r="I12" i="13"/>
  <c r="I11" i="13"/>
  <c r="I49" i="12"/>
  <c r="I48" i="12"/>
  <c r="I47" i="12"/>
  <c r="I46" i="12"/>
  <c r="I42" i="12"/>
  <c r="I41" i="12"/>
  <c r="I40" i="12"/>
  <c r="I39" i="12"/>
  <c r="I21" i="12"/>
  <c r="I20" i="12"/>
  <c r="I19" i="12"/>
  <c r="I18" i="12"/>
  <c r="I16" i="12"/>
  <c r="I15" i="12"/>
  <c r="I14" i="12"/>
  <c r="I12" i="12"/>
  <c r="I11" i="12"/>
  <c r="I36" i="12" s="1"/>
  <c r="I77" i="11"/>
  <c r="I21" i="11"/>
  <c r="I20" i="11"/>
  <c r="I19" i="11"/>
  <c r="I18" i="11"/>
  <c r="I16" i="11"/>
  <c r="I15" i="11"/>
  <c r="I14" i="11"/>
  <c r="I12" i="11"/>
  <c r="I11" i="11"/>
  <c r="I51" i="10"/>
  <c r="I35" i="10"/>
  <c r="I34" i="10"/>
  <c r="I33" i="10"/>
  <c r="I32" i="10"/>
  <c r="I28" i="10"/>
  <c r="I27" i="10"/>
  <c r="I26" i="10"/>
  <c r="I25" i="10"/>
  <c r="I21" i="10"/>
  <c r="I20" i="10"/>
  <c r="I19" i="10"/>
  <c r="I18" i="10"/>
  <c r="I16" i="10"/>
  <c r="I15" i="10"/>
  <c r="I14" i="10"/>
  <c r="I12" i="10"/>
  <c r="I11" i="10"/>
  <c r="I36" i="9"/>
  <c r="I35" i="9"/>
  <c r="I34" i="9"/>
  <c r="I33" i="9"/>
  <c r="I29" i="9"/>
  <c r="I28" i="9"/>
  <c r="I27" i="9"/>
  <c r="I26" i="9"/>
  <c r="I15" i="9"/>
  <c r="I14" i="9"/>
  <c r="I12" i="9"/>
  <c r="I11" i="9"/>
  <c r="I65" i="8"/>
  <c r="I49" i="8"/>
  <c r="I48" i="8"/>
  <c r="I47" i="8"/>
  <c r="I46" i="8"/>
  <c r="I42" i="8"/>
  <c r="I41" i="8"/>
  <c r="I40" i="8"/>
  <c r="I39" i="8"/>
  <c r="I21" i="8"/>
  <c r="I20" i="8"/>
  <c r="I19" i="8"/>
  <c r="I18" i="8"/>
  <c r="I16" i="8"/>
  <c r="I15" i="8"/>
  <c r="I14" i="8"/>
  <c r="I12" i="8"/>
  <c r="I11" i="8"/>
  <c r="I63" i="7"/>
  <c r="I62" i="7"/>
  <c r="I61" i="7"/>
  <c r="I60" i="7"/>
  <c r="I56" i="7"/>
  <c r="I55" i="7"/>
  <c r="I54" i="7"/>
  <c r="I53" i="7"/>
  <c r="I21" i="7"/>
  <c r="I20" i="7"/>
  <c r="I19" i="7"/>
  <c r="I18" i="7"/>
  <c r="I16" i="7"/>
  <c r="I15" i="7"/>
  <c r="I14" i="7"/>
  <c r="I12" i="7"/>
  <c r="I11" i="7"/>
  <c r="I28" i="6"/>
  <c r="I27" i="6"/>
  <c r="I26" i="6"/>
  <c r="I25" i="6"/>
  <c r="I21" i="6"/>
  <c r="I20" i="6"/>
  <c r="I18" i="6"/>
  <c r="I22" i="6" s="1"/>
  <c r="I35" i="5"/>
  <c r="I34" i="5"/>
  <c r="I33" i="5"/>
  <c r="I32" i="5"/>
  <c r="I28" i="5"/>
  <c r="I27" i="5"/>
  <c r="I26" i="5"/>
  <c r="I25" i="5"/>
  <c r="I29" i="5" s="1"/>
  <c r="I21" i="5"/>
  <c r="I20" i="5"/>
  <c r="I19" i="5"/>
  <c r="I18" i="5"/>
  <c r="I16" i="5"/>
  <c r="I15" i="5"/>
  <c r="I14" i="5"/>
  <c r="I12" i="5"/>
  <c r="I11" i="5"/>
  <c r="I35" i="4"/>
  <c r="I34" i="4"/>
  <c r="I33" i="4"/>
  <c r="I32" i="4"/>
  <c r="I28" i="4"/>
  <c r="I27" i="4"/>
  <c r="I26" i="4"/>
  <c r="I25" i="4"/>
  <c r="I29" i="4" s="1"/>
  <c r="I21" i="4"/>
  <c r="I20" i="4"/>
  <c r="I19" i="4"/>
  <c r="I18" i="4"/>
  <c r="I16" i="4"/>
  <c r="I15" i="4"/>
  <c r="I14" i="4"/>
  <c r="I12" i="4"/>
  <c r="I11" i="4"/>
  <c r="I49" i="2"/>
  <c r="I48" i="2"/>
  <c r="I47" i="2"/>
  <c r="I46" i="2"/>
  <c r="I42" i="2"/>
  <c r="I41" i="2"/>
  <c r="I40" i="2"/>
  <c r="I39" i="2"/>
  <c r="I21" i="2"/>
  <c r="I20" i="2"/>
  <c r="I19" i="2"/>
  <c r="I18" i="2"/>
  <c r="I16" i="2"/>
  <c r="I15" i="2"/>
  <c r="I14" i="2"/>
  <c r="I12" i="2"/>
  <c r="I11" i="2"/>
  <c r="I36" i="2" l="1"/>
  <c r="I36" i="8"/>
  <c r="I50" i="14"/>
  <c r="I43" i="12"/>
  <c r="I22" i="5"/>
  <c r="I22" i="10"/>
  <c r="I22" i="4"/>
  <c r="I43" i="8"/>
  <c r="I44" i="13"/>
  <c r="I30" i="9"/>
  <c r="G37" i="9" s="1"/>
  <c r="I37" i="9" s="1"/>
  <c r="G38" i="9" s="1"/>
  <c r="I38" i="9" s="1"/>
  <c r="I57" i="14"/>
  <c r="I43" i="2"/>
  <c r="I29" i="10"/>
  <c r="I50" i="7"/>
  <c r="I57" i="7"/>
  <c r="G50" i="12"/>
  <c r="I64" i="11"/>
  <c r="F7" i="15"/>
  <c r="D16" i="1" s="1"/>
  <c r="G64" i="14" l="1"/>
  <c r="I64" i="14" s="1"/>
  <c r="I51" i="13"/>
  <c r="I53" i="13" s="1"/>
  <c r="G64" i="7"/>
  <c r="I64" i="7" s="1"/>
  <c r="G50" i="2"/>
  <c r="I50" i="2" s="1"/>
  <c r="G36" i="4"/>
  <c r="I36" i="4" s="1"/>
  <c r="G78" i="11"/>
  <c r="I78" i="11" s="1"/>
  <c r="G50" i="8"/>
  <c r="I50" i="8" s="1"/>
  <c r="G52" i="8" s="1"/>
  <c r="I52" i="8" s="1"/>
  <c r="G36" i="10"/>
  <c r="I36" i="10" s="1"/>
  <c r="G36" i="5"/>
  <c r="I36" i="5" s="1"/>
  <c r="G29" i="6"/>
  <c r="I29" i="6" s="1"/>
  <c r="I50" i="12"/>
  <c r="G39" i="9"/>
  <c r="I39" i="9" s="1"/>
  <c r="I40" i="9" s="1"/>
  <c r="I54" i="9" s="1"/>
  <c r="G52" i="2" l="1"/>
  <c r="I52" i="2" s="1"/>
  <c r="I53" i="2"/>
  <c r="G80" i="11"/>
  <c r="I80" i="11" s="1"/>
  <c r="I52" i="13"/>
  <c r="G65" i="14"/>
  <c r="I65" i="14" s="1"/>
  <c r="G37" i="10"/>
  <c r="I37" i="10" s="1"/>
  <c r="G38" i="5"/>
  <c r="I38" i="5" s="1"/>
  <c r="G38" i="4"/>
  <c r="I38" i="4" s="1"/>
  <c r="G51" i="2"/>
  <c r="I51" i="2" s="1"/>
  <c r="G51" i="8"/>
  <c r="I51" i="8" s="1"/>
  <c r="I53" i="8" s="1"/>
  <c r="I67" i="8" s="1"/>
  <c r="G37" i="4"/>
  <c r="I37" i="4" s="1"/>
  <c r="I39" i="4" s="1"/>
  <c r="G66" i="14"/>
  <c r="I66" i="14" s="1"/>
  <c r="G79" i="11"/>
  <c r="I79" i="11" s="1"/>
  <c r="I81" i="11" s="1"/>
  <c r="I95" i="11" s="1"/>
  <c r="G31" i="6"/>
  <c r="I31" i="6" s="1"/>
  <c r="G38" i="10"/>
  <c r="I38" i="10" s="1"/>
  <c r="G66" i="7"/>
  <c r="I66" i="7" s="1"/>
  <c r="G65" i="7"/>
  <c r="I65" i="7" s="1"/>
  <c r="G52" i="12"/>
  <c r="I52" i="12" s="1"/>
  <c r="G30" i="6"/>
  <c r="I30" i="6" s="1"/>
  <c r="G51" i="12"/>
  <c r="I51" i="12" s="1"/>
  <c r="I53" i="12" s="1"/>
  <c r="D10" i="1"/>
  <c r="G37" i="5"/>
  <c r="I37" i="5" s="1"/>
  <c r="I39" i="5" s="1"/>
  <c r="D14" i="1" l="1"/>
  <c r="I67" i="7"/>
  <c r="I82" i="7" s="1"/>
  <c r="I67" i="14"/>
  <c r="D15" i="1" s="1"/>
  <c r="I39" i="10"/>
  <c r="I32" i="6"/>
  <c r="D9" i="1"/>
  <c r="D12" i="1"/>
  <c r="D5" i="1"/>
  <c r="D4" i="1"/>
  <c r="D7" i="1" l="1"/>
  <c r="I53" i="10"/>
  <c r="D11" i="1" s="1"/>
  <c r="D13" i="1"/>
  <c r="D8" i="1"/>
  <c r="D6" i="1"/>
  <c r="D18" i="1" l="1"/>
</calcChain>
</file>

<file path=xl/sharedStrings.xml><?xml version="1.0" encoding="utf-8"?>
<sst xmlns="http://schemas.openxmlformats.org/spreadsheetml/2006/main" count="2004" uniqueCount="157">
  <si>
    <t>Uiterwaarden</t>
  </si>
  <si>
    <t>Totaal</t>
  </si>
  <si>
    <t>Bosscherwaarden</t>
  </si>
  <si>
    <t>Doorwerthsche waarden</t>
  </si>
  <si>
    <t>Drielsche Uiterwaarden</t>
  </si>
  <si>
    <t xml:space="preserve"> </t>
  </si>
  <si>
    <t>Koekoeksche waard</t>
  </si>
  <si>
    <t>Meinerswijk</t>
  </si>
  <si>
    <t>Moerbergse waard</t>
  </si>
  <si>
    <t>Ossenwaard</t>
  </si>
  <si>
    <t>Polder De Eendracht/ Bolswaard</t>
  </si>
  <si>
    <t>Randwijksche uiterwaarden/Rauwert</t>
  </si>
  <si>
    <t>Renkumse benedenwaard</t>
  </si>
  <si>
    <t>Rosandepolder</t>
  </si>
  <si>
    <t>Wolfswaard</t>
  </si>
  <si>
    <t>ORBA</t>
  </si>
  <si>
    <t>Staat van prijzen per eenheid raamactiviteiten</t>
  </si>
  <si>
    <t>Staat van prijzen per eenheid raamactiviteiten (Stapper)</t>
  </si>
  <si>
    <t>NOK: Bosscherwaarden</t>
  </si>
  <si>
    <t>#</t>
  </si>
  <si>
    <t>Omschrijving</t>
  </si>
  <si>
    <t>Hoeveelheid</t>
  </si>
  <si>
    <t>Eenheid</t>
  </si>
  <si>
    <t>Eenheidsprijs</t>
  </si>
  <si>
    <t>Directe bouwkosten</t>
  </si>
  <si>
    <t>A</t>
  </si>
  <si>
    <t>Grondwerk</t>
  </si>
  <si>
    <t>A.1</t>
  </si>
  <si>
    <t>Ontgraven</t>
  </si>
  <si>
    <t>m3</t>
  </si>
  <si>
    <t>EUR/m3</t>
  </si>
  <si>
    <t>A.2</t>
  </si>
  <si>
    <t>Transport intern</t>
  </si>
  <si>
    <t>A.3</t>
  </si>
  <si>
    <t>Afvoer grond</t>
  </si>
  <si>
    <t>A.3.1</t>
  </si>
  <si>
    <t xml:space="preserve">Afvoer NT </t>
  </si>
  <si>
    <t>A.3.2</t>
  </si>
  <si>
    <t>Afvoer overig</t>
  </si>
  <si>
    <t>A.4</t>
  </si>
  <si>
    <t>Aanbrengen grond</t>
  </si>
  <si>
    <t>B</t>
  </si>
  <si>
    <t>Steenwerk</t>
  </si>
  <si>
    <t>B.1</t>
  </si>
  <si>
    <t>B.2</t>
  </si>
  <si>
    <t>B.3</t>
  </si>
  <si>
    <t>Afvoer steen</t>
  </si>
  <si>
    <t>B.4</t>
  </si>
  <si>
    <t>Leveren &amp; aanbrengen steen</t>
  </si>
  <si>
    <t>Subtotaal - Directe bouwkosten</t>
  </si>
  <si>
    <t>Engineeringskosten</t>
  </si>
  <si>
    <t>C.1</t>
  </si>
  <si>
    <t xml:space="preserve">Opstellen DO </t>
  </si>
  <si>
    <t>st</t>
  </si>
  <si>
    <t>EUR/st</t>
  </si>
  <si>
    <t>C.2</t>
  </si>
  <si>
    <t>Opstellen UO</t>
  </si>
  <si>
    <t>C.3</t>
  </si>
  <si>
    <t>Overige Documenten Ontwerpfase</t>
  </si>
  <si>
    <t>C.4</t>
  </si>
  <si>
    <t>Overige Documenten Uitvoeringsfase</t>
  </si>
  <si>
    <t>Subtotaal - Engineeringskosten</t>
  </si>
  <si>
    <t>Indirecte kosten</t>
  </si>
  <si>
    <t>D.1</t>
  </si>
  <si>
    <t>Eenmalige kosten</t>
  </si>
  <si>
    <t>D.2</t>
  </si>
  <si>
    <t>Algemene bouwplaatskosten</t>
  </si>
  <si>
    <t>D.3</t>
  </si>
  <si>
    <t>Uitvoeringskosten</t>
  </si>
  <si>
    <t>D.4</t>
  </si>
  <si>
    <t>Projectmanagementkosten</t>
  </si>
  <si>
    <t>D.5</t>
  </si>
  <si>
    <t>Algemene kosten</t>
  </si>
  <si>
    <t>%</t>
  </si>
  <si>
    <t>D.6</t>
  </si>
  <si>
    <t>Winst</t>
  </si>
  <si>
    <t>D.7</t>
  </si>
  <si>
    <t>Risico</t>
  </si>
  <si>
    <t>Subtotaal - Indirecte kosten</t>
  </si>
  <si>
    <t xml:space="preserve">Verschil in kosten bij inzet ZE-materieel </t>
  </si>
  <si>
    <t>E.1</t>
  </si>
  <si>
    <r>
      <t xml:space="preserve">Verschil in kosten voor inzet ZE-materieel &gt;0 &amp; </t>
    </r>
    <r>
      <rPr>
        <sz val="9"/>
        <color theme="1"/>
        <rFont val="Calibri"/>
        <family val="2"/>
      </rPr>
      <t>≤</t>
    </r>
    <r>
      <rPr>
        <sz val="10"/>
        <color theme="1"/>
        <rFont val="Calibri"/>
        <family val="2"/>
      </rPr>
      <t>30,00%</t>
    </r>
  </si>
  <si>
    <t>E.2</t>
  </si>
  <si>
    <t>Verschil in kosten voor inzet ZE-materieel &gt;30 &amp; ≤50%</t>
  </si>
  <si>
    <t>E.3</t>
  </si>
  <si>
    <t>Verschil in kosten voor inzet ZE-materieel &gt;50 &amp; ≤70%</t>
  </si>
  <si>
    <t>E.4</t>
  </si>
  <si>
    <t>Verschil in kosten voor inzet ZE-materieel &gt;70%</t>
  </si>
  <si>
    <t>Subtotaal - Verschil in kosten inzet ZE-materieel</t>
  </si>
  <si>
    <t>Waarde grond</t>
  </si>
  <si>
    <t>Subtotaal - Waarde grond</t>
  </si>
  <si>
    <t>Totaal stapper [Bosscherwaarden]</t>
  </si>
  <si>
    <t>NOK: Doorwerthsche waarden</t>
  </si>
  <si>
    <t>Maatregel 1: Natuurvriendelijke oever</t>
  </si>
  <si>
    <t>Totaal stapper [Doorwerthsche waarden]</t>
  </si>
  <si>
    <t>NOK: Drielsche Uiterwaarden</t>
  </si>
  <si>
    <t>KRW Maatregel 1: Luwte</t>
  </si>
  <si>
    <t>Totaal stapper [Drielsche Uiterwaarden]</t>
  </si>
  <si>
    <t>NOK: Koekoeksche waard</t>
  </si>
  <si>
    <t>Maatregel Rijshoutdam</t>
  </si>
  <si>
    <t xml:space="preserve">Maatregel Rijshoutdam </t>
  </si>
  <si>
    <t>G</t>
  </si>
  <si>
    <t>Leveren en aanbrengen Rijshoutdam</t>
  </si>
  <si>
    <t>G.1</t>
  </si>
  <si>
    <t>Leveren en aanbrengen palen</t>
  </si>
  <si>
    <t>G.2</t>
  </si>
  <si>
    <t>Leveren en aanbrengen Wiepen</t>
  </si>
  <si>
    <t>G.3</t>
  </si>
  <si>
    <t xml:space="preserve">Leveren en aanbrengen stamhout </t>
  </si>
  <si>
    <t>m1</t>
  </si>
  <si>
    <t>EUR/m1</t>
  </si>
  <si>
    <t>Totaal stapper [Koekoeksche waard]</t>
  </si>
  <si>
    <t>NOK: Meinerswijk</t>
  </si>
  <si>
    <t>KRW Maatregel 1: Kribben</t>
  </si>
  <si>
    <t>KRW Maatregel 2: Luwte</t>
  </si>
  <si>
    <t>KRW Maatregel 3: Bovenstrooms</t>
  </si>
  <si>
    <t>Totaal stapper [Meinerswijk]</t>
  </si>
  <si>
    <t>NOK: Moerbergse waard</t>
  </si>
  <si>
    <t>Totaal stapper [Moerbergse waard]</t>
  </si>
  <si>
    <t>NOK: Ossenwaard</t>
  </si>
  <si>
    <t>A.5</t>
  </si>
  <si>
    <t>Leveren grond</t>
  </si>
  <si>
    <t>Totaal stapper [Ossenwaard]</t>
  </si>
  <si>
    <t>NOK: Polder De Eendracht / Bolswaard</t>
  </si>
  <si>
    <t>Totaal stapper [Polder De Eendracht  Bolswaard]</t>
  </si>
  <si>
    <t>NOK: Randwijksche uiterwaarden/Rauwert</t>
  </si>
  <si>
    <t>KRW-maatregel 1 "Rauwert NVO 1 opschonen oever"</t>
  </si>
  <si>
    <t>KRW-maatregel 2 "Randwijksche Uiterwaarden NVO 3 opschonen oever"</t>
  </si>
  <si>
    <t>KRW-maatregel 3 "Randwijksche Uiterwaarden NVO 4 Luwtemaatregel"</t>
  </si>
  <si>
    <t>KRW-maatregel 4 "Verflauwen oevers"</t>
  </si>
  <si>
    <t>Totaal stapper [Randwijksche uiterwaarden/Rauwert]</t>
  </si>
  <si>
    <t>NOK: Renkumse benedenwaard</t>
  </si>
  <si>
    <t>KRW Maatregel 1: Natuurvriendelijke oever</t>
  </si>
  <si>
    <t>KRW Maatregel 2: Natuurvriendelijke oever</t>
  </si>
  <si>
    <t>Totaal stapper [Renkumse benedenwaard]</t>
  </si>
  <si>
    <t>NOK: Rosandepolder</t>
  </si>
  <si>
    <t>Totaal stapper [Rosandepolder]</t>
  </si>
  <si>
    <t>NOK: Wolfswaard</t>
  </si>
  <si>
    <t>KRW-maatregel 2: Luwte maatregel</t>
  </si>
  <si>
    <t>Totaal stapper [Wolfswaard]</t>
  </si>
  <si>
    <t>Opstartfase</t>
  </si>
  <si>
    <t>Kosten na de opstartfase, per periode van 4 weken</t>
  </si>
  <si>
    <t>Subtotaal</t>
  </si>
  <si>
    <t xml:space="preserve">	Waarde van aan de Opdrachtnemer te vervallen zand</t>
  </si>
  <si>
    <t>Waarde van aan de Opdrachtnemer te vervallen klei</t>
  </si>
  <si>
    <t>KRW Maatregel 2: Strang</t>
  </si>
  <si>
    <t>KRW-maatregel 1: Natuurvriendelijke oever 1 "Ontstenen oevers"</t>
  </si>
  <si>
    <t>KRW-maatregel 2: Natuurvriendelijke oever 2: "Ontstenen en verflauwen oevers"</t>
  </si>
  <si>
    <t>F.1.1</t>
  </si>
  <si>
    <t>F.1.2</t>
  </si>
  <si>
    <t>F.1,2</t>
  </si>
  <si>
    <t>KRW Maatregel 1 "NVO locatie Luwtemaatregel poelen"</t>
  </si>
  <si>
    <t>KRW Maatregel 2 "Herinrichting Beek"</t>
  </si>
  <si>
    <t>Opnemen bestorting</t>
  </si>
  <si>
    <t xml:space="preserve">KRW Maatregel 1: Kribverlenging </t>
  </si>
  <si>
    <t>KRW-maatregel 1: Natuurvriendelijke oever 3</t>
  </si>
  <si>
    <t>KRW-maatregel 3: Natuurvriendelijke oever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</si>
</sst>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&quot;€&quot;\ \-#,##0.00"/>
    <numFmt numFmtId="44" formatCode="_ &quot;€&quot;\ * #,##0.00_ ;_ &quot;€&quot;\ * \-#,##0.00_ ;_ &quot;€&quot;\ * &quot;-&quot;??_ ;_ @_ "/>
  </numFmts>
  <fonts count="15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9"/>
      <color rgb="FF1D1D1D"/>
      <name val="Verdana"/>
      <family val="2"/>
    </font>
    <font>
      <b/>
      <sz val="9"/>
      <color rgb="FF1D1D1D"/>
      <name val="Verdana"/>
      <family val="2"/>
    </font>
    <font>
      <b/>
      <sz val="9"/>
      <color theme="1"/>
      <name val="Verdana"/>
      <family val="2"/>
    </font>
    <font>
      <b/>
      <i/>
      <sz val="9"/>
      <color theme="1"/>
      <name val="Verdana"/>
      <family val="2"/>
    </font>
    <font>
      <sz val="10"/>
      <color rgb="FF000000"/>
      <name val="Calibri"/>
      <family val="2"/>
    </font>
    <font>
      <i/>
      <sz val="9"/>
      <color rgb="FF000000"/>
      <name val="Verdana"/>
      <family val="2"/>
    </font>
    <font>
      <sz val="10"/>
      <name val="Calibri"/>
      <family val="2"/>
    </font>
    <font>
      <b/>
      <sz val="9"/>
      <color theme="1"/>
      <name val="Verdana"/>
      <family val="2"/>
    </font>
    <font>
      <sz val="9"/>
      <color theme="1"/>
      <name val="Calibri"/>
      <family val="2"/>
    </font>
    <font>
      <b/>
      <i/>
      <sz val="9"/>
      <color theme="1"/>
      <name val="Verdana"/>
      <family val="2"/>
    </font>
    <font>
      <b/>
      <sz val="9"/>
      <color theme="1"/>
      <name val="Verdana"/>
      <family val="2"/>
    </font>
    <font>
      <b/>
      <i/>
      <sz val="9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BE2D5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Protection="1">
      <protection locked="0"/>
    </xf>
    <xf numFmtId="44" fontId="0" fillId="0" borderId="1" xfId="1" applyFont="1" applyBorder="1" applyProtection="1"/>
    <xf numFmtId="44" fontId="0" fillId="3" borderId="0" xfId="1" applyFont="1" applyFill="1" applyBorder="1" applyProtection="1">
      <protection locked="0"/>
    </xf>
    <xf numFmtId="44" fontId="0" fillId="3" borderId="0" xfId="1" applyFont="1" applyFill="1" applyProtection="1">
      <protection locked="0"/>
    </xf>
    <xf numFmtId="44" fontId="0" fillId="3" borderId="12" xfId="1" applyFont="1" applyFill="1" applyBorder="1" applyProtection="1">
      <protection locked="0"/>
    </xf>
    <xf numFmtId="44" fontId="0" fillId="3" borderId="8" xfId="1" applyFont="1" applyFill="1" applyBorder="1" applyProtection="1">
      <protection locked="0"/>
    </xf>
    <xf numFmtId="10" fontId="0" fillId="3" borderId="0" xfId="0" applyNumberFormat="1" applyFill="1" applyProtection="1">
      <protection locked="0"/>
    </xf>
    <xf numFmtId="10" fontId="0" fillId="3" borderId="12" xfId="0" applyNumberFormat="1" applyFill="1" applyBorder="1" applyProtection="1">
      <protection locked="0"/>
    </xf>
    <xf numFmtId="44" fontId="0" fillId="3" borderId="17" xfId="1" applyFont="1" applyFill="1" applyBorder="1" applyProtection="1">
      <protection locked="0"/>
    </xf>
    <xf numFmtId="8" fontId="7" fillId="4" borderId="0" xfId="0" applyNumberFormat="1" applyFont="1" applyFill="1" applyProtection="1">
      <protection locked="0"/>
    </xf>
    <xf numFmtId="8" fontId="7" fillId="4" borderId="12" xfId="0" applyNumberFormat="1" applyFont="1" applyFill="1" applyBorder="1" applyProtection="1">
      <protection locked="0"/>
    </xf>
    <xf numFmtId="44" fontId="0" fillId="3" borderId="22" xfId="1" applyFont="1" applyFill="1" applyBorder="1" applyProtection="1">
      <protection locked="0"/>
    </xf>
    <xf numFmtId="44" fontId="0" fillId="3" borderId="1" xfId="1" applyFont="1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1" xfId="0" applyFont="1" applyBorder="1"/>
    <xf numFmtId="0" fontId="0" fillId="0" borderId="10" xfId="0" applyBorder="1"/>
    <xf numFmtId="0" fontId="3" fillId="0" borderId="2" xfId="0" applyFont="1" applyBorder="1" applyAlignment="1">
      <alignment horizontal="left" vertical="center" wrapText="1"/>
    </xf>
    <xf numFmtId="44" fontId="0" fillId="0" borderId="1" xfId="0" applyNumberFormat="1" applyBorder="1"/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6" fillId="0" borderId="0" xfId="0" applyFont="1" applyAlignment="1">
      <alignment horizontal="right"/>
    </xf>
    <xf numFmtId="44" fontId="6" fillId="0" borderId="0" xfId="0" applyNumberFormat="1" applyFont="1"/>
    <xf numFmtId="0" fontId="5" fillId="0" borderId="0" xfId="0" applyFont="1" applyAlignment="1">
      <alignment horizontal="right"/>
    </xf>
    <xf numFmtId="44" fontId="5" fillId="0" borderId="0" xfId="0" applyNumberFormat="1" applyFont="1"/>
    <xf numFmtId="0" fontId="0" fillId="0" borderId="8" xfId="0" applyBorder="1"/>
    <xf numFmtId="44" fontId="0" fillId="0" borderId="9" xfId="0" applyNumberFormat="1" applyBorder="1"/>
    <xf numFmtId="0" fontId="0" fillId="0" borderId="12" xfId="0" applyBorder="1"/>
    <xf numFmtId="44" fontId="0" fillId="0" borderId="13" xfId="0" applyNumberFormat="1" applyBorder="1"/>
    <xf numFmtId="0" fontId="0" fillId="0" borderId="7" xfId="0" applyBorder="1"/>
    <xf numFmtId="0" fontId="0" fillId="0" borderId="8" xfId="0" applyBorder="1" applyAlignment="1">
      <alignment horizontal="left" indent="2"/>
    </xf>
    <xf numFmtId="4" fontId="0" fillId="0" borderId="8" xfId="0" applyNumberFormat="1" applyBorder="1"/>
    <xf numFmtId="0" fontId="0" fillId="0" borderId="11" xfId="0" applyBorder="1"/>
    <xf numFmtId="0" fontId="0" fillId="0" borderId="12" xfId="0" applyBorder="1" applyAlignment="1">
      <alignment horizontal="left" indent="2"/>
    </xf>
    <xf numFmtId="4" fontId="0" fillId="0" borderId="12" xfId="0" applyNumberFormat="1" applyBorder="1"/>
    <xf numFmtId="0" fontId="10" fillId="0" borderId="0" xfId="0" applyFont="1" applyAlignment="1">
      <alignment horizontal="left" indent="1"/>
    </xf>
    <xf numFmtId="2" fontId="0" fillId="0" borderId="0" xfId="0" applyNumberFormat="1"/>
    <xf numFmtId="44" fontId="0" fillId="0" borderId="0" xfId="0" applyNumberFormat="1"/>
    <xf numFmtId="0" fontId="0" fillId="0" borderId="17" xfId="0" applyBorder="1"/>
    <xf numFmtId="44" fontId="0" fillId="0" borderId="18" xfId="0" applyNumberFormat="1" applyBorder="1"/>
    <xf numFmtId="0" fontId="0" fillId="0" borderId="16" xfId="0" applyBorder="1"/>
    <xf numFmtId="0" fontId="0" fillId="0" borderId="17" xfId="0" applyBorder="1" applyAlignment="1">
      <alignment horizontal="left" indent="2"/>
    </xf>
    <xf numFmtId="2" fontId="0" fillId="0" borderId="17" xfId="0" applyNumberFormat="1" applyBorder="1"/>
    <xf numFmtId="44" fontId="0" fillId="0" borderId="15" xfId="0" applyNumberFormat="1" applyBorder="1"/>
    <xf numFmtId="0" fontId="0" fillId="0" borderId="23" xfId="0" applyBorder="1"/>
    <xf numFmtId="44" fontId="0" fillId="0" borderId="12" xfId="0" applyNumberFormat="1" applyBorder="1"/>
    <xf numFmtId="0" fontId="0" fillId="0" borderId="14" xfId="0" applyBorder="1"/>
    <xf numFmtId="0" fontId="0" fillId="0" borderId="0" xfId="0" applyAlignment="1">
      <alignment horizontal="left" indent="2"/>
    </xf>
    <xf numFmtId="0" fontId="0" fillId="0" borderId="24" xfId="0" applyBorder="1"/>
    <xf numFmtId="2" fontId="0" fillId="0" borderId="8" xfId="0" applyNumberFormat="1" applyBorder="1"/>
    <xf numFmtId="0" fontId="5" fillId="0" borderId="0" xfId="0" applyFont="1" applyAlignment="1">
      <alignment horizontal="left" indent="1"/>
    </xf>
    <xf numFmtId="2" fontId="0" fillId="0" borderId="12" xfId="0" applyNumberFormat="1" applyBorder="1"/>
    <xf numFmtId="0" fontId="0" fillId="0" borderId="0" xfId="0" applyAlignment="1">
      <alignment horizontal="left" indent="4"/>
    </xf>
    <xf numFmtId="4" fontId="0" fillId="0" borderId="0" xfId="0" applyNumberFormat="1"/>
    <xf numFmtId="0" fontId="0" fillId="0" borderId="12" xfId="0" applyBorder="1" applyAlignment="1">
      <alignment horizontal="left" indent="4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5"/>
    </xf>
    <xf numFmtId="44" fontId="0" fillId="0" borderId="0" xfId="1" applyFont="1" applyFill="1" applyBorder="1" applyProtection="1"/>
    <xf numFmtId="0" fontId="6" fillId="0" borderId="8" xfId="0" applyFont="1" applyBorder="1" applyAlignment="1">
      <alignment horizontal="left" indent="2"/>
    </xf>
    <xf numFmtId="0" fontId="0" fillId="0" borderId="10" xfId="0" applyBorder="1" applyAlignment="1">
      <alignment wrapText="1"/>
    </xf>
    <xf numFmtId="0" fontId="5" fillId="0" borderId="6" xfId="0" applyFont="1" applyBorder="1"/>
    <xf numFmtId="0" fontId="5" fillId="2" borderId="7" xfId="0" applyFont="1" applyFill="1" applyBorder="1"/>
    <xf numFmtId="0" fontId="5" fillId="2" borderId="8" xfId="0" applyFont="1" applyFill="1" applyBorder="1"/>
    <xf numFmtId="0" fontId="5" fillId="2" borderId="9" xfId="0" applyFont="1" applyFill="1" applyBorder="1"/>
    <xf numFmtId="0" fontId="5" fillId="0" borderId="10" xfId="0" applyFont="1" applyBorder="1"/>
    <xf numFmtId="0" fontId="5" fillId="2" borderId="11" xfId="0" applyFont="1" applyFill="1" applyBorder="1"/>
    <xf numFmtId="0" fontId="5" fillId="2" borderId="12" xfId="0" applyFont="1" applyFill="1" applyBorder="1"/>
    <xf numFmtId="0" fontId="5" fillId="2" borderId="13" xfId="0" applyFont="1" applyFill="1" applyBorder="1"/>
    <xf numFmtId="0" fontId="5" fillId="0" borderId="0" xfId="0" applyFont="1"/>
    <xf numFmtId="0" fontId="12" fillId="0" borderId="0" xfId="0" applyFont="1" applyAlignment="1">
      <alignment horizontal="right"/>
    </xf>
    <xf numFmtId="44" fontId="12" fillId="0" borderId="0" xfId="0" applyNumberFormat="1" applyFont="1"/>
    <xf numFmtId="0" fontId="5" fillId="0" borderId="12" xfId="0" applyFont="1" applyBorder="1" applyAlignment="1">
      <alignment horizontal="left" indent="1"/>
    </xf>
    <xf numFmtId="44" fontId="0" fillId="0" borderId="12" xfId="1" applyFont="1" applyFill="1" applyBorder="1" applyProtection="1"/>
    <xf numFmtId="0" fontId="7" fillId="0" borderId="0" xfId="0" applyFont="1"/>
    <xf numFmtId="0" fontId="7" fillId="0" borderId="22" xfId="0" applyFont="1" applyBorder="1"/>
    <xf numFmtId="0" fontId="7" fillId="0" borderId="14" xfId="0" applyFont="1" applyBorder="1"/>
    <xf numFmtId="3" fontId="9" fillId="0" borderId="0" xfId="0" applyNumberFormat="1" applyFont="1"/>
    <xf numFmtId="0" fontId="9" fillId="0" borderId="0" xfId="0" applyFont="1"/>
    <xf numFmtId="0" fontId="7" fillId="0" borderId="11" xfId="0" applyFont="1" applyBorder="1"/>
    <xf numFmtId="0" fontId="9" fillId="0" borderId="12" xfId="0" applyFont="1" applyBorder="1" applyAlignment="1">
      <alignment wrapText="1"/>
    </xf>
    <xf numFmtId="3" fontId="9" fillId="0" borderId="12" xfId="0" applyNumberFormat="1" applyFont="1" applyBorder="1"/>
    <xf numFmtId="0" fontId="9" fillId="0" borderId="22" xfId="0" applyFont="1" applyBorder="1"/>
    <xf numFmtId="0" fontId="7" fillId="0" borderId="7" xfId="0" applyFont="1" applyBorder="1"/>
    <xf numFmtId="0" fontId="8" fillId="0" borderId="8" xfId="0" applyFont="1" applyBorder="1" applyAlignment="1">
      <alignment horizontal="left" indent="2"/>
    </xf>
    <xf numFmtId="0" fontId="7" fillId="0" borderId="8" xfId="0" applyFont="1" applyBorder="1"/>
    <xf numFmtId="0" fontId="7" fillId="0" borderId="9" xfId="0" applyFont="1" applyBorder="1"/>
    <xf numFmtId="0" fontId="7" fillId="0" borderId="15" xfId="0" applyFont="1" applyBorder="1"/>
    <xf numFmtId="44" fontId="0" fillId="0" borderId="0" xfId="1" applyFont="1" applyFill="1" applyProtection="1"/>
    <xf numFmtId="0" fontId="13" fillId="0" borderId="12" xfId="0" applyFont="1" applyBorder="1" applyAlignment="1">
      <alignment horizontal="left" indent="1"/>
    </xf>
    <xf numFmtId="44" fontId="0" fillId="0" borderId="0" xfId="1" applyFont="1" applyProtection="1"/>
    <xf numFmtId="44" fontId="0" fillId="0" borderId="12" xfId="1" applyFont="1" applyBorder="1" applyProtection="1"/>
    <xf numFmtId="0" fontId="14" fillId="0" borderId="0" xfId="0" applyFont="1" applyAlignment="1">
      <alignment horizontal="right"/>
    </xf>
    <xf numFmtId="44" fontId="14" fillId="0" borderId="0" xfId="0" applyNumberFormat="1" applyFont="1"/>
    <xf numFmtId="0" fontId="7" fillId="0" borderId="10" xfId="0" applyFont="1" applyBorder="1"/>
    <xf numFmtId="0" fontId="7" fillId="0" borderId="6" xfId="0" applyFont="1" applyBorder="1"/>
    <xf numFmtId="0" fontId="7" fillId="0" borderId="0" xfId="0" applyFont="1" applyAlignment="1">
      <alignment horizontal="left" indent="4"/>
    </xf>
    <xf numFmtId="4" fontId="7" fillId="0" borderId="0" xfId="0" applyNumberFormat="1" applyFont="1"/>
    <xf numFmtId="44" fontId="0" fillId="0" borderId="22" xfId="1" applyFont="1" applyFill="1" applyBorder="1" applyProtection="1"/>
    <xf numFmtId="0" fontId="14" fillId="0" borderId="8" xfId="0" applyFont="1" applyBorder="1" applyAlignment="1">
      <alignment horizontal="left" indent="2"/>
    </xf>
    <xf numFmtId="0" fontId="0" fillId="0" borderId="1" xfId="0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28575</xdr:rowOff>
    </xdr:from>
    <xdr:to>
      <xdr:col>1</xdr:col>
      <xdr:colOff>2088874</xdr:colOff>
      <xdr:row>6</xdr:row>
      <xdr:rowOff>47625</xdr:rowOff>
    </xdr:to>
    <xdr:pic>
      <xdr:nvPicPr>
        <xdr:cNvPr id="6" name="Afbeelding 3">
          <a:extLst>
            <a:ext uri="{FF2B5EF4-FFF2-40B4-BE49-F238E27FC236}">
              <a16:creationId xmlns:a16="http://schemas.microsoft.com/office/drawing/2014/main" id="{80DCEEB5-2345-CFEC-0398-66A2350691BE}"/>
            </a:ext>
            <a:ext uri="{147F2762-F138-4A5C-976F-8EAC2B608ADB}">
              <a16:predDERef xmlns:a16="http://schemas.microsoft.com/office/drawing/2014/main" pred="{C886C04B-4CA7-4666-AF39-9E8D15024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5" y="200025"/>
          <a:ext cx="2057400" cy="847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18143</xdr:colOff>
      <xdr:row>2</xdr:row>
      <xdr:rowOff>63500</xdr:rowOff>
    </xdr:from>
    <xdr:to>
      <xdr:col>8</xdr:col>
      <xdr:colOff>1079454</xdr:colOff>
      <xdr:row>3</xdr:row>
      <xdr:rowOff>112836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96FC5D87-B919-4E9E-9E0A-23D4CEC1D7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9526" b="20411"/>
        <a:stretch/>
      </xdr:blipFill>
      <xdr:spPr>
        <a:xfrm>
          <a:off x="11684000" y="399143"/>
          <a:ext cx="1061311" cy="42126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27214</xdr:colOff>
      <xdr:row>2</xdr:row>
      <xdr:rowOff>63499</xdr:rowOff>
    </xdr:from>
    <xdr:to>
      <xdr:col>8</xdr:col>
      <xdr:colOff>1088525</xdr:colOff>
      <xdr:row>3</xdr:row>
      <xdr:rowOff>112835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1AA11EB4-FDC0-47D8-BCFC-0B92F7CA12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9526" b="20411"/>
        <a:stretch/>
      </xdr:blipFill>
      <xdr:spPr>
        <a:xfrm>
          <a:off x="11185071" y="399142"/>
          <a:ext cx="1061311" cy="42126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9072</xdr:colOff>
      <xdr:row>2</xdr:row>
      <xdr:rowOff>54429</xdr:rowOff>
    </xdr:from>
    <xdr:to>
      <xdr:col>8</xdr:col>
      <xdr:colOff>1083083</xdr:colOff>
      <xdr:row>3</xdr:row>
      <xdr:rowOff>103765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6787B2A-60DF-422D-91FA-61502E2FAA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9526" b="20411"/>
        <a:stretch/>
      </xdr:blipFill>
      <xdr:spPr>
        <a:xfrm>
          <a:off x="11248572" y="390072"/>
          <a:ext cx="1061311" cy="42126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36286</xdr:colOff>
      <xdr:row>2</xdr:row>
      <xdr:rowOff>54428</xdr:rowOff>
    </xdr:from>
    <xdr:to>
      <xdr:col>8</xdr:col>
      <xdr:colOff>1094422</xdr:colOff>
      <xdr:row>3</xdr:row>
      <xdr:rowOff>106939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02650A9A-8B32-4F9D-B91C-B7657F1C77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9526" b="20411"/>
        <a:stretch/>
      </xdr:blipFill>
      <xdr:spPr>
        <a:xfrm>
          <a:off x="11475357" y="390071"/>
          <a:ext cx="1061311" cy="42126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36285</xdr:colOff>
      <xdr:row>1</xdr:row>
      <xdr:rowOff>127000</xdr:rowOff>
    </xdr:from>
    <xdr:to>
      <xdr:col>1</xdr:col>
      <xdr:colOff>2093409</xdr:colOff>
      <xdr:row>7</xdr:row>
      <xdr:rowOff>10939</xdr:rowOff>
    </xdr:to>
    <xdr:pic>
      <xdr:nvPicPr>
        <xdr:cNvPr id="3" name="Afbeelding 3">
          <a:extLst>
            <a:ext uri="{FF2B5EF4-FFF2-40B4-BE49-F238E27FC236}">
              <a16:creationId xmlns:a16="http://schemas.microsoft.com/office/drawing/2014/main" id="{9B6F002F-56B2-4E8D-9E64-E6FE42BCA017}"/>
            </a:ext>
            <a:ext uri="{147F2762-F138-4A5C-976F-8EAC2B608ADB}">
              <a16:predDERef xmlns:a16="http://schemas.microsoft.com/office/drawing/2014/main" pred="{C886C04B-4CA7-4666-AF39-9E8D15024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5071" y="299357"/>
          <a:ext cx="2057124" cy="847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27214</xdr:colOff>
      <xdr:row>2</xdr:row>
      <xdr:rowOff>63499</xdr:rowOff>
    </xdr:from>
    <xdr:to>
      <xdr:col>8</xdr:col>
      <xdr:colOff>1088525</xdr:colOff>
      <xdr:row>3</xdr:row>
      <xdr:rowOff>112835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E2C6545A-F7CF-4C6D-BFD2-156192E981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9526" b="20411"/>
        <a:stretch/>
      </xdr:blipFill>
      <xdr:spPr>
        <a:xfrm>
          <a:off x="10695214" y="399142"/>
          <a:ext cx="1061311" cy="4212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9070</xdr:colOff>
      <xdr:row>2</xdr:row>
      <xdr:rowOff>72571</xdr:rowOff>
    </xdr:from>
    <xdr:to>
      <xdr:col>8</xdr:col>
      <xdr:colOff>1073556</xdr:colOff>
      <xdr:row>3</xdr:row>
      <xdr:rowOff>125082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AE033809-8067-4652-8B88-3CC85760EE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9526" b="20411"/>
        <a:stretch/>
      </xdr:blipFill>
      <xdr:spPr>
        <a:xfrm>
          <a:off x="11239499" y="408214"/>
          <a:ext cx="1061311" cy="4212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36286</xdr:colOff>
      <xdr:row>2</xdr:row>
      <xdr:rowOff>63499</xdr:rowOff>
    </xdr:from>
    <xdr:to>
      <xdr:col>8</xdr:col>
      <xdr:colOff>1094422</xdr:colOff>
      <xdr:row>3</xdr:row>
      <xdr:rowOff>112835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2CE799F9-202F-4D0C-93CA-F138F74D85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9526" b="20411"/>
        <a:stretch/>
      </xdr:blipFill>
      <xdr:spPr>
        <a:xfrm>
          <a:off x="11039929" y="399142"/>
          <a:ext cx="1061311" cy="4212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54429</xdr:colOff>
      <xdr:row>2</xdr:row>
      <xdr:rowOff>63500</xdr:rowOff>
    </xdr:from>
    <xdr:to>
      <xdr:col>8</xdr:col>
      <xdr:colOff>1115740</xdr:colOff>
      <xdr:row>3</xdr:row>
      <xdr:rowOff>112836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1624459-CA55-4164-B356-54A81091AC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9526" b="20411"/>
        <a:stretch/>
      </xdr:blipFill>
      <xdr:spPr>
        <a:xfrm>
          <a:off x="12736286" y="399143"/>
          <a:ext cx="1061311" cy="42126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36286</xdr:colOff>
      <xdr:row>2</xdr:row>
      <xdr:rowOff>63500</xdr:rowOff>
    </xdr:from>
    <xdr:to>
      <xdr:col>8</xdr:col>
      <xdr:colOff>1097597</xdr:colOff>
      <xdr:row>3</xdr:row>
      <xdr:rowOff>112836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3044100-A73D-4515-BADC-4536519ABC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9526" b="20411"/>
        <a:stretch/>
      </xdr:blipFill>
      <xdr:spPr>
        <a:xfrm>
          <a:off x="11039929" y="399143"/>
          <a:ext cx="1061311" cy="42126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2</xdr:row>
      <xdr:rowOff>63500</xdr:rowOff>
    </xdr:from>
    <xdr:to>
      <xdr:col>8</xdr:col>
      <xdr:colOff>1124811</xdr:colOff>
      <xdr:row>3</xdr:row>
      <xdr:rowOff>112836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BD9641D-BD15-4991-93A3-70317DC3DE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9526" b="20411"/>
        <a:stretch/>
      </xdr:blipFill>
      <xdr:spPr>
        <a:xfrm>
          <a:off x="10894786" y="399143"/>
          <a:ext cx="1061311" cy="42126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36285</xdr:colOff>
      <xdr:row>2</xdr:row>
      <xdr:rowOff>63500</xdr:rowOff>
    </xdr:from>
    <xdr:to>
      <xdr:col>8</xdr:col>
      <xdr:colOff>1097596</xdr:colOff>
      <xdr:row>3</xdr:row>
      <xdr:rowOff>112836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DFC8FC81-668D-45AC-9DE5-23C03DBC47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9526" b="20411"/>
        <a:stretch/>
      </xdr:blipFill>
      <xdr:spPr>
        <a:xfrm>
          <a:off x="10976428" y="399143"/>
          <a:ext cx="1061311" cy="43033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9072</xdr:colOff>
      <xdr:row>2</xdr:row>
      <xdr:rowOff>72571</xdr:rowOff>
    </xdr:from>
    <xdr:to>
      <xdr:col>8</xdr:col>
      <xdr:colOff>1073558</xdr:colOff>
      <xdr:row>3</xdr:row>
      <xdr:rowOff>125082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59F02B9B-998B-4CAF-B6CB-504E4882DA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9526" b="20411"/>
        <a:stretch/>
      </xdr:blipFill>
      <xdr:spPr>
        <a:xfrm>
          <a:off x="11321143" y="408214"/>
          <a:ext cx="1061311" cy="421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EE8E2-216D-4F9C-BE68-8822FA98CCFC}">
  <dimension ref="B1:E19"/>
  <sheetViews>
    <sheetView zoomScale="115" zoomScaleNormal="115" workbookViewId="0">
      <selection activeCell="F13" sqref="F13"/>
    </sheetView>
  </sheetViews>
  <sheetFormatPr defaultColWidth="8.8984375" defaultRowHeight="13" x14ac:dyDescent="0.3"/>
  <cols>
    <col min="2" max="2" width="33.3984375" customWidth="1"/>
    <col min="3" max="3" width="37.69921875" customWidth="1"/>
    <col min="4" max="4" width="14.59765625" customWidth="1"/>
  </cols>
  <sheetData>
    <row r="1" spans="2:5" ht="13.5" thickBot="1" x14ac:dyDescent="0.35"/>
    <row r="2" spans="2:5" x14ac:dyDescent="0.3">
      <c r="B2" s="14"/>
      <c r="C2" s="15"/>
      <c r="D2" s="15"/>
      <c r="E2" s="16"/>
    </row>
    <row r="3" spans="2:5" x14ac:dyDescent="0.3">
      <c r="B3" s="17"/>
      <c r="C3" s="18" t="s">
        <v>0</v>
      </c>
      <c r="D3" s="18" t="s">
        <v>1</v>
      </c>
      <c r="E3" s="19"/>
    </row>
    <row r="4" spans="2:5" x14ac:dyDescent="0.3">
      <c r="B4" s="17"/>
      <c r="C4" s="20" t="s">
        <v>2</v>
      </c>
      <c r="D4" s="21">
        <f>Bosscherwaarden!I67</f>
        <v>24970.281599999998</v>
      </c>
      <c r="E4" s="19"/>
    </row>
    <row r="5" spans="2:5" x14ac:dyDescent="0.3">
      <c r="B5" s="17"/>
      <c r="C5" s="22" t="s">
        <v>3</v>
      </c>
      <c r="D5" s="21">
        <f>'Doorwerthsche waarden'!I53</f>
        <v>6190.4416000000001</v>
      </c>
      <c r="E5" s="19"/>
    </row>
    <row r="6" spans="2:5" x14ac:dyDescent="0.3">
      <c r="B6" s="17"/>
      <c r="C6" s="22" t="s">
        <v>4</v>
      </c>
      <c r="D6" s="21">
        <f>'Drielsche Uiterwaarden'!I53</f>
        <v>103269.1416</v>
      </c>
      <c r="E6" s="19"/>
    </row>
    <row r="7" spans="2:5" x14ac:dyDescent="0.3">
      <c r="B7" s="17" t="s">
        <v>5</v>
      </c>
      <c r="C7" s="22" t="s">
        <v>6</v>
      </c>
      <c r="D7" s="21">
        <f>'Koekoeksche waard'!I46</f>
        <v>2739.2716</v>
      </c>
      <c r="E7" s="19"/>
    </row>
    <row r="8" spans="2:5" x14ac:dyDescent="0.3">
      <c r="B8" s="17"/>
      <c r="C8" s="22" t="s">
        <v>7</v>
      </c>
      <c r="D8" s="21">
        <f>Meinerswijk!I82</f>
        <v>14741.1016</v>
      </c>
      <c r="E8" s="19"/>
    </row>
    <row r="9" spans="2:5" x14ac:dyDescent="0.3">
      <c r="B9" s="17"/>
      <c r="C9" s="22" t="s">
        <v>8</v>
      </c>
      <c r="D9" s="21">
        <f>'Moerbergse waard'!I67</f>
        <v>21864.241600000001</v>
      </c>
      <c r="E9" s="19"/>
    </row>
    <row r="10" spans="2:5" x14ac:dyDescent="0.3">
      <c r="B10" s="17"/>
      <c r="C10" s="22" t="s">
        <v>9</v>
      </c>
      <c r="D10" s="21">
        <f>Ossenwaard!I54</f>
        <v>38126.641600000003</v>
      </c>
      <c r="E10" s="19"/>
    </row>
    <row r="11" spans="2:5" x14ac:dyDescent="0.3">
      <c r="B11" s="17"/>
      <c r="C11" s="22" t="s">
        <v>10</v>
      </c>
      <c r="D11" s="21">
        <f>'Polder De Eendracht  Bolswaard'!I53</f>
        <v>83824.901599999997</v>
      </c>
      <c r="E11" s="19"/>
    </row>
    <row r="12" spans="2:5" x14ac:dyDescent="0.3">
      <c r="B12" s="17"/>
      <c r="C12" s="22" t="s">
        <v>11</v>
      </c>
      <c r="D12" s="21">
        <f>'Randwijksche uiterwaarden Rauwe'!I95</f>
        <v>166706.28159999999</v>
      </c>
      <c r="E12" s="19"/>
    </row>
    <row r="13" spans="2:5" x14ac:dyDescent="0.3">
      <c r="B13" s="17"/>
      <c r="C13" s="22" t="s">
        <v>12</v>
      </c>
      <c r="D13" s="21">
        <f>'Renkumse benedenwaard'!I67</f>
        <v>23788.401600000001</v>
      </c>
      <c r="E13" s="19"/>
    </row>
    <row r="14" spans="2:5" x14ac:dyDescent="0.3">
      <c r="B14" s="17"/>
      <c r="C14" s="22" t="s">
        <v>13</v>
      </c>
      <c r="D14" s="21">
        <f>Rosandepolder!I68</f>
        <v>73312.141600000003</v>
      </c>
      <c r="E14" s="19"/>
    </row>
    <row r="15" spans="2:5" x14ac:dyDescent="0.3">
      <c r="B15" s="17"/>
      <c r="C15" s="22" t="s">
        <v>14</v>
      </c>
      <c r="D15" s="21">
        <f>Wolfswaard!I81</f>
        <v>104803.2116</v>
      </c>
      <c r="E15" s="19"/>
    </row>
    <row r="16" spans="2:5" x14ac:dyDescent="0.3">
      <c r="B16" s="17"/>
      <c r="C16" s="22" t="s">
        <v>15</v>
      </c>
      <c r="D16" s="2">
        <f>SUM(ORBA!F7)</f>
        <v>25</v>
      </c>
      <c r="E16" s="19"/>
    </row>
    <row r="17" spans="2:5" x14ac:dyDescent="0.3">
      <c r="B17" s="17"/>
      <c r="E17" s="19"/>
    </row>
    <row r="18" spans="2:5" ht="23" x14ac:dyDescent="0.3">
      <c r="B18" s="17"/>
      <c r="C18" s="23" t="s">
        <v>16</v>
      </c>
      <c r="D18" s="21">
        <f>SUM(D4:D16)</f>
        <v>664361.05920000002</v>
      </c>
      <c r="E18" s="19"/>
    </row>
    <row r="19" spans="2:5" ht="13.5" thickBot="1" x14ac:dyDescent="0.35">
      <c r="B19" s="24"/>
      <c r="C19" s="25"/>
      <c r="D19" s="25"/>
      <c r="E19" s="26"/>
    </row>
  </sheetData>
  <sheetProtection algorithmName="SHA-512" hashValue="+iU/pUx9FPuXu8mQKqF8OSahiyMXFdWgsMm4qcGvZcDVa6rJh99/Dmz9yAyCsixNo8s5z17yI3+vF/tpTDkOlA==" saltValue="/6Bb2nvYAR0opBWRPkJAog==" spinCount="100000" sheet="1" objects="1" scenarios="1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37F23-F0CE-4079-8804-6FDA714AA034}">
  <dimension ref="A1"/>
  <sheetViews>
    <sheetView workbookViewId="0"/>
  </sheetViews>
  <sheetFormatPr defaultRowHeight="13" x14ac:dyDescent="0.3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94DF3-827C-41D0-A8CF-598836C3E75F}">
  <dimension ref="A1:J96"/>
  <sheetViews>
    <sheetView topLeftCell="A71" zoomScale="85" zoomScaleNormal="85" workbookViewId="0">
      <selection activeCell="I95" sqref="I95"/>
    </sheetView>
  </sheetViews>
  <sheetFormatPr defaultColWidth="8.8984375" defaultRowHeight="13" x14ac:dyDescent="0.3"/>
  <cols>
    <col min="2" max="2" width="9.3984375" customWidth="1"/>
    <col min="3" max="3" width="8.3984375" customWidth="1"/>
    <col min="4" max="4" width="60.09765625" bestFit="1" customWidth="1"/>
    <col min="5" max="5" width="13.69921875" bestFit="1" customWidth="1"/>
    <col min="6" max="6" width="9.09765625" bestFit="1" customWidth="1"/>
    <col min="7" max="7" width="15.3984375" customWidth="1"/>
    <col min="8" max="8" width="58.3984375" bestFit="1" customWidth="1"/>
    <col min="9" max="9" width="18.09765625" customWidth="1"/>
  </cols>
  <sheetData>
    <row r="1" spans="2:10" ht="13.5" thickBot="1" x14ac:dyDescent="0.35"/>
    <row r="2" spans="2:10" x14ac:dyDescent="0.3">
      <c r="B2" s="14"/>
      <c r="C2" s="15"/>
      <c r="D2" s="15"/>
      <c r="E2" s="15"/>
      <c r="F2" s="15"/>
      <c r="G2" s="15"/>
      <c r="H2" s="15"/>
      <c r="I2" s="15"/>
      <c r="J2" s="16"/>
    </row>
    <row r="3" spans="2:10" ht="29.5" customHeight="1" x14ac:dyDescent="0.3">
      <c r="B3" s="66"/>
      <c r="C3" s="67"/>
      <c r="D3" s="68" t="s">
        <v>17</v>
      </c>
      <c r="E3" s="68"/>
      <c r="F3" s="68"/>
      <c r="G3" s="68"/>
      <c r="H3" s="68"/>
      <c r="I3" s="69"/>
      <c r="J3" s="70"/>
    </row>
    <row r="4" spans="2:10" x14ac:dyDescent="0.3">
      <c r="B4" s="66"/>
      <c r="C4" s="71"/>
      <c r="D4" s="72" t="s">
        <v>125</v>
      </c>
      <c r="E4" s="72"/>
      <c r="F4" s="72"/>
      <c r="G4" s="72"/>
      <c r="H4" s="72"/>
      <c r="I4" s="73"/>
      <c r="J4" s="70"/>
    </row>
    <row r="5" spans="2:10" x14ac:dyDescent="0.3">
      <c r="B5" s="17"/>
      <c r="J5" s="19"/>
    </row>
    <row r="6" spans="2:10" x14ac:dyDescent="0.3">
      <c r="B6" s="17"/>
      <c r="C6" s="74" t="s">
        <v>19</v>
      </c>
      <c r="D6" s="74" t="s">
        <v>20</v>
      </c>
      <c r="E6" s="74" t="s">
        <v>21</v>
      </c>
      <c r="F6" s="74" t="s">
        <v>22</v>
      </c>
      <c r="G6" s="74" t="s">
        <v>23</v>
      </c>
      <c r="H6" s="74"/>
      <c r="I6" s="74" t="s">
        <v>1</v>
      </c>
      <c r="J6" s="19"/>
    </row>
    <row r="7" spans="2:10" x14ac:dyDescent="0.3">
      <c r="B7" s="17"/>
      <c r="D7" s="56" t="s">
        <v>24</v>
      </c>
      <c r="J7" s="19"/>
    </row>
    <row r="8" spans="2:10" x14ac:dyDescent="0.3">
      <c r="B8" s="17"/>
      <c r="D8" s="58"/>
      <c r="E8" s="59"/>
      <c r="I8" s="43"/>
      <c r="J8" s="19"/>
    </row>
    <row r="9" spans="2:10" x14ac:dyDescent="0.3">
      <c r="B9" s="17"/>
      <c r="C9" s="35"/>
      <c r="D9" s="64" t="s">
        <v>126</v>
      </c>
      <c r="E9" s="31"/>
      <c r="F9" s="31"/>
      <c r="G9" s="31"/>
      <c r="H9" s="31"/>
      <c r="I9" s="32"/>
      <c r="J9" s="19"/>
    </row>
    <row r="10" spans="2:10" x14ac:dyDescent="0.3">
      <c r="B10" s="17"/>
      <c r="C10" s="52" t="s">
        <v>25</v>
      </c>
      <c r="D10" s="61" t="s">
        <v>26</v>
      </c>
      <c r="I10" s="49"/>
      <c r="J10" s="19"/>
    </row>
    <row r="11" spans="2:10" x14ac:dyDescent="0.3">
      <c r="B11" s="17"/>
      <c r="C11" s="52" t="s">
        <v>27</v>
      </c>
      <c r="D11" s="58" t="s">
        <v>28</v>
      </c>
      <c r="E11" s="59">
        <v>10000</v>
      </c>
      <c r="F11" t="s">
        <v>29</v>
      </c>
      <c r="G11" s="3">
        <v>1</v>
      </c>
      <c r="H11" t="s">
        <v>30</v>
      </c>
      <c r="I11" s="49">
        <f>E11*G11</f>
        <v>10000</v>
      </c>
      <c r="J11" s="19"/>
    </row>
    <row r="12" spans="2:10" x14ac:dyDescent="0.3">
      <c r="B12" s="17"/>
      <c r="C12" s="52" t="s">
        <v>31</v>
      </c>
      <c r="D12" s="58" t="s">
        <v>32</v>
      </c>
      <c r="E12" s="59">
        <v>10000</v>
      </c>
      <c r="F12" t="s">
        <v>29</v>
      </c>
      <c r="G12" s="3">
        <v>1</v>
      </c>
      <c r="H12" t="s">
        <v>30</v>
      </c>
      <c r="I12" s="49">
        <f t="shared" ref="I12:I21" si="0">E12*G12</f>
        <v>10000</v>
      </c>
      <c r="J12" s="19"/>
    </row>
    <row r="13" spans="2:10" x14ac:dyDescent="0.3">
      <c r="B13" s="17"/>
      <c r="C13" s="52" t="s">
        <v>33</v>
      </c>
      <c r="D13" s="58" t="s">
        <v>34</v>
      </c>
      <c r="E13" s="59"/>
      <c r="I13" s="49"/>
      <c r="J13" s="19"/>
    </row>
    <row r="14" spans="2:10" x14ac:dyDescent="0.3">
      <c r="B14" s="17"/>
      <c r="C14" s="52" t="s">
        <v>35</v>
      </c>
      <c r="D14" s="62" t="s">
        <v>36</v>
      </c>
      <c r="E14" s="59">
        <v>1300</v>
      </c>
      <c r="F14" t="s">
        <v>29</v>
      </c>
      <c r="G14" s="3">
        <v>1</v>
      </c>
      <c r="H14" t="s">
        <v>30</v>
      </c>
      <c r="I14" s="49">
        <f t="shared" si="0"/>
        <v>1300</v>
      </c>
      <c r="J14" s="19"/>
    </row>
    <row r="15" spans="2:10" x14ac:dyDescent="0.3">
      <c r="B15" s="17"/>
      <c r="C15" s="52" t="s">
        <v>37</v>
      </c>
      <c r="D15" s="62" t="s">
        <v>38</v>
      </c>
      <c r="E15" s="59">
        <v>8700</v>
      </c>
      <c r="F15" t="s">
        <v>29</v>
      </c>
      <c r="G15" s="3">
        <v>1</v>
      </c>
      <c r="H15" t="s">
        <v>30</v>
      </c>
      <c r="I15" s="49">
        <f t="shared" si="0"/>
        <v>8700</v>
      </c>
      <c r="J15" s="19"/>
    </row>
    <row r="16" spans="2:10" x14ac:dyDescent="0.3">
      <c r="B16" s="17"/>
      <c r="C16" s="52" t="s">
        <v>39</v>
      </c>
      <c r="D16" s="58" t="s">
        <v>40</v>
      </c>
      <c r="E16" s="59">
        <v>2200</v>
      </c>
      <c r="F16" t="s">
        <v>29</v>
      </c>
      <c r="G16" s="3">
        <v>1</v>
      </c>
      <c r="H16" t="s">
        <v>30</v>
      </c>
      <c r="I16" s="49">
        <f t="shared" si="0"/>
        <v>2200</v>
      </c>
      <c r="J16" s="19"/>
    </row>
    <row r="17" spans="2:10" x14ac:dyDescent="0.3">
      <c r="B17" s="17"/>
      <c r="C17" s="52" t="s">
        <v>41</v>
      </c>
      <c r="D17" s="61" t="s">
        <v>42</v>
      </c>
      <c r="I17" s="49"/>
      <c r="J17" s="65"/>
    </row>
    <row r="18" spans="2:10" x14ac:dyDescent="0.3">
      <c r="B18" s="17"/>
      <c r="C18" s="52" t="s">
        <v>43</v>
      </c>
      <c r="D18" s="58" t="s">
        <v>153</v>
      </c>
      <c r="E18" s="59">
        <v>0</v>
      </c>
      <c r="F18" t="s">
        <v>29</v>
      </c>
      <c r="G18" s="93">
        <v>0</v>
      </c>
      <c r="H18" t="s">
        <v>30</v>
      </c>
      <c r="I18" s="49">
        <f t="shared" si="0"/>
        <v>0</v>
      </c>
      <c r="J18" s="19"/>
    </row>
    <row r="19" spans="2:10" x14ac:dyDescent="0.3">
      <c r="B19" s="17"/>
      <c r="C19" s="52" t="s">
        <v>44</v>
      </c>
      <c r="D19" s="58" t="s">
        <v>32</v>
      </c>
      <c r="E19" s="59">
        <v>0</v>
      </c>
      <c r="F19" t="s">
        <v>29</v>
      </c>
      <c r="G19" s="93">
        <v>0</v>
      </c>
      <c r="H19" t="s">
        <v>30</v>
      </c>
      <c r="I19" s="49">
        <f t="shared" si="0"/>
        <v>0</v>
      </c>
      <c r="J19" s="19"/>
    </row>
    <row r="20" spans="2:10" x14ac:dyDescent="0.3">
      <c r="B20" s="17"/>
      <c r="C20" s="52" t="s">
        <v>45</v>
      </c>
      <c r="D20" s="58" t="s">
        <v>46</v>
      </c>
      <c r="E20" s="59">
        <v>0</v>
      </c>
      <c r="F20" t="s">
        <v>29</v>
      </c>
      <c r="G20" s="93">
        <v>0</v>
      </c>
      <c r="H20" t="s">
        <v>30</v>
      </c>
      <c r="I20" s="49">
        <f t="shared" si="0"/>
        <v>0</v>
      </c>
      <c r="J20" s="19"/>
    </row>
    <row r="21" spans="2:10" x14ac:dyDescent="0.3">
      <c r="B21" s="17"/>
      <c r="C21" s="38" t="s">
        <v>47</v>
      </c>
      <c r="D21" s="60" t="s">
        <v>48</v>
      </c>
      <c r="E21" s="40">
        <v>700</v>
      </c>
      <c r="F21" s="33" t="s">
        <v>29</v>
      </c>
      <c r="G21" s="5">
        <v>1</v>
      </c>
      <c r="H21" s="33" t="s">
        <v>30</v>
      </c>
      <c r="I21" s="34">
        <f t="shared" si="0"/>
        <v>700</v>
      </c>
      <c r="J21" s="19"/>
    </row>
    <row r="22" spans="2:10" x14ac:dyDescent="0.3">
      <c r="B22" s="17"/>
      <c r="D22" s="62"/>
      <c r="E22" s="59"/>
      <c r="G22" s="63"/>
      <c r="I22" s="43"/>
      <c r="J22" s="19"/>
    </row>
    <row r="23" spans="2:10" x14ac:dyDescent="0.3">
      <c r="B23" s="17"/>
      <c r="C23" s="35"/>
      <c r="D23" s="64" t="s">
        <v>127</v>
      </c>
      <c r="E23" s="31"/>
      <c r="F23" s="31"/>
      <c r="G23" s="31"/>
      <c r="H23" s="31"/>
      <c r="I23" s="32"/>
      <c r="J23" s="19"/>
    </row>
    <row r="24" spans="2:10" x14ac:dyDescent="0.3">
      <c r="B24" s="17"/>
      <c r="C24" s="52" t="s">
        <v>25</v>
      </c>
      <c r="D24" s="61" t="s">
        <v>26</v>
      </c>
      <c r="I24" s="49"/>
      <c r="J24" s="19"/>
    </row>
    <row r="25" spans="2:10" x14ac:dyDescent="0.3">
      <c r="B25" s="17"/>
      <c r="C25" s="52" t="s">
        <v>27</v>
      </c>
      <c r="D25" s="58" t="s">
        <v>28</v>
      </c>
      <c r="E25" s="59">
        <v>23100</v>
      </c>
      <c r="F25" t="s">
        <v>29</v>
      </c>
      <c r="G25" s="3">
        <v>1</v>
      </c>
      <c r="H25" t="s">
        <v>30</v>
      </c>
      <c r="I25" s="49">
        <f>E25*G25</f>
        <v>23100</v>
      </c>
      <c r="J25" s="19"/>
    </row>
    <row r="26" spans="2:10" x14ac:dyDescent="0.3">
      <c r="B26" s="17"/>
      <c r="C26" s="52" t="s">
        <v>31</v>
      </c>
      <c r="D26" s="58" t="s">
        <v>32</v>
      </c>
      <c r="E26" s="59">
        <v>23100</v>
      </c>
      <c r="F26" t="s">
        <v>29</v>
      </c>
      <c r="G26" s="3">
        <v>1</v>
      </c>
      <c r="H26" t="s">
        <v>30</v>
      </c>
      <c r="I26" s="49">
        <f t="shared" ref="I26" si="1">E26*G26</f>
        <v>23100</v>
      </c>
      <c r="J26" s="19"/>
    </row>
    <row r="27" spans="2:10" x14ac:dyDescent="0.3">
      <c r="B27" s="17"/>
      <c r="C27" s="52" t="s">
        <v>33</v>
      </c>
      <c r="D27" s="58" t="s">
        <v>34</v>
      </c>
      <c r="E27" s="59"/>
      <c r="I27" s="49"/>
      <c r="J27" s="19"/>
    </row>
    <row r="28" spans="2:10" x14ac:dyDescent="0.3">
      <c r="B28" s="17"/>
      <c r="C28" s="52" t="s">
        <v>35</v>
      </c>
      <c r="D28" s="62" t="s">
        <v>36</v>
      </c>
      <c r="E28" s="59">
        <v>7200</v>
      </c>
      <c r="F28" t="s">
        <v>29</v>
      </c>
      <c r="G28" s="3">
        <v>1</v>
      </c>
      <c r="H28" t="s">
        <v>30</v>
      </c>
      <c r="I28" s="49">
        <f t="shared" ref="I28:I30" si="2">E28*G28</f>
        <v>7200</v>
      </c>
      <c r="J28" s="19"/>
    </row>
    <row r="29" spans="2:10" x14ac:dyDescent="0.3">
      <c r="B29" s="17"/>
      <c r="C29" s="52" t="s">
        <v>37</v>
      </c>
      <c r="D29" s="62" t="s">
        <v>38</v>
      </c>
      <c r="E29" s="59">
        <v>15900</v>
      </c>
      <c r="F29" t="s">
        <v>29</v>
      </c>
      <c r="G29" s="3">
        <v>1</v>
      </c>
      <c r="H29" t="s">
        <v>30</v>
      </c>
      <c r="I29" s="49">
        <f t="shared" si="2"/>
        <v>15900</v>
      </c>
      <c r="J29" s="19"/>
    </row>
    <row r="30" spans="2:10" x14ac:dyDescent="0.3">
      <c r="B30" s="17"/>
      <c r="C30" s="52" t="s">
        <v>39</v>
      </c>
      <c r="D30" s="58" t="s">
        <v>40</v>
      </c>
      <c r="E30" s="59">
        <v>1200</v>
      </c>
      <c r="F30" t="s">
        <v>29</v>
      </c>
      <c r="G30" s="3">
        <v>1</v>
      </c>
      <c r="H30" t="s">
        <v>30</v>
      </c>
      <c r="I30" s="49">
        <f t="shared" si="2"/>
        <v>1200</v>
      </c>
      <c r="J30" s="19"/>
    </row>
    <row r="31" spans="2:10" x14ac:dyDescent="0.3">
      <c r="B31" s="17"/>
      <c r="C31" s="52" t="s">
        <v>41</v>
      </c>
      <c r="D31" s="61" t="s">
        <v>42</v>
      </c>
      <c r="I31" s="49"/>
      <c r="J31" s="19"/>
    </row>
    <row r="32" spans="2:10" x14ac:dyDescent="0.3">
      <c r="B32" s="17"/>
      <c r="C32" s="52" t="s">
        <v>43</v>
      </c>
      <c r="D32" s="58" t="s">
        <v>153</v>
      </c>
      <c r="E32" s="59">
        <v>0</v>
      </c>
      <c r="F32" t="s">
        <v>29</v>
      </c>
      <c r="G32" s="93">
        <v>0</v>
      </c>
      <c r="H32" t="s">
        <v>30</v>
      </c>
      <c r="I32" s="49">
        <f t="shared" ref="I32:I35" si="3">E32*G32</f>
        <v>0</v>
      </c>
      <c r="J32" s="19"/>
    </row>
    <row r="33" spans="2:10" x14ac:dyDescent="0.3">
      <c r="B33" s="17"/>
      <c r="C33" s="52" t="s">
        <v>44</v>
      </c>
      <c r="D33" s="58" t="s">
        <v>32</v>
      </c>
      <c r="E33" s="59">
        <v>0</v>
      </c>
      <c r="F33" t="s">
        <v>29</v>
      </c>
      <c r="G33" s="93">
        <v>0</v>
      </c>
      <c r="H33" t="s">
        <v>30</v>
      </c>
      <c r="I33" s="49">
        <f t="shared" si="3"/>
        <v>0</v>
      </c>
      <c r="J33" s="19"/>
    </row>
    <row r="34" spans="2:10" x14ac:dyDescent="0.3">
      <c r="B34" s="17"/>
      <c r="C34" s="52" t="s">
        <v>45</v>
      </c>
      <c r="D34" s="58" t="s">
        <v>46</v>
      </c>
      <c r="E34" s="59">
        <v>0</v>
      </c>
      <c r="F34" t="s">
        <v>29</v>
      </c>
      <c r="G34" s="93">
        <v>0</v>
      </c>
      <c r="H34" t="s">
        <v>30</v>
      </c>
      <c r="I34" s="49">
        <f t="shared" si="3"/>
        <v>0</v>
      </c>
      <c r="J34" s="19"/>
    </row>
    <row r="35" spans="2:10" x14ac:dyDescent="0.3">
      <c r="B35" s="17"/>
      <c r="C35" s="38" t="s">
        <v>47</v>
      </c>
      <c r="D35" s="60" t="s">
        <v>48</v>
      </c>
      <c r="E35" s="40">
        <v>1200</v>
      </c>
      <c r="F35" s="33" t="s">
        <v>29</v>
      </c>
      <c r="G35" s="5">
        <v>1</v>
      </c>
      <c r="H35" s="33" t="s">
        <v>30</v>
      </c>
      <c r="I35" s="34">
        <f t="shared" si="3"/>
        <v>1200</v>
      </c>
      <c r="J35" s="19"/>
    </row>
    <row r="36" spans="2:10" x14ac:dyDescent="0.3">
      <c r="B36" s="17"/>
      <c r="D36" s="58"/>
      <c r="E36" s="59"/>
      <c r="G36" s="63"/>
      <c r="I36" s="43"/>
      <c r="J36" s="19"/>
    </row>
    <row r="37" spans="2:10" x14ac:dyDescent="0.3">
      <c r="B37" s="17"/>
      <c r="C37" s="35"/>
      <c r="D37" s="64" t="s">
        <v>128</v>
      </c>
      <c r="E37" s="31"/>
      <c r="F37" s="31"/>
      <c r="G37" s="31"/>
      <c r="H37" s="31"/>
      <c r="I37" s="32"/>
      <c r="J37" s="19"/>
    </row>
    <row r="38" spans="2:10" x14ac:dyDescent="0.3">
      <c r="B38" s="17"/>
      <c r="C38" s="52" t="s">
        <v>25</v>
      </c>
      <c r="D38" s="61" t="s">
        <v>26</v>
      </c>
      <c r="I38" s="49"/>
      <c r="J38" s="19"/>
    </row>
    <row r="39" spans="2:10" x14ac:dyDescent="0.3">
      <c r="B39" s="17"/>
      <c r="C39" s="52" t="s">
        <v>27</v>
      </c>
      <c r="D39" s="58" t="s">
        <v>28</v>
      </c>
      <c r="E39" s="59">
        <v>3700</v>
      </c>
      <c r="F39" t="s">
        <v>29</v>
      </c>
      <c r="G39" s="3">
        <v>1</v>
      </c>
      <c r="H39" t="s">
        <v>30</v>
      </c>
      <c r="I39" s="49">
        <f>E39*G39</f>
        <v>3700</v>
      </c>
      <c r="J39" s="19"/>
    </row>
    <row r="40" spans="2:10" x14ac:dyDescent="0.3">
      <c r="B40" s="17"/>
      <c r="C40" s="52" t="s">
        <v>31</v>
      </c>
      <c r="D40" s="58" t="s">
        <v>32</v>
      </c>
      <c r="E40" s="59">
        <v>3700</v>
      </c>
      <c r="F40" t="s">
        <v>29</v>
      </c>
      <c r="G40" s="3">
        <v>1</v>
      </c>
      <c r="H40" t="s">
        <v>30</v>
      </c>
      <c r="I40" s="49">
        <f>E40*G40</f>
        <v>3700</v>
      </c>
      <c r="J40" s="19"/>
    </row>
    <row r="41" spans="2:10" x14ac:dyDescent="0.3">
      <c r="B41" s="17"/>
      <c r="C41" s="52" t="s">
        <v>33</v>
      </c>
      <c r="D41" s="58" t="s">
        <v>34</v>
      </c>
      <c r="E41" s="59"/>
      <c r="I41" s="49"/>
      <c r="J41" s="19"/>
    </row>
    <row r="42" spans="2:10" x14ac:dyDescent="0.3">
      <c r="B42" s="17"/>
      <c r="C42" s="52" t="s">
        <v>35</v>
      </c>
      <c r="D42" s="62" t="s">
        <v>36</v>
      </c>
      <c r="E42" s="59">
        <v>2200</v>
      </c>
      <c r="F42" t="s">
        <v>29</v>
      </c>
      <c r="G42" s="3">
        <v>1</v>
      </c>
      <c r="H42" t="s">
        <v>30</v>
      </c>
      <c r="I42" s="49">
        <f t="shared" ref="I42:I44" si="4">E42*G42</f>
        <v>2200</v>
      </c>
      <c r="J42" s="19"/>
    </row>
    <row r="43" spans="2:10" x14ac:dyDescent="0.3">
      <c r="B43" s="17"/>
      <c r="C43" s="52" t="s">
        <v>37</v>
      </c>
      <c r="D43" s="62" t="s">
        <v>38</v>
      </c>
      <c r="E43" s="59">
        <v>1500</v>
      </c>
      <c r="F43" t="s">
        <v>29</v>
      </c>
      <c r="G43" s="3">
        <v>1</v>
      </c>
      <c r="H43" t="s">
        <v>30</v>
      </c>
      <c r="I43" s="49">
        <f t="shared" si="4"/>
        <v>1500</v>
      </c>
      <c r="J43" s="19"/>
    </row>
    <row r="44" spans="2:10" x14ac:dyDescent="0.3">
      <c r="B44" s="17"/>
      <c r="C44" s="52" t="s">
        <v>39</v>
      </c>
      <c r="D44" s="58" t="s">
        <v>40</v>
      </c>
      <c r="E44" s="59">
        <v>1000</v>
      </c>
      <c r="F44" t="s">
        <v>29</v>
      </c>
      <c r="G44" s="3">
        <v>1</v>
      </c>
      <c r="H44" t="s">
        <v>30</v>
      </c>
      <c r="I44" s="49">
        <f t="shared" si="4"/>
        <v>1000</v>
      </c>
      <c r="J44" s="19"/>
    </row>
    <row r="45" spans="2:10" x14ac:dyDescent="0.3">
      <c r="B45" s="17"/>
      <c r="C45" s="52" t="s">
        <v>41</v>
      </c>
      <c r="D45" s="61" t="s">
        <v>42</v>
      </c>
      <c r="I45" s="49"/>
      <c r="J45" s="19"/>
    </row>
    <row r="46" spans="2:10" x14ac:dyDescent="0.3">
      <c r="B46" s="17"/>
      <c r="C46" s="52" t="s">
        <v>43</v>
      </c>
      <c r="D46" s="58" t="s">
        <v>153</v>
      </c>
      <c r="E46" s="59">
        <v>0</v>
      </c>
      <c r="F46" t="s">
        <v>29</v>
      </c>
      <c r="G46" s="93">
        <v>0</v>
      </c>
      <c r="H46" t="s">
        <v>30</v>
      </c>
      <c r="I46" s="49">
        <f t="shared" ref="I46:I49" si="5">E46*G46</f>
        <v>0</v>
      </c>
      <c r="J46" s="19"/>
    </row>
    <row r="47" spans="2:10" x14ac:dyDescent="0.3">
      <c r="B47" s="17"/>
      <c r="C47" s="52" t="s">
        <v>44</v>
      </c>
      <c r="D47" s="58" t="s">
        <v>32</v>
      </c>
      <c r="E47" s="59">
        <v>0</v>
      </c>
      <c r="F47" t="s">
        <v>29</v>
      </c>
      <c r="G47" s="93">
        <v>0</v>
      </c>
      <c r="H47" t="s">
        <v>30</v>
      </c>
      <c r="I47" s="49">
        <f t="shared" si="5"/>
        <v>0</v>
      </c>
      <c r="J47" s="19"/>
    </row>
    <row r="48" spans="2:10" x14ac:dyDescent="0.3">
      <c r="B48" s="17"/>
      <c r="C48" s="52" t="s">
        <v>45</v>
      </c>
      <c r="D48" s="58" t="s">
        <v>46</v>
      </c>
      <c r="E48" s="59">
        <v>0</v>
      </c>
      <c r="F48" t="s">
        <v>29</v>
      </c>
      <c r="G48" s="93">
        <v>0</v>
      </c>
      <c r="H48" t="s">
        <v>30</v>
      </c>
      <c r="I48" s="49">
        <f t="shared" si="5"/>
        <v>0</v>
      </c>
      <c r="J48" s="19"/>
    </row>
    <row r="49" spans="1:10" x14ac:dyDescent="0.3">
      <c r="B49" s="17"/>
      <c r="C49" s="38" t="s">
        <v>47</v>
      </c>
      <c r="D49" s="60" t="s">
        <v>48</v>
      </c>
      <c r="E49" s="40">
        <v>1100</v>
      </c>
      <c r="F49" s="33" t="s">
        <v>29</v>
      </c>
      <c r="G49" s="5">
        <v>1</v>
      </c>
      <c r="H49" s="33" t="s">
        <v>30</v>
      </c>
      <c r="I49" s="34">
        <f t="shared" si="5"/>
        <v>1100</v>
      </c>
      <c r="J49" s="19"/>
    </row>
    <row r="50" spans="1:10" x14ac:dyDescent="0.3">
      <c r="B50" s="17"/>
      <c r="D50" s="58"/>
      <c r="E50" s="59"/>
      <c r="G50" s="63"/>
      <c r="I50" s="43"/>
      <c r="J50" s="19"/>
    </row>
    <row r="51" spans="1:10" x14ac:dyDescent="0.3">
      <c r="B51" s="17"/>
      <c r="C51" s="35"/>
      <c r="D51" s="64" t="s">
        <v>129</v>
      </c>
      <c r="E51" s="31"/>
      <c r="F51" s="31"/>
      <c r="G51" s="31"/>
      <c r="H51" s="31"/>
      <c r="I51" s="32"/>
      <c r="J51" s="19"/>
    </row>
    <row r="52" spans="1:10" x14ac:dyDescent="0.3">
      <c r="B52" s="17"/>
      <c r="C52" s="52" t="s">
        <v>25</v>
      </c>
      <c r="D52" s="61" t="s">
        <v>26</v>
      </c>
      <c r="I52" s="49"/>
      <c r="J52" s="19"/>
    </row>
    <row r="53" spans="1:10" x14ac:dyDescent="0.3">
      <c r="B53" s="54"/>
      <c r="C53" s="52" t="s">
        <v>27</v>
      </c>
      <c r="D53" s="58" t="s">
        <v>28</v>
      </c>
      <c r="E53" s="59">
        <v>28700</v>
      </c>
      <c r="F53" t="s">
        <v>29</v>
      </c>
      <c r="G53" s="3">
        <v>1</v>
      </c>
      <c r="H53" t="s">
        <v>30</v>
      </c>
      <c r="I53" s="49">
        <f>E53*G53</f>
        <v>28700</v>
      </c>
      <c r="J53" s="50"/>
    </row>
    <row r="54" spans="1:10" x14ac:dyDescent="0.3">
      <c r="A54" s="19"/>
      <c r="C54" s="52" t="s">
        <v>31</v>
      </c>
      <c r="D54" s="58" t="s">
        <v>32</v>
      </c>
      <c r="E54" s="59">
        <v>28700</v>
      </c>
      <c r="F54" t="s">
        <v>29</v>
      </c>
      <c r="G54" s="3">
        <v>1</v>
      </c>
      <c r="H54" t="s">
        <v>30</v>
      </c>
      <c r="I54" s="49">
        <f t="shared" ref="I54" si="6">E54*G54</f>
        <v>28700</v>
      </c>
      <c r="J54" s="19"/>
    </row>
    <row r="55" spans="1:10" x14ac:dyDescent="0.3">
      <c r="A55" s="19"/>
      <c r="C55" s="52" t="s">
        <v>33</v>
      </c>
      <c r="D55" s="58" t="s">
        <v>34</v>
      </c>
      <c r="E55" s="59"/>
      <c r="I55" s="49"/>
      <c r="J55" s="19"/>
    </row>
    <row r="56" spans="1:10" x14ac:dyDescent="0.3">
      <c r="A56" s="19"/>
      <c r="C56" s="52" t="s">
        <v>35</v>
      </c>
      <c r="D56" s="62" t="s">
        <v>36</v>
      </c>
      <c r="E56" s="59">
        <v>5700</v>
      </c>
      <c r="F56" t="s">
        <v>29</v>
      </c>
      <c r="G56" s="3">
        <v>1</v>
      </c>
      <c r="H56" t="s">
        <v>30</v>
      </c>
      <c r="I56" s="49">
        <f t="shared" ref="I56:I58" si="7">E56*G56</f>
        <v>5700</v>
      </c>
      <c r="J56" s="19"/>
    </row>
    <row r="57" spans="1:10" x14ac:dyDescent="0.3">
      <c r="A57" s="19"/>
      <c r="C57" s="52" t="s">
        <v>37</v>
      </c>
      <c r="D57" s="62" t="s">
        <v>38</v>
      </c>
      <c r="E57" s="59">
        <v>23000</v>
      </c>
      <c r="F57" t="s">
        <v>29</v>
      </c>
      <c r="G57" s="3">
        <v>1</v>
      </c>
      <c r="H57" t="s">
        <v>30</v>
      </c>
      <c r="I57" s="49">
        <f t="shared" si="7"/>
        <v>23000</v>
      </c>
      <c r="J57" s="19"/>
    </row>
    <row r="58" spans="1:10" x14ac:dyDescent="0.3">
      <c r="A58" s="19"/>
      <c r="C58" s="52" t="s">
        <v>39</v>
      </c>
      <c r="D58" s="58" t="s">
        <v>40</v>
      </c>
      <c r="E58" s="59">
        <v>0</v>
      </c>
      <c r="F58" t="s">
        <v>29</v>
      </c>
      <c r="G58" s="63">
        <v>0</v>
      </c>
      <c r="H58" t="s">
        <v>30</v>
      </c>
      <c r="I58" s="49">
        <f t="shared" si="7"/>
        <v>0</v>
      </c>
      <c r="J58" s="19"/>
    </row>
    <row r="59" spans="1:10" x14ac:dyDescent="0.3">
      <c r="A59" s="19"/>
      <c r="C59" s="52" t="s">
        <v>41</v>
      </c>
      <c r="D59" s="61" t="s">
        <v>42</v>
      </c>
      <c r="I59" s="49"/>
      <c r="J59" s="19"/>
    </row>
    <row r="60" spans="1:10" x14ac:dyDescent="0.3">
      <c r="A60" s="19"/>
      <c r="C60" s="52" t="s">
        <v>43</v>
      </c>
      <c r="D60" s="58" t="s">
        <v>153</v>
      </c>
      <c r="E60" s="59">
        <v>0</v>
      </c>
      <c r="F60" t="s">
        <v>29</v>
      </c>
      <c r="G60" s="93">
        <v>0</v>
      </c>
      <c r="H60" t="s">
        <v>30</v>
      </c>
      <c r="I60" s="49">
        <f t="shared" ref="I60:I63" si="8">E60*G60</f>
        <v>0</v>
      </c>
      <c r="J60" s="19"/>
    </row>
    <row r="61" spans="1:10" x14ac:dyDescent="0.3">
      <c r="A61" s="19"/>
      <c r="C61" s="52" t="s">
        <v>44</v>
      </c>
      <c r="D61" s="58" t="s">
        <v>32</v>
      </c>
      <c r="E61" s="59">
        <v>0</v>
      </c>
      <c r="F61" t="s">
        <v>29</v>
      </c>
      <c r="G61" s="93">
        <v>0</v>
      </c>
      <c r="H61" t="s">
        <v>30</v>
      </c>
      <c r="I61" s="49">
        <f t="shared" si="8"/>
        <v>0</v>
      </c>
      <c r="J61" s="19"/>
    </row>
    <row r="62" spans="1:10" x14ac:dyDescent="0.3">
      <c r="A62" s="19"/>
      <c r="C62" s="52" t="s">
        <v>45</v>
      </c>
      <c r="D62" s="58" t="s">
        <v>46</v>
      </c>
      <c r="E62" s="59">
        <v>0</v>
      </c>
      <c r="F62" t="s">
        <v>29</v>
      </c>
      <c r="G62" s="93">
        <v>0</v>
      </c>
      <c r="H62" t="s">
        <v>30</v>
      </c>
      <c r="I62" s="49">
        <f t="shared" si="8"/>
        <v>0</v>
      </c>
      <c r="J62" s="19"/>
    </row>
    <row r="63" spans="1:10" x14ac:dyDescent="0.3">
      <c r="A63" s="19"/>
      <c r="C63" s="38" t="s">
        <v>47</v>
      </c>
      <c r="D63" s="60" t="s">
        <v>48</v>
      </c>
      <c r="E63" s="40">
        <v>1300</v>
      </c>
      <c r="F63" s="33" t="s">
        <v>29</v>
      </c>
      <c r="G63" s="5">
        <v>1</v>
      </c>
      <c r="H63" s="33" t="s">
        <v>30</v>
      </c>
      <c r="I63" s="34">
        <f t="shared" si="8"/>
        <v>1300</v>
      </c>
      <c r="J63" s="19"/>
    </row>
    <row r="64" spans="1:10" x14ac:dyDescent="0.3">
      <c r="A64" s="19"/>
      <c r="H64" s="27" t="s">
        <v>49</v>
      </c>
      <c r="I64" s="28">
        <f>SUM(I11:I63)</f>
        <v>205200</v>
      </c>
      <c r="J64" s="19"/>
    </row>
    <row r="65" spans="1:10" x14ac:dyDescent="0.3">
      <c r="A65" s="19"/>
      <c r="H65" s="27"/>
      <c r="I65" s="28"/>
      <c r="J65" s="19"/>
    </row>
    <row r="66" spans="1:10" x14ac:dyDescent="0.3">
      <c r="A66" s="19"/>
      <c r="D66" s="56" t="s">
        <v>50</v>
      </c>
      <c r="J66" s="19"/>
    </row>
    <row r="67" spans="1:10" x14ac:dyDescent="0.3">
      <c r="A67" s="19"/>
      <c r="C67" s="35" t="s">
        <v>51</v>
      </c>
      <c r="D67" s="36" t="s">
        <v>52</v>
      </c>
      <c r="E67" s="55">
        <v>1</v>
      </c>
      <c r="F67" s="31" t="s">
        <v>53</v>
      </c>
      <c r="G67" s="6">
        <v>1</v>
      </c>
      <c r="H67" s="31" t="s">
        <v>54</v>
      </c>
      <c r="I67" s="32">
        <f>E67*G67</f>
        <v>1</v>
      </c>
      <c r="J67" s="19"/>
    </row>
    <row r="68" spans="1:10" x14ac:dyDescent="0.3">
      <c r="A68" s="19"/>
      <c r="C68" s="52" t="s">
        <v>55</v>
      </c>
      <c r="D68" s="53" t="s">
        <v>56</v>
      </c>
      <c r="E68" s="42">
        <v>1</v>
      </c>
      <c r="F68" t="s">
        <v>53</v>
      </c>
      <c r="G68" s="3">
        <v>1</v>
      </c>
      <c r="H68" t="s">
        <v>54</v>
      </c>
      <c r="I68" s="49">
        <f t="shared" ref="I68:I70" si="9">E68*G68</f>
        <v>1</v>
      </c>
      <c r="J68" s="19"/>
    </row>
    <row r="69" spans="1:10" x14ac:dyDescent="0.3">
      <c r="A69" s="19"/>
      <c r="C69" s="52" t="s">
        <v>57</v>
      </c>
      <c r="D69" s="53" t="s">
        <v>58</v>
      </c>
      <c r="E69" s="42">
        <v>1</v>
      </c>
      <c r="F69" t="s">
        <v>53</v>
      </c>
      <c r="G69" s="3">
        <v>1</v>
      </c>
      <c r="H69" t="s">
        <v>54</v>
      </c>
      <c r="I69" s="49">
        <f t="shared" si="9"/>
        <v>1</v>
      </c>
      <c r="J69" s="19"/>
    </row>
    <row r="70" spans="1:10" x14ac:dyDescent="0.3">
      <c r="A70" s="19"/>
      <c r="C70" s="38" t="s">
        <v>59</v>
      </c>
      <c r="D70" s="39" t="s">
        <v>60</v>
      </c>
      <c r="E70" s="57">
        <v>1</v>
      </c>
      <c r="F70" s="33" t="s">
        <v>53</v>
      </c>
      <c r="G70" s="5">
        <v>1</v>
      </c>
      <c r="H70" s="33" t="s">
        <v>54</v>
      </c>
      <c r="I70" s="34">
        <f t="shared" si="9"/>
        <v>1</v>
      </c>
      <c r="J70" s="19"/>
    </row>
    <row r="71" spans="1:10" x14ac:dyDescent="0.3">
      <c r="A71" s="19"/>
      <c r="H71" s="27" t="s">
        <v>61</v>
      </c>
      <c r="I71" s="28">
        <f>SUM(I67:I70)</f>
        <v>4</v>
      </c>
      <c r="J71" s="19"/>
    </row>
    <row r="72" spans="1:10" x14ac:dyDescent="0.3">
      <c r="A72" s="19"/>
      <c r="H72" s="27"/>
      <c r="I72" s="28"/>
      <c r="J72" s="19"/>
    </row>
    <row r="73" spans="1:10" x14ac:dyDescent="0.3">
      <c r="A73" s="19"/>
      <c r="D73" s="56" t="s">
        <v>62</v>
      </c>
      <c r="J73" s="19"/>
    </row>
    <row r="74" spans="1:10" x14ac:dyDescent="0.3">
      <c r="A74" s="19"/>
      <c r="C74" s="35" t="s">
        <v>63</v>
      </c>
      <c r="D74" s="36" t="s">
        <v>64</v>
      </c>
      <c r="E74" s="55">
        <v>1</v>
      </c>
      <c r="F74" s="31" t="s">
        <v>53</v>
      </c>
      <c r="G74" s="6">
        <v>1</v>
      </c>
      <c r="H74" s="31" t="s">
        <v>54</v>
      </c>
      <c r="I74" s="32">
        <f>E74*G74</f>
        <v>1</v>
      </c>
      <c r="J74" s="19"/>
    </row>
    <row r="75" spans="1:10" x14ac:dyDescent="0.3">
      <c r="A75" s="19"/>
      <c r="C75" s="52" t="s">
        <v>65</v>
      </c>
      <c r="D75" s="53" t="s">
        <v>66</v>
      </c>
      <c r="E75" s="42">
        <v>1</v>
      </c>
      <c r="F75" t="s">
        <v>53</v>
      </c>
      <c r="G75" s="3">
        <v>1</v>
      </c>
      <c r="H75" t="s">
        <v>54</v>
      </c>
      <c r="I75" s="49">
        <f>E75*G75</f>
        <v>1</v>
      </c>
      <c r="J75" s="19"/>
    </row>
    <row r="76" spans="1:10" x14ac:dyDescent="0.3">
      <c r="A76" s="19"/>
      <c r="C76" s="52" t="s">
        <v>67</v>
      </c>
      <c r="D76" s="53" t="s">
        <v>68</v>
      </c>
      <c r="E76" s="42">
        <v>1</v>
      </c>
      <c r="F76" t="s">
        <v>53</v>
      </c>
      <c r="G76" s="3">
        <v>1</v>
      </c>
      <c r="H76" t="s">
        <v>54</v>
      </c>
      <c r="I76" s="49">
        <f t="shared" ref="I76:I80" si="10">E76*G76</f>
        <v>1</v>
      </c>
      <c r="J76" s="19"/>
    </row>
    <row r="77" spans="1:10" x14ac:dyDescent="0.3">
      <c r="A77" s="19"/>
      <c r="C77" s="52" t="s">
        <v>69</v>
      </c>
      <c r="D77" s="53" t="s">
        <v>70</v>
      </c>
      <c r="E77" s="42">
        <v>1</v>
      </c>
      <c r="F77" t="s">
        <v>53</v>
      </c>
      <c r="G77" s="3">
        <v>1</v>
      </c>
      <c r="H77" t="s">
        <v>54</v>
      </c>
      <c r="I77" s="49">
        <f t="shared" si="10"/>
        <v>1</v>
      </c>
      <c r="J77" s="19"/>
    </row>
    <row r="78" spans="1:10" x14ac:dyDescent="0.3">
      <c r="A78" s="19"/>
      <c r="C78" s="52" t="s">
        <v>71</v>
      </c>
      <c r="D78" s="53" t="s">
        <v>72</v>
      </c>
      <c r="E78" s="7">
        <v>0.01</v>
      </c>
      <c r="F78" t="s">
        <v>73</v>
      </c>
      <c r="G78" s="43">
        <f>SUM(I71:I77)+I64</f>
        <v>205208</v>
      </c>
      <c r="I78" s="49">
        <f>E78*G78</f>
        <v>2052.08</v>
      </c>
      <c r="J78" s="19"/>
    </row>
    <row r="79" spans="1:10" x14ac:dyDescent="0.3">
      <c r="A79" s="19"/>
      <c r="C79" s="52" t="s">
        <v>74</v>
      </c>
      <c r="D79" s="53" t="s">
        <v>75</v>
      </c>
      <c r="E79" s="7">
        <v>0.01</v>
      </c>
      <c r="F79" t="s">
        <v>73</v>
      </c>
      <c r="G79" s="43">
        <f>SUM(I71:I78)+I64</f>
        <v>207260.08</v>
      </c>
      <c r="I79" s="49">
        <f t="shared" si="10"/>
        <v>2072.6007999999997</v>
      </c>
      <c r="J79" s="19"/>
    </row>
    <row r="80" spans="1:10" x14ac:dyDescent="0.3">
      <c r="A80" s="19"/>
      <c r="C80" s="38" t="s">
        <v>76</v>
      </c>
      <c r="D80" s="39" t="s">
        <v>77</v>
      </c>
      <c r="E80" s="8">
        <v>0.01</v>
      </c>
      <c r="F80" s="33" t="s">
        <v>73</v>
      </c>
      <c r="G80" s="51">
        <f>SUM(I71:I78)+I64</f>
        <v>207260.08</v>
      </c>
      <c r="H80" s="33"/>
      <c r="I80" s="34">
        <f t="shared" si="10"/>
        <v>2072.6007999999997</v>
      </c>
      <c r="J80" s="19"/>
    </row>
    <row r="81" spans="1:10" x14ac:dyDescent="0.3">
      <c r="A81" s="19"/>
      <c r="H81" s="27" t="s">
        <v>78</v>
      </c>
      <c r="I81" s="28">
        <f>SUM(I74:I80)</f>
        <v>6201.2816000000003</v>
      </c>
      <c r="J81" s="19"/>
    </row>
    <row r="82" spans="1:10" x14ac:dyDescent="0.3">
      <c r="A82" s="19"/>
      <c r="H82" s="27"/>
      <c r="I82" s="28"/>
      <c r="J82" s="19"/>
    </row>
    <row r="83" spans="1:10" x14ac:dyDescent="0.3">
      <c r="A83" s="19"/>
      <c r="D83" s="41" t="s">
        <v>79</v>
      </c>
      <c r="E83" s="42"/>
      <c r="I83" s="43"/>
      <c r="J83" s="19"/>
    </row>
    <row r="84" spans="1:10" x14ac:dyDescent="0.3">
      <c r="A84" s="19"/>
      <c r="C84" s="46" t="s">
        <v>80</v>
      </c>
      <c r="D84" s="47" t="s">
        <v>81</v>
      </c>
      <c r="E84" s="48">
        <v>0.25</v>
      </c>
      <c r="F84" s="44" t="s">
        <v>53</v>
      </c>
      <c r="G84" s="9">
        <v>1</v>
      </c>
      <c r="H84" s="44" t="s">
        <v>54</v>
      </c>
      <c r="I84" s="45">
        <f>E84*G84</f>
        <v>0.25</v>
      </c>
      <c r="J84" s="19"/>
    </row>
    <row r="85" spans="1:10" x14ac:dyDescent="0.3">
      <c r="A85" s="19"/>
      <c r="C85" s="46" t="s">
        <v>82</v>
      </c>
      <c r="D85" s="47" t="s">
        <v>83</v>
      </c>
      <c r="E85" s="48">
        <v>0.25</v>
      </c>
      <c r="F85" s="44" t="s">
        <v>53</v>
      </c>
      <c r="G85" s="9">
        <v>1</v>
      </c>
      <c r="H85" s="44" t="s">
        <v>54</v>
      </c>
      <c r="I85" s="45">
        <f>E85*G85</f>
        <v>0.25</v>
      </c>
      <c r="J85" s="19"/>
    </row>
    <row r="86" spans="1:10" x14ac:dyDescent="0.3">
      <c r="A86" s="19"/>
      <c r="C86" s="46" t="s">
        <v>84</v>
      </c>
      <c r="D86" s="47" t="s">
        <v>85</v>
      </c>
      <c r="E86" s="48">
        <v>0.25</v>
      </c>
      <c r="F86" s="44" t="s">
        <v>53</v>
      </c>
      <c r="G86" s="9">
        <v>1</v>
      </c>
      <c r="H86" s="44" t="s">
        <v>54</v>
      </c>
      <c r="I86" s="45">
        <f>E86*G86</f>
        <v>0.25</v>
      </c>
      <c r="J86" s="19"/>
    </row>
    <row r="87" spans="1:10" x14ac:dyDescent="0.3">
      <c r="A87" s="19"/>
      <c r="C87" s="46" t="s">
        <v>86</v>
      </c>
      <c r="D87" s="47" t="s">
        <v>87</v>
      </c>
      <c r="E87" s="48">
        <v>0.25</v>
      </c>
      <c r="F87" s="44" t="s">
        <v>53</v>
      </c>
      <c r="G87" s="9">
        <v>1</v>
      </c>
      <c r="H87" s="44" t="s">
        <v>54</v>
      </c>
      <c r="I87" s="45">
        <f>E87*G87</f>
        <v>0.25</v>
      </c>
      <c r="J87" s="19"/>
    </row>
    <row r="88" spans="1:10" x14ac:dyDescent="0.3">
      <c r="A88" s="19"/>
      <c r="H88" s="75" t="s">
        <v>88</v>
      </c>
      <c r="I88" s="76">
        <f>SUM(I84:I87)</f>
        <v>1</v>
      </c>
      <c r="J88" s="19"/>
    </row>
    <row r="89" spans="1:10" x14ac:dyDescent="0.3">
      <c r="A89" s="19"/>
      <c r="H89" s="27"/>
      <c r="I89" s="28"/>
      <c r="J89" s="19"/>
    </row>
    <row r="90" spans="1:10" x14ac:dyDescent="0.3">
      <c r="A90" s="19"/>
      <c r="C90" s="33"/>
      <c r="D90" s="77" t="s">
        <v>89</v>
      </c>
      <c r="E90" s="57"/>
      <c r="F90" s="33"/>
      <c r="G90" s="33"/>
      <c r="H90" s="33"/>
      <c r="I90" s="51"/>
      <c r="J90" s="19"/>
    </row>
    <row r="91" spans="1:10" x14ac:dyDescent="0.3">
      <c r="A91" s="19"/>
      <c r="C91" s="52" t="s">
        <v>148</v>
      </c>
      <c r="D91" s="53" t="s">
        <v>143</v>
      </c>
      <c r="E91" s="42">
        <v>24900</v>
      </c>
      <c r="F91" t="s">
        <v>29</v>
      </c>
      <c r="G91" s="3">
        <v>1</v>
      </c>
      <c r="H91" t="s">
        <v>30</v>
      </c>
      <c r="I91" s="49">
        <f>E91*G91</f>
        <v>24900</v>
      </c>
      <c r="J91" s="19"/>
    </row>
    <row r="92" spans="1:10" x14ac:dyDescent="0.3">
      <c r="A92" s="19"/>
      <c r="C92" s="38" t="s">
        <v>149</v>
      </c>
      <c r="D92" s="39" t="s">
        <v>144</v>
      </c>
      <c r="E92" s="57">
        <v>19800</v>
      </c>
      <c r="F92" s="33" t="s">
        <v>29</v>
      </c>
      <c r="G92" s="5">
        <v>1</v>
      </c>
      <c r="H92" s="33" t="s">
        <v>30</v>
      </c>
      <c r="I92" s="34">
        <f>E92*G92</f>
        <v>19800</v>
      </c>
      <c r="J92" s="19"/>
    </row>
    <row r="93" spans="1:10" x14ac:dyDescent="0.3">
      <c r="A93" s="19"/>
      <c r="H93" s="27" t="s">
        <v>90</v>
      </c>
      <c r="I93" s="28">
        <f>SUM(I91:I92)</f>
        <v>44700</v>
      </c>
      <c r="J93" s="19"/>
    </row>
    <row r="94" spans="1:10" x14ac:dyDescent="0.3">
      <c r="A94" s="19"/>
      <c r="H94" s="27"/>
      <c r="I94" s="28"/>
      <c r="J94" s="19"/>
    </row>
    <row r="95" spans="1:10" x14ac:dyDescent="0.3">
      <c r="A95" s="19"/>
      <c r="H95" s="29" t="s">
        <v>130</v>
      </c>
      <c r="I95" s="30">
        <f>I64+I81+I71+I88-I93</f>
        <v>166706.28159999999</v>
      </c>
      <c r="J95" s="19"/>
    </row>
    <row r="96" spans="1:10" ht="13.5" thickBot="1" x14ac:dyDescent="0.35">
      <c r="A96" s="19"/>
      <c r="B96" s="24"/>
      <c r="C96" s="25"/>
      <c r="D96" s="25"/>
      <c r="E96" s="25"/>
      <c r="F96" s="25"/>
      <c r="G96" s="25"/>
      <c r="H96" s="25"/>
      <c r="I96" s="25"/>
      <c r="J96" s="26"/>
    </row>
  </sheetData>
  <sheetProtection algorithmName="SHA-512" hashValue="h6van4Kn55ZkuqnBqFlTNqrIH4OgWXhxvmTgdH9lxgu9Xskz6ucgsjaIc7/4oKFBXfRBjfvzRW6fhDD7fpi2rg==" saltValue="4ncGFwEHgxrgCp1cD7Borg==" spinCount="100000" sheet="1" objects="1" scenarios="1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426B3-F8CE-4E01-AA27-3FFC1430A422}">
  <dimension ref="A1:J68"/>
  <sheetViews>
    <sheetView topLeftCell="A45" zoomScale="70" zoomScaleNormal="70" workbookViewId="0">
      <selection activeCell="I65" sqref="I65"/>
    </sheetView>
  </sheetViews>
  <sheetFormatPr defaultColWidth="8.8984375" defaultRowHeight="13" x14ac:dyDescent="0.3"/>
  <cols>
    <col min="2" max="2" width="9.8984375" customWidth="1"/>
    <col min="4" max="4" width="60.09765625" bestFit="1" customWidth="1"/>
    <col min="5" max="5" width="13.69921875" bestFit="1" customWidth="1"/>
    <col min="6" max="6" width="9.09765625" bestFit="1" customWidth="1"/>
    <col min="7" max="7" width="13.3984375" customWidth="1"/>
    <col min="8" max="8" width="51.69921875" bestFit="1" customWidth="1"/>
    <col min="9" max="9" width="18.296875" customWidth="1"/>
  </cols>
  <sheetData>
    <row r="1" spans="2:10" ht="13.5" thickBot="1" x14ac:dyDescent="0.35"/>
    <row r="2" spans="2:10" x14ac:dyDescent="0.3">
      <c r="B2" s="14"/>
      <c r="C2" s="15"/>
      <c r="D2" s="15"/>
      <c r="E2" s="15"/>
      <c r="F2" s="15"/>
      <c r="G2" s="15"/>
      <c r="H2" s="15"/>
      <c r="I2" s="15"/>
      <c r="J2" s="16"/>
    </row>
    <row r="3" spans="2:10" ht="29.5" customHeight="1" x14ac:dyDescent="0.3">
      <c r="B3" s="66"/>
      <c r="C3" s="67"/>
      <c r="D3" s="68" t="s">
        <v>17</v>
      </c>
      <c r="E3" s="68"/>
      <c r="F3" s="68"/>
      <c r="G3" s="68"/>
      <c r="H3" s="68"/>
      <c r="I3" s="69"/>
      <c r="J3" s="70"/>
    </row>
    <row r="4" spans="2:10" x14ac:dyDescent="0.3">
      <c r="B4" s="66"/>
      <c r="C4" s="71"/>
      <c r="D4" s="72" t="s">
        <v>131</v>
      </c>
      <c r="E4" s="72"/>
      <c r="F4" s="72"/>
      <c r="G4" s="72"/>
      <c r="H4" s="72"/>
      <c r="I4" s="73"/>
      <c r="J4" s="70"/>
    </row>
    <row r="5" spans="2:10" x14ac:dyDescent="0.3">
      <c r="B5" s="17"/>
      <c r="J5" s="19"/>
    </row>
    <row r="6" spans="2:10" x14ac:dyDescent="0.3">
      <c r="B6" s="17"/>
      <c r="C6" s="74" t="s">
        <v>19</v>
      </c>
      <c r="D6" s="74" t="s">
        <v>20</v>
      </c>
      <c r="E6" s="74" t="s">
        <v>21</v>
      </c>
      <c r="F6" s="74" t="s">
        <v>22</v>
      </c>
      <c r="G6" s="74" t="s">
        <v>23</v>
      </c>
      <c r="H6" s="74"/>
      <c r="I6" s="74" t="s">
        <v>1</v>
      </c>
      <c r="J6" s="19"/>
    </row>
    <row r="7" spans="2:10" x14ac:dyDescent="0.3">
      <c r="B7" s="17"/>
      <c r="D7" s="56" t="s">
        <v>24</v>
      </c>
      <c r="J7" s="19"/>
    </row>
    <row r="8" spans="2:10" x14ac:dyDescent="0.3">
      <c r="B8" s="17"/>
      <c r="D8" s="58"/>
      <c r="E8" s="59"/>
      <c r="I8" s="43"/>
      <c r="J8" s="19"/>
    </row>
    <row r="9" spans="2:10" x14ac:dyDescent="0.3">
      <c r="B9" s="17"/>
      <c r="C9" s="35"/>
      <c r="D9" s="64" t="s">
        <v>132</v>
      </c>
      <c r="E9" s="31"/>
      <c r="F9" s="31"/>
      <c r="G9" s="31"/>
      <c r="H9" s="31"/>
      <c r="I9" s="32"/>
      <c r="J9" s="19"/>
    </row>
    <row r="10" spans="2:10" x14ac:dyDescent="0.3">
      <c r="B10" s="17"/>
      <c r="C10" s="52" t="s">
        <v>25</v>
      </c>
      <c r="D10" s="61" t="s">
        <v>26</v>
      </c>
      <c r="I10" s="49"/>
      <c r="J10" s="19"/>
    </row>
    <row r="11" spans="2:10" x14ac:dyDescent="0.3">
      <c r="B11" s="17"/>
      <c r="C11" s="52" t="s">
        <v>27</v>
      </c>
      <c r="D11" s="58" t="s">
        <v>28</v>
      </c>
      <c r="E11" s="59">
        <v>0</v>
      </c>
      <c r="F11" t="s">
        <v>29</v>
      </c>
      <c r="G11" s="63">
        <v>0</v>
      </c>
      <c r="H11" t="s">
        <v>30</v>
      </c>
      <c r="I11" s="49">
        <f>E11*G11</f>
        <v>0</v>
      </c>
      <c r="J11" s="19"/>
    </row>
    <row r="12" spans="2:10" x14ac:dyDescent="0.3">
      <c r="B12" s="17"/>
      <c r="C12" s="52" t="s">
        <v>31</v>
      </c>
      <c r="D12" s="58" t="s">
        <v>32</v>
      </c>
      <c r="E12" s="59">
        <v>0</v>
      </c>
      <c r="F12" t="s">
        <v>29</v>
      </c>
      <c r="G12" s="63">
        <v>0</v>
      </c>
      <c r="H12" t="s">
        <v>30</v>
      </c>
      <c r="I12" s="49">
        <f t="shared" ref="I12:I21" si="0">E12*G12</f>
        <v>0</v>
      </c>
      <c r="J12" s="19"/>
    </row>
    <row r="13" spans="2:10" x14ac:dyDescent="0.3">
      <c r="B13" s="17"/>
      <c r="C13" s="52" t="s">
        <v>33</v>
      </c>
      <c r="D13" s="58" t="s">
        <v>34</v>
      </c>
      <c r="E13" s="59"/>
      <c r="I13" s="49"/>
      <c r="J13" s="19"/>
    </row>
    <row r="14" spans="2:10" x14ac:dyDescent="0.3">
      <c r="B14" s="17"/>
      <c r="C14" s="52" t="s">
        <v>35</v>
      </c>
      <c r="D14" s="62" t="s">
        <v>36</v>
      </c>
      <c r="E14" s="59">
        <v>0</v>
      </c>
      <c r="F14" t="s">
        <v>29</v>
      </c>
      <c r="G14" s="63">
        <v>0</v>
      </c>
      <c r="H14" t="s">
        <v>30</v>
      </c>
      <c r="I14" s="49">
        <f t="shared" si="0"/>
        <v>0</v>
      </c>
      <c r="J14" s="19"/>
    </row>
    <row r="15" spans="2:10" x14ac:dyDescent="0.3">
      <c r="B15" s="17"/>
      <c r="C15" s="52" t="s">
        <v>37</v>
      </c>
      <c r="D15" s="62" t="s">
        <v>38</v>
      </c>
      <c r="E15" s="59">
        <v>0</v>
      </c>
      <c r="F15" t="s">
        <v>29</v>
      </c>
      <c r="G15" s="63">
        <v>0</v>
      </c>
      <c r="H15" t="s">
        <v>30</v>
      </c>
      <c r="I15" s="49">
        <f t="shared" si="0"/>
        <v>0</v>
      </c>
      <c r="J15" s="19"/>
    </row>
    <row r="16" spans="2:10" x14ac:dyDescent="0.3">
      <c r="B16" s="17"/>
      <c r="C16" s="52" t="s">
        <v>39</v>
      </c>
      <c r="D16" s="58" t="s">
        <v>40</v>
      </c>
      <c r="E16" s="59">
        <v>0</v>
      </c>
      <c r="F16" t="s">
        <v>29</v>
      </c>
      <c r="G16" s="63">
        <v>0</v>
      </c>
      <c r="H16" t="s">
        <v>30</v>
      </c>
      <c r="I16" s="49">
        <f t="shared" si="0"/>
        <v>0</v>
      </c>
      <c r="J16" s="19"/>
    </row>
    <row r="17" spans="2:10" x14ac:dyDescent="0.3">
      <c r="B17" s="17"/>
      <c r="C17" s="52" t="s">
        <v>41</v>
      </c>
      <c r="D17" s="61" t="s">
        <v>42</v>
      </c>
      <c r="I17" s="49"/>
      <c r="J17" s="65"/>
    </row>
    <row r="18" spans="2:10" x14ac:dyDescent="0.3">
      <c r="B18" s="17"/>
      <c r="C18" s="52" t="s">
        <v>43</v>
      </c>
      <c r="D18" s="58" t="s">
        <v>153</v>
      </c>
      <c r="E18" s="59">
        <v>2800</v>
      </c>
      <c r="F18" t="s">
        <v>29</v>
      </c>
      <c r="G18" s="4">
        <v>1</v>
      </c>
      <c r="H18" t="s">
        <v>30</v>
      </c>
      <c r="I18" s="49">
        <f t="shared" si="0"/>
        <v>2800</v>
      </c>
      <c r="J18" s="19"/>
    </row>
    <row r="19" spans="2:10" x14ac:dyDescent="0.3">
      <c r="B19" s="17"/>
      <c r="C19" s="52" t="s">
        <v>44</v>
      </c>
      <c r="D19" s="58" t="s">
        <v>32</v>
      </c>
      <c r="E19" s="59">
        <v>2800</v>
      </c>
      <c r="F19" t="s">
        <v>29</v>
      </c>
      <c r="G19" s="4">
        <v>1</v>
      </c>
      <c r="H19" t="s">
        <v>30</v>
      </c>
      <c r="I19" s="49">
        <f t="shared" si="0"/>
        <v>2800</v>
      </c>
      <c r="J19" s="19"/>
    </row>
    <row r="20" spans="2:10" x14ac:dyDescent="0.3">
      <c r="B20" s="17"/>
      <c r="C20" s="52" t="s">
        <v>45</v>
      </c>
      <c r="D20" s="58" t="s">
        <v>46</v>
      </c>
      <c r="E20" s="59">
        <v>2800</v>
      </c>
      <c r="F20" t="s">
        <v>29</v>
      </c>
      <c r="G20" s="4">
        <v>1</v>
      </c>
      <c r="H20" t="s">
        <v>30</v>
      </c>
      <c r="I20" s="49">
        <f t="shared" si="0"/>
        <v>2800</v>
      </c>
      <c r="J20" s="19"/>
    </row>
    <row r="21" spans="2:10" x14ac:dyDescent="0.3">
      <c r="B21" s="17"/>
      <c r="C21" s="38" t="s">
        <v>47</v>
      </c>
      <c r="D21" s="60" t="s">
        <v>48</v>
      </c>
      <c r="E21" s="40">
        <v>500</v>
      </c>
      <c r="F21" s="33" t="s">
        <v>29</v>
      </c>
      <c r="G21" s="5">
        <v>1</v>
      </c>
      <c r="H21" s="33" t="s">
        <v>30</v>
      </c>
      <c r="I21" s="34">
        <f t="shared" si="0"/>
        <v>500</v>
      </c>
      <c r="J21" s="19"/>
    </row>
    <row r="22" spans="2:10" x14ac:dyDescent="0.3">
      <c r="B22" s="17"/>
      <c r="D22" s="62"/>
      <c r="E22" s="59"/>
      <c r="G22" s="63"/>
      <c r="I22" s="43"/>
      <c r="J22" s="19"/>
    </row>
    <row r="23" spans="2:10" x14ac:dyDescent="0.3">
      <c r="B23" s="17"/>
      <c r="C23" s="35"/>
      <c r="D23" s="64" t="s">
        <v>133</v>
      </c>
      <c r="E23" s="31"/>
      <c r="F23" s="31"/>
      <c r="G23" s="31"/>
      <c r="H23" s="31"/>
      <c r="I23" s="32"/>
      <c r="J23" s="19"/>
    </row>
    <row r="24" spans="2:10" x14ac:dyDescent="0.3">
      <c r="B24" s="17"/>
      <c r="C24" s="52" t="s">
        <v>25</v>
      </c>
      <c r="D24" s="61" t="s">
        <v>26</v>
      </c>
      <c r="I24" s="49"/>
      <c r="J24" s="19"/>
    </row>
    <row r="25" spans="2:10" x14ac:dyDescent="0.3">
      <c r="B25" s="17"/>
      <c r="C25" s="52" t="s">
        <v>27</v>
      </c>
      <c r="D25" s="58" t="s">
        <v>28</v>
      </c>
      <c r="E25" s="59">
        <v>4200</v>
      </c>
      <c r="F25" t="s">
        <v>29</v>
      </c>
      <c r="G25" s="3">
        <v>1</v>
      </c>
      <c r="H25" t="s">
        <v>30</v>
      </c>
      <c r="I25" s="49">
        <f>E25*G25</f>
        <v>4200</v>
      </c>
      <c r="J25" s="19"/>
    </row>
    <row r="26" spans="2:10" x14ac:dyDescent="0.3">
      <c r="B26" s="17"/>
      <c r="C26" s="52" t="s">
        <v>31</v>
      </c>
      <c r="D26" s="58" t="s">
        <v>32</v>
      </c>
      <c r="E26" s="59">
        <v>4200</v>
      </c>
      <c r="F26" t="s">
        <v>29</v>
      </c>
      <c r="G26" s="3">
        <v>1</v>
      </c>
      <c r="H26" t="s">
        <v>30</v>
      </c>
      <c r="I26" s="49">
        <f t="shared" ref="I26" si="1">E26*G26</f>
        <v>4200</v>
      </c>
      <c r="J26" s="19"/>
    </row>
    <row r="27" spans="2:10" x14ac:dyDescent="0.3">
      <c r="B27" s="17"/>
      <c r="C27" s="52" t="s">
        <v>33</v>
      </c>
      <c r="D27" s="58" t="s">
        <v>34</v>
      </c>
      <c r="E27" s="59"/>
      <c r="I27" s="49"/>
      <c r="J27" s="19"/>
    </row>
    <row r="28" spans="2:10" x14ac:dyDescent="0.3">
      <c r="B28" s="17"/>
      <c r="C28" s="52" t="s">
        <v>35</v>
      </c>
      <c r="D28" s="62" t="s">
        <v>36</v>
      </c>
      <c r="E28" s="59">
        <f>ROUNDUP(0.3*E26,-2)</f>
        <v>1300</v>
      </c>
      <c r="F28" t="s">
        <v>29</v>
      </c>
      <c r="G28" s="3">
        <v>1</v>
      </c>
      <c r="H28" t="s">
        <v>30</v>
      </c>
      <c r="I28" s="49">
        <f t="shared" ref="I28:I30" si="2">E28*G28</f>
        <v>1300</v>
      </c>
      <c r="J28" s="19"/>
    </row>
    <row r="29" spans="2:10" x14ac:dyDescent="0.3">
      <c r="B29" s="17"/>
      <c r="C29" s="52" t="s">
        <v>37</v>
      </c>
      <c r="D29" s="62" t="s">
        <v>38</v>
      </c>
      <c r="E29" s="59">
        <f>ROUNDUP(0.7*E26,-2)</f>
        <v>3000</v>
      </c>
      <c r="F29" t="s">
        <v>29</v>
      </c>
      <c r="G29" s="3">
        <v>1</v>
      </c>
      <c r="H29" t="s">
        <v>30</v>
      </c>
      <c r="I29" s="49">
        <f t="shared" si="2"/>
        <v>3000</v>
      </c>
      <c r="J29" s="19"/>
    </row>
    <row r="30" spans="2:10" x14ac:dyDescent="0.3">
      <c r="B30" s="17"/>
      <c r="C30" s="52" t="s">
        <v>39</v>
      </c>
      <c r="D30" s="58" t="s">
        <v>40</v>
      </c>
      <c r="E30" s="59">
        <v>4200</v>
      </c>
      <c r="F30" t="s">
        <v>29</v>
      </c>
      <c r="G30" s="3">
        <v>1</v>
      </c>
      <c r="H30" t="s">
        <v>30</v>
      </c>
      <c r="I30" s="49">
        <f t="shared" si="2"/>
        <v>4200</v>
      </c>
      <c r="J30" s="19"/>
    </row>
    <row r="31" spans="2:10" x14ac:dyDescent="0.3">
      <c r="B31" s="17"/>
      <c r="C31" s="52" t="s">
        <v>41</v>
      </c>
      <c r="D31" s="61" t="s">
        <v>42</v>
      </c>
      <c r="I31" s="49"/>
      <c r="J31" s="19"/>
    </row>
    <row r="32" spans="2:10" x14ac:dyDescent="0.3">
      <c r="B32" s="17"/>
      <c r="C32" s="52" t="s">
        <v>43</v>
      </c>
      <c r="D32" s="58" t="s">
        <v>153</v>
      </c>
      <c r="E32" s="59">
        <v>0</v>
      </c>
      <c r="F32" t="s">
        <v>29</v>
      </c>
      <c r="G32" s="93">
        <v>0</v>
      </c>
      <c r="H32" t="s">
        <v>30</v>
      </c>
      <c r="I32" s="49">
        <f t="shared" ref="I32:I35" si="3">E32*G32</f>
        <v>0</v>
      </c>
      <c r="J32" s="19"/>
    </row>
    <row r="33" spans="2:10" x14ac:dyDescent="0.3">
      <c r="B33" s="17"/>
      <c r="C33" s="52" t="s">
        <v>44</v>
      </c>
      <c r="D33" s="58" t="s">
        <v>32</v>
      </c>
      <c r="E33" s="59">
        <v>0</v>
      </c>
      <c r="F33" t="s">
        <v>29</v>
      </c>
      <c r="G33" s="93">
        <v>0</v>
      </c>
      <c r="H33" t="s">
        <v>30</v>
      </c>
      <c r="I33" s="49">
        <f t="shared" si="3"/>
        <v>0</v>
      </c>
      <c r="J33" s="19"/>
    </row>
    <row r="34" spans="2:10" x14ac:dyDescent="0.3">
      <c r="B34" s="17"/>
      <c r="C34" s="52" t="s">
        <v>45</v>
      </c>
      <c r="D34" s="58" t="s">
        <v>46</v>
      </c>
      <c r="E34" s="59">
        <v>0</v>
      </c>
      <c r="F34" t="s">
        <v>29</v>
      </c>
      <c r="G34" s="93">
        <v>0</v>
      </c>
      <c r="H34" t="s">
        <v>30</v>
      </c>
      <c r="I34" s="49">
        <f t="shared" si="3"/>
        <v>0</v>
      </c>
      <c r="J34" s="19"/>
    </row>
    <row r="35" spans="2:10" x14ac:dyDescent="0.3">
      <c r="B35" s="17"/>
      <c r="C35" s="38" t="s">
        <v>47</v>
      </c>
      <c r="D35" s="60" t="s">
        <v>48</v>
      </c>
      <c r="E35" s="40">
        <v>0</v>
      </c>
      <c r="F35" s="33" t="s">
        <v>29</v>
      </c>
      <c r="G35" s="78">
        <v>0</v>
      </c>
      <c r="H35" s="33" t="s">
        <v>30</v>
      </c>
      <c r="I35" s="34">
        <f t="shared" si="3"/>
        <v>0</v>
      </c>
      <c r="J35" s="19"/>
    </row>
    <row r="36" spans="2:10" x14ac:dyDescent="0.3">
      <c r="B36" s="17"/>
      <c r="H36" s="27" t="s">
        <v>49</v>
      </c>
      <c r="I36" s="28">
        <f>SUM(I11:I35)</f>
        <v>25800</v>
      </c>
      <c r="J36" s="19"/>
    </row>
    <row r="37" spans="2:10" x14ac:dyDescent="0.3">
      <c r="B37" s="17"/>
      <c r="H37" s="27"/>
      <c r="I37" s="28"/>
      <c r="J37" s="19"/>
    </row>
    <row r="38" spans="2:10" x14ac:dyDescent="0.3">
      <c r="B38" s="17"/>
      <c r="D38" s="56" t="s">
        <v>50</v>
      </c>
      <c r="J38" s="19"/>
    </row>
    <row r="39" spans="2:10" x14ac:dyDescent="0.3">
      <c r="B39" s="17"/>
      <c r="C39" s="35" t="s">
        <v>51</v>
      </c>
      <c r="D39" s="36" t="s">
        <v>52</v>
      </c>
      <c r="E39" s="55">
        <v>1</v>
      </c>
      <c r="F39" s="31" t="s">
        <v>53</v>
      </c>
      <c r="G39" s="6">
        <v>1</v>
      </c>
      <c r="H39" s="31" t="s">
        <v>54</v>
      </c>
      <c r="I39" s="32">
        <f>E39*G39</f>
        <v>1</v>
      </c>
      <c r="J39" s="19"/>
    </row>
    <row r="40" spans="2:10" x14ac:dyDescent="0.3">
      <c r="B40" s="17"/>
      <c r="C40" s="52" t="s">
        <v>55</v>
      </c>
      <c r="D40" s="53" t="s">
        <v>56</v>
      </c>
      <c r="E40" s="42">
        <v>1</v>
      </c>
      <c r="F40" t="s">
        <v>53</v>
      </c>
      <c r="G40" s="3">
        <v>1</v>
      </c>
      <c r="H40" t="s">
        <v>54</v>
      </c>
      <c r="I40" s="49">
        <f t="shared" ref="I40:I42" si="4">E40*G40</f>
        <v>1</v>
      </c>
      <c r="J40" s="19"/>
    </row>
    <row r="41" spans="2:10" x14ac:dyDescent="0.3">
      <c r="B41" s="17"/>
      <c r="C41" s="52" t="s">
        <v>57</v>
      </c>
      <c r="D41" s="53" t="s">
        <v>58</v>
      </c>
      <c r="E41" s="42">
        <v>1</v>
      </c>
      <c r="F41" t="s">
        <v>53</v>
      </c>
      <c r="G41" s="3">
        <v>1</v>
      </c>
      <c r="H41" t="s">
        <v>54</v>
      </c>
      <c r="I41" s="49">
        <f t="shared" si="4"/>
        <v>1</v>
      </c>
      <c r="J41" s="19"/>
    </row>
    <row r="42" spans="2:10" x14ac:dyDescent="0.3">
      <c r="B42" s="17"/>
      <c r="C42" s="38" t="s">
        <v>59</v>
      </c>
      <c r="D42" s="39" t="s">
        <v>60</v>
      </c>
      <c r="E42" s="57">
        <v>1</v>
      </c>
      <c r="F42" s="33" t="s">
        <v>53</v>
      </c>
      <c r="G42" s="5">
        <v>1</v>
      </c>
      <c r="H42" s="33" t="s">
        <v>54</v>
      </c>
      <c r="I42" s="34">
        <f t="shared" si="4"/>
        <v>1</v>
      </c>
      <c r="J42" s="19"/>
    </row>
    <row r="43" spans="2:10" x14ac:dyDescent="0.3">
      <c r="B43" s="17"/>
      <c r="H43" s="27" t="s">
        <v>61</v>
      </c>
      <c r="I43" s="28">
        <f>SUM(I39:I42)</f>
        <v>4</v>
      </c>
      <c r="J43" s="19"/>
    </row>
    <row r="44" spans="2:10" x14ac:dyDescent="0.3">
      <c r="B44" s="17"/>
      <c r="H44" s="27"/>
      <c r="I44" s="28"/>
      <c r="J44" s="19"/>
    </row>
    <row r="45" spans="2:10" x14ac:dyDescent="0.3">
      <c r="B45" s="17"/>
      <c r="D45" s="56" t="s">
        <v>62</v>
      </c>
      <c r="J45" s="19"/>
    </row>
    <row r="46" spans="2:10" x14ac:dyDescent="0.3">
      <c r="B46" s="17"/>
      <c r="C46" s="35" t="s">
        <v>63</v>
      </c>
      <c r="D46" s="36" t="s">
        <v>64</v>
      </c>
      <c r="E46" s="55">
        <v>1</v>
      </c>
      <c r="F46" s="31" t="s">
        <v>53</v>
      </c>
      <c r="G46" s="6">
        <v>1</v>
      </c>
      <c r="H46" s="31" t="s">
        <v>54</v>
      </c>
      <c r="I46" s="32">
        <f>E46*G46</f>
        <v>1</v>
      </c>
      <c r="J46" s="19"/>
    </row>
    <row r="47" spans="2:10" x14ac:dyDescent="0.3">
      <c r="B47" s="17"/>
      <c r="C47" s="52" t="s">
        <v>65</v>
      </c>
      <c r="D47" s="53" t="s">
        <v>66</v>
      </c>
      <c r="E47" s="42">
        <v>1</v>
      </c>
      <c r="F47" t="s">
        <v>53</v>
      </c>
      <c r="G47" s="3">
        <v>1</v>
      </c>
      <c r="H47" t="s">
        <v>54</v>
      </c>
      <c r="I47" s="49">
        <f>E47*G47</f>
        <v>1</v>
      </c>
      <c r="J47" s="19"/>
    </row>
    <row r="48" spans="2:10" x14ac:dyDescent="0.3">
      <c r="B48" s="17"/>
      <c r="C48" s="52" t="s">
        <v>67</v>
      </c>
      <c r="D48" s="53" t="s">
        <v>68</v>
      </c>
      <c r="E48" s="42">
        <v>1</v>
      </c>
      <c r="F48" t="s">
        <v>53</v>
      </c>
      <c r="G48" s="3">
        <v>1</v>
      </c>
      <c r="H48" t="s">
        <v>54</v>
      </c>
      <c r="I48" s="49">
        <f t="shared" ref="I48:I52" si="5">E48*G48</f>
        <v>1</v>
      </c>
      <c r="J48" s="19"/>
    </row>
    <row r="49" spans="1:10" x14ac:dyDescent="0.3">
      <c r="B49" s="17"/>
      <c r="C49" s="52" t="s">
        <v>69</v>
      </c>
      <c r="D49" s="53" t="s">
        <v>70</v>
      </c>
      <c r="E49" s="42">
        <v>1</v>
      </c>
      <c r="F49" t="s">
        <v>53</v>
      </c>
      <c r="G49" s="3">
        <v>1</v>
      </c>
      <c r="H49" t="s">
        <v>54</v>
      </c>
      <c r="I49" s="49">
        <f t="shared" si="5"/>
        <v>1</v>
      </c>
      <c r="J49" s="19"/>
    </row>
    <row r="50" spans="1:10" x14ac:dyDescent="0.3">
      <c r="B50" s="17"/>
      <c r="C50" s="52" t="s">
        <v>71</v>
      </c>
      <c r="D50" s="53" t="s">
        <v>72</v>
      </c>
      <c r="E50" s="7">
        <v>0.01</v>
      </c>
      <c r="F50" t="s">
        <v>73</v>
      </c>
      <c r="G50" s="43">
        <f>SUM(I43:I49)+I36</f>
        <v>25808</v>
      </c>
      <c r="I50" s="49">
        <f>E50*G50</f>
        <v>258.08</v>
      </c>
      <c r="J50" s="19"/>
    </row>
    <row r="51" spans="1:10" x14ac:dyDescent="0.3">
      <c r="B51" s="54"/>
      <c r="C51" s="52" t="s">
        <v>74</v>
      </c>
      <c r="D51" s="53" t="s">
        <v>75</v>
      </c>
      <c r="E51" s="7">
        <v>0.01</v>
      </c>
      <c r="F51" t="s">
        <v>73</v>
      </c>
      <c r="G51" s="43">
        <f>SUM(I43:I50)+I36</f>
        <v>26066.080000000002</v>
      </c>
      <c r="I51" s="49">
        <f t="shared" si="5"/>
        <v>260.66079999999999</v>
      </c>
      <c r="J51" s="50"/>
    </row>
    <row r="52" spans="1:10" x14ac:dyDescent="0.3">
      <c r="A52" s="19"/>
      <c r="C52" s="38" t="s">
        <v>76</v>
      </c>
      <c r="D52" s="39" t="s">
        <v>77</v>
      </c>
      <c r="E52" s="8">
        <v>0.01</v>
      </c>
      <c r="F52" s="33" t="s">
        <v>73</v>
      </c>
      <c r="G52" s="51">
        <f>SUM(I43:I50)+I36</f>
        <v>26066.080000000002</v>
      </c>
      <c r="H52" s="33"/>
      <c r="I52" s="34">
        <f t="shared" si="5"/>
        <v>260.66079999999999</v>
      </c>
      <c r="J52" s="19"/>
    </row>
    <row r="53" spans="1:10" x14ac:dyDescent="0.3">
      <c r="A53" s="19"/>
      <c r="H53" s="27" t="s">
        <v>78</v>
      </c>
      <c r="I53" s="28">
        <f>SUM(I46:I52)</f>
        <v>783.40160000000003</v>
      </c>
      <c r="J53" s="19"/>
    </row>
    <row r="54" spans="1:10" x14ac:dyDescent="0.3">
      <c r="A54" s="19"/>
      <c r="H54" s="27"/>
      <c r="I54" s="28"/>
      <c r="J54" s="19"/>
    </row>
    <row r="55" spans="1:10" x14ac:dyDescent="0.3">
      <c r="A55" s="19"/>
      <c r="D55" s="41" t="s">
        <v>79</v>
      </c>
      <c r="E55" s="42"/>
      <c r="I55" s="43"/>
      <c r="J55" s="19"/>
    </row>
    <row r="56" spans="1:10" x14ac:dyDescent="0.3">
      <c r="A56" s="19"/>
      <c r="C56" s="46" t="s">
        <v>80</v>
      </c>
      <c r="D56" s="47" t="s">
        <v>81</v>
      </c>
      <c r="E56" s="48">
        <v>0.25</v>
      </c>
      <c r="F56" s="44" t="s">
        <v>53</v>
      </c>
      <c r="G56" s="9">
        <v>1</v>
      </c>
      <c r="H56" s="44" t="s">
        <v>54</v>
      </c>
      <c r="I56" s="45">
        <f>E56*G56</f>
        <v>0.25</v>
      </c>
      <c r="J56" s="19"/>
    </row>
    <row r="57" spans="1:10" x14ac:dyDescent="0.3">
      <c r="A57" s="19"/>
      <c r="C57" s="46" t="s">
        <v>82</v>
      </c>
      <c r="D57" s="47" t="s">
        <v>83</v>
      </c>
      <c r="E57" s="48">
        <v>0.25</v>
      </c>
      <c r="F57" s="44" t="s">
        <v>53</v>
      </c>
      <c r="G57" s="9">
        <v>1</v>
      </c>
      <c r="H57" s="44" t="s">
        <v>54</v>
      </c>
      <c r="I57" s="45">
        <f>E57*G57</f>
        <v>0.25</v>
      </c>
      <c r="J57" s="19"/>
    </row>
    <row r="58" spans="1:10" x14ac:dyDescent="0.3">
      <c r="A58" s="19"/>
      <c r="C58" s="46" t="s">
        <v>84</v>
      </c>
      <c r="D58" s="47" t="s">
        <v>85</v>
      </c>
      <c r="E58" s="48">
        <v>0.25</v>
      </c>
      <c r="F58" s="44" t="s">
        <v>53</v>
      </c>
      <c r="G58" s="9">
        <v>1</v>
      </c>
      <c r="H58" s="44" t="s">
        <v>54</v>
      </c>
      <c r="I58" s="45">
        <f>E58*G58</f>
        <v>0.25</v>
      </c>
      <c r="J58" s="19"/>
    </row>
    <row r="59" spans="1:10" x14ac:dyDescent="0.3">
      <c r="A59" s="19"/>
      <c r="C59" s="46" t="s">
        <v>86</v>
      </c>
      <c r="D59" s="47" t="s">
        <v>87</v>
      </c>
      <c r="E59" s="48">
        <v>0.25</v>
      </c>
      <c r="F59" s="44" t="s">
        <v>53</v>
      </c>
      <c r="G59" s="9">
        <v>1</v>
      </c>
      <c r="H59" s="44" t="s">
        <v>54</v>
      </c>
      <c r="I59" s="45">
        <f>E59*G59</f>
        <v>0.25</v>
      </c>
      <c r="J59" s="19"/>
    </row>
    <row r="60" spans="1:10" x14ac:dyDescent="0.3">
      <c r="A60" s="19"/>
      <c r="H60" s="75" t="s">
        <v>88</v>
      </c>
      <c r="I60" s="76">
        <f>SUM(I56:I59)</f>
        <v>1</v>
      </c>
      <c r="J60" s="19"/>
    </row>
    <row r="61" spans="1:10" x14ac:dyDescent="0.3">
      <c r="A61" s="19"/>
      <c r="D61" s="56"/>
      <c r="J61" s="19"/>
    </row>
    <row r="62" spans="1:10" x14ac:dyDescent="0.3">
      <c r="A62" s="19"/>
      <c r="C62" s="33"/>
      <c r="D62" s="77" t="s">
        <v>89</v>
      </c>
      <c r="E62" s="57"/>
      <c r="F62" s="33"/>
      <c r="G62" s="33"/>
      <c r="H62" s="33"/>
      <c r="I62" s="51"/>
      <c r="J62" s="19"/>
    </row>
    <row r="63" spans="1:10" x14ac:dyDescent="0.3">
      <c r="A63" s="19"/>
      <c r="C63" s="52" t="s">
        <v>148</v>
      </c>
      <c r="D63" s="53" t="s">
        <v>143</v>
      </c>
      <c r="E63" s="42">
        <v>600</v>
      </c>
      <c r="F63" t="s">
        <v>29</v>
      </c>
      <c r="G63" s="3">
        <v>1</v>
      </c>
      <c r="H63" t="s">
        <v>30</v>
      </c>
      <c r="I63" s="49">
        <f>E63*G63</f>
        <v>600</v>
      </c>
      <c r="J63" s="19"/>
    </row>
    <row r="64" spans="1:10" x14ac:dyDescent="0.3">
      <c r="A64" s="19"/>
      <c r="C64" s="38" t="s">
        <v>149</v>
      </c>
      <c r="D64" s="39" t="s">
        <v>144</v>
      </c>
      <c r="E64" s="57">
        <v>2200</v>
      </c>
      <c r="F64" s="33" t="s">
        <v>29</v>
      </c>
      <c r="G64" s="5">
        <v>1</v>
      </c>
      <c r="H64" s="33" t="s">
        <v>30</v>
      </c>
      <c r="I64" s="34">
        <f>E64*G64</f>
        <v>2200</v>
      </c>
      <c r="J64" s="19"/>
    </row>
    <row r="65" spans="1:10" x14ac:dyDescent="0.3">
      <c r="A65" s="19"/>
      <c r="H65" s="27" t="s">
        <v>90</v>
      </c>
      <c r="I65" s="28">
        <f>SUM(I63:I64)</f>
        <v>2800</v>
      </c>
      <c r="J65" s="19"/>
    </row>
    <row r="66" spans="1:10" x14ac:dyDescent="0.3">
      <c r="A66" s="19"/>
      <c r="H66" s="27"/>
      <c r="I66" s="28"/>
      <c r="J66" s="19"/>
    </row>
    <row r="67" spans="1:10" x14ac:dyDescent="0.3">
      <c r="A67" s="19"/>
      <c r="H67" s="29" t="s">
        <v>134</v>
      </c>
      <c r="I67" s="30">
        <f>I36+I53+I43+I60-I65</f>
        <v>23788.401600000001</v>
      </c>
      <c r="J67" s="19"/>
    </row>
    <row r="68" spans="1:10" ht="13.5" thickBot="1" x14ac:dyDescent="0.35">
      <c r="A68" s="19"/>
      <c r="B68" s="24"/>
      <c r="C68" s="25"/>
      <c r="D68" s="25"/>
      <c r="E68" s="25"/>
      <c r="F68" s="25"/>
      <c r="G68" s="25"/>
      <c r="H68" s="25"/>
      <c r="I68" s="25"/>
      <c r="J68" s="26"/>
    </row>
  </sheetData>
  <sheetProtection algorithmName="SHA-512" hashValue="Z29FZ5uAk7bpJhhXRa+ZMGMaCIBdR7gkeTjp3nruKytQRIHEgEWwOIrmxynZmPeamnLnjWfCJnlFK2jCN0bLiA==" saltValue="OnbjsQmApBVSjn4epTBXeg==" spinCount="100000" sheet="1" objects="1" scenarios="1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1678C-E12B-4BFE-B9EA-31DA0F85D1C6}">
  <dimension ref="A1:N69"/>
  <sheetViews>
    <sheetView tabSelected="1" zoomScaleNormal="100" workbookViewId="0">
      <selection activeCell="G66" sqref="G66"/>
    </sheetView>
  </sheetViews>
  <sheetFormatPr defaultColWidth="8.8984375" defaultRowHeight="13" x14ac:dyDescent="0.3"/>
  <cols>
    <col min="2" max="2" width="9.59765625" customWidth="1"/>
    <col min="4" max="4" width="60.09765625" bestFit="1" customWidth="1"/>
    <col min="5" max="5" width="13.69921875" bestFit="1" customWidth="1"/>
    <col min="6" max="6" width="9.09765625" bestFit="1" customWidth="1"/>
    <col min="7" max="7" width="15" bestFit="1" customWidth="1"/>
    <col min="8" max="8" width="51.69921875" bestFit="1" customWidth="1"/>
    <col min="9" max="9" width="18.296875" customWidth="1"/>
  </cols>
  <sheetData>
    <row r="1" spans="2:10" ht="13.5" thickBot="1" x14ac:dyDescent="0.35"/>
    <row r="2" spans="2:10" x14ac:dyDescent="0.3">
      <c r="B2" s="14"/>
      <c r="C2" s="15"/>
      <c r="D2" s="15"/>
      <c r="E2" s="15"/>
      <c r="F2" s="15"/>
      <c r="G2" s="15"/>
      <c r="H2" s="15"/>
      <c r="I2" s="15"/>
      <c r="J2" s="16"/>
    </row>
    <row r="3" spans="2:10" ht="29.5" customHeight="1" x14ac:dyDescent="0.3">
      <c r="B3" s="66"/>
      <c r="C3" s="67"/>
      <c r="D3" s="68" t="s">
        <v>17</v>
      </c>
      <c r="E3" s="68"/>
      <c r="F3" s="68"/>
      <c r="G3" s="68"/>
      <c r="H3" s="68"/>
      <c r="I3" s="69"/>
      <c r="J3" s="70"/>
    </row>
    <row r="4" spans="2:10" x14ac:dyDescent="0.3">
      <c r="B4" s="66"/>
      <c r="C4" s="71"/>
      <c r="D4" s="72" t="s">
        <v>135</v>
      </c>
      <c r="E4" s="72"/>
      <c r="F4" s="72"/>
      <c r="G4" s="72"/>
      <c r="H4" s="72"/>
      <c r="I4" s="73"/>
      <c r="J4" s="70"/>
    </row>
    <row r="5" spans="2:10" x14ac:dyDescent="0.3">
      <c r="B5" s="17"/>
      <c r="J5" s="19"/>
    </row>
    <row r="6" spans="2:10" x14ac:dyDescent="0.3">
      <c r="B6" s="17"/>
      <c r="C6" s="74" t="s">
        <v>19</v>
      </c>
      <c r="D6" s="74" t="s">
        <v>20</v>
      </c>
      <c r="E6" s="74" t="s">
        <v>21</v>
      </c>
      <c r="F6" s="74" t="s">
        <v>22</v>
      </c>
      <c r="G6" s="74" t="s">
        <v>23</v>
      </c>
      <c r="H6" s="74"/>
      <c r="I6" s="74" t="s">
        <v>1</v>
      </c>
      <c r="J6" s="19"/>
    </row>
    <row r="7" spans="2:10" x14ac:dyDescent="0.3">
      <c r="B7" s="17"/>
      <c r="D7" s="56" t="s">
        <v>24</v>
      </c>
      <c r="J7" s="19"/>
    </row>
    <row r="8" spans="2:10" x14ac:dyDescent="0.3">
      <c r="B8" s="17"/>
      <c r="D8" s="58"/>
      <c r="E8" s="59"/>
      <c r="I8" s="43"/>
      <c r="J8" s="19"/>
    </row>
    <row r="9" spans="2:10" x14ac:dyDescent="0.3">
      <c r="B9" s="17"/>
      <c r="C9" s="35"/>
      <c r="D9" s="64" t="s">
        <v>151</v>
      </c>
      <c r="E9" s="31"/>
      <c r="F9" s="31"/>
      <c r="G9" s="31"/>
      <c r="H9" s="31"/>
      <c r="I9" s="32"/>
      <c r="J9" s="19"/>
    </row>
    <row r="10" spans="2:10" x14ac:dyDescent="0.3">
      <c r="B10" s="17"/>
      <c r="C10" s="52" t="s">
        <v>25</v>
      </c>
      <c r="D10" s="61" t="s">
        <v>26</v>
      </c>
      <c r="I10" s="49"/>
      <c r="J10" s="19"/>
    </row>
    <row r="11" spans="2:10" x14ac:dyDescent="0.3">
      <c r="B11" s="17"/>
      <c r="C11" s="52" t="s">
        <v>27</v>
      </c>
      <c r="D11" s="58" t="s">
        <v>28</v>
      </c>
      <c r="E11" s="59">
        <v>23500</v>
      </c>
      <c r="F11" t="s">
        <v>29</v>
      </c>
      <c r="G11" s="3">
        <v>1</v>
      </c>
      <c r="H11" t="s">
        <v>30</v>
      </c>
      <c r="I11" s="49">
        <f>E11*G11</f>
        <v>23500</v>
      </c>
      <c r="J11" s="19"/>
    </row>
    <row r="12" spans="2:10" x14ac:dyDescent="0.3">
      <c r="B12" s="17"/>
      <c r="C12" s="52" t="s">
        <v>31</v>
      </c>
      <c r="D12" s="58" t="s">
        <v>32</v>
      </c>
      <c r="E12" s="59">
        <v>23500</v>
      </c>
      <c r="F12" t="s">
        <v>29</v>
      </c>
      <c r="G12" s="3">
        <v>1</v>
      </c>
      <c r="H12" t="s">
        <v>30</v>
      </c>
      <c r="I12" s="49">
        <f t="shared" ref="I12:I21" si="0">E12*G12</f>
        <v>23500</v>
      </c>
      <c r="J12" s="19"/>
    </row>
    <row r="13" spans="2:10" x14ac:dyDescent="0.3">
      <c r="B13" s="17"/>
      <c r="C13" s="52" t="s">
        <v>33</v>
      </c>
      <c r="D13" s="58" t="s">
        <v>34</v>
      </c>
      <c r="E13" s="59"/>
      <c r="I13" s="49"/>
      <c r="J13" s="19"/>
    </row>
    <row r="14" spans="2:10" x14ac:dyDescent="0.3">
      <c r="B14" s="17"/>
      <c r="C14" s="52" t="s">
        <v>35</v>
      </c>
      <c r="D14" s="62" t="s">
        <v>36</v>
      </c>
      <c r="E14" s="59">
        <f>E12-E15</f>
        <v>7650</v>
      </c>
      <c r="F14" t="s">
        <v>29</v>
      </c>
      <c r="G14" s="3">
        <v>1</v>
      </c>
      <c r="H14" t="s">
        <v>30</v>
      </c>
      <c r="I14" s="49">
        <f t="shared" si="0"/>
        <v>7650</v>
      </c>
      <c r="J14" s="19"/>
    </row>
    <row r="15" spans="2:10" x14ac:dyDescent="0.3">
      <c r="B15" s="17"/>
      <c r="C15" s="52" t="s">
        <v>37</v>
      </c>
      <c r="D15" s="62" t="s">
        <v>38</v>
      </c>
      <c r="E15" s="59">
        <v>15850</v>
      </c>
      <c r="F15" t="s">
        <v>29</v>
      </c>
      <c r="G15" s="3">
        <v>1</v>
      </c>
      <c r="H15" t="s">
        <v>30</v>
      </c>
      <c r="I15" s="49">
        <f t="shared" si="0"/>
        <v>15850</v>
      </c>
      <c r="J15" s="19"/>
    </row>
    <row r="16" spans="2:10" x14ac:dyDescent="0.3">
      <c r="B16" s="17"/>
      <c r="C16" s="52" t="s">
        <v>39</v>
      </c>
      <c r="D16" s="58" t="s">
        <v>40</v>
      </c>
      <c r="E16" s="59">
        <v>0</v>
      </c>
      <c r="F16" t="s">
        <v>29</v>
      </c>
      <c r="G16" s="63">
        <v>0</v>
      </c>
      <c r="H16" t="s">
        <v>30</v>
      </c>
      <c r="I16" s="49">
        <f t="shared" si="0"/>
        <v>0</v>
      </c>
      <c r="J16" s="19"/>
    </row>
    <row r="17" spans="2:10" x14ac:dyDescent="0.3">
      <c r="B17" s="17"/>
      <c r="C17" s="52" t="s">
        <v>41</v>
      </c>
      <c r="D17" s="61" t="s">
        <v>42</v>
      </c>
      <c r="I17" s="49"/>
      <c r="J17" s="65"/>
    </row>
    <row r="18" spans="2:10" x14ac:dyDescent="0.3">
      <c r="B18" s="17"/>
      <c r="C18" s="52" t="s">
        <v>43</v>
      </c>
      <c r="D18" s="58" t="s">
        <v>153</v>
      </c>
      <c r="E18" s="59">
        <v>0</v>
      </c>
      <c r="F18" t="s">
        <v>29</v>
      </c>
      <c r="G18" s="93">
        <v>0</v>
      </c>
      <c r="H18" t="s">
        <v>30</v>
      </c>
      <c r="I18" s="49">
        <f t="shared" si="0"/>
        <v>0</v>
      </c>
      <c r="J18" s="19"/>
    </row>
    <row r="19" spans="2:10" x14ac:dyDescent="0.3">
      <c r="B19" s="17"/>
      <c r="C19" s="52" t="s">
        <v>44</v>
      </c>
      <c r="D19" s="58" t="s">
        <v>32</v>
      </c>
      <c r="E19" s="59">
        <v>0</v>
      </c>
      <c r="F19" t="s">
        <v>29</v>
      </c>
      <c r="G19" s="93">
        <v>0</v>
      </c>
      <c r="H19" t="s">
        <v>30</v>
      </c>
      <c r="I19" s="49">
        <f t="shared" si="0"/>
        <v>0</v>
      </c>
      <c r="J19" s="19"/>
    </row>
    <row r="20" spans="2:10" x14ac:dyDescent="0.3">
      <c r="B20" s="17"/>
      <c r="C20" s="52" t="s">
        <v>45</v>
      </c>
      <c r="D20" s="58" t="s">
        <v>46</v>
      </c>
      <c r="E20" s="59">
        <v>0</v>
      </c>
      <c r="F20" t="s">
        <v>29</v>
      </c>
      <c r="G20" s="93">
        <v>0</v>
      </c>
      <c r="H20" t="s">
        <v>30</v>
      </c>
      <c r="I20" s="49">
        <f t="shared" si="0"/>
        <v>0</v>
      </c>
      <c r="J20" s="19"/>
    </row>
    <row r="21" spans="2:10" x14ac:dyDescent="0.3">
      <c r="B21" s="17"/>
      <c r="C21" s="38" t="s">
        <v>47</v>
      </c>
      <c r="D21" s="60" t="s">
        <v>48</v>
      </c>
      <c r="E21" s="40">
        <v>1900</v>
      </c>
      <c r="F21" s="33" t="s">
        <v>29</v>
      </c>
      <c r="G21" s="12">
        <v>1</v>
      </c>
      <c r="H21" s="33" t="s">
        <v>30</v>
      </c>
      <c r="I21" s="34">
        <f t="shared" si="0"/>
        <v>1900</v>
      </c>
      <c r="J21" s="19"/>
    </row>
    <row r="22" spans="2:10" x14ac:dyDescent="0.3">
      <c r="B22" s="17"/>
      <c r="D22" s="58"/>
      <c r="E22" s="59"/>
      <c r="G22" s="63"/>
      <c r="I22" s="43"/>
      <c r="J22" s="19"/>
    </row>
    <row r="23" spans="2:10" x14ac:dyDescent="0.3">
      <c r="B23" s="17"/>
      <c r="D23" s="58"/>
      <c r="E23" s="59"/>
      <c r="I23" s="43"/>
      <c r="J23" s="19"/>
    </row>
    <row r="24" spans="2:10" x14ac:dyDescent="0.3">
      <c r="B24" s="17"/>
      <c r="C24" s="35"/>
      <c r="D24" s="104" t="s">
        <v>152</v>
      </c>
      <c r="E24" s="31"/>
      <c r="F24" s="31"/>
      <c r="G24" s="31"/>
      <c r="H24" s="31"/>
      <c r="I24" s="32"/>
      <c r="J24" s="19"/>
    </row>
    <row r="25" spans="2:10" x14ac:dyDescent="0.3">
      <c r="B25" s="17"/>
      <c r="C25" s="52" t="s">
        <v>25</v>
      </c>
      <c r="D25" s="61" t="s">
        <v>26</v>
      </c>
      <c r="I25" s="49"/>
      <c r="J25" s="19"/>
    </row>
    <row r="26" spans="2:10" x14ac:dyDescent="0.3">
      <c r="B26" s="17"/>
      <c r="C26" s="52" t="s">
        <v>27</v>
      </c>
      <c r="D26" s="58" t="s">
        <v>28</v>
      </c>
      <c r="E26" s="59">
        <v>5700</v>
      </c>
      <c r="F26" t="s">
        <v>29</v>
      </c>
      <c r="G26" s="4">
        <v>1</v>
      </c>
      <c r="H26" t="s">
        <v>30</v>
      </c>
      <c r="I26" s="49">
        <f>E26*G26</f>
        <v>5700</v>
      </c>
      <c r="J26" s="19"/>
    </row>
    <row r="27" spans="2:10" x14ac:dyDescent="0.3">
      <c r="B27" s="17"/>
      <c r="C27" s="52" t="s">
        <v>31</v>
      </c>
      <c r="D27" s="58" t="s">
        <v>32</v>
      </c>
      <c r="E27" s="59">
        <v>5700</v>
      </c>
      <c r="F27" t="s">
        <v>29</v>
      </c>
      <c r="G27" s="4">
        <v>1</v>
      </c>
      <c r="H27" t="s">
        <v>30</v>
      </c>
      <c r="I27" s="49">
        <f>E27*G27</f>
        <v>5700</v>
      </c>
      <c r="J27" s="19"/>
    </row>
    <row r="28" spans="2:10" x14ac:dyDescent="0.3">
      <c r="B28" s="17"/>
      <c r="C28" s="52" t="s">
        <v>33</v>
      </c>
      <c r="D28" s="58" t="s">
        <v>34</v>
      </c>
      <c r="E28" s="59"/>
      <c r="I28" s="49"/>
      <c r="J28" s="19"/>
    </row>
    <row r="29" spans="2:10" x14ac:dyDescent="0.3">
      <c r="B29" s="17"/>
      <c r="C29" s="52" t="s">
        <v>35</v>
      </c>
      <c r="D29" s="62" t="s">
        <v>36</v>
      </c>
      <c r="E29" s="59">
        <v>2700</v>
      </c>
      <c r="F29" t="s">
        <v>29</v>
      </c>
      <c r="G29" s="4">
        <v>1</v>
      </c>
      <c r="H29" t="s">
        <v>30</v>
      </c>
      <c r="I29" s="49">
        <f>E29*G29</f>
        <v>2700</v>
      </c>
      <c r="J29" s="19"/>
    </row>
    <row r="30" spans="2:10" x14ac:dyDescent="0.3">
      <c r="B30" s="17"/>
      <c r="C30" s="52" t="s">
        <v>37</v>
      </c>
      <c r="D30" s="62" t="s">
        <v>38</v>
      </c>
      <c r="E30" s="59">
        <v>3000</v>
      </c>
      <c r="F30" t="s">
        <v>29</v>
      </c>
      <c r="G30" s="4">
        <v>1</v>
      </c>
      <c r="H30" t="s">
        <v>30</v>
      </c>
      <c r="I30" s="49">
        <f>E30*G30</f>
        <v>3000</v>
      </c>
      <c r="J30" s="19"/>
    </row>
    <row r="31" spans="2:10" x14ac:dyDescent="0.3">
      <c r="B31" s="17"/>
      <c r="C31" s="52" t="s">
        <v>39</v>
      </c>
      <c r="D31" s="58" t="s">
        <v>40</v>
      </c>
      <c r="E31" s="59">
        <v>0</v>
      </c>
      <c r="F31" t="s">
        <v>29</v>
      </c>
      <c r="G31" s="93">
        <v>0</v>
      </c>
      <c r="H31" t="s">
        <v>30</v>
      </c>
      <c r="I31" s="49">
        <f>E31*G31</f>
        <v>0</v>
      </c>
      <c r="J31" s="19"/>
    </row>
    <row r="32" spans="2:10" x14ac:dyDescent="0.3">
      <c r="B32" s="17"/>
      <c r="C32" s="52" t="s">
        <v>41</v>
      </c>
      <c r="D32" s="61" t="s">
        <v>42</v>
      </c>
      <c r="I32" s="49"/>
      <c r="J32" s="65"/>
    </row>
    <row r="33" spans="2:14" x14ac:dyDescent="0.3">
      <c r="B33" s="17"/>
      <c r="C33" s="52" t="s">
        <v>43</v>
      </c>
      <c r="D33" s="58" t="s">
        <v>153</v>
      </c>
      <c r="E33" s="59">
        <v>0</v>
      </c>
      <c r="F33" t="s">
        <v>29</v>
      </c>
      <c r="G33" s="93">
        <v>0</v>
      </c>
      <c r="H33" t="s">
        <v>30</v>
      </c>
      <c r="I33" s="49">
        <f>E33*G33</f>
        <v>0</v>
      </c>
      <c r="J33" s="19"/>
    </row>
    <row r="34" spans="2:14" x14ac:dyDescent="0.3">
      <c r="B34" s="17"/>
      <c r="C34" s="52" t="s">
        <v>44</v>
      </c>
      <c r="D34" s="58" t="s">
        <v>32</v>
      </c>
      <c r="E34" s="59">
        <v>0</v>
      </c>
      <c r="F34" t="s">
        <v>29</v>
      </c>
      <c r="G34" s="93">
        <v>0</v>
      </c>
      <c r="H34" t="s">
        <v>30</v>
      </c>
      <c r="I34" s="49">
        <f>E34*G34</f>
        <v>0</v>
      </c>
      <c r="J34" s="19"/>
    </row>
    <row r="35" spans="2:14" x14ac:dyDescent="0.3">
      <c r="B35" s="17"/>
      <c r="C35" s="52" t="s">
        <v>45</v>
      </c>
      <c r="D35" s="58" t="s">
        <v>46</v>
      </c>
      <c r="E35" s="59">
        <v>0</v>
      </c>
      <c r="F35" t="s">
        <v>29</v>
      </c>
      <c r="G35" s="93">
        <v>0</v>
      </c>
      <c r="H35" t="s">
        <v>30</v>
      </c>
      <c r="I35" s="49">
        <f>E35*G35</f>
        <v>0</v>
      </c>
      <c r="J35" s="19"/>
    </row>
    <row r="36" spans="2:14" x14ac:dyDescent="0.3">
      <c r="B36" s="17"/>
      <c r="C36" s="38" t="s">
        <v>47</v>
      </c>
      <c r="D36" s="60" t="s">
        <v>48</v>
      </c>
      <c r="E36" s="40">
        <v>0</v>
      </c>
      <c r="F36" s="33" t="s">
        <v>29</v>
      </c>
      <c r="G36" s="103">
        <v>0</v>
      </c>
      <c r="H36" s="33" t="s">
        <v>30</v>
      </c>
      <c r="I36" s="34">
        <f>E36*G36</f>
        <v>0</v>
      </c>
      <c r="J36" s="19"/>
    </row>
    <row r="37" spans="2:14" x14ac:dyDescent="0.3">
      <c r="B37" s="17"/>
      <c r="H37" s="27" t="s">
        <v>49</v>
      </c>
      <c r="I37" s="28">
        <f>SUM(I11:I36)</f>
        <v>89500</v>
      </c>
      <c r="J37" s="19"/>
    </row>
    <row r="38" spans="2:14" x14ac:dyDescent="0.3">
      <c r="B38" s="17"/>
      <c r="H38" s="27"/>
      <c r="I38" s="28"/>
      <c r="J38" s="19"/>
    </row>
    <row r="39" spans="2:14" x14ac:dyDescent="0.3">
      <c r="B39" s="17"/>
      <c r="D39" s="56" t="s">
        <v>50</v>
      </c>
      <c r="J39" s="19"/>
    </row>
    <row r="40" spans="2:14" x14ac:dyDescent="0.3">
      <c r="B40" s="17"/>
      <c r="C40" s="35" t="s">
        <v>51</v>
      </c>
      <c r="D40" s="36" t="s">
        <v>52</v>
      </c>
      <c r="E40" s="55">
        <v>1</v>
      </c>
      <c r="F40" s="31" t="s">
        <v>53</v>
      </c>
      <c r="G40" s="6">
        <v>1</v>
      </c>
      <c r="H40" s="31" t="s">
        <v>54</v>
      </c>
      <c r="I40" s="32">
        <f>E40*G40</f>
        <v>1</v>
      </c>
      <c r="J40" s="19"/>
    </row>
    <row r="41" spans="2:14" x14ac:dyDescent="0.3">
      <c r="B41" s="17"/>
      <c r="C41" s="52" t="s">
        <v>55</v>
      </c>
      <c r="D41" s="53" t="s">
        <v>56</v>
      </c>
      <c r="E41" s="42">
        <v>1</v>
      </c>
      <c r="F41" t="s">
        <v>53</v>
      </c>
      <c r="G41" s="3">
        <v>1</v>
      </c>
      <c r="H41" t="s">
        <v>54</v>
      </c>
      <c r="I41" s="49">
        <f t="shared" ref="I41:I43" si="1">E41*G41</f>
        <v>1</v>
      </c>
      <c r="J41" s="19"/>
    </row>
    <row r="42" spans="2:14" x14ac:dyDescent="0.3">
      <c r="B42" s="17"/>
      <c r="C42" s="52" t="s">
        <v>57</v>
      </c>
      <c r="D42" s="53" t="s">
        <v>58</v>
      </c>
      <c r="E42" s="42">
        <v>1</v>
      </c>
      <c r="F42" t="s">
        <v>53</v>
      </c>
      <c r="G42" s="3">
        <v>1</v>
      </c>
      <c r="H42" t="s">
        <v>54</v>
      </c>
      <c r="I42" s="49">
        <f t="shared" si="1"/>
        <v>1</v>
      </c>
      <c r="J42" s="19"/>
      <c r="N42" t="s">
        <v>5</v>
      </c>
    </row>
    <row r="43" spans="2:14" x14ac:dyDescent="0.3">
      <c r="B43" s="17"/>
      <c r="C43" s="38" t="s">
        <v>59</v>
      </c>
      <c r="D43" s="39" t="s">
        <v>60</v>
      </c>
      <c r="E43" s="57">
        <v>1</v>
      </c>
      <c r="F43" s="33" t="s">
        <v>53</v>
      </c>
      <c r="G43" s="5">
        <v>1</v>
      </c>
      <c r="H43" s="33" t="s">
        <v>54</v>
      </c>
      <c r="I43" s="34">
        <f t="shared" si="1"/>
        <v>1</v>
      </c>
      <c r="J43" s="19"/>
    </row>
    <row r="44" spans="2:14" x14ac:dyDescent="0.3">
      <c r="B44" s="17"/>
      <c r="H44" s="27" t="s">
        <v>61</v>
      </c>
      <c r="I44" s="28">
        <f>SUM(I40:I43)</f>
        <v>4</v>
      </c>
      <c r="J44" s="19"/>
    </row>
    <row r="45" spans="2:14" x14ac:dyDescent="0.3">
      <c r="B45" s="17"/>
      <c r="H45" s="27"/>
      <c r="I45" s="28"/>
      <c r="J45" s="19"/>
    </row>
    <row r="46" spans="2:14" x14ac:dyDescent="0.3">
      <c r="B46" s="17"/>
      <c r="D46" s="56" t="s">
        <v>62</v>
      </c>
      <c r="J46" s="19"/>
    </row>
    <row r="47" spans="2:14" x14ac:dyDescent="0.3">
      <c r="B47" s="17"/>
      <c r="C47" s="35" t="s">
        <v>63</v>
      </c>
      <c r="D47" s="36" t="s">
        <v>64</v>
      </c>
      <c r="E47" s="55">
        <v>1</v>
      </c>
      <c r="F47" s="31" t="s">
        <v>53</v>
      </c>
      <c r="G47" s="6">
        <v>1</v>
      </c>
      <c r="H47" s="31" t="s">
        <v>54</v>
      </c>
      <c r="I47" s="32">
        <f>E47*G47</f>
        <v>1</v>
      </c>
      <c r="J47" s="19"/>
    </row>
    <row r="48" spans="2:14" x14ac:dyDescent="0.3">
      <c r="B48" s="17"/>
      <c r="C48" s="52" t="s">
        <v>65</v>
      </c>
      <c r="D48" s="53" t="s">
        <v>66</v>
      </c>
      <c r="E48" s="42">
        <v>1</v>
      </c>
      <c r="F48" t="s">
        <v>53</v>
      </c>
      <c r="G48" s="3">
        <v>1</v>
      </c>
      <c r="H48" t="s">
        <v>54</v>
      </c>
      <c r="I48" s="49">
        <f>E48*G48</f>
        <v>1</v>
      </c>
      <c r="J48" s="19"/>
    </row>
    <row r="49" spans="1:10" x14ac:dyDescent="0.3">
      <c r="B49" s="17"/>
      <c r="C49" s="52" t="s">
        <v>67</v>
      </c>
      <c r="D49" s="53" t="s">
        <v>68</v>
      </c>
      <c r="E49" s="42">
        <v>1</v>
      </c>
      <c r="F49" t="s">
        <v>53</v>
      </c>
      <c r="G49" s="3">
        <v>1</v>
      </c>
      <c r="H49" t="s">
        <v>54</v>
      </c>
      <c r="I49" s="49">
        <f t="shared" ref="I49:I53" si="2">E49*G49</f>
        <v>1</v>
      </c>
      <c r="J49" s="19"/>
    </row>
    <row r="50" spans="1:10" x14ac:dyDescent="0.3">
      <c r="B50" s="17"/>
      <c r="C50" s="52" t="s">
        <v>69</v>
      </c>
      <c r="D50" s="53" t="s">
        <v>70</v>
      </c>
      <c r="E50" s="42">
        <v>1</v>
      </c>
      <c r="F50" t="s">
        <v>53</v>
      </c>
      <c r="G50" s="3">
        <v>1</v>
      </c>
      <c r="H50" t="s">
        <v>54</v>
      </c>
      <c r="I50" s="49">
        <f t="shared" si="2"/>
        <v>1</v>
      </c>
      <c r="J50" s="19"/>
    </row>
    <row r="51" spans="1:10" x14ac:dyDescent="0.3">
      <c r="B51" s="17"/>
      <c r="C51" s="52" t="s">
        <v>71</v>
      </c>
      <c r="D51" s="53" t="s">
        <v>72</v>
      </c>
      <c r="E51" s="7">
        <v>0.01</v>
      </c>
      <c r="F51" t="s">
        <v>73</v>
      </c>
      <c r="G51" s="43">
        <f>SUM(I44:I50)+I37</f>
        <v>89508</v>
      </c>
      <c r="I51" s="49">
        <f>E51*G51</f>
        <v>895.08</v>
      </c>
      <c r="J51" s="19"/>
    </row>
    <row r="52" spans="1:10" x14ac:dyDescent="0.3">
      <c r="B52" s="17"/>
      <c r="C52" s="52" t="s">
        <v>74</v>
      </c>
      <c r="D52" s="53" t="s">
        <v>75</v>
      </c>
      <c r="E52" s="7">
        <v>0.01</v>
      </c>
      <c r="F52" t="s">
        <v>73</v>
      </c>
      <c r="G52" s="43">
        <f>SUM(I44:I51)+I37</f>
        <v>90403.08</v>
      </c>
      <c r="I52" s="49">
        <f t="shared" si="2"/>
        <v>904.0308</v>
      </c>
      <c r="J52" s="19"/>
    </row>
    <row r="53" spans="1:10" x14ac:dyDescent="0.3">
      <c r="B53" s="17"/>
      <c r="C53" s="38" t="s">
        <v>76</v>
      </c>
      <c r="D53" s="39" t="s">
        <v>77</v>
      </c>
      <c r="E53" s="8">
        <v>0.01</v>
      </c>
      <c r="F53" s="33" t="s">
        <v>73</v>
      </c>
      <c r="G53" s="51">
        <f>SUM(I44:I51)+I37</f>
        <v>90403.08</v>
      </c>
      <c r="H53" s="33"/>
      <c r="I53" s="34">
        <f t="shared" si="2"/>
        <v>904.0308</v>
      </c>
      <c r="J53" s="19"/>
    </row>
    <row r="54" spans="1:10" x14ac:dyDescent="0.3">
      <c r="B54" s="17"/>
      <c r="H54" s="27" t="s">
        <v>78</v>
      </c>
      <c r="I54" s="28">
        <f>SUM(I47:I53)</f>
        <v>2707.1415999999999</v>
      </c>
      <c r="J54" s="19"/>
    </row>
    <row r="55" spans="1:10" x14ac:dyDescent="0.3">
      <c r="B55" s="17"/>
      <c r="H55" s="27"/>
      <c r="I55" s="28"/>
      <c r="J55" s="19"/>
    </row>
    <row r="56" spans="1:10" x14ac:dyDescent="0.3">
      <c r="A56" s="19"/>
      <c r="D56" s="41" t="s">
        <v>79</v>
      </c>
      <c r="E56" s="42"/>
      <c r="I56" s="43"/>
      <c r="J56" s="19"/>
    </row>
    <row r="57" spans="1:10" x14ac:dyDescent="0.3">
      <c r="A57" s="19"/>
      <c r="C57" s="46" t="s">
        <v>80</v>
      </c>
      <c r="D57" s="47" t="s">
        <v>81</v>
      </c>
      <c r="E57" s="48">
        <v>0.25</v>
      </c>
      <c r="F57" s="44" t="s">
        <v>53</v>
      </c>
      <c r="G57" s="9">
        <v>1</v>
      </c>
      <c r="H57" s="44" t="s">
        <v>54</v>
      </c>
      <c r="I57" s="45">
        <f>E57*G57</f>
        <v>0.25</v>
      </c>
      <c r="J57" s="19"/>
    </row>
    <row r="58" spans="1:10" x14ac:dyDescent="0.3">
      <c r="A58" s="19"/>
      <c r="C58" s="46" t="s">
        <v>82</v>
      </c>
      <c r="D58" s="47" t="s">
        <v>83</v>
      </c>
      <c r="E58" s="48">
        <v>0.25</v>
      </c>
      <c r="F58" s="44" t="s">
        <v>53</v>
      </c>
      <c r="G58" s="9">
        <v>1</v>
      </c>
      <c r="H58" s="44" t="s">
        <v>54</v>
      </c>
      <c r="I58" s="45">
        <f>E58*G58</f>
        <v>0.25</v>
      </c>
      <c r="J58" s="19" t="s">
        <v>5</v>
      </c>
    </row>
    <row r="59" spans="1:10" x14ac:dyDescent="0.3">
      <c r="A59" s="19"/>
      <c r="C59" s="46" t="s">
        <v>84</v>
      </c>
      <c r="D59" s="47" t="s">
        <v>85</v>
      </c>
      <c r="E59" s="48">
        <v>0.25</v>
      </c>
      <c r="F59" s="44" t="s">
        <v>53</v>
      </c>
      <c r="G59" s="9">
        <v>1</v>
      </c>
      <c r="H59" s="44" t="s">
        <v>54</v>
      </c>
      <c r="I59" s="45">
        <f>E59*G59</f>
        <v>0.25</v>
      </c>
      <c r="J59" s="19"/>
    </row>
    <row r="60" spans="1:10" x14ac:dyDescent="0.3">
      <c r="A60" s="19"/>
      <c r="C60" s="46" t="s">
        <v>86</v>
      </c>
      <c r="D60" s="47" t="s">
        <v>87</v>
      </c>
      <c r="E60" s="48">
        <v>0.25</v>
      </c>
      <c r="F60" s="44" t="s">
        <v>53</v>
      </c>
      <c r="G60" s="9">
        <v>1</v>
      </c>
      <c r="H60" s="44" t="s">
        <v>54</v>
      </c>
      <c r="I60" s="45">
        <f>E60*G60</f>
        <v>0.25</v>
      </c>
      <c r="J60" s="19"/>
    </row>
    <row r="61" spans="1:10" x14ac:dyDescent="0.3">
      <c r="A61" s="19"/>
      <c r="H61" s="75" t="s">
        <v>88</v>
      </c>
      <c r="I61" s="76">
        <f>SUM(I57:I60)</f>
        <v>1</v>
      </c>
      <c r="J61" s="19"/>
    </row>
    <row r="62" spans="1:10" x14ac:dyDescent="0.3">
      <c r="B62" s="17"/>
      <c r="H62" s="27"/>
      <c r="I62" s="28"/>
      <c r="J62" s="19"/>
    </row>
    <row r="63" spans="1:10" x14ac:dyDescent="0.3">
      <c r="B63" s="17"/>
      <c r="D63" s="56" t="s">
        <v>89</v>
      </c>
      <c r="E63" s="42"/>
      <c r="I63" s="43"/>
      <c r="J63" s="19"/>
    </row>
    <row r="64" spans="1:10" x14ac:dyDescent="0.3">
      <c r="B64" s="17"/>
      <c r="C64" s="35" t="s">
        <v>148</v>
      </c>
      <c r="D64" s="36" t="s">
        <v>143</v>
      </c>
      <c r="E64" s="55">
        <v>8500</v>
      </c>
      <c r="F64" s="31" t="s">
        <v>29</v>
      </c>
      <c r="G64" s="6">
        <v>1</v>
      </c>
      <c r="H64" s="31" t="s">
        <v>30</v>
      </c>
      <c r="I64" s="32">
        <f>E64*G64</f>
        <v>8500</v>
      </c>
      <c r="J64" s="19"/>
    </row>
    <row r="65" spans="2:10" x14ac:dyDescent="0.3">
      <c r="B65" s="17"/>
      <c r="C65" s="38" t="s">
        <v>149</v>
      </c>
      <c r="D65" s="39" t="s">
        <v>144</v>
      </c>
      <c r="E65" s="57">
        <v>10400</v>
      </c>
      <c r="F65" s="33" t="s">
        <v>29</v>
      </c>
      <c r="G65" s="5">
        <v>1</v>
      </c>
      <c r="H65" s="33" t="s">
        <v>30</v>
      </c>
      <c r="I65" s="34">
        <f>E65*G65</f>
        <v>10400</v>
      </c>
      <c r="J65" s="19"/>
    </row>
    <row r="66" spans="2:10" x14ac:dyDescent="0.3">
      <c r="B66" s="17"/>
      <c r="H66" s="27" t="s">
        <v>90</v>
      </c>
      <c r="I66" s="28">
        <f>SUM(I64:I65)</f>
        <v>18900</v>
      </c>
      <c r="J66" s="19"/>
    </row>
    <row r="67" spans="2:10" x14ac:dyDescent="0.3">
      <c r="B67" s="17"/>
      <c r="H67" s="27"/>
      <c r="I67" s="28"/>
      <c r="J67" s="19"/>
    </row>
    <row r="68" spans="2:10" x14ac:dyDescent="0.3">
      <c r="B68" s="17"/>
      <c r="H68" s="29" t="s">
        <v>136</v>
      </c>
      <c r="I68" s="30">
        <f>I37+I54+I44+I61-I66</f>
        <v>73312.141600000003</v>
      </c>
      <c r="J68" s="19"/>
    </row>
    <row r="69" spans="2:10" ht="13.5" thickBot="1" x14ac:dyDescent="0.35">
      <c r="B69" s="24"/>
      <c r="C69" s="25"/>
      <c r="D69" s="25"/>
      <c r="E69" s="25"/>
      <c r="F69" s="25"/>
      <c r="G69" s="25"/>
      <c r="H69" s="25"/>
      <c r="I69" s="25"/>
      <c r="J69" s="26"/>
    </row>
  </sheetData>
  <sheetProtection algorithmName="SHA-512" hashValue="slv5dn1QrgNZWCMe7WZzDCLx5V+u0Z85lSznri52S3a3FVymfMg7HVd/WQgl1XLj/vFoeRORff3xJY4iXVXn1w==" saltValue="ysSzNT2jvVKVv06Q1MKKoA==" spinCount="100000" sheet="1" objects="1" scenarios="1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4F13B-1AFB-4E09-918B-37F7EC783F61}">
  <dimension ref="A1:J82"/>
  <sheetViews>
    <sheetView topLeftCell="A62" zoomScale="70" zoomScaleNormal="70" workbookViewId="0">
      <selection activeCell="I79" sqref="I79"/>
    </sheetView>
  </sheetViews>
  <sheetFormatPr defaultColWidth="8.8984375" defaultRowHeight="13" x14ac:dyDescent="0.3"/>
  <cols>
    <col min="2" max="2" width="9.69921875" customWidth="1"/>
    <col min="3" max="3" width="5.8984375" bestFit="1" customWidth="1"/>
    <col min="4" max="4" width="63" bestFit="1" customWidth="1"/>
    <col min="5" max="5" width="14.09765625" bestFit="1" customWidth="1"/>
    <col min="6" max="6" width="9.69921875" bestFit="1" customWidth="1"/>
    <col min="7" max="7" width="15.09765625" bestFit="1" customWidth="1"/>
    <col min="8" max="8" width="53.69921875" bestFit="1" customWidth="1"/>
    <col min="9" max="9" width="18.296875" customWidth="1"/>
    <col min="10" max="10" width="9.296875" customWidth="1"/>
  </cols>
  <sheetData>
    <row r="1" spans="2:10" ht="13.5" thickBot="1" x14ac:dyDescent="0.35"/>
    <row r="2" spans="2:10" x14ac:dyDescent="0.3">
      <c r="B2" s="14"/>
      <c r="C2" s="15"/>
      <c r="D2" s="15"/>
      <c r="E2" s="15"/>
      <c r="F2" s="15"/>
      <c r="G2" s="15"/>
      <c r="H2" s="15"/>
      <c r="I2" s="15"/>
      <c r="J2" s="16"/>
    </row>
    <row r="3" spans="2:10" ht="29.5" customHeight="1" x14ac:dyDescent="0.3">
      <c r="B3" s="66"/>
      <c r="C3" s="67"/>
      <c r="D3" s="68" t="s">
        <v>17</v>
      </c>
      <c r="E3" s="68"/>
      <c r="F3" s="68"/>
      <c r="G3" s="68"/>
      <c r="H3" s="68"/>
      <c r="I3" s="69"/>
      <c r="J3" s="70"/>
    </row>
    <row r="4" spans="2:10" x14ac:dyDescent="0.3">
      <c r="B4" s="66"/>
      <c r="C4" s="71"/>
      <c r="D4" s="72" t="s">
        <v>137</v>
      </c>
      <c r="E4" s="72"/>
      <c r="F4" s="72"/>
      <c r="G4" s="72"/>
      <c r="H4" s="72"/>
      <c r="I4" s="73"/>
      <c r="J4" s="70"/>
    </row>
    <row r="5" spans="2:10" x14ac:dyDescent="0.3">
      <c r="B5" s="17"/>
      <c r="J5" s="19"/>
    </row>
    <row r="6" spans="2:10" x14ac:dyDescent="0.3">
      <c r="B6" s="17"/>
      <c r="C6" s="74" t="s">
        <v>19</v>
      </c>
      <c r="D6" s="74" t="s">
        <v>20</v>
      </c>
      <c r="E6" s="74" t="s">
        <v>21</v>
      </c>
      <c r="F6" s="74" t="s">
        <v>22</v>
      </c>
      <c r="G6" s="74" t="s">
        <v>23</v>
      </c>
      <c r="H6" s="74"/>
      <c r="I6" s="74" t="s">
        <v>1</v>
      </c>
      <c r="J6" s="19"/>
    </row>
    <row r="7" spans="2:10" x14ac:dyDescent="0.3">
      <c r="B7" s="17"/>
      <c r="D7" s="56" t="s">
        <v>24</v>
      </c>
      <c r="J7" s="19"/>
    </row>
    <row r="8" spans="2:10" x14ac:dyDescent="0.3">
      <c r="B8" s="17"/>
      <c r="D8" s="58"/>
      <c r="E8" s="59"/>
      <c r="I8" s="43"/>
      <c r="J8" s="19"/>
    </row>
    <row r="9" spans="2:10" x14ac:dyDescent="0.3">
      <c r="B9" s="17"/>
      <c r="C9" s="35"/>
      <c r="D9" s="64" t="s">
        <v>155</v>
      </c>
      <c r="E9" s="31"/>
      <c r="F9" s="31"/>
      <c r="G9" s="31"/>
      <c r="H9" s="31"/>
      <c r="I9" s="32"/>
      <c r="J9" s="19"/>
    </row>
    <row r="10" spans="2:10" x14ac:dyDescent="0.3">
      <c r="B10" s="17"/>
      <c r="C10" s="52" t="s">
        <v>25</v>
      </c>
      <c r="D10" s="61" t="s">
        <v>26</v>
      </c>
      <c r="I10" s="49"/>
      <c r="J10" s="19"/>
    </row>
    <row r="11" spans="2:10" x14ac:dyDescent="0.3">
      <c r="B11" s="17"/>
      <c r="C11" s="52" t="s">
        <v>27</v>
      </c>
      <c r="D11" s="58" t="s">
        <v>28</v>
      </c>
      <c r="E11" s="59">
        <v>1200</v>
      </c>
      <c r="F11" t="s">
        <v>29</v>
      </c>
      <c r="G11" s="3">
        <v>1</v>
      </c>
      <c r="H11" t="s">
        <v>30</v>
      </c>
      <c r="I11" s="49">
        <f>E11*G11</f>
        <v>1200</v>
      </c>
      <c r="J11" s="19"/>
    </row>
    <row r="12" spans="2:10" x14ac:dyDescent="0.3">
      <c r="B12" s="17"/>
      <c r="C12" s="52" t="s">
        <v>31</v>
      </c>
      <c r="D12" s="58" t="s">
        <v>32</v>
      </c>
      <c r="E12" s="59">
        <v>1200</v>
      </c>
      <c r="F12" t="s">
        <v>29</v>
      </c>
      <c r="G12" s="3">
        <v>1</v>
      </c>
      <c r="H12" t="s">
        <v>30</v>
      </c>
      <c r="I12" s="49">
        <f>E12*G12</f>
        <v>1200</v>
      </c>
      <c r="J12" s="19"/>
    </row>
    <row r="13" spans="2:10" x14ac:dyDescent="0.3">
      <c r="B13" s="17"/>
      <c r="C13" s="52" t="s">
        <v>33</v>
      </c>
      <c r="D13" s="58" t="s">
        <v>34</v>
      </c>
      <c r="E13" s="59"/>
      <c r="I13" s="49"/>
      <c r="J13" s="19"/>
    </row>
    <row r="14" spans="2:10" x14ac:dyDescent="0.3">
      <c r="B14" s="17"/>
      <c r="C14" s="52" t="s">
        <v>35</v>
      </c>
      <c r="D14" s="62" t="s">
        <v>36</v>
      </c>
      <c r="E14" s="59">
        <v>800</v>
      </c>
      <c r="F14" t="s">
        <v>29</v>
      </c>
      <c r="G14" s="3">
        <v>1</v>
      </c>
      <c r="H14" t="s">
        <v>30</v>
      </c>
      <c r="I14" s="49">
        <f t="shared" ref="I14:I21" si="0">E14*G14</f>
        <v>800</v>
      </c>
      <c r="J14" s="19"/>
    </row>
    <row r="15" spans="2:10" x14ac:dyDescent="0.3">
      <c r="B15" s="17"/>
      <c r="C15" s="52" t="s">
        <v>37</v>
      </c>
      <c r="D15" s="62" t="s">
        <v>38</v>
      </c>
      <c r="E15" s="59">
        <v>400</v>
      </c>
      <c r="F15" t="s">
        <v>29</v>
      </c>
      <c r="G15" s="3">
        <v>1</v>
      </c>
      <c r="H15" t="s">
        <v>30</v>
      </c>
      <c r="I15" s="49">
        <f t="shared" si="0"/>
        <v>400</v>
      </c>
      <c r="J15" s="19"/>
    </row>
    <row r="16" spans="2:10" x14ac:dyDescent="0.3">
      <c r="B16" s="17"/>
      <c r="C16" s="52" t="s">
        <v>39</v>
      </c>
      <c r="D16" s="58" t="s">
        <v>40</v>
      </c>
      <c r="E16" s="59">
        <v>300</v>
      </c>
      <c r="F16" t="s">
        <v>29</v>
      </c>
      <c r="G16" s="3">
        <v>1</v>
      </c>
      <c r="H16" t="s">
        <v>30</v>
      </c>
      <c r="I16" s="49">
        <f t="shared" si="0"/>
        <v>300</v>
      </c>
      <c r="J16" s="19"/>
    </row>
    <row r="17" spans="2:10" x14ac:dyDescent="0.3">
      <c r="B17" s="17"/>
      <c r="C17" s="52" t="s">
        <v>41</v>
      </c>
      <c r="D17" s="61" t="s">
        <v>42</v>
      </c>
      <c r="I17" s="49"/>
      <c r="J17" s="65"/>
    </row>
    <row r="18" spans="2:10" x14ac:dyDescent="0.3">
      <c r="B18" s="17"/>
      <c r="C18" s="52" t="s">
        <v>43</v>
      </c>
      <c r="D18" s="58" t="s">
        <v>153</v>
      </c>
      <c r="E18" s="59">
        <v>2900</v>
      </c>
      <c r="F18" t="s">
        <v>29</v>
      </c>
      <c r="G18" s="4">
        <v>1</v>
      </c>
      <c r="H18" t="s">
        <v>30</v>
      </c>
      <c r="I18" s="49">
        <f t="shared" si="0"/>
        <v>2900</v>
      </c>
      <c r="J18" s="19"/>
    </row>
    <row r="19" spans="2:10" x14ac:dyDescent="0.3">
      <c r="B19" s="17"/>
      <c r="C19" s="52" t="s">
        <v>44</v>
      </c>
      <c r="D19" s="58" t="s">
        <v>32</v>
      </c>
      <c r="E19" s="59">
        <v>2900</v>
      </c>
      <c r="F19" t="s">
        <v>29</v>
      </c>
      <c r="G19" s="4">
        <v>1</v>
      </c>
      <c r="H19" t="s">
        <v>30</v>
      </c>
      <c r="I19" s="49">
        <f t="shared" si="0"/>
        <v>2900</v>
      </c>
      <c r="J19" s="19"/>
    </row>
    <row r="20" spans="2:10" x14ac:dyDescent="0.3">
      <c r="B20" s="17"/>
      <c r="C20" s="52" t="s">
        <v>45</v>
      </c>
      <c r="D20" s="58" t="s">
        <v>46</v>
      </c>
      <c r="E20" s="59">
        <v>2900</v>
      </c>
      <c r="F20" t="s">
        <v>29</v>
      </c>
      <c r="G20" s="4">
        <v>1</v>
      </c>
      <c r="H20" t="s">
        <v>30</v>
      </c>
      <c r="I20" s="49">
        <f t="shared" si="0"/>
        <v>2900</v>
      </c>
      <c r="J20" s="19"/>
    </row>
    <row r="21" spans="2:10" x14ac:dyDescent="0.3">
      <c r="B21" s="17"/>
      <c r="C21" s="38" t="s">
        <v>47</v>
      </c>
      <c r="D21" s="60" t="s">
        <v>48</v>
      </c>
      <c r="E21" s="40">
        <v>400</v>
      </c>
      <c r="F21" s="33" t="s">
        <v>29</v>
      </c>
      <c r="G21" s="5">
        <v>1</v>
      </c>
      <c r="H21" s="33" t="s">
        <v>30</v>
      </c>
      <c r="I21" s="34">
        <f t="shared" si="0"/>
        <v>400</v>
      </c>
      <c r="J21" s="19"/>
    </row>
    <row r="22" spans="2:10" x14ac:dyDescent="0.3">
      <c r="B22" s="17"/>
      <c r="D22" s="62"/>
      <c r="E22" s="59"/>
      <c r="G22" s="63"/>
      <c r="I22" s="43"/>
      <c r="J22" s="19"/>
    </row>
    <row r="23" spans="2:10" x14ac:dyDescent="0.3">
      <c r="B23" s="17"/>
      <c r="C23" s="35"/>
      <c r="D23" s="64" t="s">
        <v>138</v>
      </c>
      <c r="E23" s="31"/>
      <c r="F23" s="31"/>
      <c r="G23" s="31"/>
      <c r="H23" s="31"/>
      <c r="I23" s="32"/>
      <c r="J23" s="19"/>
    </row>
    <row r="24" spans="2:10" x14ac:dyDescent="0.3">
      <c r="B24" s="17"/>
      <c r="C24" s="52" t="s">
        <v>25</v>
      </c>
      <c r="D24" s="61" t="s">
        <v>26</v>
      </c>
      <c r="I24" s="49"/>
      <c r="J24" s="19"/>
    </row>
    <row r="25" spans="2:10" x14ac:dyDescent="0.3">
      <c r="B25" s="17"/>
      <c r="C25" s="52" t="s">
        <v>27</v>
      </c>
      <c r="D25" s="58" t="s">
        <v>28</v>
      </c>
      <c r="E25" s="59">
        <v>31100</v>
      </c>
      <c r="F25" t="s">
        <v>29</v>
      </c>
      <c r="G25" s="3">
        <v>1</v>
      </c>
      <c r="H25" t="s">
        <v>30</v>
      </c>
      <c r="I25" s="49">
        <f>E25*G25</f>
        <v>31100</v>
      </c>
      <c r="J25" s="19"/>
    </row>
    <row r="26" spans="2:10" x14ac:dyDescent="0.3">
      <c r="B26" s="17"/>
      <c r="C26" s="52" t="s">
        <v>31</v>
      </c>
      <c r="D26" s="58" t="s">
        <v>32</v>
      </c>
      <c r="E26" s="59">
        <v>31100</v>
      </c>
      <c r="F26" t="s">
        <v>29</v>
      </c>
      <c r="G26" s="3">
        <v>1</v>
      </c>
      <c r="H26" t="s">
        <v>30</v>
      </c>
      <c r="I26" s="49">
        <f t="shared" ref="I26" si="1">E26*G26</f>
        <v>31100</v>
      </c>
      <c r="J26" s="19"/>
    </row>
    <row r="27" spans="2:10" x14ac:dyDescent="0.3">
      <c r="B27" s="17"/>
      <c r="C27" s="52" t="s">
        <v>33</v>
      </c>
      <c r="D27" s="58" t="s">
        <v>34</v>
      </c>
      <c r="E27" s="59"/>
      <c r="I27" s="49"/>
      <c r="J27" s="19"/>
    </row>
    <row r="28" spans="2:10" x14ac:dyDescent="0.3">
      <c r="B28" s="17"/>
      <c r="C28" s="52" t="s">
        <v>35</v>
      </c>
      <c r="D28" s="62" t="s">
        <v>36</v>
      </c>
      <c r="E28" s="59">
        <v>12200</v>
      </c>
      <c r="F28" t="s">
        <v>29</v>
      </c>
      <c r="G28" s="3">
        <v>1</v>
      </c>
      <c r="H28" t="s">
        <v>30</v>
      </c>
      <c r="I28" s="49">
        <f t="shared" ref="I28:I30" si="2">E28*G28</f>
        <v>12200</v>
      </c>
      <c r="J28" s="19"/>
    </row>
    <row r="29" spans="2:10" x14ac:dyDescent="0.3">
      <c r="B29" s="17"/>
      <c r="C29" s="52" t="s">
        <v>37</v>
      </c>
      <c r="D29" s="62" t="s">
        <v>38</v>
      </c>
      <c r="E29" s="59">
        <v>18900</v>
      </c>
      <c r="F29" t="s">
        <v>29</v>
      </c>
      <c r="G29" s="3">
        <v>1</v>
      </c>
      <c r="H29" t="s">
        <v>30</v>
      </c>
      <c r="I29" s="49">
        <f t="shared" si="2"/>
        <v>18900</v>
      </c>
      <c r="J29" s="19"/>
    </row>
    <row r="30" spans="2:10" x14ac:dyDescent="0.3">
      <c r="B30" s="17"/>
      <c r="C30" s="52" t="s">
        <v>39</v>
      </c>
      <c r="D30" s="58" t="s">
        <v>40</v>
      </c>
      <c r="E30" s="59">
        <v>2800</v>
      </c>
      <c r="F30" t="s">
        <v>29</v>
      </c>
      <c r="G30" s="3">
        <v>1</v>
      </c>
      <c r="H30" t="s">
        <v>30</v>
      </c>
      <c r="I30" s="49">
        <f t="shared" si="2"/>
        <v>2800</v>
      </c>
      <c r="J30" s="19"/>
    </row>
    <row r="31" spans="2:10" x14ac:dyDescent="0.3">
      <c r="B31" s="17"/>
      <c r="C31" s="52" t="s">
        <v>41</v>
      </c>
      <c r="D31" s="61" t="s">
        <v>42</v>
      </c>
      <c r="I31" s="49"/>
      <c r="J31" s="19"/>
    </row>
    <row r="32" spans="2:10" x14ac:dyDescent="0.3">
      <c r="B32" s="17"/>
      <c r="C32" s="52" t="s">
        <v>43</v>
      </c>
      <c r="D32" s="58" t="s">
        <v>153</v>
      </c>
      <c r="E32" s="59">
        <v>250</v>
      </c>
      <c r="F32" t="s">
        <v>29</v>
      </c>
      <c r="G32" s="4">
        <v>1</v>
      </c>
      <c r="H32" t="s">
        <v>30</v>
      </c>
      <c r="I32" s="49">
        <f t="shared" ref="I32:I35" si="3">E32*G32</f>
        <v>250</v>
      </c>
      <c r="J32" s="19"/>
    </row>
    <row r="33" spans="2:10" x14ac:dyDescent="0.3">
      <c r="B33" s="17"/>
      <c r="C33" s="52" t="s">
        <v>44</v>
      </c>
      <c r="D33" s="58" t="s">
        <v>32</v>
      </c>
      <c r="E33" s="59">
        <v>250</v>
      </c>
      <c r="F33" t="s">
        <v>29</v>
      </c>
      <c r="G33" s="4">
        <v>1</v>
      </c>
      <c r="H33" t="s">
        <v>30</v>
      </c>
      <c r="I33" s="49">
        <f t="shared" si="3"/>
        <v>250</v>
      </c>
      <c r="J33" s="19"/>
    </row>
    <row r="34" spans="2:10" x14ac:dyDescent="0.3">
      <c r="B34" s="17"/>
      <c r="C34" s="52" t="s">
        <v>45</v>
      </c>
      <c r="D34" s="58" t="s">
        <v>46</v>
      </c>
      <c r="E34" s="59">
        <v>250</v>
      </c>
      <c r="F34" t="s">
        <v>29</v>
      </c>
      <c r="G34" s="4">
        <v>1</v>
      </c>
      <c r="H34" t="s">
        <v>30</v>
      </c>
      <c r="I34" s="49">
        <f t="shared" si="3"/>
        <v>250</v>
      </c>
      <c r="J34" s="19"/>
    </row>
    <row r="35" spans="2:10" x14ac:dyDescent="0.3">
      <c r="B35" s="17"/>
      <c r="C35" s="38" t="s">
        <v>47</v>
      </c>
      <c r="D35" s="60" t="s">
        <v>48</v>
      </c>
      <c r="E35" s="40">
        <v>2000</v>
      </c>
      <c r="F35" s="33" t="s">
        <v>29</v>
      </c>
      <c r="G35" s="5">
        <v>1</v>
      </c>
      <c r="H35" s="33" t="s">
        <v>30</v>
      </c>
      <c r="I35" s="34">
        <f t="shared" si="3"/>
        <v>2000</v>
      </c>
      <c r="J35" s="19"/>
    </row>
    <row r="36" spans="2:10" x14ac:dyDescent="0.3">
      <c r="B36" s="17"/>
      <c r="D36" s="58"/>
      <c r="E36" s="59"/>
      <c r="G36" s="63"/>
      <c r="I36" s="43"/>
      <c r="J36" s="19"/>
    </row>
    <row r="37" spans="2:10" x14ac:dyDescent="0.3">
      <c r="B37" s="17"/>
      <c r="C37" s="35"/>
      <c r="D37" s="64" t="s">
        <v>156</v>
      </c>
      <c r="E37" s="31"/>
      <c r="F37" s="31"/>
      <c r="G37" s="31"/>
      <c r="H37" s="31"/>
      <c r="I37" s="32"/>
      <c r="J37" s="19"/>
    </row>
    <row r="38" spans="2:10" x14ac:dyDescent="0.3">
      <c r="B38" s="17"/>
      <c r="C38" s="52" t="s">
        <v>25</v>
      </c>
      <c r="D38" s="61" t="s">
        <v>26</v>
      </c>
      <c r="I38" s="49"/>
      <c r="J38" s="19"/>
    </row>
    <row r="39" spans="2:10" x14ac:dyDescent="0.3">
      <c r="B39" s="17"/>
      <c r="C39" s="52" t="s">
        <v>27</v>
      </c>
      <c r="D39" s="58" t="s">
        <v>28</v>
      </c>
      <c r="E39" s="59">
        <v>1000</v>
      </c>
      <c r="F39" t="s">
        <v>29</v>
      </c>
      <c r="G39" s="3">
        <v>1</v>
      </c>
      <c r="H39" t="s">
        <v>30</v>
      </c>
      <c r="I39" s="49">
        <f>E39*G39</f>
        <v>1000</v>
      </c>
      <c r="J39" s="19"/>
    </row>
    <row r="40" spans="2:10" x14ac:dyDescent="0.3">
      <c r="B40" s="17"/>
      <c r="C40" s="52" t="s">
        <v>31</v>
      </c>
      <c r="D40" s="58" t="s">
        <v>32</v>
      </c>
      <c r="E40" s="59">
        <v>1000</v>
      </c>
      <c r="F40" t="s">
        <v>29</v>
      </c>
      <c r="G40" s="3">
        <v>1</v>
      </c>
      <c r="H40" t="s">
        <v>30</v>
      </c>
      <c r="I40" s="49">
        <f t="shared" ref="I40" si="4">E40*G40</f>
        <v>1000</v>
      </c>
      <c r="J40" s="19"/>
    </row>
    <row r="41" spans="2:10" x14ac:dyDescent="0.3">
      <c r="B41" s="17"/>
      <c r="C41" s="52" t="s">
        <v>33</v>
      </c>
      <c r="D41" s="58" t="s">
        <v>34</v>
      </c>
      <c r="E41" s="59"/>
      <c r="I41" s="49"/>
      <c r="J41" s="19"/>
    </row>
    <row r="42" spans="2:10" x14ac:dyDescent="0.3">
      <c r="B42" s="17"/>
      <c r="C42" s="52" t="s">
        <v>35</v>
      </c>
      <c r="D42" s="62" t="s">
        <v>36</v>
      </c>
      <c r="E42" s="59">
        <v>800</v>
      </c>
      <c r="F42" t="s">
        <v>29</v>
      </c>
      <c r="G42" s="3">
        <v>1</v>
      </c>
      <c r="H42" t="s">
        <v>30</v>
      </c>
      <c r="I42" s="49">
        <f t="shared" ref="I42:I44" si="5">E42*G42</f>
        <v>800</v>
      </c>
      <c r="J42" s="19"/>
    </row>
    <row r="43" spans="2:10" x14ac:dyDescent="0.3">
      <c r="B43" s="17"/>
      <c r="C43" s="52" t="s">
        <v>37</v>
      </c>
      <c r="D43" s="62" t="s">
        <v>38</v>
      </c>
      <c r="E43" s="59">
        <v>200</v>
      </c>
      <c r="F43" t="s">
        <v>29</v>
      </c>
      <c r="G43" s="3">
        <v>1</v>
      </c>
      <c r="H43" t="s">
        <v>30</v>
      </c>
      <c r="I43" s="49">
        <f t="shared" si="5"/>
        <v>200</v>
      </c>
      <c r="J43" s="19"/>
    </row>
    <row r="44" spans="2:10" x14ac:dyDescent="0.3">
      <c r="B44" s="17"/>
      <c r="C44" s="52" t="s">
        <v>39</v>
      </c>
      <c r="D44" s="58" t="s">
        <v>40</v>
      </c>
      <c r="E44" s="59">
        <v>300</v>
      </c>
      <c r="F44" t="s">
        <v>29</v>
      </c>
      <c r="G44" s="3">
        <v>1</v>
      </c>
      <c r="H44" t="s">
        <v>30</v>
      </c>
      <c r="I44" s="49">
        <f t="shared" si="5"/>
        <v>300</v>
      </c>
      <c r="J44" s="19"/>
    </row>
    <row r="45" spans="2:10" x14ac:dyDescent="0.3">
      <c r="B45" s="17"/>
      <c r="C45" s="52" t="s">
        <v>41</v>
      </c>
      <c r="D45" s="61" t="s">
        <v>42</v>
      </c>
      <c r="I45" s="49"/>
      <c r="J45" s="19"/>
    </row>
    <row r="46" spans="2:10" x14ac:dyDescent="0.3">
      <c r="B46" s="17"/>
      <c r="C46" s="52" t="s">
        <v>43</v>
      </c>
      <c r="D46" s="58" t="s">
        <v>153</v>
      </c>
      <c r="E46" s="59">
        <v>600</v>
      </c>
      <c r="F46" t="s">
        <v>29</v>
      </c>
      <c r="G46" s="4">
        <v>1</v>
      </c>
      <c r="H46" t="s">
        <v>30</v>
      </c>
      <c r="I46" s="49">
        <f t="shared" ref="I46:I49" si="6">E46*G46</f>
        <v>600</v>
      </c>
      <c r="J46" s="19"/>
    </row>
    <row r="47" spans="2:10" x14ac:dyDescent="0.3">
      <c r="B47" s="17"/>
      <c r="C47" s="52" t="s">
        <v>44</v>
      </c>
      <c r="D47" s="58" t="s">
        <v>32</v>
      </c>
      <c r="E47" s="59">
        <v>600</v>
      </c>
      <c r="F47" t="s">
        <v>29</v>
      </c>
      <c r="G47" s="4">
        <v>1</v>
      </c>
      <c r="H47" t="s">
        <v>30</v>
      </c>
      <c r="I47" s="49">
        <f t="shared" si="6"/>
        <v>600</v>
      </c>
      <c r="J47" s="19"/>
    </row>
    <row r="48" spans="2:10" x14ac:dyDescent="0.3">
      <c r="B48" s="17"/>
      <c r="C48" s="52" t="s">
        <v>45</v>
      </c>
      <c r="D48" s="58" t="s">
        <v>46</v>
      </c>
      <c r="E48" s="59">
        <v>600</v>
      </c>
      <c r="F48" t="s">
        <v>29</v>
      </c>
      <c r="G48" s="4">
        <v>1</v>
      </c>
      <c r="H48" t="s">
        <v>30</v>
      </c>
      <c r="I48" s="49">
        <f t="shared" si="6"/>
        <v>600</v>
      </c>
      <c r="J48" s="19"/>
    </row>
    <row r="49" spans="1:10" x14ac:dyDescent="0.3">
      <c r="B49" s="17"/>
      <c r="C49" s="38" t="s">
        <v>47</v>
      </c>
      <c r="D49" s="60" t="s">
        <v>48</v>
      </c>
      <c r="E49" s="40">
        <v>400</v>
      </c>
      <c r="F49" s="33" t="s">
        <v>29</v>
      </c>
      <c r="G49" s="5">
        <v>1</v>
      </c>
      <c r="H49" s="33" t="s">
        <v>30</v>
      </c>
      <c r="I49" s="34">
        <f t="shared" si="6"/>
        <v>400</v>
      </c>
      <c r="J49" s="19"/>
    </row>
    <row r="50" spans="1:10" x14ac:dyDescent="0.3">
      <c r="B50" s="17"/>
      <c r="H50" s="27" t="s">
        <v>49</v>
      </c>
      <c r="I50" s="28">
        <f>SUM(I11:I49)</f>
        <v>117350</v>
      </c>
      <c r="J50" s="19"/>
    </row>
    <row r="51" spans="1:10" x14ac:dyDescent="0.3">
      <c r="B51" s="17"/>
      <c r="H51" s="27"/>
      <c r="I51" s="28"/>
      <c r="J51" s="19"/>
    </row>
    <row r="52" spans="1:10" x14ac:dyDescent="0.3">
      <c r="B52" s="17"/>
      <c r="D52" s="56" t="s">
        <v>50</v>
      </c>
      <c r="J52" s="19"/>
    </row>
    <row r="53" spans="1:10" x14ac:dyDescent="0.3">
      <c r="A53" s="19"/>
      <c r="C53" s="35" t="s">
        <v>51</v>
      </c>
      <c r="D53" s="36" t="s">
        <v>52</v>
      </c>
      <c r="E53" s="55">
        <v>1</v>
      </c>
      <c r="F53" s="31" t="s">
        <v>53</v>
      </c>
      <c r="G53" s="6">
        <v>1</v>
      </c>
      <c r="H53" s="31" t="s">
        <v>54</v>
      </c>
      <c r="I53" s="32">
        <f>E53*G53</f>
        <v>1</v>
      </c>
      <c r="J53" s="19"/>
    </row>
    <row r="54" spans="1:10" x14ac:dyDescent="0.3">
      <c r="A54" s="19"/>
      <c r="C54" s="52" t="s">
        <v>55</v>
      </c>
      <c r="D54" s="53" t="s">
        <v>56</v>
      </c>
      <c r="E54" s="42">
        <v>1</v>
      </c>
      <c r="F54" t="s">
        <v>53</v>
      </c>
      <c r="G54" s="3">
        <v>1</v>
      </c>
      <c r="H54" t="s">
        <v>54</v>
      </c>
      <c r="I54" s="49">
        <f t="shared" ref="I54:I56" si="7">E54*G54</f>
        <v>1</v>
      </c>
      <c r="J54" s="19"/>
    </row>
    <row r="55" spans="1:10" x14ac:dyDescent="0.3">
      <c r="A55" s="19"/>
      <c r="C55" s="52" t="s">
        <v>57</v>
      </c>
      <c r="D55" s="53" t="s">
        <v>58</v>
      </c>
      <c r="E55" s="42">
        <v>1</v>
      </c>
      <c r="F55" t="s">
        <v>53</v>
      </c>
      <c r="G55" s="3">
        <v>1</v>
      </c>
      <c r="H55" t="s">
        <v>54</v>
      </c>
      <c r="I55" s="49">
        <f t="shared" si="7"/>
        <v>1</v>
      </c>
      <c r="J55" s="19"/>
    </row>
    <row r="56" spans="1:10" x14ac:dyDescent="0.3">
      <c r="A56" s="19"/>
      <c r="C56" s="38" t="s">
        <v>59</v>
      </c>
      <c r="D56" s="39" t="s">
        <v>60</v>
      </c>
      <c r="E56" s="57">
        <v>1</v>
      </c>
      <c r="F56" s="33" t="s">
        <v>53</v>
      </c>
      <c r="G56" s="5">
        <v>1</v>
      </c>
      <c r="H56" s="33" t="s">
        <v>54</v>
      </c>
      <c r="I56" s="34">
        <f t="shared" si="7"/>
        <v>1</v>
      </c>
      <c r="J56" s="19"/>
    </row>
    <row r="57" spans="1:10" x14ac:dyDescent="0.3">
      <c r="A57" s="19"/>
      <c r="H57" s="27" t="s">
        <v>61</v>
      </c>
      <c r="I57" s="28">
        <f>SUM(I53:I56)</f>
        <v>4</v>
      </c>
      <c r="J57" s="19"/>
    </row>
    <row r="58" spans="1:10" x14ac:dyDescent="0.3">
      <c r="A58" s="19"/>
      <c r="H58" s="27"/>
      <c r="I58" s="28"/>
      <c r="J58" s="19"/>
    </row>
    <row r="59" spans="1:10" x14ac:dyDescent="0.3">
      <c r="A59" s="19"/>
      <c r="D59" s="56" t="s">
        <v>62</v>
      </c>
      <c r="J59" s="19"/>
    </row>
    <row r="60" spans="1:10" x14ac:dyDescent="0.3">
      <c r="A60" s="19"/>
      <c r="C60" s="35" t="s">
        <v>63</v>
      </c>
      <c r="D60" s="36" t="s">
        <v>64</v>
      </c>
      <c r="E60" s="55">
        <v>1</v>
      </c>
      <c r="F60" s="31" t="s">
        <v>53</v>
      </c>
      <c r="G60" s="6">
        <v>1</v>
      </c>
      <c r="H60" s="31" t="s">
        <v>54</v>
      </c>
      <c r="I60" s="32">
        <f>E60*G60</f>
        <v>1</v>
      </c>
      <c r="J60" s="19"/>
    </row>
    <row r="61" spans="1:10" x14ac:dyDescent="0.3">
      <c r="A61" s="19"/>
      <c r="C61" s="52" t="s">
        <v>65</v>
      </c>
      <c r="D61" s="53" t="s">
        <v>66</v>
      </c>
      <c r="E61" s="42">
        <v>1</v>
      </c>
      <c r="F61" t="s">
        <v>53</v>
      </c>
      <c r="G61" s="3">
        <v>1</v>
      </c>
      <c r="H61" t="s">
        <v>54</v>
      </c>
      <c r="I61" s="49">
        <f>E61*G61</f>
        <v>1</v>
      </c>
      <c r="J61" s="19"/>
    </row>
    <row r="62" spans="1:10" x14ac:dyDescent="0.3">
      <c r="A62" s="19"/>
      <c r="C62" s="52" t="s">
        <v>67</v>
      </c>
      <c r="D62" s="53" t="s">
        <v>68</v>
      </c>
      <c r="E62" s="42">
        <v>1</v>
      </c>
      <c r="F62" t="s">
        <v>53</v>
      </c>
      <c r="G62" s="3">
        <v>1</v>
      </c>
      <c r="H62" t="s">
        <v>54</v>
      </c>
      <c r="I62" s="49">
        <f t="shared" ref="I62:I66" si="8">E62*G62</f>
        <v>1</v>
      </c>
      <c r="J62" s="19"/>
    </row>
    <row r="63" spans="1:10" x14ac:dyDescent="0.3">
      <c r="A63" s="19"/>
      <c r="C63" s="52" t="s">
        <v>69</v>
      </c>
      <c r="D63" s="53" t="s">
        <v>70</v>
      </c>
      <c r="E63" s="42">
        <v>1</v>
      </c>
      <c r="F63" t="s">
        <v>53</v>
      </c>
      <c r="G63" s="3">
        <v>1</v>
      </c>
      <c r="H63" t="s">
        <v>54</v>
      </c>
      <c r="I63" s="49">
        <f t="shared" si="8"/>
        <v>1</v>
      </c>
      <c r="J63" s="19"/>
    </row>
    <row r="64" spans="1:10" x14ac:dyDescent="0.3">
      <c r="A64" s="19"/>
      <c r="C64" s="52" t="s">
        <v>71</v>
      </c>
      <c r="D64" s="53" t="s">
        <v>72</v>
      </c>
      <c r="E64" s="7">
        <v>0.01</v>
      </c>
      <c r="F64" t="s">
        <v>73</v>
      </c>
      <c r="G64" s="43">
        <f>SUM(I57:I63)+I50</f>
        <v>117358</v>
      </c>
      <c r="I64" s="49">
        <f>E64*G64</f>
        <v>1173.58</v>
      </c>
      <c r="J64" s="19"/>
    </row>
    <row r="65" spans="1:10" x14ac:dyDescent="0.3">
      <c r="A65" s="19"/>
      <c r="C65" s="52" t="s">
        <v>74</v>
      </c>
      <c r="D65" s="53" t="s">
        <v>75</v>
      </c>
      <c r="E65" s="7">
        <v>0.01</v>
      </c>
      <c r="F65" t="s">
        <v>73</v>
      </c>
      <c r="G65" s="43">
        <f>SUM(I57:I64)+I50</f>
        <v>118531.58</v>
      </c>
      <c r="I65" s="49">
        <f t="shared" si="8"/>
        <v>1185.3158000000001</v>
      </c>
      <c r="J65" s="19"/>
    </row>
    <row r="66" spans="1:10" x14ac:dyDescent="0.3">
      <c r="A66" s="19"/>
      <c r="C66" s="38" t="s">
        <v>76</v>
      </c>
      <c r="D66" s="39" t="s">
        <v>77</v>
      </c>
      <c r="E66" s="8">
        <v>0.01</v>
      </c>
      <c r="F66" s="33" t="s">
        <v>73</v>
      </c>
      <c r="G66" s="51">
        <f>SUM(I57:I64)+I50</f>
        <v>118531.58</v>
      </c>
      <c r="H66" s="33"/>
      <c r="I66" s="34">
        <f t="shared" si="8"/>
        <v>1185.3158000000001</v>
      </c>
      <c r="J66" s="19"/>
    </row>
    <row r="67" spans="1:10" x14ac:dyDescent="0.3">
      <c r="A67" s="19"/>
      <c r="H67" s="27" t="s">
        <v>78</v>
      </c>
      <c r="I67" s="28">
        <f>SUM(I60:I66)</f>
        <v>3548.2116000000005</v>
      </c>
      <c r="J67" s="19"/>
    </row>
    <row r="68" spans="1:10" x14ac:dyDescent="0.3">
      <c r="A68" s="19"/>
      <c r="H68" s="27"/>
      <c r="I68" s="28"/>
      <c r="J68" s="19"/>
    </row>
    <row r="69" spans="1:10" x14ac:dyDescent="0.3">
      <c r="A69" s="19"/>
      <c r="D69" s="41" t="s">
        <v>79</v>
      </c>
      <c r="E69" s="42"/>
      <c r="I69" s="43"/>
      <c r="J69" s="19"/>
    </row>
    <row r="70" spans="1:10" x14ac:dyDescent="0.3">
      <c r="A70" s="19"/>
      <c r="C70" s="46" t="s">
        <v>80</v>
      </c>
      <c r="D70" s="47" t="s">
        <v>81</v>
      </c>
      <c r="E70" s="48">
        <v>0.25</v>
      </c>
      <c r="F70" s="44" t="s">
        <v>53</v>
      </c>
      <c r="G70" s="9">
        <v>1</v>
      </c>
      <c r="H70" s="44" t="s">
        <v>54</v>
      </c>
      <c r="I70" s="45">
        <f>E70*G70</f>
        <v>0.25</v>
      </c>
      <c r="J70" s="19"/>
    </row>
    <row r="71" spans="1:10" x14ac:dyDescent="0.3">
      <c r="A71" s="19"/>
      <c r="C71" s="46" t="s">
        <v>82</v>
      </c>
      <c r="D71" s="47" t="s">
        <v>83</v>
      </c>
      <c r="E71" s="48">
        <v>0.25</v>
      </c>
      <c r="F71" s="44" t="s">
        <v>53</v>
      </c>
      <c r="G71" s="9">
        <v>1</v>
      </c>
      <c r="H71" s="44" t="s">
        <v>54</v>
      </c>
      <c r="I71" s="45">
        <f>E71*G71</f>
        <v>0.25</v>
      </c>
      <c r="J71" s="19"/>
    </row>
    <row r="72" spans="1:10" x14ac:dyDescent="0.3">
      <c r="A72" s="19"/>
      <c r="C72" s="46" t="s">
        <v>84</v>
      </c>
      <c r="D72" s="47" t="s">
        <v>85</v>
      </c>
      <c r="E72" s="48">
        <v>0.25</v>
      </c>
      <c r="F72" s="44" t="s">
        <v>53</v>
      </c>
      <c r="G72" s="9">
        <v>1</v>
      </c>
      <c r="H72" s="44" t="s">
        <v>54</v>
      </c>
      <c r="I72" s="45">
        <f>E72*G72</f>
        <v>0.25</v>
      </c>
      <c r="J72" s="19"/>
    </row>
    <row r="73" spans="1:10" x14ac:dyDescent="0.3">
      <c r="A73" s="19"/>
      <c r="C73" s="46" t="s">
        <v>86</v>
      </c>
      <c r="D73" s="47" t="s">
        <v>87</v>
      </c>
      <c r="E73" s="48">
        <v>0.25</v>
      </c>
      <c r="F73" s="44" t="s">
        <v>53</v>
      </c>
      <c r="G73" s="9">
        <v>1</v>
      </c>
      <c r="H73" s="44" t="s">
        <v>54</v>
      </c>
      <c r="I73" s="45">
        <f>E73*G73</f>
        <v>0.25</v>
      </c>
      <c r="J73" s="19"/>
    </row>
    <row r="74" spans="1:10" x14ac:dyDescent="0.3">
      <c r="A74" s="19"/>
      <c r="H74" s="75" t="s">
        <v>88</v>
      </c>
      <c r="I74" s="76">
        <f>SUM(I70:I73)</f>
        <v>1</v>
      </c>
      <c r="J74" s="19"/>
    </row>
    <row r="75" spans="1:10" x14ac:dyDescent="0.3">
      <c r="A75" s="19"/>
      <c r="H75" s="27"/>
      <c r="I75" s="28"/>
      <c r="J75" s="19"/>
    </row>
    <row r="76" spans="1:10" x14ac:dyDescent="0.3">
      <c r="A76" s="19"/>
      <c r="D76" s="56" t="s">
        <v>89</v>
      </c>
      <c r="E76" s="42"/>
      <c r="I76" s="43"/>
      <c r="J76" s="19"/>
    </row>
    <row r="77" spans="1:10" x14ac:dyDescent="0.3">
      <c r="A77" s="19"/>
      <c r="C77" s="35" t="s">
        <v>148</v>
      </c>
      <c r="D77" s="36" t="s">
        <v>143</v>
      </c>
      <c r="E77" s="55">
        <v>6400</v>
      </c>
      <c r="F77" s="31" t="s">
        <v>29</v>
      </c>
      <c r="G77" s="6">
        <v>1</v>
      </c>
      <c r="H77" s="31" t="s">
        <v>30</v>
      </c>
      <c r="I77" s="32">
        <f>E77*G77</f>
        <v>6400</v>
      </c>
      <c r="J77" s="19"/>
    </row>
    <row r="78" spans="1:10" x14ac:dyDescent="0.3">
      <c r="A78" s="19"/>
      <c r="C78" s="38" t="s">
        <v>149</v>
      </c>
      <c r="D78" s="39" t="s">
        <v>144</v>
      </c>
      <c r="E78" s="57">
        <v>9700</v>
      </c>
      <c r="F78" s="33" t="s">
        <v>29</v>
      </c>
      <c r="G78" s="5">
        <v>1</v>
      </c>
      <c r="H78" s="33" t="s">
        <v>30</v>
      </c>
      <c r="I78" s="34">
        <f>E78*G78</f>
        <v>9700</v>
      </c>
      <c r="J78" s="19"/>
    </row>
    <row r="79" spans="1:10" x14ac:dyDescent="0.3">
      <c r="A79" s="19"/>
      <c r="H79" s="27" t="s">
        <v>90</v>
      </c>
      <c r="I79" s="28">
        <f>SUM(I77:I78)</f>
        <v>16100</v>
      </c>
      <c r="J79" s="19"/>
    </row>
    <row r="80" spans="1:10" x14ac:dyDescent="0.3">
      <c r="A80" s="19"/>
      <c r="H80" s="27"/>
      <c r="I80" s="28"/>
      <c r="J80" s="19"/>
    </row>
    <row r="81" spans="1:10" x14ac:dyDescent="0.3">
      <c r="A81" s="19"/>
      <c r="H81" s="29" t="s">
        <v>139</v>
      </c>
      <c r="I81" s="30">
        <f>I50+I67+I57+I74-I79</f>
        <v>104803.2116</v>
      </c>
      <c r="J81" s="19"/>
    </row>
    <row r="82" spans="1:10" ht="13.5" thickBot="1" x14ac:dyDescent="0.35">
      <c r="A82" s="19"/>
      <c r="B82" s="24"/>
      <c r="C82" s="25"/>
      <c r="D82" s="25"/>
      <c r="E82" s="25"/>
      <c r="F82" s="25"/>
      <c r="G82" s="25"/>
      <c r="H82" s="25"/>
      <c r="I82" s="25"/>
      <c r="J82" s="26"/>
    </row>
  </sheetData>
  <sheetProtection algorithmName="SHA-512" hashValue="Pu9qUgSvpdKsat/pKRcqsU7mjO5JZbpmDwSyvlhToQrb7KBnvLal1H2b5onjyDK/Exy6zDVqiEuiNPihQYXOfw==" saltValue="L0svftk24kKfbdSDoxatbQ==" spinCount="100000" sheet="1" objects="1" scenarios="1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2FBD9-0D66-45F0-A9B6-AFED34A0F5E1}">
  <dimension ref="B1:G16"/>
  <sheetViews>
    <sheetView zoomScale="85" zoomScaleNormal="85" workbookViewId="0">
      <selection activeCell="E6" sqref="E6"/>
    </sheetView>
  </sheetViews>
  <sheetFormatPr defaultColWidth="8.8984375" defaultRowHeight="13" x14ac:dyDescent="0.3"/>
  <cols>
    <col min="1" max="1" width="15.59765625" customWidth="1"/>
    <col min="2" max="2" width="33.09765625" customWidth="1"/>
    <col min="3" max="3" width="44.296875" bestFit="1" customWidth="1"/>
    <col min="4" max="4" width="14.69921875" bestFit="1" customWidth="1"/>
    <col min="5" max="5" width="19.09765625" customWidth="1"/>
    <col min="6" max="6" width="21.3984375" customWidth="1"/>
  </cols>
  <sheetData>
    <row r="1" spans="2:7" ht="13.5" thickBot="1" x14ac:dyDescent="0.35"/>
    <row r="2" spans="2:7" x14ac:dyDescent="0.3">
      <c r="B2" s="14"/>
      <c r="C2" s="15"/>
      <c r="D2" s="15"/>
      <c r="E2" s="15"/>
      <c r="F2" s="15"/>
      <c r="G2" s="16"/>
    </row>
    <row r="3" spans="2:7" x14ac:dyDescent="0.3">
      <c r="B3" s="17"/>
      <c r="C3" s="18"/>
      <c r="D3" s="105" t="s">
        <v>21</v>
      </c>
      <c r="E3" s="105" t="s">
        <v>23</v>
      </c>
      <c r="F3" s="105" t="s">
        <v>1</v>
      </c>
      <c r="G3" s="19"/>
    </row>
    <row r="4" spans="2:7" x14ac:dyDescent="0.3">
      <c r="B4" s="17"/>
      <c r="C4" s="105" t="s">
        <v>140</v>
      </c>
      <c r="D4" s="105"/>
      <c r="E4" s="13">
        <v>1</v>
      </c>
      <c r="F4" s="2">
        <f>E4</f>
        <v>1</v>
      </c>
      <c r="G4" s="19"/>
    </row>
    <row r="5" spans="2:7" x14ac:dyDescent="0.3">
      <c r="B5" s="17"/>
      <c r="C5" s="105" t="s">
        <v>141</v>
      </c>
      <c r="D5" s="105">
        <v>24</v>
      </c>
      <c r="E5" s="13">
        <v>1</v>
      </c>
      <c r="F5" s="2">
        <f>D5*E5</f>
        <v>24</v>
      </c>
      <c r="G5" s="19"/>
    </row>
    <row r="6" spans="2:7" x14ac:dyDescent="0.3">
      <c r="B6" s="17"/>
      <c r="C6" t="s">
        <v>5</v>
      </c>
      <c r="E6" t="s">
        <v>5</v>
      </c>
      <c r="G6" s="19"/>
    </row>
    <row r="7" spans="2:7" x14ac:dyDescent="0.3">
      <c r="B7" s="17"/>
      <c r="E7" s="105" t="s">
        <v>142</v>
      </c>
      <c r="F7" s="2">
        <f>F4+F5</f>
        <v>25</v>
      </c>
      <c r="G7" s="19"/>
    </row>
    <row r="8" spans="2:7" ht="13.5" thickBot="1" x14ac:dyDescent="0.35">
      <c r="B8" s="24"/>
      <c r="C8" s="25"/>
      <c r="D8" s="25"/>
      <c r="E8" s="25"/>
      <c r="F8" s="25"/>
      <c r="G8" s="26"/>
    </row>
    <row r="16" spans="2:7" x14ac:dyDescent="0.3">
      <c r="E16" t="s">
        <v>5</v>
      </c>
    </row>
  </sheetData>
  <sheetProtection algorithmName="SHA-512" hashValue="ms2qkB8eELLSiFPUKxk6icu4ZicKOmfE9KETDUpzoaTVyyM07y+419EjW7GdG7813vXojaYwYroog2m4PqK6fA==" saltValue="HKikjtqYzxt4Tb26hOKF7g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F0EDF-F93B-4C58-93A9-AE0E45E38F71}">
  <dimension ref="A1:K68"/>
  <sheetViews>
    <sheetView topLeftCell="A47" zoomScale="85" zoomScaleNormal="85" workbookViewId="0">
      <selection activeCell="I42" sqref="I42"/>
    </sheetView>
  </sheetViews>
  <sheetFormatPr defaultColWidth="8.8984375" defaultRowHeight="13" x14ac:dyDescent="0.3"/>
  <cols>
    <col min="2" max="2" width="9.3984375" customWidth="1"/>
    <col min="3" max="3" width="5.09765625" bestFit="1" customWidth="1"/>
    <col min="4" max="4" width="60.09765625" bestFit="1" customWidth="1"/>
    <col min="5" max="5" width="15.59765625" customWidth="1"/>
    <col min="6" max="6" width="9.09765625" bestFit="1" customWidth="1"/>
    <col min="7" max="7" width="15" bestFit="1" customWidth="1"/>
    <col min="8" max="8" width="44.69921875" customWidth="1"/>
    <col min="9" max="9" width="18.09765625" customWidth="1"/>
  </cols>
  <sheetData>
    <row r="1" spans="2:11" ht="13.5" thickBot="1" x14ac:dyDescent="0.35"/>
    <row r="2" spans="2:11" x14ac:dyDescent="0.3">
      <c r="B2" s="14"/>
      <c r="C2" s="15"/>
      <c r="D2" s="15"/>
      <c r="E2" s="15"/>
      <c r="F2" s="15"/>
      <c r="G2" s="15"/>
      <c r="H2" s="15"/>
      <c r="I2" s="15"/>
      <c r="J2" s="16"/>
    </row>
    <row r="3" spans="2:11" ht="29.5" customHeight="1" x14ac:dyDescent="0.3">
      <c r="B3" s="66"/>
      <c r="C3" s="67"/>
      <c r="D3" s="68" t="s">
        <v>17</v>
      </c>
      <c r="E3" s="68"/>
      <c r="F3" s="68"/>
      <c r="G3" s="68"/>
      <c r="H3" s="68"/>
      <c r="I3" s="69"/>
      <c r="J3" s="70"/>
    </row>
    <row r="4" spans="2:11" x14ac:dyDescent="0.3">
      <c r="B4" s="66"/>
      <c r="C4" s="71"/>
      <c r="D4" s="72" t="s">
        <v>18</v>
      </c>
      <c r="E4" s="72"/>
      <c r="F4" s="72"/>
      <c r="G4" s="72"/>
      <c r="H4" s="72"/>
      <c r="I4" s="73"/>
      <c r="J4" s="70"/>
    </row>
    <row r="5" spans="2:11" x14ac:dyDescent="0.3">
      <c r="B5" s="17"/>
      <c r="J5" s="19"/>
    </row>
    <row r="6" spans="2:11" x14ac:dyDescent="0.3">
      <c r="B6" s="17"/>
      <c r="C6" s="74" t="s">
        <v>19</v>
      </c>
      <c r="D6" s="74" t="s">
        <v>20</v>
      </c>
      <c r="E6" s="74" t="s">
        <v>21</v>
      </c>
      <c r="F6" s="74" t="s">
        <v>22</v>
      </c>
      <c r="G6" s="74" t="s">
        <v>23</v>
      </c>
      <c r="H6" s="74"/>
      <c r="I6" s="74" t="s">
        <v>1</v>
      </c>
      <c r="J6" s="19"/>
    </row>
    <row r="7" spans="2:11" x14ac:dyDescent="0.3">
      <c r="B7" s="17"/>
      <c r="D7" s="56" t="s">
        <v>24</v>
      </c>
      <c r="J7" s="19"/>
    </row>
    <row r="8" spans="2:11" x14ac:dyDescent="0.3">
      <c r="B8" s="17"/>
      <c r="D8" s="58"/>
      <c r="E8" s="59"/>
      <c r="I8" s="43"/>
      <c r="J8" s="19"/>
    </row>
    <row r="9" spans="2:11" x14ac:dyDescent="0.3">
      <c r="B9" s="17"/>
      <c r="C9" s="35"/>
      <c r="D9" s="64" t="s">
        <v>146</v>
      </c>
      <c r="E9" s="31"/>
      <c r="F9" s="31"/>
      <c r="G9" s="31"/>
      <c r="H9" s="31"/>
      <c r="I9" s="32"/>
      <c r="J9" s="19"/>
    </row>
    <row r="10" spans="2:11" x14ac:dyDescent="0.3">
      <c r="B10" s="17"/>
      <c r="C10" s="52" t="s">
        <v>25</v>
      </c>
      <c r="D10" s="61" t="s">
        <v>26</v>
      </c>
      <c r="I10" s="49"/>
      <c r="J10" s="19"/>
    </row>
    <row r="11" spans="2:11" x14ac:dyDescent="0.3">
      <c r="B11" s="17"/>
      <c r="C11" s="52" t="s">
        <v>27</v>
      </c>
      <c r="D11" s="58" t="s">
        <v>28</v>
      </c>
      <c r="E11" s="59">
        <v>2800</v>
      </c>
      <c r="F11" t="s">
        <v>29</v>
      </c>
      <c r="G11" s="3">
        <v>1</v>
      </c>
      <c r="H11" t="s">
        <v>30</v>
      </c>
      <c r="I11" s="49">
        <f>E11*G11</f>
        <v>2800</v>
      </c>
      <c r="J11" s="19"/>
    </row>
    <row r="12" spans="2:11" x14ac:dyDescent="0.3">
      <c r="B12" s="17"/>
      <c r="C12" s="52" t="s">
        <v>31</v>
      </c>
      <c r="D12" s="58" t="s">
        <v>32</v>
      </c>
      <c r="E12" s="59">
        <v>2800</v>
      </c>
      <c r="F12" t="s">
        <v>29</v>
      </c>
      <c r="G12" s="3">
        <v>1</v>
      </c>
      <c r="H12" t="s">
        <v>30</v>
      </c>
      <c r="I12" s="49">
        <f t="shared" ref="I12:I21" si="0">E12*G12</f>
        <v>2800</v>
      </c>
      <c r="J12" s="19"/>
    </row>
    <row r="13" spans="2:11" x14ac:dyDescent="0.3">
      <c r="B13" s="17"/>
      <c r="C13" s="52" t="s">
        <v>33</v>
      </c>
      <c r="D13" s="58" t="s">
        <v>34</v>
      </c>
      <c r="E13" s="59"/>
      <c r="I13" s="49"/>
      <c r="J13" s="19"/>
    </row>
    <row r="14" spans="2:11" x14ac:dyDescent="0.3">
      <c r="B14" s="17"/>
      <c r="C14" s="52" t="s">
        <v>35</v>
      </c>
      <c r="D14" s="62" t="s">
        <v>36</v>
      </c>
      <c r="E14" s="59">
        <v>1600</v>
      </c>
      <c r="F14" t="s">
        <v>29</v>
      </c>
      <c r="G14" s="3">
        <v>1</v>
      </c>
      <c r="H14" t="s">
        <v>30</v>
      </c>
      <c r="I14" s="49">
        <f t="shared" si="0"/>
        <v>1600</v>
      </c>
      <c r="J14" s="19"/>
      <c r="K14" s="17"/>
    </row>
    <row r="15" spans="2:11" x14ac:dyDescent="0.3">
      <c r="B15" s="17"/>
      <c r="C15" s="52" t="s">
        <v>37</v>
      </c>
      <c r="D15" s="62" t="s">
        <v>38</v>
      </c>
      <c r="E15" s="59">
        <v>1200</v>
      </c>
      <c r="F15" t="s">
        <v>29</v>
      </c>
      <c r="G15" s="3">
        <v>1</v>
      </c>
      <c r="H15" t="s">
        <v>30</v>
      </c>
      <c r="I15" s="49">
        <f t="shared" si="0"/>
        <v>1200</v>
      </c>
      <c r="J15" s="19"/>
    </row>
    <row r="16" spans="2:11" x14ac:dyDescent="0.3">
      <c r="B16" s="17"/>
      <c r="C16" s="52" t="s">
        <v>39</v>
      </c>
      <c r="D16" s="58" t="s">
        <v>40</v>
      </c>
      <c r="E16" s="59">
        <v>800</v>
      </c>
      <c r="F16" t="s">
        <v>29</v>
      </c>
      <c r="G16" s="3">
        <v>1</v>
      </c>
      <c r="H16" t="s">
        <v>30</v>
      </c>
      <c r="I16" s="49">
        <f t="shared" si="0"/>
        <v>800</v>
      </c>
      <c r="J16" s="19"/>
    </row>
    <row r="17" spans="2:10" x14ac:dyDescent="0.3">
      <c r="B17" s="17"/>
      <c r="C17" s="52" t="s">
        <v>41</v>
      </c>
      <c r="D17" s="61" t="s">
        <v>42</v>
      </c>
      <c r="I17" s="49"/>
      <c r="J17" s="65"/>
    </row>
    <row r="18" spans="2:10" x14ac:dyDescent="0.3">
      <c r="B18" s="17"/>
      <c r="C18" s="52" t="s">
        <v>43</v>
      </c>
      <c r="D18" s="58" t="s">
        <v>153</v>
      </c>
      <c r="E18" s="59">
        <v>600</v>
      </c>
      <c r="F18" t="s">
        <v>29</v>
      </c>
      <c r="G18" s="4">
        <v>1</v>
      </c>
      <c r="H18" t="s">
        <v>30</v>
      </c>
      <c r="I18" s="49">
        <f t="shared" si="0"/>
        <v>600</v>
      </c>
      <c r="J18" s="19"/>
    </row>
    <row r="19" spans="2:10" x14ac:dyDescent="0.3">
      <c r="B19" s="17"/>
      <c r="C19" s="52" t="s">
        <v>44</v>
      </c>
      <c r="D19" s="58" t="s">
        <v>32</v>
      </c>
      <c r="E19" s="59">
        <v>600</v>
      </c>
      <c r="F19" t="s">
        <v>29</v>
      </c>
      <c r="G19" s="4">
        <v>1</v>
      </c>
      <c r="H19" t="s">
        <v>30</v>
      </c>
      <c r="I19" s="49">
        <f t="shared" si="0"/>
        <v>600</v>
      </c>
      <c r="J19" s="19"/>
    </row>
    <row r="20" spans="2:10" x14ac:dyDescent="0.3">
      <c r="B20" s="17"/>
      <c r="C20" s="52" t="s">
        <v>45</v>
      </c>
      <c r="D20" s="58" t="s">
        <v>46</v>
      </c>
      <c r="E20" s="59">
        <v>600</v>
      </c>
      <c r="F20" t="s">
        <v>29</v>
      </c>
      <c r="G20" s="4">
        <v>1</v>
      </c>
      <c r="H20" t="s">
        <v>30</v>
      </c>
      <c r="I20" s="49">
        <f t="shared" si="0"/>
        <v>600</v>
      </c>
      <c r="J20" s="19"/>
    </row>
    <row r="21" spans="2:10" x14ac:dyDescent="0.3">
      <c r="B21" s="17"/>
      <c r="C21" s="38" t="s">
        <v>47</v>
      </c>
      <c r="D21" s="60" t="s">
        <v>48</v>
      </c>
      <c r="E21" s="40">
        <v>1000</v>
      </c>
      <c r="F21" s="33" t="s">
        <v>29</v>
      </c>
      <c r="G21" s="5">
        <v>1</v>
      </c>
      <c r="H21" s="33" t="s">
        <v>30</v>
      </c>
      <c r="I21" s="34">
        <f t="shared" si="0"/>
        <v>1000</v>
      </c>
      <c r="J21" s="19"/>
    </row>
    <row r="22" spans="2:10" x14ac:dyDescent="0.3">
      <c r="B22" s="17"/>
      <c r="D22" s="62"/>
      <c r="E22" s="59"/>
      <c r="G22" s="63"/>
      <c r="I22" s="43"/>
      <c r="J22" s="19"/>
    </row>
    <row r="23" spans="2:10" x14ac:dyDescent="0.3">
      <c r="B23" s="17"/>
      <c r="C23" s="35"/>
      <c r="D23" s="64" t="s">
        <v>147</v>
      </c>
      <c r="E23" s="31"/>
      <c r="F23" s="31"/>
      <c r="G23" s="31"/>
      <c r="H23" s="31"/>
      <c r="I23" s="32"/>
      <c r="J23" s="19"/>
    </row>
    <row r="24" spans="2:10" x14ac:dyDescent="0.3">
      <c r="B24" s="17"/>
      <c r="C24" s="52" t="s">
        <v>25</v>
      </c>
      <c r="D24" s="61" t="s">
        <v>26</v>
      </c>
      <c r="I24" s="49"/>
      <c r="J24" s="19"/>
    </row>
    <row r="25" spans="2:10" x14ac:dyDescent="0.3">
      <c r="B25" s="17"/>
      <c r="C25" s="52" t="s">
        <v>27</v>
      </c>
      <c r="D25" s="58" t="s">
        <v>28</v>
      </c>
      <c r="E25" s="59">
        <v>3200</v>
      </c>
      <c r="F25" t="s">
        <v>29</v>
      </c>
      <c r="G25" s="3">
        <v>1</v>
      </c>
      <c r="H25" t="s">
        <v>30</v>
      </c>
      <c r="I25" s="49">
        <f>E25*G25</f>
        <v>3200</v>
      </c>
      <c r="J25" s="19"/>
    </row>
    <row r="26" spans="2:10" x14ac:dyDescent="0.3">
      <c r="B26" s="17"/>
      <c r="C26" s="52" t="s">
        <v>31</v>
      </c>
      <c r="D26" s="58" t="s">
        <v>32</v>
      </c>
      <c r="E26" s="59">
        <v>3200</v>
      </c>
      <c r="F26" t="s">
        <v>29</v>
      </c>
      <c r="G26" s="3">
        <v>1</v>
      </c>
      <c r="H26" t="s">
        <v>30</v>
      </c>
      <c r="I26" s="49">
        <f>E26*G26</f>
        <v>3200</v>
      </c>
      <c r="J26" s="19"/>
    </row>
    <row r="27" spans="2:10" x14ac:dyDescent="0.3">
      <c r="B27" s="17"/>
      <c r="C27" s="52" t="s">
        <v>33</v>
      </c>
      <c r="D27" s="58" t="s">
        <v>34</v>
      </c>
      <c r="E27" s="59"/>
      <c r="I27" s="49"/>
      <c r="J27" s="19"/>
    </row>
    <row r="28" spans="2:10" x14ac:dyDescent="0.3">
      <c r="B28" s="17"/>
      <c r="C28" s="52" t="s">
        <v>35</v>
      </c>
      <c r="D28" s="62" t="s">
        <v>36</v>
      </c>
      <c r="E28" s="59">
        <v>2600</v>
      </c>
      <c r="F28" t="s">
        <v>29</v>
      </c>
      <c r="G28" s="3">
        <v>1</v>
      </c>
      <c r="H28" t="s">
        <v>30</v>
      </c>
      <c r="I28" s="49">
        <f t="shared" ref="I28:I30" si="1">E28*G28</f>
        <v>2600</v>
      </c>
      <c r="J28" s="19"/>
    </row>
    <row r="29" spans="2:10" x14ac:dyDescent="0.3">
      <c r="B29" s="17"/>
      <c r="C29" s="52" t="s">
        <v>37</v>
      </c>
      <c r="D29" s="62" t="s">
        <v>38</v>
      </c>
      <c r="E29" s="59">
        <v>600</v>
      </c>
      <c r="F29" t="s">
        <v>29</v>
      </c>
      <c r="G29" s="3">
        <v>1</v>
      </c>
      <c r="H29" t="s">
        <v>30</v>
      </c>
      <c r="I29" s="49">
        <f t="shared" si="1"/>
        <v>600</v>
      </c>
      <c r="J29" s="19"/>
    </row>
    <row r="30" spans="2:10" x14ac:dyDescent="0.3">
      <c r="B30" s="17"/>
      <c r="C30" s="52" t="s">
        <v>39</v>
      </c>
      <c r="D30" s="58" t="s">
        <v>40</v>
      </c>
      <c r="E30" s="59">
        <v>100</v>
      </c>
      <c r="F30" t="s">
        <v>29</v>
      </c>
      <c r="G30" s="3">
        <v>1</v>
      </c>
      <c r="H30" t="s">
        <v>30</v>
      </c>
      <c r="I30" s="49">
        <f t="shared" si="1"/>
        <v>100</v>
      </c>
      <c r="J30" s="19"/>
    </row>
    <row r="31" spans="2:10" x14ac:dyDescent="0.3">
      <c r="B31" s="17"/>
      <c r="C31" s="52" t="s">
        <v>41</v>
      </c>
      <c r="D31" s="61" t="s">
        <v>42</v>
      </c>
      <c r="I31" s="49"/>
      <c r="J31" s="19"/>
    </row>
    <row r="32" spans="2:10" x14ac:dyDescent="0.3">
      <c r="B32" s="17"/>
      <c r="C32" s="52" t="s">
        <v>43</v>
      </c>
      <c r="D32" s="58" t="s">
        <v>153</v>
      </c>
      <c r="E32" s="59">
        <v>1100</v>
      </c>
      <c r="F32" t="s">
        <v>29</v>
      </c>
      <c r="G32" s="4">
        <v>1</v>
      </c>
      <c r="H32" t="s">
        <v>30</v>
      </c>
      <c r="I32" s="49">
        <f t="shared" ref="I32:I35" si="2">E32*G32</f>
        <v>1100</v>
      </c>
      <c r="J32" s="19"/>
    </row>
    <row r="33" spans="2:10" x14ac:dyDescent="0.3">
      <c r="B33" s="17"/>
      <c r="C33" s="52" t="s">
        <v>44</v>
      </c>
      <c r="D33" s="58" t="s">
        <v>32</v>
      </c>
      <c r="E33" s="59">
        <v>1100</v>
      </c>
      <c r="F33" t="s">
        <v>29</v>
      </c>
      <c r="G33" s="4">
        <v>1</v>
      </c>
      <c r="H33" t="s">
        <v>30</v>
      </c>
      <c r="I33" s="49">
        <f t="shared" si="2"/>
        <v>1100</v>
      </c>
      <c r="J33" s="19"/>
    </row>
    <row r="34" spans="2:10" x14ac:dyDescent="0.3">
      <c r="B34" s="17"/>
      <c r="C34" s="52" t="s">
        <v>45</v>
      </c>
      <c r="D34" s="58" t="s">
        <v>46</v>
      </c>
      <c r="E34" s="59">
        <v>1100</v>
      </c>
      <c r="F34" t="s">
        <v>29</v>
      </c>
      <c r="G34" s="4">
        <v>1</v>
      </c>
      <c r="H34" t="s">
        <v>30</v>
      </c>
      <c r="I34" s="49">
        <f t="shared" si="2"/>
        <v>1100</v>
      </c>
      <c r="J34" s="19"/>
    </row>
    <row r="35" spans="2:10" x14ac:dyDescent="0.3">
      <c r="B35" s="17"/>
      <c r="C35" s="38" t="s">
        <v>47</v>
      </c>
      <c r="D35" s="60" t="s">
        <v>48</v>
      </c>
      <c r="E35" s="40">
        <v>200</v>
      </c>
      <c r="F35" s="33" t="s">
        <v>29</v>
      </c>
      <c r="G35" s="5">
        <v>1</v>
      </c>
      <c r="H35" s="33" t="s">
        <v>30</v>
      </c>
      <c r="I35" s="34">
        <f t="shared" si="2"/>
        <v>200</v>
      </c>
      <c r="J35" s="19"/>
    </row>
    <row r="36" spans="2:10" x14ac:dyDescent="0.3">
      <c r="B36" s="17"/>
      <c r="H36" s="27" t="s">
        <v>49</v>
      </c>
      <c r="I36" s="28">
        <f>SUM(I11:I35)</f>
        <v>25200</v>
      </c>
      <c r="J36" s="19"/>
    </row>
    <row r="37" spans="2:10" x14ac:dyDescent="0.3">
      <c r="B37" s="17"/>
      <c r="H37" s="27"/>
      <c r="I37" s="28"/>
      <c r="J37" s="19"/>
    </row>
    <row r="38" spans="2:10" x14ac:dyDescent="0.3">
      <c r="B38" s="17"/>
      <c r="D38" s="56" t="s">
        <v>50</v>
      </c>
      <c r="J38" s="19"/>
    </row>
    <row r="39" spans="2:10" x14ac:dyDescent="0.3">
      <c r="B39" s="17"/>
      <c r="C39" s="35" t="s">
        <v>51</v>
      </c>
      <c r="D39" s="36" t="s">
        <v>52</v>
      </c>
      <c r="E39" s="55">
        <v>1</v>
      </c>
      <c r="F39" s="31" t="s">
        <v>53</v>
      </c>
      <c r="G39" s="6">
        <v>1</v>
      </c>
      <c r="H39" s="31" t="s">
        <v>54</v>
      </c>
      <c r="I39" s="32">
        <f>E39*G39</f>
        <v>1</v>
      </c>
      <c r="J39" s="19"/>
    </row>
    <row r="40" spans="2:10" x14ac:dyDescent="0.3">
      <c r="B40" s="17"/>
      <c r="C40" s="52" t="s">
        <v>55</v>
      </c>
      <c r="D40" s="53" t="s">
        <v>56</v>
      </c>
      <c r="E40" s="42">
        <v>1</v>
      </c>
      <c r="F40" t="s">
        <v>53</v>
      </c>
      <c r="G40" s="3">
        <v>1</v>
      </c>
      <c r="H40" t="s">
        <v>54</v>
      </c>
      <c r="I40" s="49">
        <f t="shared" ref="I40:I42" si="3">E40*G40</f>
        <v>1</v>
      </c>
      <c r="J40" s="19"/>
    </row>
    <row r="41" spans="2:10" x14ac:dyDescent="0.3">
      <c r="B41" s="17"/>
      <c r="C41" s="52" t="s">
        <v>57</v>
      </c>
      <c r="D41" s="53" t="s">
        <v>58</v>
      </c>
      <c r="E41" s="42">
        <v>1</v>
      </c>
      <c r="F41" t="s">
        <v>53</v>
      </c>
      <c r="G41" s="3">
        <v>1</v>
      </c>
      <c r="H41" t="s">
        <v>54</v>
      </c>
      <c r="I41" s="49">
        <f t="shared" si="3"/>
        <v>1</v>
      </c>
      <c r="J41" s="19"/>
    </row>
    <row r="42" spans="2:10" x14ac:dyDescent="0.3">
      <c r="B42" s="17"/>
      <c r="C42" s="38" t="s">
        <v>59</v>
      </c>
      <c r="D42" s="39" t="s">
        <v>60</v>
      </c>
      <c r="E42" s="57">
        <v>1</v>
      </c>
      <c r="F42" s="33" t="s">
        <v>53</v>
      </c>
      <c r="G42" s="5">
        <v>1</v>
      </c>
      <c r="H42" s="33" t="s">
        <v>54</v>
      </c>
      <c r="I42" s="34">
        <f t="shared" si="3"/>
        <v>1</v>
      </c>
      <c r="J42" s="19"/>
    </row>
    <row r="43" spans="2:10" x14ac:dyDescent="0.3">
      <c r="B43" s="17"/>
      <c r="H43" s="27" t="s">
        <v>61</v>
      </c>
      <c r="I43" s="28">
        <f>SUM(I39:I42)</f>
        <v>4</v>
      </c>
      <c r="J43" s="19"/>
    </row>
    <row r="44" spans="2:10" x14ac:dyDescent="0.3">
      <c r="B44" s="17"/>
      <c r="H44" s="27"/>
      <c r="I44" s="28"/>
      <c r="J44" s="19"/>
    </row>
    <row r="45" spans="2:10" x14ac:dyDescent="0.3">
      <c r="B45" s="17"/>
      <c r="D45" s="56" t="s">
        <v>62</v>
      </c>
      <c r="J45" s="19"/>
    </row>
    <row r="46" spans="2:10" x14ac:dyDescent="0.3">
      <c r="B46" s="17"/>
      <c r="C46" s="35" t="s">
        <v>63</v>
      </c>
      <c r="D46" s="36" t="s">
        <v>64</v>
      </c>
      <c r="E46" s="55">
        <v>1</v>
      </c>
      <c r="F46" s="31" t="s">
        <v>53</v>
      </c>
      <c r="G46" s="6">
        <v>1</v>
      </c>
      <c r="H46" s="31" t="s">
        <v>54</v>
      </c>
      <c r="I46" s="32">
        <f>E46*G46</f>
        <v>1</v>
      </c>
      <c r="J46" s="19"/>
    </row>
    <row r="47" spans="2:10" x14ac:dyDescent="0.3">
      <c r="B47" s="17"/>
      <c r="C47" s="52" t="s">
        <v>65</v>
      </c>
      <c r="D47" s="53" t="s">
        <v>66</v>
      </c>
      <c r="E47" s="42">
        <v>1</v>
      </c>
      <c r="F47" t="s">
        <v>53</v>
      </c>
      <c r="G47" s="3">
        <v>1</v>
      </c>
      <c r="H47" t="s">
        <v>54</v>
      </c>
      <c r="I47" s="49">
        <f>E47*G47</f>
        <v>1</v>
      </c>
      <c r="J47" s="19"/>
    </row>
    <row r="48" spans="2:10" x14ac:dyDescent="0.3">
      <c r="B48" s="17"/>
      <c r="C48" s="52" t="s">
        <v>67</v>
      </c>
      <c r="D48" s="53" t="s">
        <v>68</v>
      </c>
      <c r="E48" s="42">
        <v>1</v>
      </c>
      <c r="F48" t="s">
        <v>53</v>
      </c>
      <c r="G48" s="3">
        <v>1</v>
      </c>
      <c r="H48" t="s">
        <v>54</v>
      </c>
      <c r="I48" s="49">
        <f t="shared" ref="I48:I52" si="4">E48*G48</f>
        <v>1</v>
      </c>
      <c r="J48" s="19"/>
    </row>
    <row r="49" spans="1:10" x14ac:dyDescent="0.3">
      <c r="B49" s="17"/>
      <c r="C49" s="52" t="s">
        <v>69</v>
      </c>
      <c r="D49" s="53" t="s">
        <v>70</v>
      </c>
      <c r="E49" s="42">
        <v>1</v>
      </c>
      <c r="F49" t="s">
        <v>53</v>
      </c>
      <c r="G49" s="3">
        <v>1</v>
      </c>
      <c r="H49" t="s">
        <v>54</v>
      </c>
      <c r="I49" s="49">
        <f t="shared" si="4"/>
        <v>1</v>
      </c>
      <c r="J49" s="19"/>
    </row>
    <row r="50" spans="1:10" x14ac:dyDescent="0.3">
      <c r="B50" s="17"/>
      <c r="C50" s="52" t="s">
        <v>71</v>
      </c>
      <c r="D50" s="53" t="s">
        <v>72</v>
      </c>
      <c r="E50" s="7">
        <v>0.01</v>
      </c>
      <c r="F50" t="s">
        <v>73</v>
      </c>
      <c r="G50" s="43">
        <f>SUM(I43:I49)+I36</f>
        <v>25208</v>
      </c>
      <c r="I50" s="49">
        <f>E50*G50</f>
        <v>252.08</v>
      </c>
      <c r="J50" s="19"/>
    </row>
    <row r="51" spans="1:10" x14ac:dyDescent="0.3">
      <c r="B51" s="54"/>
      <c r="C51" s="52" t="s">
        <v>74</v>
      </c>
      <c r="D51" s="53" t="s">
        <v>75</v>
      </c>
      <c r="E51" s="7">
        <v>0.01</v>
      </c>
      <c r="F51" t="s">
        <v>73</v>
      </c>
      <c r="G51" s="43">
        <f>SUM(I43:I50)+I36</f>
        <v>25460.080000000002</v>
      </c>
      <c r="I51" s="49">
        <f t="shared" si="4"/>
        <v>254.60080000000002</v>
      </c>
      <c r="J51" s="50"/>
    </row>
    <row r="52" spans="1:10" x14ac:dyDescent="0.3">
      <c r="A52" s="19"/>
      <c r="C52" s="38" t="s">
        <v>76</v>
      </c>
      <c r="D52" s="39" t="s">
        <v>77</v>
      </c>
      <c r="E52" s="8">
        <v>0.01</v>
      </c>
      <c r="F52" s="33" t="s">
        <v>73</v>
      </c>
      <c r="G52" s="51">
        <f>SUM(I43:I50)+I36</f>
        <v>25460.080000000002</v>
      </c>
      <c r="H52" s="33"/>
      <c r="I52" s="34">
        <f t="shared" si="4"/>
        <v>254.60080000000002</v>
      </c>
      <c r="J52" s="19"/>
    </row>
    <row r="53" spans="1:10" x14ac:dyDescent="0.3">
      <c r="A53" s="19"/>
      <c r="H53" s="27" t="s">
        <v>78</v>
      </c>
      <c r="I53" s="28">
        <f>SUM(I46:I52)</f>
        <v>765.28160000000014</v>
      </c>
      <c r="J53" s="19"/>
    </row>
    <row r="54" spans="1:10" x14ac:dyDescent="0.3">
      <c r="A54" s="19"/>
      <c r="H54" s="27"/>
      <c r="I54" s="28"/>
      <c r="J54" s="19"/>
    </row>
    <row r="55" spans="1:10" x14ac:dyDescent="0.3">
      <c r="A55" s="19"/>
      <c r="D55" s="41" t="s">
        <v>79</v>
      </c>
      <c r="E55" s="42"/>
      <c r="I55" s="43"/>
      <c r="J55" s="19"/>
    </row>
    <row r="56" spans="1:10" x14ac:dyDescent="0.3">
      <c r="A56" s="19"/>
      <c r="C56" s="46" t="s">
        <v>80</v>
      </c>
      <c r="D56" s="47" t="s">
        <v>81</v>
      </c>
      <c r="E56" s="48">
        <v>0.25</v>
      </c>
      <c r="F56" s="44" t="s">
        <v>53</v>
      </c>
      <c r="G56" s="9">
        <v>1</v>
      </c>
      <c r="H56" s="44" t="s">
        <v>54</v>
      </c>
      <c r="I56" s="45">
        <f>E56*G56</f>
        <v>0.25</v>
      </c>
      <c r="J56" s="19"/>
    </row>
    <row r="57" spans="1:10" x14ac:dyDescent="0.3">
      <c r="A57" s="19"/>
      <c r="C57" s="46" t="s">
        <v>82</v>
      </c>
      <c r="D57" s="47" t="s">
        <v>83</v>
      </c>
      <c r="E57" s="48">
        <v>0.25</v>
      </c>
      <c r="F57" s="44" t="s">
        <v>53</v>
      </c>
      <c r="G57" s="9">
        <v>1</v>
      </c>
      <c r="H57" s="44" t="s">
        <v>54</v>
      </c>
      <c r="I57" s="45">
        <f>E57*G57</f>
        <v>0.25</v>
      </c>
      <c r="J57" s="19"/>
    </row>
    <row r="58" spans="1:10" x14ac:dyDescent="0.3">
      <c r="A58" s="19"/>
      <c r="C58" s="46" t="s">
        <v>84</v>
      </c>
      <c r="D58" s="47" t="s">
        <v>85</v>
      </c>
      <c r="E58" s="48">
        <v>0.25</v>
      </c>
      <c r="F58" s="44" t="s">
        <v>53</v>
      </c>
      <c r="G58" s="9">
        <v>1</v>
      </c>
      <c r="H58" s="44" t="s">
        <v>54</v>
      </c>
      <c r="I58" s="45">
        <f>E58*G58</f>
        <v>0.25</v>
      </c>
      <c r="J58" s="19"/>
    </row>
    <row r="59" spans="1:10" x14ac:dyDescent="0.3">
      <c r="A59" s="19"/>
      <c r="C59" s="46" t="s">
        <v>86</v>
      </c>
      <c r="D59" s="47" t="s">
        <v>87</v>
      </c>
      <c r="E59" s="48">
        <v>0.25</v>
      </c>
      <c r="F59" s="44" t="s">
        <v>53</v>
      </c>
      <c r="G59" s="9">
        <v>1</v>
      </c>
      <c r="H59" s="44" t="s">
        <v>54</v>
      </c>
      <c r="I59" s="45">
        <f>E59*G59</f>
        <v>0.25</v>
      </c>
      <c r="J59" s="19"/>
    </row>
    <row r="60" spans="1:10" x14ac:dyDescent="0.3">
      <c r="A60" s="19"/>
      <c r="H60" s="27" t="s">
        <v>88</v>
      </c>
      <c r="I60" s="28">
        <f>SUM(I56:I59)</f>
        <v>1</v>
      </c>
      <c r="J60" s="19"/>
    </row>
    <row r="61" spans="1:10" x14ac:dyDescent="0.3">
      <c r="A61" s="19"/>
      <c r="H61" s="27"/>
      <c r="I61" s="28"/>
      <c r="J61" s="19"/>
    </row>
    <row r="62" spans="1:10" x14ac:dyDescent="0.3">
      <c r="A62" s="19"/>
      <c r="D62" s="41" t="s">
        <v>89</v>
      </c>
      <c r="E62" s="42"/>
      <c r="I62" s="43"/>
      <c r="J62" s="19"/>
    </row>
    <row r="63" spans="1:10" x14ac:dyDescent="0.3">
      <c r="A63" s="19"/>
      <c r="C63" s="35" t="s">
        <v>148</v>
      </c>
      <c r="D63" s="36" t="s">
        <v>143</v>
      </c>
      <c r="E63" s="37">
        <v>300</v>
      </c>
      <c r="F63" s="31" t="s">
        <v>29</v>
      </c>
      <c r="G63" s="6">
        <v>1</v>
      </c>
      <c r="H63" s="31" t="s">
        <v>30</v>
      </c>
      <c r="I63" s="32">
        <f>E63*G63</f>
        <v>300</v>
      </c>
      <c r="J63" s="19"/>
    </row>
    <row r="64" spans="1:10" x14ac:dyDescent="0.3">
      <c r="A64" s="19"/>
      <c r="C64" s="38" t="s">
        <v>149</v>
      </c>
      <c r="D64" s="39" t="s">
        <v>144</v>
      </c>
      <c r="E64" s="40">
        <v>700</v>
      </c>
      <c r="F64" s="33" t="s">
        <v>29</v>
      </c>
      <c r="G64" s="5">
        <v>1</v>
      </c>
      <c r="H64" s="33" t="s">
        <v>30</v>
      </c>
      <c r="I64" s="34">
        <f>E64*G64</f>
        <v>700</v>
      </c>
      <c r="J64" s="19"/>
    </row>
    <row r="65" spans="1:10" x14ac:dyDescent="0.3">
      <c r="A65" s="19"/>
      <c r="H65" s="27" t="s">
        <v>90</v>
      </c>
      <c r="I65" s="28">
        <f>SUM(I63:I64)</f>
        <v>1000</v>
      </c>
      <c r="J65" s="19"/>
    </row>
    <row r="66" spans="1:10" x14ac:dyDescent="0.3">
      <c r="A66" s="19"/>
      <c r="H66" s="27"/>
      <c r="I66" s="28"/>
      <c r="J66" s="19"/>
    </row>
    <row r="67" spans="1:10" x14ac:dyDescent="0.3">
      <c r="A67" s="19"/>
      <c r="H67" s="29" t="s">
        <v>91</v>
      </c>
      <c r="I67" s="30">
        <f>I36+I53+I43+I60-I65</f>
        <v>24970.281599999998</v>
      </c>
      <c r="J67" s="19"/>
    </row>
    <row r="68" spans="1:10" ht="13.5" thickBot="1" x14ac:dyDescent="0.35">
      <c r="A68" s="19"/>
      <c r="B68" s="24"/>
      <c r="C68" s="25"/>
      <c r="D68" s="25"/>
      <c r="E68" s="25"/>
      <c r="F68" s="25"/>
      <c r="G68" s="25"/>
      <c r="H68" s="25"/>
      <c r="I68" s="25"/>
      <c r="J68" s="26"/>
    </row>
  </sheetData>
  <sheetProtection algorithmName="SHA-512" hashValue="gegzWdrTNyQafMn0AyABbEntARnlWSScvaQjehmvHXxba/kKXOZDD8G9spFAI+iIy5bcSKEvRFxo7vYfBwPuug==" saltValue="8bavsYZMIcMMNqZjiHncvw==" spinCount="100000"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4FEE0-2E6B-4B76-AEC5-D14D5E8AE2D1}">
  <dimension ref="A1:J54"/>
  <sheetViews>
    <sheetView topLeftCell="A44" zoomScale="85" zoomScaleNormal="85" workbookViewId="0">
      <selection activeCell="I51" sqref="I51"/>
    </sheetView>
  </sheetViews>
  <sheetFormatPr defaultColWidth="8.8984375" defaultRowHeight="13" x14ac:dyDescent="0.3"/>
  <cols>
    <col min="2" max="2" width="9.3984375" customWidth="1"/>
    <col min="3" max="3" width="8.8984375" bestFit="1" customWidth="1"/>
    <col min="4" max="4" width="60.09765625" bestFit="1" customWidth="1"/>
    <col min="5" max="5" width="13.69921875" bestFit="1" customWidth="1"/>
    <col min="6" max="6" width="9.09765625" bestFit="1" customWidth="1"/>
    <col min="7" max="7" width="15" bestFit="1" customWidth="1"/>
    <col min="8" max="8" width="51.69921875" bestFit="1" customWidth="1"/>
    <col min="9" max="9" width="18.59765625" customWidth="1"/>
  </cols>
  <sheetData>
    <row r="1" spans="2:10" ht="13.5" thickBot="1" x14ac:dyDescent="0.35"/>
    <row r="2" spans="2:10" x14ac:dyDescent="0.3">
      <c r="B2" s="14"/>
      <c r="C2" s="15"/>
      <c r="D2" s="15"/>
      <c r="E2" s="15"/>
      <c r="F2" s="15"/>
      <c r="G2" s="15"/>
      <c r="H2" s="15"/>
      <c r="I2" s="15"/>
      <c r="J2" s="16"/>
    </row>
    <row r="3" spans="2:10" ht="29.5" customHeight="1" x14ac:dyDescent="0.3">
      <c r="B3" s="66"/>
      <c r="C3" s="67"/>
      <c r="D3" s="68" t="s">
        <v>17</v>
      </c>
      <c r="E3" s="68"/>
      <c r="F3" s="68"/>
      <c r="G3" s="68"/>
      <c r="H3" s="68"/>
      <c r="I3" s="69"/>
      <c r="J3" s="70"/>
    </row>
    <row r="4" spans="2:10" x14ac:dyDescent="0.3">
      <c r="B4" s="66"/>
      <c r="C4" s="71"/>
      <c r="D4" s="72" t="s">
        <v>92</v>
      </c>
      <c r="E4" s="72"/>
      <c r="F4" s="72"/>
      <c r="G4" s="72"/>
      <c r="H4" s="72"/>
      <c r="I4" s="73"/>
      <c r="J4" s="70"/>
    </row>
    <row r="5" spans="2:10" x14ac:dyDescent="0.3">
      <c r="B5" s="17"/>
      <c r="J5" s="19"/>
    </row>
    <row r="6" spans="2:10" x14ac:dyDescent="0.3">
      <c r="B6" s="17"/>
      <c r="C6" s="74" t="s">
        <v>19</v>
      </c>
      <c r="D6" s="74" t="s">
        <v>20</v>
      </c>
      <c r="E6" s="74" t="s">
        <v>21</v>
      </c>
      <c r="F6" s="74" t="s">
        <v>22</v>
      </c>
      <c r="G6" s="74" t="s">
        <v>23</v>
      </c>
      <c r="H6" s="74"/>
      <c r="I6" s="74" t="s">
        <v>1</v>
      </c>
      <c r="J6" s="19"/>
    </row>
    <row r="7" spans="2:10" x14ac:dyDescent="0.3">
      <c r="B7" s="17"/>
      <c r="D7" s="56" t="s">
        <v>24</v>
      </c>
      <c r="J7" s="19"/>
    </row>
    <row r="8" spans="2:10" x14ac:dyDescent="0.3">
      <c r="B8" s="17"/>
      <c r="D8" s="58"/>
      <c r="E8" s="59"/>
      <c r="I8" s="43"/>
      <c r="J8" s="19"/>
    </row>
    <row r="9" spans="2:10" x14ac:dyDescent="0.3">
      <c r="B9" s="17"/>
      <c r="C9" s="35"/>
      <c r="D9" s="64" t="s">
        <v>93</v>
      </c>
      <c r="E9" s="31"/>
      <c r="F9" s="31"/>
      <c r="G9" s="31"/>
      <c r="H9" s="31"/>
      <c r="I9" s="32"/>
      <c r="J9" s="19"/>
    </row>
    <row r="10" spans="2:10" x14ac:dyDescent="0.3">
      <c r="B10" s="17"/>
      <c r="C10" s="52" t="s">
        <v>25</v>
      </c>
      <c r="D10" s="61" t="s">
        <v>26</v>
      </c>
      <c r="I10" s="49"/>
      <c r="J10" s="19"/>
    </row>
    <row r="11" spans="2:10" x14ac:dyDescent="0.3">
      <c r="B11" s="17"/>
      <c r="C11" s="52" t="s">
        <v>27</v>
      </c>
      <c r="D11" s="58" t="s">
        <v>28</v>
      </c>
      <c r="E11" s="59">
        <v>0</v>
      </c>
      <c r="F11" t="s">
        <v>29</v>
      </c>
      <c r="G11" s="63">
        <v>0</v>
      </c>
      <c r="H11" t="s">
        <v>30</v>
      </c>
      <c r="I11" s="49">
        <f>E11*G11</f>
        <v>0</v>
      </c>
      <c r="J11" s="19"/>
    </row>
    <row r="12" spans="2:10" x14ac:dyDescent="0.3">
      <c r="B12" s="17"/>
      <c r="C12" s="52" t="s">
        <v>31</v>
      </c>
      <c r="D12" s="58" t="s">
        <v>32</v>
      </c>
      <c r="E12" s="59">
        <v>0</v>
      </c>
      <c r="F12" t="s">
        <v>29</v>
      </c>
      <c r="G12" s="63">
        <v>0</v>
      </c>
      <c r="H12" t="s">
        <v>30</v>
      </c>
      <c r="I12" s="49">
        <f t="shared" ref="I12:I21" si="0">E12*G12</f>
        <v>0</v>
      </c>
      <c r="J12" s="19"/>
    </row>
    <row r="13" spans="2:10" x14ac:dyDescent="0.3">
      <c r="B13" s="17"/>
      <c r="C13" s="52" t="s">
        <v>33</v>
      </c>
      <c r="D13" s="58" t="s">
        <v>34</v>
      </c>
      <c r="E13" s="59"/>
      <c r="G13" t="s">
        <v>5</v>
      </c>
      <c r="I13" s="49"/>
      <c r="J13" s="19"/>
    </row>
    <row r="14" spans="2:10" x14ac:dyDescent="0.3">
      <c r="B14" s="17"/>
      <c r="C14" s="52" t="s">
        <v>35</v>
      </c>
      <c r="D14" s="62" t="s">
        <v>36</v>
      </c>
      <c r="E14" s="59">
        <f>ROUNDUP(0.3*E12,-2)</f>
        <v>0</v>
      </c>
      <c r="F14" t="s">
        <v>29</v>
      </c>
      <c r="G14" s="63">
        <v>0</v>
      </c>
      <c r="H14" t="s">
        <v>30</v>
      </c>
      <c r="I14" s="49">
        <f t="shared" si="0"/>
        <v>0</v>
      </c>
      <c r="J14" s="19"/>
    </row>
    <row r="15" spans="2:10" x14ac:dyDescent="0.3">
      <c r="B15" s="17"/>
      <c r="C15" s="52" t="s">
        <v>37</v>
      </c>
      <c r="D15" s="62" t="s">
        <v>38</v>
      </c>
      <c r="E15" s="59">
        <f>ROUNDUP(0.7*E12,-2)</f>
        <v>0</v>
      </c>
      <c r="F15" t="s">
        <v>29</v>
      </c>
      <c r="G15" s="63">
        <v>0</v>
      </c>
      <c r="H15" t="s">
        <v>30</v>
      </c>
      <c r="I15" s="49">
        <f t="shared" si="0"/>
        <v>0</v>
      </c>
      <c r="J15" s="19"/>
    </row>
    <row r="16" spans="2:10" x14ac:dyDescent="0.3">
      <c r="B16" s="17"/>
      <c r="C16" s="52" t="s">
        <v>39</v>
      </c>
      <c r="D16" s="58" t="s">
        <v>40</v>
      </c>
      <c r="E16" s="59">
        <v>0</v>
      </c>
      <c r="F16" t="s">
        <v>29</v>
      </c>
      <c r="G16" s="63">
        <v>0</v>
      </c>
      <c r="H16" t="s">
        <v>30</v>
      </c>
      <c r="I16" s="49">
        <f t="shared" si="0"/>
        <v>0</v>
      </c>
      <c r="J16" s="19"/>
    </row>
    <row r="17" spans="2:10" x14ac:dyDescent="0.3">
      <c r="B17" s="17"/>
      <c r="C17" s="52" t="s">
        <v>41</v>
      </c>
      <c r="D17" s="61" t="s">
        <v>42</v>
      </c>
      <c r="I17" s="49"/>
      <c r="J17" s="65"/>
    </row>
    <row r="18" spans="2:10" x14ac:dyDescent="0.3">
      <c r="B18" s="17"/>
      <c r="C18" s="52" t="s">
        <v>43</v>
      </c>
      <c r="D18" s="58" t="s">
        <v>153</v>
      </c>
      <c r="E18" s="59">
        <v>2000</v>
      </c>
      <c r="F18" t="s">
        <v>29</v>
      </c>
      <c r="G18" s="4">
        <v>1</v>
      </c>
      <c r="H18" t="s">
        <v>30</v>
      </c>
      <c r="I18" s="49">
        <f t="shared" si="0"/>
        <v>2000</v>
      </c>
      <c r="J18" s="19"/>
    </row>
    <row r="19" spans="2:10" x14ac:dyDescent="0.3">
      <c r="B19" s="17"/>
      <c r="C19" s="52" t="s">
        <v>44</v>
      </c>
      <c r="D19" s="58" t="s">
        <v>32</v>
      </c>
      <c r="E19" s="59">
        <v>2000</v>
      </c>
      <c r="F19" t="s">
        <v>29</v>
      </c>
      <c r="G19" s="4">
        <v>1</v>
      </c>
      <c r="H19" t="s">
        <v>30</v>
      </c>
      <c r="I19" s="49">
        <f t="shared" si="0"/>
        <v>2000</v>
      </c>
      <c r="J19" s="19"/>
    </row>
    <row r="20" spans="2:10" x14ac:dyDescent="0.3">
      <c r="B20" s="17"/>
      <c r="C20" s="52" t="s">
        <v>45</v>
      </c>
      <c r="D20" s="58" t="s">
        <v>46</v>
      </c>
      <c r="E20" s="59">
        <v>2000</v>
      </c>
      <c r="F20" t="s">
        <v>29</v>
      </c>
      <c r="G20" s="4">
        <v>1</v>
      </c>
      <c r="H20" t="s">
        <v>30</v>
      </c>
      <c r="I20" s="49">
        <f t="shared" si="0"/>
        <v>2000</v>
      </c>
      <c r="J20" s="19"/>
    </row>
    <row r="21" spans="2:10" x14ac:dyDescent="0.3">
      <c r="B21" s="17"/>
      <c r="C21" s="38" t="s">
        <v>47</v>
      </c>
      <c r="D21" s="60" t="s">
        <v>48</v>
      </c>
      <c r="E21" s="40">
        <v>0</v>
      </c>
      <c r="F21" s="33" t="s">
        <v>29</v>
      </c>
      <c r="G21" s="78">
        <v>0</v>
      </c>
      <c r="H21" s="33" t="s">
        <v>30</v>
      </c>
      <c r="I21" s="34">
        <f t="shared" si="0"/>
        <v>0</v>
      </c>
      <c r="J21" s="19"/>
    </row>
    <row r="22" spans="2:10" x14ac:dyDescent="0.3">
      <c r="B22" s="17"/>
      <c r="H22" s="27" t="s">
        <v>49</v>
      </c>
      <c r="I22" s="28">
        <f>SUM(I11:I21)</f>
        <v>6000</v>
      </c>
      <c r="J22" s="19"/>
    </row>
    <row r="23" spans="2:10" x14ac:dyDescent="0.3">
      <c r="B23" s="17"/>
      <c r="H23" s="27"/>
      <c r="I23" s="28"/>
      <c r="J23" s="19"/>
    </row>
    <row r="24" spans="2:10" x14ac:dyDescent="0.3">
      <c r="B24" s="17"/>
      <c r="D24" s="56" t="s">
        <v>50</v>
      </c>
      <c r="J24" s="19"/>
    </row>
    <row r="25" spans="2:10" x14ac:dyDescent="0.3">
      <c r="B25" s="17"/>
      <c r="C25" s="35" t="s">
        <v>51</v>
      </c>
      <c r="D25" s="36" t="s">
        <v>52</v>
      </c>
      <c r="E25" s="55">
        <v>1</v>
      </c>
      <c r="F25" s="31" t="s">
        <v>53</v>
      </c>
      <c r="G25" s="6">
        <v>1</v>
      </c>
      <c r="H25" s="31" t="s">
        <v>54</v>
      </c>
      <c r="I25" s="32">
        <f>E25*G25</f>
        <v>1</v>
      </c>
      <c r="J25" s="19"/>
    </row>
    <row r="26" spans="2:10" x14ac:dyDescent="0.3">
      <c r="B26" s="17"/>
      <c r="C26" s="52" t="s">
        <v>55</v>
      </c>
      <c r="D26" s="53" t="s">
        <v>56</v>
      </c>
      <c r="E26" s="42">
        <v>1</v>
      </c>
      <c r="F26" t="s">
        <v>53</v>
      </c>
      <c r="G26" s="3">
        <v>1</v>
      </c>
      <c r="H26" t="s">
        <v>54</v>
      </c>
      <c r="I26" s="49">
        <f t="shared" ref="I26:I28" si="1">E26*G26</f>
        <v>1</v>
      </c>
      <c r="J26" s="19"/>
    </row>
    <row r="27" spans="2:10" x14ac:dyDescent="0.3">
      <c r="B27" s="17"/>
      <c r="C27" s="52" t="s">
        <v>57</v>
      </c>
      <c r="D27" s="53" t="s">
        <v>58</v>
      </c>
      <c r="E27" s="42">
        <v>1</v>
      </c>
      <c r="F27" t="s">
        <v>53</v>
      </c>
      <c r="G27" s="3">
        <v>1</v>
      </c>
      <c r="H27" t="s">
        <v>54</v>
      </c>
      <c r="I27" s="49">
        <f t="shared" si="1"/>
        <v>1</v>
      </c>
      <c r="J27" s="19"/>
    </row>
    <row r="28" spans="2:10" x14ac:dyDescent="0.3">
      <c r="B28" s="17"/>
      <c r="C28" s="38" t="s">
        <v>59</v>
      </c>
      <c r="D28" s="39" t="s">
        <v>60</v>
      </c>
      <c r="E28" s="57">
        <v>1</v>
      </c>
      <c r="F28" s="33" t="s">
        <v>53</v>
      </c>
      <c r="G28" s="5">
        <v>1</v>
      </c>
      <c r="H28" s="33" t="s">
        <v>54</v>
      </c>
      <c r="I28" s="34">
        <f t="shared" si="1"/>
        <v>1</v>
      </c>
      <c r="J28" s="19"/>
    </row>
    <row r="29" spans="2:10" x14ac:dyDescent="0.3">
      <c r="B29" s="17"/>
      <c r="H29" s="27" t="s">
        <v>61</v>
      </c>
      <c r="I29" s="28">
        <f>SUM(I25:I28)</f>
        <v>4</v>
      </c>
      <c r="J29" s="19"/>
    </row>
    <row r="30" spans="2:10" x14ac:dyDescent="0.3">
      <c r="B30" s="17"/>
      <c r="H30" s="27"/>
      <c r="I30" s="28"/>
      <c r="J30" s="19"/>
    </row>
    <row r="31" spans="2:10" x14ac:dyDescent="0.3">
      <c r="B31" s="17"/>
      <c r="D31" s="56" t="s">
        <v>62</v>
      </c>
      <c r="J31" s="19"/>
    </row>
    <row r="32" spans="2:10" x14ac:dyDescent="0.3">
      <c r="B32" s="17"/>
      <c r="C32" s="35" t="s">
        <v>63</v>
      </c>
      <c r="D32" s="36" t="s">
        <v>64</v>
      </c>
      <c r="E32" s="55">
        <v>1</v>
      </c>
      <c r="F32" s="31" t="s">
        <v>53</v>
      </c>
      <c r="G32" s="6">
        <v>1</v>
      </c>
      <c r="H32" s="31" t="s">
        <v>54</v>
      </c>
      <c r="I32" s="32">
        <f>E32*G32</f>
        <v>1</v>
      </c>
      <c r="J32" s="19"/>
    </row>
    <row r="33" spans="2:10" x14ac:dyDescent="0.3">
      <c r="B33" s="17"/>
      <c r="C33" s="52" t="s">
        <v>65</v>
      </c>
      <c r="D33" s="53" t="s">
        <v>66</v>
      </c>
      <c r="E33" s="42">
        <v>1</v>
      </c>
      <c r="F33" t="s">
        <v>53</v>
      </c>
      <c r="G33" s="3">
        <v>1</v>
      </c>
      <c r="H33" t="s">
        <v>54</v>
      </c>
      <c r="I33" s="49">
        <f>E33*G33</f>
        <v>1</v>
      </c>
      <c r="J33" s="19"/>
    </row>
    <row r="34" spans="2:10" x14ac:dyDescent="0.3">
      <c r="B34" s="17"/>
      <c r="C34" s="52" t="s">
        <v>67</v>
      </c>
      <c r="D34" s="53" t="s">
        <v>68</v>
      </c>
      <c r="E34" s="42">
        <v>1</v>
      </c>
      <c r="F34" t="s">
        <v>53</v>
      </c>
      <c r="G34" s="3">
        <v>1</v>
      </c>
      <c r="H34" t="s">
        <v>54</v>
      </c>
      <c r="I34" s="49">
        <f t="shared" ref="I34:I38" si="2">E34*G34</f>
        <v>1</v>
      </c>
      <c r="J34" s="19"/>
    </row>
    <row r="35" spans="2:10" x14ac:dyDescent="0.3">
      <c r="B35" s="17"/>
      <c r="C35" s="52" t="s">
        <v>69</v>
      </c>
      <c r="D35" s="53" t="s">
        <v>70</v>
      </c>
      <c r="E35" s="42">
        <v>1</v>
      </c>
      <c r="F35" t="s">
        <v>53</v>
      </c>
      <c r="G35" s="3">
        <v>1</v>
      </c>
      <c r="H35" t="s">
        <v>54</v>
      </c>
      <c r="I35" s="49">
        <f t="shared" si="2"/>
        <v>1</v>
      </c>
      <c r="J35" s="19"/>
    </row>
    <row r="36" spans="2:10" x14ac:dyDescent="0.3">
      <c r="B36" s="17"/>
      <c r="C36" s="52" t="s">
        <v>71</v>
      </c>
      <c r="D36" s="53" t="s">
        <v>72</v>
      </c>
      <c r="E36" s="7">
        <v>0.01</v>
      </c>
      <c r="F36" t="s">
        <v>73</v>
      </c>
      <c r="G36" s="43">
        <f>SUM(I29:I35)+I22</f>
        <v>6008</v>
      </c>
      <c r="I36" s="49">
        <f>E36*G36</f>
        <v>60.08</v>
      </c>
      <c r="J36" s="19"/>
    </row>
    <row r="37" spans="2:10" x14ac:dyDescent="0.3">
      <c r="B37" s="17"/>
      <c r="C37" s="52" t="s">
        <v>74</v>
      </c>
      <c r="D37" s="53" t="s">
        <v>75</v>
      </c>
      <c r="E37" s="7">
        <v>0.01</v>
      </c>
      <c r="F37" t="s">
        <v>73</v>
      </c>
      <c r="G37" s="43">
        <f>SUM(I29:I36)+I22</f>
        <v>6068.08</v>
      </c>
      <c r="I37" s="49">
        <f t="shared" si="2"/>
        <v>60.680799999999998</v>
      </c>
      <c r="J37" s="19"/>
    </row>
    <row r="38" spans="2:10" x14ac:dyDescent="0.3">
      <c r="B38" s="17"/>
      <c r="C38" s="38" t="s">
        <v>76</v>
      </c>
      <c r="D38" s="39" t="s">
        <v>77</v>
      </c>
      <c r="E38" s="8">
        <v>0.01</v>
      </c>
      <c r="F38" s="33" t="s">
        <v>73</v>
      </c>
      <c r="G38" s="51">
        <f>SUM(I29:I36)+I22</f>
        <v>6068.08</v>
      </c>
      <c r="H38" s="33"/>
      <c r="I38" s="34">
        <f t="shared" si="2"/>
        <v>60.680799999999998</v>
      </c>
      <c r="J38" s="19"/>
    </row>
    <row r="39" spans="2:10" x14ac:dyDescent="0.3">
      <c r="B39" s="17"/>
      <c r="H39" s="27" t="s">
        <v>78</v>
      </c>
      <c r="I39" s="28">
        <f>SUM(I32:I38)</f>
        <v>185.44159999999999</v>
      </c>
      <c r="J39" s="19"/>
    </row>
    <row r="40" spans="2:10" x14ac:dyDescent="0.3">
      <c r="B40" s="17"/>
      <c r="H40" s="27"/>
      <c r="I40" s="28"/>
      <c r="J40" s="19"/>
    </row>
    <row r="41" spans="2:10" x14ac:dyDescent="0.3">
      <c r="B41" s="17"/>
      <c r="D41" s="41" t="s">
        <v>79</v>
      </c>
      <c r="E41" s="42"/>
      <c r="I41" s="43"/>
      <c r="J41" s="19"/>
    </row>
    <row r="42" spans="2:10" x14ac:dyDescent="0.3">
      <c r="B42" s="17"/>
      <c r="C42" s="46" t="s">
        <v>80</v>
      </c>
      <c r="D42" s="47" t="s">
        <v>81</v>
      </c>
      <c r="E42" s="48">
        <v>0.25</v>
      </c>
      <c r="F42" s="44" t="s">
        <v>53</v>
      </c>
      <c r="G42" s="9">
        <v>1</v>
      </c>
      <c r="H42" s="44" t="s">
        <v>54</v>
      </c>
      <c r="I42" s="45">
        <f>E42*G42</f>
        <v>0.25</v>
      </c>
      <c r="J42" s="19"/>
    </row>
    <row r="43" spans="2:10" x14ac:dyDescent="0.3">
      <c r="B43" s="17"/>
      <c r="C43" s="46" t="s">
        <v>82</v>
      </c>
      <c r="D43" s="47" t="s">
        <v>83</v>
      </c>
      <c r="E43" s="48">
        <v>0.25</v>
      </c>
      <c r="F43" s="44" t="s">
        <v>53</v>
      </c>
      <c r="G43" s="9">
        <v>1</v>
      </c>
      <c r="H43" s="44" t="s">
        <v>54</v>
      </c>
      <c r="I43" s="45">
        <f>E43*G43</f>
        <v>0.25</v>
      </c>
      <c r="J43" s="19"/>
    </row>
    <row r="44" spans="2:10" x14ac:dyDescent="0.3">
      <c r="B44" s="17"/>
      <c r="C44" s="46" t="s">
        <v>84</v>
      </c>
      <c r="D44" s="47" t="s">
        <v>85</v>
      </c>
      <c r="E44" s="48">
        <v>0.25</v>
      </c>
      <c r="F44" s="44" t="s">
        <v>53</v>
      </c>
      <c r="G44" s="9">
        <v>1</v>
      </c>
      <c r="H44" s="44" t="s">
        <v>54</v>
      </c>
      <c r="I44" s="45">
        <f>E44*G44</f>
        <v>0.25</v>
      </c>
      <c r="J44" s="19"/>
    </row>
    <row r="45" spans="2:10" x14ac:dyDescent="0.3">
      <c r="B45" s="17"/>
      <c r="C45" s="46" t="s">
        <v>86</v>
      </c>
      <c r="D45" s="47" t="s">
        <v>87</v>
      </c>
      <c r="E45" s="48">
        <v>0.25</v>
      </c>
      <c r="F45" s="44" t="s">
        <v>53</v>
      </c>
      <c r="G45" s="9">
        <v>1</v>
      </c>
      <c r="H45" s="44" t="s">
        <v>54</v>
      </c>
      <c r="I45" s="45">
        <f>E45*G45</f>
        <v>0.25</v>
      </c>
      <c r="J45" s="19"/>
    </row>
    <row r="46" spans="2:10" x14ac:dyDescent="0.3">
      <c r="B46" s="17"/>
      <c r="H46" s="75" t="s">
        <v>88</v>
      </c>
      <c r="I46" s="76">
        <f>SUM(I42:I45)</f>
        <v>1</v>
      </c>
      <c r="J46" s="19"/>
    </row>
    <row r="47" spans="2:10" x14ac:dyDescent="0.3">
      <c r="B47" s="17"/>
      <c r="H47" s="75"/>
      <c r="I47" s="76"/>
      <c r="J47" s="19"/>
    </row>
    <row r="48" spans="2:10" x14ac:dyDescent="0.3">
      <c r="B48" s="17"/>
      <c r="C48" s="33"/>
      <c r="D48" s="77" t="s">
        <v>89</v>
      </c>
      <c r="E48" s="57"/>
      <c r="F48" s="33"/>
      <c r="G48" s="33"/>
      <c r="H48" s="33"/>
      <c r="I48" s="51"/>
      <c r="J48" s="19"/>
    </row>
    <row r="49" spans="1:10" x14ac:dyDescent="0.3">
      <c r="B49" s="17"/>
      <c r="C49" s="52" t="s">
        <v>148</v>
      </c>
      <c r="D49" s="53" t="s">
        <v>143</v>
      </c>
      <c r="E49" s="42">
        <v>0</v>
      </c>
      <c r="F49" t="s">
        <v>29</v>
      </c>
      <c r="G49" s="63">
        <v>0</v>
      </c>
      <c r="H49" t="s">
        <v>30</v>
      </c>
      <c r="I49" s="49">
        <f>E49*G49</f>
        <v>0</v>
      </c>
      <c r="J49" s="19"/>
    </row>
    <row r="50" spans="1:10" x14ac:dyDescent="0.3">
      <c r="B50" s="17"/>
      <c r="C50" s="38" t="s">
        <v>149</v>
      </c>
      <c r="D50" s="39" t="s">
        <v>144</v>
      </c>
      <c r="E50" s="57">
        <v>0</v>
      </c>
      <c r="F50" s="33" t="s">
        <v>29</v>
      </c>
      <c r="G50" s="78">
        <v>0</v>
      </c>
      <c r="H50" s="33" t="s">
        <v>30</v>
      </c>
      <c r="I50" s="34">
        <f>E50*G50</f>
        <v>0</v>
      </c>
      <c r="J50" s="19"/>
    </row>
    <row r="51" spans="1:10" x14ac:dyDescent="0.3">
      <c r="B51" s="17"/>
      <c r="H51" s="27" t="s">
        <v>90</v>
      </c>
      <c r="I51" s="28">
        <f>SUM(I49:I50)</f>
        <v>0</v>
      </c>
      <c r="J51" s="19"/>
    </row>
    <row r="52" spans="1:10" x14ac:dyDescent="0.3">
      <c r="B52" s="17"/>
      <c r="H52" s="27"/>
      <c r="I52" s="28"/>
      <c r="J52" s="19"/>
    </row>
    <row r="53" spans="1:10" x14ac:dyDescent="0.3">
      <c r="A53" s="19"/>
      <c r="B53" s="17"/>
      <c r="H53" s="29" t="s">
        <v>94</v>
      </c>
      <c r="I53" s="30">
        <f>I22+I39+I29+I46-I51</f>
        <v>6190.4416000000001</v>
      </c>
      <c r="J53" s="19"/>
    </row>
    <row r="54" spans="1:10" ht="13.5" thickBot="1" x14ac:dyDescent="0.35">
      <c r="A54" s="19"/>
      <c r="B54" s="24"/>
      <c r="C54" s="25"/>
      <c r="D54" s="25"/>
      <c r="E54" s="25"/>
      <c r="F54" s="25"/>
      <c r="G54" s="25"/>
      <c r="H54" s="25"/>
      <c r="I54" s="25"/>
      <c r="J54" s="26"/>
    </row>
  </sheetData>
  <sheetProtection algorithmName="SHA-512" hashValue="6+OOhbmKjmzyIjyYQg507Q1QRYZOuMKiPHMzdm4qFFYthWtbphw0V1ZRvlE5F5ZZSOEOpfRgV5LGMIlSBFLWGw==" saltValue="RSFAsiurCREae1Falw5UQQ==" spinCount="100000" sheet="1" objects="1" scenario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153B7-ACDD-4FA7-88A3-9F888C0A60B9}">
  <dimension ref="A1:J54"/>
  <sheetViews>
    <sheetView topLeftCell="A38" zoomScale="85" zoomScaleNormal="85" workbookViewId="0">
      <selection activeCell="I53" sqref="I53"/>
    </sheetView>
  </sheetViews>
  <sheetFormatPr defaultColWidth="8.8984375" defaultRowHeight="13" x14ac:dyDescent="0.3"/>
  <cols>
    <col min="2" max="2" width="9.3984375" customWidth="1"/>
    <col min="3" max="3" width="5.09765625" bestFit="1" customWidth="1"/>
    <col min="4" max="4" width="60.09765625" bestFit="1" customWidth="1"/>
    <col min="5" max="5" width="13.69921875" bestFit="1" customWidth="1"/>
    <col min="6" max="6" width="9.09765625" bestFit="1" customWidth="1"/>
    <col min="7" max="7" width="15" bestFit="1" customWidth="1"/>
    <col min="8" max="8" width="51.69921875" bestFit="1" customWidth="1"/>
    <col min="9" max="9" width="18.296875" customWidth="1"/>
  </cols>
  <sheetData>
    <row r="1" spans="2:10" ht="13.5" thickBot="1" x14ac:dyDescent="0.35"/>
    <row r="2" spans="2:10" x14ac:dyDescent="0.3">
      <c r="B2" s="14"/>
      <c r="C2" s="15"/>
      <c r="D2" s="15"/>
      <c r="E2" s="15"/>
      <c r="F2" s="15"/>
      <c r="G2" s="15"/>
      <c r="H2" s="15"/>
      <c r="I2" s="15"/>
      <c r="J2" s="16"/>
    </row>
    <row r="3" spans="2:10" ht="29.5" customHeight="1" x14ac:dyDescent="0.3">
      <c r="B3" s="66"/>
      <c r="C3" s="67"/>
      <c r="D3" s="68" t="s">
        <v>17</v>
      </c>
      <c r="E3" s="68"/>
      <c r="F3" s="68"/>
      <c r="G3" s="68"/>
      <c r="H3" s="68"/>
      <c r="I3" s="69"/>
      <c r="J3" s="70"/>
    </row>
    <row r="4" spans="2:10" x14ac:dyDescent="0.3">
      <c r="B4" s="66"/>
      <c r="C4" s="71"/>
      <c r="D4" s="72" t="s">
        <v>95</v>
      </c>
      <c r="E4" s="72"/>
      <c r="F4" s="72"/>
      <c r="G4" s="72"/>
      <c r="H4" s="72"/>
      <c r="I4" s="73"/>
      <c r="J4" s="70"/>
    </row>
    <row r="5" spans="2:10" x14ac:dyDescent="0.3">
      <c r="B5" s="17"/>
      <c r="J5" s="19"/>
    </row>
    <row r="6" spans="2:10" x14ac:dyDescent="0.3">
      <c r="B6" s="17"/>
      <c r="C6" s="74" t="s">
        <v>19</v>
      </c>
      <c r="D6" s="74" t="s">
        <v>20</v>
      </c>
      <c r="E6" s="74" t="s">
        <v>21</v>
      </c>
      <c r="F6" s="74" t="s">
        <v>22</v>
      </c>
      <c r="G6" s="74" t="s">
        <v>23</v>
      </c>
      <c r="H6" s="74"/>
      <c r="I6" s="74" t="s">
        <v>1</v>
      </c>
      <c r="J6" s="19"/>
    </row>
    <row r="7" spans="2:10" x14ac:dyDescent="0.3">
      <c r="B7" s="17"/>
      <c r="D7" s="56" t="s">
        <v>24</v>
      </c>
      <c r="J7" s="19"/>
    </row>
    <row r="8" spans="2:10" x14ac:dyDescent="0.3">
      <c r="B8" s="17"/>
      <c r="D8" s="58"/>
      <c r="E8" s="59"/>
      <c r="I8" s="43"/>
      <c r="J8" s="19"/>
    </row>
    <row r="9" spans="2:10" x14ac:dyDescent="0.3">
      <c r="B9" s="17"/>
      <c r="C9" s="35"/>
      <c r="D9" s="64" t="s">
        <v>96</v>
      </c>
      <c r="E9" s="31"/>
      <c r="F9" s="31"/>
      <c r="G9" s="31"/>
      <c r="H9" s="31"/>
      <c r="I9" s="32"/>
      <c r="J9" s="19"/>
    </row>
    <row r="10" spans="2:10" x14ac:dyDescent="0.3">
      <c r="B10" s="17"/>
      <c r="C10" s="52" t="s">
        <v>25</v>
      </c>
      <c r="D10" s="61" t="s">
        <v>26</v>
      </c>
      <c r="I10" s="49"/>
      <c r="J10" s="19"/>
    </row>
    <row r="11" spans="2:10" x14ac:dyDescent="0.3">
      <c r="B11" s="17"/>
      <c r="C11" s="52" t="s">
        <v>27</v>
      </c>
      <c r="D11" s="58" t="s">
        <v>28</v>
      </c>
      <c r="E11" s="59">
        <v>32600</v>
      </c>
      <c r="F11" t="s">
        <v>29</v>
      </c>
      <c r="G11" s="3">
        <v>1</v>
      </c>
      <c r="H11" t="s">
        <v>30</v>
      </c>
      <c r="I11" s="49">
        <f>E11*G11</f>
        <v>32600</v>
      </c>
      <c r="J11" s="19"/>
    </row>
    <row r="12" spans="2:10" x14ac:dyDescent="0.3">
      <c r="B12" s="17"/>
      <c r="C12" s="52" t="s">
        <v>31</v>
      </c>
      <c r="D12" s="58" t="s">
        <v>32</v>
      </c>
      <c r="E12" s="59">
        <v>32600</v>
      </c>
      <c r="F12" t="s">
        <v>29</v>
      </c>
      <c r="G12" s="3">
        <v>1</v>
      </c>
      <c r="H12" t="s">
        <v>30</v>
      </c>
      <c r="I12" s="49">
        <f t="shared" ref="I12:I21" si="0">E12*G12</f>
        <v>32600</v>
      </c>
      <c r="J12" s="19"/>
    </row>
    <row r="13" spans="2:10" x14ac:dyDescent="0.3">
      <c r="B13" s="17"/>
      <c r="C13" s="52" t="s">
        <v>33</v>
      </c>
      <c r="D13" s="58" t="s">
        <v>34</v>
      </c>
      <c r="E13" s="59"/>
      <c r="I13" s="49"/>
      <c r="J13" s="19"/>
    </row>
    <row r="14" spans="2:10" x14ac:dyDescent="0.3">
      <c r="B14" s="17"/>
      <c r="C14" s="52" t="s">
        <v>35</v>
      </c>
      <c r="D14" s="62" t="s">
        <v>36</v>
      </c>
      <c r="E14" s="59">
        <f>ROUNDUP(0.3*E12,-2)</f>
        <v>9800</v>
      </c>
      <c r="F14" t="s">
        <v>29</v>
      </c>
      <c r="G14" s="3">
        <v>1</v>
      </c>
      <c r="H14" t="s">
        <v>30</v>
      </c>
      <c r="I14" s="49">
        <f t="shared" si="0"/>
        <v>9800</v>
      </c>
      <c r="J14" s="19"/>
    </row>
    <row r="15" spans="2:10" x14ac:dyDescent="0.3">
      <c r="B15" s="17"/>
      <c r="C15" s="52" t="s">
        <v>37</v>
      </c>
      <c r="D15" s="62" t="s">
        <v>38</v>
      </c>
      <c r="E15" s="59">
        <f>ROUNDUP(0.7*E12,-2)</f>
        <v>22900</v>
      </c>
      <c r="F15" t="s">
        <v>29</v>
      </c>
      <c r="G15" s="3">
        <v>1</v>
      </c>
      <c r="H15" t="s">
        <v>30</v>
      </c>
      <c r="I15" s="49">
        <f t="shared" si="0"/>
        <v>22900</v>
      </c>
      <c r="J15" s="19"/>
    </row>
    <row r="16" spans="2:10" x14ac:dyDescent="0.3">
      <c r="B16" s="17"/>
      <c r="C16" s="52" t="s">
        <v>39</v>
      </c>
      <c r="D16" s="58" t="s">
        <v>40</v>
      </c>
      <c r="E16" s="59">
        <v>2500</v>
      </c>
      <c r="F16" t="s">
        <v>29</v>
      </c>
      <c r="G16" s="3">
        <v>1</v>
      </c>
      <c r="H16" t="s">
        <v>30</v>
      </c>
      <c r="I16" s="49">
        <f t="shared" si="0"/>
        <v>2500</v>
      </c>
      <c r="J16" s="19"/>
    </row>
    <row r="17" spans="2:10" x14ac:dyDescent="0.3">
      <c r="B17" s="17"/>
      <c r="C17" s="52" t="s">
        <v>41</v>
      </c>
      <c r="D17" s="61" t="s">
        <v>42</v>
      </c>
      <c r="I17" s="49"/>
      <c r="J17" s="65"/>
    </row>
    <row r="18" spans="2:10" x14ac:dyDescent="0.3">
      <c r="B18" s="17"/>
      <c r="C18" s="52" t="s">
        <v>43</v>
      </c>
      <c r="D18" s="58" t="s">
        <v>153</v>
      </c>
      <c r="E18" s="59">
        <v>5400</v>
      </c>
      <c r="F18" t="s">
        <v>29</v>
      </c>
      <c r="G18" s="3">
        <v>1</v>
      </c>
      <c r="H18" t="s">
        <v>30</v>
      </c>
      <c r="I18" s="49">
        <f t="shared" si="0"/>
        <v>5400</v>
      </c>
      <c r="J18" s="19"/>
    </row>
    <row r="19" spans="2:10" x14ac:dyDescent="0.3">
      <c r="B19" s="17"/>
      <c r="C19" s="52" t="s">
        <v>44</v>
      </c>
      <c r="D19" s="58" t="s">
        <v>32</v>
      </c>
      <c r="E19" s="59">
        <v>5400</v>
      </c>
      <c r="F19" t="s">
        <v>29</v>
      </c>
      <c r="G19" s="3">
        <v>1</v>
      </c>
      <c r="H19" t="s">
        <v>30</v>
      </c>
      <c r="I19" s="49">
        <f t="shared" si="0"/>
        <v>5400</v>
      </c>
      <c r="J19" s="19"/>
    </row>
    <row r="20" spans="2:10" x14ac:dyDescent="0.3">
      <c r="B20" s="17"/>
      <c r="C20" s="52" t="s">
        <v>45</v>
      </c>
      <c r="D20" s="58" t="s">
        <v>46</v>
      </c>
      <c r="E20" s="59">
        <v>5400</v>
      </c>
      <c r="F20" t="s">
        <v>29</v>
      </c>
      <c r="G20" s="3">
        <v>1</v>
      </c>
      <c r="H20" t="s">
        <v>30</v>
      </c>
      <c r="I20" s="49">
        <f t="shared" si="0"/>
        <v>5400</v>
      </c>
      <c r="J20" s="19"/>
    </row>
    <row r="21" spans="2:10" x14ac:dyDescent="0.3">
      <c r="B21" s="17"/>
      <c r="C21" s="38" t="s">
        <v>47</v>
      </c>
      <c r="D21" s="60" t="s">
        <v>48</v>
      </c>
      <c r="E21" s="40">
        <v>7900</v>
      </c>
      <c r="F21" s="33" t="s">
        <v>29</v>
      </c>
      <c r="G21" s="5">
        <v>1</v>
      </c>
      <c r="H21" s="33" t="s">
        <v>30</v>
      </c>
      <c r="I21" s="34">
        <f t="shared" si="0"/>
        <v>7900</v>
      </c>
      <c r="J21" s="19"/>
    </row>
    <row r="22" spans="2:10" x14ac:dyDescent="0.3">
      <c r="B22" s="17"/>
      <c r="H22" s="27" t="s">
        <v>49</v>
      </c>
      <c r="I22" s="28">
        <f>SUM(I11:I21)</f>
        <v>124500</v>
      </c>
      <c r="J22" s="19"/>
    </row>
    <row r="23" spans="2:10" x14ac:dyDescent="0.3">
      <c r="B23" s="17"/>
      <c r="H23" s="27"/>
      <c r="I23" s="28"/>
      <c r="J23" s="19"/>
    </row>
    <row r="24" spans="2:10" x14ac:dyDescent="0.3">
      <c r="B24" s="17"/>
      <c r="D24" s="56" t="s">
        <v>50</v>
      </c>
      <c r="J24" s="19"/>
    </row>
    <row r="25" spans="2:10" x14ac:dyDescent="0.3">
      <c r="B25" s="17"/>
      <c r="C25" s="35" t="s">
        <v>51</v>
      </c>
      <c r="D25" s="36" t="s">
        <v>52</v>
      </c>
      <c r="E25" s="55">
        <v>1</v>
      </c>
      <c r="F25" s="31" t="s">
        <v>53</v>
      </c>
      <c r="G25" s="6">
        <v>1</v>
      </c>
      <c r="H25" s="31" t="s">
        <v>54</v>
      </c>
      <c r="I25" s="32">
        <f>E25*G25</f>
        <v>1</v>
      </c>
      <c r="J25" s="19"/>
    </row>
    <row r="26" spans="2:10" x14ac:dyDescent="0.3">
      <c r="B26" s="17"/>
      <c r="C26" s="52" t="s">
        <v>55</v>
      </c>
      <c r="D26" s="53" t="s">
        <v>56</v>
      </c>
      <c r="E26" s="42">
        <v>1</v>
      </c>
      <c r="F26" t="s">
        <v>53</v>
      </c>
      <c r="G26" s="3">
        <v>1</v>
      </c>
      <c r="H26" t="s">
        <v>54</v>
      </c>
      <c r="I26" s="49">
        <f t="shared" ref="I26:I28" si="1">E26*G26</f>
        <v>1</v>
      </c>
      <c r="J26" s="19"/>
    </row>
    <row r="27" spans="2:10" x14ac:dyDescent="0.3">
      <c r="B27" s="17"/>
      <c r="C27" s="52" t="s">
        <v>57</v>
      </c>
      <c r="D27" s="53" t="s">
        <v>58</v>
      </c>
      <c r="E27" s="42">
        <v>1</v>
      </c>
      <c r="F27" t="s">
        <v>53</v>
      </c>
      <c r="G27" s="3">
        <v>1</v>
      </c>
      <c r="H27" t="s">
        <v>54</v>
      </c>
      <c r="I27" s="49">
        <f t="shared" si="1"/>
        <v>1</v>
      </c>
      <c r="J27" s="19"/>
    </row>
    <row r="28" spans="2:10" x14ac:dyDescent="0.3">
      <c r="B28" s="17"/>
      <c r="C28" s="38" t="s">
        <v>59</v>
      </c>
      <c r="D28" s="39" t="s">
        <v>60</v>
      </c>
      <c r="E28" s="57">
        <v>1</v>
      </c>
      <c r="F28" s="33" t="s">
        <v>53</v>
      </c>
      <c r="G28" s="5">
        <v>1</v>
      </c>
      <c r="H28" s="33" t="s">
        <v>54</v>
      </c>
      <c r="I28" s="34">
        <f t="shared" si="1"/>
        <v>1</v>
      </c>
      <c r="J28" s="19"/>
    </row>
    <row r="29" spans="2:10" x14ac:dyDescent="0.3">
      <c r="B29" s="17"/>
      <c r="H29" s="27" t="s">
        <v>61</v>
      </c>
      <c r="I29" s="28">
        <f>SUM(I25:I28)</f>
        <v>4</v>
      </c>
      <c r="J29" s="19"/>
    </row>
    <row r="30" spans="2:10" x14ac:dyDescent="0.3">
      <c r="B30" s="17"/>
      <c r="H30" s="27"/>
      <c r="I30" s="28"/>
      <c r="J30" s="19"/>
    </row>
    <row r="31" spans="2:10" x14ac:dyDescent="0.3">
      <c r="B31" s="17"/>
      <c r="D31" s="56" t="s">
        <v>62</v>
      </c>
      <c r="J31" s="19"/>
    </row>
    <row r="32" spans="2:10" x14ac:dyDescent="0.3">
      <c r="B32" s="17"/>
      <c r="C32" s="35" t="s">
        <v>63</v>
      </c>
      <c r="D32" s="36" t="s">
        <v>64</v>
      </c>
      <c r="E32" s="55">
        <v>1</v>
      </c>
      <c r="F32" s="31" t="s">
        <v>53</v>
      </c>
      <c r="G32" s="6">
        <v>1</v>
      </c>
      <c r="H32" s="31" t="s">
        <v>54</v>
      </c>
      <c r="I32" s="32">
        <f>E32*G32</f>
        <v>1</v>
      </c>
      <c r="J32" s="19"/>
    </row>
    <row r="33" spans="1:10" x14ac:dyDescent="0.3">
      <c r="B33" s="17"/>
      <c r="C33" s="52" t="s">
        <v>65</v>
      </c>
      <c r="D33" s="53" t="s">
        <v>66</v>
      </c>
      <c r="E33" s="42">
        <v>1</v>
      </c>
      <c r="F33" t="s">
        <v>53</v>
      </c>
      <c r="G33" s="3">
        <v>1</v>
      </c>
      <c r="H33" t="s">
        <v>54</v>
      </c>
      <c r="I33" s="49">
        <f>E33*G33</f>
        <v>1</v>
      </c>
      <c r="J33" s="19"/>
    </row>
    <row r="34" spans="1:10" x14ac:dyDescent="0.3">
      <c r="B34" s="17"/>
      <c r="C34" s="52" t="s">
        <v>67</v>
      </c>
      <c r="D34" s="53" t="s">
        <v>68</v>
      </c>
      <c r="E34" s="42">
        <v>1</v>
      </c>
      <c r="F34" t="s">
        <v>53</v>
      </c>
      <c r="G34" s="3">
        <v>1</v>
      </c>
      <c r="H34" t="s">
        <v>54</v>
      </c>
      <c r="I34" s="49">
        <f t="shared" ref="I34:I38" si="2">E34*G34</f>
        <v>1</v>
      </c>
      <c r="J34" s="19"/>
    </row>
    <row r="35" spans="1:10" x14ac:dyDescent="0.3">
      <c r="B35" s="17"/>
      <c r="C35" s="52" t="s">
        <v>69</v>
      </c>
      <c r="D35" s="53" t="s">
        <v>70</v>
      </c>
      <c r="E35" s="42">
        <v>1</v>
      </c>
      <c r="F35" t="s">
        <v>53</v>
      </c>
      <c r="G35" s="3">
        <v>1</v>
      </c>
      <c r="H35" t="s">
        <v>54</v>
      </c>
      <c r="I35" s="49">
        <f t="shared" si="2"/>
        <v>1</v>
      </c>
      <c r="J35" s="19"/>
    </row>
    <row r="36" spans="1:10" x14ac:dyDescent="0.3">
      <c r="B36" s="17"/>
      <c r="C36" s="52" t="s">
        <v>71</v>
      </c>
      <c r="D36" s="53" t="s">
        <v>72</v>
      </c>
      <c r="E36" s="7">
        <v>0.01</v>
      </c>
      <c r="F36" t="s">
        <v>73</v>
      </c>
      <c r="G36" s="43">
        <f>SUM(I29:I35)+I22</f>
        <v>124508</v>
      </c>
      <c r="I36" s="49">
        <f>E36*G36</f>
        <v>1245.08</v>
      </c>
      <c r="J36" s="19"/>
    </row>
    <row r="37" spans="1:10" x14ac:dyDescent="0.3">
      <c r="B37" s="17"/>
      <c r="C37" s="52" t="s">
        <v>74</v>
      </c>
      <c r="D37" s="53" t="s">
        <v>75</v>
      </c>
      <c r="E37" s="7">
        <v>0.01</v>
      </c>
      <c r="F37" t="s">
        <v>73</v>
      </c>
      <c r="G37" s="43">
        <f>SUM(I29:I36)+I22</f>
        <v>125753.08</v>
      </c>
      <c r="I37" s="49">
        <f t="shared" si="2"/>
        <v>1257.5308</v>
      </c>
      <c r="J37" s="19"/>
    </row>
    <row r="38" spans="1:10" x14ac:dyDescent="0.3">
      <c r="B38" s="17"/>
      <c r="C38" s="38" t="s">
        <v>76</v>
      </c>
      <c r="D38" s="39" t="s">
        <v>77</v>
      </c>
      <c r="E38" s="8">
        <v>0.01</v>
      </c>
      <c r="F38" s="33" t="s">
        <v>73</v>
      </c>
      <c r="G38" s="51">
        <f>SUM(I29:I36)+I22</f>
        <v>125753.08</v>
      </c>
      <c r="H38" s="33"/>
      <c r="I38" s="34">
        <f t="shared" si="2"/>
        <v>1257.5308</v>
      </c>
      <c r="J38" s="19"/>
    </row>
    <row r="39" spans="1:10" x14ac:dyDescent="0.3">
      <c r="B39" s="17"/>
      <c r="D39" s="31"/>
      <c r="H39" s="27" t="s">
        <v>78</v>
      </c>
      <c r="I39" s="28">
        <f>SUM(I32:I38)</f>
        <v>3764.1415999999999</v>
      </c>
      <c r="J39" s="19"/>
    </row>
    <row r="40" spans="1:10" x14ac:dyDescent="0.3">
      <c r="A40" s="19"/>
      <c r="H40" s="27"/>
      <c r="I40" s="28"/>
      <c r="J40" s="19"/>
    </row>
    <row r="41" spans="1:10" x14ac:dyDescent="0.3">
      <c r="A41" s="19"/>
      <c r="D41" s="41" t="s">
        <v>79</v>
      </c>
      <c r="E41" s="42"/>
      <c r="I41" s="43"/>
      <c r="J41" s="19"/>
    </row>
    <row r="42" spans="1:10" x14ac:dyDescent="0.3">
      <c r="A42" s="19"/>
      <c r="C42" s="46" t="s">
        <v>80</v>
      </c>
      <c r="D42" s="47" t="s">
        <v>81</v>
      </c>
      <c r="E42" s="48">
        <v>0.25</v>
      </c>
      <c r="F42" s="44" t="s">
        <v>53</v>
      </c>
      <c r="G42" s="9">
        <v>1</v>
      </c>
      <c r="H42" s="44" t="s">
        <v>54</v>
      </c>
      <c r="I42" s="45">
        <f>E42*G42</f>
        <v>0.25</v>
      </c>
      <c r="J42" s="19"/>
    </row>
    <row r="43" spans="1:10" x14ac:dyDescent="0.3">
      <c r="A43" s="19"/>
      <c r="C43" s="46" t="s">
        <v>82</v>
      </c>
      <c r="D43" s="47" t="s">
        <v>83</v>
      </c>
      <c r="E43" s="48">
        <v>0.25</v>
      </c>
      <c r="F43" s="44" t="s">
        <v>53</v>
      </c>
      <c r="G43" s="9">
        <v>1</v>
      </c>
      <c r="H43" s="44" t="s">
        <v>54</v>
      </c>
      <c r="I43" s="45">
        <f>E43*G43</f>
        <v>0.25</v>
      </c>
      <c r="J43" s="19"/>
    </row>
    <row r="44" spans="1:10" x14ac:dyDescent="0.3">
      <c r="A44" s="19"/>
      <c r="C44" s="46" t="s">
        <v>84</v>
      </c>
      <c r="D44" s="47" t="s">
        <v>85</v>
      </c>
      <c r="E44" s="48">
        <v>0.25</v>
      </c>
      <c r="F44" s="44" t="s">
        <v>53</v>
      </c>
      <c r="G44" s="9">
        <v>1</v>
      </c>
      <c r="H44" s="44" t="s">
        <v>54</v>
      </c>
      <c r="I44" s="45">
        <f>E44*G44</f>
        <v>0.25</v>
      </c>
      <c r="J44" s="19"/>
    </row>
    <row r="45" spans="1:10" x14ac:dyDescent="0.3">
      <c r="A45" s="19"/>
      <c r="C45" s="46" t="s">
        <v>86</v>
      </c>
      <c r="D45" s="47" t="s">
        <v>87</v>
      </c>
      <c r="E45" s="48">
        <v>0.25</v>
      </c>
      <c r="F45" s="44" t="s">
        <v>53</v>
      </c>
      <c r="G45" s="9">
        <v>1</v>
      </c>
      <c r="H45" s="44" t="s">
        <v>54</v>
      </c>
      <c r="I45" s="45">
        <f>E45*G45</f>
        <v>0.25</v>
      </c>
      <c r="J45" s="19"/>
    </row>
    <row r="46" spans="1:10" x14ac:dyDescent="0.3">
      <c r="A46" s="19"/>
      <c r="H46" s="27" t="s">
        <v>88</v>
      </c>
      <c r="I46" s="28">
        <f>SUM(I42:I45)</f>
        <v>1</v>
      </c>
      <c r="J46" s="19"/>
    </row>
    <row r="47" spans="1:10" x14ac:dyDescent="0.3">
      <c r="A47" s="19"/>
      <c r="H47" s="27"/>
      <c r="I47" s="28"/>
      <c r="J47" s="19"/>
    </row>
    <row r="48" spans="1:10" x14ac:dyDescent="0.3">
      <c r="B48" s="17"/>
      <c r="C48" s="33"/>
      <c r="D48" s="77" t="s">
        <v>89</v>
      </c>
      <c r="E48" s="57"/>
      <c r="F48" s="33"/>
      <c r="G48" s="33"/>
      <c r="H48" s="33"/>
      <c r="I48" s="51"/>
      <c r="J48" s="19"/>
    </row>
    <row r="49" spans="2:10" x14ac:dyDescent="0.3">
      <c r="B49" s="54"/>
      <c r="C49" t="s">
        <v>148</v>
      </c>
      <c r="D49" s="53" t="s">
        <v>143</v>
      </c>
      <c r="E49" s="42">
        <v>15100</v>
      </c>
      <c r="F49" t="s">
        <v>29</v>
      </c>
      <c r="G49" s="3">
        <v>1</v>
      </c>
      <c r="H49" t="s">
        <v>30</v>
      </c>
      <c r="I49" s="49">
        <f>E49*G49</f>
        <v>15100</v>
      </c>
      <c r="J49" s="19"/>
    </row>
    <row r="50" spans="2:10" x14ac:dyDescent="0.3">
      <c r="B50" s="54"/>
      <c r="C50" s="38" t="s">
        <v>149</v>
      </c>
      <c r="D50" s="39" t="s">
        <v>144</v>
      </c>
      <c r="E50" s="57">
        <v>9900</v>
      </c>
      <c r="F50" s="33" t="s">
        <v>29</v>
      </c>
      <c r="G50" s="5">
        <v>1</v>
      </c>
      <c r="H50" s="33" t="s">
        <v>30</v>
      </c>
      <c r="I50" s="34">
        <f>E50*G50</f>
        <v>9900</v>
      </c>
      <c r="J50" s="19"/>
    </row>
    <row r="51" spans="2:10" x14ac:dyDescent="0.3">
      <c r="B51" s="17"/>
      <c r="H51" s="27" t="s">
        <v>90</v>
      </c>
      <c r="I51" s="28">
        <f>SUM(I49:I50)</f>
        <v>25000</v>
      </c>
      <c r="J51" s="19"/>
    </row>
    <row r="52" spans="2:10" x14ac:dyDescent="0.3">
      <c r="B52" s="17"/>
      <c r="H52" s="27"/>
      <c r="I52" s="28"/>
      <c r="J52" s="19"/>
    </row>
    <row r="53" spans="2:10" x14ac:dyDescent="0.3">
      <c r="B53" s="17"/>
      <c r="H53" s="29" t="s">
        <v>97</v>
      </c>
      <c r="I53" s="30">
        <f>I22+I39+I29+I46-I51</f>
        <v>103269.1416</v>
      </c>
      <c r="J53" s="19"/>
    </row>
    <row r="54" spans="2:10" ht="13.5" thickBot="1" x14ac:dyDescent="0.35">
      <c r="B54" s="24"/>
      <c r="C54" s="25"/>
      <c r="D54" s="25"/>
      <c r="E54" s="25"/>
      <c r="F54" s="25"/>
      <c r="G54" s="25"/>
      <c r="H54" s="25"/>
      <c r="I54" s="25"/>
      <c r="J54" s="26"/>
    </row>
  </sheetData>
  <sheetProtection algorithmName="SHA-512" hashValue="+AzvBKK5BedUMXzBsDly7TjTrVtWJ1wUHzFpcHYhEGhM93GMUA9CUDX6sU9tQOYJIgLOW82uiZ7H+sK1mjQsNQ==" saltValue="q/BHEQnneQNVu7VM7DGy5g==" spinCount="100000" sheet="1" objects="1" scenario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D8A15-1939-4ECF-9445-DAE6EA63E7BC}">
  <dimension ref="A1:J47"/>
  <sheetViews>
    <sheetView topLeftCell="A8" zoomScale="85" zoomScaleNormal="85" workbookViewId="0">
      <selection activeCell="I15" sqref="I15"/>
    </sheetView>
  </sheetViews>
  <sheetFormatPr defaultColWidth="8.8984375" defaultRowHeight="13" x14ac:dyDescent="0.3"/>
  <cols>
    <col min="2" max="2" width="13.296875" customWidth="1"/>
    <col min="4" max="4" width="60.09765625" bestFit="1" customWidth="1"/>
    <col min="5" max="5" width="13.69921875" bestFit="1" customWidth="1"/>
    <col min="6" max="6" width="9.09765625" bestFit="1" customWidth="1"/>
    <col min="7" max="7" width="15" bestFit="1" customWidth="1"/>
    <col min="8" max="8" width="51.69921875" bestFit="1" customWidth="1"/>
    <col min="9" max="9" width="18.3984375" customWidth="1"/>
  </cols>
  <sheetData>
    <row r="1" spans="1:10" ht="13.5" thickBot="1" x14ac:dyDescent="0.35"/>
    <row r="2" spans="1:10" x14ac:dyDescent="0.3">
      <c r="B2" s="14"/>
      <c r="C2" s="15"/>
      <c r="D2" s="15"/>
      <c r="E2" s="15"/>
      <c r="F2" s="15"/>
      <c r="G2" s="15"/>
      <c r="H2" s="15"/>
      <c r="I2" s="15"/>
      <c r="J2" s="16"/>
    </row>
    <row r="3" spans="1:10" ht="29.5" customHeight="1" x14ac:dyDescent="0.3">
      <c r="B3" s="66"/>
      <c r="C3" s="67"/>
      <c r="D3" s="68" t="s">
        <v>17</v>
      </c>
      <c r="E3" s="68"/>
      <c r="F3" s="68"/>
      <c r="G3" s="68"/>
      <c r="H3" s="68"/>
      <c r="I3" s="69"/>
      <c r="J3" s="70"/>
    </row>
    <row r="4" spans="1:10" x14ac:dyDescent="0.3">
      <c r="B4" s="66"/>
      <c r="C4" s="71"/>
      <c r="D4" s="72" t="s">
        <v>98</v>
      </c>
      <c r="E4" s="72"/>
      <c r="F4" s="72"/>
      <c r="G4" s="72"/>
      <c r="H4" s="72"/>
      <c r="I4" s="73"/>
      <c r="J4" s="70"/>
    </row>
    <row r="5" spans="1:10" x14ac:dyDescent="0.3">
      <c r="B5" s="17"/>
      <c r="J5" s="19"/>
    </row>
    <row r="6" spans="1:10" x14ac:dyDescent="0.3">
      <c r="B6" s="17"/>
      <c r="C6" s="74" t="s">
        <v>19</v>
      </c>
      <c r="D6" s="74" t="s">
        <v>20</v>
      </c>
      <c r="E6" s="74" t="s">
        <v>21</v>
      </c>
      <c r="F6" s="74" t="s">
        <v>22</v>
      </c>
      <c r="G6" s="74" t="s">
        <v>23</v>
      </c>
      <c r="H6" s="74"/>
      <c r="I6" s="74" t="s">
        <v>1</v>
      </c>
      <c r="J6" s="19"/>
    </row>
    <row r="7" spans="1:10" x14ac:dyDescent="0.3">
      <c r="B7" s="17"/>
      <c r="D7" s="56" t="s">
        <v>24</v>
      </c>
      <c r="J7" s="19"/>
    </row>
    <row r="8" spans="1:10" x14ac:dyDescent="0.3">
      <c r="B8" s="17"/>
      <c r="D8" s="58"/>
      <c r="E8" s="59"/>
      <c r="I8" s="43"/>
      <c r="J8" s="19"/>
    </row>
    <row r="9" spans="1:10" x14ac:dyDescent="0.3">
      <c r="B9" s="17"/>
      <c r="C9" s="35"/>
      <c r="D9" s="64" t="s">
        <v>99</v>
      </c>
      <c r="E9" s="31"/>
      <c r="F9" s="31"/>
      <c r="G9" s="31"/>
      <c r="H9" s="31"/>
      <c r="I9" s="32"/>
      <c r="J9" s="19"/>
    </row>
    <row r="10" spans="1:10" x14ac:dyDescent="0.3">
      <c r="B10" s="17"/>
      <c r="C10" s="88"/>
      <c r="D10" s="89" t="s">
        <v>100</v>
      </c>
      <c r="E10" s="90"/>
      <c r="F10" s="90"/>
      <c r="G10" s="90"/>
      <c r="H10" s="90"/>
      <c r="I10" s="91"/>
      <c r="J10" s="19"/>
    </row>
    <row r="11" spans="1:10" x14ac:dyDescent="0.3">
      <c r="B11" s="17"/>
      <c r="C11" s="81" t="s">
        <v>101</v>
      </c>
      <c r="D11" s="79" t="s">
        <v>102</v>
      </c>
      <c r="E11" s="79"/>
      <c r="F11" s="79"/>
      <c r="G11" s="79"/>
      <c r="H11" s="79"/>
      <c r="I11" s="92"/>
      <c r="J11" s="19"/>
    </row>
    <row r="12" spans="1:10" x14ac:dyDescent="0.3">
      <c r="B12" s="17"/>
      <c r="C12" s="81" t="s">
        <v>103</v>
      </c>
      <c r="D12" s="79" t="s">
        <v>104</v>
      </c>
      <c r="E12" s="82">
        <v>800</v>
      </c>
      <c r="F12" s="83" t="s">
        <v>53</v>
      </c>
      <c r="G12" s="10">
        <v>1</v>
      </c>
      <c r="H12" s="79" t="s">
        <v>54</v>
      </c>
      <c r="I12" s="49">
        <f>G12*E12</f>
        <v>800</v>
      </c>
      <c r="J12" s="19"/>
    </row>
    <row r="13" spans="1:10" x14ac:dyDescent="0.3">
      <c r="B13" s="17"/>
      <c r="C13" s="81" t="s">
        <v>105</v>
      </c>
      <c r="D13" s="79" t="s">
        <v>106</v>
      </c>
      <c r="E13" s="82">
        <v>1500</v>
      </c>
      <c r="F13" s="83" t="s">
        <v>29</v>
      </c>
      <c r="G13" s="10">
        <v>1</v>
      </c>
      <c r="H13" s="79" t="s">
        <v>30</v>
      </c>
      <c r="I13" s="49">
        <f>G13*E13</f>
        <v>1500</v>
      </c>
      <c r="J13" s="19"/>
    </row>
    <row r="14" spans="1:10" x14ac:dyDescent="0.3">
      <c r="B14" s="17"/>
      <c r="C14" s="84" t="s">
        <v>107</v>
      </c>
      <c r="D14" s="85" t="s">
        <v>108</v>
      </c>
      <c r="E14" s="86">
        <v>350</v>
      </c>
      <c r="F14" s="87" t="s">
        <v>109</v>
      </c>
      <c r="G14" s="11">
        <v>1</v>
      </c>
      <c r="H14" s="80" t="s">
        <v>110</v>
      </c>
      <c r="I14" s="34">
        <f>G14*E14</f>
        <v>350</v>
      </c>
      <c r="J14" s="19"/>
    </row>
    <row r="15" spans="1:10" x14ac:dyDescent="0.3">
      <c r="A15" s="19"/>
      <c r="H15" s="27" t="s">
        <v>49</v>
      </c>
      <c r="I15" s="28">
        <f>SUM(I11:I14)</f>
        <v>2650</v>
      </c>
      <c r="J15" s="19"/>
    </row>
    <row r="16" spans="1:10" x14ac:dyDescent="0.3">
      <c r="A16" s="19"/>
      <c r="H16" s="27"/>
      <c r="I16" s="28"/>
      <c r="J16" s="19"/>
    </row>
    <row r="17" spans="1:10" x14ac:dyDescent="0.3">
      <c r="A17" s="19"/>
      <c r="D17" s="56" t="s">
        <v>50</v>
      </c>
      <c r="J17" s="19"/>
    </row>
    <row r="18" spans="1:10" x14ac:dyDescent="0.3">
      <c r="A18" s="19"/>
      <c r="C18" s="35" t="s">
        <v>51</v>
      </c>
      <c r="D18" s="36" t="s">
        <v>52</v>
      </c>
      <c r="E18" s="55">
        <v>1</v>
      </c>
      <c r="F18" s="31" t="s">
        <v>53</v>
      </c>
      <c r="G18" s="6">
        <v>1</v>
      </c>
      <c r="H18" s="31" t="s">
        <v>54</v>
      </c>
      <c r="I18" s="32">
        <f>E18*G18</f>
        <v>1</v>
      </c>
      <c r="J18" s="19"/>
    </row>
    <row r="19" spans="1:10" x14ac:dyDescent="0.3">
      <c r="A19" s="19"/>
      <c r="C19" s="52" t="s">
        <v>55</v>
      </c>
      <c r="D19" s="53" t="s">
        <v>56</v>
      </c>
      <c r="E19" s="42">
        <v>1</v>
      </c>
      <c r="F19" t="s">
        <v>53</v>
      </c>
      <c r="G19" s="3">
        <v>1</v>
      </c>
      <c r="H19" t="s">
        <v>54</v>
      </c>
      <c r="I19" s="49">
        <f>E19*G19</f>
        <v>1</v>
      </c>
      <c r="J19" s="19"/>
    </row>
    <row r="20" spans="1:10" x14ac:dyDescent="0.3">
      <c r="A20" s="19"/>
      <c r="C20" s="52" t="s">
        <v>57</v>
      </c>
      <c r="D20" s="53" t="s">
        <v>58</v>
      </c>
      <c r="E20" s="42">
        <v>1</v>
      </c>
      <c r="F20" t="s">
        <v>53</v>
      </c>
      <c r="G20" s="3">
        <v>1</v>
      </c>
      <c r="H20" t="s">
        <v>54</v>
      </c>
      <c r="I20" s="49">
        <f t="shared" ref="I20:I21" si="0">E20*G20</f>
        <v>1</v>
      </c>
      <c r="J20" s="19"/>
    </row>
    <row r="21" spans="1:10" x14ac:dyDescent="0.3">
      <c r="A21" s="19"/>
      <c r="C21" s="38" t="s">
        <v>59</v>
      </c>
      <c r="D21" s="39" t="s">
        <v>60</v>
      </c>
      <c r="E21" s="57">
        <v>1</v>
      </c>
      <c r="F21" s="33" t="s">
        <v>53</v>
      </c>
      <c r="G21" s="5">
        <v>1</v>
      </c>
      <c r="H21" s="33" t="s">
        <v>54</v>
      </c>
      <c r="I21" s="34">
        <f t="shared" si="0"/>
        <v>1</v>
      </c>
      <c r="J21" s="19"/>
    </row>
    <row r="22" spans="1:10" x14ac:dyDescent="0.3">
      <c r="A22" s="19"/>
      <c r="H22" s="27" t="s">
        <v>61</v>
      </c>
      <c r="I22" s="28">
        <f>SUM(I18:I21)</f>
        <v>4</v>
      </c>
      <c r="J22" s="19"/>
    </row>
    <row r="23" spans="1:10" x14ac:dyDescent="0.3">
      <c r="A23" s="19"/>
      <c r="H23" s="27"/>
      <c r="I23" s="28"/>
      <c r="J23" s="19"/>
    </row>
    <row r="24" spans="1:10" x14ac:dyDescent="0.3">
      <c r="A24" s="19"/>
      <c r="D24" s="56" t="s">
        <v>62</v>
      </c>
      <c r="J24" s="19"/>
    </row>
    <row r="25" spans="1:10" x14ac:dyDescent="0.3">
      <c r="A25" s="19"/>
      <c r="C25" s="35" t="s">
        <v>63</v>
      </c>
      <c r="D25" s="36" t="s">
        <v>64</v>
      </c>
      <c r="E25" s="55">
        <v>1</v>
      </c>
      <c r="F25" s="31" t="s">
        <v>53</v>
      </c>
      <c r="G25" s="6">
        <v>1</v>
      </c>
      <c r="H25" s="31" t="s">
        <v>54</v>
      </c>
      <c r="I25" s="32">
        <f>E25*G25</f>
        <v>1</v>
      </c>
      <c r="J25" s="19"/>
    </row>
    <row r="26" spans="1:10" x14ac:dyDescent="0.3">
      <c r="A26" s="19"/>
      <c r="C26" s="52" t="s">
        <v>65</v>
      </c>
      <c r="D26" s="53" t="s">
        <v>66</v>
      </c>
      <c r="E26" s="42">
        <v>1</v>
      </c>
      <c r="F26" t="s">
        <v>53</v>
      </c>
      <c r="G26" s="3">
        <v>1</v>
      </c>
      <c r="H26" t="s">
        <v>54</v>
      </c>
      <c r="I26" s="49">
        <f>E26*G26</f>
        <v>1</v>
      </c>
      <c r="J26" s="19"/>
    </row>
    <row r="27" spans="1:10" x14ac:dyDescent="0.3">
      <c r="A27" s="19"/>
      <c r="C27" s="52" t="s">
        <v>67</v>
      </c>
      <c r="D27" s="53" t="s">
        <v>68</v>
      </c>
      <c r="E27" s="42">
        <v>1</v>
      </c>
      <c r="F27" t="s">
        <v>53</v>
      </c>
      <c r="G27" s="3">
        <v>1</v>
      </c>
      <c r="H27" t="s">
        <v>54</v>
      </c>
      <c r="I27" s="49">
        <f t="shared" ref="I27:I31" si="1">E27*G27</f>
        <v>1</v>
      </c>
      <c r="J27" s="19"/>
    </row>
    <row r="28" spans="1:10" x14ac:dyDescent="0.3">
      <c r="A28" s="19"/>
      <c r="C28" s="52" t="s">
        <v>69</v>
      </c>
      <c r="D28" s="53" t="s">
        <v>70</v>
      </c>
      <c r="E28" s="42">
        <v>1</v>
      </c>
      <c r="F28" t="s">
        <v>53</v>
      </c>
      <c r="G28" s="3">
        <v>1</v>
      </c>
      <c r="H28" t="s">
        <v>54</v>
      </c>
      <c r="I28" s="49">
        <f t="shared" si="1"/>
        <v>1</v>
      </c>
      <c r="J28" s="19"/>
    </row>
    <row r="29" spans="1:10" x14ac:dyDescent="0.3">
      <c r="A29" s="19"/>
      <c r="C29" s="52" t="s">
        <v>71</v>
      </c>
      <c r="D29" s="53" t="s">
        <v>72</v>
      </c>
      <c r="E29" s="7">
        <v>0.01</v>
      </c>
      <c r="F29" t="s">
        <v>73</v>
      </c>
      <c r="G29" s="43">
        <f>SUM(I22:I28)+I15</f>
        <v>2658</v>
      </c>
      <c r="I29" s="49">
        <f>E29*G29</f>
        <v>26.580000000000002</v>
      </c>
      <c r="J29" s="19"/>
    </row>
    <row r="30" spans="1:10" x14ac:dyDescent="0.3">
      <c r="A30" s="19"/>
      <c r="C30" s="52" t="s">
        <v>74</v>
      </c>
      <c r="D30" s="53" t="s">
        <v>75</v>
      </c>
      <c r="E30" s="7">
        <v>0.01</v>
      </c>
      <c r="F30" t="s">
        <v>73</v>
      </c>
      <c r="G30" s="43">
        <f>SUM(I22:I29)+I15</f>
        <v>2684.58</v>
      </c>
      <c r="I30" s="49">
        <f t="shared" si="1"/>
        <v>26.845800000000001</v>
      </c>
      <c r="J30" s="19"/>
    </row>
    <row r="31" spans="1:10" x14ac:dyDescent="0.3">
      <c r="A31" s="19"/>
      <c r="C31" s="38" t="s">
        <v>76</v>
      </c>
      <c r="D31" s="39" t="s">
        <v>77</v>
      </c>
      <c r="E31" s="8">
        <v>0.01</v>
      </c>
      <c r="F31" s="33" t="s">
        <v>73</v>
      </c>
      <c r="G31" s="51">
        <f>SUM(I22:I29)+I15</f>
        <v>2684.58</v>
      </c>
      <c r="H31" s="33"/>
      <c r="I31" s="34">
        <f t="shared" si="1"/>
        <v>26.845800000000001</v>
      </c>
      <c r="J31" s="19"/>
    </row>
    <row r="32" spans="1:10" x14ac:dyDescent="0.3">
      <c r="A32" s="19"/>
      <c r="H32" s="27" t="s">
        <v>78</v>
      </c>
      <c r="I32" s="28">
        <f>SUM(I25:I31)</f>
        <v>84.271600000000007</v>
      </c>
      <c r="J32" s="19"/>
    </row>
    <row r="33" spans="1:10" x14ac:dyDescent="0.3">
      <c r="A33" s="19"/>
      <c r="H33" s="27"/>
      <c r="I33" s="28"/>
      <c r="J33" s="19"/>
    </row>
    <row r="34" spans="1:10" x14ac:dyDescent="0.3">
      <c r="A34" s="19"/>
      <c r="D34" s="41" t="s">
        <v>79</v>
      </c>
      <c r="E34" s="42"/>
      <c r="I34" s="43"/>
      <c r="J34" s="19"/>
    </row>
    <row r="35" spans="1:10" x14ac:dyDescent="0.3">
      <c r="A35" s="19"/>
      <c r="C35" s="46" t="s">
        <v>80</v>
      </c>
      <c r="D35" s="47" t="s">
        <v>81</v>
      </c>
      <c r="E35" s="48">
        <v>0.25</v>
      </c>
      <c r="F35" s="44" t="s">
        <v>53</v>
      </c>
      <c r="G35" s="9">
        <v>1</v>
      </c>
      <c r="H35" s="44" t="s">
        <v>54</v>
      </c>
      <c r="I35" s="45">
        <f>E35*G35</f>
        <v>0.25</v>
      </c>
      <c r="J35" s="19"/>
    </row>
    <row r="36" spans="1:10" x14ac:dyDescent="0.3">
      <c r="A36" s="19"/>
      <c r="C36" s="46" t="s">
        <v>82</v>
      </c>
      <c r="D36" s="47" t="s">
        <v>83</v>
      </c>
      <c r="E36" s="48">
        <v>0.25</v>
      </c>
      <c r="F36" s="44" t="s">
        <v>53</v>
      </c>
      <c r="G36" s="9">
        <v>1</v>
      </c>
      <c r="H36" s="44" t="s">
        <v>54</v>
      </c>
      <c r="I36" s="45">
        <f>E36*G36</f>
        <v>0.25</v>
      </c>
      <c r="J36" s="19"/>
    </row>
    <row r="37" spans="1:10" x14ac:dyDescent="0.3">
      <c r="A37" s="19"/>
      <c r="C37" s="46" t="s">
        <v>84</v>
      </c>
      <c r="D37" s="47" t="s">
        <v>85</v>
      </c>
      <c r="E37" s="48">
        <v>0.25</v>
      </c>
      <c r="F37" s="44" t="s">
        <v>53</v>
      </c>
      <c r="G37" s="9">
        <v>1</v>
      </c>
      <c r="H37" s="44" t="s">
        <v>54</v>
      </c>
      <c r="I37" s="45">
        <f>E37*G37</f>
        <v>0.25</v>
      </c>
      <c r="J37" s="19"/>
    </row>
    <row r="38" spans="1:10" x14ac:dyDescent="0.3">
      <c r="A38" s="19"/>
      <c r="C38" s="46" t="s">
        <v>86</v>
      </c>
      <c r="D38" s="47" t="s">
        <v>87</v>
      </c>
      <c r="E38" s="48">
        <v>0.25</v>
      </c>
      <c r="F38" s="44" t="s">
        <v>53</v>
      </c>
      <c r="G38" s="9">
        <v>1</v>
      </c>
      <c r="H38" s="44" t="s">
        <v>54</v>
      </c>
      <c r="I38" s="45">
        <f>E38*G38</f>
        <v>0.25</v>
      </c>
      <c r="J38" s="19"/>
    </row>
    <row r="39" spans="1:10" ht="23.15" customHeight="1" x14ac:dyDescent="0.3">
      <c r="A39" s="19"/>
      <c r="H39" s="75" t="s">
        <v>88</v>
      </c>
      <c r="I39" s="76">
        <f>SUM(I35:I38)</f>
        <v>1</v>
      </c>
      <c r="J39" s="19"/>
    </row>
    <row r="40" spans="1:10" x14ac:dyDescent="0.3">
      <c r="A40" s="19"/>
      <c r="H40" s="27"/>
      <c r="I40" s="28"/>
      <c r="J40" s="19"/>
    </row>
    <row r="41" spans="1:10" x14ac:dyDescent="0.3">
      <c r="A41" s="19"/>
      <c r="C41" s="33"/>
      <c r="D41" s="77" t="s">
        <v>89</v>
      </c>
      <c r="E41" s="57"/>
      <c r="F41" s="33"/>
      <c r="G41" s="33"/>
      <c r="H41" s="33"/>
      <c r="I41" s="51"/>
      <c r="J41" s="19"/>
    </row>
    <row r="42" spans="1:10" x14ac:dyDescent="0.3">
      <c r="A42" s="19"/>
      <c r="C42" s="52" t="s">
        <v>148</v>
      </c>
      <c r="D42" s="53" t="s">
        <v>143</v>
      </c>
      <c r="E42" s="42">
        <v>0</v>
      </c>
      <c r="F42" t="s">
        <v>29</v>
      </c>
      <c r="G42" s="63">
        <v>0</v>
      </c>
      <c r="H42" t="s">
        <v>30</v>
      </c>
      <c r="I42" s="49">
        <f>E42*G42</f>
        <v>0</v>
      </c>
      <c r="J42" s="19"/>
    </row>
    <row r="43" spans="1:10" x14ac:dyDescent="0.3">
      <c r="A43" s="19"/>
      <c r="C43" s="38" t="s">
        <v>149</v>
      </c>
      <c r="D43" s="39" t="s">
        <v>144</v>
      </c>
      <c r="E43" s="57">
        <v>0</v>
      </c>
      <c r="F43" s="33" t="s">
        <v>29</v>
      </c>
      <c r="G43" s="78">
        <v>0</v>
      </c>
      <c r="H43" s="33" t="s">
        <v>30</v>
      </c>
      <c r="I43" s="34">
        <f>E43*G43</f>
        <v>0</v>
      </c>
      <c r="J43" s="19"/>
    </row>
    <row r="44" spans="1:10" x14ac:dyDescent="0.3">
      <c r="A44" s="19"/>
      <c r="H44" s="27" t="s">
        <v>90</v>
      </c>
      <c r="I44" s="28">
        <f>SUM(I42:I43)</f>
        <v>0</v>
      </c>
      <c r="J44" s="19"/>
    </row>
    <row r="45" spans="1:10" x14ac:dyDescent="0.3">
      <c r="A45" s="19"/>
      <c r="H45" s="27"/>
      <c r="I45" s="28"/>
      <c r="J45" s="19"/>
    </row>
    <row r="46" spans="1:10" x14ac:dyDescent="0.3">
      <c r="A46" s="19"/>
      <c r="H46" s="29" t="s">
        <v>111</v>
      </c>
      <c r="I46" s="30">
        <f>I15+I32+I22+I39-I44</f>
        <v>2739.2716</v>
      </c>
      <c r="J46" s="19"/>
    </row>
    <row r="47" spans="1:10" ht="13.5" thickBot="1" x14ac:dyDescent="0.35">
      <c r="A47" s="19"/>
      <c r="B47" s="24"/>
      <c r="C47" s="25"/>
      <c r="D47" s="25"/>
      <c r="E47" s="25"/>
      <c r="F47" s="25"/>
      <c r="G47" s="25"/>
      <c r="H47" s="25"/>
      <c r="I47" s="25"/>
      <c r="J47" s="26"/>
    </row>
  </sheetData>
  <sheetProtection algorithmName="SHA-512" hashValue="bPrVrpEa01IdkEMopv8yIV6e8fPBVbC58klypGakCML/ARKgXthr5gTzDhKqyY5ehScyJ5dT6E6Vi6mjDHfYbw==" saltValue="cVXaQ0MN0KXH/Xo7TXGd8A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79EBB-1A33-4EA5-9B38-2048BA960CB3}">
  <dimension ref="A1:J83"/>
  <sheetViews>
    <sheetView topLeftCell="A77" zoomScale="85" zoomScaleNormal="85" workbookViewId="0">
      <selection activeCell="I82" sqref="I82"/>
    </sheetView>
  </sheetViews>
  <sheetFormatPr defaultColWidth="8.8984375" defaultRowHeight="13" x14ac:dyDescent="0.3"/>
  <cols>
    <col min="2" max="2" width="9.59765625" customWidth="1"/>
    <col min="3" max="3" width="5.09765625" bestFit="1" customWidth="1"/>
    <col min="4" max="4" width="60.09765625" bestFit="1" customWidth="1"/>
    <col min="5" max="5" width="13.69921875" bestFit="1" customWidth="1"/>
    <col min="6" max="6" width="9.09765625" customWidth="1"/>
    <col min="7" max="7" width="15" bestFit="1" customWidth="1"/>
    <col min="8" max="8" width="51.69921875" bestFit="1" customWidth="1"/>
    <col min="9" max="9" width="18.09765625" customWidth="1"/>
  </cols>
  <sheetData>
    <row r="1" spans="2:10" ht="13.5" thickBot="1" x14ac:dyDescent="0.35"/>
    <row r="2" spans="2:10" x14ac:dyDescent="0.3">
      <c r="B2" s="14"/>
      <c r="C2" s="15"/>
      <c r="D2" s="15"/>
      <c r="E2" s="15"/>
      <c r="F2" s="15"/>
      <c r="G2" s="15"/>
      <c r="H2" s="15"/>
      <c r="I2" s="15"/>
      <c r="J2" s="16"/>
    </row>
    <row r="3" spans="2:10" ht="29.5" customHeight="1" x14ac:dyDescent="0.3">
      <c r="B3" s="66"/>
      <c r="C3" s="67"/>
      <c r="D3" s="68" t="s">
        <v>17</v>
      </c>
      <c r="E3" s="68"/>
      <c r="F3" s="68"/>
      <c r="G3" s="68"/>
      <c r="H3" s="68"/>
      <c r="I3" s="69"/>
      <c r="J3" s="70"/>
    </row>
    <row r="4" spans="2:10" x14ac:dyDescent="0.3">
      <c r="B4" s="66"/>
      <c r="C4" s="71"/>
      <c r="D4" s="72" t="s">
        <v>112</v>
      </c>
      <c r="E4" s="72"/>
      <c r="F4" s="72"/>
      <c r="G4" s="72"/>
      <c r="H4" s="72"/>
      <c r="I4" s="73"/>
      <c r="J4" s="70"/>
    </row>
    <row r="5" spans="2:10" x14ac:dyDescent="0.3">
      <c r="B5" s="17"/>
      <c r="J5" s="19"/>
    </row>
    <row r="6" spans="2:10" x14ac:dyDescent="0.3">
      <c r="B6" s="17"/>
      <c r="C6" s="74" t="s">
        <v>19</v>
      </c>
      <c r="D6" s="74" t="s">
        <v>20</v>
      </c>
      <c r="E6" s="74" t="s">
        <v>21</v>
      </c>
      <c r="F6" s="74" t="s">
        <v>22</v>
      </c>
      <c r="G6" s="74" t="s">
        <v>23</v>
      </c>
      <c r="H6" s="74"/>
      <c r="I6" s="74" t="s">
        <v>1</v>
      </c>
      <c r="J6" s="19"/>
    </row>
    <row r="7" spans="2:10" x14ac:dyDescent="0.3">
      <c r="B7" s="17"/>
      <c r="D7" s="56" t="s">
        <v>24</v>
      </c>
      <c r="J7" s="19"/>
    </row>
    <row r="8" spans="2:10" x14ac:dyDescent="0.3">
      <c r="B8" s="17"/>
      <c r="D8" s="58"/>
      <c r="E8" s="59"/>
      <c r="I8" s="43"/>
      <c r="J8" s="19"/>
    </row>
    <row r="9" spans="2:10" x14ac:dyDescent="0.3">
      <c r="B9" s="17"/>
      <c r="C9" s="35"/>
      <c r="D9" s="64" t="s">
        <v>113</v>
      </c>
      <c r="E9" s="31"/>
      <c r="F9" s="31"/>
      <c r="G9" s="31"/>
      <c r="H9" s="31"/>
      <c r="I9" s="32"/>
      <c r="J9" s="19"/>
    </row>
    <row r="10" spans="2:10" x14ac:dyDescent="0.3">
      <c r="B10" s="17"/>
      <c r="C10" s="52" t="s">
        <v>25</v>
      </c>
      <c r="D10" s="61" t="s">
        <v>26</v>
      </c>
      <c r="I10" s="49"/>
      <c r="J10" s="19"/>
    </row>
    <row r="11" spans="2:10" x14ac:dyDescent="0.3">
      <c r="B11" s="17"/>
      <c r="C11" s="52" t="s">
        <v>27</v>
      </c>
      <c r="D11" s="58" t="s">
        <v>28</v>
      </c>
      <c r="E11" s="59">
        <v>400</v>
      </c>
      <c r="F11" t="s">
        <v>29</v>
      </c>
      <c r="G11" s="3">
        <v>1</v>
      </c>
      <c r="H11" t="s">
        <v>30</v>
      </c>
      <c r="I11" s="49">
        <f>E11*G11</f>
        <v>400</v>
      </c>
      <c r="J11" s="19"/>
    </row>
    <row r="12" spans="2:10" x14ac:dyDescent="0.3">
      <c r="B12" s="17"/>
      <c r="C12" s="52" t="s">
        <v>31</v>
      </c>
      <c r="D12" s="58" t="s">
        <v>32</v>
      </c>
      <c r="E12" s="59">
        <v>400</v>
      </c>
      <c r="F12" t="s">
        <v>29</v>
      </c>
      <c r="G12" s="3">
        <v>1</v>
      </c>
      <c r="H12" t="s">
        <v>30</v>
      </c>
      <c r="I12" s="49">
        <f t="shared" ref="I12:I21" si="0">E12*G12</f>
        <v>400</v>
      </c>
      <c r="J12" s="19"/>
    </row>
    <row r="13" spans="2:10" x14ac:dyDescent="0.3">
      <c r="B13" s="17"/>
      <c r="C13" s="52" t="s">
        <v>33</v>
      </c>
      <c r="D13" s="58" t="s">
        <v>34</v>
      </c>
      <c r="E13" s="59"/>
      <c r="I13" s="49"/>
      <c r="J13" s="19"/>
    </row>
    <row r="14" spans="2:10" x14ac:dyDescent="0.3">
      <c r="B14" s="17"/>
      <c r="C14" s="52" t="s">
        <v>35</v>
      </c>
      <c r="D14" s="62" t="s">
        <v>36</v>
      </c>
      <c r="E14" s="59">
        <f>0.3*E12</f>
        <v>120</v>
      </c>
      <c r="F14" t="s">
        <v>29</v>
      </c>
      <c r="G14" s="3">
        <v>1</v>
      </c>
      <c r="H14" t="s">
        <v>30</v>
      </c>
      <c r="I14" s="49">
        <f t="shared" si="0"/>
        <v>120</v>
      </c>
      <c r="J14" s="19"/>
    </row>
    <row r="15" spans="2:10" x14ac:dyDescent="0.3">
      <c r="B15" s="17"/>
      <c r="C15" s="52" t="s">
        <v>37</v>
      </c>
      <c r="D15" s="62" t="s">
        <v>38</v>
      </c>
      <c r="E15" s="59">
        <f>0.7*E12</f>
        <v>280</v>
      </c>
      <c r="F15" t="s">
        <v>29</v>
      </c>
      <c r="G15" s="3">
        <v>1</v>
      </c>
      <c r="H15" t="s">
        <v>30</v>
      </c>
      <c r="I15" s="49">
        <f t="shared" si="0"/>
        <v>280</v>
      </c>
      <c r="J15" s="19"/>
    </row>
    <row r="16" spans="2:10" x14ac:dyDescent="0.3">
      <c r="B16" s="17"/>
      <c r="C16" s="52" t="s">
        <v>39</v>
      </c>
      <c r="D16" s="58" t="s">
        <v>40</v>
      </c>
      <c r="E16" s="59">
        <v>100</v>
      </c>
      <c r="F16" t="s">
        <v>29</v>
      </c>
      <c r="G16" s="3">
        <v>1</v>
      </c>
      <c r="H16" t="s">
        <v>30</v>
      </c>
      <c r="I16" s="49">
        <f t="shared" si="0"/>
        <v>100</v>
      </c>
      <c r="J16" s="19"/>
    </row>
    <row r="17" spans="2:10" x14ac:dyDescent="0.3">
      <c r="B17" s="17"/>
      <c r="C17" s="52" t="s">
        <v>41</v>
      </c>
      <c r="D17" s="61" t="s">
        <v>42</v>
      </c>
      <c r="I17" s="49"/>
      <c r="J17" s="65"/>
    </row>
    <row r="18" spans="2:10" x14ac:dyDescent="0.3">
      <c r="B18" s="17"/>
      <c r="C18" s="52" t="s">
        <v>43</v>
      </c>
      <c r="D18" s="58" t="s">
        <v>153</v>
      </c>
      <c r="E18" s="59">
        <v>1400</v>
      </c>
      <c r="F18" t="s">
        <v>29</v>
      </c>
      <c r="G18" s="4">
        <v>1</v>
      </c>
      <c r="H18" t="s">
        <v>30</v>
      </c>
      <c r="I18" s="49">
        <f t="shared" si="0"/>
        <v>1400</v>
      </c>
      <c r="J18" s="19"/>
    </row>
    <row r="19" spans="2:10" x14ac:dyDescent="0.3">
      <c r="B19" s="17"/>
      <c r="C19" s="52" t="s">
        <v>44</v>
      </c>
      <c r="D19" s="58" t="s">
        <v>32</v>
      </c>
      <c r="E19" s="59">
        <v>1400</v>
      </c>
      <c r="F19" t="s">
        <v>29</v>
      </c>
      <c r="G19" s="4">
        <v>1</v>
      </c>
      <c r="H19" t="s">
        <v>30</v>
      </c>
      <c r="I19" s="49">
        <f t="shared" si="0"/>
        <v>1400</v>
      </c>
      <c r="J19" s="19"/>
    </row>
    <row r="20" spans="2:10" x14ac:dyDescent="0.3">
      <c r="B20" s="17"/>
      <c r="C20" s="52" t="s">
        <v>45</v>
      </c>
      <c r="D20" s="58" t="s">
        <v>46</v>
      </c>
      <c r="E20" s="59">
        <v>1400</v>
      </c>
      <c r="F20" t="s">
        <v>29</v>
      </c>
      <c r="G20" s="4">
        <v>1</v>
      </c>
      <c r="H20" t="s">
        <v>30</v>
      </c>
      <c r="I20" s="49">
        <f t="shared" si="0"/>
        <v>1400</v>
      </c>
      <c r="J20" s="19"/>
    </row>
    <row r="21" spans="2:10" x14ac:dyDescent="0.3">
      <c r="B21" s="17"/>
      <c r="C21" s="38" t="s">
        <v>47</v>
      </c>
      <c r="D21" s="60" t="s">
        <v>48</v>
      </c>
      <c r="E21" s="40">
        <v>0</v>
      </c>
      <c r="F21" s="33" t="s">
        <v>29</v>
      </c>
      <c r="G21" s="78">
        <v>0</v>
      </c>
      <c r="H21" s="33" t="s">
        <v>30</v>
      </c>
      <c r="I21" s="34">
        <f t="shared" si="0"/>
        <v>0</v>
      </c>
      <c r="J21" s="19"/>
    </row>
    <row r="22" spans="2:10" x14ac:dyDescent="0.3">
      <c r="B22" s="17"/>
      <c r="D22" s="62"/>
      <c r="E22" s="59"/>
      <c r="G22" s="63"/>
      <c r="I22" s="43"/>
      <c r="J22" s="19"/>
    </row>
    <row r="23" spans="2:10" x14ac:dyDescent="0.3">
      <c r="B23" s="17"/>
      <c r="C23" s="35"/>
      <c r="D23" s="64" t="s">
        <v>114</v>
      </c>
      <c r="E23" s="31"/>
      <c r="F23" s="31"/>
      <c r="G23" s="31"/>
      <c r="H23" s="31"/>
      <c r="I23" s="32"/>
      <c r="J23" s="19"/>
    </row>
    <row r="24" spans="2:10" x14ac:dyDescent="0.3">
      <c r="B24" s="17"/>
      <c r="C24" s="52" t="s">
        <v>25</v>
      </c>
      <c r="D24" s="61" t="s">
        <v>26</v>
      </c>
      <c r="I24" s="49"/>
      <c r="J24" s="19"/>
    </row>
    <row r="25" spans="2:10" x14ac:dyDescent="0.3">
      <c r="B25" s="17"/>
      <c r="C25" s="52" t="s">
        <v>27</v>
      </c>
      <c r="D25" s="58" t="s">
        <v>28</v>
      </c>
      <c r="E25" s="59">
        <v>700</v>
      </c>
      <c r="F25" t="s">
        <v>29</v>
      </c>
      <c r="G25" s="3">
        <v>1</v>
      </c>
      <c r="H25" t="s">
        <v>30</v>
      </c>
      <c r="I25" s="49">
        <f>E25*G25</f>
        <v>700</v>
      </c>
      <c r="J25" s="19"/>
    </row>
    <row r="26" spans="2:10" x14ac:dyDescent="0.3">
      <c r="B26" s="17"/>
      <c r="C26" s="52" t="s">
        <v>31</v>
      </c>
      <c r="D26" s="58" t="s">
        <v>32</v>
      </c>
      <c r="E26" s="59">
        <v>700</v>
      </c>
      <c r="F26" t="s">
        <v>29</v>
      </c>
      <c r="G26" s="3">
        <v>1</v>
      </c>
      <c r="H26" t="s">
        <v>30</v>
      </c>
      <c r="I26" s="49">
        <f t="shared" ref="I26" si="1">E26*G26</f>
        <v>700</v>
      </c>
      <c r="J26" s="19"/>
    </row>
    <row r="27" spans="2:10" x14ac:dyDescent="0.3">
      <c r="B27" s="17"/>
      <c r="C27" s="52" t="s">
        <v>33</v>
      </c>
      <c r="D27" s="58" t="s">
        <v>34</v>
      </c>
      <c r="E27" s="59"/>
      <c r="I27" s="49"/>
      <c r="J27" s="19"/>
    </row>
    <row r="28" spans="2:10" x14ac:dyDescent="0.3">
      <c r="B28" s="17"/>
      <c r="C28" s="52" t="s">
        <v>35</v>
      </c>
      <c r="D28" s="62" t="s">
        <v>36</v>
      </c>
      <c r="E28" s="59">
        <v>700</v>
      </c>
      <c r="F28" t="s">
        <v>29</v>
      </c>
      <c r="G28" s="3">
        <v>1</v>
      </c>
      <c r="H28" t="s">
        <v>30</v>
      </c>
      <c r="I28" s="49">
        <f t="shared" ref="I28:I30" si="2">E28*G28</f>
        <v>700</v>
      </c>
      <c r="J28" s="19"/>
    </row>
    <row r="29" spans="2:10" x14ac:dyDescent="0.3">
      <c r="B29" s="17"/>
      <c r="C29" s="52" t="s">
        <v>37</v>
      </c>
      <c r="D29" s="62" t="s">
        <v>38</v>
      </c>
      <c r="E29" s="59">
        <v>0</v>
      </c>
      <c r="F29" t="s">
        <v>29</v>
      </c>
      <c r="G29" s="63">
        <v>0</v>
      </c>
      <c r="H29" t="s">
        <v>30</v>
      </c>
      <c r="I29" s="49">
        <f t="shared" si="2"/>
        <v>0</v>
      </c>
      <c r="J29" s="19"/>
    </row>
    <row r="30" spans="2:10" x14ac:dyDescent="0.3">
      <c r="B30" s="17"/>
      <c r="C30" s="52" t="s">
        <v>39</v>
      </c>
      <c r="D30" s="58" t="s">
        <v>40</v>
      </c>
      <c r="E30" s="59">
        <v>400</v>
      </c>
      <c r="F30" t="s">
        <v>29</v>
      </c>
      <c r="G30" s="3">
        <v>1</v>
      </c>
      <c r="H30" t="s">
        <v>30</v>
      </c>
      <c r="I30" s="49">
        <f t="shared" si="2"/>
        <v>400</v>
      </c>
      <c r="J30" s="19"/>
    </row>
    <row r="31" spans="2:10" x14ac:dyDescent="0.3">
      <c r="B31" s="17"/>
      <c r="C31" s="52" t="s">
        <v>41</v>
      </c>
      <c r="D31" s="61" t="s">
        <v>42</v>
      </c>
      <c r="I31" s="49"/>
      <c r="J31" s="19"/>
    </row>
    <row r="32" spans="2:10" x14ac:dyDescent="0.3">
      <c r="B32" s="17"/>
      <c r="C32" s="52" t="s">
        <v>43</v>
      </c>
      <c r="D32" s="58" t="s">
        <v>153</v>
      </c>
      <c r="E32" s="59">
        <v>0</v>
      </c>
      <c r="F32" t="s">
        <v>29</v>
      </c>
      <c r="G32" s="93">
        <v>0</v>
      </c>
      <c r="H32" t="s">
        <v>30</v>
      </c>
      <c r="I32" s="49">
        <f t="shared" ref="I32:I35" si="3">E32*G32</f>
        <v>0</v>
      </c>
      <c r="J32" s="19"/>
    </row>
    <row r="33" spans="2:10" x14ac:dyDescent="0.3">
      <c r="B33" s="17"/>
      <c r="C33" s="52" t="s">
        <v>44</v>
      </c>
      <c r="D33" s="58" t="s">
        <v>32</v>
      </c>
      <c r="E33" s="59">
        <v>0</v>
      </c>
      <c r="F33" t="s">
        <v>29</v>
      </c>
      <c r="G33" s="93">
        <v>0</v>
      </c>
      <c r="H33" t="s">
        <v>30</v>
      </c>
      <c r="I33" s="49">
        <f t="shared" si="3"/>
        <v>0</v>
      </c>
      <c r="J33" s="19"/>
    </row>
    <row r="34" spans="2:10" x14ac:dyDescent="0.3">
      <c r="B34" s="17"/>
      <c r="C34" s="52" t="s">
        <v>45</v>
      </c>
      <c r="D34" s="58" t="s">
        <v>46</v>
      </c>
      <c r="E34" s="59">
        <v>0</v>
      </c>
      <c r="F34" t="s">
        <v>29</v>
      </c>
      <c r="G34" s="93">
        <v>0</v>
      </c>
      <c r="H34" t="s">
        <v>30</v>
      </c>
      <c r="I34" s="49">
        <f t="shared" si="3"/>
        <v>0</v>
      </c>
      <c r="J34" s="19"/>
    </row>
    <row r="35" spans="2:10" x14ac:dyDescent="0.3">
      <c r="B35" s="17"/>
      <c r="C35" s="38" t="s">
        <v>47</v>
      </c>
      <c r="D35" s="60" t="s">
        <v>48</v>
      </c>
      <c r="E35" s="40">
        <v>0</v>
      </c>
      <c r="F35" s="33" t="s">
        <v>29</v>
      </c>
      <c r="G35" s="78">
        <v>0</v>
      </c>
      <c r="H35" s="33" t="s">
        <v>30</v>
      </c>
      <c r="I35" s="34">
        <f t="shared" si="3"/>
        <v>0</v>
      </c>
      <c r="J35" s="19"/>
    </row>
    <row r="36" spans="2:10" x14ac:dyDescent="0.3">
      <c r="B36" s="17"/>
      <c r="D36" s="58"/>
      <c r="E36" s="59"/>
      <c r="G36" s="63"/>
      <c r="I36" s="43"/>
      <c r="J36" s="19"/>
    </row>
    <row r="37" spans="2:10" x14ac:dyDescent="0.3">
      <c r="B37" s="17"/>
      <c r="C37" s="35"/>
      <c r="D37" s="64" t="s">
        <v>115</v>
      </c>
      <c r="E37" s="31"/>
      <c r="F37" s="31"/>
      <c r="G37" s="31"/>
      <c r="H37" s="31"/>
      <c r="I37" s="32"/>
      <c r="J37" s="19"/>
    </row>
    <row r="38" spans="2:10" x14ac:dyDescent="0.3">
      <c r="B38" s="17"/>
      <c r="C38" s="52" t="s">
        <v>25</v>
      </c>
      <c r="D38" s="61" t="s">
        <v>26</v>
      </c>
      <c r="G38" s="1"/>
      <c r="I38" s="49"/>
      <c r="J38" s="19"/>
    </row>
    <row r="39" spans="2:10" x14ac:dyDescent="0.3">
      <c r="B39" s="17"/>
      <c r="C39" s="52" t="s">
        <v>27</v>
      </c>
      <c r="D39" s="58" t="s">
        <v>28</v>
      </c>
      <c r="E39" s="59">
        <v>1800</v>
      </c>
      <c r="F39" t="s">
        <v>29</v>
      </c>
      <c r="G39" s="3">
        <v>1</v>
      </c>
      <c r="H39" t="s">
        <v>30</v>
      </c>
      <c r="I39" s="49">
        <f>E39*G39</f>
        <v>1800</v>
      </c>
      <c r="J39" s="19"/>
    </row>
    <row r="40" spans="2:10" x14ac:dyDescent="0.3">
      <c r="B40" s="17"/>
      <c r="C40" s="52" t="s">
        <v>31</v>
      </c>
      <c r="D40" s="58" t="s">
        <v>32</v>
      </c>
      <c r="E40" s="59">
        <v>1800</v>
      </c>
      <c r="F40" t="s">
        <v>29</v>
      </c>
      <c r="G40" s="3">
        <v>1</v>
      </c>
      <c r="H40" t="s">
        <v>30</v>
      </c>
      <c r="I40" s="49">
        <f t="shared" ref="I40" si="4">E40*G40</f>
        <v>1800</v>
      </c>
      <c r="J40" s="19"/>
    </row>
    <row r="41" spans="2:10" x14ac:dyDescent="0.3">
      <c r="B41" s="17"/>
      <c r="C41" s="52" t="s">
        <v>33</v>
      </c>
      <c r="D41" s="58" t="s">
        <v>34</v>
      </c>
      <c r="E41" s="59"/>
      <c r="I41" s="49"/>
      <c r="J41" s="19"/>
    </row>
    <row r="42" spans="2:10" x14ac:dyDescent="0.3">
      <c r="B42" s="17"/>
      <c r="C42" s="52" t="s">
        <v>35</v>
      </c>
      <c r="D42" s="62" t="s">
        <v>36</v>
      </c>
      <c r="E42" s="59">
        <v>1800</v>
      </c>
      <c r="F42" t="s">
        <v>29</v>
      </c>
      <c r="G42" s="3">
        <v>1</v>
      </c>
      <c r="H42" t="s">
        <v>30</v>
      </c>
      <c r="I42" s="49">
        <f t="shared" ref="I42:I44" si="5">E42*G42</f>
        <v>1800</v>
      </c>
      <c r="J42" s="19"/>
    </row>
    <row r="43" spans="2:10" x14ac:dyDescent="0.3">
      <c r="B43" s="17"/>
      <c r="C43" s="52" t="s">
        <v>37</v>
      </c>
      <c r="D43" s="62" t="s">
        <v>38</v>
      </c>
      <c r="E43" s="59">
        <v>0</v>
      </c>
      <c r="F43" t="s">
        <v>29</v>
      </c>
      <c r="G43" s="63">
        <v>0</v>
      </c>
      <c r="H43" t="s">
        <v>30</v>
      </c>
      <c r="I43" s="49">
        <f t="shared" si="5"/>
        <v>0</v>
      </c>
      <c r="J43" s="19"/>
    </row>
    <row r="44" spans="2:10" x14ac:dyDescent="0.3">
      <c r="B44" s="17"/>
      <c r="C44" s="52" t="s">
        <v>39</v>
      </c>
      <c r="D44" s="58" t="s">
        <v>40</v>
      </c>
      <c r="E44" s="59">
        <v>900</v>
      </c>
      <c r="F44" t="s">
        <v>29</v>
      </c>
      <c r="G44" s="3">
        <v>1</v>
      </c>
      <c r="H44" t="s">
        <v>30</v>
      </c>
      <c r="I44" s="49">
        <f t="shared" si="5"/>
        <v>900</v>
      </c>
      <c r="J44" s="19"/>
    </row>
    <row r="45" spans="2:10" x14ac:dyDescent="0.3">
      <c r="B45" s="17"/>
      <c r="C45" s="52" t="s">
        <v>41</v>
      </c>
      <c r="D45" s="61" t="s">
        <v>42</v>
      </c>
      <c r="I45" s="49"/>
      <c r="J45" s="19"/>
    </row>
    <row r="46" spans="2:10" x14ac:dyDescent="0.3">
      <c r="B46" s="17"/>
      <c r="C46" s="52" t="s">
        <v>43</v>
      </c>
      <c r="D46" s="58" t="s">
        <v>153</v>
      </c>
      <c r="E46" s="59">
        <v>0</v>
      </c>
      <c r="F46" t="s">
        <v>29</v>
      </c>
      <c r="G46" s="93">
        <v>0</v>
      </c>
      <c r="H46" t="s">
        <v>30</v>
      </c>
      <c r="I46" s="49">
        <f t="shared" ref="I46:I49" si="6">E46*G46</f>
        <v>0</v>
      </c>
      <c r="J46" s="19"/>
    </row>
    <row r="47" spans="2:10" x14ac:dyDescent="0.3">
      <c r="B47" s="17"/>
      <c r="C47" s="52" t="s">
        <v>44</v>
      </c>
      <c r="D47" s="58" t="s">
        <v>32</v>
      </c>
      <c r="E47" s="59">
        <v>0</v>
      </c>
      <c r="F47" t="s">
        <v>29</v>
      </c>
      <c r="G47" s="93">
        <v>0</v>
      </c>
      <c r="H47" t="s">
        <v>30</v>
      </c>
      <c r="I47" s="49">
        <f t="shared" si="6"/>
        <v>0</v>
      </c>
      <c r="J47" s="19"/>
    </row>
    <row r="48" spans="2:10" x14ac:dyDescent="0.3">
      <c r="B48" s="17"/>
      <c r="C48" s="52" t="s">
        <v>45</v>
      </c>
      <c r="D48" s="58" t="s">
        <v>46</v>
      </c>
      <c r="E48" s="59">
        <v>0</v>
      </c>
      <c r="F48" t="s">
        <v>29</v>
      </c>
      <c r="G48" s="93">
        <v>0</v>
      </c>
      <c r="H48" t="s">
        <v>30</v>
      </c>
      <c r="I48" s="49">
        <f t="shared" si="6"/>
        <v>0</v>
      </c>
      <c r="J48" s="19"/>
    </row>
    <row r="49" spans="1:10" x14ac:dyDescent="0.3">
      <c r="B49" s="17"/>
      <c r="C49" s="38" t="s">
        <v>47</v>
      </c>
      <c r="D49" s="60" t="s">
        <v>48</v>
      </c>
      <c r="E49" s="40">
        <v>0</v>
      </c>
      <c r="F49" s="33" t="s">
        <v>29</v>
      </c>
      <c r="G49" s="78">
        <v>0</v>
      </c>
      <c r="H49" s="33" t="s">
        <v>30</v>
      </c>
      <c r="I49" s="34">
        <f t="shared" si="6"/>
        <v>0</v>
      </c>
      <c r="J49" s="19"/>
    </row>
    <row r="50" spans="1:10" x14ac:dyDescent="0.3">
      <c r="B50" s="17"/>
      <c r="H50" s="27" t="s">
        <v>49</v>
      </c>
      <c r="I50" s="28">
        <f>SUM(I11:I49)</f>
        <v>14300</v>
      </c>
      <c r="J50" s="19"/>
    </row>
    <row r="51" spans="1:10" x14ac:dyDescent="0.3">
      <c r="B51" s="17"/>
      <c r="H51" s="27"/>
      <c r="I51" s="28"/>
      <c r="J51" s="19"/>
    </row>
    <row r="52" spans="1:10" x14ac:dyDescent="0.3">
      <c r="B52" s="17"/>
      <c r="D52" s="56" t="s">
        <v>50</v>
      </c>
      <c r="J52" s="19"/>
    </row>
    <row r="53" spans="1:10" x14ac:dyDescent="0.3">
      <c r="A53" s="19"/>
      <c r="B53" s="54"/>
      <c r="C53" s="31" t="s">
        <v>51</v>
      </c>
      <c r="D53" s="36" t="s">
        <v>52</v>
      </c>
      <c r="E53" s="55">
        <v>1</v>
      </c>
      <c r="F53" s="31" t="s">
        <v>53</v>
      </c>
      <c r="G53" s="6">
        <v>1</v>
      </c>
      <c r="H53" s="31" t="s">
        <v>54</v>
      </c>
      <c r="I53" s="32">
        <f>E53*G53</f>
        <v>1</v>
      </c>
      <c r="J53" s="19"/>
    </row>
    <row r="54" spans="1:10" x14ac:dyDescent="0.3">
      <c r="A54" s="19"/>
      <c r="C54" s="52" t="s">
        <v>55</v>
      </c>
      <c r="D54" s="53" t="s">
        <v>56</v>
      </c>
      <c r="E54" s="42">
        <v>1</v>
      </c>
      <c r="F54" t="s">
        <v>53</v>
      </c>
      <c r="G54" s="3">
        <v>1</v>
      </c>
      <c r="H54" t="s">
        <v>54</v>
      </c>
      <c r="I54" s="49">
        <f t="shared" ref="I54:I56" si="7">E54*G54</f>
        <v>1</v>
      </c>
      <c r="J54" s="19"/>
    </row>
    <row r="55" spans="1:10" x14ac:dyDescent="0.3">
      <c r="A55" s="19"/>
      <c r="C55" s="52" t="s">
        <v>57</v>
      </c>
      <c r="D55" s="53" t="s">
        <v>58</v>
      </c>
      <c r="E55" s="42">
        <v>1</v>
      </c>
      <c r="F55" t="s">
        <v>53</v>
      </c>
      <c r="G55" s="3">
        <v>1</v>
      </c>
      <c r="H55" t="s">
        <v>54</v>
      </c>
      <c r="I55" s="49">
        <f t="shared" si="7"/>
        <v>1</v>
      </c>
      <c r="J55" s="19"/>
    </row>
    <row r="56" spans="1:10" x14ac:dyDescent="0.3">
      <c r="A56" s="19"/>
      <c r="C56" s="38" t="s">
        <v>59</v>
      </c>
      <c r="D56" s="39" t="s">
        <v>60</v>
      </c>
      <c r="E56" s="57">
        <v>1</v>
      </c>
      <c r="F56" s="33" t="s">
        <v>53</v>
      </c>
      <c r="G56" s="5">
        <v>1</v>
      </c>
      <c r="H56" s="33" t="s">
        <v>54</v>
      </c>
      <c r="I56" s="34">
        <f t="shared" si="7"/>
        <v>1</v>
      </c>
      <c r="J56" s="19"/>
    </row>
    <row r="57" spans="1:10" x14ac:dyDescent="0.3">
      <c r="A57" s="19"/>
      <c r="H57" s="27" t="s">
        <v>61</v>
      </c>
      <c r="I57" s="28">
        <f>SUM(I53:I56)</f>
        <v>4</v>
      </c>
      <c r="J57" s="19"/>
    </row>
    <row r="58" spans="1:10" x14ac:dyDescent="0.3">
      <c r="A58" s="19"/>
      <c r="H58" s="27"/>
      <c r="I58" s="28"/>
      <c r="J58" s="19"/>
    </row>
    <row r="59" spans="1:10" x14ac:dyDescent="0.3">
      <c r="A59" s="19"/>
      <c r="D59" s="56" t="s">
        <v>62</v>
      </c>
      <c r="J59" s="19"/>
    </row>
    <row r="60" spans="1:10" x14ac:dyDescent="0.3">
      <c r="A60" s="19"/>
      <c r="C60" s="35" t="s">
        <v>63</v>
      </c>
      <c r="D60" s="36" t="s">
        <v>64</v>
      </c>
      <c r="E60" s="55">
        <v>1</v>
      </c>
      <c r="F60" s="31" t="s">
        <v>53</v>
      </c>
      <c r="G60" s="6">
        <v>1</v>
      </c>
      <c r="H60" s="31" t="s">
        <v>54</v>
      </c>
      <c r="I60" s="32">
        <f>E60*G60</f>
        <v>1</v>
      </c>
      <c r="J60" s="19"/>
    </row>
    <row r="61" spans="1:10" x14ac:dyDescent="0.3">
      <c r="A61" s="19"/>
      <c r="C61" s="52" t="s">
        <v>65</v>
      </c>
      <c r="D61" s="53" t="s">
        <v>66</v>
      </c>
      <c r="E61" s="42">
        <v>1</v>
      </c>
      <c r="F61" t="s">
        <v>53</v>
      </c>
      <c r="G61" s="3">
        <v>1</v>
      </c>
      <c r="H61" t="s">
        <v>54</v>
      </c>
      <c r="I61" s="49">
        <f>E61*G61</f>
        <v>1</v>
      </c>
      <c r="J61" s="19"/>
    </row>
    <row r="62" spans="1:10" x14ac:dyDescent="0.3">
      <c r="A62" s="19"/>
      <c r="C62" s="52" t="s">
        <v>67</v>
      </c>
      <c r="D62" s="53" t="s">
        <v>68</v>
      </c>
      <c r="E62" s="42">
        <v>1</v>
      </c>
      <c r="F62" t="s">
        <v>53</v>
      </c>
      <c r="G62" s="3">
        <v>1</v>
      </c>
      <c r="H62" t="s">
        <v>54</v>
      </c>
      <c r="I62" s="49">
        <f t="shared" ref="I62:I66" si="8">E62*G62</f>
        <v>1</v>
      </c>
      <c r="J62" s="19"/>
    </row>
    <row r="63" spans="1:10" x14ac:dyDescent="0.3">
      <c r="A63" s="19"/>
      <c r="C63" s="52" t="s">
        <v>69</v>
      </c>
      <c r="D63" s="53" t="s">
        <v>70</v>
      </c>
      <c r="E63" s="42">
        <v>1</v>
      </c>
      <c r="F63" t="s">
        <v>53</v>
      </c>
      <c r="G63" s="3">
        <v>1</v>
      </c>
      <c r="H63" t="s">
        <v>54</v>
      </c>
      <c r="I63" s="49">
        <f t="shared" si="8"/>
        <v>1</v>
      </c>
      <c r="J63" s="19"/>
    </row>
    <row r="64" spans="1:10" x14ac:dyDescent="0.3">
      <c r="A64" s="19"/>
      <c r="C64" s="52" t="s">
        <v>71</v>
      </c>
      <c r="D64" s="53" t="s">
        <v>72</v>
      </c>
      <c r="E64" s="7">
        <v>0.01</v>
      </c>
      <c r="F64" t="s">
        <v>73</v>
      </c>
      <c r="G64" s="43">
        <f>SUM(I57:I63)+I50</f>
        <v>14308</v>
      </c>
      <c r="I64" s="49">
        <f>E64*G64</f>
        <v>143.08000000000001</v>
      </c>
      <c r="J64" s="19"/>
    </row>
    <row r="65" spans="1:10" x14ac:dyDescent="0.3">
      <c r="A65" s="19"/>
      <c r="C65" s="52" t="s">
        <v>74</v>
      </c>
      <c r="D65" s="53" t="s">
        <v>75</v>
      </c>
      <c r="E65" s="7">
        <v>0.01</v>
      </c>
      <c r="F65" t="s">
        <v>73</v>
      </c>
      <c r="G65" s="43">
        <f>SUM(I57:I64)+I50</f>
        <v>14451.08</v>
      </c>
      <c r="I65" s="49">
        <f t="shared" si="8"/>
        <v>144.51079999999999</v>
      </c>
      <c r="J65" s="19"/>
    </row>
    <row r="66" spans="1:10" x14ac:dyDescent="0.3">
      <c r="A66" s="19"/>
      <c r="C66" s="38" t="s">
        <v>76</v>
      </c>
      <c r="D66" s="39" t="s">
        <v>77</v>
      </c>
      <c r="E66" s="8">
        <v>0.01</v>
      </c>
      <c r="F66" s="33" t="s">
        <v>73</v>
      </c>
      <c r="G66" s="51">
        <f>SUM(I57:I64)+I50</f>
        <v>14451.08</v>
      </c>
      <c r="H66" s="33"/>
      <c r="I66" s="34">
        <f t="shared" si="8"/>
        <v>144.51079999999999</v>
      </c>
      <c r="J66" s="19"/>
    </row>
    <row r="67" spans="1:10" x14ac:dyDescent="0.3">
      <c r="A67" s="19"/>
      <c r="H67" s="27" t="s">
        <v>78</v>
      </c>
      <c r="I67" s="28">
        <f>SUM(I60:I66)</f>
        <v>436.10159999999996</v>
      </c>
      <c r="J67" s="19"/>
    </row>
    <row r="68" spans="1:10" x14ac:dyDescent="0.3">
      <c r="A68" s="19"/>
      <c r="H68" s="27"/>
      <c r="I68" s="28"/>
      <c r="J68" s="19"/>
    </row>
    <row r="69" spans="1:10" x14ac:dyDescent="0.3">
      <c r="A69" s="19"/>
      <c r="D69" s="41" t="s">
        <v>79</v>
      </c>
      <c r="E69" s="42"/>
      <c r="I69" s="43"/>
      <c r="J69" s="19"/>
    </row>
    <row r="70" spans="1:10" x14ac:dyDescent="0.3">
      <c r="A70" s="19"/>
      <c r="C70" s="46" t="s">
        <v>80</v>
      </c>
      <c r="D70" s="47" t="s">
        <v>81</v>
      </c>
      <c r="E70" s="48">
        <v>0.25</v>
      </c>
      <c r="F70" s="44" t="s">
        <v>53</v>
      </c>
      <c r="G70" s="9">
        <v>1</v>
      </c>
      <c r="H70" s="44" t="s">
        <v>54</v>
      </c>
      <c r="I70" s="45">
        <f>E70*G70</f>
        <v>0.25</v>
      </c>
      <c r="J70" s="19"/>
    </row>
    <row r="71" spans="1:10" x14ac:dyDescent="0.3">
      <c r="A71" s="19"/>
      <c r="C71" s="46" t="s">
        <v>82</v>
      </c>
      <c r="D71" s="47" t="s">
        <v>83</v>
      </c>
      <c r="E71" s="48">
        <v>0.25</v>
      </c>
      <c r="F71" s="44" t="s">
        <v>53</v>
      </c>
      <c r="G71" s="9">
        <v>1</v>
      </c>
      <c r="H71" s="44" t="s">
        <v>54</v>
      </c>
      <c r="I71" s="45">
        <f>E71*G71</f>
        <v>0.25</v>
      </c>
      <c r="J71" s="19"/>
    </row>
    <row r="72" spans="1:10" x14ac:dyDescent="0.3">
      <c r="A72" s="19"/>
      <c r="C72" s="46" t="s">
        <v>84</v>
      </c>
      <c r="D72" s="47" t="s">
        <v>85</v>
      </c>
      <c r="E72" s="48">
        <v>0.25</v>
      </c>
      <c r="F72" s="44" t="s">
        <v>53</v>
      </c>
      <c r="G72" s="9">
        <v>1</v>
      </c>
      <c r="H72" s="44" t="s">
        <v>54</v>
      </c>
      <c r="I72" s="45">
        <f>E72*G72</f>
        <v>0.25</v>
      </c>
      <c r="J72" s="19"/>
    </row>
    <row r="73" spans="1:10" x14ac:dyDescent="0.3">
      <c r="A73" s="19"/>
      <c r="C73" s="46" t="s">
        <v>86</v>
      </c>
      <c r="D73" s="47" t="s">
        <v>87</v>
      </c>
      <c r="E73" s="48">
        <v>0.25</v>
      </c>
      <c r="F73" s="44" t="s">
        <v>53</v>
      </c>
      <c r="G73" s="9">
        <v>1</v>
      </c>
      <c r="H73" s="44" t="s">
        <v>54</v>
      </c>
      <c r="I73" s="45">
        <f>E73*G73</f>
        <v>0.25</v>
      </c>
      <c r="J73" s="19"/>
    </row>
    <row r="74" spans="1:10" x14ac:dyDescent="0.3">
      <c r="A74" s="19"/>
      <c r="H74" s="75" t="s">
        <v>88</v>
      </c>
      <c r="I74" s="76">
        <f>SUM(I70:I73)</f>
        <v>1</v>
      </c>
      <c r="J74" s="19"/>
    </row>
    <row r="75" spans="1:10" x14ac:dyDescent="0.3">
      <c r="A75" s="19"/>
      <c r="H75" s="75"/>
      <c r="I75" s="76"/>
      <c r="J75" s="19"/>
    </row>
    <row r="76" spans="1:10" x14ac:dyDescent="0.3">
      <c r="A76" s="19"/>
      <c r="C76" s="33"/>
      <c r="D76" s="77" t="s">
        <v>89</v>
      </c>
      <c r="E76" s="57"/>
      <c r="F76" s="33"/>
      <c r="G76" s="33"/>
      <c r="H76" s="33"/>
      <c r="I76" s="51"/>
      <c r="J76" s="19"/>
    </row>
    <row r="77" spans="1:10" x14ac:dyDescent="0.3">
      <c r="A77" s="19"/>
      <c r="C77" s="52" t="s">
        <v>148</v>
      </c>
      <c r="D77" s="53" t="s">
        <v>143</v>
      </c>
      <c r="E77" s="42">
        <v>0</v>
      </c>
      <c r="F77" t="s">
        <v>29</v>
      </c>
      <c r="G77" s="63">
        <v>0</v>
      </c>
      <c r="H77" t="s">
        <v>30</v>
      </c>
      <c r="I77" s="49">
        <f>E77*G77</f>
        <v>0</v>
      </c>
      <c r="J77" s="19"/>
    </row>
    <row r="78" spans="1:10" x14ac:dyDescent="0.3">
      <c r="A78" s="19"/>
      <c r="C78" s="38" t="s">
        <v>150</v>
      </c>
      <c r="D78" s="39" t="s">
        <v>144</v>
      </c>
      <c r="E78" s="57">
        <v>0</v>
      </c>
      <c r="F78" s="33" t="s">
        <v>29</v>
      </c>
      <c r="G78" s="78">
        <v>0</v>
      </c>
      <c r="H78" s="33" t="s">
        <v>30</v>
      </c>
      <c r="I78" s="34">
        <f>E78*G78</f>
        <v>0</v>
      </c>
      <c r="J78" s="19"/>
    </row>
    <row r="79" spans="1:10" x14ac:dyDescent="0.3">
      <c r="A79" s="19"/>
      <c r="J79" s="19"/>
    </row>
    <row r="80" spans="1:10" x14ac:dyDescent="0.3">
      <c r="A80" s="19"/>
      <c r="H80" s="27" t="s">
        <v>90</v>
      </c>
      <c r="I80" s="28">
        <f>SUM(I77:I78)</f>
        <v>0</v>
      </c>
      <c r="J80" s="19"/>
    </row>
    <row r="81" spans="1:10" x14ac:dyDescent="0.3">
      <c r="A81" s="19"/>
      <c r="H81" s="27"/>
      <c r="I81" s="28"/>
      <c r="J81" s="19"/>
    </row>
    <row r="82" spans="1:10" x14ac:dyDescent="0.3">
      <c r="A82" s="19"/>
      <c r="H82" s="29" t="s">
        <v>116</v>
      </c>
      <c r="I82" s="30">
        <f>I50+I67+I57+I74-I80</f>
        <v>14741.1016</v>
      </c>
      <c r="J82" s="19"/>
    </row>
    <row r="83" spans="1:10" ht="13.5" thickBot="1" x14ac:dyDescent="0.35">
      <c r="A83" s="19"/>
      <c r="B83" s="24"/>
      <c r="C83" s="25"/>
      <c r="D83" s="25"/>
      <c r="E83" s="25"/>
      <c r="F83" s="25"/>
      <c r="G83" s="25"/>
      <c r="H83" s="25"/>
      <c r="I83" s="25"/>
      <c r="J83" s="26"/>
    </row>
  </sheetData>
  <sheetProtection algorithmName="SHA-512" hashValue="n73q3WLvZu89dF0pQqD7n0z2UZl5rK/pxzIy2aWkFRntg9ZS9Ot108WEaUFkocbtlhE1HIxh5Qnjp4mlzrIU/w==" saltValue="M/AGM2/kLZS1NRla4ldrrw==" spinCount="100000" sheet="1" objects="1" scenario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3FF98-05A8-4582-965D-7AD2D1583844}">
  <dimension ref="A1:J68"/>
  <sheetViews>
    <sheetView topLeftCell="A57" zoomScale="85" zoomScaleNormal="85" workbookViewId="0">
      <selection activeCell="I67" sqref="I67"/>
    </sheetView>
  </sheetViews>
  <sheetFormatPr defaultColWidth="8.8984375" defaultRowHeight="13" x14ac:dyDescent="0.3"/>
  <cols>
    <col min="2" max="2" width="9.69921875" customWidth="1"/>
    <col min="3" max="3" width="5.09765625" bestFit="1" customWidth="1"/>
    <col min="4" max="4" width="60.09765625" bestFit="1" customWidth="1"/>
    <col min="5" max="5" width="13.69921875" bestFit="1" customWidth="1"/>
    <col min="7" max="7" width="12.3984375" customWidth="1"/>
    <col min="8" max="8" width="51.69921875" bestFit="1" customWidth="1"/>
    <col min="9" max="9" width="18.296875" customWidth="1"/>
  </cols>
  <sheetData>
    <row r="1" spans="2:10" ht="13.5" thickBot="1" x14ac:dyDescent="0.35"/>
    <row r="2" spans="2:10" x14ac:dyDescent="0.3">
      <c r="B2" s="14"/>
      <c r="C2" s="15"/>
      <c r="D2" s="15"/>
      <c r="E2" s="15"/>
      <c r="F2" s="15"/>
      <c r="G2" s="15"/>
      <c r="H2" s="15"/>
      <c r="I2" s="15"/>
      <c r="J2" s="16"/>
    </row>
    <row r="3" spans="2:10" ht="29.5" customHeight="1" x14ac:dyDescent="0.3">
      <c r="B3" s="66"/>
      <c r="C3" s="67"/>
      <c r="D3" s="68" t="s">
        <v>17</v>
      </c>
      <c r="E3" s="68"/>
      <c r="F3" s="68"/>
      <c r="G3" s="68"/>
      <c r="H3" s="68"/>
      <c r="I3" s="69"/>
      <c r="J3" s="70"/>
    </row>
    <row r="4" spans="2:10" x14ac:dyDescent="0.3">
      <c r="B4" s="66"/>
      <c r="C4" s="71"/>
      <c r="D4" s="72" t="s">
        <v>117</v>
      </c>
      <c r="E4" s="72"/>
      <c r="F4" s="72"/>
      <c r="G4" s="72"/>
      <c r="H4" s="72"/>
      <c r="I4" s="73"/>
      <c r="J4" s="70"/>
    </row>
    <row r="5" spans="2:10" x14ac:dyDescent="0.3">
      <c r="B5" s="17"/>
      <c r="J5" s="19"/>
    </row>
    <row r="6" spans="2:10" x14ac:dyDescent="0.3">
      <c r="B6" s="17"/>
      <c r="C6" s="74" t="s">
        <v>19</v>
      </c>
      <c r="D6" s="74" t="s">
        <v>20</v>
      </c>
      <c r="E6" s="74" t="s">
        <v>21</v>
      </c>
      <c r="F6" s="74" t="s">
        <v>22</v>
      </c>
      <c r="G6" s="74" t="s">
        <v>23</v>
      </c>
      <c r="H6" s="74"/>
      <c r="I6" s="74" t="s">
        <v>1</v>
      </c>
      <c r="J6" s="19"/>
    </row>
    <row r="7" spans="2:10" x14ac:dyDescent="0.3">
      <c r="B7" s="17"/>
      <c r="D7" s="56" t="s">
        <v>24</v>
      </c>
      <c r="J7" s="19"/>
    </row>
    <row r="8" spans="2:10" x14ac:dyDescent="0.3">
      <c r="B8" s="17"/>
      <c r="D8" s="58"/>
      <c r="E8" s="59"/>
      <c r="I8" s="43"/>
      <c r="J8" s="19"/>
    </row>
    <row r="9" spans="2:10" x14ac:dyDescent="0.3">
      <c r="B9" s="17"/>
      <c r="C9" s="35"/>
      <c r="D9" s="64" t="s">
        <v>132</v>
      </c>
      <c r="E9" s="31"/>
      <c r="F9" s="31"/>
      <c r="G9" s="31"/>
      <c r="H9" s="31"/>
      <c r="I9" s="32"/>
      <c r="J9" s="19"/>
    </row>
    <row r="10" spans="2:10" x14ac:dyDescent="0.3">
      <c r="B10" s="17"/>
      <c r="C10" s="52" t="s">
        <v>25</v>
      </c>
      <c r="D10" s="61" t="s">
        <v>26</v>
      </c>
      <c r="I10" s="49"/>
      <c r="J10" s="19"/>
    </row>
    <row r="11" spans="2:10" x14ac:dyDescent="0.3">
      <c r="B11" s="17"/>
      <c r="C11" s="52" t="s">
        <v>27</v>
      </c>
      <c r="D11" s="58" t="s">
        <v>28</v>
      </c>
      <c r="E11" s="59">
        <v>1100</v>
      </c>
      <c r="F11" t="s">
        <v>29</v>
      </c>
      <c r="G11" s="3">
        <v>1</v>
      </c>
      <c r="H11" t="s">
        <v>30</v>
      </c>
      <c r="I11" s="49">
        <f>E11*G11</f>
        <v>1100</v>
      </c>
      <c r="J11" s="19"/>
    </row>
    <row r="12" spans="2:10" x14ac:dyDescent="0.3">
      <c r="B12" s="17"/>
      <c r="C12" s="52" t="s">
        <v>31</v>
      </c>
      <c r="D12" s="58" t="s">
        <v>32</v>
      </c>
      <c r="E12" s="59">
        <v>1100</v>
      </c>
      <c r="F12" t="s">
        <v>29</v>
      </c>
      <c r="G12" s="3">
        <v>1</v>
      </c>
      <c r="H12" t="s">
        <v>30</v>
      </c>
      <c r="I12" s="49">
        <f t="shared" ref="I12:I21" si="0">E12*G12</f>
        <v>1100</v>
      </c>
      <c r="J12" s="19"/>
    </row>
    <row r="13" spans="2:10" x14ac:dyDescent="0.3">
      <c r="B13" s="17"/>
      <c r="C13" s="52" t="s">
        <v>33</v>
      </c>
      <c r="D13" s="58" t="s">
        <v>34</v>
      </c>
      <c r="E13" s="59"/>
      <c r="I13" s="49"/>
      <c r="J13" s="19"/>
    </row>
    <row r="14" spans="2:10" x14ac:dyDescent="0.3">
      <c r="B14" s="17"/>
      <c r="C14" s="52" t="s">
        <v>35</v>
      </c>
      <c r="D14" s="62" t="s">
        <v>36</v>
      </c>
      <c r="E14" s="59">
        <f>ROUNDUP(0.3*E12,-2)</f>
        <v>400</v>
      </c>
      <c r="F14" t="s">
        <v>29</v>
      </c>
      <c r="G14" s="3">
        <v>1</v>
      </c>
      <c r="H14" t="s">
        <v>30</v>
      </c>
      <c r="I14" s="49">
        <f t="shared" si="0"/>
        <v>400</v>
      </c>
      <c r="J14" s="19"/>
    </row>
    <row r="15" spans="2:10" x14ac:dyDescent="0.3">
      <c r="B15" s="17"/>
      <c r="C15" s="52" t="s">
        <v>37</v>
      </c>
      <c r="D15" s="62" t="s">
        <v>38</v>
      </c>
      <c r="E15" s="59">
        <v>700</v>
      </c>
      <c r="F15" t="s">
        <v>29</v>
      </c>
      <c r="G15" s="3">
        <v>1</v>
      </c>
      <c r="H15" t="s">
        <v>30</v>
      </c>
      <c r="I15" s="49">
        <f t="shared" si="0"/>
        <v>700</v>
      </c>
      <c r="J15" s="19"/>
    </row>
    <row r="16" spans="2:10" x14ac:dyDescent="0.3">
      <c r="B16" s="17"/>
      <c r="C16" s="52" t="s">
        <v>39</v>
      </c>
      <c r="D16" s="58" t="s">
        <v>40</v>
      </c>
      <c r="E16" s="59">
        <v>300</v>
      </c>
      <c r="F16" t="s">
        <v>29</v>
      </c>
      <c r="G16" s="3">
        <v>1</v>
      </c>
      <c r="H16" t="s">
        <v>30</v>
      </c>
      <c r="I16" s="49">
        <f t="shared" si="0"/>
        <v>300</v>
      </c>
      <c r="J16" s="19"/>
    </row>
    <row r="17" spans="2:10" x14ac:dyDescent="0.3">
      <c r="B17" s="17"/>
      <c r="C17" s="52" t="s">
        <v>41</v>
      </c>
      <c r="D17" s="61" t="s">
        <v>42</v>
      </c>
      <c r="I17" s="49"/>
      <c r="J17" s="65"/>
    </row>
    <row r="18" spans="2:10" x14ac:dyDescent="0.3">
      <c r="B18" s="17"/>
      <c r="C18" s="52" t="s">
        <v>43</v>
      </c>
      <c r="D18" s="58" t="s">
        <v>153</v>
      </c>
      <c r="E18" s="59">
        <v>2000</v>
      </c>
      <c r="F18" t="s">
        <v>29</v>
      </c>
      <c r="G18" s="4">
        <v>1</v>
      </c>
      <c r="H18" t="s">
        <v>30</v>
      </c>
      <c r="I18" s="49">
        <f t="shared" si="0"/>
        <v>2000</v>
      </c>
      <c r="J18" s="19"/>
    </row>
    <row r="19" spans="2:10" x14ac:dyDescent="0.3">
      <c r="B19" s="17"/>
      <c r="C19" s="52" t="s">
        <v>44</v>
      </c>
      <c r="D19" s="58" t="s">
        <v>32</v>
      </c>
      <c r="E19" s="59">
        <v>2000</v>
      </c>
      <c r="F19" t="s">
        <v>29</v>
      </c>
      <c r="G19" s="4">
        <v>1</v>
      </c>
      <c r="H19" t="s">
        <v>30</v>
      </c>
      <c r="I19" s="49">
        <f t="shared" si="0"/>
        <v>2000</v>
      </c>
      <c r="J19" s="19"/>
    </row>
    <row r="20" spans="2:10" x14ac:dyDescent="0.3">
      <c r="B20" s="17"/>
      <c r="C20" s="52" t="s">
        <v>45</v>
      </c>
      <c r="D20" s="58" t="s">
        <v>46</v>
      </c>
      <c r="E20" s="59">
        <v>2000</v>
      </c>
      <c r="F20" t="s">
        <v>29</v>
      </c>
      <c r="G20" s="4">
        <v>1</v>
      </c>
      <c r="H20" t="s">
        <v>30</v>
      </c>
      <c r="I20" s="49">
        <f t="shared" si="0"/>
        <v>2000</v>
      </c>
      <c r="J20" s="19"/>
    </row>
    <row r="21" spans="2:10" x14ac:dyDescent="0.3">
      <c r="B21" s="17"/>
      <c r="C21" s="38" t="s">
        <v>47</v>
      </c>
      <c r="D21" s="60" t="s">
        <v>48</v>
      </c>
      <c r="E21" s="40">
        <v>400</v>
      </c>
      <c r="F21" s="33" t="s">
        <v>29</v>
      </c>
      <c r="G21" s="5">
        <v>1</v>
      </c>
      <c r="H21" s="33" t="s">
        <v>30</v>
      </c>
      <c r="I21" s="34">
        <f t="shared" si="0"/>
        <v>400</v>
      </c>
      <c r="J21" s="19"/>
    </row>
    <row r="22" spans="2:10" x14ac:dyDescent="0.3">
      <c r="B22" s="17"/>
      <c r="D22" s="62"/>
      <c r="E22" s="59"/>
      <c r="G22" s="63"/>
      <c r="I22" s="43"/>
      <c r="J22" s="19"/>
    </row>
    <row r="23" spans="2:10" x14ac:dyDescent="0.3">
      <c r="B23" s="17"/>
      <c r="C23" s="35"/>
      <c r="D23" s="64" t="s">
        <v>145</v>
      </c>
      <c r="E23" s="31"/>
      <c r="F23" s="31"/>
      <c r="G23" s="31"/>
      <c r="H23" s="31"/>
      <c r="I23" s="32"/>
      <c r="J23" s="19"/>
    </row>
    <row r="24" spans="2:10" x14ac:dyDescent="0.3">
      <c r="B24" s="17"/>
      <c r="C24" s="52" t="s">
        <v>25</v>
      </c>
      <c r="D24" s="61" t="s">
        <v>26</v>
      </c>
      <c r="I24" s="49"/>
      <c r="J24" s="19"/>
    </row>
    <row r="25" spans="2:10" x14ac:dyDescent="0.3">
      <c r="B25" s="17"/>
      <c r="C25" s="52" t="s">
        <v>27</v>
      </c>
      <c r="D25" s="58" t="s">
        <v>28</v>
      </c>
      <c r="E25" s="59">
        <v>4700</v>
      </c>
      <c r="F25" t="s">
        <v>29</v>
      </c>
      <c r="G25" s="3">
        <v>1</v>
      </c>
      <c r="H25" t="s">
        <v>30</v>
      </c>
      <c r="I25" s="49">
        <f>E25*G25</f>
        <v>4700</v>
      </c>
      <c r="J25" s="19"/>
    </row>
    <row r="26" spans="2:10" x14ac:dyDescent="0.3">
      <c r="B26" s="17"/>
      <c r="C26" s="52" t="s">
        <v>31</v>
      </c>
      <c r="D26" s="58" t="s">
        <v>32</v>
      </c>
      <c r="E26" s="59">
        <v>4700</v>
      </c>
      <c r="F26" t="s">
        <v>29</v>
      </c>
      <c r="G26" s="3">
        <v>1</v>
      </c>
      <c r="H26" t="s">
        <v>30</v>
      </c>
      <c r="I26" s="49">
        <f t="shared" ref="I26" si="1">E26*G26</f>
        <v>4700</v>
      </c>
      <c r="J26" s="19"/>
    </row>
    <row r="27" spans="2:10" x14ac:dyDescent="0.3">
      <c r="B27" s="17"/>
      <c r="C27" s="52" t="s">
        <v>33</v>
      </c>
      <c r="D27" s="58" t="s">
        <v>34</v>
      </c>
      <c r="E27" s="59"/>
      <c r="I27" s="49"/>
      <c r="J27" s="19"/>
    </row>
    <row r="28" spans="2:10" x14ac:dyDescent="0.3">
      <c r="B28" s="17"/>
      <c r="C28" s="52" t="s">
        <v>35</v>
      </c>
      <c r="D28" s="62" t="s">
        <v>36</v>
      </c>
      <c r="E28" s="59">
        <v>1200</v>
      </c>
      <c r="F28" t="s">
        <v>29</v>
      </c>
      <c r="G28" s="3">
        <v>1</v>
      </c>
      <c r="H28" t="s">
        <v>30</v>
      </c>
      <c r="I28" s="49">
        <f t="shared" ref="I28:I30" si="2">E28*G28</f>
        <v>1200</v>
      </c>
      <c r="J28" s="19"/>
    </row>
    <row r="29" spans="2:10" x14ac:dyDescent="0.3">
      <c r="B29" s="17"/>
      <c r="C29" s="52" t="s">
        <v>37</v>
      </c>
      <c r="D29" s="62" t="s">
        <v>38</v>
      </c>
      <c r="E29" s="59">
        <v>3500</v>
      </c>
      <c r="F29" t="s">
        <v>29</v>
      </c>
      <c r="G29" s="3">
        <v>1</v>
      </c>
      <c r="H29" t="s">
        <v>30</v>
      </c>
      <c r="I29" s="49">
        <f t="shared" si="2"/>
        <v>3500</v>
      </c>
      <c r="J29" s="19"/>
    </row>
    <row r="30" spans="2:10" x14ac:dyDescent="0.3">
      <c r="B30" s="17"/>
      <c r="C30" s="52" t="s">
        <v>39</v>
      </c>
      <c r="D30" s="58" t="s">
        <v>40</v>
      </c>
      <c r="E30" s="59">
        <v>400</v>
      </c>
      <c r="F30" t="s">
        <v>29</v>
      </c>
      <c r="G30" s="3">
        <v>1</v>
      </c>
      <c r="H30" t="s">
        <v>30</v>
      </c>
      <c r="I30" s="49">
        <f t="shared" si="2"/>
        <v>400</v>
      </c>
      <c r="J30" s="19"/>
    </row>
    <row r="31" spans="2:10" x14ac:dyDescent="0.3">
      <c r="B31" s="17"/>
      <c r="C31" s="52" t="s">
        <v>41</v>
      </c>
      <c r="D31" s="61" t="s">
        <v>42</v>
      </c>
      <c r="I31" s="49"/>
      <c r="J31" s="19"/>
    </row>
    <row r="32" spans="2:10" x14ac:dyDescent="0.3">
      <c r="B32" s="17"/>
      <c r="C32" s="52" t="s">
        <v>43</v>
      </c>
      <c r="D32" s="58" t="s">
        <v>153</v>
      </c>
      <c r="E32" s="59">
        <v>0</v>
      </c>
      <c r="F32" t="s">
        <v>29</v>
      </c>
      <c r="G32" s="93">
        <v>0</v>
      </c>
      <c r="H32" t="s">
        <v>30</v>
      </c>
      <c r="I32" s="49">
        <f t="shared" ref="I32:I35" si="3">E32*G32</f>
        <v>0</v>
      </c>
      <c r="J32" s="19"/>
    </row>
    <row r="33" spans="2:10" x14ac:dyDescent="0.3">
      <c r="B33" s="17"/>
      <c r="C33" s="52" t="s">
        <v>44</v>
      </c>
      <c r="D33" s="58" t="s">
        <v>32</v>
      </c>
      <c r="E33" s="59">
        <v>0</v>
      </c>
      <c r="F33" t="s">
        <v>29</v>
      </c>
      <c r="G33" s="93">
        <v>0</v>
      </c>
      <c r="H33" t="s">
        <v>30</v>
      </c>
      <c r="I33" s="49">
        <f t="shared" si="3"/>
        <v>0</v>
      </c>
      <c r="J33" s="19"/>
    </row>
    <row r="34" spans="2:10" x14ac:dyDescent="0.3">
      <c r="B34" s="17"/>
      <c r="C34" s="52" t="s">
        <v>45</v>
      </c>
      <c r="D34" s="58" t="s">
        <v>46</v>
      </c>
      <c r="E34" s="59">
        <v>0</v>
      </c>
      <c r="F34" t="s">
        <v>29</v>
      </c>
      <c r="G34" s="93">
        <v>0</v>
      </c>
      <c r="H34" t="s">
        <v>30</v>
      </c>
      <c r="I34" s="49">
        <f t="shared" si="3"/>
        <v>0</v>
      </c>
      <c r="J34" s="19"/>
    </row>
    <row r="35" spans="2:10" x14ac:dyDescent="0.3">
      <c r="B35" s="17"/>
      <c r="C35" s="38" t="s">
        <v>47</v>
      </c>
      <c r="D35" s="60" t="s">
        <v>48</v>
      </c>
      <c r="E35" s="40">
        <v>500</v>
      </c>
      <c r="F35" s="33" t="s">
        <v>29</v>
      </c>
      <c r="G35" s="5">
        <v>1</v>
      </c>
      <c r="H35" s="33" t="s">
        <v>30</v>
      </c>
      <c r="I35" s="34">
        <f t="shared" si="3"/>
        <v>500</v>
      </c>
      <c r="J35" s="19"/>
    </row>
    <row r="36" spans="2:10" x14ac:dyDescent="0.3">
      <c r="B36" s="17"/>
      <c r="H36" s="27" t="s">
        <v>49</v>
      </c>
      <c r="I36" s="28">
        <f>SUM(I11:I35)</f>
        <v>25000</v>
      </c>
      <c r="J36" s="19"/>
    </row>
    <row r="37" spans="2:10" x14ac:dyDescent="0.3">
      <c r="B37" s="17"/>
      <c r="H37" s="27"/>
      <c r="I37" s="28"/>
      <c r="J37" s="19"/>
    </row>
    <row r="38" spans="2:10" x14ac:dyDescent="0.3">
      <c r="B38" s="17"/>
      <c r="D38" s="56" t="s">
        <v>50</v>
      </c>
      <c r="J38" s="19"/>
    </row>
    <row r="39" spans="2:10" x14ac:dyDescent="0.3">
      <c r="B39" s="17"/>
      <c r="C39" s="35" t="s">
        <v>51</v>
      </c>
      <c r="D39" s="36" t="s">
        <v>52</v>
      </c>
      <c r="E39" s="55">
        <v>1</v>
      </c>
      <c r="F39" s="31" t="s">
        <v>53</v>
      </c>
      <c r="G39" s="6">
        <v>1</v>
      </c>
      <c r="H39" s="31" t="s">
        <v>54</v>
      </c>
      <c r="I39" s="32">
        <f>E39*G39</f>
        <v>1</v>
      </c>
      <c r="J39" s="19"/>
    </row>
    <row r="40" spans="2:10" x14ac:dyDescent="0.3">
      <c r="B40" s="17"/>
      <c r="C40" s="52" t="s">
        <v>55</v>
      </c>
      <c r="D40" s="53" t="s">
        <v>56</v>
      </c>
      <c r="E40" s="42">
        <v>1</v>
      </c>
      <c r="F40" t="s">
        <v>53</v>
      </c>
      <c r="G40" s="3">
        <v>1</v>
      </c>
      <c r="H40" t="s">
        <v>54</v>
      </c>
      <c r="I40" s="49">
        <f t="shared" ref="I40:I42" si="4">E40*G40</f>
        <v>1</v>
      </c>
      <c r="J40" s="19"/>
    </row>
    <row r="41" spans="2:10" x14ac:dyDescent="0.3">
      <c r="B41" s="17"/>
      <c r="C41" s="52" t="s">
        <v>57</v>
      </c>
      <c r="D41" s="53" t="s">
        <v>58</v>
      </c>
      <c r="E41" s="42">
        <v>1</v>
      </c>
      <c r="F41" t="s">
        <v>53</v>
      </c>
      <c r="G41" s="3">
        <v>1</v>
      </c>
      <c r="H41" t="s">
        <v>54</v>
      </c>
      <c r="I41" s="49">
        <f t="shared" si="4"/>
        <v>1</v>
      </c>
      <c r="J41" s="19"/>
    </row>
    <row r="42" spans="2:10" x14ac:dyDescent="0.3">
      <c r="B42" s="17"/>
      <c r="C42" s="38" t="s">
        <v>59</v>
      </c>
      <c r="D42" s="39" t="s">
        <v>60</v>
      </c>
      <c r="E42" s="57">
        <v>1</v>
      </c>
      <c r="F42" s="33" t="s">
        <v>53</v>
      </c>
      <c r="G42" s="5">
        <v>1</v>
      </c>
      <c r="H42" s="33" t="s">
        <v>54</v>
      </c>
      <c r="I42" s="34">
        <f t="shared" si="4"/>
        <v>1</v>
      </c>
      <c r="J42" s="19"/>
    </row>
    <row r="43" spans="2:10" x14ac:dyDescent="0.3">
      <c r="B43" s="17"/>
      <c r="H43" s="27" t="s">
        <v>61</v>
      </c>
      <c r="I43" s="28">
        <f>SUM(I39:I42)</f>
        <v>4</v>
      </c>
      <c r="J43" s="19"/>
    </row>
    <row r="44" spans="2:10" x14ac:dyDescent="0.3">
      <c r="B44" s="17"/>
      <c r="H44" s="27"/>
      <c r="I44" s="28"/>
      <c r="J44" s="19"/>
    </row>
    <row r="45" spans="2:10" x14ac:dyDescent="0.3">
      <c r="B45" s="17"/>
      <c r="D45" s="56" t="s">
        <v>62</v>
      </c>
      <c r="J45" s="19"/>
    </row>
    <row r="46" spans="2:10" x14ac:dyDescent="0.3">
      <c r="B46" s="17"/>
      <c r="C46" s="35" t="s">
        <v>63</v>
      </c>
      <c r="D46" s="36" t="s">
        <v>64</v>
      </c>
      <c r="E46" s="55">
        <v>1</v>
      </c>
      <c r="F46" s="31" t="s">
        <v>53</v>
      </c>
      <c r="G46" s="6">
        <v>1</v>
      </c>
      <c r="H46" s="31" t="s">
        <v>54</v>
      </c>
      <c r="I46" s="32">
        <f>E46*G46</f>
        <v>1</v>
      </c>
      <c r="J46" s="19"/>
    </row>
    <row r="47" spans="2:10" x14ac:dyDescent="0.3">
      <c r="B47" s="17"/>
      <c r="C47" s="52" t="s">
        <v>65</v>
      </c>
      <c r="D47" s="53" t="s">
        <v>66</v>
      </c>
      <c r="E47" s="42">
        <v>1</v>
      </c>
      <c r="F47" t="s">
        <v>53</v>
      </c>
      <c r="G47" s="3">
        <v>1</v>
      </c>
      <c r="H47" t="s">
        <v>54</v>
      </c>
      <c r="I47" s="49">
        <f>E47*G47</f>
        <v>1</v>
      </c>
      <c r="J47" s="19"/>
    </row>
    <row r="48" spans="2:10" x14ac:dyDescent="0.3">
      <c r="B48" s="17"/>
      <c r="C48" s="52" t="s">
        <v>67</v>
      </c>
      <c r="D48" s="53" t="s">
        <v>68</v>
      </c>
      <c r="E48" s="42">
        <v>1</v>
      </c>
      <c r="F48" t="s">
        <v>53</v>
      </c>
      <c r="G48" s="3">
        <v>1</v>
      </c>
      <c r="H48" t="s">
        <v>54</v>
      </c>
      <c r="I48" s="49">
        <f t="shared" ref="I48:I52" si="5">E48*G48</f>
        <v>1</v>
      </c>
      <c r="J48" s="19"/>
    </row>
    <row r="49" spans="1:10" x14ac:dyDescent="0.3">
      <c r="B49" s="17"/>
      <c r="C49" s="52" t="s">
        <v>69</v>
      </c>
      <c r="D49" s="53" t="s">
        <v>70</v>
      </c>
      <c r="E49" s="42">
        <v>1</v>
      </c>
      <c r="F49" t="s">
        <v>53</v>
      </c>
      <c r="G49" s="3">
        <v>1</v>
      </c>
      <c r="H49" t="s">
        <v>54</v>
      </c>
      <c r="I49" s="49">
        <f t="shared" si="5"/>
        <v>1</v>
      </c>
      <c r="J49" s="19"/>
    </row>
    <row r="50" spans="1:10" x14ac:dyDescent="0.3">
      <c r="B50" s="17"/>
      <c r="C50" s="52" t="s">
        <v>71</v>
      </c>
      <c r="D50" s="53" t="s">
        <v>72</v>
      </c>
      <c r="E50" s="7">
        <v>0.01</v>
      </c>
      <c r="F50" t="s">
        <v>73</v>
      </c>
      <c r="G50" s="43">
        <f>SUM(I43:I49)+I36</f>
        <v>25008</v>
      </c>
      <c r="I50" s="49">
        <f>E50*G50</f>
        <v>250.08</v>
      </c>
      <c r="J50" s="19"/>
    </row>
    <row r="51" spans="1:10" x14ac:dyDescent="0.3">
      <c r="B51" s="54"/>
      <c r="C51" s="52" t="s">
        <v>74</v>
      </c>
      <c r="D51" s="53" t="s">
        <v>75</v>
      </c>
      <c r="E51" s="7">
        <v>0.01</v>
      </c>
      <c r="F51" t="s">
        <v>73</v>
      </c>
      <c r="G51" s="43">
        <f>SUM(I43:I50)+I36</f>
        <v>25258.080000000002</v>
      </c>
      <c r="I51" s="49">
        <f t="shared" si="5"/>
        <v>252.58080000000001</v>
      </c>
      <c r="J51" s="50"/>
    </row>
    <row r="52" spans="1:10" x14ac:dyDescent="0.3">
      <c r="A52" s="19"/>
      <c r="C52" s="38" t="s">
        <v>76</v>
      </c>
      <c r="D52" s="39" t="s">
        <v>77</v>
      </c>
      <c r="E52" s="8">
        <v>0.01</v>
      </c>
      <c r="F52" s="33" t="s">
        <v>73</v>
      </c>
      <c r="G52" s="51">
        <f>SUM(I43:I50)+I36</f>
        <v>25258.080000000002</v>
      </c>
      <c r="H52" s="33"/>
      <c r="I52" s="34">
        <f t="shared" si="5"/>
        <v>252.58080000000001</v>
      </c>
      <c r="J52" s="19"/>
    </row>
    <row r="53" spans="1:10" x14ac:dyDescent="0.3">
      <c r="A53" s="19"/>
      <c r="H53" s="27" t="s">
        <v>78</v>
      </c>
      <c r="I53" s="28">
        <f>SUM(I46:I52)</f>
        <v>759.24160000000006</v>
      </c>
      <c r="J53" s="19"/>
    </row>
    <row r="54" spans="1:10" x14ac:dyDescent="0.3">
      <c r="A54" s="19"/>
      <c r="H54" s="27"/>
      <c r="I54" s="28"/>
      <c r="J54" s="19"/>
    </row>
    <row r="55" spans="1:10" x14ac:dyDescent="0.3">
      <c r="A55" s="19"/>
      <c r="D55" s="41" t="s">
        <v>79</v>
      </c>
      <c r="E55" s="42"/>
      <c r="I55" s="43"/>
      <c r="J55" s="19"/>
    </row>
    <row r="56" spans="1:10" x14ac:dyDescent="0.3">
      <c r="A56" s="19"/>
      <c r="C56" s="46" t="s">
        <v>80</v>
      </c>
      <c r="D56" s="47" t="s">
        <v>81</v>
      </c>
      <c r="E56" s="48">
        <v>0.25</v>
      </c>
      <c r="F56" s="44" t="s">
        <v>53</v>
      </c>
      <c r="G56" s="9">
        <v>1</v>
      </c>
      <c r="H56" s="44" t="s">
        <v>54</v>
      </c>
      <c r="I56" s="45">
        <f>E56*G56</f>
        <v>0.25</v>
      </c>
      <c r="J56" s="19"/>
    </row>
    <row r="57" spans="1:10" x14ac:dyDescent="0.3">
      <c r="A57" s="19"/>
      <c r="C57" s="46" t="s">
        <v>82</v>
      </c>
      <c r="D57" s="47" t="s">
        <v>83</v>
      </c>
      <c r="E57" s="48">
        <v>0.25</v>
      </c>
      <c r="F57" s="44" t="s">
        <v>53</v>
      </c>
      <c r="G57" s="9">
        <v>1</v>
      </c>
      <c r="H57" s="44" t="s">
        <v>54</v>
      </c>
      <c r="I57" s="45">
        <f>E57*G57</f>
        <v>0.25</v>
      </c>
      <c r="J57" s="19"/>
    </row>
    <row r="58" spans="1:10" x14ac:dyDescent="0.3">
      <c r="A58" s="19"/>
      <c r="C58" s="46" t="s">
        <v>84</v>
      </c>
      <c r="D58" s="47" t="s">
        <v>85</v>
      </c>
      <c r="E58" s="48">
        <v>0.25</v>
      </c>
      <c r="F58" s="44" t="s">
        <v>53</v>
      </c>
      <c r="G58" s="9">
        <v>1</v>
      </c>
      <c r="H58" s="44" t="s">
        <v>54</v>
      </c>
      <c r="I58" s="45">
        <f>E58*G58</f>
        <v>0.25</v>
      </c>
      <c r="J58" s="19"/>
    </row>
    <row r="59" spans="1:10" x14ac:dyDescent="0.3">
      <c r="A59" s="19"/>
      <c r="C59" s="46" t="s">
        <v>86</v>
      </c>
      <c r="D59" s="47" t="s">
        <v>87</v>
      </c>
      <c r="E59" s="48">
        <v>0.25</v>
      </c>
      <c r="F59" s="44" t="s">
        <v>53</v>
      </c>
      <c r="G59" s="9">
        <v>1</v>
      </c>
      <c r="H59" s="44" t="s">
        <v>54</v>
      </c>
      <c r="I59" s="45">
        <f>E59*G59</f>
        <v>0.25</v>
      </c>
      <c r="J59" s="19"/>
    </row>
    <row r="60" spans="1:10" x14ac:dyDescent="0.3">
      <c r="A60" s="19"/>
      <c r="H60" s="75" t="s">
        <v>88</v>
      </c>
      <c r="I60" s="76">
        <f>SUM(I56:I59)</f>
        <v>1</v>
      </c>
      <c r="J60" s="19"/>
    </row>
    <row r="61" spans="1:10" x14ac:dyDescent="0.3">
      <c r="A61" s="19"/>
      <c r="H61" s="75"/>
      <c r="I61" s="76"/>
      <c r="J61" s="19"/>
    </row>
    <row r="62" spans="1:10" x14ac:dyDescent="0.3">
      <c r="A62" s="19"/>
      <c r="C62" s="33"/>
      <c r="D62" s="77" t="s">
        <v>89</v>
      </c>
      <c r="E62" s="57"/>
      <c r="F62" s="33"/>
      <c r="G62" s="33"/>
      <c r="H62" s="33"/>
      <c r="I62" s="51"/>
      <c r="J62" s="19"/>
    </row>
    <row r="63" spans="1:10" x14ac:dyDescent="0.3">
      <c r="A63" s="19"/>
      <c r="C63" s="52" t="s">
        <v>148</v>
      </c>
      <c r="D63" s="53" t="s">
        <v>143</v>
      </c>
      <c r="E63" s="42">
        <v>400</v>
      </c>
      <c r="F63" t="s">
        <v>29</v>
      </c>
      <c r="G63" s="3">
        <v>1</v>
      </c>
      <c r="H63" t="s">
        <v>30</v>
      </c>
      <c r="I63" s="49">
        <f>E63*G63</f>
        <v>400</v>
      </c>
      <c r="J63" s="19"/>
    </row>
    <row r="64" spans="1:10" x14ac:dyDescent="0.3">
      <c r="A64" s="19"/>
      <c r="C64" s="38" t="s">
        <v>149</v>
      </c>
      <c r="D64" s="39" t="s">
        <v>144</v>
      </c>
      <c r="E64" s="57">
        <v>3500</v>
      </c>
      <c r="F64" s="33" t="s">
        <v>29</v>
      </c>
      <c r="G64" s="5">
        <v>1</v>
      </c>
      <c r="H64" s="33" t="s">
        <v>30</v>
      </c>
      <c r="I64" s="34">
        <f>E64*G64</f>
        <v>3500</v>
      </c>
      <c r="J64" s="19"/>
    </row>
    <row r="65" spans="1:10" x14ac:dyDescent="0.3">
      <c r="A65" s="19"/>
      <c r="H65" s="27" t="s">
        <v>90</v>
      </c>
      <c r="I65" s="28">
        <f>SUM(I63:I64)</f>
        <v>3900</v>
      </c>
      <c r="J65" s="19"/>
    </row>
    <row r="66" spans="1:10" x14ac:dyDescent="0.3">
      <c r="A66" s="19"/>
      <c r="H66" s="27"/>
      <c r="I66" s="28"/>
      <c r="J66" s="19"/>
    </row>
    <row r="67" spans="1:10" x14ac:dyDescent="0.3">
      <c r="A67" s="19"/>
      <c r="H67" s="29" t="s">
        <v>118</v>
      </c>
      <c r="I67" s="30">
        <f>I36+I53+I43+I60-I65</f>
        <v>21864.241600000001</v>
      </c>
      <c r="J67" s="19"/>
    </row>
    <row r="68" spans="1:10" ht="13.5" thickBot="1" x14ac:dyDescent="0.35">
      <c r="A68" s="19"/>
      <c r="B68" s="24"/>
      <c r="C68" s="25"/>
      <c r="D68" s="25"/>
      <c r="E68" s="25"/>
      <c r="F68" s="25"/>
      <c r="G68" s="25"/>
      <c r="H68" s="25"/>
      <c r="I68" s="25"/>
      <c r="J68" s="26"/>
    </row>
  </sheetData>
  <sheetProtection algorithmName="SHA-512" hashValue="aSZd29kY9lehNbvs/pDisYnvjigRaUZzQP1FneYh8MSMnLTTJU8zqqoLKOoNtbV24vLyyboNxO8YFZkDDv1jLg==" saltValue="lXXsxEpq9AsMvBO4h2v7WA==" spinCount="100000" sheet="1" objects="1" scenarios="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5D784-CB5E-42E3-9AB0-2A63B1A73A74}">
  <dimension ref="A1:J55"/>
  <sheetViews>
    <sheetView topLeftCell="A4" zoomScale="85" zoomScaleNormal="85" workbookViewId="0">
      <selection activeCell="G52" sqref="G52"/>
    </sheetView>
  </sheetViews>
  <sheetFormatPr defaultColWidth="8.8984375" defaultRowHeight="13" x14ac:dyDescent="0.3"/>
  <cols>
    <col min="2" max="2" width="9.59765625" customWidth="1"/>
    <col min="3" max="3" width="8.8984375" customWidth="1"/>
    <col min="4" max="4" width="60.09765625" bestFit="1" customWidth="1"/>
    <col min="5" max="5" width="13.69921875" bestFit="1" customWidth="1"/>
    <col min="6" max="6" width="9.09765625" bestFit="1" customWidth="1"/>
    <col min="7" max="7" width="15" bestFit="1" customWidth="1"/>
    <col min="8" max="8" width="51.69921875" bestFit="1" customWidth="1"/>
    <col min="9" max="9" width="18.59765625" customWidth="1"/>
  </cols>
  <sheetData>
    <row r="1" spans="1:10" ht="13.5" thickBot="1" x14ac:dyDescent="0.35"/>
    <row r="2" spans="1:10" x14ac:dyDescent="0.3">
      <c r="B2" s="14"/>
      <c r="C2" s="15"/>
      <c r="D2" s="15"/>
      <c r="E2" s="15"/>
      <c r="F2" s="15"/>
      <c r="G2" s="15"/>
      <c r="H2" s="15"/>
      <c r="I2" s="15"/>
      <c r="J2" s="16"/>
    </row>
    <row r="3" spans="1:10" ht="30" customHeight="1" x14ac:dyDescent="0.3">
      <c r="B3" s="66"/>
      <c r="C3" s="67"/>
      <c r="D3" s="68" t="s">
        <v>17</v>
      </c>
      <c r="E3" s="68"/>
      <c r="F3" s="68"/>
      <c r="G3" s="68"/>
      <c r="H3" s="68"/>
      <c r="I3" s="69"/>
      <c r="J3" s="70"/>
    </row>
    <row r="4" spans="1:10" x14ac:dyDescent="0.3">
      <c r="B4" s="66"/>
      <c r="C4" s="71"/>
      <c r="D4" s="72" t="s">
        <v>119</v>
      </c>
      <c r="E4" s="72"/>
      <c r="F4" s="72"/>
      <c r="G4" s="72"/>
      <c r="H4" s="72"/>
      <c r="I4" s="73"/>
      <c r="J4" s="70"/>
    </row>
    <row r="5" spans="1:10" x14ac:dyDescent="0.3">
      <c r="B5" s="17"/>
      <c r="J5" s="19"/>
    </row>
    <row r="6" spans="1:10" x14ac:dyDescent="0.3">
      <c r="B6" s="17"/>
      <c r="C6" s="74" t="s">
        <v>19</v>
      </c>
      <c r="D6" s="74" t="s">
        <v>20</v>
      </c>
      <c r="E6" s="74" t="s">
        <v>21</v>
      </c>
      <c r="F6" s="74" t="s">
        <v>22</v>
      </c>
      <c r="G6" s="74" t="s">
        <v>23</v>
      </c>
      <c r="H6" s="74"/>
      <c r="I6" s="74" t="s">
        <v>1</v>
      </c>
      <c r="J6" s="19"/>
    </row>
    <row r="7" spans="1:10" x14ac:dyDescent="0.3">
      <c r="B7" s="17"/>
      <c r="D7" s="56" t="s">
        <v>24</v>
      </c>
      <c r="J7" s="19"/>
    </row>
    <row r="8" spans="1:10" x14ac:dyDescent="0.3">
      <c r="B8" s="17"/>
      <c r="D8" s="58"/>
      <c r="E8" s="59"/>
      <c r="I8" s="43"/>
      <c r="J8" s="19"/>
    </row>
    <row r="9" spans="1:10" x14ac:dyDescent="0.3">
      <c r="B9" s="17"/>
      <c r="C9" s="35"/>
      <c r="D9" s="64" t="s">
        <v>154</v>
      </c>
      <c r="E9" s="31"/>
      <c r="F9" s="31"/>
      <c r="G9" s="31"/>
      <c r="H9" s="31"/>
      <c r="I9" s="32"/>
      <c r="J9" s="19"/>
    </row>
    <row r="10" spans="1:10" x14ac:dyDescent="0.3">
      <c r="B10" s="17"/>
      <c r="C10" s="52" t="s">
        <v>25</v>
      </c>
      <c r="D10" s="61" t="s">
        <v>26</v>
      </c>
      <c r="I10" s="49"/>
      <c r="J10" s="19"/>
    </row>
    <row r="11" spans="1:10" x14ac:dyDescent="0.3">
      <c r="B11" s="17"/>
      <c r="C11" s="52" t="s">
        <v>27</v>
      </c>
      <c r="D11" s="58" t="s">
        <v>28</v>
      </c>
      <c r="E11" s="59">
        <v>0</v>
      </c>
      <c r="F11" t="s">
        <v>29</v>
      </c>
      <c r="G11" s="63">
        <v>0</v>
      </c>
      <c r="H11" t="s">
        <v>30</v>
      </c>
      <c r="I11" s="49">
        <f>E11*G11</f>
        <v>0</v>
      </c>
      <c r="J11" s="19"/>
    </row>
    <row r="12" spans="1:10" x14ac:dyDescent="0.3">
      <c r="B12" s="17"/>
      <c r="C12" s="52" t="s">
        <v>31</v>
      </c>
      <c r="D12" s="58" t="s">
        <v>32</v>
      </c>
      <c r="E12" s="59">
        <v>0</v>
      </c>
      <c r="F12" t="s">
        <v>29</v>
      </c>
      <c r="G12" s="63">
        <v>0</v>
      </c>
      <c r="H12" t="s">
        <v>30</v>
      </c>
      <c r="I12" s="49">
        <f t="shared" ref="I12:I15" si="0">E12*G12</f>
        <v>0</v>
      </c>
      <c r="J12" s="19"/>
    </row>
    <row r="13" spans="1:10" x14ac:dyDescent="0.3">
      <c r="B13" s="17"/>
      <c r="C13" s="52" t="s">
        <v>33</v>
      </c>
      <c r="D13" s="58" t="s">
        <v>34</v>
      </c>
      <c r="E13" s="59"/>
      <c r="I13" s="49"/>
      <c r="J13" s="19"/>
    </row>
    <row r="14" spans="1:10" x14ac:dyDescent="0.3">
      <c r="B14" s="17"/>
      <c r="C14" s="52" t="s">
        <v>35</v>
      </c>
      <c r="D14" s="62" t="s">
        <v>36</v>
      </c>
      <c r="E14" s="59">
        <v>0</v>
      </c>
      <c r="F14" t="s">
        <v>29</v>
      </c>
      <c r="G14" s="63">
        <v>0</v>
      </c>
      <c r="H14" t="s">
        <v>30</v>
      </c>
      <c r="I14" s="49">
        <f t="shared" si="0"/>
        <v>0</v>
      </c>
      <c r="J14" s="19"/>
    </row>
    <row r="15" spans="1:10" x14ac:dyDescent="0.3">
      <c r="B15" s="17"/>
      <c r="C15" s="52" t="s">
        <v>37</v>
      </c>
      <c r="D15" s="62" t="s">
        <v>38</v>
      </c>
      <c r="E15" s="59">
        <v>0</v>
      </c>
      <c r="F15" t="s">
        <v>29</v>
      </c>
      <c r="G15" s="63">
        <v>0</v>
      </c>
      <c r="H15" t="s">
        <v>30</v>
      </c>
      <c r="I15" s="49">
        <f t="shared" si="0"/>
        <v>0</v>
      </c>
      <c r="J15" s="19"/>
    </row>
    <row r="16" spans="1:10" x14ac:dyDescent="0.3">
      <c r="A16" s="79"/>
      <c r="B16" s="100"/>
      <c r="C16" s="81" t="s">
        <v>39</v>
      </c>
      <c r="D16" s="101" t="s">
        <v>40</v>
      </c>
      <c r="E16" s="102">
        <v>18500</v>
      </c>
      <c r="F16" s="79" t="s">
        <v>29</v>
      </c>
      <c r="G16" s="4">
        <v>1</v>
      </c>
      <c r="H16" s="79" t="s">
        <v>30</v>
      </c>
      <c r="I16" s="49">
        <f>E16*G16</f>
        <v>18500</v>
      </c>
      <c r="J16" s="99"/>
    </row>
    <row r="17" spans="1:10" x14ac:dyDescent="0.3">
      <c r="A17" s="79"/>
      <c r="B17" s="100"/>
      <c r="C17" s="81" t="s">
        <v>120</v>
      </c>
      <c r="D17" s="101" t="s">
        <v>121</v>
      </c>
      <c r="E17" s="102">
        <v>18500</v>
      </c>
      <c r="F17" s="79" t="s">
        <v>29</v>
      </c>
      <c r="G17" s="4">
        <v>1</v>
      </c>
      <c r="H17" s="79" t="s">
        <v>30</v>
      </c>
      <c r="I17" s="49">
        <f>E17*G17</f>
        <v>18500</v>
      </c>
      <c r="J17" s="99"/>
    </row>
    <row r="18" spans="1:10" x14ac:dyDescent="0.3">
      <c r="B18" s="17"/>
      <c r="C18" s="52" t="s">
        <v>41</v>
      </c>
      <c r="D18" s="61" t="s">
        <v>42</v>
      </c>
      <c r="I18" s="49"/>
      <c r="J18" s="65"/>
    </row>
    <row r="19" spans="1:10" x14ac:dyDescent="0.3">
      <c r="B19" s="17"/>
      <c r="C19" s="52" t="s">
        <v>43</v>
      </c>
      <c r="D19" s="58" t="s">
        <v>153</v>
      </c>
      <c r="E19" s="59">
        <v>0</v>
      </c>
      <c r="F19" t="s">
        <v>29</v>
      </c>
      <c r="G19" s="93">
        <v>0</v>
      </c>
      <c r="H19" t="s">
        <v>30</v>
      </c>
      <c r="I19" s="49">
        <f>E19*G19</f>
        <v>0</v>
      </c>
      <c r="J19" s="19"/>
    </row>
    <row r="20" spans="1:10" x14ac:dyDescent="0.3">
      <c r="B20" s="17"/>
      <c r="C20" s="52" t="s">
        <v>44</v>
      </c>
      <c r="D20" s="58" t="s">
        <v>32</v>
      </c>
      <c r="E20" s="59">
        <v>0</v>
      </c>
      <c r="F20" t="s">
        <v>29</v>
      </c>
      <c r="G20" s="93">
        <v>0</v>
      </c>
      <c r="H20" t="s">
        <v>30</v>
      </c>
      <c r="I20" s="49">
        <f>E20*G20</f>
        <v>0</v>
      </c>
      <c r="J20" s="19"/>
    </row>
    <row r="21" spans="1:10" x14ac:dyDescent="0.3">
      <c r="B21" s="17"/>
      <c r="C21" s="52" t="s">
        <v>45</v>
      </c>
      <c r="D21" s="58" t="s">
        <v>46</v>
      </c>
      <c r="E21" s="59">
        <v>0</v>
      </c>
      <c r="F21" t="s">
        <v>29</v>
      </c>
      <c r="G21" s="93">
        <v>0</v>
      </c>
      <c r="H21" t="s">
        <v>30</v>
      </c>
      <c r="I21" s="49">
        <f>E21*G21</f>
        <v>0</v>
      </c>
      <c r="J21" s="19"/>
    </row>
    <row r="22" spans="1:10" x14ac:dyDescent="0.3">
      <c r="B22" s="17"/>
      <c r="C22" s="38" t="s">
        <v>47</v>
      </c>
      <c r="D22" s="60" t="s">
        <v>48</v>
      </c>
      <c r="E22" s="40">
        <v>0</v>
      </c>
      <c r="F22" s="33" t="s">
        <v>29</v>
      </c>
      <c r="G22" s="78">
        <v>0</v>
      </c>
      <c r="H22" s="33" t="s">
        <v>30</v>
      </c>
      <c r="I22" s="34">
        <f>E22*G22</f>
        <v>0</v>
      </c>
      <c r="J22" s="19"/>
    </row>
    <row r="23" spans="1:10" x14ac:dyDescent="0.3">
      <c r="B23" s="17"/>
      <c r="H23" s="27" t="s">
        <v>49</v>
      </c>
      <c r="I23" s="28">
        <f>SUM(I11:I22)</f>
        <v>37000</v>
      </c>
      <c r="J23" s="19"/>
    </row>
    <row r="24" spans="1:10" x14ac:dyDescent="0.3">
      <c r="B24" s="17"/>
      <c r="H24" s="27"/>
      <c r="I24" s="28"/>
      <c r="J24" s="19"/>
    </row>
    <row r="25" spans="1:10" x14ac:dyDescent="0.3">
      <c r="B25" s="17"/>
      <c r="D25" s="56" t="s">
        <v>50</v>
      </c>
      <c r="J25" s="19"/>
    </row>
    <row r="26" spans="1:10" x14ac:dyDescent="0.3">
      <c r="B26" s="17"/>
      <c r="C26" s="35" t="s">
        <v>51</v>
      </c>
      <c r="D26" s="36" t="s">
        <v>52</v>
      </c>
      <c r="E26" s="55">
        <v>1</v>
      </c>
      <c r="F26" s="31" t="s">
        <v>53</v>
      </c>
      <c r="G26" s="6">
        <v>1</v>
      </c>
      <c r="H26" s="31" t="s">
        <v>54</v>
      </c>
      <c r="I26" s="32">
        <f>E26*G26</f>
        <v>1</v>
      </c>
      <c r="J26" s="19"/>
    </row>
    <row r="27" spans="1:10" x14ac:dyDescent="0.3">
      <c r="B27" s="17"/>
      <c r="C27" s="52" t="s">
        <v>55</v>
      </c>
      <c r="D27" s="53" t="s">
        <v>56</v>
      </c>
      <c r="E27" s="42">
        <v>1</v>
      </c>
      <c r="F27" t="s">
        <v>53</v>
      </c>
      <c r="G27" s="3">
        <v>1</v>
      </c>
      <c r="H27" t="s">
        <v>54</v>
      </c>
      <c r="I27" s="49">
        <f t="shared" ref="I27:I29" si="1">E27*G27</f>
        <v>1</v>
      </c>
      <c r="J27" s="19"/>
    </row>
    <row r="28" spans="1:10" x14ac:dyDescent="0.3">
      <c r="B28" s="17"/>
      <c r="C28" s="52" t="s">
        <v>57</v>
      </c>
      <c r="D28" s="53" t="s">
        <v>58</v>
      </c>
      <c r="E28" s="42">
        <v>1</v>
      </c>
      <c r="F28" t="s">
        <v>53</v>
      </c>
      <c r="G28" s="3">
        <v>1</v>
      </c>
      <c r="H28" t="s">
        <v>54</v>
      </c>
      <c r="I28" s="49">
        <f t="shared" si="1"/>
        <v>1</v>
      </c>
      <c r="J28" s="19"/>
    </row>
    <row r="29" spans="1:10" x14ac:dyDescent="0.3">
      <c r="B29" s="17"/>
      <c r="C29" s="38" t="s">
        <v>59</v>
      </c>
      <c r="D29" s="39" t="s">
        <v>60</v>
      </c>
      <c r="E29" s="57">
        <v>1</v>
      </c>
      <c r="F29" s="33" t="s">
        <v>53</v>
      </c>
      <c r="G29" s="5">
        <v>1</v>
      </c>
      <c r="H29" s="33" t="s">
        <v>54</v>
      </c>
      <c r="I29" s="34">
        <f t="shared" si="1"/>
        <v>1</v>
      </c>
      <c r="J29" s="19"/>
    </row>
    <row r="30" spans="1:10" x14ac:dyDescent="0.3">
      <c r="B30" s="17"/>
      <c r="C30" t="s">
        <v>5</v>
      </c>
      <c r="H30" s="27" t="s">
        <v>61</v>
      </c>
      <c r="I30" s="28">
        <f>SUM(I26:I29)</f>
        <v>4</v>
      </c>
      <c r="J30" s="19"/>
    </row>
    <row r="31" spans="1:10" x14ac:dyDescent="0.3">
      <c r="B31" s="17"/>
      <c r="H31" s="27"/>
      <c r="I31" s="28"/>
      <c r="J31" s="19"/>
    </row>
    <row r="32" spans="1:10" x14ac:dyDescent="0.3">
      <c r="B32" s="17"/>
      <c r="D32" s="56" t="s">
        <v>62</v>
      </c>
      <c r="J32" s="19"/>
    </row>
    <row r="33" spans="1:10" x14ac:dyDescent="0.3">
      <c r="B33" s="17"/>
      <c r="C33" s="35" t="s">
        <v>63</v>
      </c>
      <c r="D33" s="36" t="s">
        <v>64</v>
      </c>
      <c r="E33" s="55">
        <v>1</v>
      </c>
      <c r="F33" s="31" t="s">
        <v>53</v>
      </c>
      <c r="G33" s="6">
        <v>1</v>
      </c>
      <c r="H33" s="31" t="s">
        <v>54</v>
      </c>
      <c r="I33" s="32">
        <f>E33*G33</f>
        <v>1</v>
      </c>
      <c r="J33" s="19"/>
    </row>
    <row r="34" spans="1:10" x14ac:dyDescent="0.3">
      <c r="B34" s="17"/>
      <c r="C34" s="52" t="s">
        <v>65</v>
      </c>
      <c r="D34" s="53" t="s">
        <v>66</v>
      </c>
      <c r="E34" s="42">
        <v>1</v>
      </c>
      <c r="F34" t="s">
        <v>53</v>
      </c>
      <c r="G34" s="3">
        <v>1</v>
      </c>
      <c r="H34" t="s">
        <v>54</v>
      </c>
      <c r="I34" s="49">
        <f>E34*G34</f>
        <v>1</v>
      </c>
      <c r="J34" s="19"/>
    </row>
    <row r="35" spans="1:10" x14ac:dyDescent="0.3">
      <c r="B35" s="17"/>
      <c r="C35" s="52" t="s">
        <v>67</v>
      </c>
      <c r="D35" s="53" t="s">
        <v>68</v>
      </c>
      <c r="E35" s="42">
        <v>1</v>
      </c>
      <c r="F35" t="s">
        <v>53</v>
      </c>
      <c r="G35" s="3">
        <v>1</v>
      </c>
      <c r="H35" t="s">
        <v>54</v>
      </c>
      <c r="I35" s="49">
        <f t="shared" ref="I35:I39" si="2">E35*G35</f>
        <v>1</v>
      </c>
      <c r="J35" s="19"/>
    </row>
    <row r="36" spans="1:10" x14ac:dyDescent="0.3">
      <c r="B36" s="17"/>
      <c r="C36" s="52" t="s">
        <v>69</v>
      </c>
      <c r="D36" s="53" t="s">
        <v>70</v>
      </c>
      <c r="E36" s="42">
        <v>1</v>
      </c>
      <c r="F36" t="s">
        <v>53</v>
      </c>
      <c r="G36" s="3">
        <v>1</v>
      </c>
      <c r="H36" t="s">
        <v>54</v>
      </c>
      <c r="I36" s="49">
        <f t="shared" si="2"/>
        <v>1</v>
      </c>
      <c r="J36" s="19"/>
    </row>
    <row r="37" spans="1:10" x14ac:dyDescent="0.3">
      <c r="B37" s="17"/>
      <c r="C37" s="52" t="s">
        <v>71</v>
      </c>
      <c r="D37" s="53" t="s">
        <v>72</v>
      </c>
      <c r="E37" s="7">
        <v>0.01</v>
      </c>
      <c r="F37" t="s">
        <v>73</v>
      </c>
      <c r="G37" s="43">
        <f>SUM(I30:I36)+I23</f>
        <v>37008</v>
      </c>
      <c r="I37" s="49">
        <f>E37*G37</f>
        <v>370.08</v>
      </c>
      <c r="J37" s="19"/>
    </row>
    <row r="38" spans="1:10" x14ac:dyDescent="0.3">
      <c r="B38" s="17"/>
      <c r="C38" s="52" t="s">
        <v>74</v>
      </c>
      <c r="D38" s="53" t="s">
        <v>75</v>
      </c>
      <c r="E38" s="7">
        <v>0.01</v>
      </c>
      <c r="F38" t="s">
        <v>73</v>
      </c>
      <c r="G38" s="43">
        <f>SUM(I30:I37)+I23</f>
        <v>37378.080000000002</v>
      </c>
      <c r="I38" s="49">
        <f t="shared" si="2"/>
        <v>373.7808</v>
      </c>
      <c r="J38" s="19"/>
    </row>
    <row r="39" spans="1:10" x14ac:dyDescent="0.3">
      <c r="B39" s="17"/>
      <c r="C39" s="38" t="s">
        <v>76</v>
      </c>
      <c r="D39" s="39" t="s">
        <v>77</v>
      </c>
      <c r="E39" s="8">
        <v>0.01</v>
      </c>
      <c r="F39" s="33" t="s">
        <v>73</v>
      </c>
      <c r="G39" s="51">
        <f>SUM(I30:I37)+I23</f>
        <v>37378.080000000002</v>
      </c>
      <c r="H39" s="33"/>
      <c r="I39" s="34">
        <f t="shared" si="2"/>
        <v>373.7808</v>
      </c>
      <c r="J39" s="19"/>
    </row>
    <row r="40" spans="1:10" x14ac:dyDescent="0.3">
      <c r="B40" s="17"/>
      <c r="H40" s="27" t="s">
        <v>78</v>
      </c>
      <c r="I40" s="28">
        <f>SUM(I33:I39)</f>
        <v>1121.6415999999999</v>
      </c>
      <c r="J40" s="19"/>
    </row>
    <row r="41" spans="1:10" x14ac:dyDescent="0.3">
      <c r="B41" s="17"/>
      <c r="D41" s="56"/>
      <c r="J41" s="19"/>
    </row>
    <row r="42" spans="1:10" x14ac:dyDescent="0.3">
      <c r="A42" s="19"/>
      <c r="D42" s="41" t="s">
        <v>79</v>
      </c>
      <c r="E42" s="42"/>
      <c r="I42" s="43"/>
      <c r="J42" s="19"/>
    </row>
    <row r="43" spans="1:10" x14ac:dyDescent="0.3">
      <c r="A43" s="19"/>
      <c r="C43" s="46" t="s">
        <v>80</v>
      </c>
      <c r="D43" s="47" t="s">
        <v>81</v>
      </c>
      <c r="E43" s="48">
        <v>0.25</v>
      </c>
      <c r="F43" s="44" t="s">
        <v>53</v>
      </c>
      <c r="G43" s="9">
        <v>1</v>
      </c>
      <c r="H43" s="44" t="s">
        <v>54</v>
      </c>
      <c r="I43" s="45">
        <f>E43*G43</f>
        <v>0.25</v>
      </c>
      <c r="J43" s="19"/>
    </row>
    <row r="44" spans="1:10" x14ac:dyDescent="0.3">
      <c r="A44" s="19"/>
      <c r="C44" s="46" t="s">
        <v>82</v>
      </c>
      <c r="D44" s="47" t="s">
        <v>83</v>
      </c>
      <c r="E44" s="48">
        <v>0.25</v>
      </c>
      <c r="F44" s="44" t="s">
        <v>53</v>
      </c>
      <c r="G44" s="9">
        <v>1</v>
      </c>
      <c r="H44" s="44" t="s">
        <v>54</v>
      </c>
      <c r="I44" s="45">
        <f>E44*G44</f>
        <v>0.25</v>
      </c>
      <c r="J44" s="19"/>
    </row>
    <row r="45" spans="1:10" x14ac:dyDescent="0.3">
      <c r="A45" s="19"/>
      <c r="C45" s="46" t="s">
        <v>84</v>
      </c>
      <c r="D45" s="47" t="s">
        <v>85</v>
      </c>
      <c r="E45" s="48">
        <v>0.25</v>
      </c>
      <c r="F45" s="44" t="s">
        <v>53</v>
      </c>
      <c r="G45" s="9">
        <v>1</v>
      </c>
      <c r="H45" s="44" t="s">
        <v>54</v>
      </c>
      <c r="I45" s="45">
        <f>E45*G45</f>
        <v>0.25</v>
      </c>
      <c r="J45" s="19"/>
    </row>
    <row r="46" spans="1:10" x14ac:dyDescent="0.3">
      <c r="A46" s="19"/>
      <c r="C46" s="46" t="s">
        <v>86</v>
      </c>
      <c r="D46" s="47" t="s">
        <v>87</v>
      </c>
      <c r="E46" s="48">
        <v>0.25</v>
      </c>
      <c r="F46" s="44" t="s">
        <v>53</v>
      </c>
      <c r="G46" s="9">
        <v>1</v>
      </c>
      <c r="H46" s="44" t="s">
        <v>54</v>
      </c>
      <c r="I46" s="45">
        <f>E46*G46</f>
        <v>0.25</v>
      </c>
      <c r="J46" s="19"/>
    </row>
    <row r="47" spans="1:10" x14ac:dyDescent="0.3">
      <c r="A47" s="19"/>
      <c r="H47" s="75" t="s">
        <v>88</v>
      </c>
      <c r="I47" s="76">
        <f>SUM(I43:I46)</f>
        <v>1</v>
      </c>
      <c r="J47" s="19"/>
    </row>
    <row r="48" spans="1:10" x14ac:dyDescent="0.3">
      <c r="A48" s="19"/>
      <c r="H48" s="75"/>
      <c r="I48" s="76"/>
      <c r="J48" s="19"/>
    </row>
    <row r="49" spans="1:10" x14ac:dyDescent="0.3">
      <c r="A49" s="19"/>
      <c r="C49" s="33"/>
      <c r="D49" s="94" t="s">
        <v>89</v>
      </c>
      <c r="E49" s="57"/>
      <c r="F49" s="33"/>
      <c r="G49" s="33"/>
      <c r="H49" s="33"/>
      <c r="I49" s="51"/>
      <c r="J49" s="19"/>
    </row>
    <row r="50" spans="1:10" x14ac:dyDescent="0.3">
      <c r="A50" s="19"/>
      <c r="C50" s="52" t="s">
        <v>148</v>
      </c>
      <c r="D50" s="53" t="s">
        <v>143</v>
      </c>
      <c r="E50" s="42">
        <v>0</v>
      </c>
      <c r="F50" t="s">
        <v>29</v>
      </c>
      <c r="G50" s="95">
        <v>0</v>
      </c>
      <c r="H50" t="s">
        <v>30</v>
      </c>
      <c r="I50" s="49">
        <f>E50*G50</f>
        <v>0</v>
      </c>
      <c r="J50" s="19"/>
    </row>
    <row r="51" spans="1:10" x14ac:dyDescent="0.3">
      <c r="A51" s="19"/>
      <c r="C51" s="38" t="s">
        <v>149</v>
      </c>
      <c r="D51" s="39" t="s">
        <v>144</v>
      </c>
      <c r="E51" s="57">
        <v>0</v>
      </c>
      <c r="F51" s="33" t="s">
        <v>29</v>
      </c>
      <c r="G51" s="96">
        <v>0</v>
      </c>
      <c r="H51" s="33" t="s">
        <v>30</v>
      </c>
      <c r="I51" s="34">
        <f>E51*G51</f>
        <v>0</v>
      </c>
      <c r="J51" s="19"/>
    </row>
    <row r="52" spans="1:10" x14ac:dyDescent="0.3">
      <c r="A52" s="19"/>
      <c r="H52" s="97" t="s">
        <v>90</v>
      </c>
      <c r="I52" s="98">
        <f>SUM(I50:I51)</f>
        <v>0</v>
      </c>
      <c r="J52" s="19"/>
    </row>
    <row r="53" spans="1:10" x14ac:dyDescent="0.3">
      <c r="B53" s="17"/>
      <c r="H53" s="27"/>
      <c r="I53" s="28"/>
      <c r="J53" s="19"/>
    </row>
    <row r="54" spans="1:10" x14ac:dyDescent="0.3">
      <c r="B54" s="17"/>
      <c r="H54" s="29" t="s">
        <v>122</v>
      </c>
      <c r="I54" s="30">
        <f>I23+I40+I30+I47-I52</f>
        <v>38126.641600000003</v>
      </c>
      <c r="J54" s="19"/>
    </row>
    <row r="55" spans="1:10" ht="13.5" thickBot="1" x14ac:dyDescent="0.35">
      <c r="B55" s="24"/>
      <c r="C55" s="25"/>
      <c r="D55" s="25"/>
      <c r="E55" s="25"/>
      <c r="F55" s="25"/>
      <c r="G55" s="25"/>
      <c r="H55" s="25"/>
      <c r="I55" s="25"/>
      <c r="J55" s="26"/>
    </row>
  </sheetData>
  <sheetProtection algorithmName="SHA-512" hashValue="d4UuZbMHOM4CujvE30G9tkzmlxN9lGgZ5l3BVM22EBd/e9e0x+AqzvcntYhy1IfQZxAaq+NLG6vtsAyD6gGwog==" saltValue="ZtZUWre0+OZMbWvIPJwM7A==" spinCount="100000" sheet="1" objects="1" scenarios="1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B2F3B-BAB7-4076-A011-9014CAF3E404}">
  <dimension ref="A1:J54"/>
  <sheetViews>
    <sheetView topLeftCell="A37" zoomScale="70" zoomScaleNormal="70" workbookViewId="0">
      <selection activeCell="I51" sqref="I51"/>
    </sheetView>
  </sheetViews>
  <sheetFormatPr defaultColWidth="8.8984375" defaultRowHeight="13" x14ac:dyDescent="0.3"/>
  <cols>
    <col min="2" max="2" width="9.8984375" customWidth="1"/>
    <col min="3" max="3" width="5.09765625" bestFit="1" customWidth="1"/>
    <col min="4" max="4" width="60.09765625" bestFit="1" customWidth="1"/>
    <col min="5" max="5" width="18.296875" customWidth="1"/>
    <col min="6" max="6" width="9.09765625" bestFit="1" customWidth="1"/>
    <col min="7" max="7" width="15" bestFit="1" customWidth="1"/>
    <col min="8" max="8" width="51.69921875" bestFit="1" customWidth="1"/>
    <col min="9" max="9" width="18.09765625" customWidth="1"/>
  </cols>
  <sheetData>
    <row r="1" spans="2:10" ht="13.5" thickBot="1" x14ac:dyDescent="0.35"/>
    <row r="2" spans="2:10" x14ac:dyDescent="0.3">
      <c r="B2" s="14"/>
      <c r="C2" s="15"/>
      <c r="D2" s="15"/>
      <c r="E2" s="15"/>
      <c r="F2" s="15"/>
      <c r="G2" s="15"/>
      <c r="H2" s="15"/>
      <c r="I2" s="15"/>
      <c r="J2" s="16"/>
    </row>
    <row r="3" spans="2:10" ht="29.5" customHeight="1" x14ac:dyDescent="0.3">
      <c r="B3" s="66"/>
      <c r="C3" s="67"/>
      <c r="D3" s="68" t="s">
        <v>17</v>
      </c>
      <c r="E3" s="68"/>
      <c r="F3" s="68"/>
      <c r="G3" s="68"/>
      <c r="H3" s="68"/>
      <c r="I3" s="69"/>
      <c r="J3" s="70"/>
    </row>
    <row r="4" spans="2:10" x14ac:dyDescent="0.3">
      <c r="B4" s="66"/>
      <c r="C4" s="71"/>
      <c r="D4" s="72" t="s">
        <v>123</v>
      </c>
      <c r="E4" s="72"/>
      <c r="F4" s="72"/>
      <c r="G4" s="72"/>
      <c r="H4" s="72"/>
      <c r="I4" s="73"/>
      <c r="J4" s="70"/>
    </row>
    <row r="5" spans="2:10" x14ac:dyDescent="0.3">
      <c r="B5" s="17"/>
      <c r="J5" s="19"/>
    </row>
    <row r="6" spans="2:10" x14ac:dyDescent="0.3">
      <c r="B6" s="17"/>
      <c r="C6" s="74" t="s">
        <v>19</v>
      </c>
      <c r="D6" s="74" t="s">
        <v>20</v>
      </c>
      <c r="E6" s="74" t="s">
        <v>21</v>
      </c>
      <c r="F6" s="74" t="s">
        <v>22</v>
      </c>
      <c r="G6" s="74" t="s">
        <v>23</v>
      </c>
      <c r="H6" s="74"/>
      <c r="I6" s="74" t="s">
        <v>1</v>
      </c>
      <c r="J6" s="19"/>
    </row>
    <row r="7" spans="2:10" x14ac:dyDescent="0.3">
      <c r="B7" s="17"/>
      <c r="D7" s="56" t="s">
        <v>24</v>
      </c>
      <c r="J7" s="19"/>
    </row>
    <row r="8" spans="2:10" x14ac:dyDescent="0.3">
      <c r="B8" s="17"/>
      <c r="D8" s="58"/>
      <c r="E8" s="59"/>
      <c r="I8" s="43"/>
      <c r="J8" s="19"/>
    </row>
    <row r="9" spans="2:10" x14ac:dyDescent="0.3">
      <c r="B9" s="17"/>
      <c r="C9" s="35"/>
      <c r="D9" s="64" t="s">
        <v>132</v>
      </c>
      <c r="E9" s="31"/>
      <c r="F9" s="31"/>
      <c r="G9" s="31"/>
      <c r="H9" s="31"/>
      <c r="I9" s="32"/>
      <c r="J9" s="19"/>
    </row>
    <row r="10" spans="2:10" x14ac:dyDescent="0.3">
      <c r="B10" s="17"/>
      <c r="C10" s="52" t="s">
        <v>25</v>
      </c>
      <c r="D10" s="61" t="s">
        <v>26</v>
      </c>
      <c r="I10" s="49"/>
      <c r="J10" s="19"/>
    </row>
    <row r="11" spans="2:10" x14ac:dyDescent="0.3">
      <c r="B11" s="17"/>
      <c r="C11" s="52" t="s">
        <v>27</v>
      </c>
      <c r="D11" s="58" t="s">
        <v>28</v>
      </c>
      <c r="E11" s="59">
        <v>23800</v>
      </c>
      <c r="F11" t="s">
        <v>29</v>
      </c>
      <c r="G11" s="3">
        <v>1</v>
      </c>
      <c r="H11" t="s">
        <v>30</v>
      </c>
      <c r="I11" s="49">
        <f>E11*G11</f>
        <v>23800</v>
      </c>
      <c r="J11" s="19"/>
    </row>
    <row r="12" spans="2:10" x14ac:dyDescent="0.3">
      <c r="B12" s="17"/>
      <c r="C12" s="52" t="s">
        <v>31</v>
      </c>
      <c r="D12" s="58" t="s">
        <v>32</v>
      </c>
      <c r="E12" s="59">
        <v>23800</v>
      </c>
      <c r="F12" t="s">
        <v>29</v>
      </c>
      <c r="G12" s="3">
        <v>1</v>
      </c>
      <c r="H12" t="s">
        <v>30</v>
      </c>
      <c r="I12" s="49">
        <f t="shared" ref="I12:I21" si="0">E12*G12</f>
        <v>23800</v>
      </c>
      <c r="J12" s="19"/>
    </row>
    <row r="13" spans="2:10" x14ac:dyDescent="0.3">
      <c r="B13" s="17"/>
      <c r="C13" s="52" t="s">
        <v>33</v>
      </c>
      <c r="D13" s="58" t="s">
        <v>34</v>
      </c>
      <c r="E13" s="59"/>
      <c r="I13" s="49"/>
      <c r="J13" s="19"/>
    </row>
    <row r="14" spans="2:10" x14ac:dyDescent="0.3">
      <c r="B14" s="17"/>
      <c r="C14" s="52" t="s">
        <v>35</v>
      </c>
      <c r="D14" s="62" t="s">
        <v>36</v>
      </c>
      <c r="E14" s="59">
        <v>12600</v>
      </c>
      <c r="F14" t="s">
        <v>29</v>
      </c>
      <c r="G14" s="3">
        <v>1</v>
      </c>
      <c r="H14" t="s">
        <v>30</v>
      </c>
      <c r="I14" s="49">
        <f t="shared" si="0"/>
        <v>12600</v>
      </c>
      <c r="J14" s="19"/>
    </row>
    <row r="15" spans="2:10" x14ac:dyDescent="0.3">
      <c r="B15" s="17"/>
      <c r="C15" s="52" t="s">
        <v>37</v>
      </c>
      <c r="D15" s="62" t="s">
        <v>38</v>
      </c>
      <c r="E15" s="59">
        <v>2000</v>
      </c>
      <c r="F15" t="s">
        <v>29</v>
      </c>
      <c r="G15" s="3">
        <v>1</v>
      </c>
      <c r="H15" t="s">
        <v>30</v>
      </c>
      <c r="I15" s="49">
        <f t="shared" si="0"/>
        <v>2000</v>
      </c>
      <c r="J15" s="19"/>
    </row>
    <row r="16" spans="2:10" x14ac:dyDescent="0.3">
      <c r="B16" s="17"/>
      <c r="C16" s="52" t="s">
        <v>39</v>
      </c>
      <c r="D16" s="58" t="s">
        <v>40</v>
      </c>
      <c r="E16" s="59">
        <v>9200</v>
      </c>
      <c r="F16" t="s">
        <v>29</v>
      </c>
      <c r="G16" s="3">
        <v>1</v>
      </c>
      <c r="H16" t="s">
        <v>30</v>
      </c>
      <c r="I16" s="49">
        <f t="shared" si="0"/>
        <v>9200</v>
      </c>
      <c r="J16" s="19"/>
    </row>
    <row r="17" spans="1:10" x14ac:dyDescent="0.3">
      <c r="B17" s="17"/>
      <c r="C17" s="52" t="s">
        <v>41</v>
      </c>
      <c r="D17" s="61" t="s">
        <v>42</v>
      </c>
      <c r="I17" s="49"/>
      <c r="J17" s="65"/>
    </row>
    <row r="18" spans="1:10" x14ac:dyDescent="0.3">
      <c r="B18" s="17"/>
      <c r="C18" s="52" t="s">
        <v>43</v>
      </c>
      <c r="D18" s="58" t="s">
        <v>153</v>
      </c>
      <c r="E18" s="59">
        <v>3600</v>
      </c>
      <c r="F18" t="s">
        <v>29</v>
      </c>
      <c r="G18" s="4">
        <v>1</v>
      </c>
      <c r="H18" t="s">
        <v>30</v>
      </c>
      <c r="I18" s="49">
        <f t="shared" si="0"/>
        <v>3600</v>
      </c>
      <c r="J18" s="19"/>
    </row>
    <row r="19" spans="1:10" x14ac:dyDescent="0.3">
      <c r="B19" s="17"/>
      <c r="C19" s="52" t="s">
        <v>44</v>
      </c>
      <c r="D19" s="58" t="s">
        <v>32</v>
      </c>
      <c r="E19" s="59">
        <v>3600</v>
      </c>
      <c r="F19" t="s">
        <v>29</v>
      </c>
      <c r="G19" s="4">
        <v>1</v>
      </c>
      <c r="H19" t="s">
        <v>30</v>
      </c>
      <c r="I19" s="49">
        <f t="shared" si="0"/>
        <v>3600</v>
      </c>
      <c r="J19" s="19"/>
    </row>
    <row r="20" spans="1:10" x14ac:dyDescent="0.3">
      <c r="B20" s="17"/>
      <c r="C20" s="52" t="s">
        <v>45</v>
      </c>
      <c r="D20" s="58" t="s">
        <v>46</v>
      </c>
      <c r="E20" s="59">
        <v>3600</v>
      </c>
      <c r="F20" t="s">
        <v>29</v>
      </c>
      <c r="G20" s="4">
        <v>1</v>
      </c>
      <c r="H20" t="s">
        <v>30</v>
      </c>
      <c r="I20" s="49">
        <f t="shared" si="0"/>
        <v>3600</v>
      </c>
      <c r="J20" s="19"/>
    </row>
    <row r="21" spans="1:10" x14ac:dyDescent="0.3">
      <c r="B21" s="17"/>
      <c r="C21" s="38" t="s">
        <v>47</v>
      </c>
      <c r="D21" s="60" t="s">
        <v>48</v>
      </c>
      <c r="E21" s="40">
        <v>1100</v>
      </c>
      <c r="F21" s="33" t="s">
        <v>29</v>
      </c>
      <c r="G21" s="5">
        <v>1</v>
      </c>
      <c r="H21" s="33" t="s">
        <v>30</v>
      </c>
      <c r="I21" s="34">
        <f t="shared" si="0"/>
        <v>1100</v>
      </c>
      <c r="J21" s="19"/>
    </row>
    <row r="22" spans="1:10" x14ac:dyDescent="0.3">
      <c r="A22" s="19"/>
      <c r="B22" s="17"/>
      <c r="H22" s="27" t="s">
        <v>49</v>
      </c>
      <c r="I22" s="28">
        <f>SUM(I11:I21)</f>
        <v>83300</v>
      </c>
      <c r="J22" s="19"/>
    </row>
    <row r="23" spans="1:10" x14ac:dyDescent="0.3">
      <c r="A23" s="19"/>
      <c r="H23" s="27"/>
      <c r="I23" s="28"/>
      <c r="J23" s="19"/>
    </row>
    <row r="24" spans="1:10" x14ac:dyDescent="0.3">
      <c r="A24" s="19"/>
      <c r="B24" s="17"/>
      <c r="D24" s="56" t="s">
        <v>50</v>
      </c>
      <c r="J24" s="19"/>
    </row>
    <row r="25" spans="1:10" x14ac:dyDescent="0.3">
      <c r="A25" s="19"/>
      <c r="C25" s="35" t="s">
        <v>51</v>
      </c>
      <c r="D25" s="36" t="s">
        <v>52</v>
      </c>
      <c r="E25" s="55">
        <v>1</v>
      </c>
      <c r="F25" s="31" t="s">
        <v>53</v>
      </c>
      <c r="G25" s="6">
        <v>1</v>
      </c>
      <c r="H25" s="31" t="s">
        <v>54</v>
      </c>
      <c r="I25" s="32">
        <f>E25*G25</f>
        <v>1</v>
      </c>
      <c r="J25" s="19"/>
    </row>
    <row r="26" spans="1:10" x14ac:dyDescent="0.3">
      <c r="A26" s="19"/>
      <c r="C26" s="52" t="s">
        <v>55</v>
      </c>
      <c r="D26" s="53" t="s">
        <v>56</v>
      </c>
      <c r="E26" s="42">
        <v>1</v>
      </c>
      <c r="F26" t="s">
        <v>53</v>
      </c>
      <c r="G26" s="3">
        <v>1</v>
      </c>
      <c r="H26" t="s">
        <v>54</v>
      </c>
      <c r="I26" s="49">
        <f t="shared" ref="I26:I28" si="1">E26*G26</f>
        <v>1</v>
      </c>
      <c r="J26" s="19"/>
    </row>
    <row r="27" spans="1:10" x14ac:dyDescent="0.3">
      <c r="A27" s="19"/>
      <c r="C27" s="52" t="s">
        <v>57</v>
      </c>
      <c r="D27" s="53" t="s">
        <v>58</v>
      </c>
      <c r="E27" s="42">
        <v>1</v>
      </c>
      <c r="F27" t="s">
        <v>53</v>
      </c>
      <c r="G27" s="3">
        <v>1</v>
      </c>
      <c r="H27" t="s">
        <v>54</v>
      </c>
      <c r="I27" s="49">
        <f t="shared" si="1"/>
        <v>1</v>
      </c>
      <c r="J27" s="19"/>
    </row>
    <row r="28" spans="1:10" x14ac:dyDescent="0.3">
      <c r="A28" s="19"/>
      <c r="C28" s="38" t="s">
        <v>59</v>
      </c>
      <c r="D28" s="39" t="s">
        <v>60</v>
      </c>
      <c r="E28" s="57">
        <v>1</v>
      </c>
      <c r="F28" s="33" t="s">
        <v>53</v>
      </c>
      <c r="G28" s="5">
        <v>1</v>
      </c>
      <c r="H28" s="33" t="s">
        <v>54</v>
      </c>
      <c r="I28" s="34">
        <f t="shared" si="1"/>
        <v>1</v>
      </c>
      <c r="J28" s="19"/>
    </row>
    <row r="29" spans="1:10" x14ac:dyDescent="0.3">
      <c r="A29" s="19"/>
      <c r="H29" s="27" t="s">
        <v>61</v>
      </c>
      <c r="I29" s="28">
        <f>SUM(I25:I28)</f>
        <v>4</v>
      </c>
      <c r="J29" s="19"/>
    </row>
    <row r="30" spans="1:10" x14ac:dyDescent="0.3">
      <c r="A30" s="19"/>
      <c r="H30" s="27"/>
      <c r="I30" s="28"/>
      <c r="J30" s="19"/>
    </row>
    <row r="31" spans="1:10" x14ac:dyDescent="0.3">
      <c r="A31" s="19"/>
      <c r="D31" s="56" t="s">
        <v>62</v>
      </c>
      <c r="J31" s="19"/>
    </row>
    <row r="32" spans="1:10" x14ac:dyDescent="0.3">
      <c r="A32" s="19"/>
      <c r="C32" s="35" t="s">
        <v>63</v>
      </c>
      <c r="D32" s="36" t="s">
        <v>64</v>
      </c>
      <c r="E32" s="55">
        <v>1</v>
      </c>
      <c r="F32" s="31" t="s">
        <v>53</v>
      </c>
      <c r="G32" s="6">
        <v>1</v>
      </c>
      <c r="H32" s="31" t="s">
        <v>54</v>
      </c>
      <c r="I32" s="32">
        <f>E32*G32</f>
        <v>1</v>
      </c>
      <c r="J32" s="19"/>
    </row>
    <row r="33" spans="1:10" x14ac:dyDescent="0.3">
      <c r="A33" s="19"/>
      <c r="C33" s="52" t="s">
        <v>65</v>
      </c>
      <c r="D33" s="53" t="s">
        <v>66</v>
      </c>
      <c r="E33" s="42">
        <v>1</v>
      </c>
      <c r="F33" t="s">
        <v>53</v>
      </c>
      <c r="G33" s="3">
        <v>1</v>
      </c>
      <c r="H33" t="s">
        <v>54</v>
      </c>
      <c r="I33" s="49">
        <f>E33*G33</f>
        <v>1</v>
      </c>
      <c r="J33" s="19"/>
    </row>
    <row r="34" spans="1:10" x14ac:dyDescent="0.3">
      <c r="A34" s="19"/>
      <c r="C34" s="52" t="s">
        <v>67</v>
      </c>
      <c r="D34" s="53" t="s">
        <v>68</v>
      </c>
      <c r="E34" s="42">
        <v>1</v>
      </c>
      <c r="F34" t="s">
        <v>53</v>
      </c>
      <c r="G34" s="3">
        <v>1</v>
      </c>
      <c r="H34" t="s">
        <v>54</v>
      </c>
      <c r="I34" s="49">
        <f t="shared" ref="I34:I38" si="2">E34*G34</f>
        <v>1</v>
      </c>
      <c r="J34" s="19"/>
    </row>
    <row r="35" spans="1:10" x14ac:dyDescent="0.3">
      <c r="A35" s="19"/>
      <c r="C35" s="52" t="s">
        <v>69</v>
      </c>
      <c r="D35" s="53" t="s">
        <v>70</v>
      </c>
      <c r="E35" s="42">
        <v>1</v>
      </c>
      <c r="F35" t="s">
        <v>53</v>
      </c>
      <c r="G35" s="3">
        <v>1</v>
      </c>
      <c r="H35" t="s">
        <v>54</v>
      </c>
      <c r="I35" s="49">
        <f t="shared" si="2"/>
        <v>1</v>
      </c>
      <c r="J35" s="19"/>
    </row>
    <row r="36" spans="1:10" x14ac:dyDescent="0.3">
      <c r="A36" s="19"/>
      <c r="C36" s="52" t="s">
        <v>71</v>
      </c>
      <c r="D36" s="53" t="s">
        <v>72</v>
      </c>
      <c r="E36" s="7">
        <v>0.01</v>
      </c>
      <c r="F36" t="s">
        <v>73</v>
      </c>
      <c r="G36" s="43">
        <f>SUM(I29:I35)+I22</f>
        <v>83308</v>
      </c>
      <c r="I36" s="49">
        <f>E36*G36</f>
        <v>833.08</v>
      </c>
      <c r="J36" s="19"/>
    </row>
    <row r="37" spans="1:10" x14ac:dyDescent="0.3">
      <c r="A37" s="19"/>
      <c r="C37" s="52" t="s">
        <v>74</v>
      </c>
      <c r="D37" s="53" t="s">
        <v>75</v>
      </c>
      <c r="E37" s="7">
        <v>0.01</v>
      </c>
      <c r="F37" t="s">
        <v>73</v>
      </c>
      <c r="G37" s="43">
        <f>SUM(I29:I36)+I22</f>
        <v>84141.08</v>
      </c>
      <c r="I37" s="49">
        <f t="shared" si="2"/>
        <v>841.41079999999999</v>
      </c>
      <c r="J37" s="19"/>
    </row>
    <row r="38" spans="1:10" x14ac:dyDescent="0.3">
      <c r="A38" s="19"/>
      <c r="C38" s="38" t="s">
        <v>76</v>
      </c>
      <c r="D38" s="39" t="s">
        <v>77</v>
      </c>
      <c r="E38" s="8">
        <v>0.01</v>
      </c>
      <c r="F38" s="33" t="s">
        <v>73</v>
      </c>
      <c r="G38" s="51">
        <f>SUM(I29:I36)+I22</f>
        <v>84141.08</v>
      </c>
      <c r="H38" s="33"/>
      <c r="I38" s="34">
        <f t="shared" si="2"/>
        <v>841.41079999999999</v>
      </c>
      <c r="J38" s="19"/>
    </row>
    <row r="39" spans="1:10" x14ac:dyDescent="0.3">
      <c r="A39" s="19"/>
      <c r="H39" s="27" t="s">
        <v>78</v>
      </c>
      <c r="I39" s="28">
        <f>SUM(I32:I38)</f>
        <v>2519.9016000000001</v>
      </c>
      <c r="J39" s="19"/>
    </row>
    <row r="40" spans="1:10" x14ac:dyDescent="0.3">
      <c r="A40" s="19"/>
      <c r="D40" s="56"/>
      <c r="J40" s="19"/>
    </row>
    <row r="41" spans="1:10" x14ac:dyDescent="0.3">
      <c r="A41" s="19"/>
      <c r="D41" s="41" t="s">
        <v>79</v>
      </c>
      <c r="E41" s="42"/>
      <c r="I41" s="43"/>
      <c r="J41" s="19"/>
    </row>
    <row r="42" spans="1:10" x14ac:dyDescent="0.3">
      <c r="A42" s="19"/>
      <c r="C42" s="46" t="s">
        <v>80</v>
      </c>
      <c r="D42" s="47" t="s">
        <v>81</v>
      </c>
      <c r="E42" s="48">
        <v>0.25</v>
      </c>
      <c r="F42" s="44" t="s">
        <v>53</v>
      </c>
      <c r="G42" s="9">
        <v>1</v>
      </c>
      <c r="H42" s="44" t="s">
        <v>54</v>
      </c>
      <c r="I42" s="45">
        <f>E42*G42</f>
        <v>0.25</v>
      </c>
      <c r="J42" s="19"/>
    </row>
    <row r="43" spans="1:10" x14ac:dyDescent="0.3">
      <c r="A43" s="19"/>
      <c r="C43" s="46" t="s">
        <v>82</v>
      </c>
      <c r="D43" s="47" t="s">
        <v>83</v>
      </c>
      <c r="E43" s="48">
        <v>0.25</v>
      </c>
      <c r="F43" s="44" t="s">
        <v>53</v>
      </c>
      <c r="G43" s="9">
        <v>1</v>
      </c>
      <c r="H43" s="44" t="s">
        <v>54</v>
      </c>
      <c r="I43" s="45">
        <f>E43*G43</f>
        <v>0.25</v>
      </c>
      <c r="J43" s="19"/>
    </row>
    <row r="44" spans="1:10" x14ac:dyDescent="0.3">
      <c r="A44" s="19"/>
      <c r="C44" s="46" t="s">
        <v>84</v>
      </c>
      <c r="D44" s="47" t="s">
        <v>85</v>
      </c>
      <c r="E44" s="48">
        <v>0.25</v>
      </c>
      <c r="F44" s="44" t="s">
        <v>53</v>
      </c>
      <c r="G44" s="9">
        <v>1</v>
      </c>
      <c r="H44" s="44" t="s">
        <v>54</v>
      </c>
      <c r="I44" s="45">
        <f>E44*G44</f>
        <v>0.25</v>
      </c>
      <c r="J44" s="19"/>
    </row>
    <row r="45" spans="1:10" x14ac:dyDescent="0.3">
      <c r="A45" s="19"/>
      <c r="C45" s="46" t="s">
        <v>86</v>
      </c>
      <c r="D45" s="47" t="s">
        <v>87</v>
      </c>
      <c r="E45" s="48">
        <v>0.25</v>
      </c>
      <c r="F45" s="44" t="s">
        <v>53</v>
      </c>
      <c r="G45" s="9">
        <v>1</v>
      </c>
      <c r="H45" s="44" t="s">
        <v>54</v>
      </c>
      <c r="I45" s="45">
        <f>E45*G45</f>
        <v>0.25</v>
      </c>
      <c r="J45" s="19"/>
    </row>
    <row r="46" spans="1:10" x14ac:dyDescent="0.3">
      <c r="A46" s="19"/>
      <c r="H46" s="75" t="s">
        <v>88</v>
      </c>
      <c r="I46" s="76">
        <f>SUM(I42:I45)</f>
        <v>1</v>
      </c>
      <c r="J46" s="19"/>
    </row>
    <row r="47" spans="1:10" x14ac:dyDescent="0.3">
      <c r="A47" s="19"/>
      <c r="H47" s="75"/>
      <c r="I47" s="76"/>
      <c r="J47" s="19"/>
    </row>
    <row r="48" spans="1:10" x14ac:dyDescent="0.3">
      <c r="A48" s="19"/>
      <c r="C48" s="33"/>
      <c r="D48" s="77" t="s">
        <v>89</v>
      </c>
      <c r="E48" s="57"/>
      <c r="F48" s="33"/>
      <c r="G48" s="33"/>
      <c r="H48" s="33"/>
      <c r="I48" s="51"/>
      <c r="J48" s="19"/>
    </row>
    <row r="49" spans="1:10" x14ac:dyDescent="0.3">
      <c r="A49" s="19"/>
      <c r="C49" s="52" t="s">
        <v>148</v>
      </c>
      <c r="D49" s="53" t="s">
        <v>143</v>
      </c>
      <c r="E49" s="42">
        <v>1600</v>
      </c>
      <c r="F49" t="s">
        <v>29</v>
      </c>
      <c r="G49" s="3">
        <v>1</v>
      </c>
      <c r="H49" t="s">
        <v>30</v>
      </c>
      <c r="I49" s="49">
        <f>E49*G49</f>
        <v>1600</v>
      </c>
      <c r="J49" s="19"/>
    </row>
    <row r="50" spans="1:10" x14ac:dyDescent="0.3">
      <c r="A50" s="19"/>
      <c r="C50" s="38" t="s">
        <v>149</v>
      </c>
      <c r="D50" s="39" t="s">
        <v>144</v>
      </c>
      <c r="E50" s="57">
        <v>400</v>
      </c>
      <c r="F50" s="33" t="s">
        <v>29</v>
      </c>
      <c r="G50" s="5">
        <v>1</v>
      </c>
      <c r="H50" s="33" t="s">
        <v>30</v>
      </c>
      <c r="I50" s="34">
        <f>E50*G50</f>
        <v>400</v>
      </c>
      <c r="J50" s="19"/>
    </row>
    <row r="51" spans="1:10" x14ac:dyDescent="0.3">
      <c r="A51" s="19"/>
      <c r="H51" s="27" t="s">
        <v>90</v>
      </c>
      <c r="I51" s="28">
        <f>SUM(I49:I50)</f>
        <v>2000</v>
      </c>
      <c r="J51" s="19"/>
    </row>
    <row r="52" spans="1:10" x14ac:dyDescent="0.3">
      <c r="A52" s="19"/>
      <c r="H52" s="27"/>
      <c r="I52" s="28"/>
      <c r="J52" s="19"/>
    </row>
    <row r="53" spans="1:10" x14ac:dyDescent="0.3">
      <c r="A53" s="19"/>
      <c r="H53" s="29" t="s">
        <v>124</v>
      </c>
      <c r="I53" s="30">
        <f>I22+I39+I29+I46-I51</f>
        <v>83824.901599999997</v>
      </c>
      <c r="J53" s="19"/>
    </row>
    <row r="54" spans="1:10" ht="13.5" thickBot="1" x14ac:dyDescent="0.35">
      <c r="A54" s="19"/>
      <c r="B54" s="24"/>
      <c r="C54" s="25"/>
      <c r="D54" s="25"/>
      <c r="E54" s="25"/>
      <c r="F54" s="25"/>
      <c r="G54" s="25"/>
      <c r="H54" s="25"/>
      <c r="I54" s="25"/>
      <c r="J54" s="26"/>
    </row>
  </sheetData>
  <sheetProtection algorithmName="SHA-512" hashValue="6VHOyd/QMIhgUTs8aYvCb7dJ+eiToI2OGwzfrBGKrqPN6Ix93yY4kNGcgiBjL12SAbA7T61W/vb+2IxM6/iLGg==" saltValue="hDtK2USpXGNbUjlIDVPZSA==" spinCount="100000" sheet="1" objects="1" scenario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KRW_GROW_RAPPORT_LEEG" ma:contentTypeID="0x010100732975B3174ED3479357A15128F3E8A900FAB4CB86CC792F4DA582F32705D46DEA" ma:contentTypeVersion="14" ma:contentTypeDescription="Leeg rapport" ma:contentTypeScope="" ma:versionID="1358a7bfc590848fd697744e82c2c146">
  <xsd:schema xmlns:xsd="http://www.w3.org/2001/XMLSchema" xmlns:xs="http://www.w3.org/2001/XMLSchema" xmlns:p="http://schemas.microsoft.com/office/2006/metadata/properties" xmlns:ns1="http://schemas.microsoft.com/sharepoint/v3" xmlns:ns3="8a1e0323-6ae6-4dce-ace9-e7fbc92cfb2c" xmlns:ns4="d9b612a9-1a51-438b-a29e-8e2ee1fd9ca1" targetNamespace="http://schemas.microsoft.com/office/2006/metadata/properties" ma:root="true" ma:fieldsID="7bc006825800cea940c5be499a662e4e" ns1:_="" ns3:_="" ns4:_="">
    <xsd:import namespace="http://schemas.microsoft.com/sharepoint/v3"/>
    <xsd:import namespace="8a1e0323-6ae6-4dce-ace9-e7fbc92cfb2c"/>
    <xsd:import namespace="d9b612a9-1a51-438b-a29e-8e2ee1fd9ca1"/>
    <xsd:element name="properties">
      <xsd:complexType>
        <xsd:sequence>
          <xsd:element name="documentManagement">
            <xsd:complexType>
              <xsd:all>
                <xsd:element ref="ns3:Datum" minOccurs="0"/>
                <xsd:element ref="ns3:Document_x0020_status1"/>
                <xsd:element ref="ns3:Document_type"/>
                <xsd:element ref="ns3:Goedgekeurd_x0020_door" minOccurs="0"/>
                <xsd:element ref="ns3:Ontwerpfase" minOccurs="0"/>
                <xsd:element ref="ns3:Discipline"/>
                <xsd:element ref="ns3:Werkset" minOccurs="0"/>
                <xsd:element ref="ns3:Gecontroleerd_door" minOccurs="0"/>
                <xsd:element ref="ns1:Company" minOccurs="0"/>
                <xsd:element ref="ns3:classificatie_x0020_label"/>
                <xsd:element ref="ns3:_dlc_DocId" minOccurs="0"/>
                <xsd:element ref="ns3:_dlc_DocIdUrl" minOccurs="0"/>
                <xsd:element ref="ns3:_dlc_DocIdPersistId" minOccurs="0"/>
                <xsd:element ref="ns4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4:MediaServiceObjectDetectorVersions" minOccurs="0"/>
                <xsd:element ref="ns4:MediaServiceSearchProperties" minOccurs="0"/>
                <xsd:element ref="ns4:_ApprovalAssignedTo" minOccurs="0"/>
                <xsd:element ref="ns4:_ApprovalRespondedBy" minOccurs="0"/>
                <xsd:element ref="ns4:_ApprovalSentBy" minOccurs="0"/>
                <xsd:element ref="ns4:_Approval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ompany" ma:index="11" nillable="true" ma:displayName="Company" ma:internalName="Company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1e0323-6ae6-4dce-ace9-e7fbc92cfb2c" elementFormDefault="qualified">
    <xsd:import namespace="http://schemas.microsoft.com/office/2006/documentManagement/types"/>
    <xsd:import namespace="http://schemas.microsoft.com/office/infopath/2007/PartnerControls"/>
    <xsd:element name="Datum" ma:index="3" nillable="true" ma:displayName="Datum" ma:default="[today]" ma:format="DateOnly" ma:internalName="Datum">
      <xsd:simpleType>
        <xsd:restriction base="dms:DateTime"/>
      </xsd:simpleType>
    </xsd:element>
    <xsd:element name="Document_x0020_status1" ma:index="4" ma:displayName="Document_status" ma:default="Concept" ma:format="Dropdown" ma:internalName="Document_x0020_status1">
      <xsd:simpleType>
        <xsd:restriction base="dms:Choice">
          <xsd:enumeration value="Niet gestart"/>
          <xsd:enumeration value="Concept"/>
          <xsd:enumeration value="Herzien"/>
          <xsd:enumeration value="Gepland"/>
          <xsd:enumeration value="Definitief"/>
          <xsd:enumeration value="Vervallen"/>
        </xsd:restriction>
      </xsd:simpleType>
    </xsd:element>
    <xsd:element name="Document_type" ma:index="5" ma:displayName="Document_type" ma:default="Memo" ma:format="Dropdown" ma:internalName="Document_type">
      <xsd:simpleType>
        <xsd:restriction base="dms:Choice">
          <xsd:enumeration value="Memo"/>
          <xsd:enumeration value="Rapport"/>
          <xsd:enumeration value="Agenda"/>
          <xsd:enumeration value="Verslag"/>
          <xsd:enumeration value="Contract"/>
          <xsd:enumeration value="Brief / E-mail"/>
          <xsd:enumeration value="Presentatie"/>
          <xsd:enumeration value="Berekening"/>
          <xsd:enumeration value="Tekening / Kaart"/>
          <xsd:enumeration value="Planning"/>
          <xsd:enumeration value="Formulier"/>
          <xsd:enumeration value="GIS"/>
          <xsd:enumeration value="3DModel"/>
          <xsd:enumeration value="Afbeelding / Foto"/>
          <xsd:enumeration value="Bijlage"/>
          <xsd:enumeration value="Inkoop / Opdracht"/>
          <xsd:enumeration value="Offerte"/>
          <xsd:enumeration value="Raming"/>
          <xsd:enumeration value="Factuur"/>
          <xsd:enumeration value="Lijst / Tabel"/>
          <xsd:enumeration value="Schema / Diagram"/>
          <xsd:enumeration value="Factsheet"/>
          <xsd:enumeration value="Verifcatie"/>
          <xsd:enumeration value="Sjabloon / Template"/>
          <xsd:enumeration value="ZIP bestand"/>
          <xsd:enumeration value="URL / Link"/>
          <xsd:enumeration value="Ingekomen data"/>
          <xsd:enumeration value="Video"/>
        </xsd:restriction>
      </xsd:simpleType>
    </xsd:element>
    <xsd:element name="Goedgekeurd_x0020_door" ma:index="6" nillable="true" ma:displayName="Manager" ma:list="UserInfo" ma:SharePointGroup="0" ma:internalName="Goedgekeurd_x0020_do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ntwerpfase" ma:index="7" nillable="true" ma:displayName="Ontwerpfase" ma:default="VO" ma:format="Dropdown" ma:internalName="Ontwerpfase">
      <xsd:simpleType>
        <xsd:restriction base="dms:Choice">
          <xsd:enumeration value="SO"/>
          <xsd:enumeration value="VO"/>
          <xsd:enumeration value="DO"/>
          <xsd:enumeration value="UO"/>
          <xsd:enumeration value="EI"/>
          <xsd:enumeration value="Pre ontwerp"/>
          <xsd:enumeration value="Realisatie en contract"/>
        </xsd:restriction>
      </xsd:simpleType>
    </xsd:element>
    <xsd:element name="Discipline" ma:index="8" ma:displayName="Discipline" ma:default="000 Algemeen" ma:format="RadioButtons" ma:internalName="Discipline">
      <xsd:simpleType>
        <xsd:restriction base="dms:Choice">
          <xsd:enumeration value="000 Algemeen"/>
          <xsd:enumeration value="001 Projectmanagement"/>
          <xsd:enumeration value="002 Omgevingsmanagement"/>
          <xsd:enumeration value="003 Projectbeheersing"/>
          <xsd:enumeration value="004 Technisch management"/>
          <xsd:enumeration value="005 Contractmanagement"/>
          <xsd:enumeration value="006 Financiën"/>
          <xsd:enumeration value="007 Capaciteitsmanagment"/>
          <xsd:enumeration value="008 Kosten management"/>
          <xsd:enumeration value="009 Vergunningen management"/>
          <xsd:enumeration value="010 Ecologie management"/>
          <xsd:enumeration value="011 Veldwerk management"/>
          <xsd:enumeration value="012 CE"/>
          <xsd:enumeration value="012 CS-OOO"/>
          <xsd:enumeration value="012 CS-VROO"/>
          <xsd:enumeration value="012 NGE"/>
          <xsd:enumeration value="012 OO"/>
          <xsd:enumeration value="012 WSCS-OCE"/>
        </xsd:restriction>
      </xsd:simpleType>
    </xsd:element>
    <xsd:element name="Werkset" ma:index="9" nillable="true" ma:displayName="Werkset" ma:format="Dropdown" ma:internalName="Werkset">
      <xsd:simpleType>
        <xsd:restriction base="dms:Choice">
          <xsd:enumeration value="001 Kwartiermakersfase"/>
          <xsd:enumeration value="002 Pannerdensche KOP"/>
          <xsd:enumeration value="003 Inzet IPM-kernteam 2020"/>
          <xsd:enumeration value="004 EOI Riviertakken"/>
          <xsd:enumeration value="005 Werkwijzen en kaders"/>
          <xsd:enumeration value="006 Omgevingsmanagement 2020"/>
          <xsd:enumeration value="007 Inkoopplan"/>
          <xsd:enumeration value="008 Inhuur omgevingsmanager IJssel 2020"/>
          <xsd:enumeration value="009 Pilotproject"/>
          <xsd:enumeration value="010 Projectbeheersing 2020"/>
          <xsd:enumeration value="011 Haalbaarheid deelprojecten"/>
          <xsd:enumeration value="012 Standaardisatie contractmanagement"/>
          <xsd:enumeration value="013 Studie Renkums Beekdal"/>
          <xsd:enumeration value="014 Studie Tichelbeekse Waard"/>
          <xsd:enumeration value="015 Opstellen Algemene Visies"/>
          <xsd:enumeration value="016 Specificeren LESA en EI (zijnde niet pilot)"/>
          <xsd:enumeration value="017 Control Room"/>
          <xsd:enumeration value="018 IPM-team 2021"/>
          <xsd:enumeration value="019 Projectbeheersing Q1-Q2 2021"/>
          <xsd:enumeration value="020 Schetsontwerp batch 2 maatregelen"/>
          <xsd:enumeration value="021 Scopemanagement"/>
          <xsd:enumeration value="022 Projectbeheersing Q2-Q4 2021"/>
          <xsd:enumeration value="023 Ondersteuning IPM-team GROW"/>
          <xsd:enumeration value="024 Inzet IPM-team Q3-Q4"/>
          <xsd:enumeration value="025 Bureaustudies"/>
          <xsd:enumeration value="026 Ontwerpwerkzaamheden (SO + VO)"/>
          <xsd:enumeration value="027 Themasessies SBB"/>
          <xsd:enumeration value="028 Control Room - fase 2"/>
          <xsd:enumeration value="029 Projectbeheersing Q1-Q2 2022"/>
          <xsd:enumeration value="030 Tactisch Inkoopplan"/>
          <xsd:enumeration value="Werkset 031 Pilot VO-fase"/>
          <xsd:enumeration value="Werkset 032 Inzet IPM-team 2022"/>
          <xsd:enumeration value="Werkset 033 Ondersteuning IPM-team 2022"/>
          <xsd:enumeration value="Werkset 034 5 sporen SBB-RWS"/>
          <xsd:enumeration value="Werkset 035 Ondersteuning scopemanagement 2022"/>
          <xsd:enumeration value="Werkset 036 Ecologisch veldonderzoek VO-fase"/>
          <xsd:enumeration value="Werkset 037 Geohydrologische monitoring"/>
          <xsd:enumeration value="Werkset 038 Modellen ROK &amp; NOKs"/>
          <xsd:enumeration value="Werkset 039 Projectbeheersing Q3-Q4 2022"/>
          <xsd:enumeration value="Werkset 040 Modellering Geohydrologie"/>
          <xsd:enumeration value="Werkset 041 Projectbeheersing 2023"/>
          <xsd:enumeration value="Werkset 042 - Inzet sleutelfunctionarissen 2023"/>
          <xsd:enumeration value="Werkset 043 - Ondersteuning IPM-team GROW 2023"/>
          <xsd:enumeration value="Werkset 044 - Koepelkosten planstudie 2023"/>
          <xsd:enumeration value="Werkset 045 - Milieu hygiënisch onderzoek IJssel"/>
          <xsd:enumeration value="Werkset 046 - Milieu hygiënisch onderzoek NRL + Waal"/>
          <xsd:enumeration value="Werkset 047 - Overige conditionerende onderzoeken"/>
          <xsd:enumeration value="Werkset 048 - VO IJssel Noord 1"/>
          <xsd:enumeration value="Werkset 049 - VO IJssel Noord 2"/>
          <xsd:enumeration value="Werkset 050 - VO IJssel Midden"/>
          <xsd:enumeration value="Werkset 051 - VO IJssel Zuid"/>
          <xsd:enumeration value="Werkset 052 - VO NRL Oost"/>
          <xsd:enumeration value="Werkset 053 - VO NRL West"/>
          <xsd:enumeration value="Werkset 054 - VO Waal"/>
          <xsd:enumeration value="Werkset 055 - Stelposten tbv VO"/>
          <xsd:enumeration value="Werkset 056 - Overall management Q3 2023"/>
          <xsd:enumeration value="Werkset 057 - VO-werkzaamheden dec 2022 - sept 2023"/>
          <xsd:enumeration value="Werkset 058 - Overall management Q4 2023"/>
          <xsd:enumeration value="Werkset 059 - Projectbeheersing 2024"/>
          <xsd:enumeration value="Werkset 060 - Management 2024"/>
          <xsd:enumeration value="Werkset 061 - Koepelkosten 2024"/>
          <xsd:enumeration value="Werkset 062 - Beschermde gebieden VO-fase"/>
          <xsd:enumeration value="Werkset 063 - Stikstofberekeningen VO-fase"/>
          <xsd:enumeration value="Werkset 064 - Management Q2 2024"/>
          <xsd:enumeration value="Werkset 065 - Koepelkosten Q2 2024"/>
          <xsd:enumeration value="Werkset 066 - Projectbeheersing Q2 2024"/>
          <xsd:enumeration value="Werkset 067 - Management Q3-Q4 2024"/>
          <xsd:enumeration value="Werkset 068 - koepelkosten Q3-Q4 2024"/>
          <xsd:enumeration value="Werkset 069 - Projectbeheersing Q3-Q4 2024"/>
          <xsd:enumeration value="Werkset 070 - Afronding aanbestedingsdossier"/>
          <xsd:enumeration value="Werkset 071 - Indiening definitieve vergunningsaanvragen na VO"/>
          <xsd:enumeration value="Werkset 072 - Koepelkosten Q1 en Q2 2025"/>
          <xsd:enumeration value="Werkset 073 - Projectbeheersing Q1 en Q2 2025"/>
          <xsd:enumeration value="Werkset 074 - Management Q1-Q2 2025"/>
        </xsd:restriction>
      </xsd:simpleType>
    </xsd:element>
    <xsd:element name="Gecontroleerd_door" ma:index="10" nillable="true" ma:displayName="Gecontroleerd_door" ma:internalName="Gecontroleerd_door">
      <xsd:simpleType>
        <xsd:restriction base="dms:Text">
          <xsd:maxLength value="255"/>
        </xsd:restriction>
      </xsd:simpleType>
    </xsd:element>
    <xsd:element name="classificatie_x0020_label" ma:index="12" ma:displayName="Classificatie label" ma:default="AS2 - Intern" ma:format="Dropdown" ma:internalName="classificatie_x0020_label">
      <xsd:simpleType>
        <xsd:restriction base="dms:Choice">
          <xsd:enumeration value="AS3 - Publiek"/>
          <xsd:enumeration value="AS2 - Intern"/>
          <xsd:enumeration value="AS1 - Gevoelig"/>
        </xsd:restriction>
      </xsd:simpleType>
    </xsd:element>
    <xsd:element name="_dlc_DocId" ma:index="17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18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4" nillable="true" ma:displayName="Taxonomy Catch All Column" ma:hidden="true" ma:list="{9a7382c5-22ae-464f-90f8-44df04b555f8}" ma:internalName="TaxCatchAll" ma:showField="CatchAllData" ma:web="8a1e0323-6ae6-4dce-ace9-e7fbc92cfb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612a9-1a51-438b-a29e-8e2ee1fd9ca1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f35aeea7-e848-442f-a6c3-04e7a31ee3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pprovalAssignedTo" ma:index="29" nillable="true" ma:displayName="Goedkeurd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30" nillable="true" ma:displayName="Antwoorden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31" nillable="true" ma:displayName="Goedkeuring auteu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32" nillable="true" ma:displayName="Goedkeuringsstatus" ma:internalName="_ApprovalStatu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" ma:displayName="Auteur"/>
        <xsd:element ref="dcterms:created" minOccurs="0" maxOccurs="1"/>
        <xsd:element ref="dc:identifier" minOccurs="0" maxOccurs="1"/>
        <xsd:element name="contentType" minOccurs="0" maxOccurs="1" type="xsd:string" ma:index="21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1 xmlns="8a1e0323-6ae6-4dce-ace9-e7fbc92cfb2c">Concept</Document_x0020_status1>
    <lcf76f155ced4ddcb4097134ff3c332f xmlns="d9b612a9-1a51-438b-a29e-8e2ee1fd9ca1">
      <Terms xmlns="http://schemas.microsoft.com/office/infopath/2007/PartnerControls"/>
    </lcf76f155ced4ddcb4097134ff3c332f>
    <Ontwerpfase xmlns="8a1e0323-6ae6-4dce-ace9-e7fbc92cfb2c">VO</Ontwerpfase>
    <Werkset xmlns="8a1e0323-6ae6-4dce-ace9-e7fbc92cfb2c" xsi:nil="true"/>
    <Company xmlns="http://schemas.microsoft.com/sharepoint/v3" xsi:nil="true"/>
    <TaxCatchAll xmlns="8a1e0323-6ae6-4dce-ace9-e7fbc92cfb2c" xsi:nil="true"/>
    <Document_type xmlns="8a1e0323-6ae6-4dce-ace9-e7fbc92cfb2c">Memo</Document_type>
    <Goedgekeurd_x0020_door xmlns="8a1e0323-6ae6-4dce-ace9-e7fbc92cfb2c">
      <UserInfo>
        <DisplayName/>
        <AccountId xsi:nil="true"/>
        <AccountType/>
      </UserInfo>
    </Goedgekeurd_x0020_door>
    <Discipline xmlns="8a1e0323-6ae6-4dce-ace9-e7fbc92cfb2c">000 Algemeen</Discipline>
    <Datum xmlns="8a1e0323-6ae6-4dce-ace9-e7fbc92cfb2c">2025-02-28T12:32:51+00:00</Datum>
    <Gecontroleerd_door xmlns="8a1e0323-6ae6-4dce-ace9-e7fbc92cfb2c" xsi:nil="true"/>
    <classificatie_x0020_label xmlns="8a1e0323-6ae6-4dce-ace9-e7fbc92cfb2c">AS2 - Intern</classificatie_x0020_label>
    <_dlc_DocId xmlns="8a1e0323-6ae6-4dce-ace9-e7fbc92cfb2c">KRWOGROW-2031733803-79738</_dlc_DocId>
    <_dlc_DocIdUrl xmlns="8a1e0323-6ae6-4dce-ace9-e7fbc92cfb2c">
      <Url>https://arcadiso365.sharepoint.com/teams/KRWOost-GROW/_layouts/15/DocIdRedir.aspx?ID=KRWOGROW-2031733803-79738</Url>
      <Description>KRWOGROW-2031733803-79738</Description>
    </_dlc_DocIdUrl>
    <_ApprovalAssignedTo xmlns="d9b612a9-1a51-438b-a29e-8e2ee1fd9ca1">
      <UserInfo>
        <DisplayName/>
        <AccountId xsi:nil="true"/>
        <AccountType/>
      </UserInfo>
    </_ApprovalAssignedTo>
    <_ApprovalSentBy xmlns="d9b612a9-1a51-438b-a29e-8e2ee1fd9ca1">
      <UserInfo>
        <DisplayName/>
        <AccountId xsi:nil="true"/>
        <AccountType/>
      </UserInfo>
    </_ApprovalSentBy>
    <_ApprovalStatus xmlns="d9b612a9-1a51-438b-a29e-8e2ee1fd9ca1">0</_ApprovalStatus>
    <_ApprovalRespondedBy xmlns="d9b612a9-1a51-438b-a29e-8e2ee1fd9ca1">
      <UserInfo>
        <DisplayName/>
        <AccountId xsi:nil="true"/>
        <AccountType/>
      </UserInfo>
    </_ApprovalRespondedB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7AFB8AA-173E-4A5E-B9EB-62564D1423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a1e0323-6ae6-4dce-ace9-e7fbc92cfb2c"/>
    <ds:schemaRef ds:uri="d9b612a9-1a51-438b-a29e-8e2ee1fd9c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AE8F12-724A-4D56-A2E8-4240E5EEC657}">
  <ds:schemaRefs>
    <ds:schemaRef ds:uri="http://schemas.microsoft.com/office/2006/documentManagement/types"/>
    <ds:schemaRef ds:uri="http://purl.org/dc/terms/"/>
    <ds:schemaRef ds:uri="http://schemas.microsoft.com/sharepoint/v3"/>
    <ds:schemaRef ds:uri="d9b612a9-1a51-438b-a29e-8e2ee1fd9ca1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8a1e0323-6ae6-4dce-ace9-e7fbc92cfb2c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B166A38-325A-4FF5-872F-2E9E17B9BD5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D342A9E-9E2E-485E-B9CD-DB1F430535CA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89bf691e-28e2-4dbc-9709-02294a8c1bf5}" enabled="0" method="" siteId="{89bf691e-28e2-4dbc-9709-02294a8c1bf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15</vt:i4>
      </vt:variant>
    </vt:vector>
  </HeadingPairs>
  <TitlesOfParts>
    <vt:vector size="15" baseType="lpstr">
      <vt:lpstr>Overzicht raamactiviteiten</vt:lpstr>
      <vt:lpstr>Bosscherwaarden</vt:lpstr>
      <vt:lpstr>Doorwerthsche waarden</vt:lpstr>
      <vt:lpstr>Drielsche Uiterwaarden</vt:lpstr>
      <vt:lpstr>Koekoeksche waard</vt:lpstr>
      <vt:lpstr>Meinerswijk</vt:lpstr>
      <vt:lpstr>Moerbergse waard</vt:lpstr>
      <vt:lpstr>Ossenwaard</vt:lpstr>
      <vt:lpstr>Polder De Eendracht  Bolswaard</vt:lpstr>
      <vt:lpstr>Blad1</vt:lpstr>
      <vt:lpstr>Randwijksche uiterwaarden Rauwe</vt:lpstr>
      <vt:lpstr>Renkumse benedenwaard</vt:lpstr>
      <vt:lpstr>Rosandepolder</vt:lpstr>
      <vt:lpstr>Wolfswaard</vt:lpstr>
      <vt:lpstr>ORBA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Guus Willemsen</dc:creator>
  <cp:keywords/>
  <dc:description/>
  <cp:lastModifiedBy>Guus Willemsen</cp:lastModifiedBy>
  <cp:revision/>
  <dcterms:created xsi:type="dcterms:W3CDTF">2025-02-28T11:52:02Z</dcterms:created>
  <dcterms:modified xsi:type="dcterms:W3CDTF">2025-07-14T13:03:32Z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0x010100732975B3174ED3479357A15128F3E8A900FAB4CB86CC792F4DA582F32705D46DEA</vt:lpwstr>
  </property>
  <property fmtid="{D5CDD505-2E9C-101B-9397-08002B2CF9AE}" pid="3" name="_dlc_DocIdItemGuid">
    <vt:lpwstr>1f0012d7-946a-4253-a622-e4dad289b863</vt:lpwstr>
  </property>
  <property fmtid="{D5CDD505-2E9C-101B-9397-08002B2CF9AE}" pid="4" name="MediaServiceImageTags">
    <vt:lpwstr/>
  </property>
</Properties>
</file>