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rcadiso365.sharepoint.com/teams/KRWOost-GROW/16  Contractmanagement/1.6.22 - Aanbestedingsdossier/Aanbestedingsdossier voor publicatie/Stapper versie 4.0/"/>
    </mc:Choice>
  </mc:AlternateContent>
  <xr:revisionPtr revIDLastSave="493" documentId="8_{93936E7A-21E8-49BC-BC72-6E941986E358}" xr6:coauthVersionLast="47" xr6:coauthVersionMax="47" xr10:uidLastSave="{9B9541E7-BA45-447A-8210-F0A0CE108CD9}"/>
  <bookViews>
    <workbookView xWindow="-110" yWindow="-110" windowWidth="19420" windowHeight="10300" tabRatio="615" firstSheet="1" activeTab="1" xr2:uid="{DACE3D97-928A-4A80-BB15-2551907FA77A}"/>
  </bookViews>
  <sheets>
    <sheet name="Overzicht raamactiviteiten" sheetId="1" r:id="rId1"/>
    <sheet name="Bronkhorsterwaarden" sheetId="2" r:id="rId2"/>
    <sheet name="Brummensche Waarden" sheetId="3" r:id="rId3"/>
    <sheet name="Epse Waarden" sheetId="4" r:id="rId4"/>
    <sheet name="Fraterwaard" sheetId="6" r:id="rId5"/>
    <sheet name="Kroonstein" sheetId="7" r:id="rId6"/>
    <sheet name="Loenensche Middelwaard " sheetId="8" r:id="rId7"/>
    <sheet name="Olburgsche Waard" sheetId="9" r:id="rId8"/>
    <sheet name="Rijsselsche Waarden" sheetId="10" r:id="rId9"/>
    <sheet name="Spaensweerd" sheetId="11" r:id="rId10"/>
    <sheet name="Stokerbrandsweerd" sheetId="12" r:id="rId11"/>
    <sheet name="Tichelbeeksewaard" sheetId="13" r:id="rId12"/>
    <sheet name="Wilpse Klei" sheetId="14" r:id="rId13"/>
    <sheet name="ORBA" sheetId="1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4" l="1"/>
  <c r="I88" i="13"/>
  <c r="I71" i="13"/>
  <c r="I63" i="13"/>
  <c r="I62" i="13"/>
  <c r="I61" i="13"/>
  <c r="I60" i="13"/>
  <c r="I58" i="13"/>
  <c r="E57" i="13"/>
  <c r="I57" i="13" s="1"/>
  <c r="E56" i="13"/>
  <c r="I56" i="13" s="1"/>
  <c r="I54" i="13"/>
  <c r="I53" i="13"/>
  <c r="I49" i="13"/>
  <c r="I48" i="13"/>
  <c r="I47" i="13"/>
  <c r="I46" i="13"/>
  <c r="I44" i="13"/>
  <c r="E43" i="13"/>
  <c r="I43" i="13" s="1"/>
  <c r="E42" i="13"/>
  <c r="I42" i="13" s="1"/>
  <c r="I40" i="13"/>
  <c r="I39" i="13"/>
  <c r="I67" i="13"/>
  <c r="I35" i="13"/>
  <c r="I34" i="13"/>
  <c r="I33" i="13"/>
  <c r="I32" i="13"/>
  <c r="I30" i="13"/>
  <c r="E29" i="13"/>
  <c r="I29" i="13" s="1"/>
  <c r="E28" i="13"/>
  <c r="I28" i="13" s="1"/>
  <c r="I26" i="13"/>
  <c r="I25" i="13"/>
  <c r="I53" i="2" l="1"/>
  <c r="I92" i="8"/>
  <c r="I81" i="12"/>
  <c r="I77" i="12"/>
  <c r="I17" i="7"/>
  <c r="E21" i="11" l="1"/>
  <c r="E19" i="11"/>
  <c r="E20" i="11"/>
  <c r="E18" i="11"/>
  <c r="E16" i="11"/>
  <c r="E12" i="11"/>
  <c r="E11" i="11"/>
  <c r="I92" i="14"/>
  <c r="I91" i="14"/>
  <c r="I92" i="13"/>
  <c r="I91" i="13"/>
  <c r="I93" i="13" s="1"/>
  <c r="I78" i="12"/>
  <c r="I50" i="11"/>
  <c r="I49" i="11"/>
  <c r="I64" i="10"/>
  <c r="I63" i="10"/>
  <c r="I50" i="9"/>
  <c r="I49" i="9"/>
  <c r="I120" i="8"/>
  <c r="I119" i="8"/>
  <c r="I121" i="8" s="1"/>
  <c r="I51" i="7"/>
  <c r="I50" i="7"/>
  <c r="I52" i="7" s="1"/>
  <c r="I64" i="6"/>
  <c r="I63" i="6"/>
  <c r="I92" i="4"/>
  <c r="I91" i="4"/>
  <c r="I93" i="4" s="1"/>
  <c r="I50" i="3"/>
  <c r="I49" i="3"/>
  <c r="I50" i="2"/>
  <c r="I49" i="2"/>
  <c r="I93" i="14" l="1"/>
  <c r="I51" i="11"/>
  <c r="I65" i="10"/>
  <c r="I51" i="9"/>
  <c r="I65" i="6"/>
  <c r="I51" i="2"/>
  <c r="I51" i="3"/>
  <c r="I87" i="14"/>
  <c r="I86" i="14"/>
  <c r="I85" i="14"/>
  <c r="I84" i="14"/>
  <c r="I85" i="13"/>
  <c r="I86" i="13"/>
  <c r="I87" i="13"/>
  <c r="I84" i="13"/>
  <c r="I71" i="12"/>
  <c r="I72" i="12"/>
  <c r="I73" i="12"/>
  <c r="I70" i="12"/>
  <c r="I43" i="11"/>
  <c r="I44" i="11"/>
  <c r="I45" i="11"/>
  <c r="I42" i="11"/>
  <c r="I57" i="10"/>
  <c r="I58" i="10"/>
  <c r="I59" i="10"/>
  <c r="I56" i="10"/>
  <c r="I43" i="9"/>
  <c r="I44" i="9"/>
  <c r="I45" i="9"/>
  <c r="I42" i="9"/>
  <c r="I46" i="9" s="1"/>
  <c r="I113" i="8"/>
  <c r="I114" i="8"/>
  <c r="I115" i="8"/>
  <c r="I112" i="8"/>
  <c r="I116" i="8" s="1"/>
  <c r="I44" i="7"/>
  <c r="I45" i="7"/>
  <c r="I46" i="7"/>
  <c r="I43" i="7"/>
  <c r="I57" i="6"/>
  <c r="I58" i="6"/>
  <c r="I59" i="6"/>
  <c r="I56" i="6"/>
  <c r="I85" i="4"/>
  <c r="I86" i="4"/>
  <c r="I87" i="4"/>
  <c r="I84" i="4"/>
  <c r="I88" i="4" s="1"/>
  <c r="I45" i="3"/>
  <c r="I44" i="3"/>
  <c r="I43" i="3"/>
  <c r="I42" i="3"/>
  <c r="I45" i="2"/>
  <c r="I44" i="2"/>
  <c r="I43" i="2"/>
  <c r="I42" i="2"/>
  <c r="I88" i="14" l="1"/>
  <c r="I47" i="7"/>
  <c r="I60" i="6"/>
  <c r="I46" i="2"/>
  <c r="I46" i="11"/>
  <c r="I46" i="3"/>
  <c r="I60" i="10"/>
  <c r="I74" i="12"/>
  <c r="F5" i="15"/>
  <c r="E15" i="13"/>
  <c r="E14" i="13"/>
  <c r="E85" i="8"/>
  <c r="I85" i="8" s="1"/>
  <c r="E84" i="8"/>
  <c r="I84" i="8" s="1"/>
  <c r="E71" i="8"/>
  <c r="E70" i="8"/>
  <c r="E57" i="8"/>
  <c r="E56" i="8"/>
  <c r="I91" i="8"/>
  <c r="I90" i="8"/>
  <c r="I89" i="8"/>
  <c r="I88" i="8"/>
  <c r="I86" i="8"/>
  <c r="I82" i="8"/>
  <c r="I81" i="8"/>
  <c r="E43" i="8"/>
  <c r="E42" i="8"/>
  <c r="E29" i="8"/>
  <c r="E28" i="8"/>
  <c r="E15" i="8"/>
  <c r="E14" i="8"/>
  <c r="E15" i="4"/>
  <c r="E43" i="12"/>
  <c r="I43" i="12" s="1"/>
  <c r="E42" i="12"/>
  <c r="I42" i="12" s="1"/>
  <c r="E29" i="12"/>
  <c r="E28" i="12"/>
  <c r="E15" i="12"/>
  <c r="E14" i="12"/>
  <c r="I49" i="12"/>
  <c r="I48" i="12"/>
  <c r="I47" i="12"/>
  <c r="I46" i="12"/>
  <c r="I44" i="12"/>
  <c r="I40" i="12"/>
  <c r="I39" i="12"/>
  <c r="E29" i="4"/>
  <c r="I79" i="12" l="1"/>
  <c r="E29" i="10"/>
  <c r="E28" i="10"/>
  <c r="E15" i="10"/>
  <c r="E14" i="10"/>
  <c r="E57" i="14"/>
  <c r="E56" i="14"/>
  <c r="E43" i="14"/>
  <c r="E42" i="14"/>
  <c r="E29" i="14"/>
  <c r="E28" i="14"/>
  <c r="E15" i="14"/>
  <c r="E14" i="14"/>
  <c r="E57" i="4"/>
  <c r="E56" i="4"/>
  <c r="E43" i="4"/>
  <c r="E42" i="4"/>
  <c r="E28" i="4"/>
  <c r="E14" i="4"/>
  <c r="I35" i="12" l="1"/>
  <c r="I34" i="12"/>
  <c r="I33" i="12"/>
  <c r="I32" i="12"/>
  <c r="I30" i="12"/>
  <c r="I29" i="12"/>
  <c r="I28" i="12"/>
  <c r="I26" i="12"/>
  <c r="I25" i="12"/>
  <c r="I35" i="10"/>
  <c r="I34" i="10"/>
  <c r="I33" i="10"/>
  <c r="I32" i="10"/>
  <c r="I30" i="10"/>
  <c r="I29" i="10"/>
  <c r="I28" i="10"/>
  <c r="I26" i="10"/>
  <c r="I25" i="10"/>
  <c r="I63" i="4"/>
  <c r="I62" i="4"/>
  <c r="I61" i="4"/>
  <c r="I60" i="4"/>
  <c r="I58" i="4"/>
  <c r="I57" i="4"/>
  <c r="I56" i="4"/>
  <c r="I54" i="4"/>
  <c r="I53" i="4"/>
  <c r="I49" i="4"/>
  <c r="I48" i="4"/>
  <c r="I47" i="4"/>
  <c r="I46" i="4"/>
  <c r="I44" i="4"/>
  <c r="I43" i="4"/>
  <c r="I42" i="4"/>
  <c r="I40" i="4"/>
  <c r="I39" i="4"/>
  <c r="I35" i="4"/>
  <c r="I34" i="4"/>
  <c r="I33" i="4"/>
  <c r="I32" i="4"/>
  <c r="I30" i="4"/>
  <c r="I29" i="4"/>
  <c r="I28" i="4"/>
  <c r="I26" i="4"/>
  <c r="I25" i="4"/>
  <c r="I63" i="14"/>
  <c r="I62" i="14"/>
  <c r="I61" i="14"/>
  <c r="I60" i="14"/>
  <c r="I58" i="14"/>
  <c r="I57" i="14"/>
  <c r="I56" i="14"/>
  <c r="I54" i="14"/>
  <c r="I53" i="14"/>
  <c r="I49" i="14"/>
  <c r="I48" i="14"/>
  <c r="I47" i="14"/>
  <c r="I46" i="14"/>
  <c r="I44" i="14"/>
  <c r="I43" i="14"/>
  <c r="I42" i="14"/>
  <c r="I40" i="14"/>
  <c r="I39" i="14"/>
  <c r="I35" i="14"/>
  <c r="I34" i="14"/>
  <c r="I33" i="14"/>
  <c r="I32" i="14"/>
  <c r="I30" i="14"/>
  <c r="I29" i="14"/>
  <c r="I28" i="14"/>
  <c r="I26" i="14"/>
  <c r="I25" i="14"/>
  <c r="I77" i="8"/>
  <c r="I76" i="8"/>
  <c r="I75" i="8"/>
  <c r="I74" i="8"/>
  <c r="I72" i="8"/>
  <c r="I71" i="8"/>
  <c r="I70" i="8"/>
  <c r="I68" i="8"/>
  <c r="I67" i="8"/>
  <c r="I63" i="8"/>
  <c r="I62" i="8"/>
  <c r="I61" i="8"/>
  <c r="I60" i="8"/>
  <c r="I58" i="8"/>
  <c r="I57" i="8"/>
  <c r="I56" i="8"/>
  <c r="I54" i="8"/>
  <c r="I53" i="8"/>
  <c r="I49" i="8"/>
  <c r="I48" i="8"/>
  <c r="I47" i="8"/>
  <c r="I46" i="8"/>
  <c r="I44" i="8"/>
  <c r="I43" i="8"/>
  <c r="I42" i="8"/>
  <c r="I40" i="8"/>
  <c r="I39" i="8"/>
  <c r="I35" i="8"/>
  <c r="I34" i="8"/>
  <c r="I33" i="8"/>
  <c r="I32" i="8"/>
  <c r="I30" i="8"/>
  <c r="I29" i="8"/>
  <c r="I28" i="8"/>
  <c r="I26" i="8"/>
  <c r="I25" i="8"/>
  <c r="I11" i="11" l="1"/>
  <c r="I12" i="11"/>
  <c r="I14" i="11"/>
  <c r="I15" i="11"/>
  <c r="I25" i="6"/>
  <c r="I26" i="6"/>
  <c r="I28" i="6"/>
  <c r="I29" i="6"/>
  <c r="I30" i="6"/>
  <c r="I32" i="6"/>
  <c r="I33" i="6"/>
  <c r="I34" i="6"/>
  <c r="I35" i="6"/>
  <c r="F4" i="15"/>
  <c r="I77" i="14"/>
  <c r="I76" i="14"/>
  <c r="I75" i="14"/>
  <c r="I74" i="14"/>
  <c r="I70" i="14"/>
  <c r="I69" i="14"/>
  <c r="I68" i="14"/>
  <c r="I67" i="14"/>
  <c r="I21" i="14"/>
  <c r="I20" i="14"/>
  <c r="I19" i="14"/>
  <c r="I18" i="14"/>
  <c r="I16" i="14"/>
  <c r="I15" i="14"/>
  <c r="I14" i="14"/>
  <c r="I12" i="14"/>
  <c r="I11" i="14"/>
  <c r="I77" i="13"/>
  <c r="I76" i="13"/>
  <c r="I75" i="13"/>
  <c r="I74" i="13"/>
  <c r="I70" i="13"/>
  <c r="I69" i="13"/>
  <c r="I68" i="13"/>
  <c r="I21" i="13"/>
  <c r="I20" i="13"/>
  <c r="I19" i="13"/>
  <c r="I18" i="13"/>
  <c r="I16" i="13"/>
  <c r="I64" i="13" s="1"/>
  <c r="I15" i="13"/>
  <c r="I14" i="13"/>
  <c r="I12" i="13"/>
  <c r="I11" i="13"/>
  <c r="I63" i="12"/>
  <c r="I62" i="12"/>
  <c r="I61" i="12"/>
  <c r="I60" i="12"/>
  <c r="I56" i="12"/>
  <c r="I55" i="12"/>
  <c r="I54" i="12"/>
  <c r="I53" i="12"/>
  <c r="I21" i="12"/>
  <c r="I20" i="12"/>
  <c r="I19" i="12"/>
  <c r="I18" i="12"/>
  <c r="I16" i="12"/>
  <c r="I15" i="12"/>
  <c r="I14" i="12"/>
  <c r="I12" i="12"/>
  <c r="I11" i="12"/>
  <c r="I35" i="11"/>
  <c r="I34" i="11"/>
  <c r="I33" i="11"/>
  <c r="I32" i="11"/>
  <c r="I28" i="11"/>
  <c r="I27" i="11"/>
  <c r="I26" i="11"/>
  <c r="I25" i="11"/>
  <c r="I21" i="11"/>
  <c r="I20" i="11"/>
  <c r="I19" i="11"/>
  <c r="I18" i="11"/>
  <c r="I16" i="11"/>
  <c r="I49" i="10"/>
  <c r="I48" i="10"/>
  <c r="I47" i="10"/>
  <c r="I46" i="10"/>
  <c r="I42" i="10"/>
  <c r="I41" i="10"/>
  <c r="I40" i="10"/>
  <c r="I39" i="10"/>
  <c r="I21" i="10"/>
  <c r="I20" i="10"/>
  <c r="I19" i="10"/>
  <c r="I18" i="10"/>
  <c r="I16" i="10"/>
  <c r="I15" i="10"/>
  <c r="I14" i="10"/>
  <c r="I12" i="10"/>
  <c r="I11" i="10"/>
  <c r="I35" i="9"/>
  <c r="I34" i="9"/>
  <c r="I33" i="9"/>
  <c r="I32" i="9"/>
  <c r="I28" i="9"/>
  <c r="I27" i="9"/>
  <c r="I26" i="9"/>
  <c r="I25" i="9"/>
  <c r="I21" i="9"/>
  <c r="I20" i="9"/>
  <c r="I19" i="9"/>
  <c r="I18" i="9"/>
  <c r="I16" i="9"/>
  <c r="I15" i="9"/>
  <c r="I14" i="9"/>
  <c r="I12" i="9"/>
  <c r="I11" i="9"/>
  <c r="I105" i="8"/>
  <c r="I104" i="8"/>
  <c r="I103" i="8"/>
  <c r="I102" i="8"/>
  <c r="I98" i="8"/>
  <c r="I97" i="8"/>
  <c r="I96" i="8"/>
  <c r="I95" i="8"/>
  <c r="I99" i="8" s="1"/>
  <c r="I21" i="8"/>
  <c r="I20" i="8"/>
  <c r="I19" i="8"/>
  <c r="I18" i="8"/>
  <c r="I16" i="8"/>
  <c r="I15" i="8"/>
  <c r="I14" i="8"/>
  <c r="I12" i="8"/>
  <c r="I11" i="8"/>
  <c r="I36" i="7"/>
  <c r="I35" i="7"/>
  <c r="I34" i="7"/>
  <c r="I33" i="7"/>
  <c r="I29" i="7"/>
  <c r="I28" i="7"/>
  <c r="I27" i="7"/>
  <c r="I26" i="7"/>
  <c r="I22" i="7"/>
  <c r="I23" i="7" s="1"/>
  <c r="I21" i="7"/>
  <c r="I20" i="7"/>
  <c r="I19" i="7"/>
  <c r="I16" i="7"/>
  <c r="I15" i="7"/>
  <c r="I14" i="7"/>
  <c r="I12" i="7"/>
  <c r="I11" i="7"/>
  <c r="I49" i="6"/>
  <c r="I48" i="6"/>
  <c r="I47" i="6"/>
  <c r="I46" i="6"/>
  <c r="I42" i="6"/>
  <c r="I41" i="6"/>
  <c r="I40" i="6"/>
  <c r="I39" i="6"/>
  <c r="I43" i="6" s="1"/>
  <c r="I21" i="6"/>
  <c r="I20" i="6"/>
  <c r="I19" i="6"/>
  <c r="I18" i="6"/>
  <c r="I16" i="6"/>
  <c r="I15" i="6"/>
  <c r="I14" i="6"/>
  <c r="I12" i="6"/>
  <c r="I11" i="6"/>
  <c r="I77" i="4"/>
  <c r="I76" i="4"/>
  <c r="I75" i="4"/>
  <c r="I74" i="4"/>
  <c r="I70" i="4"/>
  <c r="I69" i="4"/>
  <c r="I68" i="4"/>
  <c r="I67" i="4"/>
  <c r="I21" i="4"/>
  <c r="I20" i="4"/>
  <c r="I19" i="4"/>
  <c r="I18" i="4"/>
  <c r="I16" i="4"/>
  <c r="I15" i="4"/>
  <c r="I14" i="4"/>
  <c r="I12" i="4"/>
  <c r="I11" i="4"/>
  <c r="I35" i="3"/>
  <c r="I34" i="3"/>
  <c r="I33" i="3"/>
  <c r="I32" i="3"/>
  <c r="I28" i="3"/>
  <c r="I27" i="3"/>
  <c r="I26" i="3"/>
  <c r="I25" i="3"/>
  <c r="I21" i="3"/>
  <c r="I20" i="3"/>
  <c r="I19" i="3"/>
  <c r="I18" i="3"/>
  <c r="I16" i="3"/>
  <c r="I15" i="3"/>
  <c r="I14" i="3"/>
  <c r="I12" i="3"/>
  <c r="I11" i="3"/>
  <c r="I35" i="2"/>
  <c r="I34" i="2"/>
  <c r="I33" i="2"/>
  <c r="I32" i="2"/>
  <c r="I28" i="2"/>
  <c r="I27" i="2"/>
  <c r="I26" i="2"/>
  <c r="I25" i="2"/>
  <c r="I29" i="2" s="1"/>
  <c r="I21" i="2"/>
  <c r="I20" i="2"/>
  <c r="I19" i="2"/>
  <c r="I18" i="2"/>
  <c r="I16" i="2"/>
  <c r="I15" i="2"/>
  <c r="I14" i="2"/>
  <c r="I12" i="2"/>
  <c r="I11" i="2"/>
  <c r="I71" i="4" l="1"/>
  <c r="I36" i="6"/>
  <c r="I30" i="7"/>
  <c r="I43" i="10"/>
  <c r="I22" i="11"/>
  <c r="I64" i="14"/>
  <c r="I22" i="2"/>
  <c r="I29" i="11"/>
  <c r="I22" i="3"/>
  <c r="I29" i="3"/>
  <c r="I50" i="12"/>
  <c r="I71" i="14"/>
  <c r="I36" i="10"/>
  <c r="I57" i="12"/>
  <c r="I22" i="9"/>
  <c r="I29" i="9"/>
  <c r="F7" i="15"/>
  <c r="D16" i="1" s="1"/>
  <c r="G78" i="14" l="1"/>
  <c r="I78" i="14" s="1"/>
  <c r="G36" i="2"/>
  <c r="I36" i="2" s="1"/>
  <c r="G50" i="6"/>
  <c r="I50" i="6" s="1"/>
  <c r="G36" i="3"/>
  <c r="I36" i="3" s="1"/>
  <c r="G37" i="7"/>
  <c r="I37" i="7" s="1"/>
  <c r="G36" i="11"/>
  <c r="I36" i="11" s="1"/>
  <c r="G106" i="8"/>
  <c r="I106" i="8" s="1"/>
  <c r="G78" i="13"/>
  <c r="I78" i="13" s="1"/>
  <c r="G36" i="9"/>
  <c r="I36" i="9" s="1"/>
  <c r="G64" i="12"/>
  <c r="I64" i="12" s="1"/>
  <c r="G78" i="4"/>
  <c r="I78" i="4" s="1"/>
  <c r="G50" i="10"/>
  <c r="I50" i="10" s="1"/>
  <c r="G80" i="13" l="1"/>
  <c r="I80" i="13" s="1"/>
  <c r="G38" i="2"/>
  <c r="I38" i="2" s="1"/>
  <c r="G37" i="3"/>
  <c r="I37" i="3" s="1"/>
  <c r="G51" i="6"/>
  <c r="I51" i="6" s="1"/>
  <c r="I53" i="6" s="1"/>
  <c r="G108" i="8"/>
  <c r="I108" i="8" s="1"/>
  <c r="G79" i="14"/>
  <c r="I79" i="14" s="1"/>
  <c r="I81" i="14" s="1"/>
  <c r="G38" i="7"/>
  <c r="I38" i="7" s="1"/>
  <c r="G52" i="6"/>
  <c r="I52" i="6" s="1"/>
  <c r="G37" i="2"/>
  <c r="I37" i="2" s="1"/>
  <c r="G79" i="13"/>
  <c r="I79" i="13" s="1"/>
  <c r="G107" i="8"/>
  <c r="I107" i="8" s="1"/>
  <c r="I109" i="8" s="1"/>
  <c r="I123" i="8" s="1"/>
  <c r="G39" i="7"/>
  <c r="I39" i="7" s="1"/>
  <c r="G38" i="9"/>
  <c r="I38" i="9" s="1"/>
  <c r="G37" i="9"/>
  <c r="I37" i="9" s="1"/>
  <c r="I39" i="9" s="1"/>
  <c r="I53" i="9" s="1"/>
  <c r="G65" i="12"/>
  <c r="I65" i="12" s="1"/>
  <c r="G80" i="14"/>
  <c r="I80" i="14" s="1"/>
  <c r="G66" i="12"/>
  <c r="I66" i="12" s="1"/>
  <c r="G37" i="11"/>
  <c r="I37" i="11" s="1"/>
  <c r="G52" i="10"/>
  <c r="I52" i="10" s="1"/>
  <c r="G51" i="10"/>
  <c r="I51" i="10" s="1"/>
  <c r="G79" i="4"/>
  <c r="I79" i="4" s="1"/>
  <c r="G80" i="4"/>
  <c r="I80" i="4" s="1"/>
  <c r="G38" i="3"/>
  <c r="I38" i="3" s="1"/>
  <c r="G38" i="11"/>
  <c r="I38" i="11" s="1"/>
  <c r="I81" i="13" l="1"/>
  <c r="I95" i="13" s="1"/>
  <c r="D14" i="1" s="1"/>
  <c r="I81" i="4"/>
  <c r="I95" i="4" s="1"/>
  <c r="I40" i="7"/>
  <c r="I39" i="11"/>
  <c r="I53" i="11" s="1"/>
  <c r="I39" i="2"/>
  <c r="I39" i="3"/>
  <c r="I53" i="3" s="1"/>
  <c r="I67" i="6"/>
  <c r="D7" i="1" s="1"/>
  <c r="D9" i="1"/>
  <c r="I53" i="10"/>
  <c r="I67" i="10" s="1"/>
  <c r="D11" i="1" s="1"/>
  <c r="I95" i="14"/>
  <c r="I67" i="12"/>
  <c r="D4" i="1" l="1"/>
  <c r="I54" i="7"/>
  <c r="D8" i="1" s="1"/>
  <c r="D12" i="1"/>
  <c r="D15" i="1"/>
  <c r="D5" i="1"/>
  <c r="D10" i="1"/>
  <c r="D13" i="1"/>
  <c r="D6" i="1"/>
  <c r="D18" i="1" l="1"/>
</calcChain>
</file>

<file path=xl/sharedStrings.xml><?xml version="1.0" encoding="utf-8"?>
<sst xmlns="http://schemas.openxmlformats.org/spreadsheetml/2006/main" count="2325" uniqueCount="149">
  <si>
    <t>Uiterwaarden</t>
  </si>
  <si>
    <t>Totaal</t>
  </si>
  <si>
    <t>Bronkhorsterwaarden</t>
  </si>
  <si>
    <t>Brummensche Waarden</t>
  </si>
  <si>
    <t>Epse Waarden</t>
  </si>
  <si>
    <t>Fraterwaard</t>
  </si>
  <si>
    <t>Kroonstein</t>
  </si>
  <si>
    <t>Loenensche Middelwaard </t>
  </si>
  <si>
    <t>Olburgsche Waard</t>
  </si>
  <si>
    <t>Rijsselsche Waarden</t>
  </si>
  <si>
    <t>Spaensweerd</t>
  </si>
  <si>
    <t>Stokerbrandsweerd</t>
  </si>
  <si>
    <t>Tichelbeeksewaard</t>
  </si>
  <si>
    <t>Wilpse Klei</t>
  </si>
  <si>
    <t>ORBA</t>
  </si>
  <si>
    <t>+</t>
  </si>
  <si>
    <t>Staat van prijzen per eenheid raamactiviteiten</t>
  </si>
  <si>
    <t>Staat van prijzen per eenheid raamactiviteiten (Stapper)</t>
  </si>
  <si>
    <t>NOK: Bronkhorsterwaarden</t>
  </si>
  <si>
    <t>#</t>
  </si>
  <si>
    <t>Omschrijving</t>
  </si>
  <si>
    <t>Hoeveelheid</t>
  </si>
  <si>
    <t>Eenheid</t>
  </si>
  <si>
    <t>Eenheidsprijs</t>
  </si>
  <si>
    <t>Directe bouwkosten</t>
  </si>
  <si>
    <t>A</t>
  </si>
  <si>
    <t>Grondwerk</t>
  </si>
  <si>
    <t>A.1</t>
  </si>
  <si>
    <t>Ontgraven</t>
  </si>
  <si>
    <t>m3</t>
  </si>
  <si>
    <t>EUR/m3</t>
  </si>
  <si>
    <t>A.2</t>
  </si>
  <si>
    <t>Transport intern</t>
  </si>
  <si>
    <t>A.3</t>
  </si>
  <si>
    <t>Afvoer grond</t>
  </si>
  <si>
    <t>A.3.1</t>
  </si>
  <si>
    <t xml:space="preserve">Afvoer NT </t>
  </si>
  <si>
    <t>A.3.2</t>
  </si>
  <si>
    <t>Afvoer overig</t>
  </si>
  <si>
    <t>A.4</t>
  </si>
  <si>
    <t>Aanbrengen grond</t>
  </si>
  <si>
    <t>B</t>
  </si>
  <si>
    <t>Steenwerk</t>
  </si>
  <si>
    <t>B.1</t>
  </si>
  <si>
    <t>B.2</t>
  </si>
  <si>
    <t>B.3</t>
  </si>
  <si>
    <t>Afvoer steen</t>
  </si>
  <si>
    <t>B.4</t>
  </si>
  <si>
    <t>Leveren &amp; aanbrengen steen</t>
  </si>
  <si>
    <t>Subtotaal - Directe bouwkosten</t>
  </si>
  <si>
    <t>Engineeringskosten</t>
  </si>
  <si>
    <t>C.1</t>
  </si>
  <si>
    <t xml:space="preserve">Opstellen DO </t>
  </si>
  <si>
    <t>st</t>
  </si>
  <si>
    <t>EUR/st</t>
  </si>
  <si>
    <t>C.2</t>
  </si>
  <si>
    <t>Opstellen UO</t>
  </si>
  <si>
    <t>C.3</t>
  </si>
  <si>
    <t>Overige Documenten Ontwerpfase</t>
  </si>
  <si>
    <t>C.4</t>
  </si>
  <si>
    <t>Overige Documenten Uitvoeringsfase</t>
  </si>
  <si>
    <t>Subtotaal - Engineeringskosten</t>
  </si>
  <si>
    <t>Indirecte kosten</t>
  </si>
  <si>
    <t>D.1</t>
  </si>
  <si>
    <t>Eenmalige kosten</t>
  </si>
  <si>
    <t>D.2</t>
  </si>
  <si>
    <t>Algemene bouwplaatskosten</t>
  </si>
  <si>
    <t>D.3</t>
  </si>
  <si>
    <t>Uitvoeringskosten</t>
  </si>
  <si>
    <t>D.4</t>
  </si>
  <si>
    <t>Projectmanagementkosten</t>
  </si>
  <si>
    <t>D.5</t>
  </si>
  <si>
    <t>Algemene kosten</t>
  </si>
  <si>
    <t>%</t>
  </si>
  <si>
    <t>D.6</t>
  </si>
  <si>
    <t>Winst</t>
  </si>
  <si>
    <t>D.7</t>
  </si>
  <si>
    <t>Risico</t>
  </si>
  <si>
    <t>Subtotaal - Indirecte kosten</t>
  </si>
  <si>
    <t xml:space="preserve">Verschil in kosten bij inzet ZE-materieel </t>
  </si>
  <si>
    <t>E.1</t>
  </si>
  <si>
    <r>
      <t xml:space="preserve">Verschil in kosten voor inzet ZE-materieel &gt;0 &amp; </t>
    </r>
    <r>
      <rPr>
        <sz val="9"/>
        <color rgb="FF000000"/>
        <rFont val="Calibri"/>
        <family val="2"/>
      </rPr>
      <t>≤</t>
    </r>
    <r>
      <rPr>
        <sz val="10"/>
        <color rgb="FF000000"/>
        <rFont val="Calibri"/>
        <family val="2"/>
      </rPr>
      <t>30,00%</t>
    </r>
  </si>
  <si>
    <t>E.2</t>
  </si>
  <si>
    <t>Verschil in kosten voor inzet ZE-materieel &gt;30 &amp; ≤50%</t>
  </si>
  <si>
    <t>E.3</t>
  </si>
  <si>
    <t>Verschil in kosten voor inzet ZE-materieel &gt;50 &amp; ≤70%</t>
  </si>
  <si>
    <t>E.4</t>
  </si>
  <si>
    <t>Verschil in kosten voor inzet ZE-materieel &gt;70%</t>
  </si>
  <si>
    <t>Subtotaal - Verschil in kosten inzet ZE-materieel</t>
  </si>
  <si>
    <t>Waarde grond</t>
  </si>
  <si>
    <t>Subtotaal - Waarde grond</t>
  </si>
  <si>
    <t>Totaal stapper [Bronkhorsterwaarden]</t>
  </si>
  <si>
    <t>NOK: Brummensche Waarden</t>
  </si>
  <si>
    <t>KRW-maatregel 1 "Ontgraven Geul"</t>
  </si>
  <si>
    <t>Totaal stapper [Brummensche Waarden]</t>
  </si>
  <si>
    <t>NOK: Epse Waarden</t>
  </si>
  <si>
    <t>KRW Maatregel 1: Natuurvriendelijke oever</t>
  </si>
  <si>
    <t>KRW Maatregel 2: Natuurvriendelijke oever</t>
  </si>
  <si>
    <t>KRW Maatregel 3: Natuurvriendelijke oever</t>
  </si>
  <si>
    <t>KRW Maatregel 4: Natuurvriendelijke oever</t>
  </si>
  <si>
    <t>Totaal stapper [Epse Waarden]</t>
  </si>
  <si>
    <t>NOK: Fraterwaard</t>
  </si>
  <si>
    <t>KRW-Maatregel 1 '' Strang Noord'</t>
  </si>
  <si>
    <t>KRW-Maatregel 2 '' Geul Zuid''</t>
  </si>
  <si>
    <t>Totaal stapper [Fraterwaard]</t>
  </si>
  <si>
    <t>NOK: Kroonstein</t>
  </si>
  <si>
    <t>KRW-maatregel 1 "Graven geul"</t>
  </si>
  <si>
    <t>Totaal stapper [Kroonstein]</t>
  </si>
  <si>
    <t>NOK: Loenensche Middelwaard </t>
  </si>
  <si>
    <t>Maatregel 1: Strang Brouwersgracht</t>
  </si>
  <si>
    <t>Maatregel 2: Strang Dierensche Hank</t>
  </si>
  <si>
    <t xml:space="preserve">Maatregel 3: Strang Havikerpoort </t>
  </si>
  <si>
    <t>Maatregel 4: Geul Havikerwaard</t>
  </si>
  <si>
    <t>Maatregel 5: Beekmonding Ruitersbeek</t>
  </si>
  <si>
    <t>Maatregel 6: Beekmonding beek op Midda</t>
  </si>
  <si>
    <t>Totaal stapper [Loenensche Middelwaard]</t>
  </si>
  <si>
    <t>NOK: Olburgsche Waard</t>
  </si>
  <si>
    <t>KRW maatregel 1 "Geul"</t>
  </si>
  <si>
    <t>Totaal stapper [Olburgsche Waard]</t>
  </si>
  <si>
    <t>NOK: Rijsselsche Waarden</t>
  </si>
  <si>
    <t>Totaal stapper [Rijsselsche Waarden]</t>
  </si>
  <si>
    <t>NOK: Spaensweerd</t>
  </si>
  <si>
    <t>Totaal stapper [Spaensweerd]</t>
  </si>
  <si>
    <t>NOK: Stokerbrandsweerd</t>
  </si>
  <si>
    <t>KRW maatregel 1: Oever</t>
  </si>
  <si>
    <t>KRW Maatregel 2: Poel 1</t>
  </si>
  <si>
    <t>KRW Maatregel 2: Poel 2</t>
  </si>
  <si>
    <t>Totaal stapper [Stokerbrandsweerd]</t>
  </si>
  <si>
    <t>NOK: Tichelbeeksewaard</t>
  </si>
  <si>
    <t xml:space="preserve"> </t>
  </si>
  <si>
    <t>Totaal stapper [Tichelbeeksewaard]</t>
  </si>
  <si>
    <t>NOK: Wilpse Klei</t>
  </si>
  <si>
    <t>Totaal stapper [Wilpse Klei]</t>
  </si>
  <si>
    <t>Opstartfase</t>
  </si>
  <si>
    <t>Kosten na de opstartfase, per periode van 4 weken</t>
  </si>
  <si>
    <t>Subtotaal</t>
  </si>
  <si>
    <t>Waarde van aan de Opdrachtnemer te vervallen klei</t>
  </si>
  <si>
    <t xml:space="preserve">	Waarde van aan de Opdrachtnemer te vervallen zand</t>
  </si>
  <si>
    <t>KRW Maatregel 1: Geul</t>
  </si>
  <si>
    <t>F.1.1</t>
  </si>
  <si>
    <t>F.1.2</t>
  </si>
  <si>
    <t>Opnemen bestorting</t>
  </si>
  <si>
    <t>KRW Maatregel: Beekmonding</t>
  </si>
  <si>
    <t>A.5</t>
  </si>
  <si>
    <t>Leveren grond</t>
  </si>
  <si>
    <t>KRW Maatregel 1: Noordelijke maatregel</t>
  </si>
  <si>
    <t>KRW Maatregel 2: Middelste maatregel, verlagen uiterwaarden</t>
  </si>
  <si>
    <t>KRW Maatregel 3: Middelste maatregel, geul</t>
  </si>
  <si>
    <t>KRW Maatregel 4: Zuidelijke maatregel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</si>
</sst>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rgb="FF1D1D1D"/>
      <name val="Verdana"/>
      <family val="2"/>
    </font>
    <font>
      <b/>
      <sz val="9"/>
      <color rgb="FF1D1D1D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i/>
      <sz val="9"/>
      <color rgb="FF000000"/>
      <name val="Verdana"/>
      <family val="2"/>
    </font>
    <font>
      <b/>
      <i/>
      <sz val="9"/>
      <color theme="1"/>
      <name val="Verdana"/>
      <family val="2"/>
    </font>
    <font>
      <sz val="10"/>
      <color rgb="FF000000"/>
      <name val="Calibri"/>
      <family val="2"/>
    </font>
    <font>
      <b/>
      <sz val="9"/>
      <color rgb="FF000000"/>
      <name val="Verdana"/>
      <family val="2"/>
    </font>
    <font>
      <b/>
      <i/>
      <sz val="9"/>
      <color rgb="FF000000"/>
      <name val="Verdana"/>
      <family val="2"/>
    </font>
    <font>
      <sz val="9"/>
      <color rgb="FF000000"/>
      <name val="Calibri"/>
      <family val="2"/>
    </font>
    <font>
      <b/>
      <sz val="9"/>
      <color theme="1"/>
      <name val="Verdana"/>
      <family val="2"/>
    </font>
    <font>
      <b/>
      <i/>
      <sz val="9"/>
      <color rgb="FF24242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2D5"/>
        <bgColor rgb="FF000000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3" xfId="0" applyBorder="1"/>
    <xf numFmtId="0" fontId="2" fillId="0" borderId="2" xfId="0" applyFont="1" applyBorder="1"/>
    <xf numFmtId="0" fontId="0" fillId="0" borderId="7" xfId="0" applyBorder="1"/>
    <xf numFmtId="0" fontId="3" fillId="0" borderId="2" xfId="0" applyFont="1" applyBorder="1" applyAlignment="1">
      <alignment horizontal="left" vertical="center" wrapText="1"/>
    </xf>
    <xf numFmtId="164" fontId="0" fillId="0" borderId="2" xfId="1" applyNumberFormat="1" applyFont="1" applyBorder="1" applyProtection="1"/>
    <xf numFmtId="44" fontId="0" fillId="0" borderId="2" xfId="1" applyFont="1" applyBorder="1" applyProtection="1"/>
    <xf numFmtId="44" fontId="0" fillId="0" borderId="14" xfId="1" applyFont="1" applyBorder="1" applyProtection="1"/>
    <xf numFmtId="0" fontId="0" fillId="0" borderId="5" xfId="0" applyBorder="1"/>
    <xf numFmtId="0" fontId="4" fillId="0" borderId="2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44" fontId="0" fillId="3" borderId="0" xfId="1" applyFont="1" applyFill="1" applyBorder="1" applyProtection="1">
      <protection locked="0"/>
    </xf>
    <xf numFmtId="44" fontId="0" fillId="3" borderId="0" xfId="1" applyFont="1" applyFill="1" applyProtection="1">
      <protection locked="0"/>
    </xf>
    <xf numFmtId="44" fontId="0" fillId="3" borderId="9" xfId="1" applyFont="1" applyFill="1" applyBorder="1" applyProtection="1">
      <protection locked="0"/>
    </xf>
    <xf numFmtId="44" fontId="0" fillId="3" borderId="5" xfId="1" applyFont="1" applyFill="1" applyBorder="1" applyProtection="1">
      <protection locked="0"/>
    </xf>
    <xf numFmtId="10" fontId="0" fillId="3" borderId="0" xfId="0" applyNumberFormat="1" applyFill="1" applyProtection="1">
      <protection locked="0"/>
    </xf>
    <xf numFmtId="10" fontId="0" fillId="3" borderId="9" xfId="0" applyNumberFormat="1" applyFill="1" applyBorder="1" applyProtection="1">
      <protection locked="0"/>
    </xf>
    <xf numFmtId="8" fontId="9" fillId="4" borderId="13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9" xfId="0" applyFont="1" applyFill="1" applyBorder="1"/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6" fillId="0" borderId="5" xfId="0" applyFont="1" applyBorder="1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5"/>
    </xf>
    <xf numFmtId="0" fontId="0" fillId="0" borderId="9" xfId="0" applyBorder="1" applyAlignment="1">
      <alignment horizontal="left" indent="4"/>
    </xf>
    <xf numFmtId="0" fontId="0" fillId="0" borderId="5" xfId="0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9" xfId="0" applyBorder="1" applyAlignment="1">
      <alignment horizontal="left" indent="2"/>
    </xf>
    <xf numFmtId="0" fontId="10" fillId="0" borderId="0" xfId="0" applyFont="1" applyAlignment="1">
      <alignment horizontal="left" indent="1"/>
    </xf>
    <xf numFmtId="0" fontId="9" fillId="0" borderId="13" xfId="0" applyFont="1" applyBorder="1" applyAlignment="1">
      <alignment horizontal="left" indent="2"/>
    </xf>
    <xf numFmtId="0" fontId="9" fillId="0" borderId="0" xfId="0" applyFont="1"/>
    <xf numFmtId="4" fontId="0" fillId="0" borderId="0" xfId="0" applyNumberFormat="1"/>
    <xf numFmtId="4" fontId="0" fillId="0" borderId="9" xfId="0" applyNumberFormat="1" applyBorder="1"/>
    <xf numFmtId="2" fontId="0" fillId="0" borderId="5" xfId="0" applyNumberFormat="1" applyBorder="1"/>
    <xf numFmtId="2" fontId="0" fillId="0" borderId="0" xfId="0" applyNumberFormat="1"/>
    <xf numFmtId="2" fontId="0" fillId="0" borderId="9" xfId="0" applyNumberFormat="1" applyBorder="1"/>
    <xf numFmtId="0" fontId="9" fillId="0" borderId="13" xfId="0" applyFont="1" applyBorder="1"/>
    <xf numFmtId="0" fontId="0" fillId="0" borderId="9" xfId="0" applyBorder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2" borderId="6" xfId="0" applyFont="1" applyFill="1" applyBorder="1"/>
    <xf numFmtId="0" fontId="5" fillId="2" borderId="1" xfId="0" applyFont="1" applyFill="1" applyBorder="1"/>
    <xf numFmtId="44" fontId="0" fillId="0" borderId="0" xfId="0" applyNumberFormat="1"/>
    <xf numFmtId="44" fontId="0" fillId="0" borderId="6" xfId="0" applyNumberFormat="1" applyBorder="1"/>
    <xf numFmtId="44" fontId="0" fillId="0" borderId="11" xfId="0" applyNumberFormat="1" applyBorder="1"/>
    <xf numFmtId="44" fontId="0" fillId="0" borderId="1" xfId="0" applyNumberFormat="1" applyBorder="1"/>
    <xf numFmtId="44" fontId="6" fillId="0" borderId="0" xfId="0" applyNumberFormat="1" applyFont="1"/>
    <xf numFmtId="8" fontId="9" fillId="0" borderId="14" xfId="0" applyNumberFormat="1" applyFont="1" applyBorder="1"/>
    <xf numFmtId="8" fontId="11" fillId="0" borderId="0" xfId="0" applyNumberFormat="1" applyFont="1"/>
    <xf numFmtId="44" fontId="5" fillId="0" borderId="0" xfId="0" applyNumberFormat="1" applyFont="1"/>
    <xf numFmtId="44" fontId="0" fillId="3" borderId="22" xfId="1" applyFont="1" applyFill="1" applyBorder="1" applyProtection="1">
      <protection locked="0"/>
    </xf>
    <xf numFmtId="44" fontId="0" fillId="3" borderId="2" xfId="1" applyFont="1" applyFill="1" applyBorder="1" applyProtection="1">
      <protection locked="0"/>
    </xf>
    <xf numFmtId="44" fontId="0" fillId="0" borderId="9" xfId="0" applyNumberFormat="1" applyBorder="1"/>
    <xf numFmtId="4" fontId="0" fillId="0" borderId="5" xfId="0" applyNumberFormat="1" applyBorder="1"/>
    <xf numFmtId="0" fontId="0" fillId="0" borderId="8" xfId="0" applyBorder="1"/>
    <xf numFmtId="0" fontId="0" fillId="0" borderId="4" xfId="0" applyBorder="1"/>
    <xf numFmtId="0" fontId="9" fillId="0" borderId="7" xfId="0" applyFont="1" applyBorder="1"/>
    <xf numFmtId="0" fontId="9" fillId="0" borderId="12" xfId="0" applyFont="1" applyBorder="1"/>
    <xf numFmtId="0" fontId="0" fillId="0" borderId="10" xfId="0" applyBorder="1"/>
    <xf numFmtId="0" fontId="0" fillId="0" borderId="7" xfId="0" applyBorder="1" applyAlignment="1">
      <alignment wrapText="1"/>
    </xf>
    <xf numFmtId="0" fontId="5" fillId="0" borderId="3" xfId="0" applyFont="1" applyBorder="1"/>
    <xf numFmtId="0" fontId="5" fillId="2" borderId="4" xfId="0" applyFont="1" applyFill="1" applyBorder="1"/>
    <xf numFmtId="0" fontId="5" fillId="0" borderId="7" xfId="0" applyFont="1" applyBorder="1"/>
    <xf numFmtId="0" fontId="5" fillId="2" borderId="8" xfId="0" applyFont="1" applyFill="1" applyBorder="1"/>
    <xf numFmtId="0" fontId="13" fillId="0" borderId="0" xfId="0" applyFont="1" applyAlignment="1">
      <alignment horizontal="left" indent="1"/>
    </xf>
    <xf numFmtId="44" fontId="0" fillId="0" borderId="9" xfId="1" applyFont="1" applyFill="1" applyBorder="1" applyProtection="1"/>
    <xf numFmtId="44" fontId="0" fillId="0" borderId="0" xfId="1" applyFont="1" applyFill="1" applyBorder="1" applyProtection="1"/>
    <xf numFmtId="0" fontId="0" fillId="0" borderId="24" xfId="0" applyBorder="1"/>
    <xf numFmtId="0" fontId="0" fillId="0" borderId="21" xfId="0" applyBorder="1"/>
    <xf numFmtId="0" fontId="8" fillId="0" borderId="5" xfId="0" applyFont="1" applyBorder="1" applyAlignment="1">
      <alignment horizontal="left" indent="2"/>
    </xf>
    <xf numFmtId="44" fontId="0" fillId="0" borderId="0" xfId="1" applyFont="1" applyBorder="1" applyProtection="1"/>
    <xf numFmtId="0" fontId="7" fillId="0" borderId="5" xfId="0" applyFont="1" applyBorder="1" applyAlignment="1">
      <alignment horizontal="left" indent="2"/>
    </xf>
    <xf numFmtId="44" fontId="0" fillId="0" borderId="5" xfId="1" applyFont="1" applyFill="1" applyBorder="1" applyProtection="1"/>
    <xf numFmtId="44" fontId="0" fillId="0" borderId="0" xfId="1" applyFont="1" applyFill="1" applyProtection="1"/>
    <xf numFmtId="0" fontId="0" fillId="0" borderId="11" xfId="0" applyBorder="1"/>
    <xf numFmtId="0" fontId="14" fillId="0" borderId="23" xfId="0" applyFont="1" applyBorder="1"/>
    <xf numFmtId="44" fontId="0" fillId="0" borderId="0" xfId="1" applyFont="1" applyProtection="1"/>
    <xf numFmtId="0" fontId="0" fillId="0" borderId="2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142876</xdr:rowOff>
    </xdr:from>
    <xdr:to>
      <xdr:col>1</xdr:col>
      <xdr:colOff>1838325</xdr:colOff>
      <xdr:row>6</xdr:row>
      <xdr:rowOff>38101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9C8D10E-2C45-649E-959B-E7A1E5AEF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1875" b="24489"/>
        <a:stretch/>
      </xdr:blipFill>
      <xdr:spPr>
        <a:xfrm>
          <a:off x="587376" y="314326"/>
          <a:ext cx="1809749" cy="704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3159615</xdr:colOff>
      <xdr:row>2</xdr:row>
      <xdr:rowOff>69117</xdr:rowOff>
    </xdr:from>
    <xdr:to>
      <xdr:col>8</xdr:col>
      <xdr:colOff>1054997</xdr:colOff>
      <xdr:row>3</xdr:row>
      <xdr:rowOff>116255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22A5B35-8678-44F9-A9E8-F830915BF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586972" y="404760"/>
          <a:ext cx="1064486" cy="4190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44588</xdr:colOff>
      <xdr:row>2</xdr:row>
      <xdr:rowOff>77719</xdr:rowOff>
    </xdr:from>
    <xdr:to>
      <xdr:col>8</xdr:col>
      <xdr:colOff>1102724</xdr:colOff>
      <xdr:row>3</xdr:row>
      <xdr:rowOff>116288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44B067-5A15-4ACA-8711-4C83825FD2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869958" y="417306"/>
          <a:ext cx="1058136" cy="4112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16566</xdr:colOff>
      <xdr:row>2</xdr:row>
      <xdr:rowOff>57979</xdr:rowOff>
    </xdr:from>
    <xdr:to>
      <xdr:col>8</xdr:col>
      <xdr:colOff>1077877</xdr:colOff>
      <xdr:row>3</xdr:row>
      <xdr:rowOff>107315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5D0714-7AE1-452F-8A66-D31A9D5EF4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593457" y="397566"/>
          <a:ext cx="1058136" cy="4188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40276</xdr:colOff>
      <xdr:row>2</xdr:row>
      <xdr:rowOff>54164</xdr:rowOff>
    </xdr:from>
    <xdr:to>
      <xdr:col>8</xdr:col>
      <xdr:colOff>1095237</xdr:colOff>
      <xdr:row>3</xdr:row>
      <xdr:rowOff>114267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E4450DC-6415-431F-AAD2-8A9FA3E8B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998167" y="393751"/>
          <a:ext cx="1061311" cy="4245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72571</xdr:colOff>
      <xdr:row>1</xdr:row>
      <xdr:rowOff>36286</xdr:rowOff>
    </xdr:from>
    <xdr:to>
      <xdr:col>1</xdr:col>
      <xdr:colOff>2125698</xdr:colOff>
      <xdr:row>6</xdr:row>
      <xdr:rowOff>54429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65D0601-49A8-408B-B3F9-D7F9C8B4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857" y="208643"/>
          <a:ext cx="2049952" cy="834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33618</xdr:colOff>
      <xdr:row>2</xdr:row>
      <xdr:rowOff>44823</xdr:rowOff>
    </xdr:from>
    <xdr:to>
      <xdr:col>8</xdr:col>
      <xdr:colOff>1098104</xdr:colOff>
      <xdr:row>3</xdr:row>
      <xdr:rowOff>92665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FD30A42-32F2-45E4-8675-D7B94CCB4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530853" y="369794"/>
          <a:ext cx="1064486" cy="417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44823</xdr:colOff>
      <xdr:row>2</xdr:row>
      <xdr:rowOff>67235</xdr:rowOff>
    </xdr:from>
    <xdr:to>
      <xdr:col>8</xdr:col>
      <xdr:colOff>1115659</xdr:colOff>
      <xdr:row>3</xdr:row>
      <xdr:rowOff>115077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027FBAC-C701-4FCF-8206-5583378A3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645588" y="392206"/>
          <a:ext cx="1064486" cy="417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13607</xdr:colOff>
      <xdr:row>2</xdr:row>
      <xdr:rowOff>54428</xdr:rowOff>
    </xdr:from>
    <xdr:to>
      <xdr:col>8</xdr:col>
      <xdr:colOff>1074918</xdr:colOff>
      <xdr:row>3</xdr:row>
      <xdr:rowOff>104672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B06AA96-10AF-4548-BEFB-843FB3809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586357" y="394607"/>
          <a:ext cx="1064486" cy="420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11205</xdr:colOff>
      <xdr:row>2</xdr:row>
      <xdr:rowOff>67235</xdr:rowOff>
    </xdr:from>
    <xdr:to>
      <xdr:col>8</xdr:col>
      <xdr:colOff>1075691</xdr:colOff>
      <xdr:row>3</xdr:row>
      <xdr:rowOff>115077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4365DC-B035-47F2-9F85-27160C7BD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600764" y="392206"/>
          <a:ext cx="1064486" cy="4176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76200</xdr:rowOff>
    </xdr:from>
    <xdr:to>
      <xdr:col>8</xdr:col>
      <xdr:colOff>1121636</xdr:colOff>
      <xdr:row>3</xdr:row>
      <xdr:rowOff>125536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B7E2B38-2A12-47AD-A0A5-B9318BA73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629900" y="409575"/>
          <a:ext cx="1064486" cy="420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</xdr:row>
      <xdr:rowOff>57150</xdr:rowOff>
    </xdr:from>
    <xdr:to>
      <xdr:col>8</xdr:col>
      <xdr:colOff>1085057</xdr:colOff>
      <xdr:row>3</xdr:row>
      <xdr:rowOff>135061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1507B84-4E7B-4102-90A5-9E6E84EF4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896600" y="390525"/>
          <a:ext cx="1064486" cy="4208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49695</xdr:colOff>
      <xdr:row>2</xdr:row>
      <xdr:rowOff>66261</xdr:rowOff>
    </xdr:from>
    <xdr:to>
      <xdr:col>8</xdr:col>
      <xdr:colOff>1107831</xdr:colOff>
      <xdr:row>3</xdr:row>
      <xdr:rowOff>111180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8F98DF9-4C47-48DF-BB5F-437F6A254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991021" y="405848"/>
          <a:ext cx="1058136" cy="4176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33131</xdr:colOff>
      <xdr:row>2</xdr:row>
      <xdr:rowOff>66261</xdr:rowOff>
    </xdr:from>
    <xdr:to>
      <xdr:col>8</xdr:col>
      <xdr:colOff>1094442</xdr:colOff>
      <xdr:row>3</xdr:row>
      <xdr:rowOff>111180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80CFC75-E01D-42F9-83FC-D2208DA81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214653" y="405848"/>
          <a:ext cx="1061311" cy="417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537-B8A5-4673-BD21-93FA10330CB5}">
  <dimension ref="B1:F19"/>
  <sheetViews>
    <sheetView zoomScaleNormal="100" workbookViewId="0">
      <selection activeCell="D18" sqref="D18"/>
    </sheetView>
  </sheetViews>
  <sheetFormatPr defaultColWidth="8.8984375" defaultRowHeight="13" x14ac:dyDescent="0.3"/>
  <cols>
    <col min="1" max="1" width="8.8984375" style="1"/>
    <col min="2" max="2" width="32" customWidth="1"/>
    <col min="3" max="3" width="47.09765625" customWidth="1"/>
    <col min="4" max="4" width="16.09765625" customWidth="1"/>
    <col min="7" max="16384" width="8.8984375" style="1"/>
  </cols>
  <sheetData>
    <row r="1" spans="2:6" ht="13.5" thickBot="1" x14ac:dyDescent="0.35"/>
    <row r="2" spans="2:6" x14ac:dyDescent="0.3">
      <c r="B2" s="2"/>
      <c r="C2" s="3"/>
      <c r="D2" s="3"/>
      <c r="E2" s="3"/>
      <c r="F2" s="4"/>
    </row>
    <row r="3" spans="2:6" x14ac:dyDescent="0.3">
      <c r="B3" s="5"/>
      <c r="C3" s="6" t="s">
        <v>0</v>
      </c>
      <c r="D3" s="6" t="s">
        <v>1</v>
      </c>
      <c r="F3" s="7"/>
    </row>
    <row r="4" spans="2:6" x14ac:dyDescent="0.3">
      <c r="B4" s="5"/>
      <c r="C4" s="8" t="s">
        <v>2</v>
      </c>
      <c r="D4" s="9">
        <f>SUM(Bronkhorsterwaarden!I53)</f>
        <v>327247.94160000002</v>
      </c>
      <c r="F4" s="7"/>
    </row>
    <row r="5" spans="2:6" x14ac:dyDescent="0.3">
      <c r="B5" s="5"/>
      <c r="C5" s="8" t="s">
        <v>3</v>
      </c>
      <c r="D5" s="10">
        <f>SUM('Brummensche Waarden'!I53)</f>
        <v>77027.921600000001</v>
      </c>
      <c r="F5" s="7"/>
    </row>
    <row r="6" spans="2:6" x14ac:dyDescent="0.3">
      <c r="B6" s="5"/>
      <c r="C6" s="8" t="s">
        <v>4</v>
      </c>
      <c r="D6" s="10">
        <f>SUM('Epse Waarden'!I95)</f>
        <v>354243.90159999998</v>
      </c>
      <c r="F6" s="7"/>
    </row>
    <row r="7" spans="2:6" x14ac:dyDescent="0.3">
      <c r="B7" s="5"/>
      <c r="C7" s="8" t="s">
        <v>5</v>
      </c>
      <c r="D7" s="10">
        <f>SUM(Fraterwaard!I67)</f>
        <v>346246.28159999999</v>
      </c>
      <c r="F7" s="7"/>
    </row>
    <row r="8" spans="2:6" x14ac:dyDescent="0.3">
      <c r="B8" s="5"/>
      <c r="C8" s="8" t="s">
        <v>6</v>
      </c>
      <c r="D8" s="10">
        <f>SUM(Kroonstein!I54)</f>
        <v>75316.861600000004</v>
      </c>
      <c r="F8" s="7"/>
    </row>
    <row r="9" spans="2:6" x14ac:dyDescent="0.3">
      <c r="B9" s="5"/>
      <c r="C9" s="8" t="s">
        <v>7</v>
      </c>
      <c r="D9" s="10">
        <f>SUM('Loenensche Middelwaard '!I123)</f>
        <v>673523.90159999998</v>
      </c>
      <c r="F9" s="7"/>
    </row>
    <row r="10" spans="2:6" x14ac:dyDescent="0.3">
      <c r="B10" s="5"/>
      <c r="C10" s="8" t="s">
        <v>8</v>
      </c>
      <c r="D10" s="10">
        <f>SUM('Olburgsche Waard'!I53)</f>
        <v>422943.14159999997</v>
      </c>
      <c r="F10" s="7"/>
    </row>
    <row r="11" spans="2:6" x14ac:dyDescent="0.3">
      <c r="B11" s="5"/>
      <c r="C11" s="8" t="s">
        <v>9</v>
      </c>
      <c r="D11" s="10">
        <f>SUM('Rijsselsche Waarden'!I67)</f>
        <v>94383.941600000006</v>
      </c>
      <c r="F11" s="7"/>
    </row>
    <row r="12" spans="2:6" x14ac:dyDescent="0.3">
      <c r="B12" s="5"/>
      <c r="C12" s="8" t="s">
        <v>10</v>
      </c>
      <c r="D12" s="10">
        <f>SUM(Spaensweerd!I53)</f>
        <v>153446.56159999999</v>
      </c>
      <c r="F12" s="7"/>
    </row>
    <row r="13" spans="2:6" x14ac:dyDescent="0.3">
      <c r="B13" s="5"/>
      <c r="C13" s="8" t="s">
        <v>11</v>
      </c>
      <c r="D13" s="10">
        <f>SUM(Stokerbrandsweerd!I81)</f>
        <v>236600.16159999999</v>
      </c>
      <c r="F13" s="7"/>
    </row>
    <row r="14" spans="2:6" x14ac:dyDescent="0.3">
      <c r="B14" s="5"/>
      <c r="C14" s="8" t="s">
        <v>12</v>
      </c>
      <c r="D14" s="10">
        <f>SUM(Tichelbeeksewaard!I95)</f>
        <v>1029689.5316000001</v>
      </c>
      <c r="F14" s="7"/>
    </row>
    <row r="15" spans="2:6" x14ac:dyDescent="0.3">
      <c r="B15" s="5"/>
      <c r="C15" s="8" t="s">
        <v>13</v>
      </c>
      <c r="D15" s="10">
        <f>SUM('Wilpse Klei'!I95)</f>
        <v>165452.7616</v>
      </c>
      <c r="F15" s="7"/>
    </row>
    <row r="16" spans="2:6" x14ac:dyDescent="0.3">
      <c r="B16" s="5"/>
      <c r="C16" s="8" t="s">
        <v>14</v>
      </c>
      <c r="D16" s="11">
        <f>SUM(ORBA!F7)</f>
        <v>25</v>
      </c>
      <c r="E16" t="s">
        <v>15</v>
      </c>
      <c r="F16" s="7"/>
    </row>
    <row r="17" spans="2:6" x14ac:dyDescent="0.3">
      <c r="B17" s="5"/>
      <c r="E17" s="12"/>
      <c r="F17" s="7"/>
    </row>
    <row r="18" spans="2:6" ht="23" x14ac:dyDescent="0.3">
      <c r="B18" s="5"/>
      <c r="C18" s="13" t="s">
        <v>16</v>
      </c>
      <c r="D18" s="10">
        <f>SUM(D4:D16)</f>
        <v>3956147.9092000006</v>
      </c>
      <c r="F18" s="7"/>
    </row>
    <row r="19" spans="2:6" ht="13.5" thickBot="1" x14ac:dyDescent="0.35">
      <c r="B19" s="14"/>
      <c r="C19" s="15"/>
      <c r="D19" s="15"/>
      <c r="E19" s="15"/>
      <c r="F19" s="16"/>
    </row>
  </sheetData>
  <sheetProtection algorithmName="SHA-512" hashValue="60YeIMh66rjAw5AOHGmDnse7JQUOq0jksVvfuc5HBxLJFtLWjFORpv4OaAd51q0Hi6z2znP2o+IHDU19/LBR+A==" saltValue="CPL4hHyvfvzgkJ+UlxlbYw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963B-B41B-4E13-87FE-143D36A62714}">
  <dimension ref="A1:K54"/>
  <sheetViews>
    <sheetView topLeftCell="A26" zoomScaleNormal="100" workbookViewId="0">
      <selection activeCell="E50" sqref="E50"/>
    </sheetView>
  </sheetViews>
  <sheetFormatPr defaultColWidth="8.8984375" defaultRowHeight="13" x14ac:dyDescent="0.3"/>
  <cols>
    <col min="2" max="2" width="9.3984375" customWidth="1"/>
    <col min="3" max="3" width="4.8984375" bestFit="1" customWidth="1"/>
    <col min="4" max="4" width="72" customWidth="1"/>
    <col min="5" max="5" width="14.3984375" bestFit="1" customWidth="1"/>
    <col min="6" max="6" width="8.8984375" bestFit="1" customWidth="1"/>
    <col min="7" max="7" width="14.296875" bestFit="1" customWidth="1"/>
    <col min="8" max="8" width="49.8984375" bestFit="1" customWidth="1"/>
    <col min="9" max="9" width="17.39843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121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138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f>47800+16500</f>
        <v>64300</v>
      </c>
      <c r="F11" t="s">
        <v>29</v>
      </c>
      <c r="G11" s="17">
        <v>1</v>
      </c>
      <c r="H11" t="s">
        <v>30</v>
      </c>
      <c r="I11" s="53">
        <f>E11*G11</f>
        <v>64300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f>47800+16500</f>
        <v>64300</v>
      </c>
      <c r="F12" t="s">
        <v>29</v>
      </c>
      <c r="G12" s="17">
        <v>1</v>
      </c>
      <c r="H12" t="s">
        <v>30</v>
      </c>
      <c r="I12" s="53">
        <f>E12*G12</f>
        <v>64300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77"/>
      <c r="C14" s="67" t="s">
        <v>35</v>
      </c>
      <c r="D14" s="31" t="s">
        <v>36</v>
      </c>
      <c r="E14" s="39">
        <v>14300</v>
      </c>
      <c r="F14" t="s">
        <v>29</v>
      </c>
      <c r="G14" s="17">
        <v>1</v>
      </c>
      <c r="H14" t="s">
        <v>30</v>
      </c>
      <c r="I14" s="53">
        <f>E14*G14</f>
        <v>14300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49000</v>
      </c>
      <c r="F15" t="s">
        <v>29</v>
      </c>
      <c r="G15" s="17">
        <v>1</v>
      </c>
      <c r="H15" t="s">
        <v>30</v>
      </c>
      <c r="I15" s="53">
        <f>E15*G15</f>
        <v>49000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f>500+500</f>
        <v>1000</v>
      </c>
      <c r="F16" t="s">
        <v>29</v>
      </c>
      <c r="G16" s="17">
        <v>1</v>
      </c>
      <c r="H16" t="s">
        <v>30</v>
      </c>
      <c r="I16" s="53">
        <f>E16*G16</f>
        <v>1000</v>
      </c>
      <c r="J16" s="7"/>
    </row>
    <row r="17" spans="2:10" x14ac:dyDescent="0.3">
      <c r="B17" s="5"/>
      <c r="C17" s="67" t="s">
        <v>41</v>
      </c>
      <c r="D17" s="30" t="s">
        <v>42</v>
      </c>
      <c r="G17" s="75"/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f>500+200</f>
        <v>700</v>
      </c>
      <c r="F18" t="s">
        <v>29</v>
      </c>
      <c r="G18" s="17">
        <v>1</v>
      </c>
      <c r="H18" t="s">
        <v>30</v>
      </c>
      <c r="I18" s="53">
        <f t="shared" ref="I18:I21" si="0">E18*G18</f>
        <v>700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f t="shared" ref="E19:E20" si="1">500+200</f>
        <v>700</v>
      </c>
      <c r="F19" t="s">
        <v>29</v>
      </c>
      <c r="G19" s="17">
        <v>1</v>
      </c>
      <c r="H19" t="s">
        <v>30</v>
      </c>
      <c r="I19" s="53">
        <f t="shared" si="0"/>
        <v>700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f t="shared" si="1"/>
        <v>700</v>
      </c>
      <c r="F20" t="s">
        <v>29</v>
      </c>
      <c r="G20" s="17">
        <v>1</v>
      </c>
      <c r="H20" t="s">
        <v>30</v>
      </c>
      <c r="I20" s="53">
        <f t="shared" si="0"/>
        <v>700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f>1300+300</f>
        <v>1600</v>
      </c>
      <c r="F21" s="45" t="s">
        <v>29</v>
      </c>
      <c r="G21" s="19">
        <v>1</v>
      </c>
      <c r="H21" s="45" t="s">
        <v>30</v>
      </c>
      <c r="I21" s="54">
        <f t="shared" si="0"/>
        <v>1600</v>
      </c>
      <c r="J21" s="7"/>
    </row>
    <row r="22" spans="2:10" x14ac:dyDescent="0.3">
      <c r="B22" s="5"/>
      <c r="H22" s="46" t="s">
        <v>49</v>
      </c>
      <c r="I22" s="55">
        <f>SUM(I11:I21)</f>
        <v>196600</v>
      </c>
      <c r="J22" s="7"/>
    </row>
    <row r="23" spans="2:10" x14ac:dyDescent="0.3">
      <c r="B23" s="5"/>
      <c r="H23" s="46"/>
      <c r="I23" s="55"/>
      <c r="J23" s="7"/>
    </row>
    <row r="24" spans="2:10" x14ac:dyDescent="0.3">
      <c r="B24" s="5"/>
      <c r="D24" s="27" t="s">
        <v>50</v>
      </c>
      <c r="J24" s="7"/>
    </row>
    <row r="25" spans="2:10" x14ac:dyDescent="0.3">
      <c r="B25" s="5"/>
      <c r="C25" s="64" t="s">
        <v>51</v>
      </c>
      <c r="D25" s="33" t="s">
        <v>52</v>
      </c>
      <c r="E25" s="41">
        <v>1</v>
      </c>
      <c r="F25" s="12" t="s">
        <v>53</v>
      </c>
      <c r="G25" s="20">
        <v>1</v>
      </c>
      <c r="H25" s="12" t="s">
        <v>54</v>
      </c>
      <c r="I25" s="52">
        <f>E25*G25</f>
        <v>1</v>
      </c>
      <c r="J25" s="7"/>
    </row>
    <row r="26" spans="2:10" x14ac:dyDescent="0.3">
      <c r="B26" s="5"/>
      <c r="C26" s="67" t="s">
        <v>55</v>
      </c>
      <c r="D26" s="34" t="s">
        <v>56</v>
      </c>
      <c r="E26" s="42">
        <v>1</v>
      </c>
      <c r="F26" t="s">
        <v>53</v>
      </c>
      <c r="G26" s="17">
        <v>1</v>
      </c>
      <c r="H26" t="s">
        <v>54</v>
      </c>
      <c r="I26" s="53">
        <f t="shared" ref="I26:I28" si="2">E26*G26</f>
        <v>1</v>
      </c>
      <c r="J26" s="7"/>
    </row>
    <row r="27" spans="2:10" x14ac:dyDescent="0.3">
      <c r="B27" s="5"/>
      <c r="C27" s="67" t="s">
        <v>57</v>
      </c>
      <c r="D27" s="34" t="s">
        <v>58</v>
      </c>
      <c r="E27" s="42">
        <v>1</v>
      </c>
      <c r="F27" t="s">
        <v>53</v>
      </c>
      <c r="G27" s="17">
        <v>1</v>
      </c>
      <c r="H27" t="s">
        <v>54</v>
      </c>
      <c r="I27" s="53">
        <f t="shared" si="2"/>
        <v>1</v>
      </c>
      <c r="J27" s="7"/>
    </row>
    <row r="28" spans="2:10" x14ac:dyDescent="0.3">
      <c r="B28" s="5"/>
      <c r="C28" s="63" t="s">
        <v>59</v>
      </c>
      <c r="D28" s="35" t="s">
        <v>60</v>
      </c>
      <c r="E28" s="43">
        <v>1</v>
      </c>
      <c r="F28" s="45" t="s">
        <v>53</v>
      </c>
      <c r="G28" s="19">
        <v>1</v>
      </c>
      <c r="H28" s="45" t="s">
        <v>54</v>
      </c>
      <c r="I28" s="54">
        <f t="shared" si="2"/>
        <v>1</v>
      </c>
      <c r="J28" s="7"/>
    </row>
    <row r="29" spans="2:10" x14ac:dyDescent="0.3">
      <c r="B29" s="5"/>
      <c r="H29" s="46" t="s">
        <v>61</v>
      </c>
      <c r="I29" s="55">
        <f>SUM(I25:I28)</f>
        <v>4</v>
      </c>
      <c r="J29" s="7"/>
    </row>
    <row r="30" spans="2:10" x14ac:dyDescent="0.3">
      <c r="B30" s="5"/>
      <c r="H30" s="46"/>
      <c r="I30" s="55"/>
      <c r="J30" s="7"/>
    </row>
    <row r="31" spans="2:10" x14ac:dyDescent="0.3">
      <c r="B31" s="5"/>
      <c r="D31" s="27" t="s">
        <v>62</v>
      </c>
      <c r="J31" s="7"/>
    </row>
    <row r="32" spans="2:10" x14ac:dyDescent="0.3">
      <c r="B32" s="5"/>
      <c r="C32" s="64" t="s">
        <v>63</v>
      </c>
      <c r="D32" s="33" t="s">
        <v>64</v>
      </c>
      <c r="E32" s="41">
        <v>1</v>
      </c>
      <c r="F32" s="12" t="s">
        <v>53</v>
      </c>
      <c r="G32" s="20">
        <v>1</v>
      </c>
      <c r="H32" s="12" t="s">
        <v>54</v>
      </c>
      <c r="I32" s="52">
        <f>E32*G32</f>
        <v>1</v>
      </c>
      <c r="J32" s="7"/>
    </row>
    <row r="33" spans="1:10" x14ac:dyDescent="0.3">
      <c r="B33" s="5"/>
      <c r="C33" s="67" t="s">
        <v>65</v>
      </c>
      <c r="D33" s="34" t="s">
        <v>66</v>
      </c>
      <c r="E33" s="42">
        <v>1</v>
      </c>
      <c r="F33" t="s">
        <v>53</v>
      </c>
      <c r="G33" s="17">
        <v>1</v>
      </c>
      <c r="H33" t="s">
        <v>54</v>
      </c>
      <c r="I33" s="53">
        <f>E33*G33</f>
        <v>1</v>
      </c>
      <c r="J33" s="7"/>
    </row>
    <row r="34" spans="1:10" x14ac:dyDescent="0.3">
      <c r="B34" s="5"/>
      <c r="C34" s="67" t="s">
        <v>67</v>
      </c>
      <c r="D34" s="34" t="s">
        <v>68</v>
      </c>
      <c r="E34" s="42">
        <v>1</v>
      </c>
      <c r="F34" t="s">
        <v>53</v>
      </c>
      <c r="G34" s="17">
        <v>1</v>
      </c>
      <c r="H34" t="s">
        <v>54</v>
      </c>
      <c r="I34" s="53">
        <f t="shared" ref="I34:I38" si="3">E34*G34</f>
        <v>1</v>
      </c>
      <c r="J34" s="7"/>
    </row>
    <row r="35" spans="1:10" x14ac:dyDescent="0.3">
      <c r="B35" s="5"/>
      <c r="C35" s="67" t="s">
        <v>69</v>
      </c>
      <c r="D35" s="34" t="s">
        <v>70</v>
      </c>
      <c r="E35" s="42">
        <v>1</v>
      </c>
      <c r="F35" t="s">
        <v>53</v>
      </c>
      <c r="G35" s="17">
        <v>1</v>
      </c>
      <c r="H35" t="s">
        <v>54</v>
      </c>
      <c r="I35" s="53">
        <f t="shared" si="3"/>
        <v>1</v>
      </c>
      <c r="J35" s="7"/>
    </row>
    <row r="36" spans="1:10" x14ac:dyDescent="0.3">
      <c r="B36" s="5"/>
      <c r="C36" s="67" t="s">
        <v>71</v>
      </c>
      <c r="D36" s="34" t="s">
        <v>72</v>
      </c>
      <c r="E36" s="21">
        <v>0.01</v>
      </c>
      <c r="F36" t="s">
        <v>73</v>
      </c>
      <c r="G36" s="51">
        <f>SUM(I29:I35)+I22</f>
        <v>196608</v>
      </c>
      <c r="I36" s="53">
        <f>E36*G36</f>
        <v>1966.08</v>
      </c>
      <c r="J36" s="7"/>
    </row>
    <row r="37" spans="1:10" x14ac:dyDescent="0.3">
      <c r="B37" s="5"/>
      <c r="C37" s="67" t="s">
        <v>74</v>
      </c>
      <c r="D37" s="34" t="s">
        <v>75</v>
      </c>
      <c r="E37" s="21">
        <v>0.01</v>
      </c>
      <c r="F37" t="s">
        <v>73</v>
      </c>
      <c r="G37" s="51">
        <f>SUM(I29:I36)+I22</f>
        <v>198574.07999999999</v>
      </c>
      <c r="I37" s="53">
        <f t="shared" si="3"/>
        <v>1985.7407999999998</v>
      </c>
      <c r="J37" s="7"/>
    </row>
    <row r="38" spans="1:10" x14ac:dyDescent="0.3">
      <c r="B38" s="5"/>
      <c r="C38" s="63" t="s">
        <v>76</v>
      </c>
      <c r="D38" s="35" t="s">
        <v>77</v>
      </c>
      <c r="E38" s="22">
        <v>0.01</v>
      </c>
      <c r="F38" s="45" t="s">
        <v>73</v>
      </c>
      <c r="G38" s="61">
        <f>SUM(I29:I36)+I22</f>
        <v>198574.07999999999</v>
      </c>
      <c r="H38" s="45"/>
      <c r="I38" s="54">
        <f t="shared" si="3"/>
        <v>1985.7407999999998</v>
      </c>
      <c r="J38" s="7"/>
    </row>
    <row r="39" spans="1:10" x14ac:dyDescent="0.3">
      <c r="B39" s="5"/>
      <c r="H39" s="46" t="s">
        <v>78</v>
      </c>
      <c r="I39" s="55">
        <f>SUM(I32:I38)</f>
        <v>5941.5615999999991</v>
      </c>
      <c r="J39" s="7"/>
    </row>
    <row r="40" spans="1:10" x14ac:dyDescent="0.3">
      <c r="A40" s="7"/>
      <c r="H40" s="46"/>
      <c r="I40" s="55"/>
      <c r="J40" s="7"/>
    </row>
    <row r="41" spans="1:10" x14ac:dyDescent="0.3">
      <c r="A41" s="65"/>
      <c r="B41" s="38"/>
      <c r="C41" s="38"/>
      <c r="D41" s="36" t="s">
        <v>79</v>
      </c>
      <c r="E41" s="38"/>
      <c r="F41" s="38"/>
      <c r="G41" s="38"/>
      <c r="H41" s="38"/>
      <c r="I41" s="38"/>
      <c r="J41" s="65"/>
    </row>
    <row r="42" spans="1:10" x14ac:dyDescent="0.3">
      <c r="A42" s="65"/>
      <c r="B42" s="38"/>
      <c r="C42" s="66" t="s">
        <v>80</v>
      </c>
      <c r="D42" s="37" t="s">
        <v>81</v>
      </c>
      <c r="E42" s="44">
        <v>0.25</v>
      </c>
      <c r="F42" s="44" t="s">
        <v>53</v>
      </c>
      <c r="G42" s="23">
        <v>1</v>
      </c>
      <c r="H42" s="44" t="s">
        <v>54</v>
      </c>
      <c r="I42" s="56">
        <f>E42*G42</f>
        <v>0.25</v>
      </c>
      <c r="J42" s="65"/>
    </row>
    <row r="43" spans="1:10" x14ac:dyDescent="0.3">
      <c r="A43" s="65"/>
      <c r="B43" s="38"/>
      <c r="C43" s="66" t="s">
        <v>82</v>
      </c>
      <c r="D43" s="37" t="s">
        <v>83</v>
      </c>
      <c r="E43" s="44">
        <v>0.25</v>
      </c>
      <c r="F43" s="44" t="s">
        <v>53</v>
      </c>
      <c r="G43" s="23">
        <v>1</v>
      </c>
      <c r="H43" s="44" t="s">
        <v>54</v>
      </c>
      <c r="I43" s="56">
        <f t="shared" ref="I43:I45" si="4">E43*G43</f>
        <v>0.25</v>
      </c>
      <c r="J43" s="65"/>
    </row>
    <row r="44" spans="1:10" x14ac:dyDescent="0.3">
      <c r="A44" s="65"/>
      <c r="B44" s="38"/>
      <c r="C44" s="66" t="s">
        <v>84</v>
      </c>
      <c r="D44" s="37" t="s">
        <v>85</v>
      </c>
      <c r="E44" s="44">
        <v>0.25</v>
      </c>
      <c r="F44" s="44" t="s">
        <v>53</v>
      </c>
      <c r="G44" s="23">
        <v>1</v>
      </c>
      <c r="H44" s="44" t="s">
        <v>54</v>
      </c>
      <c r="I44" s="56">
        <f t="shared" si="4"/>
        <v>0.25</v>
      </c>
      <c r="J44" s="65"/>
    </row>
    <row r="45" spans="1:10" x14ac:dyDescent="0.3">
      <c r="A45" s="65"/>
      <c r="B45" s="38"/>
      <c r="C45" s="66" t="s">
        <v>86</v>
      </c>
      <c r="D45" s="37" t="s">
        <v>87</v>
      </c>
      <c r="E45" s="44">
        <v>0.25</v>
      </c>
      <c r="F45" s="44" t="s">
        <v>53</v>
      </c>
      <c r="G45" s="23">
        <v>1</v>
      </c>
      <c r="H45" s="44" t="s">
        <v>54</v>
      </c>
      <c r="I45" s="56">
        <f t="shared" si="4"/>
        <v>0.25</v>
      </c>
      <c r="J45" s="65"/>
    </row>
    <row r="46" spans="1:10" x14ac:dyDescent="0.3">
      <c r="A46" s="65"/>
      <c r="B46" s="38"/>
      <c r="C46" s="38"/>
      <c r="D46" s="38"/>
      <c r="E46" s="38"/>
      <c r="F46" s="38"/>
      <c r="G46" s="38"/>
      <c r="H46" s="47" t="s">
        <v>88</v>
      </c>
      <c r="I46" s="57">
        <f>SUM(I42:I45)</f>
        <v>1</v>
      </c>
      <c r="J46" s="65"/>
    </row>
    <row r="47" spans="1:10" x14ac:dyDescent="0.3">
      <c r="A47" s="65"/>
      <c r="B47" s="38"/>
      <c r="C47" s="38"/>
      <c r="D47" s="38"/>
      <c r="E47" s="38"/>
      <c r="F47" s="38"/>
      <c r="G47" s="38"/>
      <c r="H47" s="47"/>
      <c r="I47" s="57"/>
      <c r="J47" s="65"/>
    </row>
    <row r="48" spans="1:10" x14ac:dyDescent="0.3">
      <c r="B48" s="5"/>
      <c r="D48" s="27" t="s">
        <v>89</v>
      </c>
      <c r="E48" s="42"/>
      <c r="I48" s="51"/>
      <c r="J48" s="7"/>
    </row>
    <row r="49" spans="2:10" x14ac:dyDescent="0.3">
      <c r="B49" s="5"/>
      <c r="C49" s="64" t="s">
        <v>139</v>
      </c>
      <c r="D49" s="33" t="s">
        <v>137</v>
      </c>
      <c r="E49" s="62">
        <v>21000</v>
      </c>
      <c r="F49" s="12" t="s">
        <v>29</v>
      </c>
      <c r="G49" s="20">
        <v>1</v>
      </c>
      <c r="H49" s="12" t="s">
        <v>30</v>
      </c>
      <c r="I49" s="52">
        <f>E49*G49</f>
        <v>21000</v>
      </c>
      <c r="J49" s="7"/>
    </row>
    <row r="50" spans="2:10" x14ac:dyDescent="0.3">
      <c r="B50" s="5"/>
      <c r="C50" s="63" t="s">
        <v>140</v>
      </c>
      <c r="D50" s="35" t="s">
        <v>136</v>
      </c>
      <c r="E50" s="40">
        <v>28100</v>
      </c>
      <c r="F50" s="45" t="s">
        <v>29</v>
      </c>
      <c r="G50" s="19">
        <v>1</v>
      </c>
      <c r="H50" s="45" t="s">
        <v>30</v>
      </c>
      <c r="I50" s="54">
        <f>E50*G50</f>
        <v>28100</v>
      </c>
      <c r="J50" s="7"/>
    </row>
    <row r="51" spans="2:10" x14ac:dyDescent="0.3">
      <c r="B51" s="5"/>
      <c r="H51" s="46" t="s">
        <v>90</v>
      </c>
      <c r="I51" s="55">
        <f>SUM(I49:I50)</f>
        <v>49100</v>
      </c>
      <c r="J51" s="7"/>
    </row>
    <row r="52" spans="2:10" x14ac:dyDescent="0.3">
      <c r="B52" s="5"/>
      <c r="H52" s="46"/>
      <c r="I52" s="55"/>
      <c r="J52" s="7"/>
    </row>
    <row r="53" spans="2:10" x14ac:dyDescent="0.3">
      <c r="B53" s="5"/>
      <c r="H53" s="48" t="s">
        <v>122</v>
      </c>
      <c r="I53" s="58">
        <f>I22+I39+I29+I46-I51</f>
        <v>153446.56159999999</v>
      </c>
      <c r="J53" s="7"/>
    </row>
    <row r="54" spans="2:10" ht="13.5" thickBot="1" x14ac:dyDescent="0.35">
      <c r="B54" s="14"/>
      <c r="C54" s="15"/>
      <c r="D54" s="15"/>
      <c r="E54" s="15"/>
      <c r="F54" s="15"/>
      <c r="G54" s="15"/>
      <c r="H54" s="15"/>
      <c r="I54" s="15"/>
      <c r="J54" s="16"/>
    </row>
  </sheetData>
  <sheetProtection algorithmName="SHA-512" hashValue="V47NzVNNixfZ55XLTwZqRZUOTNI1OaIEsl3SsfqyPYs1+5JLhgSJ9NhkrYDX2ka33O/OdN3UChTqnBOr3PdfsQ==" saltValue="b1u5bBCIClV65+NV9DO2FA==" spinCount="100000"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28ED-2DAF-458E-BD0E-FD99501BDAC0}">
  <dimension ref="A1:K82"/>
  <sheetViews>
    <sheetView topLeftCell="A47" zoomScaleNormal="100" workbookViewId="0">
      <selection activeCell="G78" sqref="G78"/>
    </sheetView>
  </sheetViews>
  <sheetFormatPr defaultColWidth="8.8984375" defaultRowHeight="13" x14ac:dyDescent="0.3"/>
  <cols>
    <col min="2" max="2" width="9.3984375" customWidth="1"/>
    <col min="3" max="3" width="4.8984375" bestFit="1" customWidth="1"/>
    <col min="4" max="4" width="73.3984375" customWidth="1"/>
    <col min="5" max="5" width="16.8984375" customWidth="1"/>
    <col min="6" max="6" width="8.8984375" bestFit="1" customWidth="1"/>
    <col min="7" max="7" width="14.296875" bestFit="1" customWidth="1"/>
    <col min="8" max="8" width="49.8984375" bestFit="1" customWidth="1"/>
    <col min="9" max="9" width="18.0976562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123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124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81400</v>
      </c>
      <c r="F11" t="s">
        <v>29</v>
      </c>
      <c r="G11" s="17">
        <v>1</v>
      </c>
      <c r="H11" t="s">
        <v>30</v>
      </c>
      <c r="I11" s="53">
        <f>E11*G11</f>
        <v>81400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81400</v>
      </c>
      <c r="F12" t="s">
        <v>29</v>
      </c>
      <c r="G12" s="17">
        <v>1</v>
      </c>
      <c r="H12" t="s">
        <v>30</v>
      </c>
      <c r="I12" s="53">
        <f t="shared" ref="I12:I21" si="0">E12*G12</f>
        <v>81400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f>ROUNDUP(0.3*E12,-2)</f>
        <v>24500</v>
      </c>
      <c r="F14" t="s">
        <v>29</v>
      </c>
      <c r="G14" s="17">
        <v>1</v>
      </c>
      <c r="H14" t="s">
        <v>30</v>
      </c>
      <c r="I14" s="53">
        <f t="shared" si="0"/>
        <v>24500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f>ROUNDUP(0.7*E12,-2)</f>
        <v>57000</v>
      </c>
      <c r="F15" t="s">
        <v>29</v>
      </c>
      <c r="G15" s="17">
        <v>1</v>
      </c>
      <c r="H15" t="s">
        <v>30</v>
      </c>
      <c r="I15" s="53">
        <f t="shared" si="0"/>
        <v>57000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3800</v>
      </c>
      <c r="F16" t="s">
        <v>29</v>
      </c>
      <c r="G16" s="17">
        <v>1</v>
      </c>
      <c r="H16" t="s">
        <v>30</v>
      </c>
      <c r="I16" s="53">
        <f t="shared" si="0"/>
        <v>3800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0</v>
      </c>
      <c r="F18" t="s">
        <v>29</v>
      </c>
      <c r="G18" s="82">
        <v>0</v>
      </c>
      <c r="H18" t="s">
        <v>30</v>
      </c>
      <c r="I18" s="53">
        <f t="shared" si="0"/>
        <v>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0</v>
      </c>
      <c r="F19" t="s">
        <v>29</v>
      </c>
      <c r="G19" s="82">
        <v>0</v>
      </c>
      <c r="H19" t="s">
        <v>30</v>
      </c>
      <c r="I19" s="53">
        <f t="shared" si="0"/>
        <v>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0</v>
      </c>
      <c r="F20" t="s">
        <v>29</v>
      </c>
      <c r="G20" s="82">
        <v>0</v>
      </c>
      <c r="H20" t="s">
        <v>30</v>
      </c>
      <c r="I20" s="53">
        <f t="shared" si="0"/>
        <v>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6700</v>
      </c>
      <c r="F21" s="45" t="s">
        <v>29</v>
      </c>
      <c r="G21" s="19">
        <v>1</v>
      </c>
      <c r="H21" s="45" t="s">
        <v>30</v>
      </c>
      <c r="I21" s="54">
        <f t="shared" si="0"/>
        <v>6700</v>
      </c>
      <c r="J21" s="7"/>
    </row>
    <row r="22" spans="2:10" x14ac:dyDescent="0.3">
      <c r="B22" s="5"/>
      <c r="D22" s="31"/>
      <c r="E22" s="39"/>
      <c r="G22" s="75"/>
      <c r="I22" s="51"/>
      <c r="J22" s="7"/>
    </row>
    <row r="23" spans="2:10" x14ac:dyDescent="0.3">
      <c r="B23" s="5"/>
      <c r="C23" s="64"/>
      <c r="D23" s="29" t="s">
        <v>125</v>
      </c>
      <c r="E23" s="12"/>
      <c r="F23" s="12"/>
      <c r="G23" s="12"/>
      <c r="H23" s="12"/>
      <c r="I23" s="52"/>
      <c r="J23" s="7"/>
    </row>
    <row r="24" spans="2:10" x14ac:dyDescent="0.3">
      <c r="B24" s="5"/>
      <c r="C24" s="67" t="s">
        <v>25</v>
      </c>
      <c r="D24" s="30" t="s">
        <v>26</v>
      </c>
      <c r="I24" s="53"/>
      <c r="J24" s="7"/>
    </row>
    <row r="25" spans="2:10" x14ac:dyDescent="0.3">
      <c r="B25" s="5"/>
      <c r="C25" s="67" t="s">
        <v>27</v>
      </c>
      <c r="D25" s="28" t="s">
        <v>28</v>
      </c>
      <c r="E25" s="39">
        <v>3000</v>
      </c>
      <c r="F25" t="s">
        <v>29</v>
      </c>
      <c r="G25" s="17">
        <v>1</v>
      </c>
      <c r="H25" t="s">
        <v>30</v>
      </c>
      <c r="I25" s="53">
        <f>E25*G25</f>
        <v>3000</v>
      </c>
      <c r="J25" s="7"/>
    </row>
    <row r="26" spans="2:10" x14ac:dyDescent="0.3">
      <c r="B26" s="5"/>
      <c r="C26" s="67" t="s">
        <v>31</v>
      </c>
      <c r="D26" s="28" t="s">
        <v>32</v>
      </c>
      <c r="E26" s="39">
        <v>3000</v>
      </c>
      <c r="F26" t="s">
        <v>29</v>
      </c>
      <c r="G26" s="17">
        <v>1</v>
      </c>
      <c r="H26" t="s">
        <v>30</v>
      </c>
      <c r="I26" s="53">
        <f t="shared" ref="I26" si="1">E26*G26</f>
        <v>3000</v>
      </c>
      <c r="J26" s="7"/>
    </row>
    <row r="27" spans="2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2:10" x14ac:dyDescent="0.3">
      <c r="B28" s="5"/>
      <c r="C28" s="67" t="s">
        <v>35</v>
      </c>
      <c r="D28" s="31" t="s">
        <v>36</v>
      </c>
      <c r="E28" s="39">
        <f>ROUNDUP(0.3*E26,-2)</f>
        <v>900</v>
      </c>
      <c r="F28" t="s">
        <v>29</v>
      </c>
      <c r="G28" s="17">
        <v>1</v>
      </c>
      <c r="H28" t="s">
        <v>30</v>
      </c>
      <c r="I28" s="53">
        <f t="shared" ref="I28:I30" si="2">E28*G28</f>
        <v>900</v>
      </c>
      <c r="J28" s="7"/>
    </row>
    <row r="29" spans="2:10" x14ac:dyDescent="0.3">
      <c r="B29" s="5"/>
      <c r="C29" s="67" t="s">
        <v>37</v>
      </c>
      <c r="D29" s="31" t="s">
        <v>38</v>
      </c>
      <c r="E29" s="39">
        <f>ROUNDUP(0.7*E26,-2)</f>
        <v>2100</v>
      </c>
      <c r="F29" t="s">
        <v>29</v>
      </c>
      <c r="G29" s="17">
        <v>1</v>
      </c>
      <c r="H29" t="s">
        <v>30</v>
      </c>
      <c r="I29" s="53">
        <f t="shared" si="2"/>
        <v>2100</v>
      </c>
      <c r="J29" s="7"/>
    </row>
    <row r="30" spans="2:10" x14ac:dyDescent="0.3">
      <c r="B30" s="5"/>
      <c r="C30" s="67" t="s">
        <v>39</v>
      </c>
      <c r="D30" s="28" t="s">
        <v>40</v>
      </c>
      <c r="E30" s="39">
        <v>100</v>
      </c>
      <c r="F30" t="s">
        <v>29</v>
      </c>
      <c r="G30" s="17">
        <v>1</v>
      </c>
      <c r="H30" t="s">
        <v>30</v>
      </c>
      <c r="I30" s="53">
        <f t="shared" si="2"/>
        <v>100</v>
      </c>
      <c r="J30" s="7"/>
    </row>
    <row r="31" spans="2:10" x14ac:dyDescent="0.3">
      <c r="B31" s="5"/>
      <c r="C31" s="67" t="s">
        <v>41</v>
      </c>
      <c r="D31" s="30" t="s">
        <v>42</v>
      </c>
      <c r="I31" s="53"/>
      <c r="J31" s="7"/>
    </row>
    <row r="32" spans="2:10" x14ac:dyDescent="0.3">
      <c r="B32" s="5"/>
      <c r="C32" s="67" t="s">
        <v>43</v>
      </c>
      <c r="D32" s="28" t="s">
        <v>141</v>
      </c>
      <c r="E32" s="39">
        <v>0</v>
      </c>
      <c r="F32" t="s">
        <v>29</v>
      </c>
      <c r="G32" s="82">
        <v>0</v>
      </c>
      <c r="H32" t="s">
        <v>30</v>
      </c>
      <c r="I32" s="53">
        <f t="shared" ref="I32:I35" si="3">E32*G32</f>
        <v>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0</v>
      </c>
      <c r="F33" t="s">
        <v>29</v>
      </c>
      <c r="G33" s="82">
        <v>0</v>
      </c>
      <c r="H33" t="s">
        <v>30</v>
      </c>
      <c r="I33" s="53">
        <f t="shared" si="3"/>
        <v>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0</v>
      </c>
      <c r="F34" t="s">
        <v>29</v>
      </c>
      <c r="G34" s="82">
        <v>0</v>
      </c>
      <c r="H34" t="s">
        <v>30</v>
      </c>
      <c r="I34" s="53">
        <f t="shared" si="3"/>
        <v>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0</v>
      </c>
      <c r="F35" s="45" t="s">
        <v>29</v>
      </c>
      <c r="G35" s="74">
        <v>0</v>
      </c>
      <c r="H35" s="45" t="s">
        <v>30</v>
      </c>
      <c r="I35" s="54">
        <f t="shared" si="3"/>
        <v>0</v>
      </c>
      <c r="J35" s="7"/>
    </row>
    <row r="36" spans="2:10" x14ac:dyDescent="0.3">
      <c r="B36" s="5"/>
      <c r="D36" s="28"/>
      <c r="E36" s="39"/>
      <c r="G36" s="75"/>
      <c r="I36" s="51"/>
      <c r="J36" s="7"/>
    </row>
    <row r="37" spans="2:10" x14ac:dyDescent="0.3">
      <c r="B37" s="5"/>
      <c r="C37" s="64"/>
      <c r="D37" s="29" t="s">
        <v>126</v>
      </c>
      <c r="E37" s="12"/>
      <c r="F37" s="12"/>
      <c r="G37" s="12"/>
      <c r="H37" s="12"/>
      <c r="I37" s="52"/>
      <c r="J37" s="7"/>
    </row>
    <row r="38" spans="2:10" x14ac:dyDescent="0.3">
      <c r="B38" s="5"/>
      <c r="C38" s="67" t="s">
        <v>25</v>
      </c>
      <c r="D38" s="30" t="s">
        <v>26</v>
      </c>
      <c r="I38" s="53"/>
      <c r="J38" s="7"/>
    </row>
    <row r="39" spans="2:10" x14ac:dyDescent="0.3">
      <c r="B39" s="5"/>
      <c r="C39" s="67" t="s">
        <v>27</v>
      </c>
      <c r="D39" s="28" t="s">
        <v>28</v>
      </c>
      <c r="E39" s="39">
        <v>200</v>
      </c>
      <c r="F39" t="s">
        <v>29</v>
      </c>
      <c r="G39" s="17">
        <v>1</v>
      </c>
      <c r="H39" t="s">
        <v>30</v>
      </c>
      <c r="I39" s="53">
        <f>E39*G39</f>
        <v>200</v>
      </c>
      <c r="J39" s="7"/>
    </row>
    <row r="40" spans="2:10" x14ac:dyDescent="0.3">
      <c r="B40" s="5"/>
      <c r="C40" s="67" t="s">
        <v>31</v>
      </c>
      <c r="D40" s="28" t="s">
        <v>32</v>
      </c>
      <c r="E40" s="39">
        <v>200</v>
      </c>
      <c r="F40" t="s">
        <v>29</v>
      </c>
      <c r="G40" s="17">
        <v>1</v>
      </c>
      <c r="H40" t="s">
        <v>30</v>
      </c>
      <c r="I40" s="53">
        <f t="shared" ref="I40" si="4">E40*G40</f>
        <v>200</v>
      </c>
      <c r="J40" s="7"/>
    </row>
    <row r="41" spans="2:10" x14ac:dyDescent="0.3">
      <c r="B41" s="5"/>
      <c r="C41" s="67" t="s">
        <v>33</v>
      </c>
      <c r="D41" s="28" t="s">
        <v>34</v>
      </c>
      <c r="E41" s="39"/>
      <c r="I41" s="53"/>
      <c r="J41" s="7"/>
    </row>
    <row r="42" spans="2:10" x14ac:dyDescent="0.3">
      <c r="B42" s="5"/>
      <c r="C42" s="67" t="s">
        <v>35</v>
      </c>
      <c r="D42" s="31" t="s">
        <v>36</v>
      </c>
      <c r="E42" s="39">
        <f>0.3*E40</f>
        <v>60</v>
      </c>
      <c r="F42" t="s">
        <v>29</v>
      </c>
      <c r="G42" s="17">
        <v>1</v>
      </c>
      <c r="H42" t="s">
        <v>30</v>
      </c>
      <c r="I42" s="53">
        <f t="shared" ref="I42:I44" si="5">E42*G42</f>
        <v>60</v>
      </c>
      <c r="J42" s="7"/>
    </row>
    <row r="43" spans="2:10" x14ac:dyDescent="0.3">
      <c r="B43" s="5"/>
      <c r="C43" s="67" t="s">
        <v>37</v>
      </c>
      <c r="D43" s="31" t="s">
        <v>38</v>
      </c>
      <c r="E43" s="39">
        <f>0.7*E40</f>
        <v>140</v>
      </c>
      <c r="F43" t="s">
        <v>29</v>
      </c>
      <c r="G43" s="17">
        <v>1</v>
      </c>
      <c r="H43" t="s">
        <v>30</v>
      </c>
      <c r="I43" s="53">
        <f t="shared" si="5"/>
        <v>140</v>
      </c>
      <c r="J43" s="7"/>
    </row>
    <row r="44" spans="2:10" x14ac:dyDescent="0.3">
      <c r="B44" s="5"/>
      <c r="C44" s="67" t="s">
        <v>39</v>
      </c>
      <c r="D44" s="28" t="s">
        <v>40</v>
      </c>
      <c r="E44" s="39">
        <v>100</v>
      </c>
      <c r="F44" t="s">
        <v>29</v>
      </c>
      <c r="G44" s="17">
        <v>1</v>
      </c>
      <c r="H44" t="s">
        <v>30</v>
      </c>
      <c r="I44" s="53">
        <f t="shared" si="5"/>
        <v>100</v>
      </c>
      <c r="J44" s="7"/>
    </row>
    <row r="45" spans="2:10" x14ac:dyDescent="0.3">
      <c r="B45" s="5"/>
      <c r="C45" s="67" t="s">
        <v>41</v>
      </c>
      <c r="D45" s="30" t="s">
        <v>42</v>
      </c>
      <c r="I45" s="53"/>
      <c r="J45" s="7"/>
    </row>
    <row r="46" spans="2:10" x14ac:dyDescent="0.3">
      <c r="B46" s="5"/>
      <c r="C46" s="67" t="s">
        <v>43</v>
      </c>
      <c r="D46" s="28" t="s">
        <v>141</v>
      </c>
      <c r="E46" s="39">
        <v>0</v>
      </c>
      <c r="F46" t="s">
        <v>29</v>
      </c>
      <c r="G46" s="82">
        <v>0</v>
      </c>
      <c r="H46" t="s">
        <v>30</v>
      </c>
      <c r="I46" s="53">
        <f t="shared" ref="I46:I49" si="6">E46*G46</f>
        <v>0</v>
      </c>
      <c r="J46" s="7"/>
    </row>
    <row r="47" spans="2:10" x14ac:dyDescent="0.3">
      <c r="B47" s="5"/>
      <c r="C47" s="67" t="s">
        <v>44</v>
      </c>
      <c r="D47" s="28" t="s">
        <v>32</v>
      </c>
      <c r="E47" s="39">
        <v>0</v>
      </c>
      <c r="F47" t="s">
        <v>29</v>
      </c>
      <c r="G47" s="82">
        <v>0</v>
      </c>
      <c r="H47" t="s">
        <v>30</v>
      </c>
      <c r="I47" s="53">
        <f t="shared" si="6"/>
        <v>0</v>
      </c>
      <c r="J47" s="7"/>
    </row>
    <row r="48" spans="2:10" x14ac:dyDescent="0.3">
      <c r="B48" s="5"/>
      <c r="C48" s="67" t="s">
        <v>45</v>
      </c>
      <c r="D48" s="28" t="s">
        <v>46</v>
      </c>
      <c r="E48" s="39">
        <v>0</v>
      </c>
      <c r="F48" t="s">
        <v>29</v>
      </c>
      <c r="G48" s="82">
        <v>0</v>
      </c>
      <c r="H48" t="s">
        <v>30</v>
      </c>
      <c r="I48" s="53">
        <f t="shared" si="6"/>
        <v>0</v>
      </c>
      <c r="J48" s="7"/>
    </row>
    <row r="49" spans="1:11" x14ac:dyDescent="0.3">
      <c r="B49" s="5"/>
      <c r="C49" s="63" t="s">
        <v>47</v>
      </c>
      <c r="D49" s="32" t="s">
        <v>48</v>
      </c>
      <c r="E49" s="40">
        <v>0</v>
      </c>
      <c r="F49" s="45" t="s">
        <v>29</v>
      </c>
      <c r="G49" s="74">
        <v>0</v>
      </c>
      <c r="H49" s="45" t="s">
        <v>30</v>
      </c>
      <c r="I49" s="54">
        <f t="shared" si="6"/>
        <v>0</v>
      </c>
      <c r="J49" s="7"/>
    </row>
    <row r="50" spans="1:11" x14ac:dyDescent="0.3">
      <c r="B50" s="5"/>
      <c r="H50" s="46" t="s">
        <v>49</v>
      </c>
      <c r="I50" s="55">
        <f>SUM(I11:I49)</f>
        <v>264600</v>
      </c>
      <c r="J50" s="7"/>
    </row>
    <row r="51" spans="1:11" x14ac:dyDescent="0.3">
      <c r="B51" s="5"/>
      <c r="H51" s="46"/>
      <c r="I51" s="55"/>
      <c r="J51" s="7"/>
    </row>
    <row r="52" spans="1:11" x14ac:dyDescent="0.3">
      <c r="B52" s="5"/>
      <c r="D52" s="27" t="s">
        <v>50</v>
      </c>
      <c r="I52" s="45"/>
      <c r="J52" s="7"/>
    </row>
    <row r="53" spans="1:11" x14ac:dyDescent="0.3">
      <c r="A53" s="7"/>
      <c r="C53" s="64" t="s">
        <v>51</v>
      </c>
      <c r="D53" s="33" t="s">
        <v>52</v>
      </c>
      <c r="E53" s="41">
        <v>1</v>
      </c>
      <c r="F53" s="12" t="s">
        <v>53</v>
      </c>
      <c r="G53" s="20">
        <v>1</v>
      </c>
      <c r="H53" s="12" t="s">
        <v>54</v>
      </c>
      <c r="I53" s="52">
        <f>E53*G53</f>
        <v>1</v>
      </c>
      <c r="J53" s="7"/>
    </row>
    <row r="54" spans="1:11" x14ac:dyDescent="0.3">
      <c r="A54" s="7"/>
      <c r="C54" s="67" t="s">
        <v>55</v>
      </c>
      <c r="D54" s="34" t="s">
        <v>56</v>
      </c>
      <c r="E54" s="42">
        <v>1</v>
      </c>
      <c r="F54" t="s">
        <v>53</v>
      </c>
      <c r="G54" s="17">
        <v>1</v>
      </c>
      <c r="H54" t="s">
        <v>54</v>
      </c>
      <c r="I54" s="53">
        <f t="shared" ref="I54:I56" si="7">E54*G54</f>
        <v>1</v>
      </c>
      <c r="J54" s="7"/>
    </row>
    <row r="55" spans="1:11" x14ac:dyDescent="0.3">
      <c r="A55" s="7"/>
      <c r="C55" s="67" t="s">
        <v>57</v>
      </c>
      <c r="D55" s="34" t="s">
        <v>58</v>
      </c>
      <c r="E55" s="42">
        <v>1</v>
      </c>
      <c r="F55" t="s">
        <v>53</v>
      </c>
      <c r="G55" s="17">
        <v>1</v>
      </c>
      <c r="H55" t="s">
        <v>54</v>
      </c>
      <c r="I55" s="53">
        <f t="shared" si="7"/>
        <v>1</v>
      </c>
      <c r="J55" s="7"/>
    </row>
    <row r="56" spans="1:11" x14ac:dyDescent="0.3">
      <c r="A56" s="7"/>
      <c r="C56" s="63" t="s">
        <v>59</v>
      </c>
      <c r="D56" s="35" t="s">
        <v>60</v>
      </c>
      <c r="E56" s="43">
        <v>1</v>
      </c>
      <c r="F56" s="45" t="s">
        <v>53</v>
      </c>
      <c r="G56" s="19">
        <v>1</v>
      </c>
      <c r="H56" s="45" t="s">
        <v>54</v>
      </c>
      <c r="I56" s="54">
        <f t="shared" si="7"/>
        <v>1</v>
      </c>
      <c r="J56" s="7"/>
    </row>
    <row r="57" spans="1:11" x14ac:dyDescent="0.3">
      <c r="A57" s="7"/>
      <c r="H57" s="46" t="s">
        <v>61</v>
      </c>
      <c r="I57" s="55">
        <f>SUM(I53:I56)</f>
        <v>4</v>
      </c>
      <c r="J57" s="7"/>
    </row>
    <row r="58" spans="1:11" x14ac:dyDescent="0.3">
      <c r="A58" s="7"/>
      <c r="H58" s="46"/>
      <c r="I58" s="55"/>
      <c r="J58" s="7"/>
    </row>
    <row r="59" spans="1:11" x14ac:dyDescent="0.3">
      <c r="A59" s="7"/>
      <c r="D59" s="27" t="s">
        <v>62</v>
      </c>
      <c r="J59" s="7"/>
    </row>
    <row r="60" spans="1:11" x14ac:dyDescent="0.3">
      <c r="A60" s="7"/>
      <c r="C60" s="64" t="s">
        <v>63</v>
      </c>
      <c r="D60" s="33" t="s">
        <v>64</v>
      </c>
      <c r="E60" s="41">
        <v>1</v>
      </c>
      <c r="F60" s="12" t="s">
        <v>53</v>
      </c>
      <c r="G60" s="20">
        <v>1</v>
      </c>
      <c r="H60" s="12" t="s">
        <v>54</v>
      </c>
      <c r="I60" s="52">
        <f>E60*G60</f>
        <v>1</v>
      </c>
      <c r="J60" s="7"/>
    </row>
    <row r="61" spans="1:11" x14ac:dyDescent="0.3">
      <c r="A61" s="7"/>
      <c r="C61" s="67" t="s">
        <v>65</v>
      </c>
      <c r="D61" s="34" t="s">
        <v>66</v>
      </c>
      <c r="E61" s="42">
        <v>1</v>
      </c>
      <c r="F61" t="s">
        <v>53</v>
      </c>
      <c r="G61" s="17">
        <v>1</v>
      </c>
      <c r="H61" t="s">
        <v>54</v>
      </c>
      <c r="I61" s="53">
        <f>E61*G61</f>
        <v>1</v>
      </c>
      <c r="J61" s="7"/>
      <c r="K61" s="5"/>
    </row>
    <row r="62" spans="1:11" x14ac:dyDescent="0.3">
      <c r="A62" s="7"/>
      <c r="C62" s="67" t="s">
        <v>67</v>
      </c>
      <c r="D62" s="34" t="s">
        <v>68</v>
      </c>
      <c r="E62" s="42">
        <v>1</v>
      </c>
      <c r="F62" t="s">
        <v>53</v>
      </c>
      <c r="G62" s="17">
        <v>1</v>
      </c>
      <c r="H62" t="s">
        <v>54</v>
      </c>
      <c r="I62" s="53">
        <f t="shared" ref="I62:I66" si="8">E62*G62</f>
        <v>1</v>
      </c>
      <c r="J62" s="7"/>
    </row>
    <row r="63" spans="1:11" x14ac:dyDescent="0.3">
      <c r="A63" s="7"/>
      <c r="C63" s="67" t="s">
        <v>69</v>
      </c>
      <c r="D63" s="34" t="s">
        <v>70</v>
      </c>
      <c r="E63" s="42">
        <v>1</v>
      </c>
      <c r="F63" t="s">
        <v>53</v>
      </c>
      <c r="G63" s="17">
        <v>1</v>
      </c>
      <c r="H63" t="s">
        <v>54</v>
      </c>
      <c r="I63" s="53">
        <f t="shared" si="8"/>
        <v>1</v>
      </c>
      <c r="J63" s="7"/>
    </row>
    <row r="64" spans="1:11" x14ac:dyDescent="0.3">
      <c r="A64" s="7"/>
      <c r="C64" s="67" t="s">
        <v>71</v>
      </c>
      <c r="D64" s="34" t="s">
        <v>72</v>
      </c>
      <c r="E64" s="21">
        <v>0.01</v>
      </c>
      <c r="F64" t="s">
        <v>73</v>
      </c>
      <c r="G64" s="51">
        <f>SUM(I57:I63)+I50</f>
        <v>264608</v>
      </c>
      <c r="I64" s="53">
        <f>E64*G64</f>
        <v>2646.08</v>
      </c>
      <c r="J64" s="7"/>
    </row>
    <row r="65" spans="1:10" x14ac:dyDescent="0.3">
      <c r="A65" s="7"/>
      <c r="C65" s="67" t="s">
        <v>74</v>
      </c>
      <c r="D65" s="34" t="s">
        <v>75</v>
      </c>
      <c r="E65" s="21">
        <v>0.01</v>
      </c>
      <c r="F65" t="s">
        <v>73</v>
      </c>
      <c r="G65" s="51">
        <f>SUM(I57:I64)+I50</f>
        <v>267254.08</v>
      </c>
      <c r="I65" s="53">
        <f t="shared" si="8"/>
        <v>2672.5408000000002</v>
      </c>
      <c r="J65" s="76"/>
    </row>
    <row r="66" spans="1:10" x14ac:dyDescent="0.3">
      <c r="A66" s="7"/>
      <c r="C66" s="63" t="s">
        <v>76</v>
      </c>
      <c r="D66" s="35" t="s">
        <v>77</v>
      </c>
      <c r="E66" s="22">
        <v>0.01</v>
      </c>
      <c r="F66" s="45" t="s">
        <v>73</v>
      </c>
      <c r="G66" s="61">
        <f>SUM(I57:I64)+I50</f>
        <v>267254.08</v>
      </c>
      <c r="H66" s="45"/>
      <c r="I66" s="54">
        <f t="shared" si="8"/>
        <v>2672.5408000000002</v>
      </c>
      <c r="J66" s="7"/>
    </row>
    <row r="67" spans="1:10" x14ac:dyDescent="0.3">
      <c r="A67" s="7"/>
      <c r="H67" s="46" t="s">
        <v>78</v>
      </c>
      <c r="I67" s="55">
        <f>SUM(I60:I66)</f>
        <v>7995.1616000000013</v>
      </c>
      <c r="J67" s="7"/>
    </row>
    <row r="68" spans="1:10" x14ac:dyDescent="0.3">
      <c r="A68" s="7"/>
      <c r="H68" s="46"/>
      <c r="I68" s="55"/>
      <c r="J68" s="7"/>
    </row>
    <row r="69" spans="1:10" x14ac:dyDescent="0.3">
      <c r="A69" s="65"/>
      <c r="B69" s="38"/>
      <c r="C69" s="38"/>
      <c r="D69" s="36" t="s">
        <v>79</v>
      </c>
      <c r="E69" s="38"/>
      <c r="F69" s="38"/>
      <c r="G69" s="38"/>
      <c r="H69" s="38"/>
      <c r="I69" s="38"/>
      <c r="J69" s="65"/>
    </row>
    <row r="70" spans="1:10" x14ac:dyDescent="0.3">
      <c r="A70" s="65"/>
      <c r="B70" s="38"/>
      <c r="C70" s="66" t="s">
        <v>80</v>
      </c>
      <c r="D70" s="37" t="s">
        <v>81</v>
      </c>
      <c r="E70" s="44">
        <v>0.25</v>
      </c>
      <c r="F70" s="44" t="s">
        <v>53</v>
      </c>
      <c r="G70" s="23">
        <v>1</v>
      </c>
      <c r="H70" s="44" t="s">
        <v>54</v>
      </c>
      <c r="I70" s="56">
        <f>E70*G70</f>
        <v>0.25</v>
      </c>
      <c r="J70" s="65"/>
    </row>
    <row r="71" spans="1:10" x14ac:dyDescent="0.3">
      <c r="A71" s="65"/>
      <c r="B71" s="38"/>
      <c r="C71" s="66" t="s">
        <v>82</v>
      </c>
      <c r="D71" s="37" t="s">
        <v>83</v>
      </c>
      <c r="E71" s="44">
        <v>0.25</v>
      </c>
      <c r="F71" s="44" t="s">
        <v>53</v>
      </c>
      <c r="G71" s="23">
        <v>1</v>
      </c>
      <c r="H71" s="44" t="s">
        <v>54</v>
      </c>
      <c r="I71" s="56">
        <f t="shared" ref="I71:I73" si="9">E71*G71</f>
        <v>0.25</v>
      </c>
      <c r="J71" s="65"/>
    </row>
    <row r="72" spans="1:10" x14ac:dyDescent="0.3">
      <c r="A72" s="65"/>
      <c r="B72" s="38"/>
      <c r="C72" s="66" t="s">
        <v>84</v>
      </c>
      <c r="D72" s="37" t="s">
        <v>85</v>
      </c>
      <c r="E72" s="44">
        <v>0.25</v>
      </c>
      <c r="F72" s="44" t="s">
        <v>53</v>
      </c>
      <c r="G72" s="23">
        <v>1</v>
      </c>
      <c r="H72" s="44" t="s">
        <v>54</v>
      </c>
      <c r="I72" s="56">
        <f t="shared" si="9"/>
        <v>0.25</v>
      </c>
      <c r="J72" s="65"/>
    </row>
    <row r="73" spans="1:10" x14ac:dyDescent="0.3">
      <c r="A73" s="65"/>
      <c r="B73" s="38"/>
      <c r="C73" s="66" t="s">
        <v>86</v>
      </c>
      <c r="D73" s="37" t="s">
        <v>87</v>
      </c>
      <c r="E73" s="44">
        <v>0.25</v>
      </c>
      <c r="F73" s="44" t="s">
        <v>53</v>
      </c>
      <c r="G73" s="23">
        <v>1</v>
      </c>
      <c r="H73" s="44" t="s">
        <v>54</v>
      </c>
      <c r="I73" s="56">
        <f t="shared" si="9"/>
        <v>0.25</v>
      </c>
      <c r="J73" s="65"/>
    </row>
    <row r="74" spans="1:10" x14ac:dyDescent="0.3">
      <c r="A74" s="65"/>
      <c r="B74" s="38"/>
      <c r="C74" s="38"/>
      <c r="D74" s="38"/>
      <c r="E74" s="38"/>
      <c r="F74" s="38"/>
      <c r="G74" s="38"/>
      <c r="H74" s="47" t="s">
        <v>88</v>
      </c>
      <c r="I74" s="57">
        <f>SUM(I70:I73)</f>
        <v>1</v>
      </c>
      <c r="J74" s="65"/>
    </row>
    <row r="75" spans="1:10" x14ac:dyDescent="0.3">
      <c r="A75" s="65"/>
      <c r="B75" s="38"/>
      <c r="C75" s="38"/>
      <c r="D75" s="38"/>
      <c r="E75" s="38"/>
      <c r="F75" s="38"/>
      <c r="G75" s="38"/>
      <c r="H75" s="47"/>
      <c r="I75" s="57"/>
      <c r="J75" s="65"/>
    </row>
    <row r="76" spans="1:10" x14ac:dyDescent="0.3">
      <c r="A76" s="7"/>
      <c r="D76" s="27" t="s">
        <v>89</v>
      </c>
      <c r="E76" s="42"/>
      <c r="I76" s="51"/>
      <c r="J76" s="7"/>
    </row>
    <row r="77" spans="1:10" x14ac:dyDescent="0.3">
      <c r="A77" s="7"/>
      <c r="C77" s="64" t="s">
        <v>139</v>
      </c>
      <c r="D77" s="33" t="s">
        <v>137</v>
      </c>
      <c r="E77" s="62">
        <v>36000</v>
      </c>
      <c r="F77" s="12" t="s">
        <v>29</v>
      </c>
      <c r="G77" s="20">
        <v>1</v>
      </c>
      <c r="H77" s="12" t="s">
        <v>30</v>
      </c>
      <c r="I77" s="52">
        <f>E77*G77</f>
        <v>36000</v>
      </c>
      <c r="J77" s="7"/>
    </row>
    <row r="78" spans="1:10" x14ac:dyDescent="0.3">
      <c r="A78" s="7"/>
      <c r="C78" s="63" t="s">
        <v>140</v>
      </c>
      <c r="D78" s="35" t="s">
        <v>136</v>
      </c>
      <c r="E78" s="40">
        <v>0</v>
      </c>
      <c r="F78" s="45" t="s">
        <v>29</v>
      </c>
      <c r="G78" s="74">
        <v>0</v>
      </c>
      <c r="H78" s="45" t="s">
        <v>30</v>
      </c>
      <c r="I78" s="54">
        <f>E78*G78</f>
        <v>0</v>
      </c>
      <c r="J78" s="7"/>
    </row>
    <row r="79" spans="1:10" x14ac:dyDescent="0.3">
      <c r="A79" s="7"/>
      <c r="H79" s="46" t="s">
        <v>90</v>
      </c>
      <c r="I79" s="55">
        <f>SUM(I77:I78)</f>
        <v>36000</v>
      </c>
      <c r="J79" s="7"/>
    </row>
    <row r="80" spans="1:10" x14ac:dyDescent="0.3">
      <c r="A80" s="7"/>
      <c r="H80" s="46"/>
      <c r="I80" s="55"/>
      <c r="J80" s="7"/>
    </row>
    <row r="81" spans="1:10" x14ac:dyDescent="0.3">
      <c r="A81" s="7"/>
      <c r="H81" s="48" t="s">
        <v>127</v>
      </c>
      <c r="I81" s="58">
        <f>I50+I67+I57+I74-I79</f>
        <v>236600.16159999999</v>
      </c>
      <c r="J81" s="7"/>
    </row>
    <row r="82" spans="1:10" ht="13.5" thickBot="1" x14ac:dyDescent="0.35">
      <c r="A82" s="7"/>
      <c r="B82" s="14"/>
      <c r="C82" s="15"/>
      <c r="D82" s="15"/>
      <c r="E82" s="15"/>
      <c r="F82" s="15"/>
      <c r="G82" s="15"/>
      <c r="H82" s="15"/>
      <c r="I82" s="15"/>
      <c r="J82" s="16"/>
    </row>
  </sheetData>
  <sheetProtection algorithmName="SHA-512" hashValue="lT1jWJWTB9IG4zkrhiFRyn0rZF+xmBDSAL8wlt9C71JyPnKRIHaXUqWCsqWQt82E6nKZp95WnLh+mVV/i+HERw==" saltValue="r3jX4Z/Elr9u0IGc9Jbj7w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AFC2-2497-4883-B5BD-FB4D4A63545A}">
  <dimension ref="A1:K96"/>
  <sheetViews>
    <sheetView topLeftCell="A66" zoomScaleNormal="100" workbookViewId="0">
      <selection activeCell="I71" sqref="I71"/>
    </sheetView>
  </sheetViews>
  <sheetFormatPr defaultColWidth="8.8984375" defaultRowHeight="13" x14ac:dyDescent="0.3"/>
  <cols>
    <col min="2" max="2" width="9.3984375" customWidth="1"/>
    <col min="3" max="3" width="4.8984375" bestFit="1" customWidth="1"/>
    <col min="4" max="4" width="72.3984375" customWidth="1"/>
    <col min="5" max="5" width="13.09765625" bestFit="1" customWidth="1"/>
    <col min="6" max="6" width="8.8984375" bestFit="1" customWidth="1"/>
    <col min="7" max="7" width="14.296875" bestFit="1" customWidth="1"/>
    <col min="8" max="8" width="49.8984375" bestFit="1" customWidth="1"/>
    <col min="9" max="9" width="21.2968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1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128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145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65000</v>
      </c>
      <c r="F11" t="s">
        <v>29</v>
      </c>
      <c r="G11" s="17">
        <v>1</v>
      </c>
      <c r="H11" t="s">
        <v>30</v>
      </c>
      <c r="I11" s="53">
        <f>E11*G11</f>
        <v>65000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65000</v>
      </c>
      <c r="F12" t="s">
        <v>29</v>
      </c>
      <c r="G12" s="17">
        <v>1</v>
      </c>
      <c r="H12" t="s">
        <v>30</v>
      </c>
      <c r="I12" s="53">
        <f t="shared" ref="I12:I21" si="0">E12*G12</f>
        <v>65000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f>ROUNDUP(0.3*E12,-2)</f>
        <v>19500</v>
      </c>
      <c r="F14" t="s">
        <v>29</v>
      </c>
      <c r="G14" s="17">
        <v>1</v>
      </c>
      <c r="H14" t="s">
        <v>30</v>
      </c>
      <c r="I14" s="53">
        <f t="shared" si="0"/>
        <v>19500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f>ROUNDUP(0.7*E12,-2)</f>
        <v>45500</v>
      </c>
      <c r="F15" t="s">
        <v>29</v>
      </c>
      <c r="G15" s="17">
        <v>1</v>
      </c>
      <c r="H15" t="s">
        <v>30</v>
      </c>
      <c r="I15" s="53">
        <f t="shared" si="0"/>
        <v>45500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500</v>
      </c>
      <c r="F16" t="s">
        <v>29</v>
      </c>
      <c r="G16" s="17">
        <v>1</v>
      </c>
      <c r="H16" t="s">
        <v>30</v>
      </c>
      <c r="I16" s="53">
        <f t="shared" si="0"/>
        <v>500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0</v>
      </c>
      <c r="F18" t="s">
        <v>29</v>
      </c>
      <c r="G18" s="82">
        <v>0</v>
      </c>
      <c r="H18" t="s">
        <v>30</v>
      </c>
      <c r="I18" s="53">
        <f t="shared" si="0"/>
        <v>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0</v>
      </c>
      <c r="F19" t="s">
        <v>29</v>
      </c>
      <c r="G19" s="82">
        <v>0</v>
      </c>
      <c r="H19" t="s">
        <v>30</v>
      </c>
      <c r="I19" s="53">
        <f t="shared" si="0"/>
        <v>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0</v>
      </c>
      <c r="F20" t="s">
        <v>29</v>
      </c>
      <c r="G20" s="82">
        <v>0</v>
      </c>
      <c r="H20" t="s">
        <v>30</v>
      </c>
      <c r="I20" s="53">
        <f t="shared" si="0"/>
        <v>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0</v>
      </c>
      <c r="F21" s="45" t="s">
        <v>29</v>
      </c>
      <c r="G21" s="74">
        <v>0</v>
      </c>
      <c r="H21" s="45" t="s">
        <v>30</v>
      </c>
      <c r="I21" s="54">
        <f t="shared" si="0"/>
        <v>0</v>
      </c>
      <c r="J21" s="7"/>
    </row>
    <row r="22" spans="2:10" x14ac:dyDescent="0.3">
      <c r="B22" s="5"/>
      <c r="D22" s="28"/>
      <c r="E22" s="39"/>
      <c r="G22" s="75"/>
      <c r="I22" s="51"/>
      <c r="J22" s="7"/>
    </row>
    <row r="23" spans="2:10" x14ac:dyDescent="0.3">
      <c r="B23" s="5"/>
      <c r="C23" s="64"/>
      <c r="D23" s="29" t="s">
        <v>146</v>
      </c>
      <c r="E23" s="12"/>
      <c r="F23" s="12"/>
      <c r="G23" s="12"/>
      <c r="H23" s="12"/>
      <c r="I23" s="52"/>
      <c r="J23" s="7"/>
    </row>
    <row r="24" spans="2:10" x14ac:dyDescent="0.3">
      <c r="B24" s="5"/>
      <c r="C24" s="67" t="s">
        <v>25</v>
      </c>
      <c r="D24" s="30" t="s">
        <v>26</v>
      </c>
      <c r="I24" s="53"/>
      <c r="J24" s="7"/>
    </row>
    <row r="25" spans="2:10" x14ac:dyDescent="0.3">
      <c r="B25" s="5"/>
      <c r="C25" s="67" t="s">
        <v>27</v>
      </c>
      <c r="D25" s="28" t="s">
        <v>28</v>
      </c>
      <c r="E25" s="39">
        <v>244000</v>
      </c>
      <c r="F25" t="s">
        <v>29</v>
      </c>
      <c r="G25" s="17">
        <v>1</v>
      </c>
      <c r="H25" t="s">
        <v>30</v>
      </c>
      <c r="I25" s="53">
        <f>E25*G25</f>
        <v>244000</v>
      </c>
      <c r="J25" s="7"/>
    </row>
    <row r="26" spans="2:10" x14ac:dyDescent="0.3">
      <c r="B26" s="5"/>
      <c r="C26" s="67" t="s">
        <v>31</v>
      </c>
      <c r="D26" s="28" t="s">
        <v>32</v>
      </c>
      <c r="E26" s="39">
        <v>244000</v>
      </c>
      <c r="F26" t="s">
        <v>29</v>
      </c>
      <c r="G26" s="17">
        <v>1</v>
      </c>
      <c r="H26" t="s">
        <v>30</v>
      </c>
      <c r="I26" s="53">
        <f t="shared" ref="I26" si="1">E26*G26</f>
        <v>244000</v>
      </c>
      <c r="J26" s="7"/>
    </row>
    <row r="27" spans="2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2:10" x14ac:dyDescent="0.3">
      <c r="B28" s="5"/>
      <c r="C28" s="67" t="s">
        <v>35</v>
      </c>
      <c r="D28" s="31" t="s">
        <v>36</v>
      </c>
      <c r="E28" s="39">
        <f>ROUNDUP(0.3*E26,-2)</f>
        <v>73200</v>
      </c>
      <c r="F28" t="s">
        <v>29</v>
      </c>
      <c r="G28" s="17">
        <v>1</v>
      </c>
      <c r="H28" t="s">
        <v>30</v>
      </c>
      <c r="I28" s="53">
        <f t="shared" ref="I28:I30" si="2">E28*G28</f>
        <v>73200</v>
      </c>
      <c r="J28" s="7"/>
    </row>
    <row r="29" spans="2:10" x14ac:dyDescent="0.3">
      <c r="B29" s="5"/>
      <c r="C29" s="67" t="s">
        <v>37</v>
      </c>
      <c r="D29" s="31" t="s">
        <v>38</v>
      </c>
      <c r="E29" s="39">
        <f>ROUNDUP(0.7*E26,-2)</f>
        <v>170800</v>
      </c>
      <c r="F29" t="s">
        <v>29</v>
      </c>
      <c r="G29" s="17">
        <v>1</v>
      </c>
      <c r="H29" t="s">
        <v>30</v>
      </c>
      <c r="I29" s="53">
        <f t="shared" si="2"/>
        <v>170800</v>
      </c>
      <c r="J29" s="7"/>
    </row>
    <row r="30" spans="2:10" x14ac:dyDescent="0.3">
      <c r="B30" s="5"/>
      <c r="C30" s="67" t="s">
        <v>39</v>
      </c>
      <c r="D30" s="28" t="s">
        <v>40</v>
      </c>
      <c r="E30" s="39">
        <v>0</v>
      </c>
      <c r="F30" t="s">
        <v>29</v>
      </c>
      <c r="G30" s="75">
        <v>0</v>
      </c>
      <c r="H30" t="s">
        <v>30</v>
      </c>
      <c r="I30" s="53">
        <f t="shared" si="2"/>
        <v>0</v>
      </c>
      <c r="J30" s="7"/>
    </row>
    <row r="31" spans="2:10" x14ac:dyDescent="0.3">
      <c r="B31" s="5"/>
      <c r="C31" s="67" t="s">
        <v>41</v>
      </c>
      <c r="D31" s="30" t="s">
        <v>42</v>
      </c>
      <c r="I31" s="53"/>
      <c r="J31" s="7"/>
    </row>
    <row r="32" spans="2:10" x14ac:dyDescent="0.3">
      <c r="B32" s="5"/>
      <c r="C32" s="67" t="s">
        <v>43</v>
      </c>
      <c r="D32" s="28" t="s">
        <v>141</v>
      </c>
      <c r="E32" s="39">
        <v>0</v>
      </c>
      <c r="F32" t="s">
        <v>29</v>
      </c>
      <c r="G32" s="82">
        <v>0</v>
      </c>
      <c r="H32" t="s">
        <v>30</v>
      </c>
      <c r="I32" s="53">
        <f t="shared" ref="I32:I35" si="3">E32*G32</f>
        <v>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0</v>
      </c>
      <c r="F33" t="s">
        <v>29</v>
      </c>
      <c r="G33" s="82">
        <v>0</v>
      </c>
      <c r="H33" t="s">
        <v>30</v>
      </c>
      <c r="I33" s="53">
        <f t="shared" si="3"/>
        <v>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0</v>
      </c>
      <c r="F34" t="s">
        <v>29</v>
      </c>
      <c r="G34" s="82">
        <v>0</v>
      </c>
      <c r="H34" t="s">
        <v>30</v>
      </c>
      <c r="I34" s="53">
        <f t="shared" si="3"/>
        <v>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0</v>
      </c>
      <c r="F35" s="45" t="s">
        <v>29</v>
      </c>
      <c r="G35" s="74">
        <v>0</v>
      </c>
      <c r="H35" s="45" t="s">
        <v>30</v>
      </c>
      <c r="I35" s="54">
        <f t="shared" si="3"/>
        <v>0</v>
      </c>
      <c r="J35" s="7"/>
    </row>
    <row r="36" spans="2:10" x14ac:dyDescent="0.3">
      <c r="B36" s="5"/>
      <c r="D36" s="28"/>
      <c r="E36" s="39"/>
      <c r="G36" s="75"/>
      <c r="I36" s="51"/>
      <c r="J36" s="7"/>
    </row>
    <row r="37" spans="2:10" x14ac:dyDescent="0.3">
      <c r="B37" s="5"/>
      <c r="C37" s="64"/>
      <c r="D37" s="29" t="s">
        <v>147</v>
      </c>
      <c r="E37" s="12"/>
      <c r="F37" s="12"/>
      <c r="G37" s="12"/>
      <c r="H37" s="12"/>
      <c r="I37" s="52"/>
      <c r="J37" s="7"/>
    </row>
    <row r="38" spans="2:10" x14ac:dyDescent="0.3">
      <c r="B38" s="5"/>
      <c r="C38" s="67" t="s">
        <v>25</v>
      </c>
      <c r="D38" s="30" t="s">
        <v>26</v>
      </c>
      <c r="I38" s="53"/>
      <c r="J38" s="7"/>
    </row>
    <row r="39" spans="2:10" x14ac:dyDescent="0.3">
      <c r="B39" s="5"/>
      <c r="C39" s="67" t="s">
        <v>27</v>
      </c>
      <c r="D39" s="28" t="s">
        <v>28</v>
      </c>
      <c r="E39" s="39">
        <v>127000</v>
      </c>
      <c r="F39" t="s">
        <v>29</v>
      </c>
      <c r="G39" s="17">
        <v>1</v>
      </c>
      <c r="H39" t="s">
        <v>30</v>
      </c>
      <c r="I39" s="53">
        <f>E39*G39</f>
        <v>127000</v>
      </c>
      <c r="J39" s="7"/>
    </row>
    <row r="40" spans="2:10" x14ac:dyDescent="0.3">
      <c r="B40" s="5"/>
      <c r="C40" s="67" t="s">
        <v>31</v>
      </c>
      <c r="D40" s="28" t="s">
        <v>32</v>
      </c>
      <c r="E40" s="39">
        <v>127000</v>
      </c>
      <c r="F40" t="s">
        <v>29</v>
      </c>
      <c r="G40" s="17">
        <v>1</v>
      </c>
      <c r="H40" t="s">
        <v>30</v>
      </c>
      <c r="I40" s="53">
        <f t="shared" ref="I40" si="4">E40*G40</f>
        <v>127000</v>
      </c>
      <c r="J40" s="7"/>
    </row>
    <row r="41" spans="2:10" x14ac:dyDescent="0.3">
      <c r="B41" s="5"/>
      <c r="C41" s="67" t="s">
        <v>33</v>
      </c>
      <c r="D41" s="28" t="s">
        <v>34</v>
      </c>
      <c r="E41" s="39"/>
      <c r="I41" s="53"/>
      <c r="J41" s="7"/>
    </row>
    <row r="42" spans="2:10" x14ac:dyDescent="0.3">
      <c r="B42" s="5"/>
      <c r="C42" s="67" t="s">
        <v>35</v>
      </c>
      <c r="D42" s="31" t="s">
        <v>36</v>
      </c>
      <c r="E42" s="39">
        <f>ROUNDUP(0.3*E40,-2)</f>
        <v>38100</v>
      </c>
      <c r="F42" t="s">
        <v>29</v>
      </c>
      <c r="G42" s="17">
        <v>1</v>
      </c>
      <c r="H42" t="s">
        <v>30</v>
      </c>
      <c r="I42" s="53">
        <f t="shared" ref="I42:I44" si="5">E42*G42</f>
        <v>38100</v>
      </c>
      <c r="J42" s="7"/>
    </row>
    <row r="43" spans="2:10" x14ac:dyDescent="0.3">
      <c r="B43" s="5"/>
      <c r="C43" s="67" t="s">
        <v>37</v>
      </c>
      <c r="D43" s="31" t="s">
        <v>38</v>
      </c>
      <c r="E43" s="39">
        <f>ROUNDUP(0.7*E40,-2)</f>
        <v>88900</v>
      </c>
      <c r="F43" t="s">
        <v>29</v>
      </c>
      <c r="G43" s="17">
        <v>1</v>
      </c>
      <c r="H43" t="s">
        <v>30</v>
      </c>
      <c r="I43" s="53">
        <f t="shared" si="5"/>
        <v>88900</v>
      </c>
      <c r="J43" s="7"/>
    </row>
    <row r="44" spans="2:10" x14ac:dyDescent="0.3">
      <c r="B44" s="5"/>
      <c r="C44" s="67" t="s">
        <v>39</v>
      </c>
      <c r="D44" s="28" t="s">
        <v>40</v>
      </c>
      <c r="E44" s="39">
        <v>0</v>
      </c>
      <c r="F44" t="s">
        <v>29</v>
      </c>
      <c r="G44" s="75">
        <v>0</v>
      </c>
      <c r="H44" t="s">
        <v>30</v>
      </c>
      <c r="I44" s="53">
        <f t="shared" si="5"/>
        <v>0</v>
      </c>
      <c r="J44" s="7"/>
    </row>
    <row r="45" spans="2:10" x14ac:dyDescent="0.3">
      <c r="B45" s="5"/>
      <c r="C45" s="67" t="s">
        <v>41</v>
      </c>
      <c r="D45" s="30" t="s">
        <v>42</v>
      </c>
      <c r="I45" s="53"/>
      <c r="J45" s="7"/>
    </row>
    <row r="46" spans="2:10" x14ac:dyDescent="0.3">
      <c r="B46" s="5"/>
      <c r="C46" s="67" t="s">
        <v>43</v>
      </c>
      <c r="D46" s="28" t="s">
        <v>141</v>
      </c>
      <c r="E46" s="39">
        <v>150</v>
      </c>
      <c r="F46" t="s">
        <v>29</v>
      </c>
      <c r="G46" s="18">
        <v>1</v>
      </c>
      <c r="H46" t="s">
        <v>30</v>
      </c>
      <c r="I46" s="53">
        <f t="shared" ref="I46:I49" si="6">E46*G46</f>
        <v>150</v>
      </c>
      <c r="J46" s="7"/>
    </row>
    <row r="47" spans="2:10" x14ac:dyDescent="0.3">
      <c r="B47" s="5"/>
      <c r="C47" s="67" t="s">
        <v>44</v>
      </c>
      <c r="D47" s="28" t="s">
        <v>32</v>
      </c>
      <c r="E47" s="39">
        <v>150</v>
      </c>
      <c r="F47" t="s">
        <v>29</v>
      </c>
      <c r="G47" s="18">
        <v>1</v>
      </c>
      <c r="H47" t="s">
        <v>30</v>
      </c>
      <c r="I47" s="53">
        <f t="shared" si="6"/>
        <v>150</v>
      </c>
      <c r="J47" s="7"/>
    </row>
    <row r="48" spans="2:10" x14ac:dyDescent="0.3">
      <c r="B48" s="5"/>
      <c r="C48" s="67" t="s">
        <v>45</v>
      </c>
      <c r="D48" s="28" t="s">
        <v>46</v>
      </c>
      <c r="E48" s="39">
        <v>150</v>
      </c>
      <c r="F48" t="s">
        <v>29</v>
      </c>
      <c r="G48" s="18">
        <v>1</v>
      </c>
      <c r="H48" t="s">
        <v>30</v>
      </c>
      <c r="I48" s="53">
        <f t="shared" si="6"/>
        <v>150</v>
      </c>
      <c r="J48" s="7"/>
    </row>
    <row r="49" spans="2:10" x14ac:dyDescent="0.3">
      <c r="B49" s="5"/>
      <c r="C49" s="63" t="s">
        <v>47</v>
      </c>
      <c r="D49" s="32" t="s">
        <v>48</v>
      </c>
      <c r="E49" s="40">
        <v>0</v>
      </c>
      <c r="F49" s="45" t="s">
        <v>29</v>
      </c>
      <c r="G49" s="74">
        <v>0</v>
      </c>
      <c r="H49" s="45" t="s">
        <v>30</v>
      </c>
      <c r="I49" s="54">
        <f t="shared" si="6"/>
        <v>0</v>
      </c>
      <c r="J49" s="7"/>
    </row>
    <row r="50" spans="2:10" x14ac:dyDescent="0.3">
      <c r="B50" s="5"/>
      <c r="D50" s="28"/>
      <c r="E50" s="39"/>
      <c r="G50" s="75"/>
      <c r="I50" s="51"/>
      <c r="J50" s="7"/>
    </row>
    <row r="51" spans="2:10" x14ac:dyDescent="0.3">
      <c r="B51" s="5"/>
      <c r="C51" s="64"/>
      <c r="D51" s="29" t="s">
        <v>148</v>
      </c>
      <c r="E51" s="12"/>
      <c r="F51" s="12"/>
      <c r="G51" s="12"/>
      <c r="H51" s="12"/>
      <c r="I51" s="52"/>
      <c r="J51" s="7"/>
    </row>
    <row r="52" spans="2:10" x14ac:dyDescent="0.3">
      <c r="B52" s="5"/>
      <c r="C52" s="67" t="s">
        <v>25</v>
      </c>
      <c r="D52" s="30" t="s">
        <v>26</v>
      </c>
      <c r="I52" s="53"/>
      <c r="J52" s="7"/>
    </row>
    <row r="53" spans="2:10" x14ac:dyDescent="0.3">
      <c r="B53" s="5"/>
      <c r="C53" s="67" t="s">
        <v>27</v>
      </c>
      <c r="D53" s="28" t="s">
        <v>28</v>
      </c>
      <c r="E53" s="39">
        <v>0</v>
      </c>
      <c r="F53" t="s">
        <v>29</v>
      </c>
      <c r="G53" s="75">
        <v>0</v>
      </c>
      <c r="H53" t="s">
        <v>30</v>
      </c>
      <c r="I53" s="53">
        <f>E53*G53</f>
        <v>0</v>
      </c>
      <c r="J53" s="7"/>
    </row>
    <row r="54" spans="2:10" x14ac:dyDescent="0.3">
      <c r="B54" s="5"/>
      <c r="C54" s="67" t="s">
        <v>31</v>
      </c>
      <c r="D54" s="28" t="s">
        <v>32</v>
      </c>
      <c r="E54" s="39">
        <v>0</v>
      </c>
      <c r="F54" t="s">
        <v>29</v>
      </c>
      <c r="G54" s="75">
        <v>0</v>
      </c>
      <c r="H54" t="s">
        <v>30</v>
      </c>
      <c r="I54" s="53">
        <f t="shared" ref="I54" si="7">E54*G54</f>
        <v>0</v>
      </c>
      <c r="J54" s="7"/>
    </row>
    <row r="55" spans="2:10" x14ac:dyDescent="0.3">
      <c r="B55" s="5"/>
      <c r="C55" s="67" t="s">
        <v>33</v>
      </c>
      <c r="D55" s="28" t="s">
        <v>34</v>
      </c>
      <c r="E55" s="39"/>
      <c r="I55" s="53"/>
      <c r="J55" s="7"/>
    </row>
    <row r="56" spans="2:10" x14ac:dyDescent="0.3">
      <c r="B56" s="5"/>
      <c r="C56" s="67" t="s">
        <v>35</v>
      </c>
      <c r="D56" s="31" t="s">
        <v>36</v>
      </c>
      <c r="E56" s="39">
        <f>ROUNDUP(0.3*E54,-2)</f>
        <v>0</v>
      </c>
      <c r="F56" t="s">
        <v>29</v>
      </c>
      <c r="G56" s="75">
        <v>0</v>
      </c>
      <c r="H56" t="s">
        <v>30</v>
      </c>
      <c r="I56" s="53">
        <f t="shared" ref="I56:I58" si="8">E56*G56</f>
        <v>0</v>
      </c>
      <c r="J56" s="7"/>
    </row>
    <row r="57" spans="2:10" x14ac:dyDescent="0.3">
      <c r="B57" s="5"/>
      <c r="C57" s="67" t="s">
        <v>37</v>
      </c>
      <c r="D57" s="31" t="s">
        <v>38</v>
      </c>
      <c r="E57" s="39">
        <f>ROUNDUP(0.7*E54,-2)</f>
        <v>0</v>
      </c>
      <c r="F57" t="s">
        <v>29</v>
      </c>
      <c r="G57" s="75">
        <v>0</v>
      </c>
      <c r="H57" t="s">
        <v>30</v>
      </c>
      <c r="I57" s="53">
        <f t="shared" si="8"/>
        <v>0</v>
      </c>
      <c r="J57" s="7"/>
    </row>
    <row r="58" spans="2:10" x14ac:dyDescent="0.3">
      <c r="B58" s="5"/>
      <c r="C58" s="67" t="s">
        <v>39</v>
      </c>
      <c r="D58" s="28" t="s">
        <v>40</v>
      </c>
      <c r="E58" s="39">
        <v>0</v>
      </c>
      <c r="F58" t="s">
        <v>29</v>
      </c>
      <c r="G58" s="75">
        <v>0</v>
      </c>
      <c r="H58" t="s">
        <v>30</v>
      </c>
      <c r="I58" s="53">
        <f t="shared" si="8"/>
        <v>0</v>
      </c>
      <c r="J58" s="7"/>
    </row>
    <row r="59" spans="2:10" x14ac:dyDescent="0.3">
      <c r="B59" s="5"/>
      <c r="C59" s="67" t="s">
        <v>41</v>
      </c>
      <c r="D59" s="30" t="s">
        <v>42</v>
      </c>
      <c r="I59" s="53"/>
      <c r="J59" s="7"/>
    </row>
    <row r="60" spans="2:10" x14ac:dyDescent="0.3">
      <c r="B60" s="5"/>
      <c r="C60" s="67" t="s">
        <v>43</v>
      </c>
      <c r="D60" s="28" t="s">
        <v>141</v>
      </c>
      <c r="E60" s="39">
        <v>0</v>
      </c>
      <c r="F60" t="s">
        <v>29</v>
      </c>
      <c r="G60" s="82">
        <v>0</v>
      </c>
      <c r="H60" t="s">
        <v>30</v>
      </c>
      <c r="I60" s="53">
        <f t="shared" ref="I60:I63" si="9">E60*G60</f>
        <v>0</v>
      </c>
      <c r="J60" s="7"/>
    </row>
    <row r="61" spans="2:10" x14ac:dyDescent="0.3">
      <c r="B61" s="5"/>
      <c r="C61" s="67" t="s">
        <v>44</v>
      </c>
      <c r="D61" s="28" t="s">
        <v>32</v>
      </c>
      <c r="E61" s="39">
        <v>0</v>
      </c>
      <c r="F61" t="s">
        <v>29</v>
      </c>
      <c r="G61" s="82">
        <v>0</v>
      </c>
      <c r="H61" t="s">
        <v>30</v>
      </c>
      <c r="I61" s="53">
        <f t="shared" si="9"/>
        <v>0</v>
      </c>
      <c r="J61" s="7"/>
    </row>
    <row r="62" spans="2:10" x14ac:dyDescent="0.3">
      <c r="B62" s="5"/>
      <c r="C62" s="67" t="s">
        <v>45</v>
      </c>
      <c r="D62" s="28" t="s">
        <v>46</v>
      </c>
      <c r="E62" s="39">
        <v>0</v>
      </c>
      <c r="F62" t="s">
        <v>29</v>
      </c>
      <c r="G62" s="82">
        <v>0</v>
      </c>
      <c r="H62" t="s">
        <v>30</v>
      </c>
      <c r="I62" s="53">
        <f t="shared" si="9"/>
        <v>0</v>
      </c>
      <c r="J62" s="7"/>
    </row>
    <row r="63" spans="2:10" x14ac:dyDescent="0.3">
      <c r="B63" s="5"/>
      <c r="C63" s="63" t="s">
        <v>47</v>
      </c>
      <c r="D63" s="32" t="s">
        <v>48</v>
      </c>
      <c r="E63" s="40">
        <v>0</v>
      </c>
      <c r="F63" s="45" t="s">
        <v>29</v>
      </c>
      <c r="G63" s="74">
        <v>0</v>
      </c>
      <c r="H63" s="45" t="s">
        <v>30</v>
      </c>
      <c r="I63" s="54">
        <f t="shared" si="9"/>
        <v>0</v>
      </c>
      <c r="J63" s="7"/>
    </row>
    <row r="64" spans="2:10" x14ac:dyDescent="0.3">
      <c r="B64" s="5"/>
      <c r="H64" s="46" t="s">
        <v>49</v>
      </c>
      <c r="I64" s="55">
        <f>SUM(I11:I63)</f>
        <v>1308950</v>
      </c>
      <c r="J64" s="7"/>
    </row>
    <row r="65" spans="2:10" x14ac:dyDescent="0.3">
      <c r="B65" s="5"/>
      <c r="H65" s="46"/>
      <c r="I65" s="55"/>
      <c r="J65" s="7"/>
    </row>
    <row r="66" spans="2:10" x14ac:dyDescent="0.3">
      <c r="B66" s="5"/>
      <c r="D66" s="27" t="s">
        <v>50</v>
      </c>
      <c r="J66" s="7"/>
    </row>
    <row r="67" spans="2:10" x14ac:dyDescent="0.3">
      <c r="B67" s="5"/>
      <c r="C67" s="64" t="s">
        <v>51</v>
      </c>
      <c r="D67" s="33" t="s">
        <v>52</v>
      </c>
      <c r="E67" s="41">
        <v>1</v>
      </c>
      <c r="F67" s="12" t="s">
        <v>53</v>
      </c>
      <c r="G67" s="20">
        <v>1</v>
      </c>
      <c r="H67" s="12" t="s">
        <v>54</v>
      </c>
      <c r="I67" s="52">
        <f>E67*G67</f>
        <v>1</v>
      </c>
      <c r="J67" s="7"/>
    </row>
    <row r="68" spans="2:10" x14ac:dyDescent="0.3">
      <c r="B68" s="5"/>
      <c r="C68" s="67" t="s">
        <v>55</v>
      </c>
      <c r="D68" s="34" t="s">
        <v>56</v>
      </c>
      <c r="E68" s="42">
        <v>1</v>
      </c>
      <c r="F68" t="s">
        <v>53</v>
      </c>
      <c r="G68" s="17">
        <v>1</v>
      </c>
      <c r="H68" t="s">
        <v>54</v>
      </c>
      <c r="I68" s="53">
        <f t="shared" ref="I68:I70" si="10">E68*G68</f>
        <v>1</v>
      </c>
      <c r="J68" s="7"/>
    </row>
    <row r="69" spans="2:10" x14ac:dyDescent="0.3">
      <c r="B69" s="5"/>
      <c r="C69" s="67" t="s">
        <v>57</v>
      </c>
      <c r="D69" s="34" t="s">
        <v>58</v>
      </c>
      <c r="E69" s="42">
        <v>1</v>
      </c>
      <c r="F69" t="s">
        <v>53</v>
      </c>
      <c r="G69" s="17">
        <v>1</v>
      </c>
      <c r="H69" t="s">
        <v>54</v>
      </c>
      <c r="I69" s="53">
        <f t="shared" si="10"/>
        <v>1</v>
      </c>
      <c r="J69" s="7"/>
    </row>
    <row r="70" spans="2:10" x14ac:dyDescent="0.3">
      <c r="B70" s="5"/>
      <c r="C70" s="63" t="s">
        <v>59</v>
      </c>
      <c r="D70" s="35" t="s">
        <v>60</v>
      </c>
      <c r="E70" s="43">
        <v>1</v>
      </c>
      <c r="F70" s="45" t="s">
        <v>53</v>
      </c>
      <c r="G70" s="19">
        <v>1</v>
      </c>
      <c r="H70" s="45" t="s">
        <v>54</v>
      </c>
      <c r="I70" s="54">
        <f t="shared" si="10"/>
        <v>1</v>
      </c>
      <c r="J70" s="7"/>
    </row>
    <row r="71" spans="2:10" x14ac:dyDescent="0.3">
      <c r="B71" s="5"/>
      <c r="H71" s="46" t="s">
        <v>61</v>
      </c>
      <c r="I71" s="55">
        <f>SUM(I67:I70)</f>
        <v>4</v>
      </c>
      <c r="J71" s="7"/>
    </row>
    <row r="72" spans="2:10" x14ac:dyDescent="0.3">
      <c r="B72" s="5"/>
      <c r="H72" s="46"/>
      <c r="I72" s="55"/>
      <c r="J72" s="7"/>
    </row>
    <row r="73" spans="2:10" x14ac:dyDescent="0.3">
      <c r="B73" s="5"/>
      <c r="D73" s="27" t="s">
        <v>62</v>
      </c>
      <c r="J73" s="7"/>
    </row>
    <row r="74" spans="2:10" x14ac:dyDescent="0.3">
      <c r="B74" s="5"/>
      <c r="C74" s="64" t="s">
        <v>63</v>
      </c>
      <c r="D74" s="33" t="s">
        <v>64</v>
      </c>
      <c r="E74" s="41">
        <v>1</v>
      </c>
      <c r="F74" s="12" t="s">
        <v>53</v>
      </c>
      <c r="G74" s="20">
        <v>1</v>
      </c>
      <c r="H74" s="12" t="s">
        <v>54</v>
      </c>
      <c r="I74" s="52">
        <f>E74*G74</f>
        <v>1</v>
      </c>
      <c r="J74" s="7"/>
    </row>
    <row r="75" spans="2:10" x14ac:dyDescent="0.3">
      <c r="B75" s="5"/>
      <c r="C75" s="67" t="s">
        <v>65</v>
      </c>
      <c r="D75" s="34" t="s">
        <v>66</v>
      </c>
      <c r="E75" s="42">
        <v>1</v>
      </c>
      <c r="F75" t="s">
        <v>53</v>
      </c>
      <c r="G75" s="17">
        <v>1</v>
      </c>
      <c r="H75" t="s">
        <v>54</v>
      </c>
      <c r="I75" s="53">
        <f>E75*G75</f>
        <v>1</v>
      </c>
      <c r="J75" s="7"/>
    </row>
    <row r="76" spans="2:10" x14ac:dyDescent="0.3">
      <c r="B76" s="5"/>
      <c r="C76" s="67" t="s">
        <v>67</v>
      </c>
      <c r="D76" s="34" t="s">
        <v>68</v>
      </c>
      <c r="E76" s="42">
        <v>1</v>
      </c>
      <c r="F76" t="s">
        <v>53</v>
      </c>
      <c r="G76" s="17">
        <v>1</v>
      </c>
      <c r="H76" t="s">
        <v>54</v>
      </c>
      <c r="I76" s="53">
        <f t="shared" ref="I76:I80" si="11">E76*G76</f>
        <v>1</v>
      </c>
      <c r="J76" s="7"/>
    </row>
    <row r="77" spans="2:10" x14ac:dyDescent="0.3">
      <c r="B77" s="5"/>
      <c r="C77" s="67" t="s">
        <v>69</v>
      </c>
      <c r="D77" s="34" t="s">
        <v>70</v>
      </c>
      <c r="E77" s="42">
        <v>1</v>
      </c>
      <c r="F77" t="s">
        <v>53</v>
      </c>
      <c r="G77" s="17">
        <v>1</v>
      </c>
      <c r="H77" t="s">
        <v>54</v>
      </c>
      <c r="I77" s="53">
        <f t="shared" si="11"/>
        <v>1</v>
      </c>
      <c r="J77" s="7"/>
    </row>
    <row r="78" spans="2:10" x14ac:dyDescent="0.3">
      <c r="B78" s="5"/>
      <c r="C78" s="67" t="s">
        <v>71</v>
      </c>
      <c r="D78" s="34" t="s">
        <v>72</v>
      </c>
      <c r="E78" s="21">
        <v>0.01</v>
      </c>
      <c r="F78" t="s">
        <v>73</v>
      </c>
      <c r="G78" s="51">
        <f>SUM(I71:I77)+I64</f>
        <v>1308958</v>
      </c>
      <c r="I78" s="53">
        <f>E78*G78</f>
        <v>13089.58</v>
      </c>
      <c r="J78" s="7"/>
    </row>
    <row r="79" spans="2:10" x14ac:dyDescent="0.3">
      <c r="B79" s="5"/>
      <c r="C79" s="67" t="s">
        <v>74</v>
      </c>
      <c r="D79" s="34" t="s">
        <v>75</v>
      </c>
      <c r="E79" s="21">
        <v>0.01</v>
      </c>
      <c r="F79" t="s">
        <v>73</v>
      </c>
      <c r="G79" s="51">
        <f>SUM(I71:I78)+I64</f>
        <v>1322047.58</v>
      </c>
      <c r="I79" s="53">
        <f t="shared" si="11"/>
        <v>13220.4758</v>
      </c>
      <c r="J79" s="7"/>
    </row>
    <row r="80" spans="2:10" x14ac:dyDescent="0.3">
      <c r="B80" s="5"/>
      <c r="C80" s="63" t="s">
        <v>76</v>
      </c>
      <c r="D80" s="35" t="s">
        <v>77</v>
      </c>
      <c r="E80" s="22">
        <v>0.01</v>
      </c>
      <c r="F80" s="45" t="s">
        <v>73</v>
      </c>
      <c r="G80" s="61">
        <f>SUM(I71:I78)+I64</f>
        <v>1322047.58</v>
      </c>
      <c r="H80" s="45"/>
      <c r="I80" s="54">
        <f t="shared" si="11"/>
        <v>13220.4758</v>
      </c>
      <c r="J80" s="7"/>
    </row>
    <row r="81" spans="1:10" x14ac:dyDescent="0.3">
      <c r="B81" s="5"/>
      <c r="H81" s="46" t="s">
        <v>78</v>
      </c>
      <c r="I81" s="55">
        <f>SUM(I74:I80)</f>
        <v>39534.531600000002</v>
      </c>
      <c r="J81" s="7"/>
    </row>
    <row r="82" spans="1:10" x14ac:dyDescent="0.3">
      <c r="A82" s="7"/>
      <c r="H82" s="46"/>
      <c r="I82" s="55"/>
      <c r="J82" s="7"/>
    </row>
    <row r="83" spans="1:10" x14ac:dyDescent="0.3">
      <c r="A83" s="65"/>
      <c r="B83" s="38"/>
      <c r="C83" s="38"/>
      <c r="D83" s="36" t="s">
        <v>79</v>
      </c>
      <c r="E83" s="38"/>
      <c r="F83" s="38"/>
      <c r="G83" s="38" t="s">
        <v>129</v>
      </c>
      <c r="H83" s="38"/>
      <c r="I83" s="38"/>
      <c r="J83" s="65"/>
    </row>
    <row r="84" spans="1:10" x14ac:dyDescent="0.3">
      <c r="A84" s="65"/>
      <c r="B84" s="38"/>
      <c r="C84" s="66" t="s">
        <v>80</v>
      </c>
      <c r="D84" s="37" t="s">
        <v>81</v>
      </c>
      <c r="E84" s="44">
        <v>0.25</v>
      </c>
      <c r="F84" s="44" t="s">
        <v>53</v>
      </c>
      <c r="G84" s="23">
        <v>1</v>
      </c>
      <c r="H84" s="44" t="s">
        <v>54</v>
      </c>
      <c r="I84" s="56">
        <f>E84*G84</f>
        <v>0.25</v>
      </c>
      <c r="J84" s="65"/>
    </row>
    <row r="85" spans="1:10" x14ac:dyDescent="0.3">
      <c r="A85" s="65"/>
      <c r="B85" s="38"/>
      <c r="C85" s="66" t="s">
        <v>82</v>
      </c>
      <c r="D85" s="37" t="s">
        <v>83</v>
      </c>
      <c r="E85" s="44">
        <v>0.25</v>
      </c>
      <c r="F85" s="44" t="s">
        <v>53</v>
      </c>
      <c r="G85" s="23">
        <v>1</v>
      </c>
      <c r="H85" s="44" t="s">
        <v>54</v>
      </c>
      <c r="I85" s="56">
        <f t="shared" ref="I85:I87" si="12">E85*G85</f>
        <v>0.25</v>
      </c>
      <c r="J85" s="65"/>
    </row>
    <row r="86" spans="1:10" x14ac:dyDescent="0.3">
      <c r="A86" s="65"/>
      <c r="B86" s="38"/>
      <c r="C86" s="66" t="s">
        <v>84</v>
      </c>
      <c r="D86" s="37" t="s">
        <v>85</v>
      </c>
      <c r="E86" s="44">
        <v>0.25</v>
      </c>
      <c r="F86" s="44" t="s">
        <v>53</v>
      </c>
      <c r="G86" s="23">
        <v>1</v>
      </c>
      <c r="H86" s="44" t="s">
        <v>54</v>
      </c>
      <c r="I86" s="56">
        <f t="shared" si="12"/>
        <v>0.25</v>
      </c>
      <c r="J86" s="65"/>
    </row>
    <row r="87" spans="1:10" ht="13.5" customHeight="1" x14ac:dyDescent="0.3">
      <c r="A87" s="65"/>
      <c r="B87" s="38"/>
      <c r="C87" s="66" t="s">
        <v>86</v>
      </c>
      <c r="D87" s="37" t="s">
        <v>87</v>
      </c>
      <c r="E87" s="44">
        <v>0.25</v>
      </c>
      <c r="F87" s="44" t="s">
        <v>53</v>
      </c>
      <c r="G87" s="23">
        <v>1</v>
      </c>
      <c r="H87" s="44" t="s">
        <v>54</v>
      </c>
      <c r="I87" s="56">
        <f t="shared" si="12"/>
        <v>0.25</v>
      </c>
      <c r="J87" s="65"/>
    </row>
    <row r="88" spans="1:10" x14ac:dyDescent="0.3">
      <c r="A88" s="65"/>
      <c r="B88" s="38"/>
      <c r="C88" s="38"/>
      <c r="D88" s="38"/>
      <c r="E88" s="38"/>
      <c r="F88" s="38"/>
      <c r="G88" s="38"/>
      <c r="H88" s="47" t="s">
        <v>88</v>
      </c>
      <c r="I88" s="57">
        <f>SUM(I84:I87)</f>
        <v>1</v>
      </c>
      <c r="J88" s="65"/>
    </row>
    <row r="89" spans="1:10" x14ac:dyDescent="0.3">
      <c r="A89" s="65"/>
      <c r="B89" s="38"/>
      <c r="C89" s="38"/>
      <c r="D89" s="38"/>
      <c r="E89" s="38"/>
      <c r="F89" s="38"/>
      <c r="G89" s="38"/>
      <c r="H89" s="47"/>
      <c r="I89" s="57"/>
      <c r="J89" s="65"/>
    </row>
    <row r="90" spans="1:10" x14ac:dyDescent="0.3">
      <c r="B90" s="5"/>
      <c r="D90" s="27" t="s">
        <v>89</v>
      </c>
      <c r="E90" s="42"/>
      <c r="I90" s="51"/>
      <c r="J90" s="7"/>
    </row>
    <row r="91" spans="1:10" x14ac:dyDescent="0.3">
      <c r="B91" s="5"/>
      <c r="C91" s="64" t="s">
        <v>139</v>
      </c>
      <c r="D91" s="33" t="s">
        <v>137</v>
      </c>
      <c r="E91" s="62">
        <v>154900</v>
      </c>
      <c r="F91" s="12" t="s">
        <v>29</v>
      </c>
      <c r="G91" s="20">
        <v>1</v>
      </c>
      <c r="H91" s="12" t="s">
        <v>30</v>
      </c>
      <c r="I91" s="52">
        <f>E91*G91</f>
        <v>154900</v>
      </c>
      <c r="J91" s="7"/>
    </row>
    <row r="92" spans="1:10" x14ac:dyDescent="0.3">
      <c r="B92" s="5"/>
      <c r="C92" s="63" t="s">
        <v>140</v>
      </c>
      <c r="D92" s="35" t="s">
        <v>136</v>
      </c>
      <c r="E92" s="40">
        <v>163900</v>
      </c>
      <c r="F92" s="45" t="s">
        <v>29</v>
      </c>
      <c r="G92" s="19">
        <v>1</v>
      </c>
      <c r="H92" s="45" t="s">
        <v>30</v>
      </c>
      <c r="I92" s="54">
        <f>E92*G92</f>
        <v>163900</v>
      </c>
      <c r="J92" s="7"/>
    </row>
    <row r="93" spans="1:10" x14ac:dyDescent="0.3">
      <c r="B93" s="5"/>
      <c r="H93" s="46" t="s">
        <v>90</v>
      </c>
      <c r="I93" s="55">
        <f>SUM(I91:I92)</f>
        <v>318800</v>
      </c>
      <c r="J93" s="7"/>
    </row>
    <row r="94" spans="1:10" x14ac:dyDescent="0.3">
      <c r="B94" s="5"/>
      <c r="H94" s="46"/>
      <c r="I94" s="55"/>
      <c r="J94" s="7"/>
    </row>
    <row r="95" spans="1:10" x14ac:dyDescent="0.3">
      <c r="B95" s="5"/>
      <c r="H95" s="48" t="s">
        <v>130</v>
      </c>
      <c r="I95" s="58">
        <f>I64+I81+I71+I88-I93</f>
        <v>1029689.5316000001</v>
      </c>
      <c r="J95" s="7"/>
    </row>
    <row r="96" spans="1:10" ht="13.5" thickBot="1" x14ac:dyDescent="0.35">
      <c r="B96" s="14"/>
      <c r="C96" s="15"/>
      <c r="D96" s="15"/>
      <c r="E96" s="15"/>
      <c r="F96" s="15"/>
      <c r="G96" s="15"/>
      <c r="H96" s="15"/>
      <c r="I96" s="15"/>
      <c r="J96" s="16"/>
    </row>
  </sheetData>
  <sheetProtection algorithmName="SHA-512" hashValue="UxDVcNYuRSZsUsSd7tVML5egPpa/L0+7lAnBV2mYWx56r3s6/F+ekDQ9FRGpxD5xiXZ0bPG8Ual59JOqTXmvqg==" saltValue="PEBx0R3ScOqOq8QeRvO4Yg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BF7C-C7C9-4331-986B-91ADA89143BE}">
  <dimension ref="A1:K96"/>
  <sheetViews>
    <sheetView topLeftCell="A54" zoomScaleNormal="100" workbookViewId="0">
      <selection activeCell="G96" sqref="G96"/>
    </sheetView>
  </sheetViews>
  <sheetFormatPr defaultColWidth="8.8984375" defaultRowHeight="13" x14ac:dyDescent="0.3"/>
  <cols>
    <col min="2" max="2" width="9.59765625" customWidth="1"/>
    <col min="3" max="3" width="4.8984375" bestFit="1" customWidth="1"/>
    <col min="4" max="4" width="71.09765625" customWidth="1"/>
    <col min="5" max="5" width="18.69921875" customWidth="1"/>
    <col min="6" max="6" width="8.8984375" bestFit="1" customWidth="1"/>
    <col min="7" max="7" width="14.296875" bestFit="1" customWidth="1"/>
    <col min="8" max="8" width="49.8984375" bestFit="1" customWidth="1"/>
    <col min="9" max="9" width="18.39843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8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ht="13" customHeight="1" x14ac:dyDescent="0.3">
      <c r="B4" s="69"/>
      <c r="C4" s="72"/>
      <c r="D4" s="25" t="s">
        <v>131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96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6200</v>
      </c>
      <c r="F11" t="s">
        <v>29</v>
      </c>
      <c r="G11" s="17">
        <v>1</v>
      </c>
      <c r="H11" t="s">
        <v>30</v>
      </c>
      <c r="I11" s="53">
        <f>E11*G11</f>
        <v>6200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6200</v>
      </c>
      <c r="F12" t="s">
        <v>29</v>
      </c>
      <c r="G12" s="17">
        <v>1</v>
      </c>
      <c r="H12" t="s">
        <v>30</v>
      </c>
      <c r="I12" s="53">
        <f t="shared" ref="I12:I21" si="0">E12*G12</f>
        <v>6200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f>ROUNDUP(0.3*E12,-2)</f>
        <v>1900</v>
      </c>
      <c r="F14" t="s">
        <v>29</v>
      </c>
      <c r="G14" s="17">
        <v>1</v>
      </c>
      <c r="H14" t="s">
        <v>30</v>
      </c>
      <c r="I14" s="53">
        <f t="shared" si="0"/>
        <v>1900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f>ROUNDUP(0.7*E12,-2)</f>
        <v>4400</v>
      </c>
      <c r="F15" t="s">
        <v>29</v>
      </c>
      <c r="G15" s="17">
        <v>1</v>
      </c>
      <c r="H15" t="s">
        <v>30</v>
      </c>
      <c r="I15" s="53">
        <f t="shared" si="0"/>
        <v>4400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0</v>
      </c>
      <c r="F16" t="s">
        <v>29</v>
      </c>
      <c r="G16" s="75">
        <v>0</v>
      </c>
      <c r="H16" t="s">
        <v>30</v>
      </c>
      <c r="I16" s="53">
        <f t="shared" si="0"/>
        <v>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4700</v>
      </c>
      <c r="F18" t="s">
        <v>29</v>
      </c>
      <c r="G18" s="18">
        <v>1</v>
      </c>
      <c r="H18" t="s">
        <v>30</v>
      </c>
      <c r="I18" s="53">
        <f t="shared" si="0"/>
        <v>4700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4700</v>
      </c>
      <c r="F19" t="s">
        <v>29</v>
      </c>
      <c r="G19" s="18">
        <v>1</v>
      </c>
      <c r="H19" t="s">
        <v>30</v>
      </c>
      <c r="I19" s="53">
        <f t="shared" si="0"/>
        <v>4700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4700</v>
      </c>
      <c r="F20" t="s">
        <v>29</v>
      </c>
      <c r="G20" s="18">
        <v>1</v>
      </c>
      <c r="H20" t="s">
        <v>30</v>
      </c>
      <c r="I20" s="53">
        <f t="shared" si="0"/>
        <v>4700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600</v>
      </c>
      <c r="F21" s="45" t="s">
        <v>29</v>
      </c>
      <c r="G21" s="19">
        <v>1</v>
      </c>
      <c r="H21" s="45" t="s">
        <v>30</v>
      </c>
      <c r="I21" s="54">
        <f t="shared" si="0"/>
        <v>600</v>
      </c>
      <c r="J21" s="7"/>
    </row>
    <row r="22" spans="2:10" x14ac:dyDescent="0.3">
      <c r="B22" s="5"/>
      <c r="D22" s="31"/>
      <c r="E22" s="39"/>
      <c r="G22" s="75"/>
      <c r="I22" s="51"/>
      <c r="J22" s="7"/>
    </row>
    <row r="23" spans="2:10" x14ac:dyDescent="0.3">
      <c r="B23" s="5"/>
      <c r="C23" s="64"/>
      <c r="D23" s="29" t="s">
        <v>97</v>
      </c>
      <c r="E23" s="12"/>
      <c r="F23" s="12"/>
      <c r="G23" s="12"/>
      <c r="H23" s="12"/>
      <c r="I23" s="52"/>
      <c r="J23" s="7"/>
    </row>
    <row r="24" spans="2:10" x14ac:dyDescent="0.3">
      <c r="B24" s="5"/>
      <c r="C24" s="67" t="s">
        <v>25</v>
      </c>
      <c r="D24" s="30" t="s">
        <v>26</v>
      </c>
      <c r="I24" s="53"/>
      <c r="J24" s="7"/>
    </row>
    <row r="25" spans="2:10" x14ac:dyDescent="0.3">
      <c r="B25" s="5"/>
      <c r="C25" s="67" t="s">
        <v>27</v>
      </c>
      <c r="D25" s="28" t="s">
        <v>28</v>
      </c>
      <c r="E25" s="39">
        <v>14000</v>
      </c>
      <c r="F25" t="s">
        <v>29</v>
      </c>
      <c r="G25" s="17">
        <v>1</v>
      </c>
      <c r="H25" t="s">
        <v>30</v>
      </c>
      <c r="I25" s="53">
        <f>E25*G25</f>
        <v>14000</v>
      </c>
      <c r="J25" s="7"/>
    </row>
    <row r="26" spans="2:10" x14ac:dyDescent="0.3">
      <c r="B26" s="5"/>
      <c r="C26" s="67" t="s">
        <v>31</v>
      </c>
      <c r="D26" s="28" t="s">
        <v>32</v>
      </c>
      <c r="E26" s="39">
        <v>14000</v>
      </c>
      <c r="F26" t="s">
        <v>29</v>
      </c>
      <c r="G26" s="17">
        <v>1</v>
      </c>
      <c r="H26" t="s">
        <v>30</v>
      </c>
      <c r="I26" s="53">
        <f t="shared" ref="I26" si="1">E26*G26</f>
        <v>14000</v>
      </c>
      <c r="J26" s="7"/>
    </row>
    <row r="27" spans="2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2:10" x14ac:dyDescent="0.3">
      <c r="B28" s="5"/>
      <c r="C28" s="67" t="s">
        <v>35</v>
      </c>
      <c r="D28" s="31" t="s">
        <v>36</v>
      </c>
      <c r="E28" s="39">
        <f>ROUNDUP(0.3*E26,-2)</f>
        <v>4200</v>
      </c>
      <c r="F28" t="s">
        <v>29</v>
      </c>
      <c r="G28" s="17">
        <v>1</v>
      </c>
      <c r="H28" t="s">
        <v>30</v>
      </c>
      <c r="I28" s="53">
        <f t="shared" ref="I28:I30" si="2">E28*G28</f>
        <v>4200</v>
      </c>
      <c r="J28" s="7"/>
    </row>
    <row r="29" spans="2:10" x14ac:dyDescent="0.3">
      <c r="B29" s="5"/>
      <c r="C29" s="67" t="s">
        <v>37</v>
      </c>
      <c r="D29" s="31" t="s">
        <v>38</v>
      </c>
      <c r="E29" s="39">
        <f>ROUNDUP(0.7*E26,-2)</f>
        <v>9800</v>
      </c>
      <c r="F29" t="s">
        <v>29</v>
      </c>
      <c r="G29" s="17">
        <v>1</v>
      </c>
      <c r="H29" t="s">
        <v>30</v>
      </c>
      <c r="I29" s="53">
        <f t="shared" si="2"/>
        <v>9800</v>
      </c>
      <c r="J29" s="7"/>
    </row>
    <row r="30" spans="2:10" x14ac:dyDescent="0.3">
      <c r="B30" s="5"/>
      <c r="C30" s="67" t="s">
        <v>39</v>
      </c>
      <c r="D30" s="28" t="s">
        <v>40</v>
      </c>
      <c r="E30" s="39">
        <v>0</v>
      </c>
      <c r="F30" t="s">
        <v>29</v>
      </c>
      <c r="G30" s="85">
        <v>0</v>
      </c>
      <c r="H30" t="s">
        <v>30</v>
      </c>
      <c r="I30" s="53">
        <f t="shared" si="2"/>
        <v>0</v>
      </c>
      <c r="J30" s="7"/>
    </row>
    <row r="31" spans="2:10" x14ac:dyDescent="0.3">
      <c r="B31" s="5"/>
      <c r="C31" s="67" t="s">
        <v>41</v>
      </c>
      <c r="D31" s="30" t="s">
        <v>42</v>
      </c>
      <c r="I31" s="53"/>
      <c r="J31" s="7"/>
    </row>
    <row r="32" spans="2:10" x14ac:dyDescent="0.3">
      <c r="B32" s="5"/>
      <c r="C32" s="67" t="s">
        <v>43</v>
      </c>
      <c r="D32" s="28" t="s">
        <v>141</v>
      </c>
      <c r="E32" s="39">
        <v>2200</v>
      </c>
      <c r="F32" t="s">
        <v>29</v>
      </c>
      <c r="G32" s="18">
        <v>1</v>
      </c>
      <c r="H32" t="s">
        <v>30</v>
      </c>
      <c r="I32" s="53">
        <f t="shared" ref="I32:I35" si="3">E32*G32</f>
        <v>2200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2200</v>
      </c>
      <c r="F33" t="s">
        <v>29</v>
      </c>
      <c r="G33" s="18">
        <v>1</v>
      </c>
      <c r="H33" t="s">
        <v>30</v>
      </c>
      <c r="I33" s="53">
        <f t="shared" si="3"/>
        <v>2200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2200</v>
      </c>
      <c r="F34" t="s">
        <v>29</v>
      </c>
      <c r="G34" s="18">
        <v>1</v>
      </c>
      <c r="H34" t="s">
        <v>30</v>
      </c>
      <c r="I34" s="53">
        <f t="shared" si="3"/>
        <v>2200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800</v>
      </c>
      <c r="F35" s="45" t="s">
        <v>29</v>
      </c>
      <c r="G35" s="19">
        <v>1</v>
      </c>
      <c r="H35" s="45" t="s">
        <v>30</v>
      </c>
      <c r="I35" s="54">
        <f t="shared" si="3"/>
        <v>800</v>
      </c>
      <c r="J35" s="7"/>
    </row>
    <row r="36" spans="2:10" x14ac:dyDescent="0.3">
      <c r="B36" s="5"/>
      <c r="D36" s="28"/>
      <c r="E36" s="39"/>
      <c r="G36" s="75"/>
      <c r="I36" s="51"/>
      <c r="J36" s="7"/>
    </row>
    <row r="37" spans="2:10" ht="12.65" customHeight="1" x14ac:dyDescent="0.3">
      <c r="B37" s="5"/>
      <c r="C37" s="64"/>
      <c r="D37" s="29" t="s">
        <v>98</v>
      </c>
      <c r="E37" s="12"/>
      <c r="F37" s="12"/>
      <c r="G37" s="12"/>
      <c r="H37" s="12"/>
      <c r="I37" s="52"/>
      <c r="J37" s="7"/>
    </row>
    <row r="38" spans="2:10" x14ac:dyDescent="0.3">
      <c r="B38" s="5"/>
      <c r="C38" s="67" t="s">
        <v>25</v>
      </c>
      <c r="D38" s="30" t="s">
        <v>26</v>
      </c>
      <c r="I38" s="53"/>
      <c r="J38" s="7"/>
    </row>
    <row r="39" spans="2:10" x14ac:dyDescent="0.3">
      <c r="B39" s="5"/>
      <c r="C39" s="67" t="s">
        <v>27</v>
      </c>
      <c r="D39" s="28" t="s">
        <v>28</v>
      </c>
      <c r="E39" s="39">
        <v>15400</v>
      </c>
      <c r="F39" t="s">
        <v>29</v>
      </c>
      <c r="G39" s="17">
        <v>1</v>
      </c>
      <c r="H39" t="s">
        <v>30</v>
      </c>
      <c r="I39" s="53">
        <f>E39*G39</f>
        <v>15400</v>
      </c>
      <c r="J39" s="7"/>
    </row>
    <row r="40" spans="2:10" x14ac:dyDescent="0.3">
      <c r="B40" s="5"/>
      <c r="C40" s="67" t="s">
        <v>31</v>
      </c>
      <c r="D40" s="28" t="s">
        <v>32</v>
      </c>
      <c r="E40" s="39">
        <v>15400</v>
      </c>
      <c r="F40" t="s">
        <v>29</v>
      </c>
      <c r="G40" s="17">
        <v>1</v>
      </c>
      <c r="H40" t="s">
        <v>30</v>
      </c>
      <c r="I40" s="53">
        <f t="shared" ref="I40" si="4">E40*G40</f>
        <v>15400</v>
      </c>
      <c r="J40" s="7"/>
    </row>
    <row r="41" spans="2:10" x14ac:dyDescent="0.3">
      <c r="B41" s="5"/>
      <c r="C41" s="67" t="s">
        <v>33</v>
      </c>
      <c r="D41" s="28" t="s">
        <v>34</v>
      </c>
      <c r="E41" s="39"/>
      <c r="I41" s="53"/>
      <c r="J41" s="7"/>
    </row>
    <row r="42" spans="2:10" x14ac:dyDescent="0.3">
      <c r="B42" s="5"/>
      <c r="C42" s="67" t="s">
        <v>35</v>
      </c>
      <c r="D42" s="31" t="s">
        <v>36</v>
      </c>
      <c r="E42" s="39">
        <f>ROUNDUP(0.3*E40,-2)</f>
        <v>4700</v>
      </c>
      <c r="F42" t="s">
        <v>29</v>
      </c>
      <c r="G42" s="17">
        <v>1</v>
      </c>
      <c r="H42" t="s">
        <v>30</v>
      </c>
      <c r="I42" s="53">
        <f t="shared" ref="I42:I44" si="5">E42*G42</f>
        <v>4700</v>
      </c>
      <c r="J42" s="7"/>
    </row>
    <row r="43" spans="2:10" x14ac:dyDescent="0.3">
      <c r="B43" s="5"/>
      <c r="C43" s="67" t="s">
        <v>37</v>
      </c>
      <c r="D43" s="31" t="s">
        <v>38</v>
      </c>
      <c r="E43" s="39">
        <f>ROUNDUP(0.7*E40,-2)</f>
        <v>10800</v>
      </c>
      <c r="F43" t="s">
        <v>29</v>
      </c>
      <c r="G43" s="17">
        <v>1</v>
      </c>
      <c r="H43" t="s">
        <v>30</v>
      </c>
      <c r="I43" s="53">
        <f t="shared" si="5"/>
        <v>10800</v>
      </c>
      <c r="J43" s="7"/>
    </row>
    <row r="44" spans="2:10" x14ac:dyDescent="0.3">
      <c r="B44" s="5"/>
      <c r="C44" s="67" t="s">
        <v>39</v>
      </c>
      <c r="D44" s="28" t="s">
        <v>40</v>
      </c>
      <c r="E44" s="39">
        <v>0</v>
      </c>
      <c r="F44" t="s">
        <v>29</v>
      </c>
      <c r="G44" s="75">
        <v>0</v>
      </c>
      <c r="H44" t="s">
        <v>30</v>
      </c>
      <c r="I44" s="53">
        <f t="shared" si="5"/>
        <v>0</v>
      </c>
      <c r="J44" s="7"/>
    </row>
    <row r="45" spans="2:10" x14ac:dyDescent="0.3">
      <c r="B45" s="5"/>
      <c r="C45" s="67" t="s">
        <v>41</v>
      </c>
      <c r="D45" s="30" t="s">
        <v>42</v>
      </c>
      <c r="I45" s="53"/>
      <c r="J45" s="7"/>
    </row>
    <row r="46" spans="2:10" x14ac:dyDescent="0.3">
      <c r="B46" s="5"/>
      <c r="C46" s="67" t="s">
        <v>43</v>
      </c>
      <c r="D46" s="28" t="s">
        <v>141</v>
      </c>
      <c r="E46" s="39">
        <v>1600</v>
      </c>
      <c r="F46" t="s">
        <v>29</v>
      </c>
      <c r="G46" s="18">
        <v>1</v>
      </c>
      <c r="H46" t="s">
        <v>30</v>
      </c>
      <c r="I46" s="53">
        <f t="shared" ref="I46:I49" si="6">E46*G46</f>
        <v>1600</v>
      </c>
      <c r="J46" s="7"/>
    </row>
    <row r="47" spans="2:10" x14ac:dyDescent="0.3">
      <c r="B47" s="5"/>
      <c r="C47" s="67" t="s">
        <v>44</v>
      </c>
      <c r="D47" s="28" t="s">
        <v>32</v>
      </c>
      <c r="E47" s="39">
        <v>1600</v>
      </c>
      <c r="F47" t="s">
        <v>29</v>
      </c>
      <c r="G47" s="18">
        <v>1</v>
      </c>
      <c r="H47" t="s">
        <v>30</v>
      </c>
      <c r="I47" s="53">
        <f t="shared" si="6"/>
        <v>1600</v>
      </c>
      <c r="J47" s="7"/>
    </row>
    <row r="48" spans="2:10" x14ac:dyDescent="0.3">
      <c r="B48" s="5"/>
      <c r="C48" s="67" t="s">
        <v>45</v>
      </c>
      <c r="D48" s="28" t="s">
        <v>46</v>
      </c>
      <c r="E48" s="39">
        <v>1600</v>
      </c>
      <c r="F48" t="s">
        <v>29</v>
      </c>
      <c r="G48" s="18">
        <v>1</v>
      </c>
      <c r="H48" t="s">
        <v>30</v>
      </c>
      <c r="I48" s="53">
        <f t="shared" si="6"/>
        <v>1600</v>
      </c>
      <c r="J48" s="7"/>
    </row>
    <row r="49" spans="1:10" x14ac:dyDescent="0.3">
      <c r="B49" s="5"/>
      <c r="C49" s="63" t="s">
        <v>47</v>
      </c>
      <c r="D49" s="32" t="s">
        <v>48</v>
      </c>
      <c r="E49" s="40">
        <v>600</v>
      </c>
      <c r="F49" s="45" t="s">
        <v>29</v>
      </c>
      <c r="G49" s="19">
        <v>1</v>
      </c>
      <c r="H49" s="45" t="s">
        <v>30</v>
      </c>
      <c r="I49" s="54">
        <f t="shared" si="6"/>
        <v>600</v>
      </c>
      <c r="J49" s="7"/>
    </row>
    <row r="50" spans="1:10" x14ac:dyDescent="0.3">
      <c r="B50" s="5"/>
      <c r="D50" s="28"/>
      <c r="E50" s="39"/>
      <c r="G50" s="75"/>
      <c r="I50" s="51"/>
      <c r="J50" s="7"/>
    </row>
    <row r="51" spans="1:10" x14ac:dyDescent="0.3">
      <c r="B51" s="5"/>
      <c r="C51" s="64"/>
      <c r="D51" s="29" t="s">
        <v>99</v>
      </c>
      <c r="E51" s="12"/>
      <c r="F51" s="12"/>
      <c r="G51" s="12"/>
      <c r="H51" s="12"/>
      <c r="I51" s="52"/>
      <c r="J51" s="7"/>
    </row>
    <row r="52" spans="1:10" x14ac:dyDescent="0.3">
      <c r="B52" s="5"/>
      <c r="C52" s="67" t="s">
        <v>25</v>
      </c>
      <c r="D52" s="30" t="s">
        <v>26</v>
      </c>
      <c r="I52" s="53"/>
      <c r="J52" s="7"/>
    </row>
    <row r="53" spans="1:10" x14ac:dyDescent="0.3">
      <c r="B53" s="77"/>
      <c r="C53" s="67" t="s">
        <v>27</v>
      </c>
      <c r="D53" s="28" t="s">
        <v>28</v>
      </c>
      <c r="E53" s="39">
        <v>16300</v>
      </c>
      <c r="F53" t="s">
        <v>29</v>
      </c>
      <c r="G53" s="17">
        <v>1</v>
      </c>
      <c r="H53" t="s">
        <v>30</v>
      </c>
      <c r="I53" s="53">
        <f>E53*G53</f>
        <v>16300</v>
      </c>
      <c r="J53" s="76"/>
    </row>
    <row r="54" spans="1:10" x14ac:dyDescent="0.3">
      <c r="A54" s="7"/>
      <c r="C54" s="67" t="s">
        <v>31</v>
      </c>
      <c r="D54" s="28" t="s">
        <v>32</v>
      </c>
      <c r="E54" s="39">
        <v>16300</v>
      </c>
      <c r="F54" t="s">
        <v>29</v>
      </c>
      <c r="G54" s="17">
        <v>1</v>
      </c>
      <c r="H54" t="s">
        <v>30</v>
      </c>
      <c r="I54" s="53">
        <f t="shared" ref="I54" si="7">E54*G54</f>
        <v>16300</v>
      </c>
      <c r="J54" s="7"/>
    </row>
    <row r="55" spans="1:10" x14ac:dyDescent="0.3">
      <c r="A55" s="7"/>
      <c r="C55" s="67" t="s">
        <v>33</v>
      </c>
      <c r="D55" s="28" t="s">
        <v>34</v>
      </c>
      <c r="E55" s="39"/>
      <c r="I55" s="53"/>
      <c r="J55" s="7"/>
    </row>
    <row r="56" spans="1:10" x14ac:dyDescent="0.3">
      <c r="A56" s="7"/>
      <c r="C56" s="67" t="s">
        <v>35</v>
      </c>
      <c r="D56" s="31" t="s">
        <v>36</v>
      </c>
      <c r="E56" s="39">
        <f>ROUNDUP(0.3*E54,-2)</f>
        <v>4900</v>
      </c>
      <c r="F56" t="s">
        <v>29</v>
      </c>
      <c r="G56" s="17">
        <v>1</v>
      </c>
      <c r="H56" t="s">
        <v>30</v>
      </c>
      <c r="I56" s="53">
        <f t="shared" ref="I56:I58" si="8">E56*G56</f>
        <v>4900</v>
      </c>
      <c r="J56" s="7"/>
    </row>
    <row r="57" spans="1:10" x14ac:dyDescent="0.3">
      <c r="A57" s="7"/>
      <c r="C57" s="67" t="s">
        <v>37</v>
      </c>
      <c r="D57" s="31" t="s">
        <v>38</v>
      </c>
      <c r="E57" s="39">
        <f>ROUNDUP(0.7*E54,-2)</f>
        <v>11500</v>
      </c>
      <c r="F57" t="s">
        <v>29</v>
      </c>
      <c r="G57" s="17">
        <v>1</v>
      </c>
      <c r="H57" t="s">
        <v>30</v>
      </c>
      <c r="I57" s="53">
        <f t="shared" si="8"/>
        <v>11500</v>
      </c>
      <c r="J57" s="7"/>
    </row>
    <row r="58" spans="1:10" x14ac:dyDescent="0.3">
      <c r="A58" s="7"/>
      <c r="C58" s="67" t="s">
        <v>39</v>
      </c>
      <c r="D58" s="28" t="s">
        <v>40</v>
      </c>
      <c r="E58" s="39">
        <v>0</v>
      </c>
      <c r="F58" t="s">
        <v>29</v>
      </c>
      <c r="G58" s="75">
        <v>0</v>
      </c>
      <c r="H58" t="s">
        <v>30</v>
      </c>
      <c r="I58" s="53">
        <f t="shared" si="8"/>
        <v>0</v>
      </c>
      <c r="J58" s="7"/>
    </row>
    <row r="59" spans="1:10" x14ac:dyDescent="0.3">
      <c r="A59" s="7"/>
      <c r="C59" s="67" t="s">
        <v>41</v>
      </c>
      <c r="D59" s="30" t="s">
        <v>42</v>
      </c>
      <c r="I59" s="53"/>
      <c r="J59" s="7"/>
    </row>
    <row r="60" spans="1:10" x14ac:dyDescent="0.3">
      <c r="A60" s="7"/>
      <c r="C60" s="67" t="s">
        <v>43</v>
      </c>
      <c r="D60" s="28" t="s">
        <v>141</v>
      </c>
      <c r="E60" s="39">
        <v>1900</v>
      </c>
      <c r="F60" t="s">
        <v>29</v>
      </c>
      <c r="G60" s="18">
        <v>1</v>
      </c>
      <c r="H60" t="s">
        <v>30</v>
      </c>
      <c r="I60" s="53">
        <f t="shared" ref="I60:I63" si="9">E60*G60</f>
        <v>1900</v>
      </c>
      <c r="J60" s="7"/>
    </row>
    <row r="61" spans="1:10" x14ac:dyDescent="0.3">
      <c r="A61" s="7"/>
      <c r="C61" s="67" t="s">
        <v>44</v>
      </c>
      <c r="D61" s="28" t="s">
        <v>32</v>
      </c>
      <c r="E61" s="39">
        <v>1900</v>
      </c>
      <c r="F61" t="s">
        <v>29</v>
      </c>
      <c r="G61" s="18">
        <v>1</v>
      </c>
      <c r="H61" t="s">
        <v>30</v>
      </c>
      <c r="I61" s="53">
        <f t="shared" si="9"/>
        <v>1900</v>
      </c>
      <c r="J61" s="7"/>
    </row>
    <row r="62" spans="1:10" x14ac:dyDescent="0.3">
      <c r="A62" s="7"/>
      <c r="C62" s="67" t="s">
        <v>45</v>
      </c>
      <c r="D62" s="28" t="s">
        <v>46</v>
      </c>
      <c r="E62" s="39">
        <v>1900</v>
      </c>
      <c r="F62" t="s">
        <v>29</v>
      </c>
      <c r="G62" s="18">
        <v>1</v>
      </c>
      <c r="H62" t="s">
        <v>30</v>
      </c>
      <c r="I62" s="53">
        <f t="shared" si="9"/>
        <v>1900</v>
      </c>
      <c r="J62" s="7"/>
    </row>
    <row r="63" spans="1:10" x14ac:dyDescent="0.3">
      <c r="A63" s="7"/>
      <c r="C63" s="63" t="s">
        <v>47</v>
      </c>
      <c r="D63" s="32" t="s">
        <v>48</v>
      </c>
      <c r="E63" s="40">
        <v>900</v>
      </c>
      <c r="F63" s="45" t="s">
        <v>29</v>
      </c>
      <c r="G63" s="19">
        <v>1</v>
      </c>
      <c r="H63" s="45" t="s">
        <v>30</v>
      </c>
      <c r="I63" s="54">
        <f t="shared" si="9"/>
        <v>900</v>
      </c>
      <c r="J63" s="7"/>
    </row>
    <row r="64" spans="1:10" x14ac:dyDescent="0.3">
      <c r="A64" s="7"/>
      <c r="H64" s="46" t="s">
        <v>49</v>
      </c>
      <c r="I64" s="55">
        <f>SUM(I11:I63)</f>
        <v>190100</v>
      </c>
      <c r="J64" s="7"/>
    </row>
    <row r="65" spans="1:10" x14ac:dyDescent="0.3">
      <c r="A65" s="7"/>
      <c r="H65" s="46"/>
      <c r="I65" s="55"/>
      <c r="J65" s="7"/>
    </row>
    <row r="66" spans="1:10" x14ac:dyDescent="0.3">
      <c r="A66" s="7"/>
      <c r="D66" s="27" t="s">
        <v>50</v>
      </c>
      <c r="J66" s="7"/>
    </row>
    <row r="67" spans="1:10" x14ac:dyDescent="0.3">
      <c r="A67" s="7"/>
      <c r="C67" s="64" t="s">
        <v>51</v>
      </c>
      <c r="D67" s="33" t="s">
        <v>52</v>
      </c>
      <c r="E67" s="41">
        <v>1</v>
      </c>
      <c r="F67" s="12" t="s">
        <v>53</v>
      </c>
      <c r="G67" s="20">
        <v>1</v>
      </c>
      <c r="H67" s="12" t="s">
        <v>54</v>
      </c>
      <c r="I67" s="52">
        <f>E67*G67</f>
        <v>1</v>
      </c>
      <c r="J67" s="7"/>
    </row>
    <row r="68" spans="1:10" x14ac:dyDescent="0.3">
      <c r="A68" s="7"/>
      <c r="C68" s="67" t="s">
        <v>55</v>
      </c>
      <c r="D68" s="34" t="s">
        <v>56</v>
      </c>
      <c r="E68" s="42">
        <v>1</v>
      </c>
      <c r="F68" t="s">
        <v>53</v>
      </c>
      <c r="G68" s="17">
        <v>1</v>
      </c>
      <c r="H68" t="s">
        <v>54</v>
      </c>
      <c r="I68" s="53">
        <f t="shared" ref="I68:I70" si="10">E68*G68</f>
        <v>1</v>
      </c>
      <c r="J68" s="7"/>
    </row>
    <row r="69" spans="1:10" x14ac:dyDescent="0.3">
      <c r="A69" s="7"/>
      <c r="C69" s="67" t="s">
        <v>57</v>
      </c>
      <c r="D69" s="34" t="s">
        <v>58</v>
      </c>
      <c r="E69" s="42">
        <v>1</v>
      </c>
      <c r="F69" t="s">
        <v>53</v>
      </c>
      <c r="G69" s="17">
        <v>1</v>
      </c>
      <c r="H69" t="s">
        <v>54</v>
      </c>
      <c r="I69" s="53">
        <f t="shared" si="10"/>
        <v>1</v>
      </c>
      <c r="J69" s="7"/>
    </row>
    <row r="70" spans="1:10" x14ac:dyDescent="0.3">
      <c r="A70" s="7"/>
      <c r="C70" s="63" t="s">
        <v>59</v>
      </c>
      <c r="D70" s="35" t="s">
        <v>60</v>
      </c>
      <c r="E70" s="43">
        <v>1</v>
      </c>
      <c r="F70" s="45" t="s">
        <v>53</v>
      </c>
      <c r="G70" s="19">
        <v>1</v>
      </c>
      <c r="H70" s="45" t="s">
        <v>54</v>
      </c>
      <c r="I70" s="54">
        <f t="shared" si="10"/>
        <v>1</v>
      </c>
      <c r="J70" s="7"/>
    </row>
    <row r="71" spans="1:10" x14ac:dyDescent="0.3">
      <c r="A71" s="7"/>
      <c r="H71" s="46" t="s">
        <v>61</v>
      </c>
      <c r="I71" s="55">
        <f>SUM(I67:I70)</f>
        <v>4</v>
      </c>
      <c r="J71" s="7"/>
    </row>
    <row r="72" spans="1:10" x14ac:dyDescent="0.3">
      <c r="A72" s="7"/>
      <c r="H72" s="46"/>
      <c r="I72" s="55"/>
      <c r="J72" s="7"/>
    </row>
    <row r="73" spans="1:10" x14ac:dyDescent="0.3">
      <c r="A73" s="7"/>
      <c r="D73" s="27" t="s">
        <v>62</v>
      </c>
      <c r="J73" s="7"/>
    </row>
    <row r="74" spans="1:10" x14ac:dyDescent="0.3">
      <c r="A74" s="7"/>
      <c r="C74" s="64" t="s">
        <v>63</v>
      </c>
      <c r="D74" s="33" t="s">
        <v>64</v>
      </c>
      <c r="E74" s="41">
        <v>1</v>
      </c>
      <c r="F74" s="12" t="s">
        <v>53</v>
      </c>
      <c r="G74" s="20">
        <v>1</v>
      </c>
      <c r="H74" s="12" t="s">
        <v>54</v>
      </c>
      <c r="I74" s="52">
        <f>E74*G74</f>
        <v>1</v>
      </c>
      <c r="J74" s="7"/>
    </row>
    <row r="75" spans="1:10" x14ac:dyDescent="0.3">
      <c r="A75" s="7"/>
      <c r="C75" s="67" t="s">
        <v>65</v>
      </c>
      <c r="D75" s="34" t="s">
        <v>66</v>
      </c>
      <c r="E75" s="42">
        <v>1</v>
      </c>
      <c r="F75" t="s">
        <v>53</v>
      </c>
      <c r="G75" s="17">
        <v>1</v>
      </c>
      <c r="H75" t="s">
        <v>54</v>
      </c>
      <c r="I75" s="53">
        <f>E75*G75</f>
        <v>1</v>
      </c>
      <c r="J75" s="7"/>
    </row>
    <row r="76" spans="1:10" x14ac:dyDescent="0.3">
      <c r="A76" s="7"/>
      <c r="C76" s="67" t="s">
        <v>67</v>
      </c>
      <c r="D76" s="34" t="s">
        <v>68</v>
      </c>
      <c r="E76" s="42">
        <v>1</v>
      </c>
      <c r="F76" t="s">
        <v>53</v>
      </c>
      <c r="G76" s="17">
        <v>1</v>
      </c>
      <c r="H76" t="s">
        <v>54</v>
      </c>
      <c r="I76" s="53">
        <f t="shared" ref="I76:I80" si="11">E76*G76</f>
        <v>1</v>
      </c>
      <c r="J76" s="7"/>
    </row>
    <row r="77" spans="1:10" x14ac:dyDescent="0.3">
      <c r="A77" s="7"/>
      <c r="C77" s="67" t="s">
        <v>69</v>
      </c>
      <c r="D77" s="34" t="s">
        <v>70</v>
      </c>
      <c r="E77" s="42">
        <v>1</v>
      </c>
      <c r="F77" t="s">
        <v>53</v>
      </c>
      <c r="G77" s="17">
        <v>1</v>
      </c>
      <c r="H77" t="s">
        <v>54</v>
      </c>
      <c r="I77" s="53">
        <f t="shared" si="11"/>
        <v>1</v>
      </c>
      <c r="J77" s="7"/>
    </row>
    <row r="78" spans="1:10" x14ac:dyDescent="0.3">
      <c r="A78" s="7"/>
      <c r="C78" s="67" t="s">
        <v>71</v>
      </c>
      <c r="D78" s="34" t="s">
        <v>72</v>
      </c>
      <c r="E78" s="21">
        <v>0.01</v>
      </c>
      <c r="F78" t="s">
        <v>73</v>
      </c>
      <c r="G78" s="51">
        <f>SUM(I71:I77)+I64</f>
        <v>190108</v>
      </c>
      <c r="I78" s="53">
        <f>E78*G78</f>
        <v>1901.08</v>
      </c>
      <c r="J78" s="7"/>
    </row>
    <row r="79" spans="1:10" x14ac:dyDescent="0.3">
      <c r="A79" s="7"/>
      <c r="C79" s="67" t="s">
        <v>74</v>
      </c>
      <c r="D79" s="34" t="s">
        <v>75</v>
      </c>
      <c r="E79" s="21">
        <v>0.01</v>
      </c>
      <c r="F79" t="s">
        <v>73</v>
      </c>
      <c r="G79" s="51">
        <f>SUM(I71:I78)+I64</f>
        <v>192009.08</v>
      </c>
      <c r="I79" s="53">
        <f t="shared" si="11"/>
        <v>1920.0907999999999</v>
      </c>
      <c r="J79" s="7"/>
    </row>
    <row r="80" spans="1:10" x14ac:dyDescent="0.3">
      <c r="A80" s="7"/>
      <c r="C80" s="63" t="s">
        <v>76</v>
      </c>
      <c r="D80" s="35" t="s">
        <v>77</v>
      </c>
      <c r="E80" s="22">
        <v>0.01</v>
      </c>
      <c r="F80" s="45" t="s">
        <v>73</v>
      </c>
      <c r="G80" s="61">
        <f>SUM(I71:I78)+I64</f>
        <v>192009.08</v>
      </c>
      <c r="H80" s="45"/>
      <c r="I80" s="54">
        <f t="shared" si="11"/>
        <v>1920.0907999999999</v>
      </c>
      <c r="J80" s="7"/>
    </row>
    <row r="81" spans="1:10" x14ac:dyDescent="0.3">
      <c r="A81" s="7"/>
      <c r="H81" s="46" t="s">
        <v>78</v>
      </c>
      <c r="I81" s="55">
        <f>SUM(I74:I80)</f>
        <v>5745.2615999999998</v>
      </c>
      <c r="J81" s="7"/>
    </row>
    <row r="82" spans="1:10" x14ac:dyDescent="0.3">
      <c r="A82" s="7"/>
      <c r="H82" s="46"/>
      <c r="I82" s="55"/>
      <c r="J82" s="7"/>
    </row>
    <row r="83" spans="1:10" x14ac:dyDescent="0.3">
      <c r="A83" s="65"/>
      <c r="B83" s="38"/>
      <c r="C83" s="38"/>
      <c r="D83" s="36" t="s">
        <v>79</v>
      </c>
      <c r="E83" s="38"/>
      <c r="F83" s="38"/>
      <c r="G83" s="38"/>
      <c r="H83" s="38"/>
      <c r="I83" s="38"/>
      <c r="J83" s="65"/>
    </row>
    <row r="84" spans="1:10" x14ac:dyDescent="0.3">
      <c r="A84" s="65"/>
      <c r="B84" s="38"/>
      <c r="C84" s="66" t="s">
        <v>80</v>
      </c>
      <c r="D84" s="37" t="s">
        <v>81</v>
      </c>
      <c r="E84" s="44">
        <v>0.25</v>
      </c>
      <c r="F84" s="44" t="s">
        <v>53</v>
      </c>
      <c r="G84" s="23">
        <v>1</v>
      </c>
      <c r="H84" s="44" t="s">
        <v>54</v>
      </c>
      <c r="I84" s="56">
        <f>E84*G84</f>
        <v>0.25</v>
      </c>
      <c r="J84" s="65"/>
    </row>
    <row r="85" spans="1:10" x14ac:dyDescent="0.3">
      <c r="A85" s="65"/>
      <c r="B85" s="38"/>
      <c r="C85" s="66" t="s">
        <v>82</v>
      </c>
      <c r="D85" s="37" t="s">
        <v>83</v>
      </c>
      <c r="E85" s="44">
        <v>0.25</v>
      </c>
      <c r="F85" s="44" t="s">
        <v>53</v>
      </c>
      <c r="G85" s="23">
        <v>1</v>
      </c>
      <c r="H85" s="44" t="s">
        <v>54</v>
      </c>
      <c r="I85" s="56">
        <f>E85*G85</f>
        <v>0.25</v>
      </c>
      <c r="J85" s="65"/>
    </row>
    <row r="86" spans="1:10" x14ac:dyDescent="0.3">
      <c r="A86" s="65"/>
      <c r="B86" s="38"/>
      <c r="C86" s="66" t="s">
        <v>84</v>
      </c>
      <c r="D86" s="37" t="s">
        <v>85</v>
      </c>
      <c r="E86" s="44">
        <v>0.25</v>
      </c>
      <c r="F86" s="44" t="s">
        <v>53</v>
      </c>
      <c r="G86" s="23">
        <v>11</v>
      </c>
      <c r="H86" s="44" t="s">
        <v>54</v>
      </c>
      <c r="I86" s="56">
        <f>E86*G86</f>
        <v>2.75</v>
      </c>
      <c r="J86" s="65"/>
    </row>
    <row r="87" spans="1:10" x14ac:dyDescent="0.3">
      <c r="A87" s="65"/>
      <c r="B87" s="38"/>
      <c r="C87" s="66" t="s">
        <v>86</v>
      </c>
      <c r="D87" s="37" t="s">
        <v>87</v>
      </c>
      <c r="E87" s="44">
        <v>0.25</v>
      </c>
      <c r="F87" s="44" t="s">
        <v>53</v>
      </c>
      <c r="G87" s="23">
        <v>1</v>
      </c>
      <c r="H87" s="44" t="s">
        <v>54</v>
      </c>
      <c r="I87" s="56">
        <f>E87*G87</f>
        <v>0.25</v>
      </c>
      <c r="J87" s="65"/>
    </row>
    <row r="88" spans="1:10" x14ac:dyDescent="0.3">
      <c r="A88" s="65"/>
      <c r="B88" s="38"/>
      <c r="C88" s="38"/>
      <c r="D88" s="38"/>
      <c r="E88" s="38"/>
      <c r="F88" s="38"/>
      <c r="G88" s="38"/>
      <c r="H88" s="47" t="s">
        <v>88</v>
      </c>
      <c r="I88" s="57">
        <f>SUM(I84:I87)</f>
        <v>3.5</v>
      </c>
      <c r="J88" s="65"/>
    </row>
    <row r="89" spans="1:10" x14ac:dyDescent="0.3">
      <c r="A89" s="7"/>
      <c r="H89" s="46"/>
      <c r="I89" s="55"/>
      <c r="J89" s="7"/>
    </row>
    <row r="90" spans="1:10" x14ac:dyDescent="0.3">
      <c r="A90" s="7"/>
      <c r="D90" s="27" t="s">
        <v>89</v>
      </c>
      <c r="E90" s="42"/>
      <c r="I90" s="51"/>
      <c r="J90" s="7"/>
    </row>
    <row r="91" spans="1:10" x14ac:dyDescent="0.3">
      <c r="A91" s="7"/>
      <c r="C91" s="64" t="s">
        <v>139</v>
      </c>
      <c r="D91" s="33" t="s">
        <v>137</v>
      </c>
      <c r="E91" s="62">
        <v>30400</v>
      </c>
      <c r="F91" s="12" t="s">
        <v>29</v>
      </c>
      <c r="G91" s="20">
        <v>1</v>
      </c>
      <c r="H91" s="12" t="s">
        <v>30</v>
      </c>
      <c r="I91" s="52">
        <f>E91*G91</f>
        <v>30400</v>
      </c>
      <c r="J91" s="7"/>
    </row>
    <row r="92" spans="1:10" x14ac:dyDescent="0.3">
      <c r="A92" s="7"/>
      <c r="C92" s="63" t="s">
        <v>140</v>
      </c>
      <c r="D92" s="35" t="s">
        <v>136</v>
      </c>
      <c r="E92" s="40">
        <v>0</v>
      </c>
      <c r="F92" s="45" t="s">
        <v>29</v>
      </c>
      <c r="G92" s="74">
        <v>0</v>
      </c>
      <c r="H92" s="45" t="s">
        <v>30</v>
      </c>
      <c r="I92" s="54">
        <f>E92*G92</f>
        <v>0</v>
      </c>
      <c r="J92" s="7"/>
    </row>
    <row r="93" spans="1:10" x14ac:dyDescent="0.3">
      <c r="A93" s="7"/>
      <c r="H93" s="46" t="s">
        <v>90</v>
      </c>
      <c r="I93" s="55">
        <f>SUM(I91:I92)</f>
        <v>30400</v>
      </c>
      <c r="J93" s="7"/>
    </row>
    <row r="94" spans="1:10" x14ac:dyDescent="0.3">
      <c r="A94" s="7"/>
      <c r="H94" s="46"/>
      <c r="I94" s="55"/>
      <c r="J94" s="7"/>
    </row>
    <row r="95" spans="1:10" x14ac:dyDescent="0.3">
      <c r="A95" s="7"/>
      <c r="H95" s="48" t="s">
        <v>132</v>
      </c>
      <c r="I95" s="58">
        <f>I64+I81+I71+I88-I93</f>
        <v>165452.7616</v>
      </c>
      <c r="J95" s="7"/>
    </row>
    <row r="96" spans="1:10" ht="13.5" thickBot="1" x14ac:dyDescent="0.35">
      <c r="A96" s="7"/>
      <c r="B96" s="14"/>
      <c r="C96" s="15"/>
      <c r="D96" s="15"/>
      <c r="E96" s="15"/>
      <c r="F96" s="15"/>
      <c r="G96" s="15"/>
      <c r="H96" s="15"/>
      <c r="I96" s="15"/>
      <c r="J96" s="16"/>
    </row>
  </sheetData>
  <sheetProtection algorithmName="SHA-512" hashValue="ueioHpOV+BSftFJ9qipqhOetRBCje0Mu+LR/w+VaI/2Q+ojHv9O6IinKNbXSP7MmIQJGrV22YKwKJBYVfXeqeA==" saltValue="8j/A+MGGpu9xG2Lp1T4I4w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A391-767E-4132-B1CD-BDE836BE2D16}">
  <dimension ref="B1:G8"/>
  <sheetViews>
    <sheetView zoomScale="115" zoomScaleNormal="115" workbookViewId="0">
      <selection activeCell="F7" sqref="F7"/>
    </sheetView>
  </sheetViews>
  <sheetFormatPr defaultColWidth="8.8984375" defaultRowHeight="13" x14ac:dyDescent="0.3"/>
  <cols>
    <col min="1" max="1" width="8.59765625" customWidth="1"/>
    <col min="2" max="2" width="34.09765625" customWidth="1"/>
    <col min="3" max="3" width="44.296875" bestFit="1" customWidth="1"/>
    <col min="4" max="4" width="14.8984375" bestFit="1" customWidth="1"/>
    <col min="5" max="5" width="12.69921875" customWidth="1"/>
    <col min="6" max="6" width="15.59765625" customWidth="1"/>
    <col min="7" max="7" width="5.69921875" customWidth="1"/>
  </cols>
  <sheetData>
    <row r="1" spans="2:7" ht="13.5" thickBot="1" x14ac:dyDescent="0.35"/>
    <row r="2" spans="2:7" x14ac:dyDescent="0.3">
      <c r="B2" s="2"/>
      <c r="C2" s="3"/>
      <c r="D2" s="3"/>
      <c r="E2" s="3"/>
      <c r="F2" s="3"/>
      <c r="G2" s="4"/>
    </row>
    <row r="3" spans="2:7" x14ac:dyDescent="0.3">
      <c r="B3" s="5"/>
      <c r="C3" s="86"/>
      <c r="D3" s="86" t="s">
        <v>21</v>
      </c>
      <c r="E3" s="86" t="s">
        <v>23</v>
      </c>
      <c r="F3" s="86" t="s">
        <v>1</v>
      </c>
      <c r="G3" s="7"/>
    </row>
    <row r="4" spans="2:7" x14ac:dyDescent="0.3">
      <c r="B4" s="5"/>
      <c r="C4" s="86" t="s">
        <v>133</v>
      </c>
      <c r="D4" s="86"/>
      <c r="E4" s="60">
        <v>1</v>
      </c>
      <c r="F4" s="10">
        <f>E4</f>
        <v>1</v>
      </c>
      <c r="G4" s="7"/>
    </row>
    <row r="5" spans="2:7" x14ac:dyDescent="0.3">
      <c r="B5" s="5"/>
      <c r="C5" s="86" t="s">
        <v>134</v>
      </c>
      <c r="D5" s="86">
        <v>24</v>
      </c>
      <c r="E5" s="60">
        <v>1</v>
      </c>
      <c r="F5" s="10">
        <f>D5*E5</f>
        <v>24</v>
      </c>
      <c r="G5" s="7"/>
    </row>
    <row r="6" spans="2:7" x14ac:dyDescent="0.3">
      <c r="B6" s="5"/>
      <c r="G6" s="7"/>
    </row>
    <row r="7" spans="2:7" x14ac:dyDescent="0.3">
      <c r="B7" s="5"/>
      <c r="E7" s="86" t="s">
        <v>135</v>
      </c>
      <c r="F7" s="10">
        <f>SUM(F4,F5)</f>
        <v>25</v>
      </c>
      <c r="G7" s="7"/>
    </row>
    <row r="8" spans="2:7" ht="13.5" thickBot="1" x14ac:dyDescent="0.35">
      <c r="B8" s="14"/>
      <c r="C8" s="15"/>
      <c r="D8" s="15"/>
      <c r="E8" s="15"/>
      <c r="F8" s="15"/>
      <c r="G8" s="16"/>
    </row>
  </sheetData>
  <sheetProtection algorithmName="SHA-512" hashValue="oWOvAbApp9BX7tz1Dln2VxiM3kv2bU+a9ewj3R84x6xPzaOAZ0lX67nCaTt3N793Gi3NmUelyCFSLMkv9lqQpg==" saltValue="u4TVCpr1PI0fNNrpGPQz+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17BB-BAEE-46C4-B362-E38B28A7F448}">
  <dimension ref="A1:K54"/>
  <sheetViews>
    <sheetView tabSelected="1" zoomScale="85" zoomScaleNormal="85" workbookViewId="0">
      <selection activeCell="G13" sqref="G13"/>
    </sheetView>
  </sheetViews>
  <sheetFormatPr defaultColWidth="8.8984375" defaultRowHeight="13" x14ac:dyDescent="0.3"/>
  <cols>
    <col min="1" max="1" width="7.59765625" customWidth="1"/>
    <col min="2" max="2" width="9.3984375" customWidth="1"/>
    <col min="3" max="3" width="4.8984375" bestFit="1" customWidth="1"/>
    <col min="4" max="4" width="71.8984375" customWidth="1"/>
    <col min="5" max="5" width="28.8984375" bestFit="1" customWidth="1"/>
    <col min="6" max="6" width="9.09765625" bestFit="1" customWidth="1"/>
    <col min="7" max="7" width="15.796875" customWidth="1"/>
    <col min="8" max="8" width="48.59765625" customWidth="1"/>
    <col min="9" max="9" width="18" customWidth="1"/>
    <col min="10" max="10" width="9.5976562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18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142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133500</v>
      </c>
      <c r="F11" t="s">
        <v>29</v>
      </c>
      <c r="G11" s="17">
        <v>1</v>
      </c>
      <c r="H11" t="s">
        <v>30</v>
      </c>
      <c r="I11" s="53">
        <f>E11*G11</f>
        <v>133500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133500</v>
      </c>
      <c r="F12" t="s">
        <v>29</v>
      </c>
      <c r="G12" s="17">
        <v>1</v>
      </c>
      <c r="H12" t="s">
        <v>30</v>
      </c>
      <c r="I12" s="53">
        <f t="shared" ref="I12:I21" si="0">E12*G12</f>
        <v>133500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v>16800</v>
      </c>
      <c r="F14" t="s">
        <v>29</v>
      </c>
      <c r="G14" s="17">
        <v>1</v>
      </c>
      <c r="H14" t="s">
        <v>30</v>
      </c>
      <c r="I14" s="53">
        <f t="shared" si="0"/>
        <v>16800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116600</v>
      </c>
      <c r="F15" t="s">
        <v>29</v>
      </c>
      <c r="G15" s="17">
        <v>1</v>
      </c>
      <c r="H15" t="s">
        <v>30</v>
      </c>
      <c r="I15" s="53">
        <f t="shared" si="0"/>
        <v>116600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11500</v>
      </c>
      <c r="F16" t="s">
        <v>29</v>
      </c>
      <c r="G16" s="17">
        <v>1</v>
      </c>
      <c r="H16" t="s">
        <v>30</v>
      </c>
      <c r="I16" s="53">
        <f t="shared" si="0"/>
        <v>11500</v>
      </c>
      <c r="J16" s="7"/>
    </row>
    <row r="17" spans="1:10" x14ac:dyDescent="0.3">
      <c r="B17" s="5"/>
      <c r="C17" s="67" t="s">
        <v>41</v>
      </c>
      <c r="D17" s="30" t="s">
        <v>42</v>
      </c>
      <c r="I17" s="53"/>
      <c r="J17" s="68"/>
    </row>
    <row r="18" spans="1:10" x14ac:dyDescent="0.3">
      <c r="B18" s="5"/>
      <c r="C18" s="67" t="s">
        <v>43</v>
      </c>
      <c r="D18" s="28" t="s">
        <v>141</v>
      </c>
      <c r="E18" s="39">
        <v>1300</v>
      </c>
      <c r="F18" t="s">
        <v>29</v>
      </c>
      <c r="G18" s="17">
        <v>1</v>
      </c>
      <c r="H18" t="s">
        <v>30</v>
      </c>
      <c r="I18" s="53">
        <f t="shared" si="0"/>
        <v>1300</v>
      </c>
      <c r="J18" s="7"/>
    </row>
    <row r="19" spans="1:10" x14ac:dyDescent="0.3">
      <c r="B19" s="5"/>
      <c r="C19" s="67" t="s">
        <v>44</v>
      </c>
      <c r="D19" s="28" t="s">
        <v>32</v>
      </c>
      <c r="E19" s="39">
        <v>1300</v>
      </c>
      <c r="F19" t="s">
        <v>29</v>
      </c>
      <c r="G19" s="17">
        <v>1</v>
      </c>
      <c r="H19" t="s">
        <v>30</v>
      </c>
      <c r="I19" s="53">
        <f t="shared" si="0"/>
        <v>1300</v>
      </c>
      <c r="J19" s="7"/>
    </row>
    <row r="20" spans="1:10" x14ac:dyDescent="0.3">
      <c r="B20" s="5"/>
      <c r="C20" s="67" t="s">
        <v>45</v>
      </c>
      <c r="D20" s="28" t="s">
        <v>46</v>
      </c>
      <c r="E20" s="39">
        <v>1300</v>
      </c>
      <c r="F20" t="s">
        <v>29</v>
      </c>
      <c r="G20" s="17">
        <v>1</v>
      </c>
      <c r="H20" t="s">
        <v>30</v>
      </c>
      <c r="I20" s="53">
        <f t="shared" si="0"/>
        <v>1300</v>
      </c>
      <c r="J20" s="7"/>
    </row>
    <row r="21" spans="1:10" x14ac:dyDescent="0.3">
      <c r="B21" s="5"/>
      <c r="C21" s="63" t="s">
        <v>47</v>
      </c>
      <c r="D21" s="32" t="s">
        <v>48</v>
      </c>
      <c r="E21" s="40">
        <v>2700</v>
      </c>
      <c r="F21" s="45" t="s">
        <v>29</v>
      </c>
      <c r="G21" s="19">
        <v>1</v>
      </c>
      <c r="H21" s="45" t="s">
        <v>30</v>
      </c>
      <c r="I21" s="54">
        <f t="shared" si="0"/>
        <v>2700</v>
      </c>
      <c r="J21" s="7"/>
    </row>
    <row r="22" spans="1:10" x14ac:dyDescent="0.3">
      <c r="A22" s="7"/>
      <c r="H22" s="46" t="s">
        <v>49</v>
      </c>
      <c r="I22" s="55">
        <f>SUM(I11:I21)</f>
        <v>418500</v>
      </c>
      <c r="J22" s="7"/>
    </row>
    <row r="23" spans="1:10" x14ac:dyDescent="0.3">
      <c r="A23" s="7"/>
      <c r="H23" s="46"/>
      <c r="I23" s="55"/>
      <c r="J23" s="7"/>
    </row>
    <row r="24" spans="1:10" x14ac:dyDescent="0.3">
      <c r="A24" s="7"/>
      <c r="D24" s="27" t="s">
        <v>50</v>
      </c>
      <c r="J24" s="7"/>
    </row>
    <row r="25" spans="1:10" x14ac:dyDescent="0.3">
      <c r="A25" s="7"/>
      <c r="C25" s="64" t="s">
        <v>51</v>
      </c>
      <c r="D25" s="33" t="s">
        <v>52</v>
      </c>
      <c r="E25" s="41">
        <v>1</v>
      </c>
      <c r="F25" s="12" t="s">
        <v>53</v>
      </c>
      <c r="G25" s="20">
        <v>1</v>
      </c>
      <c r="H25" s="12" t="s">
        <v>54</v>
      </c>
      <c r="I25" s="52">
        <f>E25*G25</f>
        <v>1</v>
      </c>
      <c r="J25" s="7"/>
    </row>
    <row r="26" spans="1:10" x14ac:dyDescent="0.3">
      <c r="A26" s="7"/>
      <c r="C26" s="67" t="s">
        <v>55</v>
      </c>
      <c r="D26" s="34" t="s">
        <v>56</v>
      </c>
      <c r="E26" s="42">
        <v>1</v>
      </c>
      <c r="F26" t="s">
        <v>53</v>
      </c>
      <c r="G26" s="17">
        <v>1</v>
      </c>
      <c r="H26" t="s">
        <v>54</v>
      </c>
      <c r="I26" s="53">
        <f t="shared" ref="I26:I28" si="1">E26*G26</f>
        <v>1</v>
      </c>
      <c r="J26" s="7"/>
    </row>
    <row r="27" spans="1:10" x14ac:dyDescent="0.3">
      <c r="A27" s="7"/>
      <c r="C27" s="67" t="s">
        <v>57</v>
      </c>
      <c r="D27" s="34" t="s">
        <v>58</v>
      </c>
      <c r="E27" s="42">
        <v>1</v>
      </c>
      <c r="F27" t="s">
        <v>53</v>
      </c>
      <c r="G27" s="17">
        <v>1</v>
      </c>
      <c r="H27" t="s">
        <v>54</v>
      </c>
      <c r="I27" s="53">
        <f t="shared" si="1"/>
        <v>1</v>
      </c>
      <c r="J27" s="7"/>
    </row>
    <row r="28" spans="1:10" x14ac:dyDescent="0.3">
      <c r="A28" s="7"/>
      <c r="C28" s="63" t="s">
        <v>59</v>
      </c>
      <c r="D28" s="35" t="s">
        <v>60</v>
      </c>
      <c r="E28" s="43">
        <v>1</v>
      </c>
      <c r="F28" s="45" t="s">
        <v>53</v>
      </c>
      <c r="G28" s="19">
        <v>1</v>
      </c>
      <c r="H28" s="45" t="s">
        <v>54</v>
      </c>
      <c r="I28" s="54">
        <f t="shared" si="1"/>
        <v>1</v>
      </c>
      <c r="J28" s="7"/>
    </row>
    <row r="29" spans="1:10" x14ac:dyDescent="0.3">
      <c r="A29" s="7"/>
      <c r="H29" s="46" t="s">
        <v>61</v>
      </c>
      <c r="I29" s="55">
        <f>SUM(I25:I28)</f>
        <v>4</v>
      </c>
      <c r="J29" s="7"/>
    </row>
    <row r="30" spans="1:10" x14ac:dyDescent="0.3">
      <c r="A30" s="7"/>
      <c r="H30" s="46"/>
      <c r="I30" s="55"/>
      <c r="J30" s="7"/>
    </row>
    <row r="31" spans="1:10" x14ac:dyDescent="0.3">
      <c r="A31" s="7"/>
      <c r="D31" s="27" t="s">
        <v>62</v>
      </c>
      <c r="J31" s="7"/>
    </row>
    <row r="32" spans="1:10" x14ac:dyDescent="0.3">
      <c r="A32" s="7"/>
      <c r="C32" s="64" t="s">
        <v>63</v>
      </c>
      <c r="D32" s="33" t="s">
        <v>64</v>
      </c>
      <c r="E32" s="41">
        <v>1</v>
      </c>
      <c r="F32" s="12" t="s">
        <v>53</v>
      </c>
      <c r="G32" s="20">
        <v>1</v>
      </c>
      <c r="H32" s="12" t="s">
        <v>54</v>
      </c>
      <c r="I32" s="52">
        <f>E32*G32</f>
        <v>1</v>
      </c>
      <c r="J32" s="7"/>
    </row>
    <row r="33" spans="1:10" x14ac:dyDescent="0.3">
      <c r="A33" s="7"/>
      <c r="C33" s="67" t="s">
        <v>65</v>
      </c>
      <c r="D33" s="34" t="s">
        <v>66</v>
      </c>
      <c r="E33" s="42">
        <v>1</v>
      </c>
      <c r="F33" t="s">
        <v>53</v>
      </c>
      <c r="G33" s="17">
        <v>1</v>
      </c>
      <c r="H33" t="s">
        <v>54</v>
      </c>
      <c r="I33" s="53">
        <f>E33*G33</f>
        <v>1</v>
      </c>
      <c r="J33" s="7"/>
    </row>
    <row r="34" spans="1:10" x14ac:dyDescent="0.3">
      <c r="A34" s="7"/>
      <c r="C34" s="67" t="s">
        <v>67</v>
      </c>
      <c r="D34" s="34" t="s">
        <v>68</v>
      </c>
      <c r="E34" s="42">
        <v>1</v>
      </c>
      <c r="F34" t="s">
        <v>53</v>
      </c>
      <c r="G34" s="17">
        <v>1</v>
      </c>
      <c r="H34" t="s">
        <v>54</v>
      </c>
      <c r="I34" s="53">
        <f t="shared" ref="I34:I38" si="2">E34*G34</f>
        <v>1</v>
      </c>
      <c r="J34" s="7"/>
    </row>
    <row r="35" spans="1:10" x14ac:dyDescent="0.3">
      <c r="A35" s="7"/>
      <c r="C35" s="67" t="s">
        <v>69</v>
      </c>
      <c r="D35" s="34" t="s">
        <v>70</v>
      </c>
      <c r="E35" s="42">
        <v>1</v>
      </c>
      <c r="F35" t="s">
        <v>53</v>
      </c>
      <c r="G35" s="17">
        <v>1</v>
      </c>
      <c r="H35" t="s">
        <v>54</v>
      </c>
      <c r="I35" s="53">
        <f t="shared" si="2"/>
        <v>1</v>
      </c>
      <c r="J35" s="7"/>
    </row>
    <row r="36" spans="1:10" x14ac:dyDescent="0.3">
      <c r="A36" s="7"/>
      <c r="C36" s="67" t="s">
        <v>71</v>
      </c>
      <c r="D36" s="34" t="s">
        <v>72</v>
      </c>
      <c r="E36" s="21">
        <v>0.01</v>
      </c>
      <c r="F36" t="s">
        <v>73</v>
      </c>
      <c r="G36" s="51">
        <f>SUM(I29:I35)+I22</f>
        <v>418508</v>
      </c>
      <c r="I36" s="53">
        <f>E36*G36</f>
        <v>4185.08</v>
      </c>
      <c r="J36" s="7"/>
    </row>
    <row r="37" spans="1:10" x14ac:dyDescent="0.3">
      <c r="A37" s="7"/>
      <c r="C37" s="67" t="s">
        <v>74</v>
      </c>
      <c r="D37" s="34" t="s">
        <v>75</v>
      </c>
      <c r="E37" s="21">
        <v>0.01</v>
      </c>
      <c r="F37" t="s">
        <v>73</v>
      </c>
      <c r="G37" s="51">
        <f>SUM(I29:I36)+I22</f>
        <v>422693.08</v>
      </c>
      <c r="I37" s="53">
        <f t="shared" si="2"/>
        <v>4226.9308000000001</v>
      </c>
      <c r="J37" s="7"/>
    </row>
    <row r="38" spans="1:10" x14ac:dyDescent="0.3">
      <c r="A38" s="7"/>
      <c r="C38" s="63" t="s">
        <v>76</v>
      </c>
      <c r="D38" s="35" t="s">
        <v>77</v>
      </c>
      <c r="E38" s="22">
        <v>0.01</v>
      </c>
      <c r="F38" s="45" t="s">
        <v>73</v>
      </c>
      <c r="G38" s="61">
        <f>SUM(I29:I36)+I22</f>
        <v>422693.08</v>
      </c>
      <c r="H38" s="45"/>
      <c r="I38" s="54">
        <f t="shared" si="2"/>
        <v>4226.9308000000001</v>
      </c>
      <c r="J38" s="7"/>
    </row>
    <row r="39" spans="1:10" x14ac:dyDescent="0.3">
      <c r="A39" s="7"/>
      <c r="H39" s="46" t="s">
        <v>78</v>
      </c>
      <c r="I39" s="55">
        <f>SUM(I32:I38)</f>
        <v>12642.9416</v>
      </c>
      <c r="J39" s="7"/>
    </row>
    <row r="40" spans="1:10" x14ac:dyDescent="0.3">
      <c r="A40" s="7"/>
      <c r="H40" s="46"/>
      <c r="I40" s="55"/>
      <c r="J40" s="7"/>
    </row>
    <row r="41" spans="1:10" x14ac:dyDescent="0.3">
      <c r="A41" s="65"/>
      <c r="B41" s="38"/>
      <c r="C41" s="38"/>
      <c r="D41" s="36" t="s">
        <v>79</v>
      </c>
      <c r="E41" s="38"/>
      <c r="F41" s="38"/>
      <c r="G41" s="38"/>
      <c r="H41" s="38"/>
      <c r="I41" s="38"/>
      <c r="J41" s="65"/>
    </row>
    <row r="42" spans="1:10" x14ac:dyDescent="0.3">
      <c r="A42" s="65"/>
      <c r="B42" s="38"/>
      <c r="C42" s="66" t="s">
        <v>80</v>
      </c>
      <c r="D42" s="37" t="s">
        <v>81</v>
      </c>
      <c r="E42" s="44">
        <v>0.25</v>
      </c>
      <c r="F42" s="44" t="s">
        <v>53</v>
      </c>
      <c r="G42" s="23">
        <v>1</v>
      </c>
      <c r="H42" s="44" t="s">
        <v>54</v>
      </c>
      <c r="I42" s="56">
        <f>E42*G42</f>
        <v>0.25</v>
      </c>
      <c r="J42" s="65"/>
    </row>
    <row r="43" spans="1:10" x14ac:dyDescent="0.3">
      <c r="A43" s="65"/>
      <c r="B43" s="38"/>
      <c r="C43" s="66" t="s">
        <v>82</v>
      </c>
      <c r="D43" s="37" t="s">
        <v>83</v>
      </c>
      <c r="E43" s="44">
        <v>0.25</v>
      </c>
      <c r="F43" s="44" t="s">
        <v>53</v>
      </c>
      <c r="G43" s="23">
        <v>1</v>
      </c>
      <c r="H43" s="44" t="s">
        <v>54</v>
      </c>
      <c r="I43" s="56">
        <f>E43*G43</f>
        <v>0.25</v>
      </c>
      <c r="J43" s="65"/>
    </row>
    <row r="44" spans="1:10" x14ac:dyDescent="0.3">
      <c r="A44" s="65"/>
      <c r="B44" s="38"/>
      <c r="C44" s="66" t="s">
        <v>84</v>
      </c>
      <c r="D44" s="37" t="s">
        <v>85</v>
      </c>
      <c r="E44" s="44">
        <v>0.25</v>
      </c>
      <c r="F44" s="44" t="s">
        <v>53</v>
      </c>
      <c r="G44" s="23">
        <v>1</v>
      </c>
      <c r="H44" s="44" t="s">
        <v>54</v>
      </c>
      <c r="I44" s="56">
        <f>E44*G44</f>
        <v>0.25</v>
      </c>
      <c r="J44" s="65"/>
    </row>
    <row r="45" spans="1:10" x14ac:dyDescent="0.3">
      <c r="A45" s="65"/>
      <c r="B45" s="38"/>
      <c r="C45" s="66" t="s">
        <v>86</v>
      </c>
      <c r="D45" s="37" t="s">
        <v>87</v>
      </c>
      <c r="E45" s="44">
        <v>0.25</v>
      </c>
      <c r="F45" s="44" t="s">
        <v>53</v>
      </c>
      <c r="G45" s="23">
        <v>1</v>
      </c>
      <c r="H45" s="44" t="s">
        <v>54</v>
      </c>
      <c r="I45" s="56">
        <f>E45*G45</f>
        <v>0.25</v>
      </c>
      <c r="J45" s="65"/>
    </row>
    <row r="46" spans="1:10" x14ac:dyDescent="0.3">
      <c r="A46" s="65"/>
      <c r="B46" s="38"/>
      <c r="C46" s="38"/>
      <c r="D46" s="38"/>
      <c r="E46" s="38"/>
      <c r="F46" s="38"/>
      <c r="G46" s="38"/>
      <c r="H46" s="47" t="s">
        <v>88</v>
      </c>
      <c r="I46" s="57">
        <f>SUM(I42:I45)</f>
        <v>1</v>
      </c>
      <c r="J46" s="65"/>
    </row>
    <row r="47" spans="1:10" x14ac:dyDescent="0.3">
      <c r="A47" s="65"/>
      <c r="B47" s="38"/>
      <c r="C47" s="38"/>
      <c r="D47" s="38"/>
      <c r="E47" s="38"/>
      <c r="F47" s="38"/>
      <c r="G47" s="38"/>
      <c r="H47" s="47"/>
      <c r="I47" s="57"/>
      <c r="J47" s="65"/>
    </row>
    <row r="48" spans="1:10" x14ac:dyDescent="0.3">
      <c r="A48" s="7"/>
      <c r="D48" s="27" t="s">
        <v>89</v>
      </c>
      <c r="E48" s="42"/>
      <c r="I48" s="51"/>
      <c r="J48" s="7"/>
    </row>
    <row r="49" spans="1:10" x14ac:dyDescent="0.3">
      <c r="A49" s="7"/>
      <c r="C49" s="64" t="s">
        <v>139</v>
      </c>
      <c r="D49" s="33" t="s">
        <v>137</v>
      </c>
      <c r="E49" s="62">
        <v>46400</v>
      </c>
      <c r="F49" s="12" t="s">
        <v>29</v>
      </c>
      <c r="G49" s="20">
        <v>1</v>
      </c>
      <c r="H49" s="12" t="s">
        <v>30</v>
      </c>
      <c r="I49" s="52">
        <f>E49*G49</f>
        <v>46400</v>
      </c>
      <c r="J49" s="7"/>
    </row>
    <row r="50" spans="1:10" x14ac:dyDescent="0.3">
      <c r="A50" s="7"/>
      <c r="C50" s="63" t="s">
        <v>140</v>
      </c>
      <c r="D50" s="35" t="s">
        <v>136</v>
      </c>
      <c r="E50" s="40">
        <v>57500</v>
      </c>
      <c r="F50" s="45" t="s">
        <v>29</v>
      </c>
      <c r="G50" s="19">
        <v>1</v>
      </c>
      <c r="H50" s="45" t="s">
        <v>30</v>
      </c>
      <c r="I50" s="54">
        <f>E50*G50</f>
        <v>57500</v>
      </c>
      <c r="J50" s="7"/>
    </row>
    <row r="51" spans="1:10" x14ac:dyDescent="0.3">
      <c r="A51" s="7"/>
      <c r="H51" s="46" t="s">
        <v>90</v>
      </c>
      <c r="I51" s="55">
        <f>SUM(I49:I50)</f>
        <v>103900</v>
      </c>
      <c r="J51" s="7"/>
    </row>
    <row r="52" spans="1:10" x14ac:dyDescent="0.3">
      <c r="A52" s="7"/>
      <c r="H52" s="46"/>
      <c r="I52" s="55"/>
      <c r="J52" s="7"/>
    </row>
    <row r="53" spans="1:10" x14ac:dyDescent="0.3">
      <c r="A53" s="7"/>
      <c r="H53" s="48" t="s">
        <v>91</v>
      </c>
      <c r="I53" s="58">
        <f>I22+I39+I29+I46-I51</f>
        <v>327247.94160000002</v>
      </c>
      <c r="J53" s="7"/>
    </row>
    <row r="54" spans="1:10" ht="13.5" thickBot="1" x14ac:dyDescent="0.35">
      <c r="A54" s="7"/>
      <c r="B54" s="14"/>
      <c r="C54" s="15"/>
      <c r="D54" s="15"/>
      <c r="E54" s="15"/>
      <c r="F54" s="15"/>
      <c r="G54" s="15"/>
      <c r="H54" s="15"/>
      <c r="I54" s="15"/>
      <c r="J54" s="16"/>
    </row>
  </sheetData>
  <sheetProtection algorithmName="SHA-512" hashValue="/cNNUIr7UaNuN9mXK98S5rNGxuQv+NQs0b8rgRLpx+r9F4mQPC3OUat47QjOs7GS4xo7ntvsPPJl2OgwLwRJJQ==" saltValue="mHZ2eGpzUUERl+ImWmKDe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F53D-F737-461A-A323-47B24B3233C0}">
  <dimension ref="A1:K54"/>
  <sheetViews>
    <sheetView zoomScaleNormal="100" workbookViewId="0">
      <selection activeCell="I22" sqref="I22"/>
    </sheetView>
  </sheetViews>
  <sheetFormatPr defaultColWidth="8.8984375" defaultRowHeight="13" x14ac:dyDescent="0.3"/>
  <cols>
    <col min="1" max="1" width="6.69921875" customWidth="1"/>
    <col min="2" max="2" width="9.8984375" customWidth="1"/>
    <col min="3" max="3" width="4.8984375" bestFit="1" customWidth="1"/>
    <col min="4" max="4" width="74" customWidth="1"/>
    <col min="5" max="5" width="14.3984375" bestFit="1" customWidth="1"/>
    <col min="6" max="6" width="9.3984375" bestFit="1" customWidth="1"/>
    <col min="7" max="7" width="14.296875" bestFit="1" customWidth="1"/>
    <col min="8" max="8" width="49.8984375" bestFit="1" customWidth="1"/>
    <col min="9" max="9" width="18.2968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92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93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26800</v>
      </c>
      <c r="F11" t="s">
        <v>29</v>
      </c>
      <c r="G11" s="17">
        <v>1</v>
      </c>
      <c r="H11" t="s">
        <v>30</v>
      </c>
      <c r="I11" s="53">
        <f>E11*G11</f>
        <v>26800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26800</v>
      </c>
      <c r="F12" t="s">
        <v>29</v>
      </c>
      <c r="G12" s="17">
        <v>1</v>
      </c>
      <c r="H12" t="s">
        <v>30</v>
      </c>
      <c r="I12" s="53">
        <f t="shared" ref="I12:I21" si="0">E12*G12</f>
        <v>26800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v>3100</v>
      </c>
      <c r="F14" t="s">
        <v>29</v>
      </c>
      <c r="G14" s="17">
        <v>1</v>
      </c>
      <c r="H14" t="s">
        <v>30</v>
      </c>
      <c r="I14" s="53">
        <f t="shared" si="0"/>
        <v>3100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23700</v>
      </c>
      <c r="F15" t="s">
        <v>29</v>
      </c>
      <c r="G15" s="17">
        <v>1</v>
      </c>
      <c r="H15" t="s">
        <v>30</v>
      </c>
      <c r="I15" s="53">
        <f t="shared" si="0"/>
        <v>23700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1000</v>
      </c>
      <c r="F16" t="s">
        <v>29</v>
      </c>
      <c r="G16" s="17">
        <v>1</v>
      </c>
      <c r="H16" t="s">
        <v>30</v>
      </c>
      <c r="I16" s="53">
        <f t="shared" si="0"/>
        <v>1000</v>
      </c>
      <c r="J16" s="7"/>
    </row>
    <row r="17" spans="1:10" x14ac:dyDescent="0.3">
      <c r="B17" s="5"/>
      <c r="C17" s="67" t="s">
        <v>41</v>
      </c>
      <c r="D17" s="30" t="s">
        <v>42</v>
      </c>
      <c r="I17" s="53"/>
      <c r="J17" s="68"/>
    </row>
    <row r="18" spans="1:10" x14ac:dyDescent="0.3">
      <c r="B18" s="5"/>
      <c r="C18" s="67" t="s">
        <v>43</v>
      </c>
      <c r="D18" s="28" t="s">
        <v>141</v>
      </c>
      <c r="E18" s="39">
        <v>400</v>
      </c>
      <c r="F18" t="s">
        <v>29</v>
      </c>
      <c r="G18" s="18">
        <v>1</v>
      </c>
      <c r="H18" t="s">
        <v>30</v>
      </c>
      <c r="I18" s="53">
        <f t="shared" si="0"/>
        <v>400</v>
      </c>
      <c r="J18" s="7"/>
    </row>
    <row r="19" spans="1:10" x14ac:dyDescent="0.3">
      <c r="B19" s="5"/>
      <c r="C19" s="67" t="s">
        <v>44</v>
      </c>
      <c r="D19" s="28" t="s">
        <v>32</v>
      </c>
      <c r="E19" s="39">
        <v>400</v>
      </c>
      <c r="F19" t="s">
        <v>29</v>
      </c>
      <c r="G19" s="18">
        <v>1</v>
      </c>
      <c r="H19" t="s">
        <v>30</v>
      </c>
      <c r="I19" s="53">
        <f t="shared" si="0"/>
        <v>400</v>
      </c>
      <c r="J19" s="7"/>
    </row>
    <row r="20" spans="1:10" x14ac:dyDescent="0.3">
      <c r="B20" s="5"/>
      <c r="C20" s="67" t="s">
        <v>45</v>
      </c>
      <c r="D20" s="28" t="s">
        <v>46</v>
      </c>
      <c r="E20" s="39">
        <v>400</v>
      </c>
      <c r="F20" t="s">
        <v>29</v>
      </c>
      <c r="G20" s="18">
        <v>1</v>
      </c>
      <c r="H20" t="s">
        <v>30</v>
      </c>
      <c r="I20" s="53">
        <f t="shared" si="0"/>
        <v>400</v>
      </c>
      <c r="J20" s="7"/>
    </row>
    <row r="21" spans="1:10" x14ac:dyDescent="0.3">
      <c r="B21" s="5"/>
      <c r="C21" s="63" t="s">
        <v>47</v>
      </c>
      <c r="D21" s="32" t="s">
        <v>48</v>
      </c>
      <c r="E21" s="40">
        <v>800</v>
      </c>
      <c r="F21" s="45" t="s">
        <v>29</v>
      </c>
      <c r="G21" s="19">
        <v>1</v>
      </c>
      <c r="H21" s="45" t="s">
        <v>30</v>
      </c>
      <c r="I21" s="54">
        <f t="shared" si="0"/>
        <v>800</v>
      </c>
      <c r="J21" s="7"/>
    </row>
    <row r="22" spans="1:10" x14ac:dyDescent="0.3">
      <c r="A22" s="7"/>
      <c r="H22" s="46" t="s">
        <v>49</v>
      </c>
      <c r="I22" s="55">
        <f>SUM(I11:I21)</f>
        <v>83400</v>
      </c>
      <c r="J22" s="7"/>
    </row>
    <row r="23" spans="1:10" x14ac:dyDescent="0.3">
      <c r="A23" s="7"/>
      <c r="H23" s="46"/>
      <c r="I23" s="55"/>
      <c r="J23" s="7"/>
    </row>
    <row r="24" spans="1:10" x14ac:dyDescent="0.3">
      <c r="A24" s="7"/>
      <c r="D24" s="27" t="s">
        <v>50</v>
      </c>
      <c r="J24" s="7"/>
    </row>
    <row r="25" spans="1:10" x14ac:dyDescent="0.3">
      <c r="A25" s="7"/>
      <c r="C25" s="64" t="s">
        <v>51</v>
      </c>
      <c r="D25" s="33" t="s">
        <v>52</v>
      </c>
      <c r="E25" s="41">
        <v>1</v>
      </c>
      <c r="F25" s="12" t="s">
        <v>53</v>
      </c>
      <c r="G25" s="20">
        <v>1</v>
      </c>
      <c r="H25" s="12" t="s">
        <v>54</v>
      </c>
      <c r="I25" s="52">
        <f>E25*G25</f>
        <v>1</v>
      </c>
      <c r="J25" s="7"/>
    </row>
    <row r="26" spans="1:10" x14ac:dyDescent="0.3">
      <c r="A26" s="7"/>
      <c r="C26" s="67" t="s">
        <v>55</v>
      </c>
      <c r="D26" s="34" t="s">
        <v>56</v>
      </c>
      <c r="E26" s="42">
        <v>1</v>
      </c>
      <c r="F26" t="s">
        <v>53</v>
      </c>
      <c r="G26" s="17">
        <v>1</v>
      </c>
      <c r="H26" t="s">
        <v>54</v>
      </c>
      <c r="I26" s="53">
        <f t="shared" ref="I26:I28" si="1">E26*G26</f>
        <v>1</v>
      </c>
      <c r="J26" s="7"/>
    </row>
    <row r="27" spans="1:10" x14ac:dyDescent="0.3">
      <c r="A27" s="7"/>
      <c r="C27" s="67" t="s">
        <v>57</v>
      </c>
      <c r="D27" s="34" t="s">
        <v>58</v>
      </c>
      <c r="E27" s="42">
        <v>1</v>
      </c>
      <c r="F27" t="s">
        <v>53</v>
      </c>
      <c r="G27" s="17">
        <v>1</v>
      </c>
      <c r="H27" t="s">
        <v>54</v>
      </c>
      <c r="I27" s="53">
        <f t="shared" si="1"/>
        <v>1</v>
      </c>
      <c r="J27" s="7"/>
    </row>
    <row r="28" spans="1:10" x14ac:dyDescent="0.3">
      <c r="A28" s="7"/>
      <c r="C28" s="63" t="s">
        <v>59</v>
      </c>
      <c r="D28" s="35" t="s">
        <v>60</v>
      </c>
      <c r="E28" s="43">
        <v>1</v>
      </c>
      <c r="F28" s="45" t="s">
        <v>53</v>
      </c>
      <c r="G28" s="19">
        <v>1</v>
      </c>
      <c r="H28" s="45" t="s">
        <v>54</v>
      </c>
      <c r="I28" s="54">
        <f t="shared" si="1"/>
        <v>1</v>
      </c>
      <c r="J28" s="7"/>
    </row>
    <row r="29" spans="1:10" x14ac:dyDescent="0.3">
      <c r="A29" s="7"/>
      <c r="H29" s="46" t="s">
        <v>61</v>
      </c>
      <c r="I29" s="55">
        <f>SUM(I25:I28)</f>
        <v>4</v>
      </c>
      <c r="J29" s="7"/>
    </row>
    <row r="30" spans="1:10" x14ac:dyDescent="0.3">
      <c r="A30" s="7"/>
      <c r="H30" s="46"/>
      <c r="I30" s="55"/>
      <c r="J30" s="7"/>
    </row>
    <row r="31" spans="1:10" x14ac:dyDescent="0.3">
      <c r="A31" s="7"/>
      <c r="D31" s="27" t="s">
        <v>62</v>
      </c>
      <c r="J31" s="7"/>
    </row>
    <row r="32" spans="1:10" x14ac:dyDescent="0.3">
      <c r="A32" s="7"/>
      <c r="C32" s="64" t="s">
        <v>63</v>
      </c>
      <c r="D32" s="33" t="s">
        <v>64</v>
      </c>
      <c r="E32" s="41">
        <v>1</v>
      </c>
      <c r="F32" s="12" t="s">
        <v>53</v>
      </c>
      <c r="G32" s="20">
        <v>1</v>
      </c>
      <c r="H32" s="12" t="s">
        <v>54</v>
      </c>
      <c r="I32" s="52">
        <f>E32*G32</f>
        <v>1</v>
      </c>
      <c r="J32" s="7"/>
    </row>
    <row r="33" spans="1:10" x14ac:dyDescent="0.3">
      <c r="A33" s="7"/>
      <c r="C33" s="67" t="s">
        <v>65</v>
      </c>
      <c r="D33" s="34" t="s">
        <v>66</v>
      </c>
      <c r="E33" s="42">
        <v>1</v>
      </c>
      <c r="F33" t="s">
        <v>53</v>
      </c>
      <c r="G33" s="17">
        <v>1</v>
      </c>
      <c r="H33" t="s">
        <v>54</v>
      </c>
      <c r="I33" s="53">
        <f>E33*G33</f>
        <v>1</v>
      </c>
      <c r="J33" s="7"/>
    </row>
    <row r="34" spans="1:10" x14ac:dyDescent="0.3">
      <c r="A34" s="7"/>
      <c r="C34" s="67" t="s">
        <v>67</v>
      </c>
      <c r="D34" s="34" t="s">
        <v>68</v>
      </c>
      <c r="E34" s="42">
        <v>1</v>
      </c>
      <c r="F34" t="s">
        <v>53</v>
      </c>
      <c r="G34" s="17">
        <v>1</v>
      </c>
      <c r="H34" t="s">
        <v>54</v>
      </c>
      <c r="I34" s="53">
        <f t="shared" ref="I34:I38" si="2">E34*G34</f>
        <v>1</v>
      </c>
      <c r="J34" s="7"/>
    </row>
    <row r="35" spans="1:10" x14ac:dyDescent="0.3">
      <c r="A35" s="7"/>
      <c r="C35" s="67" t="s">
        <v>69</v>
      </c>
      <c r="D35" s="34" t="s">
        <v>70</v>
      </c>
      <c r="E35" s="42">
        <v>1</v>
      </c>
      <c r="F35" t="s">
        <v>53</v>
      </c>
      <c r="G35" s="17">
        <v>1</v>
      </c>
      <c r="H35" t="s">
        <v>54</v>
      </c>
      <c r="I35" s="53">
        <f t="shared" si="2"/>
        <v>1</v>
      </c>
      <c r="J35" s="7"/>
    </row>
    <row r="36" spans="1:10" x14ac:dyDescent="0.3">
      <c r="A36" s="7"/>
      <c r="C36" s="67" t="s">
        <v>71</v>
      </c>
      <c r="D36" s="34" t="s">
        <v>72</v>
      </c>
      <c r="E36" s="21">
        <v>0.01</v>
      </c>
      <c r="F36" t="s">
        <v>73</v>
      </c>
      <c r="G36" s="51">
        <f>SUM(I29:I35)+I22</f>
        <v>83408</v>
      </c>
      <c r="I36" s="53">
        <f>E36*G36</f>
        <v>834.08</v>
      </c>
      <c r="J36" s="7"/>
    </row>
    <row r="37" spans="1:10" x14ac:dyDescent="0.3">
      <c r="A37" s="7"/>
      <c r="C37" s="67" t="s">
        <v>74</v>
      </c>
      <c r="D37" s="34" t="s">
        <v>75</v>
      </c>
      <c r="E37" s="21">
        <v>0.01</v>
      </c>
      <c r="F37" t="s">
        <v>73</v>
      </c>
      <c r="G37" s="51">
        <f>SUM(I29:I36)+I22</f>
        <v>84242.08</v>
      </c>
      <c r="I37" s="53">
        <f t="shared" si="2"/>
        <v>842.42079999999999</v>
      </c>
      <c r="J37" s="7"/>
    </row>
    <row r="38" spans="1:10" x14ac:dyDescent="0.3">
      <c r="A38" s="7"/>
      <c r="C38" s="63" t="s">
        <v>76</v>
      </c>
      <c r="D38" s="35" t="s">
        <v>77</v>
      </c>
      <c r="E38" s="22">
        <v>0.01</v>
      </c>
      <c r="F38" s="45" t="s">
        <v>73</v>
      </c>
      <c r="G38" s="61">
        <f>SUM(I29:I36)+I22</f>
        <v>84242.08</v>
      </c>
      <c r="H38" s="45"/>
      <c r="I38" s="54">
        <f t="shared" si="2"/>
        <v>842.42079999999999</v>
      </c>
      <c r="J38" s="7"/>
    </row>
    <row r="39" spans="1:10" x14ac:dyDescent="0.3">
      <c r="A39" s="7"/>
      <c r="H39" s="46" t="s">
        <v>78</v>
      </c>
      <c r="I39" s="55">
        <f>SUM(I32:I38)</f>
        <v>2522.9216000000001</v>
      </c>
      <c r="J39" s="7"/>
    </row>
    <row r="40" spans="1:10" x14ac:dyDescent="0.3">
      <c r="A40" s="7"/>
      <c r="H40" s="46"/>
      <c r="I40" s="55"/>
      <c r="J40" s="7"/>
    </row>
    <row r="41" spans="1:10" x14ac:dyDescent="0.3">
      <c r="A41" s="65"/>
      <c r="B41" s="38"/>
      <c r="C41" s="38"/>
      <c r="D41" s="36" t="s">
        <v>79</v>
      </c>
      <c r="E41" s="38"/>
      <c r="F41" s="38"/>
      <c r="G41" s="38"/>
      <c r="H41" s="38"/>
      <c r="I41" s="38"/>
      <c r="J41" s="65"/>
    </row>
    <row r="42" spans="1:10" x14ac:dyDescent="0.3">
      <c r="A42" s="65"/>
      <c r="B42" s="38"/>
      <c r="C42" s="66" t="s">
        <v>80</v>
      </c>
      <c r="D42" s="37" t="s">
        <v>81</v>
      </c>
      <c r="E42" s="44">
        <v>0.25</v>
      </c>
      <c r="F42" s="44" t="s">
        <v>53</v>
      </c>
      <c r="G42" s="23">
        <v>1</v>
      </c>
      <c r="H42" s="44" t="s">
        <v>54</v>
      </c>
      <c r="I42" s="56">
        <f>E42*G42</f>
        <v>0.25</v>
      </c>
      <c r="J42" s="65"/>
    </row>
    <row r="43" spans="1:10" x14ac:dyDescent="0.3">
      <c r="A43" s="65"/>
      <c r="B43" s="38"/>
      <c r="C43" s="66" t="s">
        <v>82</v>
      </c>
      <c r="D43" s="37" t="s">
        <v>83</v>
      </c>
      <c r="E43" s="44">
        <v>0.25</v>
      </c>
      <c r="F43" s="44" t="s">
        <v>53</v>
      </c>
      <c r="G43" s="23">
        <v>1</v>
      </c>
      <c r="H43" s="44" t="s">
        <v>54</v>
      </c>
      <c r="I43" s="56">
        <f>E43*G43</f>
        <v>0.25</v>
      </c>
      <c r="J43" s="65"/>
    </row>
    <row r="44" spans="1:10" x14ac:dyDescent="0.3">
      <c r="A44" s="65"/>
      <c r="B44" s="38"/>
      <c r="C44" s="66" t="s">
        <v>84</v>
      </c>
      <c r="D44" s="37" t="s">
        <v>85</v>
      </c>
      <c r="E44" s="44">
        <v>0.25</v>
      </c>
      <c r="F44" s="44" t="s">
        <v>53</v>
      </c>
      <c r="G44" s="23">
        <v>1</v>
      </c>
      <c r="H44" s="44" t="s">
        <v>54</v>
      </c>
      <c r="I44" s="56">
        <f>E44*G44</f>
        <v>0.25</v>
      </c>
      <c r="J44" s="65"/>
    </row>
    <row r="45" spans="1:10" x14ac:dyDescent="0.3">
      <c r="A45" s="65"/>
      <c r="B45" s="38"/>
      <c r="C45" s="66" t="s">
        <v>86</v>
      </c>
      <c r="D45" s="37" t="s">
        <v>87</v>
      </c>
      <c r="E45" s="44">
        <v>0.25</v>
      </c>
      <c r="F45" s="44" t="s">
        <v>53</v>
      </c>
      <c r="G45" s="23">
        <v>1</v>
      </c>
      <c r="H45" s="44" t="s">
        <v>54</v>
      </c>
      <c r="I45" s="56">
        <f>E45*G45</f>
        <v>0.25</v>
      </c>
      <c r="J45" s="65"/>
    </row>
    <row r="46" spans="1:10" x14ac:dyDescent="0.3">
      <c r="A46" s="65"/>
      <c r="B46" s="38"/>
      <c r="C46" s="38"/>
      <c r="D46" s="38"/>
      <c r="E46" s="38"/>
      <c r="F46" s="38"/>
      <c r="G46" s="38"/>
      <c r="H46" s="47" t="s">
        <v>88</v>
      </c>
      <c r="I46" s="57">
        <f>SUM(I42:I45)</f>
        <v>1</v>
      </c>
      <c r="J46" s="65"/>
    </row>
    <row r="47" spans="1:10" x14ac:dyDescent="0.3">
      <c r="A47" s="65"/>
      <c r="B47" s="38"/>
      <c r="C47" s="38"/>
      <c r="D47" s="38"/>
      <c r="E47" s="38"/>
      <c r="F47" s="38"/>
      <c r="G47" s="38"/>
      <c r="H47" s="47"/>
      <c r="I47" s="57"/>
      <c r="J47" s="65"/>
    </row>
    <row r="48" spans="1:10" x14ac:dyDescent="0.3">
      <c r="A48" s="7"/>
      <c r="D48" s="73" t="s">
        <v>89</v>
      </c>
      <c r="E48" s="42"/>
      <c r="I48" s="51"/>
      <c r="J48" s="7"/>
    </row>
    <row r="49" spans="1:10" x14ac:dyDescent="0.3">
      <c r="A49" s="7"/>
      <c r="C49" s="64" t="s">
        <v>139</v>
      </c>
      <c r="D49" s="33" t="s">
        <v>137</v>
      </c>
      <c r="E49" s="41">
        <v>7100</v>
      </c>
      <c r="F49" s="12" t="s">
        <v>29</v>
      </c>
      <c r="G49" s="20">
        <v>1</v>
      </c>
      <c r="H49" s="12" t="s">
        <v>30</v>
      </c>
      <c r="I49" s="52">
        <f>E49*G49</f>
        <v>7100</v>
      </c>
      <c r="J49" s="7"/>
    </row>
    <row r="50" spans="1:10" x14ac:dyDescent="0.3">
      <c r="A50" s="7"/>
      <c r="C50" s="63" t="s">
        <v>140</v>
      </c>
      <c r="D50" s="35" t="s">
        <v>136</v>
      </c>
      <c r="E50" s="43">
        <v>1800</v>
      </c>
      <c r="F50" s="45" t="s">
        <v>29</v>
      </c>
      <c r="G50" s="19">
        <v>1</v>
      </c>
      <c r="H50" s="45" t="s">
        <v>30</v>
      </c>
      <c r="I50" s="54">
        <f>E50*G50</f>
        <v>1800</v>
      </c>
      <c r="J50" s="7"/>
    </row>
    <row r="51" spans="1:10" x14ac:dyDescent="0.3">
      <c r="A51" s="7"/>
      <c r="H51" s="46" t="s">
        <v>90</v>
      </c>
      <c r="I51" s="55">
        <f>SUM(I49:I50)</f>
        <v>8900</v>
      </c>
      <c r="J51" s="7"/>
    </row>
    <row r="52" spans="1:10" x14ac:dyDescent="0.3">
      <c r="A52" s="7"/>
      <c r="H52" s="46"/>
      <c r="I52" s="55"/>
      <c r="J52" s="7"/>
    </row>
    <row r="53" spans="1:10" x14ac:dyDescent="0.3">
      <c r="A53" s="7"/>
      <c r="H53" s="48" t="s">
        <v>94</v>
      </c>
      <c r="I53" s="58">
        <f>I22+I39+I29+I46-I51</f>
        <v>77027.921600000001</v>
      </c>
      <c r="J53" s="7"/>
    </row>
    <row r="54" spans="1:10" ht="13.5" thickBot="1" x14ac:dyDescent="0.35">
      <c r="A54" s="7"/>
      <c r="B54" s="14"/>
      <c r="C54" s="15"/>
      <c r="D54" s="15"/>
      <c r="E54" s="15"/>
      <c r="F54" s="15"/>
      <c r="G54" s="15"/>
      <c r="H54" s="15"/>
      <c r="I54" s="15"/>
      <c r="J54" s="16"/>
    </row>
  </sheetData>
  <sheetProtection algorithmName="SHA-512" hashValue="Sld3Zy1zmkviQhr9BHI4fjXVb3/nzaUPEJdHIY6/UeYelqsanlw1xBn8JytJtRWaKuuqhWdiqXDmZCq4B8D4jQ==" saltValue="hlPfzz6E7zMN54SE2h3kAg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0EC3-7E53-4356-86A0-50A5E7553031}">
  <dimension ref="A1:K96"/>
  <sheetViews>
    <sheetView topLeftCell="A59" zoomScaleNormal="100" workbookViewId="0">
      <selection activeCell="E92" sqref="E92"/>
    </sheetView>
  </sheetViews>
  <sheetFormatPr defaultColWidth="8.8984375" defaultRowHeight="13" x14ac:dyDescent="0.3"/>
  <cols>
    <col min="2" max="2" width="9.3984375" customWidth="1"/>
    <col min="3" max="3" width="4.8984375" bestFit="1" customWidth="1"/>
    <col min="4" max="4" width="75.3984375" customWidth="1"/>
    <col min="5" max="5" width="13.09765625" bestFit="1" customWidth="1"/>
    <col min="6" max="6" width="8.8984375" bestFit="1" customWidth="1"/>
    <col min="7" max="7" width="14.296875" bestFit="1" customWidth="1"/>
    <col min="8" max="8" width="49.8984375" bestFit="1" customWidth="1"/>
    <col min="9" max="9" width="18" customWidth="1"/>
    <col min="10" max="10" width="8.89843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1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95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96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17700</v>
      </c>
      <c r="F11" t="s">
        <v>29</v>
      </c>
      <c r="G11" s="17">
        <v>1</v>
      </c>
      <c r="H11" t="s">
        <v>30</v>
      </c>
      <c r="I11" s="53">
        <f>E11*G11</f>
        <v>17700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17700</v>
      </c>
      <c r="F12" t="s">
        <v>29</v>
      </c>
      <c r="G12" s="17">
        <v>1</v>
      </c>
      <c r="H12" t="s">
        <v>30</v>
      </c>
      <c r="I12" s="53">
        <f t="shared" ref="I12:I21" si="0">E12*G12</f>
        <v>17700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f>ROUNDUP(0.3*E12,-2)</f>
        <v>5400</v>
      </c>
      <c r="F14" t="s">
        <v>29</v>
      </c>
      <c r="G14" s="17">
        <v>1</v>
      </c>
      <c r="H14" t="s">
        <v>30</v>
      </c>
      <c r="I14" s="53">
        <f t="shared" si="0"/>
        <v>5400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f xml:space="preserve"> ROUNDUP(0.7*E12,-2)</f>
        <v>12400</v>
      </c>
      <c r="F15" t="s">
        <v>29</v>
      </c>
      <c r="G15" s="17">
        <v>1</v>
      </c>
      <c r="H15" t="s">
        <v>30</v>
      </c>
      <c r="I15" s="53">
        <f t="shared" si="0"/>
        <v>12400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0</v>
      </c>
      <c r="F16" t="s">
        <v>29</v>
      </c>
      <c r="G16" s="75">
        <v>0</v>
      </c>
      <c r="H16" t="s">
        <v>30</v>
      </c>
      <c r="I16" s="53">
        <f t="shared" si="0"/>
        <v>0</v>
      </c>
      <c r="J16" s="7"/>
    </row>
    <row r="17" spans="1:10" x14ac:dyDescent="0.3">
      <c r="B17" s="5"/>
      <c r="C17" s="67" t="s">
        <v>41</v>
      </c>
      <c r="D17" s="30" t="s">
        <v>42</v>
      </c>
      <c r="I17" s="53"/>
      <c r="J17" s="68"/>
    </row>
    <row r="18" spans="1:10" x14ac:dyDescent="0.3">
      <c r="B18" s="5"/>
      <c r="C18" s="67" t="s">
        <v>43</v>
      </c>
      <c r="D18" s="28" t="s">
        <v>141</v>
      </c>
      <c r="E18" s="39">
        <v>2600</v>
      </c>
      <c r="F18" t="s">
        <v>29</v>
      </c>
      <c r="G18" s="18">
        <v>1</v>
      </c>
      <c r="H18" t="s">
        <v>30</v>
      </c>
      <c r="I18" s="53">
        <f t="shared" si="0"/>
        <v>2600</v>
      </c>
      <c r="J18" s="7"/>
    </row>
    <row r="19" spans="1:10" x14ac:dyDescent="0.3">
      <c r="B19" s="5"/>
      <c r="C19" s="67" t="s">
        <v>44</v>
      </c>
      <c r="D19" s="28" t="s">
        <v>32</v>
      </c>
      <c r="E19" s="39">
        <v>2600</v>
      </c>
      <c r="F19" t="s">
        <v>29</v>
      </c>
      <c r="G19" s="18">
        <v>1</v>
      </c>
      <c r="H19" t="s">
        <v>30</v>
      </c>
      <c r="I19" s="53">
        <f t="shared" si="0"/>
        <v>2600</v>
      </c>
      <c r="J19" s="7"/>
    </row>
    <row r="20" spans="1:10" x14ac:dyDescent="0.3">
      <c r="B20" s="77"/>
      <c r="C20" s="67" t="s">
        <v>45</v>
      </c>
      <c r="D20" s="28" t="s">
        <v>46</v>
      </c>
      <c r="E20" s="39">
        <v>2600</v>
      </c>
      <c r="F20" t="s">
        <v>29</v>
      </c>
      <c r="G20" s="18">
        <v>1</v>
      </c>
      <c r="H20" t="s">
        <v>30</v>
      </c>
      <c r="I20" s="53">
        <f t="shared" si="0"/>
        <v>2600</v>
      </c>
      <c r="J20" s="7"/>
    </row>
    <row r="21" spans="1:10" x14ac:dyDescent="0.3">
      <c r="B21" s="5"/>
      <c r="C21" s="63" t="s">
        <v>47</v>
      </c>
      <c r="D21" s="32" t="s">
        <v>48</v>
      </c>
      <c r="E21" s="40">
        <v>1100</v>
      </c>
      <c r="F21" s="45" t="s">
        <v>29</v>
      </c>
      <c r="G21" s="19">
        <v>1</v>
      </c>
      <c r="H21" s="45" t="s">
        <v>30</v>
      </c>
      <c r="I21" s="54">
        <f t="shared" si="0"/>
        <v>1100</v>
      </c>
      <c r="J21" s="7"/>
    </row>
    <row r="22" spans="1:10" x14ac:dyDescent="0.3">
      <c r="B22" s="5"/>
      <c r="D22" s="31"/>
      <c r="E22" s="39"/>
      <c r="G22" s="75"/>
      <c r="I22" s="51"/>
      <c r="J22" s="7"/>
    </row>
    <row r="23" spans="1:10" x14ac:dyDescent="0.3">
      <c r="B23" s="5"/>
      <c r="C23" s="64"/>
      <c r="D23" s="78" t="s">
        <v>97</v>
      </c>
      <c r="E23" s="12"/>
      <c r="F23" s="12"/>
      <c r="G23" s="12"/>
      <c r="H23" s="12"/>
      <c r="I23" s="52"/>
      <c r="J23" s="7"/>
    </row>
    <row r="24" spans="1:10" x14ac:dyDescent="0.3">
      <c r="B24" s="5"/>
      <c r="C24" s="67" t="s">
        <v>25</v>
      </c>
      <c r="D24" s="30" t="s">
        <v>26</v>
      </c>
      <c r="I24" s="53"/>
      <c r="J24" s="7"/>
    </row>
    <row r="25" spans="1:10" x14ac:dyDescent="0.3">
      <c r="B25" s="5"/>
      <c r="C25" s="67" t="s">
        <v>27</v>
      </c>
      <c r="D25" s="28" t="s">
        <v>28</v>
      </c>
      <c r="E25" s="39">
        <v>26200</v>
      </c>
      <c r="F25" t="s">
        <v>29</v>
      </c>
      <c r="G25" s="17">
        <v>1</v>
      </c>
      <c r="H25" t="s">
        <v>30</v>
      </c>
      <c r="I25" s="53">
        <f>E25*G25</f>
        <v>26200</v>
      </c>
      <c r="J25" s="7"/>
    </row>
    <row r="26" spans="1:10" x14ac:dyDescent="0.3">
      <c r="B26" s="5"/>
      <c r="C26" s="67" t="s">
        <v>31</v>
      </c>
      <c r="D26" s="28" t="s">
        <v>32</v>
      </c>
      <c r="E26" s="39">
        <v>26200</v>
      </c>
      <c r="F26" t="s">
        <v>29</v>
      </c>
      <c r="G26" s="17">
        <v>1</v>
      </c>
      <c r="H26" t="s">
        <v>30</v>
      </c>
      <c r="I26" s="53">
        <f t="shared" ref="I26" si="1">E26*G26</f>
        <v>26200</v>
      </c>
      <c r="J26" s="7"/>
    </row>
    <row r="27" spans="1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1:10" x14ac:dyDescent="0.3">
      <c r="B28" s="5"/>
      <c r="C28" s="67" t="s">
        <v>35</v>
      </c>
      <c r="D28" s="31" t="s">
        <v>36</v>
      </c>
      <c r="E28" s="39">
        <f>ROUNDUP(0.3*E26,-2)</f>
        <v>7900</v>
      </c>
      <c r="F28" t="s">
        <v>29</v>
      </c>
      <c r="G28" s="17">
        <v>1</v>
      </c>
      <c r="H28" t="s">
        <v>30</v>
      </c>
      <c r="I28" s="53">
        <f t="shared" ref="I28:I30" si="2">E28*G28</f>
        <v>7900</v>
      </c>
      <c r="J28" s="7"/>
    </row>
    <row r="29" spans="1:10" x14ac:dyDescent="0.3">
      <c r="B29" s="5"/>
      <c r="C29" s="67" t="s">
        <v>37</v>
      </c>
      <c r="D29" s="31" t="s">
        <v>38</v>
      </c>
      <c r="E29" s="39">
        <f>ROUNDUP(0.7*E26,-2)</f>
        <v>18400</v>
      </c>
      <c r="F29" t="s">
        <v>29</v>
      </c>
      <c r="G29" s="17">
        <v>1</v>
      </c>
      <c r="H29" t="s">
        <v>30</v>
      </c>
      <c r="I29" s="53">
        <f t="shared" si="2"/>
        <v>18400</v>
      </c>
      <c r="J29" s="7"/>
    </row>
    <row r="30" spans="1:10" x14ac:dyDescent="0.3">
      <c r="B30" s="5"/>
      <c r="C30" s="67" t="s">
        <v>39</v>
      </c>
      <c r="D30" s="28" t="s">
        <v>40</v>
      </c>
      <c r="E30" s="39">
        <v>0</v>
      </c>
      <c r="F30" t="s">
        <v>29</v>
      </c>
      <c r="G30" s="75">
        <v>0</v>
      </c>
      <c r="H30" t="s">
        <v>30</v>
      </c>
      <c r="I30" s="53">
        <f t="shared" si="2"/>
        <v>0</v>
      </c>
      <c r="J30" s="7"/>
    </row>
    <row r="31" spans="1:10" x14ac:dyDescent="0.3">
      <c r="A31" s="7"/>
      <c r="C31" s="67" t="s">
        <v>41</v>
      </c>
      <c r="D31" s="30" t="s">
        <v>42</v>
      </c>
      <c r="I31" s="53"/>
      <c r="J31" s="7"/>
    </row>
    <row r="32" spans="1:10" x14ac:dyDescent="0.3">
      <c r="B32" s="5"/>
      <c r="C32" s="67" t="s">
        <v>43</v>
      </c>
      <c r="D32" s="28" t="s">
        <v>141</v>
      </c>
      <c r="E32" s="39">
        <v>4300</v>
      </c>
      <c r="F32" t="s">
        <v>29</v>
      </c>
      <c r="G32" s="18">
        <v>1</v>
      </c>
      <c r="H32" t="s">
        <v>30</v>
      </c>
      <c r="I32" s="53">
        <f t="shared" ref="I32:I35" si="3">E32*G32</f>
        <v>4300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4300</v>
      </c>
      <c r="F33" t="s">
        <v>29</v>
      </c>
      <c r="G33" s="18">
        <v>1</v>
      </c>
      <c r="H33" t="s">
        <v>30</v>
      </c>
      <c r="I33" s="53">
        <f t="shared" si="3"/>
        <v>4300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4300</v>
      </c>
      <c r="F34" t="s">
        <v>29</v>
      </c>
      <c r="G34" s="18">
        <v>1</v>
      </c>
      <c r="H34" t="s">
        <v>30</v>
      </c>
      <c r="I34" s="53">
        <f t="shared" si="3"/>
        <v>4300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600</v>
      </c>
      <c r="F35" s="45" t="s">
        <v>29</v>
      </c>
      <c r="G35" s="19">
        <v>1</v>
      </c>
      <c r="H35" s="45" t="s">
        <v>30</v>
      </c>
      <c r="I35" s="54">
        <f t="shared" si="3"/>
        <v>600</v>
      </c>
      <c r="J35" s="7"/>
    </row>
    <row r="36" spans="2:10" x14ac:dyDescent="0.3">
      <c r="B36" s="5"/>
      <c r="D36" s="28"/>
      <c r="E36" s="39"/>
      <c r="G36" s="75"/>
      <c r="I36" s="51"/>
      <c r="J36" s="7"/>
    </row>
    <row r="37" spans="2:10" x14ac:dyDescent="0.3">
      <c r="B37" s="5"/>
      <c r="C37" s="64"/>
      <c r="D37" s="29" t="s">
        <v>98</v>
      </c>
      <c r="E37" s="12"/>
      <c r="F37" s="12"/>
      <c r="G37" s="12"/>
      <c r="H37" s="12"/>
      <c r="I37" s="52"/>
      <c r="J37" s="7"/>
    </row>
    <row r="38" spans="2:10" x14ac:dyDescent="0.3">
      <c r="B38" s="5"/>
      <c r="C38" s="67" t="s">
        <v>25</v>
      </c>
      <c r="D38" s="30" t="s">
        <v>26</v>
      </c>
      <c r="I38" s="53"/>
      <c r="J38" s="7"/>
    </row>
    <row r="39" spans="2:10" x14ac:dyDescent="0.3">
      <c r="B39" s="5"/>
      <c r="C39" s="67" t="s">
        <v>27</v>
      </c>
      <c r="D39" s="28" t="s">
        <v>28</v>
      </c>
      <c r="E39" s="39">
        <v>50900</v>
      </c>
      <c r="F39" t="s">
        <v>29</v>
      </c>
      <c r="G39" s="17">
        <v>1</v>
      </c>
      <c r="H39" t="s">
        <v>30</v>
      </c>
      <c r="I39" s="53">
        <f>E39*G39</f>
        <v>50900</v>
      </c>
      <c r="J39" s="7"/>
    </row>
    <row r="40" spans="2:10" x14ac:dyDescent="0.3">
      <c r="B40" s="5"/>
      <c r="C40" s="67" t="s">
        <v>31</v>
      </c>
      <c r="D40" s="28" t="s">
        <v>32</v>
      </c>
      <c r="E40" s="39">
        <v>50900</v>
      </c>
      <c r="F40" t="s">
        <v>29</v>
      </c>
      <c r="G40" s="17">
        <v>1</v>
      </c>
      <c r="H40" t="s">
        <v>30</v>
      </c>
      <c r="I40" s="53">
        <f t="shared" ref="I40" si="4">E40*G40</f>
        <v>50900</v>
      </c>
      <c r="J40" s="7"/>
    </row>
    <row r="41" spans="2:10" x14ac:dyDescent="0.3">
      <c r="B41" s="5"/>
      <c r="C41" s="67" t="s">
        <v>33</v>
      </c>
      <c r="D41" s="28" t="s">
        <v>34</v>
      </c>
      <c r="E41" s="39"/>
      <c r="I41" s="53"/>
      <c r="J41" s="7"/>
    </row>
    <row r="42" spans="2:10" x14ac:dyDescent="0.3">
      <c r="B42" s="5"/>
      <c r="C42" s="67" t="s">
        <v>35</v>
      </c>
      <c r="D42" s="31" t="s">
        <v>36</v>
      </c>
      <c r="E42" s="39">
        <f>ROUNDUP(0.3*E40,-2)</f>
        <v>15300</v>
      </c>
      <c r="F42" t="s">
        <v>29</v>
      </c>
      <c r="G42" s="17">
        <v>1</v>
      </c>
      <c r="H42" t="s">
        <v>30</v>
      </c>
      <c r="I42" s="53">
        <f t="shared" ref="I42:I44" si="5">E42*G42</f>
        <v>15300</v>
      </c>
      <c r="J42" s="7"/>
    </row>
    <row r="43" spans="2:10" x14ac:dyDescent="0.3">
      <c r="B43" s="5"/>
      <c r="C43" s="67" t="s">
        <v>37</v>
      </c>
      <c r="D43" s="31" t="s">
        <v>38</v>
      </c>
      <c r="E43" s="39">
        <f>ROUNDUP(0.7*E40,-2)</f>
        <v>35700</v>
      </c>
      <c r="F43" t="s">
        <v>29</v>
      </c>
      <c r="G43" s="17">
        <v>1</v>
      </c>
      <c r="H43" t="s">
        <v>30</v>
      </c>
      <c r="I43" s="53">
        <f t="shared" si="5"/>
        <v>35700</v>
      </c>
      <c r="J43" s="7"/>
    </row>
    <row r="44" spans="2:10" x14ac:dyDescent="0.3">
      <c r="B44" s="5"/>
      <c r="C44" s="67" t="s">
        <v>39</v>
      </c>
      <c r="D44" s="28" t="s">
        <v>40</v>
      </c>
      <c r="E44" s="39">
        <v>0</v>
      </c>
      <c r="F44" t="s">
        <v>29</v>
      </c>
      <c r="G44" s="75">
        <v>0</v>
      </c>
      <c r="H44" t="s">
        <v>30</v>
      </c>
      <c r="I44" s="53">
        <f t="shared" si="5"/>
        <v>0</v>
      </c>
      <c r="J44" s="7"/>
    </row>
    <row r="45" spans="2:10" x14ac:dyDescent="0.3">
      <c r="B45" s="5"/>
      <c r="C45" s="67" t="s">
        <v>41</v>
      </c>
      <c r="D45" s="30" t="s">
        <v>42</v>
      </c>
      <c r="I45" s="53"/>
      <c r="J45" s="7"/>
    </row>
    <row r="46" spans="2:10" x14ac:dyDescent="0.3">
      <c r="B46" s="5"/>
      <c r="C46" s="67" t="s">
        <v>43</v>
      </c>
      <c r="D46" s="28" t="s">
        <v>141</v>
      </c>
      <c r="E46" s="39">
        <v>7500</v>
      </c>
      <c r="F46" t="s">
        <v>29</v>
      </c>
      <c r="G46" s="18">
        <v>1</v>
      </c>
      <c r="H46" t="s">
        <v>30</v>
      </c>
      <c r="I46" s="53">
        <f t="shared" ref="I46:I49" si="6">E46*G46</f>
        <v>7500</v>
      </c>
      <c r="J46" s="7"/>
    </row>
    <row r="47" spans="2:10" x14ac:dyDescent="0.3">
      <c r="B47" s="5"/>
      <c r="C47" s="67" t="s">
        <v>44</v>
      </c>
      <c r="D47" s="28" t="s">
        <v>32</v>
      </c>
      <c r="E47" s="39">
        <v>7500</v>
      </c>
      <c r="F47" t="s">
        <v>29</v>
      </c>
      <c r="G47" s="18">
        <v>1</v>
      </c>
      <c r="H47" t="s">
        <v>30</v>
      </c>
      <c r="I47" s="53">
        <f t="shared" si="6"/>
        <v>7500</v>
      </c>
      <c r="J47" s="7"/>
    </row>
    <row r="48" spans="2:10" x14ac:dyDescent="0.3">
      <c r="B48" s="5"/>
      <c r="C48" s="67" t="s">
        <v>45</v>
      </c>
      <c r="D48" s="28" t="s">
        <v>46</v>
      </c>
      <c r="E48" s="39">
        <v>7500</v>
      </c>
      <c r="F48" t="s">
        <v>29</v>
      </c>
      <c r="G48" s="18">
        <v>1</v>
      </c>
      <c r="H48" t="s">
        <v>30</v>
      </c>
      <c r="I48" s="53">
        <f t="shared" si="6"/>
        <v>7500</v>
      </c>
      <c r="J48" s="7"/>
    </row>
    <row r="49" spans="1:10" x14ac:dyDescent="0.3">
      <c r="B49" s="5"/>
      <c r="C49" s="63" t="s">
        <v>47</v>
      </c>
      <c r="D49" s="32" t="s">
        <v>48</v>
      </c>
      <c r="E49" s="40">
        <v>500</v>
      </c>
      <c r="F49" s="45" t="s">
        <v>29</v>
      </c>
      <c r="G49" s="19">
        <v>1</v>
      </c>
      <c r="H49" s="45" t="s">
        <v>30</v>
      </c>
      <c r="I49" s="54">
        <f t="shared" si="6"/>
        <v>500</v>
      </c>
      <c r="J49" s="7"/>
    </row>
    <row r="50" spans="1:10" x14ac:dyDescent="0.3">
      <c r="B50" s="5"/>
      <c r="D50" s="28"/>
      <c r="E50" s="39"/>
      <c r="G50" s="75"/>
      <c r="I50" s="51"/>
      <c r="J50" s="7"/>
    </row>
    <row r="51" spans="1:10" x14ac:dyDescent="0.3">
      <c r="B51" s="5"/>
      <c r="C51" s="64"/>
      <c r="D51" s="29" t="s">
        <v>99</v>
      </c>
      <c r="E51" s="12"/>
      <c r="F51" s="12"/>
      <c r="G51" s="12"/>
      <c r="H51" s="12"/>
      <c r="I51" s="52"/>
      <c r="J51" s="7"/>
    </row>
    <row r="52" spans="1:10" x14ac:dyDescent="0.3">
      <c r="B52" s="5"/>
      <c r="C52" s="67" t="s">
        <v>25</v>
      </c>
      <c r="D52" s="30" t="s">
        <v>26</v>
      </c>
      <c r="I52" s="53"/>
      <c r="J52" s="7"/>
    </row>
    <row r="53" spans="1:10" x14ac:dyDescent="0.3">
      <c r="B53" s="77"/>
      <c r="C53" s="67" t="s">
        <v>27</v>
      </c>
      <c r="D53" s="28" t="s">
        <v>28</v>
      </c>
      <c r="E53" s="39">
        <v>28800</v>
      </c>
      <c r="F53" t="s">
        <v>29</v>
      </c>
      <c r="G53" s="17">
        <v>1</v>
      </c>
      <c r="H53" t="s">
        <v>30</v>
      </c>
      <c r="I53" s="53">
        <f>E53*G53</f>
        <v>28800</v>
      </c>
      <c r="J53" s="76"/>
    </row>
    <row r="54" spans="1:10" x14ac:dyDescent="0.3">
      <c r="A54" s="7"/>
      <c r="C54" s="67" t="s">
        <v>31</v>
      </c>
      <c r="D54" s="28" t="s">
        <v>32</v>
      </c>
      <c r="E54" s="39">
        <v>28800</v>
      </c>
      <c r="F54" t="s">
        <v>29</v>
      </c>
      <c r="G54" s="17">
        <v>1</v>
      </c>
      <c r="H54" t="s">
        <v>30</v>
      </c>
      <c r="I54" s="53">
        <f t="shared" ref="I54" si="7">E54*G54</f>
        <v>28800</v>
      </c>
      <c r="J54" s="7"/>
    </row>
    <row r="55" spans="1:10" x14ac:dyDescent="0.3">
      <c r="A55" s="7"/>
      <c r="C55" s="67" t="s">
        <v>33</v>
      </c>
      <c r="D55" s="28" t="s">
        <v>34</v>
      </c>
      <c r="E55" s="39"/>
      <c r="I55" s="53"/>
      <c r="J55" s="7"/>
    </row>
    <row r="56" spans="1:10" x14ac:dyDescent="0.3">
      <c r="A56" s="7"/>
      <c r="C56" s="67" t="s">
        <v>35</v>
      </c>
      <c r="D56" s="31" t="s">
        <v>36</v>
      </c>
      <c r="E56" s="39">
        <f>ROUNDUP(0.3*E54,-2)</f>
        <v>8700</v>
      </c>
      <c r="F56" t="s">
        <v>29</v>
      </c>
      <c r="G56" s="17">
        <v>1</v>
      </c>
      <c r="H56" t="s">
        <v>30</v>
      </c>
      <c r="I56" s="53">
        <f t="shared" ref="I56:I58" si="8">E56*G56</f>
        <v>8700</v>
      </c>
      <c r="J56" s="7"/>
    </row>
    <row r="57" spans="1:10" x14ac:dyDescent="0.3">
      <c r="A57" s="7"/>
      <c r="C57" s="67" t="s">
        <v>37</v>
      </c>
      <c r="D57" s="31" t="s">
        <v>38</v>
      </c>
      <c r="E57" s="39">
        <f>ROUNDUP(0.7*E54,-2)</f>
        <v>20200</v>
      </c>
      <c r="F57" t="s">
        <v>29</v>
      </c>
      <c r="G57" s="17">
        <v>1</v>
      </c>
      <c r="H57" t="s">
        <v>30</v>
      </c>
      <c r="I57" s="53">
        <f t="shared" si="8"/>
        <v>20200</v>
      </c>
      <c r="J57" s="7"/>
    </row>
    <row r="58" spans="1:10" x14ac:dyDescent="0.3">
      <c r="A58" s="7"/>
      <c r="C58" s="67" t="s">
        <v>39</v>
      </c>
      <c r="D58" s="28" t="s">
        <v>40</v>
      </c>
      <c r="E58" s="39">
        <v>0</v>
      </c>
      <c r="F58" t="s">
        <v>29</v>
      </c>
      <c r="G58" s="75">
        <v>0</v>
      </c>
      <c r="H58" t="s">
        <v>30</v>
      </c>
      <c r="I58" s="53">
        <f t="shared" si="8"/>
        <v>0</v>
      </c>
      <c r="J58" s="7"/>
    </row>
    <row r="59" spans="1:10" x14ac:dyDescent="0.3">
      <c r="A59" s="7"/>
      <c r="C59" s="67" t="s">
        <v>41</v>
      </c>
      <c r="D59" s="30" t="s">
        <v>42</v>
      </c>
      <c r="I59" s="53"/>
      <c r="J59" s="7"/>
    </row>
    <row r="60" spans="1:10" x14ac:dyDescent="0.3">
      <c r="A60" s="7"/>
      <c r="C60" s="67" t="s">
        <v>43</v>
      </c>
      <c r="D60" s="28" t="s">
        <v>141</v>
      </c>
      <c r="E60" s="39">
        <v>3900</v>
      </c>
      <c r="F60" t="s">
        <v>29</v>
      </c>
      <c r="G60" s="18">
        <v>1</v>
      </c>
      <c r="H60" t="s">
        <v>30</v>
      </c>
      <c r="I60" s="53">
        <f t="shared" ref="I60:I63" si="9">E60*G60</f>
        <v>3900</v>
      </c>
      <c r="J60" s="7"/>
    </row>
    <row r="61" spans="1:10" x14ac:dyDescent="0.3">
      <c r="A61" s="7"/>
      <c r="C61" s="67" t="s">
        <v>44</v>
      </c>
      <c r="D61" s="28" t="s">
        <v>32</v>
      </c>
      <c r="E61" s="39">
        <v>3900</v>
      </c>
      <c r="F61" t="s">
        <v>29</v>
      </c>
      <c r="G61" s="18">
        <v>1</v>
      </c>
      <c r="H61" t="s">
        <v>30</v>
      </c>
      <c r="I61" s="53">
        <f t="shared" si="9"/>
        <v>3900</v>
      </c>
      <c r="J61" s="7"/>
    </row>
    <row r="62" spans="1:10" x14ac:dyDescent="0.3">
      <c r="A62" s="7"/>
      <c r="C62" s="67" t="s">
        <v>45</v>
      </c>
      <c r="D62" s="28" t="s">
        <v>46</v>
      </c>
      <c r="E62" s="39">
        <v>3900</v>
      </c>
      <c r="F62" t="s">
        <v>29</v>
      </c>
      <c r="G62" s="18">
        <v>1</v>
      </c>
      <c r="H62" t="s">
        <v>30</v>
      </c>
      <c r="I62" s="53">
        <f t="shared" si="9"/>
        <v>3900</v>
      </c>
      <c r="J62" s="7"/>
    </row>
    <row r="63" spans="1:10" x14ac:dyDescent="0.3">
      <c r="A63" s="7"/>
      <c r="C63" s="63" t="s">
        <v>47</v>
      </c>
      <c r="D63" s="32" t="s">
        <v>48</v>
      </c>
      <c r="E63" s="40">
        <v>0</v>
      </c>
      <c r="F63" s="45" t="s">
        <v>29</v>
      </c>
      <c r="G63" s="74">
        <v>0</v>
      </c>
      <c r="H63" s="45" t="s">
        <v>30</v>
      </c>
      <c r="I63" s="54">
        <f t="shared" si="9"/>
        <v>0</v>
      </c>
      <c r="J63" s="7"/>
    </row>
    <row r="64" spans="1:10" x14ac:dyDescent="0.3">
      <c r="A64" s="7"/>
      <c r="H64" s="46" t="s">
        <v>49</v>
      </c>
      <c r="I64" s="55">
        <f>SUM(I11:I63)</f>
        <v>428300</v>
      </c>
      <c r="J64" s="7"/>
    </row>
    <row r="65" spans="1:10" x14ac:dyDescent="0.3">
      <c r="A65" s="7"/>
      <c r="H65" s="46"/>
      <c r="I65" s="55"/>
      <c r="J65" s="7"/>
    </row>
    <row r="66" spans="1:10" x14ac:dyDescent="0.3">
      <c r="A66" s="7"/>
      <c r="D66" s="27" t="s">
        <v>50</v>
      </c>
      <c r="J66" s="7"/>
    </row>
    <row r="67" spans="1:10" x14ac:dyDescent="0.3">
      <c r="A67" s="7"/>
      <c r="C67" s="64" t="s">
        <v>51</v>
      </c>
      <c r="D67" s="33" t="s">
        <v>52</v>
      </c>
      <c r="E67" s="41">
        <v>1</v>
      </c>
      <c r="F67" s="12" t="s">
        <v>53</v>
      </c>
      <c r="G67" s="20">
        <v>1</v>
      </c>
      <c r="H67" s="12" t="s">
        <v>54</v>
      </c>
      <c r="I67" s="52">
        <f>E67*G67</f>
        <v>1</v>
      </c>
      <c r="J67" s="7"/>
    </row>
    <row r="68" spans="1:10" x14ac:dyDescent="0.3">
      <c r="A68" s="7"/>
      <c r="C68" s="67" t="s">
        <v>55</v>
      </c>
      <c r="D68" s="34" t="s">
        <v>56</v>
      </c>
      <c r="E68" s="42">
        <v>1</v>
      </c>
      <c r="F68" t="s">
        <v>53</v>
      </c>
      <c r="G68" s="17">
        <v>1</v>
      </c>
      <c r="H68" t="s">
        <v>54</v>
      </c>
      <c r="I68" s="53">
        <f t="shared" ref="I68:I70" si="10">E68*G68</f>
        <v>1</v>
      </c>
      <c r="J68" s="7"/>
    </row>
    <row r="69" spans="1:10" x14ac:dyDescent="0.3">
      <c r="A69" s="7"/>
      <c r="C69" s="67" t="s">
        <v>57</v>
      </c>
      <c r="D69" s="34" t="s">
        <v>58</v>
      </c>
      <c r="E69" s="42">
        <v>1</v>
      </c>
      <c r="F69" t="s">
        <v>53</v>
      </c>
      <c r="G69" s="17">
        <v>1</v>
      </c>
      <c r="H69" t="s">
        <v>54</v>
      </c>
      <c r="I69" s="53">
        <f t="shared" si="10"/>
        <v>1</v>
      </c>
      <c r="J69" s="7"/>
    </row>
    <row r="70" spans="1:10" x14ac:dyDescent="0.3">
      <c r="A70" s="7"/>
      <c r="C70" s="63" t="s">
        <v>59</v>
      </c>
      <c r="D70" s="35" t="s">
        <v>60</v>
      </c>
      <c r="E70" s="43">
        <v>1</v>
      </c>
      <c r="F70" s="45" t="s">
        <v>53</v>
      </c>
      <c r="G70" s="19">
        <v>1</v>
      </c>
      <c r="H70" s="45" t="s">
        <v>54</v>
      </c>
      <c r="I70" s="54">
        <f t="shared" si="10"/>
        <v>1</v>
      </c>
      <c r="J70" s="7"/>
    </row>
    <row r="71" spans="1:10" x14ac:dyDescent="0.3">
      <c r="A71" s="7"/>
      <c r="H71" s="46" t="s">
        <v>61</v>
      </c>
      <c r="I71" s="55">
        <f>SUM(I67:I70)</f>
        <v>4</v>
      </c>
      <c r="J71" s="7"/>
    </row>
    <row r="72" spans="1:10" x14ac:dyDescent="0.3">
      <c r="A72" s="7"/>
      <c r="H72" s="46"/>
      <c r="I72" s="55"/>
      <c r="J72" s="7"/>
    </row>
    <row r="73" spans="1:10" x14ac:dyDescent="0.3">
      <c r="A73" s="7"/>
      <c r="D73" s="27" t="s">
        <v>62</v>
      </c>
      <c r="J73" s="7"/>
    </row>
    <row r="74" spans="1:10" x14ac:dyDescent="0.3">
      <c r="A74" s="7"/>
      <c r="C74" s="64" t="s">
        <v>63</v>
      </c>
      <c r="D74" s="33" t="s">
        <v>64</v>
      </c>
      <c r="E74" s="41">
        <v>1</v>
      </c>
      <c r="F74" s="12" t="s">
        <v>53</v>
      </c>
      <c r="G74" s="20">
        <v>1</v>
      </c>
      <c r="H74" s="12" t="s">
        <v>54</v>
      </c>
      <c r="I74" s="52">
        <f>E74*G74</f>
        <v>1</v>
      </c>
      <c r="J74" s="7"/>
    </row>
    <row r="75" spans="1:10" x14ac:dyDescent="0.3">
      <c r="A75" s="7"/>
      <c r="C75" s="67" t="s">
        <v>65</v>
      </c>
      <c r="D75" s="34" t="s">
        <v>66</v>
      </c>
      <c r="E75" s="42">
        <v>1</v>
      </c>
      <c r="F75" t="s">
        <v>53</v>
      </c>
      <c r="G75" s="17">
        <v>1</v>
      </c>
      <c r="H75" t="s">
        <v>54</v>
      </c>
      <c r="I75" s="53">
        <f>E75*G75</f>
        <v>1</v>
      </c>
      <c r="J75" s="7"/>
    </row>
    <row r="76" spans="1:10" x14ac:dyDescent="0.3">
      <c r="A76" s="7"/>
      <c r="C76" s="67" t="s">
        <v>67</v>
      </c>
      <c r="D76" s="34" t="s">
        <v>68</v>
      </c>
      <c r="E76" s="42">
        <v>1</v>
      </c>
      <c r="F76" t="s">
        <v>53</v>
      </c>
      <c r="G76" s="17">
        <v>1</v>
      </c>
      <c r="H76" t="s">
        <v>54</v>
      </c>
      <c r="I76" s="53">
        <f t="shared" ref="I76:I80" si="11">E76*G76</f>
        <v>1</v>
      </c>
      <c r="J76" s="7"/>
    </row>
    <row r="77" spans="1:10" x14ac:dyDescent="0.3">
      <c r="A77" s="7"/>
      <c r="C77" s="67" t="s">
        <v>69</v>
      </c>
      <c r="D77" s="34" t="s">
        <v>70</v>
      </c>
      <c r="E77" s="42">
        <v>1</v>
      </c>
      <c r="F77" t="s">
        <v>53</v>
      </c>
      <c r="G77" s="17">
        <v>1</v>
      </c>
      <c r="H77" t="s">
        <v>54</v>
      </c>
      <c r="I77" s="53">
        <f t="shared" si="11"/>
        <v>1</v>
      </c>
      <c r="J77" s="7"/>
    </row>
    <row r="78" spans="1:10" x14ac:dyDescent="0.3">
      <c r="A78" s="7"/>
      <c r="C78" s="67" t="s">
        <v>71</v>
      </c>
      <c r="D78" s="34" t="s">
        <v>72</v>
      </c>
      <c r="E78" s="21">
        <v>0.01</v>
      </c>
      <c r="F78" t="s">
        <v>73</v>
      </c>
      <c r="G78" s="51">
        <f>SUM(I71:I77)+I64</f>
        <v>428308</v>
      </c>
      <c r="I78" s="53">
        <f>E78*G78</f>
        <v>4283.08</v>
      </c>
      <c r="J78" s="7"/>
    </row>
    <row r="79" spans="1:10" x14ac:dyDescent="0.3">
      <c r="A79" s="7"/>
      <c r="C79" s="67" t="s">
        <v>74</v>
      </c>
      <c r="D79" s="34" t="s">
        <v>75</v>
      </c>
      <c r="E79" s="21">
        <v>0.01</v>
      </c>
      <c r="F79" t="s">
        <v>73</v>
      </c>
      <c r="G79" s="51">
        <f>SUM(I71:I78)+I64</f>
        <v>432591.08</v>
      </c>
      <c r="I79" s="53">
        <f t="shared" si="11"/>
        <v>4325.9108000000006</v>
      </c>
      <c r="J79" s="7"/>
    </row>
    <row r="80" spans="1:10" x14ac:dyDescent="0.3">
      <c r="A80" s="7"/>
      <c r="C80" s="63" t="s">
        <v>76</v>
      </c>
      <c r="D80" s="35" t="s">
        <v>77</v>
      </c>
      <c r="E80" s="22">
        <v>0.01</v>
      </c>
      <c r="F80" s="45" t="s">
        <v>73</v>
      </c>
      <c r="G80" s="61">
        <f>SUM(I71:I78)+I64</f>
        <v>432591.08</v>
      </c>
      <c r="H80" s="45"/>
      <c r="I80" s="54">
        <f t="shared" si="11"/>
        <v>4325.9108000000006</v>
      </c>
      <c r="J80" s="7"/>
    </row>
    <row r="81" spans="1:10" x14ac:dyDescent="0.3">
      <c r="A81" s="7"/>
      <c r="H81" s="46" t="s">
        <v>78</v>
      </c>
      <c r="I81" s="55">
        <f>SUM(I74:I80)</f>
        <v>12938.901600000001</v>
      </c>
      <c r="J81" s="7"/>
    </row>
    <row r="82" spans="1:10" x14ac:dyDescent="0.3">
      <c r="A82" s="7"/>
      <c r="H82" s="46"/>
      <c r="I82" s="55"/>
      <c r="J82" s="7"/>
    </row>
    <row r="83" spans="1:10" x14ac:dyDescent="0.3">
      <c r="A83" s="65"/>
      <c r="B83" s="38"/>
      <c r="C83" s="38"/>
      <c r="D83" s="36" t="s">
        <v>79</v>
      </c>
      <c r="E83" s="38"/>
      <c r="F83" s="38"/>
      <c r="G83" s="38"/>
      <c r="H83" s="38"/>
      <c r="I83" s="38"/>
      <c r="J83" s="65"/>
    </row>
    <row r="84" spans="1:10" x14ac:dyDescent="0.3">
      <c r="A84" s="65"/>
      <c r="B84" s="38"/>
      <c r="C84" s="66" t="s">
        <v>80</v>
      </c>
      <c r="D84" s="37" t="s">
        <v>81</v>
      </c>
      <c r="E84" s="44">
        <v>0.25</v>
      </c>
      <c r="F84" s="44" t="s">
        <v>53</v>
      </c>
      <c r="G84" s="23">
        <v>1</v>
      </c>
      <c r="H84" s="44" t="s">
        <v>54</v>
      </c>
      <c r="I84" s="56">
        <f>E84*G84</f>
        <v>0.25</v>
      </c>
      <c r="J84" s="65"/>
    </row>
    <row r="85" spans="1:10" x14ac:dyDescent="0.3">
      <c r="A85" s="65"/>
      <c r="B85" s="38"/>
      <c r="C85" s="66" t="s">
        <v>82</v>
      </c>
      <c r="D85" s="37" t="s">
        <v>83</v>
      </c>
      <c r="E85" s="44">
        <v>0.25</v>
      </c>
      <c r="F85" s="44" t="s">
        <v>53</v>
      </c>
      <c r="G85" s="23">
        <v>1</v>
      </c>
      <c r="H85" s="44" t="s">
        <v>54</v>
      </c>
      <c r="I85" s="56">
        <f t="shared" ref="I85:I87" si="12">E85*G85</f>
        <v>0.25</v>
      </c>
      <c r="J85" s="65"/>
    </row>
    <row r="86" spans="1:10" x14ac:dyDescent="0.3">
      <c r="A86" s="65"/>
      <c r="B86" s="38"/>
      <c r="C86" s="66" t="s">
        <v>84</v>
      </c>
      <c r="D86" s="37" t="s">
        <v>85</v>
      </c>
      <c r="E86" s="44">
        <v>0.25</v>
      </c>
      <c r="F86" s="44" t="s">
        <v>53</v>
      </c>
      <c r="G86" s="23">
        <v>1</v>
      </c>
      <c r="H86" s="44" t="s">
        <v>54</v>
      </c>
      <c r="I86" s="56">
        <f t="shared" si="12"/>
        <v>0.25</v>
      </c>
      <c r="J86" s="65"/>
    </row>
    <row r="87" spans="1:10" x14ac:dyDescent="0.3">
      <c r="A87" s="65"/>
      <c r="B87" s="38"/>
      <c r="C87" s="66" t="s">
        <v>86</v>
      </c>
      <c r="D87" s="37" t="s">
        <v>87</v>
      </c>
      <c r="E87" s="44">
        <v>0.25</v>
      </c>
      <c r="F87" s="44" t="s">
        <v>53</v>
      </c>
      <c r="G87" s="23">
        <v>1</v>
      </c>
      <c r="H87" s="44" t="s">
        <v>54</v>
      </c>
      <c r="I87" s="56">
        <f t="shared" si="12"/>
        <v>0.25</v>
      </c>
      <c r="J87" s="65"/>
    </row>
    <row r="88" spans="1:10" x14ac:dyDescent="0.3">
      <c r="A88" s="65"/>
      <c r="B88" s="38"/>
      <c r="C88" s="38"/>
      <c r="D88" s="38"/>
      <c r="E88" s="38"/>
      <c r="F88" s="38"/>
      <c r="G88" s="38"/>
      <c r="H88" s="47" t="s">
        <v>88</v>
      </c>
      <c r="I88" s="57">
        <f>SUM(I84:I87)</f>
        <v>1</v>
      </c>
      <c r="J88" s="65"/>
    </row>
    <row r="89" spans="1:10" x14ac:dyDescent="0.3">
      <c r="A89" s="65"/>
      <c r="B89" s="38"/>
      <c r="C89" s="38"/>
      <c r="D89" s="38"/>
      <c r="E89" s="38"/>
      <c r="F89" s="38"/>
      <c r="G89" s="38"/>
      <c r="H89" s="47"/>
      <c r="I89" s="57"/>
      <c r="J89" s="65"/>
    </row>
    <row r="90" spans="1:10" x14ac:dyDescent="0.3">
      <c r="A90" s="7"/>
      <c r="D90" s="27" t="s">
        <v>89</v>
      </c>
      <c r="E90" s="42"/>
      <c r="I90" s="51"/>
      <c r="J90" s="7"/>
    </row>
    <row r="91" spans="1:10" x14ac:dyDescent="0.3">
      <c r="A91" s="7"/>
      <c r="C91" s="64" t="s">
        <v>139</v>
      </c>
      <c r="D91" s="33" t="s">
        <v>137</v>
      </c>
      <c r="E91" s="62">
        <v>32000</v>
      </c>
      <c r="F91" s="12" t="s">
        <v>29</v>
      </c>
      <c r="G91" s="20">
        <v>1</v>
      </c>
      <c r="H91" s="12" t="s">
        <v>30</v>
      </c>
      <c r="I91" s="52">
        <f>E91*G91</f>
        <v>32000</v>
      </c>
      <c r="J91" s="7"/>
    </row>
    <row r="92" spans="1:10" x14ac:dyDescent="0.3">
      <c r="A92" s="7"/>
      <c r="C92" s="63" t="s">
        <v>140</v>
      </c>
      <c r="D92" s="35" t="s">
        <v>136</v>
      </c>
      <c r="E92" s="40">
        <v>55000</v>
      </c>
      <c r="F92" s="45" t="s">
        <v>29</v>
      </c>
      <c r="G92" s="19">
        <v>1</v>
      </c>
      <c r="H92" s="45" t="s">
        <v>30</v>
      </c>
      <c r="I92" s="54">
        <f>E92*G92</f>
        <v>55000</v>
      </c>
      <c r="J92" s="7"/>
    </row>
    <row r="93" spans="1:10" x14ac:dyDescent="0.3">
      <c r="A93" s="7"/>
      <c r="H93" s="46" t="s">
        <v>90</v>
      </c>
      <c r="I93" s="55">
        <f>SUM(I91:I92)</f>
        <v>87000</v>
      </c>
      <c r="J93" s="7"/>
    </row>
    <row r="94" spans="1:10" x14ac:dyDescent="0.3">
      <c r="A94" s="7"/>
      <c r="H94" s="46"/>
      <c r="I94" s="55"/>
      <c r="J94" s="7"/>
    </row>
    <row r="95" spans="1:10" x14ac:dyDescent="0.3">
      <c r="A95" s="7"/>
      <c r="H95" s="48" t="s">
        <v>100</v>
      </c>
      <c r="I95" s="58">
        <f>I64+I81+I71+I88-I93</f>
        <v>354243.90159999998</v>
      </c>
      <c r="J95" s="7"/>
    </row>
    <row r="96" spans="1:10" ht="13.5" thickBot="1" x14ac:dyDescent="0.35">
      <c r="A96" s="7"/>
      <c r="B96" s="14"/>
      <c r="C96" s="15"/>
      <c r="D96" s="15"/>
      <c r="E96" s="15"/>
      <c r="F96" s="15"/>
      <c r="G96" s="15"/>
      <c r="H96" s="15"/>
      <c r="I96" s="15"/>
      <c r="J96" s="16"/>
    </row>
  </sheetData>
  <sheetProtection algorithmName="SHA-512" hashValue="9IOB/mxrWa6iAyU2fEhaODlbyrsX4tpkGYHU8R47mOfHRwemyeL817PrGkv1V+b60QZF4gx8Lrg2CzSBJ9ODTA==" saltValue="o/UpwyQAImudGfabct8Iy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CE2B-5DFB-46F9-A841-7E350FE831BB}">
  <dimension ref="A1:K68"/>
  <sheetViews>
    <sheetView topLeftCell="A12" zoomScaleNormal="100" workbookViewId="0">
      <selection activeCell="E46" sqref="E46"/>
    </sheetView>
  </sheetViews>
  <sheetFormatPr defaultColWidth="8.8984375" defaultRowHeight="13" x14ac:dyDescent="0.3"/>
  <cols>
    <col min="2" max="2" width="9.3984375" customWidth="1"/>
    <col min="3" max="3" width="4.8984375" bestFit="1" customWidth="1"/>
    <col min="4" max="4" width="74.3984375" customWidth="1"/>
    <col min="5" max="5" width="13.09765625" bestFit="1" customWidth="1"/>
    <col min="6" max="6" width="8.8984375" bestFit="1" customWidth="1"/>
    <col min="7" max="7" width="14.296875" bestFit="1" customWidth="1"/>
    <col min="8" max="8" width="49.8984375" bestFit="1" customWidth="1"/>
    <col min="9" max="9" width="18.2968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101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80" t="s">
        <v>102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59400</v>
      </c>
      <c r="F11" t="s">
        <v>29</v>
      </c>
      <c r="G11" s="17">
        <v>1</v>
      </c>
      <c r="H11" t="s">
        <v>30</v>
      </c>
      <c r="I11" s="53">
        <f>E11*G11</f>
        <v>59400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59400</v>
      </c>
      <c r="F12" t="s">
        <v>29</v>
      </c>
      <c r="G12" s="17">
        <v>1</v>
      </c>
      <c r="H12" t="s">
        <v>30</v>
      </c>
      <c r="I12" s="53">
        <f t="shared" ref="I12:I21" si="0">E12*G12</f>
        <v>59400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v>11600</v>
      </c>
      <c r="F14" t="s">
        <v>29</v>
      </c>
      <c r="G14" s="17">
        <v>1</v>
      </c>
      <c r="H14" t="s">
        <v>30</v>
      </c>
      <c r="I14" s="53">
        <f t="shared" si="0"/>
        <v>11600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47700</v>
      </c>
      <c r="F15" t="s">
        <v>29</v>
      </c>
      <c r="G15" s="17">
        <v>1</v>
      </c>
      <c r="H15" t="s">
        <v>30</v>
      </c>
      <c r="I15" s="53">
        <f t="shared" si="0"/>
        <v>47700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900</v>
      </c>
      <c r="F16" t="s">
        <v>29</v>
      </c>
      <c r="G16" s="17">
        <v>1</v>
      </c>
      <c r="H16" t="s">
        <v>30</v>
      </c>
      <c r="I16" s="53">
        <f t="shared" si="0"/>
        <v>900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100</v>
      </c>
      <c r="F18" t="s">
        <v>29</v>
      </c>
      <c r="G18" s="18">
        <v>1</v>
      </c>
      <c r="H18" t="s">
        <v>30</v>
      </c>
      <c r="I18" s="53">
        <f t="shared" si="0"/>
        <v>100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100</v>
      </c>
      <c r="F19" t="s">
        <v>29</v>
      </c>
      <c r="G19" s="18">
        <v>1</v>
      </c>
      <c r="H19" t="s">
        <v>30</v>
      </c>
      <c r="I19" s="53">
        <f t="shared" si="0"/>
        <v>100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100</v>
      </c>
      <c r="F20" t="s">
        <v>29</v>
      </c>
      <c r="G20" s="18">
        <v>1</v>
      </c>
      <c r="H20" t="s">
        <v>30</v>
      </c>
      <c r="I20" s="53">
        <f t="shared" si="0"/>
        <v>100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200</v>
      </c>
      <c r="F21" s="45" t="s">
        <v>29</v>
      </c>
      <c r="G21" s="59">
        <v>1</v>
      </c>
      <c r="H21" s="45" t="s">
        <v>30</v>
      </c>
      <c r="I21" s="54">
        <f t="shared" si="0"/>
        <v>200</v>
      </c>
      <c r="J21" s="7"/>
    </row>
    <row r="22" spans="2:10" x14ac:dyDescent="0.3">
      <c r="B22" s="5"/>
      <c r="D22" s="28"/>
      <c r="E22" s="39"/>
      <c r="G22" s="79"/>
      <c r="I22" s="51"/>
      <c r="J22" s="7"/>
    </row>
    <row r="23" spans="2:10" x14ac:dyDescent="0.3">
      <c r="B23" s="5"/>
      <c r="C23" s="64"/>
      <c r="D23" s="78" t="s">
        <v>103</v>
      </c>
      <c r="E23" s="12"/>
      <c r="F23" s="12"/>
      <c r="G23" s="12"/>
      <c r="H23" s="12"/>
      <c r="I23" s="52"/>
      <c r="J23" s="7"/>
    </row>
    <row r="24" spans="2:10" x14ac:dyDescent="0.3">
      <c r="B24" s="5"/>
      <c r="C24" s="67" t="s">
        <v>25</v>
      </c>
      <c r="D24" s="30" t="s">
        <v>26</v>
      </c>
      <c r="I24" s="53"/>
      <c r="J24" s="7"/>
    </row>
    <row r="25" spans="2:10" x14ac:dyDescent="0.3">
      <c r="B25" s="5"/>
      <c r="C25" s="67" t="s">
        <v>27</v>
      </c>
      <c r="D25" s="28" t="s">
        <v>28</v>
      </c>
      <c r="E25" s="39">
        <v>63500</v>
      </c>
      <c r="F25" t="s">
        <v>29</v>
      </c>
      <c r="G25" s="18">
        <v>1</v>
      </c>
      <c r="H25" t="s">
        <v>30</v>
      </c>
      <c r="I25" s="53">
        <f>E25*G25</f>
        <v>63500</v>
      </c>
      <c r="J25" s="7"/>
    </row>
    <row r="26" spans="2:10" x14ac:dyDescent="0.3">
      <c r="B26" s="5"/>
      <c r="C26" s="67" t="s">
        <v>31</v>
      </c>
      <c r="D26" s="28" t="s">
        <v>32</v>
      </c>
      <c r="E26" s="39">
        <v>63500</v>
      </c>
      <c r="F26" t="s">
        <v>29</v>
      </c>
      <c r="G26" s="18">
        <v>1</v>
      </c>
      <c r="H26" t="s">
        <v>30</v>
      </c>
      <c r="I26" s="53">
        <f>E26*G26</f>
        <v>63500</v>
      </c>
      <c r="J26" s="7"/>
    </row>
    <row r="27" spans="2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2:10" x14ac:dyDescent="0.3">
      <c r="B28" s="5"/>
      <c r="C28" s="67" t="s">
        <v>35</v>
      </c>
      <c r="D28" s="31" t="s">
        <v>36</v>
      </c>
      <c r="E28" s="39">
        <v>9000</v>
      </c>
      <c r="F28" t="s">
        <v>29</v>
      </c>
      <c r="G28" s="18">
        <v>1</v>
      </c>
      <c r="H28" t="s">
        <v>30</v>
      </c>
      <c r="I28" s="53">
        <f>E28*G28</f>
        <v>9000</v>
      </c>
      <c r="J28" s="7"/>
    </row>
    <row r="29" spans="2:10" x14ac:dyDescent="0.3">
      <c r="B29" s="5"/>
      <c r="C29" s="67" t="s">
        <v>37</v>
      </c>
      <c r="D29" s="31" t="s">
        <v>38</v>
      </c>
      <c r="E29" s="39">
        <v>54500</v>
      </c>
      <c r="F29" t="s">
        <v>29</v>
      </c>
      <c r="G29" s="18">
        <v>1</v>
      </c>
      <c r="H29" t="s">
        <v>30</v>
      </c>
      <c r="I29" s="53">
        <f>E29*G29</f>
        <v>54500</v>
      </c>
      <c r="J29" s="7"/>
    </row>
    <row r="30" spans="2:10" x14ac:dyDescent="0.3">
      <c r="B30" s="5"/>
      <c r="C30" s="67" t="s">
        <v>39</v>
      </c>
      <c r="D30" s="28" t="s">
        <v>40</v>
      </c>
      <c r="E30" s="39">
        <v>30200</v>
      </c>
      <c r="F30" t="s">
        <v>29</v>
      </c>
      <c r="G30" s="18">
        <v>1</v>
      </c>
      <c r="H30" t="s">
        <v>30</v>
      </c>
      <c r="I30" s="53">
        <f>E30*G30</f>
        <v>30200</v>
      </c>
      <c r="J30" s="7"/>
    </row>
    <row r="31" spans="2:10" x14ac:dyDescent="0.3">
      <c r="B31" s="5"/>
      <c r="C31" s="67" t="s">
        <v>41</v>
      </c>
      <c r="D31" s="30" t="s">
        <v>42</v>
      </c>
      <c r="I31" s="53"/>
      <c r="J31" s="7"/>
    </row>
    <row r="32" spans="2:10" x14ac:dyDescent="0.3">
      <c r="B32" s="5"/>
      <c r="C32" s="67" t="s">
        <v>43</v>
      </c>
      <c r="D32" s="28" t="s">
        <v>141</v>
      </c>
      <c r="E32" s="39">
        <v>900</v>
      </c>
      <c r="F32" t="s">
        <v>29</v>
      </c>
      <c r="G32" s="18">
        <v>1</v>
      </c>
      <c r="H32" t="s">
        <v>30</v>
      </c>
      <c r="I32" s="53">
        <f>E32*G32</f>
        <v>900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900</v>
      </c>
      <c r="F33" t="s">
        <v>29</v>
      </c>
      <c r="G33" s="18">
        <v>1</v>
      </c>
      <c r="H33" t="s">
        <v>30</v>
      </c>
      <c r="I33" s="53">
        <f>E33*G33</f>
        <v>900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900</v>
      </c>
      <c r="F34" t="s">
        <v>29</v>
      </c>
      <c r="G34" s="18">
        <v>1</v>
      </c>
      <c r="H34" t="s">
        <v>30</v>
      </c>
      <c r="I34" s="53">
        <f>E34*G34</f>
        <v>900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2300</v>
      </c>
      <c r="F35" s="45" t="s">
        <v>29</v>
      </c>
      <c r="G35" s="59">
        <v>1</v>
      </c>
      <c r="H35" s="45" t="s">
        <v>30</v>
      </c>
      <c r="I35" s="54">
        <f>E35*G35</f>
        <v>2300</v>
      </c>
      <c r="J35" s="7"/>
    </row>
    <row r="36" spans="2:10" x14ac:dyDescent="0.3">
      <c r="B36" s="5"/>
      <c r="H36" s="46" t="s">
        <v>49</v>
      </c>
      <c r="I36" s="55">
        <f>SUM(I11:I35)</f>
        <v>405200</v>
      </c>
      <c r="J36" s="7"/>
    </row>
    <row r="37" spans="2:10" x14ac:dyDescent="0.3">
      <c r="B37" s="5"/>
      <c r="H37" s="46"/>
      <c r="I37" s="55"/>
      <c r="J37" s="7"/>
    </row>
    <row r="38" spans="2:10" x14ac:dyDescent="0.3">
      <c r="B38" s="5"/>
      <c r="D38" s="27" t="s">
        <v>50</v>
      </c>
      <c r="J38" s="7"/>
    </row>
    <row r="39" spans="2:10" x14ac:dyDescent="0.3">
      <c r="B39" s="5"/>
      <c r="C39" s="64" t="s">
        <v>51</v>
      </c>
      <c r="D39" s="33" t="s">
        <v>52</v>
      </c>
      <c r="E39" s="41">
        <v>1</v>
      </c>
      <c r="F39" s="12" t="s">
        <v>53</v>
      </c>
      <c r="G39" s="20">
        <v>1</v>
      </c>
      <c r="H39" s="12" t="s">
        <v>54</v>
      </c>
      <c r="I39" s="52">
        <f>E39*G39</f>
        <v>1</v>
      </c>
      <c r="J39" s="7"/>
    </row>
    <row r="40" spans="2:10" x14ac:dyDescent="0.3">
      <c r="B40" s="5"/>
      <c r="C40" s="67" t="s">
        <v>55</v>
      </c>
      <c r="D40" s="34" t="s">
        <v>56</v>
      </c>
      <c r="E40" s="42">
        <v>1</v>
      </c>
      <c r="F40" t="s">
        <v>53</v>
      </c>
      <c r="G40" s="17">
        <v>1</v>
      </c>
      <c r="H40" t="s">
        <v>54</v>
      </c>
      <c r="I40" s="53">
        <f t="shared" ref="I40:I42" si="1">E40*G40</f>
        <v>1</v>
      </c>
      <c r="J40" s="7"/>
    </row>
    <row r="41" spans="2:10" x14ac:dyDescent="0.3">
      <c r="B41" s="5"/>
      <c r="C41" s="67" t="s">
        <v>57</v>
      </c>
      <c r="D41" s="34" t="s">
        <v>58</v>
      </c>
      <c r="E41" s="42">
        <v>1</v>
      </c>
      <c r="F41" t="s">
        <v>53</v>
      </c>
      <c r="G41" s="17">
        <v>1</v>
      </c>
      <c r="H41" t="s">
        <v>54</v>
      </c>
      <c r="I41" s="53">
        <f t="shared" si="1"/>
        <v>1</v>
      </c>
      <c r="J41" s="7"/>
    </row>
    <row r="42" spans="2:10" x14ac:dyDescent="0.3">
      <c r="B42" s="5"/>
      <c r="C42" s="63" t="s">
        <v>59</v>
      </c>
      <c r="D42" s="35" t="s">
        <v>60</v>
      </c>
      <c r="E42" s="43">
        <v>1</v>
      </c>
      <c r="F42" s="45" t="s">
        <v>53</v>
      </c>
      <c r="G42" s="19">
        <v>1</v>
      </c>
      <c r="H42" s="45" t="s">
        <v>54</v>
      </c>
      <c r="I42" s="54">
        <f t="shared" si="1"/>
        <v>1</v>
      </c>
      <c r="J42" s="7"/>
    </row>
    <row r="43" spans="2:10" x14ac:dyDescent="0.3">
      <c r="B43" s="5"/>
      <c r="H43" s="46" t="s">
        <v>61</v>
      </c>
      <c r="I43" s="55">
        <f>SUM(I39:I42)</f>
        <v>4</v>
      </c>
      <c r="J43" s="7"/>
    </row>
    <row r="44" spans="2:10" x14ac:dyDescent="0.3">
      <c r="B44" s="5"/>
      <c r="H44" s="46"/>
      <c r="I44" s="55"/>
      <c r="J44" s="7"/>
    </row>
    <row r="45" spans="2:10" x14ac:dyDescent="0.3">
      <c r="B45" s="5"/>
      <c r="D45" s="27" t="s">
        <v>62</v>
      </c>
      <c r="J45" s="7"/>
    </row>
    <row r="46" spans="2:10" x14ac:dyDescent="0.3">
      <c r="B46" s="5"/>
      <c r="C46" s="64" t="s">
        <v>63</v>
      </c>
      <c r="D46" s="33" t="s">
        <v>64</v>
      </c>
      <c r="E46" s="41">
        <v>1</v>
      </c>
      <c r="F46" s="12" t="s">
        <v>53</v>
      </c>
      <c r="G46" s="20">
        <v>1</v>
      </c>
      <c r="H46" s="12" t="s">
        <v>54</v>
      </c>
      <c r="I46" s="52">
        <f>E46*G46</f>
        <v>1</v>
      </c>
      <c r="J46" s="7"/>
    </row>
    <row r="47" spans="2:10" x14ac:dyDescent="0.3">
      <c r="B47" s="5"/>
      <c r="C47" s="67" t="s">
        <v>65</v>
      </c>
      <c r="D47" s="34" t="s">
        <v>66</v>
      </c>
      <c r="E47" s="42">
        <v>1</v>
      </c>
      <c r="F47" t="s">
        <v>53</v>
      </c>
      <c r="G47" s="17">
        <v>1</v>
      </c>
      <c r="H47" t="s">
        <v>54</v>
      </c>
      <c r="I47" s="53">
        <f>E47*G47</f>
        <v>1</v>
      </c>
      <c r="J47" s="7"/>
    </row>
    <row r="48" spans="2:10" x14ac:dyDescent="0.3">
      <c r="B48" s="5"/>
      <c r="C48" s="67" t="s">
        <v>67</v>
      </c>
      <c r="D48" s="34" t="s">
        <v>68</v>
      </c>
      <c r="E48" s="42">
        <v>1</v>
      </c>
      <c r="F48" t="s">
        <v>53</v>
      </c>
      <c r="G48" s="17">
        <v>1</v>
      </c>
      <c r="H48" t="s">
        <v>54</v>
      </c>
      <c r="I48" s="53">
        <f t="shared" ref="I48:I52" si="2">E48*G48</f>
        <v>1</v>
      </c>
      <c r="J48" s="7"/>
    </row>
    <row r="49" spans="1:10" x14ac:dyDescent="0.3">
      <c r="B49" s="5"/>
      <c r="C49" s="67" t="s">
        <v>69</v>
      </c>
      <c r="D49" s="34" t="s">
        <v>70</v>
      </c>
      <c r="E49" s="42">
        <v>1</v>
      </c>
      <c r="F49" t="s">
        <v>53</v>
      </c>
      <c r="G49" s="17">
        <v>1</v>
      </c>
      <c r="H49" t="s">
        <v>54</v>
      </c>
      <c r="I49" s="53">
        <f t="shared" si="2"/>
        <v>1</v>
      </c>
      <c r="J49" s="7"/>
    </row>
    <row r="50" spans="1:10" x14ac:dyDescent="0.3">
      <c r="B50" s="5"/>
      <c r="C50" s="67" t="s">
        <v>71</v>
      </c>
      <c r="D50" s="34" t="s">
        <v>72</v>
      </c>
      <c r="E50" s="21">
        <v>0.01</v>
      </c>
      <c r="F50" t="s">
        <v>73</v>
      </c>
      <c r="G50" s="51">
        <f>SUM(I43:I49)+I36</f>
        <v>405208</v>
      </c>
      <c r="I50" s="53">
        <f>E50*G50</f>
        <v>4052.08</v>
      </c>
      <c r="J50" s="7"/>
    </row>
    <row r="51" spans="1:10" x14ac:dyDescent="0.3">
      <c r="B51" s="5"/>
      <c r="C51" s="67" t="s">
        <v>74</v>
      </c>
      <c r="D51" s="34" t="s">
        <v>75</v>
      </c>
      <c r="E51" s="21">
        <v>0.01</v>
      </c>
      <c r="F51" t="s">
        <v>73</v>
      </c>
      <c r="G51" s="51">
        <f>SUM(I43:I50)+I36</f>
        <v>409260.08</v>
      </c>
      <c r="I51" s="53">
        <f t="shared" si="2"/>
        <v>4092.6008000000002</v>
      </c>
      <c r="J51" s="7"/>
    </row>
    <row r="52" spans="1:10" x14ac:dyDescent="0.3">
      <c r="B52" s="5"/>
      <c r="C52" s="63" t="s">
        <v>76</v>
      </c>
      <c r="D52" s="35" t="s">
        <v>77</v>
      </c>
      <c r="E52" s="22">
        <v>0.01</v>
      </c>
      <c r="F52" s="45" t="s">
        <v>73</v>
      </c>
      <c r="G52" s="61">
        <f>SUM(I43:I50)+I36</f>
        <v>409260.08</v>
      </c>
      <c r="H52" s="45"/>
      <c r="I52" s="54">
        <f t="shared" si="2"/>
        <v>4092.6008000000002</v>
      </c>
      <c r="J52" s="7"/>
    </row>
    <row r="53" spans="1:10" x14ac:dyDescent="0.3">
      <c r="B53" s="5"/>
      <c r="H53" s="46" t="s">
        <v>78</v>
      </c>
      <c r="I53" s="55">
        <f>SUM(I46:I52)</f>
        <v>12241.2816</v>
      </c>
      <c r="J53" s="7"/>
    </row>
    <row r="54" spans="1:10" x14ac:dyDescent="0.3">
      <c r="A54" s="7"/>
      <c r="H54" s="46"/>
      <c r="I54" s="55"/>
      <c r="J54" s="7"/>
    </row>
    <row r="55" spans="1:10" x14ac:dyDescent="0.3">
      <c r="A55" s="65"/>
      <c r="B55" s="38"/>
      <c r="C55" s="38"/>
      <c r="D55" s="36" t="s">
        <v>79</v>
      </c>
      <c r="E55" s="38"/>
      <c r="F55" s="38"/>
      <c r="G55" s="38"/>
      <c r="H55" s="38"/>
      <c r="I55" s="38"/>
      <c r="J55" s="65"/>
    </row>
    <row r="56" spans="1:10" x14ac:dyDescent="0.3">
      <c r="A56" s="65"/>
      <c r="B56" s="38"/>
      <c r="C56" s="66" t="s">
        <v>80</v>
      </c>
      <c r="D56" s="37" t="s">
        <v>81</v>
      </c>
      <c r="E56" s="44">
        <v>0.25</v>
      </c>
      <c r="F56" s="44" t="s">
        <v>53</v>
      </c>
      <c r="G56" s="23">
        <v>1</v>
      </c>
      <c r="H56" s="44" t="s">
        <v>54</v>
      </c>
      <c r="I56" s="56">
        <f>E56*G56</f>
        <v>0.25</v>
      </c>
      <c r="J56" s="65"/>
    </row>
    <row r="57" spans="1:10" x14ac:dyDescent="0.3">
      <c r="A57" s="65"/>
      <c r="B57" s="38"/>
      <c r="C57" s="66" t="s">
        <v>82</v>
      </c>
      <c r="D57" s="37" t="s">
        <v>83</v>
      </c>
      <c r="E57" s="44">
        <v>0.25</v>
      </c>
      <c r="F57" s="44" t="s">
        <v>53</v>
      </c>
      <c r="G57" s="23">
        <v>1</v>
      </c>
      <c r="H57" s="44" t="s">
        <v>54</v>
      </c>
      <c r="I57" s="56">
        <f t="shared" ref="I57:I59" si="3">E57*G57</f>
        <v>0.25</v>
      </c>
      <c r="J57" s="65"/>
    </row>
    <row r="58" spans="1:10" x14ac:dyDescent="0.3">
      <c r="A58" s="65"/>
      <c r="B58" s="38"/>
      <c r="C58" s="66" t="s">
        <v>84</v>
      </c>
      <c r="D58" s="37" t="s">
        <v>85</v>
      </c>
      <c r="E58" s="44">
        <v>0.25</v>
      </c>
      <c r="F58" s="44" t="s">
        <v>53</v>
      </c>
      <c r="G58" s="23">
        <v>1</v>
      </c>
      <c r="H58" s="44" t="s">
        <v>54</v>
      </c>
      <c r="I58" s="56">
        <f t="shared" si="3"/>
        <v>0.25</v>
      </c>
      <c r="J58" s="65"/>
    </row>
    <row r="59" spans="1:10" x14ac:dyDescent="0.3">
      <c r="A59" s="65"/>
      <c r="B59" s="38"/>
      <c r="C59" s="66" t="s">
        <v>86</v>
      </c>
      <c r="D59" s="37" t="s">
        <v>87</v>
      </c>
      <c r="E59" s="44">
        <v>0.25</v>
      </c>
      <c r="F59" s="44" t="s">
        <v>53</v>
      </c>
      <c r="G59" s="23">
        <v>1</v>
      </c>
      <c r="H59" s="44" t="s">
        <v>54</v>
      </c>
      <c r="I59" s="56">
        <f t="shared" si="3"/>
        <v>0.25</v>
      </c>
      <c r="J59" s="65"/>
    </row>
    <row r="60" spans="1:10" x14ac:dyDescent="0.3">
      <c r="A60" s="65"/>
      <c r="B60" s="38"/>
      <c r="C60" s="38"/>
      <c r="D60" s="38"/>
      <c r="E60" s="38"/>
      <c r="F60" s="38"/>
      <c r="G60" s="38"/>
      <c r="H60" s="47" t="s">
        <v>88</v>
      </c>
      <c r="I60" s="57">
        <f>SUM(I56:I59)</f>
        <v>1</v>
      </c>
      <c r="J60" s="65"/>
    </row>
    <row r="61" spans="1:10" x14ac:dyDescent="0.3">
      <c r="A61" s="65"/>
      <c r="B61" s="38"/>
      <c r="C61" s="38"/>
      <c r="D61" s="38"/>
      <c r="E61" s="38"/>
      <c r="F61" s="38"/>
      <c r="G61" s="38"/>
      <c r="H61" s="47"/>
      <c r="I61" s="57"/>
      <c r="J61" s="65"/>
    </row>
    <row r="62" spans="1:10" x14ac:dyDescent="0.3">
      <c r="B62" s="5"/>
      <c r="D62" s="27" t="s">
        <v>89</v>
      </c>
      <c r="E62" s="42"/>
      <c r="I62" s="51"/>
      <c r="J62" s="7"/>
    </row>
    <row r="63" spans="1:10" x14ac:dyDescent="0.3">
      <c r="B63" s="5"/>
      <c r="C63" s="64" t="s">
        <v>139</v>
      </c>
      <c r="D63" s="33" t="s">
        <v>137</v>
      </c>
      <c r="E63" s="62">
        <v>46000</v>
      </c>
      <c r="F63" s="12" t="s">
        <v>29</v>
      </c>
      <c r="G63" s="20">
        <v>1</v>
      </c>
      <c r="H63" s="12" t="s">
        <v>30</v>
      </c>
      <c r="I63" s="52">
        <f>E63*G63</f>
        <v>46000</v>
      </c>
      <c r="J63" s="7"/>
    </row>
    <row r="64" spans="1:10" x14ac:dyDescent="0.3">
      <c r="B64" s="5"/>
      <c r="C64" s="63" t="s">
        <v>140</v>
      </c>
      <c r="D64" s="35" t="s">
        <v>136</v>
      </c>
      <c r="E64" s="40">
        <v>25200</v>
      </c>
      <c r="F64" s="45" t="s">
        <v>29</v>
      </c>
      <c r="G64" s="19">
        <v>1</v>
      </c>
      <c r="H64" s="45" t="s">
        <v>30</v>
      </c>
      <c r="I64" s="54">
        <f>E64*G64</f>
        <v>25200</v>
      </c>
      <c r="J64" s="7"/>
    </row>
    <row r="65" spans="2:10" x14ac:dyDescent="0.3">
      <c r="B65" s="5"/>
      <c r="H65" s="46" t="s">
        <v>90</v>
      </c>
      <c r="I65" s="55">
        <f>SUM(I63:I64)</f>
        <v>71200</v>
      </c>
      <c r="J65" s="7"/>
    </row>
    <row r="66" spans="2:10" x14ac:dyDescent="0.3">
      <c r="B66" s="5"/>
      <c r="H66" s="46"/>
      <c r="I66" s="55"/>
      <c r="J66" s="7"/>
    </row>
    <row r="67" spans="2:10" x14ac:dyDescent="0.3">
      <c r="B67" s="5"/>
      <c r="H67" s="48" t="s">
        <v>104</v>
      </c>
      <c r="I67" s="58">
        <f>I36+I53+I43+I60-I65</f>
        <v>346246.28159999999</v>
      </c>
      <c r="J67" s="7"/>
    </row>
    <row r="68" spans="2:10" ht="13.5" thickBot="1" x14ac:dyDescent="0.35">
      <c r="B68" s="14"/>
      <c r="C68" s="15"/>
      <c r="D68" s="15"/>
      <c r="E68" s="15"/>
      <c r="F68" s="15"/>
      <c r="G68" s="15"/>
      <c r="H68" s="15"/>
      <c r="I68" s="15"/>
      <c r="J68" s="16"/>
    </row>
  </sheetData>
  <sheetProtection algorithmName="SHA-512" hashValue="7zlzuGLKzw6iPRL457+JPiLzhLzBX/md62vIm/b21SZ3TGtV/wzupgZeF9V59+Hk2ERMAE5yVk91iHFeZXgzaw==" saltValue="Olg08i+EQxVbbT/J/09Ph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7BF9-0CA2-4CAE-81BE-79227138FDC6}">
  <dimension ref="A1:K55"/>
  <sheetViews>
    <sheetView topLeftCell="A20" zoomScaleNormal="100" workbookViewId="0">
      <selection activeCell="G50" sqref="G50"/>
    </sheetView>
  </sheetViews>
  <sheetFormatPr defaultColWidth="8.8984375" defaultRowHeight="13" x14ac:dyDescent="0.3"/>
  <cols>
    <col min="2" max="2" width="9.296875" customWidth="1"/>
    <col min="3" max="3" width="4.8984375" bestFit="1" customWidth="1"/>
    <col min="4" max="4" width="74.59765625" customWidth="1"/>
    <col min="5" max="5" width="13.09765625" bestFit="1" customWidth="1"/>
    <col min="6" max="6" width="8.8984375" bestFit="1" customWidth="1"/>
    <col min="7" max="7" width="14.296875" bestFit="1" customWidth="1"/>
    <col min="8" max="8" width="49.8984375" bestFit="1" customWidth="1"/>
    <col min="9" max="9" width="18.398437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105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106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17200</v>
      </c>
      <c r="F11" t="s">
        <v>29</v>
      </c>
      <c r="G11" s="17">
        <v>1</v>
      </c>
      <c r="H11" t="s">
        <v>30</v>
      </c>
      <c r="I11" s="53">
        <f>E11*G11</f>
        <v>17200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17200</v>
      </c>
      <c r="F12" t="s">
        <v>29</v>
      </c>
      <c r="G12" s="17">
        <v>1</v>
      </c>
      <c r="H12" t="s">
        <v>30</v>
      </c>
      <c r="I12" s="53">
        <f t="shared" ref="I12:I22" si="0">E12*G12</f>
        <v>17200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v>5500</v>
      </c>
      <c r="F14" t="s">
        <v>29</v>
      </c>
      <c r="G14" s="17">
        <v>1</v>
      </c>
      <c r="H14" t="s">
        <v>30</v>
      </c>
      <c r="I14" s="53">
        <f t="shared" si="0"/>
        <v>5500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11700</v>
      </c>
      <c r="F15" t="s">
        <v>29</v>
      </c>
      <c r="G15" s="17">
        <v>1</v>
      </c>
      <c r="H15" t="s">
        <v>30</v>
      </c>
      <c r="I15" s="53">
        <f t="shared" si="0"/>
        <v>11700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11500</v>
      </c>
      <c r="F16" t="s">
        <v>29</v>
      </c>
      <c r="G16" s="17">
        <v>1</v>
      </c>
      <c r="H16" t="s">
        <v>30</v>
      </c>
      <c r="I16" s="53">
        <f t="shared" si="0"/>
        <v>11500</v>
      </c>
      <c r="J16" s="7"/>
    </row>
    <row r="17" spans="2:10" x14ac:dyDescent="0.3">
      <c r="B17" s="5"/>
      <c r="C17" s="67" t="s">
        <v>143</v>
      </c>
      <c r="D17" s="28" t="s">
        <v>144</v>
      </c>
      <c r="E17" s="39">
        <v>6900</v>
      </c>
      <c r="F17" t="s">
        <v>29</v>
      </c>
      <c r="G17" s="17">
        <v>1</v>
      </c>
      <c r="I17" s="53">
        <f t="shared" si="0"/>
        <v>6900</v>
      </c>
      <c r="J17" s="7"/>
    </row>
    <row r="18" spans="2:10" x14ac:dyDescent="0.3">
      <c r="B18" s="5"/>
      <c r="C18" s="67" t="s">
        <v>41</v>
      </c>
      <c r="D18" s="30" t="s">
        <v>42</v>
      </c>
      <c r="I18" s="53"/>
      <c r="J18" s="68"/>
    </row>
    <row r="19" spans="2:10" x14ac:dyDescent="0.3">
      <c r="B19" s="5"/>
      <c r="C19" s="67" t="s">
        <v>43</v>
      </c>
      <c r="D19" s="28" t="s">
        <v>141</v>
      </c>
      <c r="E19" s="39">
        <v>500</v>
      </c>
      <c r="F19" t="s">
        <v>29</v>
      </c>
      <c r="G19" s="18">
        <v>1</v>
      </c>
      <c r="H19" t="s">
        <v>30</v>
      </c>
      <c r="I19" s="53">
        <f t="shared" si="0"/>
        <v>500</v>
      </c>
      <c r="J19" s="7"/>
    </row>
    <row r="20" spans="2:10" x14ac:dyDescent="0.3">
      <c r="B20" s="5"/>
      <c r="C20" s="67" t="s">
        <v>44</v>
      </c>
      <c r="D20" s="28" t="s">
        <v>32</v>
      </c>
      <c r="E20" s="39">
        <v>500</v>
      </c>
      <c r="F20" t="s">
        <v>29</v>
      </c>
      <c r="G20" s="18">
        <v>1</v>
      </c>
      <c r="H20" t="s">
        <v>30</v>
      </c>
      <c r="I20" s="53">
        <f t="shared" si="0"/>
        <v>500</v>
      </c>
      <c r="J20" s="7"/>
    </row>
    <row r="21" spans="2:10" x14ac:dyDescent="0.3">
      <c r="B21" s="5"/>
      <c r="C21" s="67" t="s">
        <v>45</v>
      </c>
      <c r="D21" s="28" t="s">
        <v>46</v>
      </c>
      <c r="E21" s="39">
        <v>500</v>
      </c>
      <c r="F21" t="s">
        <v>29</v>
      </c>
      <c r="G21" s="18">
        <v>1</v>
      </c>
      <c r="H21" t="s">
        <v>30</v>
      </c>
      <c r="I21" s="53">
        <f t="shared" si="0"/>
        <v>500</v>
      </c>
      <c r="J21" s="7"/>
    </row>
    <row r="22" spans="2:10" x14ac:dyDescent="0.3">
      <c r="B22" s="5"/>
      <c r="C22" s="63" t="s">
        <v>47</v>
      </c>
      <c r="D22" s="32" t="s">
        <v>48</v>
      </c>
      <c r="E22" s="40">
        <v>1600</v>
      </c>
      <c r="F22" s="45" t="s">
        <v>29</v>
      </c>
      <c r="G22" s="19">
        <v>1</v>
      </c>
      <c r="H22" s="45" t="s">
        <v>30</v>
      </c>
      <c r="I22" s="54">
        <f t="shared" si="0"/>
        <v>1600</v>
      </c>
      <c r="J22" s="7"/>
    </row>
    <row r="23" spans="2:10" x14ac:dyDescent="0.3">
      <c r="B23" s="5"/>
      <c r="H23" s="46" t="s">
        <v>49</v>
      </c>
      <c r="I23" s="55">
        <f>SUM(I11:I22)</f>
        <v>73100</v>
      </c>
      <c r="J23" s="7"/>
    </row>
    <row r="24" spans="2:10" x14ac:dyDescent="0.3">
      <c r="B24" s="5"/>
      <c r="H24" s="46"/>
      <c r="I24" s="55"/>
      <c r="J24" s="7"/>
    </row>
    <row r="25" spans="2:10" x14ac:dyDescent="0.3">
      <c r="B25" s="5"/>
      <c r="D25" s="27" t="s">
        <v>50</v>
      </c>
      <c r="J25" s="7"/>
    </row>
    <row r="26" spans="2:10" x14ac:dyDescent="0.3">
      <c r="B26" s="5"/>
      <c r="C26" s="64" t="s">
        <v>51</v>
      </c>
      <c r="D26" s="33" t="s">
        <v>52</v>
      </c>
      <c r="E26" s="41">
        <v>1</v>
      </c>
      <c r="F26" s="12" t="s">
        <v>53</v>
      </c>
      <c r="G26" s="20">
        <v>1</v>
      </c>
      <c r="H26" s="12" t="s">
        <v>54</v>
      </c>
      <c r="I26" s="52">
        <f>E26*G26</f>
        <v>1</v>
      </c>
      <c r="J26" s="7"/>
    </row>
    <row r="27" spans="2:10" x14ac:dyDescent="0.3">
      <c r="B27" s="5"/>
      <c r="C27" s="67" t="s">
        <v>55</v>
      </c>
      <c r="D27" s="34" t="s">
        <v>56</v>
      </c>
      <c r="E27" s="42">
        <v>1</v>
      </c>
      <c r="F27" t="s">
        <v>53</v>
      </c>
      <c r="G27" s="17">
        <v>1</v>
      </c>
      <c r="H27" t="s">
        <v>54</v>
      </c>
      <c r="I27" s="53">
        <f t="shared" ref="I27:I29" si="1">E27*G27</f>
        <v>1</v>
      </c>
      <c r="J27" s="7"/>
    </row>
    <row r="28" spans="2:10" x14ac:dyDescent="0.3">
      <c r="B28" s="5"/>
      <c r="C28" s="67" t="s">
        <v>57</v>
      </c>
      <c r="D28" s="34" t="s">
        <v>58</v>
      </c>
      <c r="E28" s="42">
        <v>1</v>
      </c>
      <c r="F28" t="s">
        <v>53</v>
      </c>
      <c r="G28" s="17">
        <v>1</v>
      </c>
      <c r="H28" t="s">
        <v>54</v>
      </c>
      <c r="I28" s="53">
        <f t="shared" si="1"/>
        <v>1</v>
      </c>
      <c r="J28" s="7"/>
    </row>
    <row r="29" spans="2:10" x14ac:dyDescent="0.3">
      <c r="B29" s="5"/>
      <c r="C29" s="63" t="s">
        <v>59</v>
      </c>
      <c r="D29" s="35" t="s">
        <v>60</v>
      </c>
      <c r="E29" s="43">
        <v>1</v>
      </c>
      <c r="F29" s="45" t="s">
        <v>53</v>
      </c>
      <c r="G29" s="19">
        <v>1</v>
      </c>
      <c r="H29" s="45" t="s">
        <v>54</v>
      </c>
      <c r="I29" s="54">
        <f t="shared" si="1"/>
        <v>1</v>
      </c>
      <c r="J29" s="7"/>
    </row>
    <row r="30" spans="2:10" x14ac:dyDescent="0.3">
      <c r="B30" s="5"/>
      <c r="H30" s="46" t="s">
        <v>61</v>
      </c>
      <c r="I30" s="55">
        <f>SUM(I26:I29)</f>
        <v>4</v>
      </c>
      <c r="J30" s="7"/>
    </row>
    <row r="31" spans="2:10" x14ac:dyDescent="0.3">
      <c r="B31" s="5"/>
      <c r="H31" s="46"/>
      <c r="I31" s="55"/>
      <c r="J31" s="7"/>
    </row>
    <row r="32" spans="2:10" x14ac:dyDescent="0.3">
      <c r="B32" s="5"/>
      <c r="D32" s="27" t="s">
        <v>62</v>
      </c>
      <c r="J32" s="7"/>
    </row>
    <row r="33" spans="1:10" x14ac:dyDescent="0.3">
      <c r="B33" s="5"/>
      <c r="C33" s="64" t="s">
        <v>63</v>
      </c>
      <c r="D33" s="33" t="s">
        <v>64</v>
      </c>
      <c r="E33" s="41">
        <v>1</v>
      </c>
      <c r="F33" s="12" t="s">
        <v>53</v>
      </c>
      <c r="G33" s="20">
        <v>1</v>
      </c>
      <c r="H33" s="12" t="s">
        <v>54</v>
      </c>
      <c r="I33" s="52">
        <f>E33*G33</f>
        <v>1</v>
      </c>
      <c r="J33" s="7"/>
    </row>
    <row r="34" spans="1:10" x14ac:dyDescent="0.3">
      <c r="B34" s="5"/>
      <c r="C34" s="67" t="s">
        <v>65</v>
      </c>
      <c r="D34" s="34" t="s">
        <v>66</v>
      </c>
      <c r="E34" s="42">
        <v>1</v>
      </c>
      <c r="F34" t="s">
        <v>53</v>
      </c>
      <c r="G34" s="17">
        <v>1</v>
      </c>
      <c r="H34" t="s">
        <v>54</v>
      </c>
      <c r="I34" s="53">
        <f>E34*G34</f>
        <v>1</v>
      </c>
      <c r="J34" s="7"/>
    </row>
    <row r="35" spans="1:10" x14ac:dyDescent="0.3">
      <c r="B35" s="5"/>
      <c r="C35" s="67" t="s">
        <v>67</v>
      </c>
      <c r="D35" s="34" t="s">
        <v>68</v>
      </c>
      <c r="E35" s="42">
        <v>1</v>
      </c>
      <c r="F35" t="s">
        <v>53</v>
      </c>
      <c r="G35" s="17">
        <v>1</v>
      </c>
      <c r="H35" t="s">
        <v>54</v>
      </c>
      <c r="I35" s="53">
        <f t="shared" ref="I35:I39" si="2">E35*G35</f>
        <v>1</v>
      </c>
      <c r="J35" s="7"/>
    </row>
    <row r="36" spans="1:10" x14ac:dyDescent="0.3">
      <c r="B36" s="5"/>
      <c r="C36" s="67" t="s">
        <v>69</v>
      </c>
      <c r="D36" s="34" t="s">
        <v>70</v>
      </c>
      <c r="E36" s="42">
        <v>1</v>
      </c>
      <c r="F36" t="s">
        <v>53</v>
      </c>
      <c r="G36" s="17">
        <v>1</v>
      </c>
      <c r="H36" t="s">
        <v>54</v>
      </c>
      <c r="I36" s="53">
        <f t="shared" si="2"/>
        <v>1</v>
      </c>
      <c r="J36" s="7"/>
    </row>
    <row r="37" spans="1:10" x14ac:dyDescent="0.3">
      <c r="B37" s="5"/>
      <c r="C37" s="67" t="s">
        <v>71</v>
      </c>
      <c r="D37" s="34" t="s">
        <v>72</v>
      </c>
      <c r="E37" s="21">
        <v>0.01</v>
      </c>
      <c r="F37" t="s">
        <v>73</v>
      </c>
      <c r="G37" s="51">
        <f>SUM(I30:I36)+I23</f>
        <v>73108</v>
      </c>
      <c r="I37" s="53">
        <f>E37*G37</f>
        <v>731.08</v>
      </c>
      <c r="J37" s="7"/>
    </row>
    <row r="38" spans="1:10" x14ac:dyDescent="0.3">
      <c r="B38" s="5"/>
      <c r="C38" s="67" t="s">
        <v>74</v>
      </c>
      <c r="D38" s="34" t="s">
        <v>75</v>
      </c>
      <c r="E38" s="21">
        <v>0.01</v>
      </c>
      <c r="F38" t="s">
        <v>73</v>
      </c>
      <c r="G38" s="51">
        <f>SUM(I30:I37)+I23</f>
        <v>73839.08</v>
      </c>
      <c r="I38" s="53">
        <f t="shared" si="2"/>
        <v>738.39080000000001</v>
      </c>
      <c r="J38" s="7"/>
    </row>
    <row r="39" spans="1:10" x14ac:dyDescent="0.3">
      <c r="B39" s="5"/>
      <c r="C39" s="63" t="s">
        <v>76</v>
      </c>
      <c r="D39" s="35" t="s">
        <v>77</v>
      </c>
      <c r="E39" s="22">
        <v>0.01</v>
      </c>
      <c r="F39" s="45" t="s">
        <v>73</v>
      </c>
      <c r="G39" s="61">
        <f>SUM(I30:I37)+I23</f>
        <v>73839.08</v>
      </c>
      <c r="H39" s="45"/>
      <c r="I39" s="54">
        <f t="shared" si="2"/>
        <v>738.39080000000001</v>
      </c>
      <c r="J39" s="7"/>
    </row>
    <row r="40" spans="1:10" x14ac:dyDescent="0.3">
      <c r="B40" s="5"/>
      <c r="H40" s="46" t="s">
        <v>78</v>
      </c>
      <c r="I40" s="55">
        <f>SUM(I33:I39)</f>
        <v>2211.8616000000002</v>
      </c>
      <c r="J40" s="7"/>
    </row>
    <row r="41" spans="1:10" x14ac:dyDescent="0.3">
      <c r="A41" s="7"/>
      <c r="H41" s="46"/>
      <c r="I41" s="55"/>
      <c r="J41" s="7"/>
    </row>
    <row r="42" spans="1:10" x14ac:dyDescent="0.3">
      <c r="A42" s="65"/>
      <c r="B42" s="38"/>
      <c r="C42" s="38"/>
      <c r="D42" s="36" t="s">
        <v>79</v>
      </c>
      <c r="E42" s="38"/>
      <c r="F42" s="38"/>
      <c r="G42" s="38"/>
      <c r="H42" s="38"/>
      <c r="I42" s="38"/>
      <c r="J42" s="65"/>
    </row>
    <row r="43" spans="1:10" x14ac:dyDescent="0.3">
      <c r="A43" s="65"/>
      <c r="B43" s="38"/>
      <c r="C43" s="66" t="s">
        <v>80</v>
      </c>
      <c r="D43" s="37" t="s">
        <v>81</v>
      </c>
      <c r="E43" s="44">
        <v>0.25</v>
      </c>
      <c r="F43" s="44" t="s">
        <v>53</v>
      </c>
      <c r="G43" s="23">
        <v>1</v>
      </c>
      <c r="H43" s="44" t="s">
        <v>54</v>
      </c>
      <c r="I43" s="56">
        <f>E43*G43</f>
        <v>0.25</v>
      </c>
      <c r="J43" s="65"/>
    </row>
    <row r="44" spans="1:10" x14ac:dyDescent="0.3">
      <c r="A44" s="65"/>
      <c r="B44" s="38"/>
      <c r="C44" s="66" t="s">
        <v>82</v>
      </c>
      <c r="D44" s="37" t="s">
        <v>83</v>
      </c>
      <c r="E44" s="44">
        <v>0.25</v>
      </c>
      <c r="F44" s="44" t="s">
        <v>53</v>
      </c>
      <c r="G44" s="23">
        <v>1</v>
      </c>
      <c r="H44" s="44" t="s">
        <v>54</v>
      </c>
      <c r="I44" s="56">
        <f t="shared" ref="I44:I46" si="3">E44*G44</f>
        <v>0.25</v>
      </c>
      <c r="J44" s="65"/>
    </row>
    <row r="45" spans="1:10" x14ac:dyDescent="0.3">
      <c r="A45" s="65"/>
      <c r="B45" s="38"/>
      <c r="C45" s="66" t="s">
        <v>84</v>
      </c>
      <c r="D45" s="37" t="s">
        <v>85</v>
      </c>
      <c r="E45" s="44">
        <v>0.25</v>
      </c>
      <c r="F45" s="44" t="s">
        <v>53</v>
      </c>
      <c r="G45" s="23">
        <v>1</v>
      </c>
      <c r="H45" s="44" t="s">
        <v>54</v>
      </c>
      <c r="I45" s="56">
        <f t="shared" si="3"/>
        <v>0.25</v>
      </c>
      <c r="J45" s="65"/>
    </row>
    <row r="46" spans="1:10" x14ac:dyDescent="0.3">
      <c r="A46" s="65"/>
      <c r="B46" s="38"/>
      <c r="C46" s="66" t="s">
        <v>86</v>
      </c>
      <c r="D46" s="37" t="s">
        <v>87</v>
      </c>
      <c r="E46" s="44">
        <v>0.25</v>
      </c>
      <c r="F46" s="44" t="s">
        <v>53</v>
      </c>
      <c r="G46" s="23">
        <v>1</v>
      </c>
      <c r="H46" s="44" t="s">
        <v>54</v>
      </c>
      <c r="I46" s="56">
        <f t="shared" si="3"/>
        <v>0.25</v>
      </c>
      <c r="J46" s="65"/>
    </row>
    <row r="47" spans="1:10" x14ac:dyDescent="0.3">
      <c r="A47" s="65"/>
      <c r="B47" s="38"/>
      <c r="C47" s="38"/>
      <c r="D47" s="38"/>
      <c r="E47" s="38"/>
      <c r="F47" s="38"/>
      <c r="G47" s="38"/>
      <c r="H47" s="47" t="s">
        <v>88</v>
      </c>
      <c r="I47" s="57">
        <f>SUM(I43:I46)</f>
        <v>1</v>
      </c>
      <c r="J47" s="65"/>
    </row>
    <row r="48" spans="1:10" x14ac:dyDescent="0.3">
      <c r="A48" s="65"/>
      <c r="B48" s="38"/>
      <c r="C48" s="38"/>
      <c r="D48" s="38"/>
      <c r="E48" s="38"/>
      <c r="F48" s="38"/>
      <c r="G48" s="38"/>
      <c r="H48" s="47"/>
      <c r="I48" s="57"/>
      <c r="J48" s="65"/>
    </row>
    <row r="49" spans="2:10" x14ac:dyDescent="0.3">
      <c r="B49" s="5"/>
      <c r="D49" s="27" t="s">
        <v>89</v>
      </c>
      <c r="E49" s="42"/>
      <c r="I49" s="51"/>
      <c r="J49" s="7"/>
    </row>
    <row r="50" spans="2:10" x14ac:dyDescent="0.3">
      <c r="B50" s="5"/>
      <c r="C50" s="64" t="s">
        <v>139</v>
      </c>
      <c r="D50" s="33" t="s">
        <v>137</v>
      </c>
      <c r="E50" s="62">
        <v>0</v>
      </c>
      <c r="F50" s="12" t="s">
        <v>29</v>
      </c>
      <c r="G50" s="81">
        <v>0</v>
      </c>
      <c r="H50" s="12" t="s">
        <v>30</v>
      </c>
      <c r="I50" s="52">
        <f>E50*G50</f>
        <v>0</v>
      </c>
      <c r="J50" s="7"/>
    </row>
    <row r="51" spans="2:10" x14ac:dyDescent="0.3">
      <c r="B51" s="5"/>
      <c r="C51" s="63" t="s">
        <v>140</v>
      </c>
      <c r="D51" s="35" t="s">
        <v>136</v>
      </c>
      <c r="E51" s="40">
        <v>0</v>
      </c>
      <c r="F51" s="45" t="s">
        <v>29</v>
      </c>
      <c r="G51" s="74">
        <v>0</v>
      </c>
      <c r="H51" s="45" t="s">
        <v>30</v>
      </c>
      <c r="I51" s="54">
        <f>E51*G51</f>
        <v>0</v>
      </c>
      <c r="J51" s="7"/>
    </row>
    <row r="52" spans="2:10" x14ac:dyDescent="0.3">
      <c r="B52" s="5"/>
      <c r="H52" s="46" t="s">
        <v>90</v>
      </c>
      <c r="I52" s="55">
        <f>SUM(I50:I51)</f>
        <v>0</v>
      </c>
      <c r="J52" s="7"/>
    </row>
    <row r="53" spans="2:10" x14ac:dyDescent="0.3">
      <c r="B53" s="5"/>
      <c r="H53" s="46"/>
      <c r="I53" s="55"/>
      <c r="J53" s="7"/>
    </row>
    <row r="54" spans="2:10" x14ac:dyDescent="0.3">
      <c r="B54" s="5"/>
      <c r="H54" s="48" t="s">
        <v>107</v>
      </c>
      <c r="I54" s="58">
        <f>I23+I40+I30+I47-I52</f>
        <v>75316.861600000004</v>
      </c>
      <c r="J54" s="7"/>
    </row>
    <row r="55" spans="2:10" ht="13.5" thickBot="1" x14ac:dyDescent="0.35">
      <c r="B55" s="14"/>
      <c r="C55" s="15"/>
      <c r="D55" s="15"/>
      <c r="E55" s="15"/>
      <c r="F55" s="15"/>
      <c r="G55" s="15"/>
      <c r="H55" s="15"/>
      <c r="I55" s="15"/>
      <c r="J55" s="16"/>
    </row>
  </sheetData>
  <sheetProtection algorithmName="SHA-512" hashValue="4KhOOShSn4Uk11/J1bnOG+nc1LDugm0giFrLTn0Ufo2lCHvsYl2OnzzeBVy7QWyV6JRPZY5DH+r4O59ms4tMow==" saltValue="vndd8TV3dqmCfWmULv3rn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8106-E913-4B48-8366-0A1E1024555D}">
  <dimension ref="A1:K124"/>
  <sheetViews>
    <sheetView topLeftCell="A69" zoomScale="85" zoomScaleNormal="85" workbookViewId="0">
      <selection activeCell="E82" sqref="E82"/>
    </sheetView>
  </sheetViews>
  <sheetFormatPr defaultColWidth="8.8984375" defaultRowHeight="13" x14ac:dyDescent="0.3"/>
  <cols>
    <col min="2" max="2" width="9.09765625" customWidth="1"/>
    <col min="3" max="3" width="4.8984375" bestFit="1" customWidth="1"/>
    <col min="4" max="4" width="72.3984375" customWidth="1"/>
    <col min="5" max="5" width="17.8984375" customWidth="1"/>
    <col min="6" max="6" width="8.8984375" bestFit="1" customWidth="1"/>
    <col min="7" max="7" width="14.296875" bestFit="1" customWidth="1"/>
    <col min="8" max="8" width="49.8984375" bestFit="1" customWidth="1"/>
    <col min="9" max="9" width="17.8984375" customWidth="1"/>
  </cols>
  <sheetData>
    <row r="1" spans="1:11" ht="13.5" thickBot="1" x14ac:dyDescent="0.35"/>
    <row r="2" spans="1:11" x14ac:dyDescent="0.3">
      <c r="B2" s="2"/>
      <c r="C2" s="3"/>
      <c r="D2" s="3"/>
      <c r="E2" s="3"/>
      <c r="F2" s="3"/>
      <c r="G2" s="3"/>
      <c r="H2" s="3"/>
      <c r="I2" s="3"/>
      <c r="J2" s="4"/>
    </row>
    <row r="3" spans="1:11" ht="27" customHeight="1" x14ac:dyDescent="0.3">
      <c r="A3" s="7"/>
      <c r="B3" s="26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1:11" x14ac:dyDescent="0.3">
      <c r="A4" s="7"/>
      <c r="B4" s="26"/>
      <c r="C4" s="72"/>
      <c r="D4" s="25" t="s">
        <v>108</v>
      </c>
      <c r="E4" s="25"/>
      <c r="F4" s="25"/>
      <c r="G4" s="25"/>
      <c r="H4" s="25"/>
      <c r="I4" s="50"/>
      <c r="J4" s="71"/>
      <c r="K4" s="26"/>
    </row>
    <row r="5" spans="1:11" x14ac:dyDescent="0.3">
      <c r="A5" s="7"/>
      <c r="J5" s="7"/>
    </row>
    <row r="6" spans="1:11" x14ac:dyDescent="0.3">
      <c r="A6" s="7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1:11" x14ac:dyDescent="0.3">
      <c r="A7" s="7"/>
      <c r="D7" s="27" t="s">
        <v>24</v>
      </c>
      <c r="J7" s="7"/>
    </row>
    <row r="8" spans="1:11" x14ac:dyDescent="0.3">
      <c r="A8" s="7"/>
      <c r="D8" s="28"/>
      <c r="E8" s="39"/>
      <c r="I8" s="51"/>
      <c r="J8" s="7"/>
    </row>
    <row r="9" spans="1:11" x14ac:dyDescent="0.3">
      <c r="A9" s="7"/>
      <c r="C9" s="64"/>
      <c r="D9" s="29" t="s">
        <v>109</v>
      </c>
      <c r="E9" s="12"/>
      <c r="F9" s="12"/>
      <c r="G9" s="12"/>
      <c r="H9" s="12"/>
      <c r="I9" s="52"/>
      <c r="J9" s="7"/>
    </row>
    <row r="10" spans="1:11" x14ac:dyDescent="0.3">
      <c r="A10" s="7"/>
      <c r="C10" s="67" t="s">
        <v>25</v>
      </c>
      <c r="D10" s="30" t="s">
        <v>26</v>
      </c>
      <c r="I10" s="53"/>
      <c r="J10" s="7"/>
    </row>
    <row r="11" spans="1:11" x14ac:dyDescent="0.3">
      <c r="A11" s="7"/>
      <c r="C11" s="67" t="s">
        <v>27</v>
      </c>
      <c r="D11" s="28" t="s">
        <v>28</v>
      </c>
      <c r="E11" s="39">
        <v>86300</v>
      </c>
      <c r="F11" t="s">
        <v>29</v>
      </c>
      <c r="G11" s="17">
        <v>1</v>
      </c>
      <c r="H11" t="s">
        <v>30</v>
      </c>
      <c r="I11" s="53">
        <f>E11*G11</f>
        <v>86300</v>
      </c>
      <c r="J11" s="7"/>
    </row>
    <row r="12" spans="1:11" x14ac:dyDescent="0.3">
      <c r="A12" s="7"/>
      <c r="C12" s="67" t="s">
        <v>31</v>
      </c>
      <c r="D12" s="28" t="s">
        <v>32</v>
      </c>
      <c r="E12" s="39">
        <v>86300</v>
      </c>
      <c r="F12" t="s">
        <v>29</v>
      </c>
      <c r="G12" s="17">
        <v>1</v>
      </c>
      <c r="H12" t="s">
        <v>30</v>
      </c>
      <c r="I12" s="53">
        <f t="shared" ref="I12:I21" si="0">E12*G12</f>
        <v>86300</v>
      </c>
      <c r="J12" s="7"/>
    </row>
    <row r="13" spans="1:11" x14ac:dyDescent="0.3">
      <c r="A13" s="7"/>
      <c r="C13" s="67" t="s">
        <v>33</v>
      </c>
      <c r="D13" s="28" t="s">
        <v>34</v>
      </c>
      <c r="E13" s="39"/>
      <c r="I13" s="53"/>
      <c r="J13" s="7"/>
    </row>
    <row r="14" spans="1:11" x14ac:dyDescent="0.3">
      <c r="A14" s="7"/>
      <c r="C14" s="67" t="s">
        <v>35</v>
      </c>
      <c r="D14" s="31" t="s">
        <v>36</v>
      </c>
      <c r="E14" s="39">
        <f>ROUNDUP(0.3*E12,-2)</f>
        <v>25900</v>
      </c>
      <c r="F14" t="s">
        <v>29</v>
      </c>
      <c r="G14" s="17">
        <v>1</v>
      </c>
      <c r="H14" t="s">
        <v>30</v>
      </c>
      <c r="I14" s="53">
        <f t="shared" si="0"/>
        <v>25900</v>
      </c>
      <c r="J14" s="7"/>
    </row>
    <row r="15" spans="1:11" x14ac:dyDescent="0.3">
      <c r="A15" s="7"/>
      <c r="C15" s="67" t="s">
        <v>37</v>
      </c>
      <c r="D15" s="31" t="s">
        <v>38</v>
      </c>
      <c r="E15" s="39">
        <f>ROUNDUP(0.7*E12,-2)</f>
        <v>60500</v>
      </c>
      <c r="F15" t="s">
        <v>29</v>
      </c>
      <c r="G15" s="17">
        <v>1</v>
      </c>
      <c r="H15" t="s">
        <v>30</v>
      </c>
      <c r="I15" s="53">
        <f t="shared" si="0"/>
        <v>60500</v>
      </c>
      <c r="J15" s="7"/>
    </row>
    <row r="16" spans="1:11" x14ac:dyDescent="0.3">
      <c r="A16" s="7"/>
      <c r="C16" s="67" t="s">
        <v>39</v>
      </c>
      <c r="D16" s="28" t="s">
        <v>40</v>
      </c>
      <c r="E16" s="39">
        <v>0</v>
      </c>
      <c r="F16" t="s">
        <v>29</v>
      </c>
      <c r="G16" s="75">
        <v>0</v>
      </c>
      <c r="H16" t="s">
        <v>30</v>
      </c>
      <c r="I16" s="53">
        <f t="shared" si="0"/>
        <v>0</v>
      </c>
      <c r="J16" s="7"/>
    </row>
    <row r="17" spans="1:10" x14ac:dyDescent="0.3">
      <c r="A17" s="7"/>
      <c r="C17" s="67" t="s">
        <v>41</v>
      </c>
      <c r="D17" s="30" t="s">
        <v>42</v>
      </c>
      <c r="I17" s="53"/>
      <c r="J17" s="68"/>
    </row>
    <row r="18" spans="1:10" x14ac:dyDescent="0.3">
      <c r="A18" s="7"/>
      <c r="C18" s="67" t="s">
        <v>43</v>
      </c>
      <c r="D18" s="28" t="s">
        <v>141</v>
      </c>
      <c r="E18" s="39">
        <v>100</v>
      </c>
      <c r="F18" t="s">
        <v>29</v>
      </c>
      <c r="G18" s="18">
        <v>1</v>
      </c>
      <c r="H18" t="s">
        <v>30</v>
      </c>
      <c r="I18" s="53">
        <f t="shared" si="0"/>
        <v>100</v>
      </c>
      <c r="J18" s="7"/>
    </row>
    <row r="19" spans="1:10" x14ac:dyDescent="0.3">
      <c r="A19" s="7"/>
      <c r="C19" s="67" t="s">
        <v>44</v>
      </c>
      <c r="D19" s="28" t="s">
        <v>32</v>
      </c>
      <c r="E19" s="39">
        <v>100</v>
      </c>
      <c r="F19" t="s">
        <v>29</v>
      </c>
      <c r="G19" s="18">
        <v>1</v>
      </c>
      <c r="H19" t="s">
        <v>30</v>
      </c>
      <c r="I19" s="53">
        <f t="shared" si="0"/>
        <v>100</v>
      </c>
      <c r="J19" s="7"/>
    </row>
    <row r="20" spans="1:10" x14ac:dyDescent="0.3">
      <c r="A20" s="7"/>
      <c r="C20" s="67" t="s">
        <v>45</v>
      </c>
      <c r="D20" s="28" t="s">
        <v>46</v>
      </c>
      <c r="E20" s="39">
        <v>100</v>
      </c>
      <c r="F20" t="s">
        <v>29</v>
      </c>
      <c r="G20" s="18">
        <v>1</v>
      </c>
      <c r="H20" t="s">
        <v>30</v>
      </c>
      <c r="I20" s="53">
        <f t="shared" si="0"/>
        <v>100</v>
      </c>
      <c r="J20" s="7"/>
    </row>
    <row r="21" spans="1:10" x14ac:dyDescent="0.3">
      <c r="A21" s="7"/>
      <c r="C21" s="63" t="s">
        <v>47</v>
      </c>
      <c r="D21" s="32" t="s">
        <v>48</v>
      </c>
      <c r="E21" s="40">
        <v>100</v>
      </c>
      <c r="F21" s="45" t="s">
        <v>29</v>
      </c>
      <c r="G21" s="19">
        <v>1</v>
      </c>
      <c r="H21" s="45" t="s">
        <v>30</v>
      </c>
      <c r="I21" s="54">
        <f t="shared" si="0"/>
        <v>100</v>
      </c>
      <c r="J21" s="7"/>
    </row>
    <row r="22" spans="1:10" x14ac:dyDescent="0.3">
      <c r="A22" s="7"/>
      <c r="D22" s="31"/>
      <c r="E22" s="39"/>
      <c r="G22" s="75"/>
      <c r="I22" s="51"/>
      <c r="J22" s="7"/>
    </row>
    <row r="23" spans="1:10" x14ac:dyDescent="0.3">
      <c r="A23" s="7"/>
      <c r="C23" s="64"/>
      <c r="D23" s="29" t="s">
        <v>110</v>
      </c>
      <c r="E23" s="12"/>
      <c r="F23" s="12"/>
      <c r="G23" s="12"/>
      <c r="H23" s="12"/>
      <c r="I23" s="52"/>
      <c r="J23" s="7"/>
    </row>
    <row r="24" spans="1:10" x14ac:dyDescent="0.3">
      <c r="A24" s="7"/>
      <c r="C24" s="67" t="s">
        <v>25</v>
      </c>
      <c r="D24" s="30" t="s">
        <v>26</v>
      </c>
      <c r="I24" s="53"/>
      <c r="J24" s="7"/>
    </row>
    <row r="25" spans="1:10" x14ac:dyDescent="0.3">
      <c r="A25" s="7"/>
      <c r="C25" s="67" t="s">
        <v>27</v>
      </c>
      <c r="D25" s="28" t="s">
        <v>28</v>
      </c>
      <c r="E25" s="39">
        <v>35400</v>
      </c>
      <c r="F25" t="s">
        <v>29</v>
      </c>
      <c r="G25" s="17">
        <v>1</v>
      </c>
      <c r="H25" t="s">
        <v>30</v>
      </c>
      <c r="I25" s="53">
        <f>E25*G25</f>
        <v>35400</v>
      </c>
      <c r="J25" s="7"/>
    </row>
    <row r="26" spans="1:10" x14ac:dyDescent="0.3">
      <c r="A26" s="7"/>
      <c r="C26" s="67" t="s">
        <v>31</v>
      </c>
      <c r="D26" s="28" t="s">
        <v>32</v>
      </c>
      <c r="E26" s="39">
        <v>35400</v>
      </c>
      <c r="F26" t="s">
        <v>29</v>
      </c>
      <c r="G26" s="17">
        <v>1</v>
      </c>
      <c r="H26" t="s">
        <v>30</v>
      </c>
      <c r="I26" s="53">
        <f t="shared" ref="I26" si="1">E26*G26</f>
        <v>35400</v>
      </c>
      <c r="J26" s="7"/>
    </row>
    <row r="27" spans="1:10" x14ac:dyDescent="0.3">
      <c r="A27" s="7"/>
      <c r="C27" s="67" t="s">
        <v>33</v>
      </c>
      <c r="D27" s="28" t="s">
        <v>34</v>
      </c>
      <c r="E27" s="39"/>
      <c r="I27" s="53"/>
      <c r="J27" s="7"/>
    </row>
    <row r="28" spans="1:10" x14ac:dyDescent="0.3">
      <c r="A28" s="7"/>
      <c r="C28" s="67" t="s">
        <v>35</v>
      </c>
      <c r="D28" s="31" t="s">
        <v>36</v>
      </c>
      <c r="E28" s="39">
        <f>ROUNDUP(0.3*E26,-2)</f>
        <v>10700</v>
      </c>
      <c r="F28" t="s">
        <v>29</v>
      </c>
      <c r="G28" s="17">
        <v>1</v>
      </c>
      <c r="H28" t="s">
        <v>30</v>
      </c>
      <c r="I28" s="53">
        <f t="shared" ref="I28:I30" si="2">E28*G28</f>
        <v>10700</v>
      </c>
      <c r="J28" s="7"/>
    </row>
    <row r="29" spans="1:10" x14ac:dyDescent="0.3">
      <c r="A29" s="7"/>
      <c r="C29" s="67" t="s">
        <v>37</v>
      </c>
      <c r="D29" s="31" t="s">
        <v>38</v>
      </c>
      <c r="E29" s="39">
        <f>ROUNDUP(0.7*E26,-2)</f>
        <v>24800</v>
      </c>
      <c r="F29" t="s">
        <v>29</v>
      </c>
      <c r="G29" s="17">
        <v>1</v>
      </c>
      <c r="H29" t="s">
        <v>30</v>
      </c>
      <c r="I29" s="53">
        <f t="shared" si="2"/>
        <v>24800</v>
      </c>
      <c r="J29" s="7"/>
    </row>
    <row r="30" spans="1:10" x14ac:dyDescent="0.3">
      <c r="A30" s="7"/>
      <c r="C30" s="67" t="s">
        <v>39</v>
      </c>
      <c r="D30" s="28" t="s">
        <v>40</v>
      </c>
      <c r="E30" s="39">
        <v>12800</v>
      </c>
      <c r="F30" t="s">
        <v>29</v>
      </c>
      <c r="G30" s="17">
        <v>1</v>
      </c>
      <c r="H30" t="s">
        <v>30</v>
      </c>
      <c r="I30" s="53">
        <f t="shared" si="2"/>
        <v>12800</v>
      </c>
      <c r="J30" s="7"/>
    </row>
    <row r="31" spans="1:10" x14ac:dyDescent="0.3">
      <c r="A31" s="7"/>
      <c r="C31" s="67" t="s">
        <v>41</v>
      </c>
      <c r="D31" s="30" t="s">
        <v>42</v>
      </c>
      <c r="I31" s="53"/>
      <c r="J31" s="7"/>
    </row>
    <row r="32" spans="1:10" x14ac:dyDescent="0.3">
      <c r="A32" s="7"/>
      <c r="C32" s="67" t="s">
        <v>43</v>
      </c>
      <c r="D32" s="28" t="s">
        <v>141</v>
      </c>
      <c r="E32" s="39">
        <v>0</v>
      </c>
      <c r="F32" t="s">
        <v>29</v>
      </c>
      <c r="G32" s="82">
        <v>0</v>
      </c>
      <c r="H32" t="s">
        <v>30</v>
      </c>
      <c r="I32" s="53">
        <f t="shared" ref="I32:I35" si="3">E32*G32</f>
        <v>0</v>
      </c>
      <c r="J32" s="7"/>
    </row>
    <row r="33" spans="1:10" x14ac:dyDescent="0.3">
      <c r="A33" s="7"/>
      <c r="C33" s="67" t="s">
        <v>44</v>
      </c>
      <c r="D33" s="28" t="s">
        <v>32</v>
      </c>
      <c r="E33" s="39">
        <v>0</v>
      </c>
      <c r="F33" t="s">
        <v>29</v>
      </c>
      <c r="G33" s="82">
        <v>0</v>
      </c>
      <c r="H33" t="s">
        <v>30</v>
      </c>
      <c r="I33" s="53">
        <f t="shared" si="3"/>
        <v>0</v>
      </c>
      <c r="J33" s="7"/>
    </row>
    <row r="34" spans="1:10" x14ac:dyDescent="0.3">
      <c r="A34" s="7"/>
      <c r="C34" s="67" t="s">
        <v>45</v>
      </c>
      <c r="D34" s="28" t="s">
        <v>46</v>
      </c>
      <c r="E34" s="39">
        <v>0</v>
      </c>
      <c r="F34" t="s">
        <v>29</v>
      </c>
      <c r="G34" s="82">
        <v>0</v>
      </c>
      <c r="H34" t="s">
        <v>30</v>
      </c>
      <c r="I34" s="53">
        <f t="shared" si="3"/>
        <v>0</v>
      </c>
      <c r="J34" s="7"/>
    </row>
    <row r="35" spans="1:10" x14ac:dyDescent="0.3">
      <c r="A35" s="7"/>
      <c r="C35" s="63" t="s">
        <v>47</v>
      </c>
      <c r="D35" s="32" t="s">
        <v>48</v>
      </c>
      <c r="E35" s="40">
        <v>0</v>
      </c>
      <c r="F35" s="45" t="s">
        <v>29</v>
      </c>
      <c r="G35" s="74">
        <v>0</v>
      </c>
      <c r="H35" s="45" t="s">
        <v>30</v>
      </c>
      <c r="I35" s="54">
        <f t="shared" si="3"/>
        <v>0</v>
      </c>
      <c r="J35" s="7"/>
    </row>
    <row r="36" spans="1:10" x14ac:dyDescent="0.3">
      <c r="A36" s="7"/>
      <c r="D36" s="28"/>
      <c r="E36" s="39"/>
      <c r="G36" s="75"/>
      <c r="I36" s="51"/>
      <c r="J36" s="7"/>
    </row>
    <row r="37" spans="1:10" x14ac:dyDescent="0.3">
      <c r="A37" s="7"/>
      <c r="C37" s="64"/>
      <c r="D37" s="29" t="s">
        <v>111</v>
      </c>
      <c r="E37" s="12"/>
      <c r="F37" s="12"/>
      <c r="G37" s="12"/>
      <c r="H37" s="12"/>
      <c r="I37" s="52"/>
      <c r="J37" s="7"/>
    </row>
    <row r="38" spans="1:10" x14ac:dyDescent="0.3">
      <c r="A38" s="7"/>
      <c r="C38" s="67" t="s">
        <v>25</v>
      </c>
      <c r="D38" s="30" t="s">
        <v>26</v>
      </c>
      <c r="I38" s="53"/>
      <c r="J38" s="7"/>
    </row>
    <row r="39" spans="1:10" x14ac:dyDescent="0.3">
      <c r="A39" s="7"/>
      <c r="C39" s="67" t="s">
        <v>27</v>
      </c>
      <c r="D39" s="28" t="s">
        <v>28</v>
      </c>
      <c r="E39" s="39">
        <v>75700</v>
      </c>
      <c r="F39" t="s">
        <v>29</v>
      </c>
      <c r="G39" s="17">
        <v>1</v>
      </c>
      <c r="H39" t="s">
        <v>30</v>
      </c>
      <c r="I39" s="53">
        <f>E39*G39</f>
        <v>75700</v>
      </c>
      <c r="J39" s="7"/>
    </row>
    <row r="40" spans="1:10" x14ac:dyDescent="0.3">
      <c r="A40" s="7"/>
      <c r="C40" s="67" t="s">
        <v>31</v>
      </c>
      <c r="D40" s="28" t="s">
        <v>32</v>
      </c>
      <c r="E40" s="39">
        <v>75700</v>
      </c>
      <c r="F40" t="s">
        <v>29</v>
      </c>
      <c r="G40" s="17">
        <v>1</v>
      </c>
      <c r="H40" t="s">
        <v>30</v>
      </c>
      <c r="I40" s="53">
        <f t="shared" ref="I40" si="4">E40*G40</f>
        <v>75700</v>
      </c>
      <c r="J40" s="7"/>
    </row>
    <row r="41" spans="1:10" x14ac:dyDescent="0.3">
      <c r="A41" s="7"/>
      <c r="C41" s="67" t="s">
        <v>33</v>
      </c>
      <c r="D41" s="28" t="s">
        <v>34</v>
      </c>
      <c r="E41" s="39"/>
      <c r="I41" s="53"/>
      <c r="J41" s="7"/>
    </row>
    <row r="42" spans="1:10" x14ac:dyDescent="0.3">
      <c r="A42" s="7"/>
      <c r="C42" s="67" t="s">
        <v>35</v>
      </c>
      <c r="D42" s="31" t="s">
        <v>36</v>
      </c>
      <c r="E42" s="39">
        <f>ROUNDUP(0.3*E40,-2)</f>
        <v>22800</v>
      </c>
      <c r="F42" t="s">
        <v>29</v>
      </c>
      <c r="G42" s="17">
        <v>1</v>
      </c>
      <c r="H42" t="s">
        <v>30</v>
      </c>
      <c r="I42" s="53">
        <f t="shared" ref="I42:I44" si="5">E42*G42</f>
        <v>22800</v>
      </c>
      <c r="J42" s="7"/>
    </row>
    <row r="43" spans="1:10" x14ac:dyDescent="0.3">
      <c r="A43" s="7"/>
      <c r="C43" s="67" t="s">
        <v>37</v>
      </c>
      <c r="D43" s="31" t="s">
        <v>38</v>
      </c>
      <c r="E43" s="39">
        <f>ROUNDUP(0.7*E40,-2)</f>
        <v>53000</v>
      </c>
      <c r="F43" t="s">
        <v>29</v>
      </c>
      <c r="G43" s="17">
        <v>1</v>
      </c>
      <c r="H43" t="s">
        <v>30</v>
      </c>
      <c r="I43" s="53">
        <f t="shared" si="5"/>
        <v>53000</v>
      </c>
      <c r="J43" s="7"/>
    </row>
    <row r="44" spans="1:10" x14ac:dyDescent="0.3">
      <c r="A44" s="7"/>
      <c r="C44" s="67" t="s">
        <v>39</v>
      </c>
      <c r="D44" s="28" t="s">
        <v>40</v>
      </c>
      <c r="E44" s="39">
        <v>1000</v>
      </c>
      <c r="F44" t="s">
        <v>29</v>
      </c>
      <c r="G44" s="17">
        <v>1</v>
      </c>
      <c r="H44" t="s">
        <v>30</v>
      </c>
      <c r="I44" s="53">
        <f t="shared" si="5"/>
        <v>1000</v>
      </c>
      <c r="J44" s="7"/>
    </row>
    <row r="45" spans="1:10" x14ac:dyDescent="0.3">
      <c r="A45" s="7"/>
      <c r="C45" s="67" t="s">
        <v>41</v>
      </c>
      <c r="D45" s="30" t="s">
        <v>42</v>
      </c>
      <c r="I45" s="53"/>
      <c r="J45" s="7"/>
    </row>
    <row r="46" spans="1:10" x14ac:dyDescent="0.3">
      <c r="A46" s="7"/>
      <c r="C46" s="67" t="s">
        <v>43</v>
      </c>
      <c r="D46" s="28" t="s">
        <v>141</v>
      </c>
      <c r="E46" s="39">
        <v>0</v>
      </c>
      <c r="F46" t="s">
        <v>29</v>
      </c>
      <c r="G46" s="82">
        <v>0</v>
      </c>
      <c r="H46" t="s">
        <v>30</v>
      </c>
      <c r="I46" s="53">
        <f t="shared" ref="I46:I49" si="6">E46*G46</f>
        <v>0</v>
      </c>
      <c r="J46" s="7"/>
    </row>
    <row r="47" spans="1:10" x14ac:dyDescent="0.3">
      <c r="A47" s="7"/>
      <c r="C47" s="67" t="s">
        <v>44</v>
      </c>
      <c r="D47" s="28" t="s">
        <v>32</v>
      </c>
      <c r="E47" s="39">
        <v>0</v>
      </c>
      <c r="F47" t="s">
        <v>29</v>
      </c>
      <c r="G47" s="82">
        <v>0</v>
      </c>
      <c r="H47" t="s">
        <v>30</v>
      </c>
      <c r="I47" s="53">
        <f t="shared" si="6"/>
        <v>0</v>
      </c>
      <c r="J47" s="7"/>
    </row>
    <row r="48" spans="1:10" x14ac:dyDescent="0.3">
      <c r="A48" s="7"/>
      <c r="C48" s="67" t="s">
        <v>45</v>
      </c>
      <c r="D48" s="28" t="s">
        <v>46</v>
      </c>
      <c r="E48" s="39">
        <v>0</v>
      </c>
      <c r="F48" t="s">
        <v>29</v>
      </c>
      <c r="G48" s="82">
        <v>0</v>
      </c>
      <c r="H48" t="s">
        <v>30</v>
      </c>
      <c r="I48" s="53">
        <f t="shared" si="6"/>
        <v>0</v>
      </c>
      <c r="J48" s="7"/>
    </row>
    <row r="49" spans="1:10" x14ac:dyDescent="0.3">
      <c r="A49" s="7"/>
      <c r="C49" s="63" t="s">
        <v>47</v>
      </c>
      <c r="D49" s="32" t="s">
        <v>48</v>
      </c>
      <c r="E49" s="40">
        <v>0</v>
      </c>
      <c r="F49" s="45" t="s">
        <v>29</v>
      </c>
      <c r="G49" s="74">
        <v>0</v>
      </c>
      <c r="H49" s="45" t="s">
        <v>30</v>
      </c>
      <c r="I49" s="54">
        <f t="shared" si="6"/>
        <v>0</v>
      </c>
      <c r="J49" s="7"/>
    </row>
    <row r="50" spans="1:10" x14ac:dyDescent="0.3">
      <c r="A50" s="7"/>
      <c r="D50" s="28"/>
      <c r="E50" s="39"/>
      <c r="G50" s="75"/>
      <c r="I50" s="51"/>
      <c r="J50" s="7"/>
    </row>
    <row r="51" spans="1:10" x14ac:dyDescent="0.3">
      <c r="A51" s="7"/>
      <c r="C51" s="64"/>
      <c r="D51" s="29" t="s">
        <v>112</v>
      </c>
      <c r="E51" s="12"/>
      <c r="F51" s="12"/>
      <c r="G51" s="12"/>
      <c r="H51" s="12"/>
      <c r="I51" s="52"/>
      <c r="J51" s="7"/>
    </row>
    <row r="52" spans="1:10" x14ac:dyDescent="0.3">
      <c r="A52" s="7"/>
      <c r="B52" s="83"/>
      <c r="C52" s="67" t="s">
        <v>25</v>
      </c>
      <c r="D52" s="30" t="s">
        <v>26</v>
      </c>
      <c r="I52" s="53"/>
      <c r="J52" s="76"/>
    </row>
    <row r="53" spans="1:10" x14ac:dyDescent="0.3">
      <c r="A53" s="7"/>
      <c r="C53" s="67" t="s">
        <v>27</v>
      </c>
      <c r="D53" s="28" t="s">
        <v>28</v>
      </c>
      <c r="E53" s="39">
        <v>43900</v>
      </c>
      <c r="F53" t="s">
        <v>29</v>
      </c>
      <c r="G53" s="17">
        <v>1</v>
      </c>
      <c r="H53" t="s">
        <v>30</v>
      </c>
      <c r="I53" s="53">
        <f>E53*G53</f>
        <v>43900</v>
      </c>
      <c r="J53" s="7"/>
    </row>
    <row r="54" spans="1:10" x14ac:dyDescent="0.3">
      <c r="A54" s="7"/>
      <c r="C54" s="67" t="s">
        <v>31</v>
      </c>
      <c r="D54" s="28" t="s">
        <v>32</v>
      </c>
      <c r="E54" s="39">
        <v>43900</v>
      </c>
      <c r="F54" t="s">
        <v>29</v>
      </c>
      <c r="G54" s="17">
        <v>1</v>
      </c>
      <c r="H54" t="s">
        <v>30</v>
      </c>
      <c r="I54" s="53">
        <f t="shared" ref="I54" si="7">E54*G54</f>
        <v>43900</v>
      </c>
      <c r="J54" s="7"/>
    </row>
    <row r="55" spans="1:10" x14ac:dyDescent="0.3">
      <c r="A55" s="7"/>
      <c r="C55" s="67" t="s">
        <v>33</v>
      </c>
      <c r="D55" s="28" t="s">
        <v>34</v>
      </c>
      <c r="E55" s="39"/>
      <c r="I55" s="53"/>
      <c r="J55" s="7"/>
    </row>
    <row r="56" spans="1:10" x14ac:dyDescent="0.3">
      <c r="A56" s="7"/>
      <c r="C56" s="67" t="s">
        <v>35</v>
      </c>
      <c r="D56" s="31" t="s">
        <v>36</v>
      </c>
      <c r="E56" s="39">
        <f>ROUNDUP(0.3*E54,-2)</f>
        <v>13200</v>
      </c>
      <c r="F56" t="s">
        <v>29</v>
      </c>
      <c r="G56" s="17">
        <v>1</v>
      </c>
      <c r="H56" t="s">
        <v>30</v>
      </c>
      <c r="I56" s="53">
        <f t="shared" ref="I56:I58" si="8">E56*G56</f>
        <v>13200</v>
      </c>
      <c r="J56" s="7"/>
    </row>
    <row r="57" spans="1:10" x14ac:dyDescent="0.3">
      <c r="A57" s="7"/>
      <c r="C57" s="67" t="s">
        <v>37</v>
      </c>
      <c r="D57" s="31" t="s">
        <v>38</v>
      </c>
      <c r="E57" s="39">
        <f>ROUNDUP(0.7*E54,-2)</f>
        <v>30800</v>
      </c>
      <c r="F57" t="s">
        <v>29</v>
      </c>
      <c r="G57" s="17">
        <v>1</v>
      </c>
      <c r="H57" t="s">
        <v>30</v>
      </c>
      <c r="I57" s="53">
        <f t="shared" si="8"/>
        <v>30800</v>
      </c>
      <c r="J57" s="7"/>
    </row>
    <row r="58" spans="1:10" x14ac:dyDescent="0.3">
      <c r="A58" s="7"/>
      <c r="C58" s="67" t="s">
        <v>39</v>
      </c>
      <c r="D58" s="28" t="s">
        <v>40</v>
      </c>
      <c r="E58" s="39">
        <v>0</v>
      </c>
      <c r="F58" t="s">
        <v>29</v>
      </c>
      <c r="G58" s="75">
        <v>0</v>
      </c>
      <c r="H58" t="s">
        <v>30</v>
      </c>
      <c r="I58" s="53">
        <f t="shared" si="8"/>
        <v>0</v>
      </c>
      <c r="J58" s="7"/>
    </row>
    <row r="59" spans="1:10" x14ac:dyDescent="0.3">
      <c r="A59" s="7"/>
      <c r="C59" s="67" t="s">
        <v>41</v>
      </c>
      <c r="D59" s="30" t="s">
        <v>42</v>
      </c>
      <c r="I59" s="53"/>
      <c r="J59" s="7"/>
    </row>
    <row r="60" spans="1:10" x14ac:dyDescent="0.3">
      <c r="A60" s="7"/>
      <c r="C60" s="67" t="s">
        <v>43</v>
      </c>
      <c r="D60" s="28" t="s">
        <v>141</v>
      </c>
      <c r="E60" s="39">
        <v>0</v>
      </c>
      <c r="F60" t="s">
        <v>29</v>
      </c>
      <c r="G60" s="82">
        <v>0</v>
      </c>
      <c r="H60" t="s">
        <v>30</v>
      </c>
      <c r="I60" s="53">
        <f t="shared" ref="I60:I63" si="9">E60*G60</f>
        <v>0</v>
      </c>
      <c r="J60" s="7"/>
    </row>
    <row r="61" spans="1:10" x14ac:dyDescent="0.3">
      <c r="A61" s="7"/>
      <c r="C61" s="67" t="s">
        <v>44</v>
      </c>
      <c r="D61" s="28" t="s">
        <v>32</v>
      </c>
      <c r="E61" s="39">
        <v>0</v>
      </c>
      <c r="F61" t="s">
        <v>29</v>
      </c>
      <c r="G61" s="82">
        <v>0</v>
      </c>
      <c r="H61" t="s">
        <v>30</v>
      </c>
      <c r="I61" s="53">
        <f t="shared" si="9"/>
        <v>0</v>
      </c>
      <c r="J61" s="7"/>
    </row>
    <row r="62" spans="1:10" x14ac:dyDescent="0.3">
      <c r="A62" s="7"/>
      <c r="C62" s="67" t="s">
        <v>45</v>
      </c>
      <c r="D62" s="28" t="s">
        <v>46</v>
      </c>
      <c r="E62" s="39">
        <v>0</v>
      </c>
      <c r="F62" t="s">
        <v>29</v>
      </c>
      <c r="G62" s="82">
        <v>0</v>
      </c>
      <c r="H62" t="s">
        <v>30</v>
      </c>
      <c r="I62" s="53">
        <f t="shared" si="9"/>
        <v>0</v>
      </c>
      <c r="J62" s="7"/>
    </row>
    <row r="63" spans="1:10" x14ac:dyDescent="0.3">
      <c r="A63" s="7"/>
      <c r="C63" s="63" t="s">
        <v>47</v>
      </c>
      <c r="D63" s="32" t="s">
        <v>48</v>
      </c>
      <c r="E63" s="40">
        <v>0</v>
      </c>
      <c r="F63" s="45" t="s">
        <v>29</v>
      </c>
      <c r="G63" s="74">
        <v>0</v>
      </c>
      <c r="H63" s="45" t="s">
        <v>30</v>
      </c>
      <c r="I63" s="54">
        <f t="shared" si="9"/>
        <v>0</v>
      </c>
      <c r="J63" s="7"/>
    </row>
    <row r="64" spans="1:10" x14ac:dyDescent="0.3">
      <c r="A64" s="7"/>
      <c r="D64" s="28"/>
      <c r="E64" s="39"/>
      <c r="G64" s="75"/>
      <c r="I64" s="51"/>
      <c r="J64" s="7"/>
    </row>
    <row r="65" spans="1:10" x14ac:dyDescent="0.3">
      <c r="A65" s="7"/>
      <c r="C65" s="64"/>
      <c r="D65" s="29" t="s">
        <v>113</v>
      </c>
      <c r="E65" s="12"/>
      <c r="F65" s="12"/>
      <c r="G65" s="12"/>
      <c r="H65" s="12"/>
      <c r="I65" s="52"/>
      <c r="J65" s="7"/>
    </row>
    <row r="66" spans="1:10" x14ac:dyDescent="0.3">
      <c r="A66" s="7"/>
      <c r="C66" s="67" t="s">
        <v>25</v>
      </c>
      <c r="D66" s="30" t="s">
        <v>26</v>
      </c>
      <c r="I66" s="53"/>
      <c r="J66" s="7"/>
    </row>
    <row r="67" spans="1:10" x14ac:dyDescent="0.3">
      <c r="A67" s="7"/>
      <c r="C67" s="67" t="s">
        <v>27</v>
      </c>
      <c r="D67" s="28" t="s">
        <v>28</v>
      </c>
      <c r="E67" s="39">
        <v>8200</v>
      </c>
      <c r="F67" t="s">
        <v>29</v>
      </c>
      <c r="G67" s="17">
        <v>1</v>
      </c>
      <c r="H67" t="s">
        <v>30</v>
      </c>
      <c r="I67" s="53">
        <f>E67*G67</f>
        <v>8200</v>
      </c>
      <c r="J67" s="7"/>
    </row>
    <row r="68" spans="1:10" x14ac:dyDescent="0.3">
      <c r="A68" s="7"/>
      <c r="C68" s="67" t="s">
        <v>31</v>
      </c>
      <c r="D68" s="28" t="s">
        <v>32</v>
      </c>
      <c r="E68" s="39">
        <v>8200</v>
      </c>
      <c r="F68" t="s">
        <v>29</v>
      </c>
      <c r="G68" s="17">
        <v>1</v>
      </c>
      <c r="H68" t="s">
        <v>30</v>
      </c>
      <c r="I68" s="53">
        <f t="shared" ref="I68" si="10">E68*G68</f>
        <v>8200</v>
      </c>
      <c r="J68" s="7"/>
    </row>
    <row r="69" spans="1:10" x14ac:dyDescent="0.3">
      <c r="A69" s="7"/>
      <c r="C69" s="67" t="s">
        <v>33</v>
      </c>
      <c r="D69" s="28" t="s">
        <v>34</v>
      </c>
      <c r="E69" s="39"/>
      <c r="I69" s="53"/>
      <c r="J69" s="7"/>
    </row>
    <row r="70" spans="1:10" x14ac:dyDescent="0.3">
      <c r="A70" s="7"/>
      <c r="C70" s="67" t="s">
        <v>35</v>
      </c>
      <c r="D70" s="31" t="s">
        <v>36</v>
      </c>
      <c r="E70" s="39">
        <f>ROUNDUP(0.3*E68,-2)</f>
        <v>2500</v>
      </c>
      <c r="F70" t="s">
        <v>29</v>
      </c>
      <c r="G70" s="17">
        <v>1</v>
      </c>
      <c r="H70" t="s">
        <v>30</v>
      </c>
      <c r="I70" s="53">
        <f t="shared" ref="I70:I72" si="11">E70*G70</f>
        <v>2500</v>
      </c>
      <c r="J70" s="7"/>
    </row>
    <row r="71" spans="1:10" x14ac:dyDescent="0.3">
      <c r="A71" s="7"/>
      <c r="C71" s="67" t="s">
        <v>37</v>
      </c>
      <c r="D71" s="31" t="s">
        <v>38</v>
      </c>
      <c r="E71" s="39">
        <f>ROUNDUP(0.7*E68,-2)</f>
        <v>5800</v>
      </c>
      <c r="F71" t="s">
        <v>29</v>
      </c>
      <c r="G71" s="17">
        <v>1</v>
      </c>
      <c r="H71" t="s">
        <v>30</v>
      </c>
      <c r="I71" s="53">
        <f t="shared" si="11"/>
        <v>5800</v>
      </c>
      <c r="J71" s="7"/>
    </row>
    <row r="72" spans="1:10" x14ac:dyDescent="0.3">
      <c r="A72" s="7"/>
      <c r="C72" s="67" t="s">
        <v>39</v>
      </c>
      <c r="D72" s="28" t="s">
        <v>40</v>
      </c>
      <c r="E72" s="39">
        <v>400</v>
      </c>
      <c r="F72" t="s">
        <v>29</v>
      </c>
      <c r="G72" s="17">
        <v>1</v>
      </c>
      <c r="H72" t="s">
        <v>30</v>
      </c>
      <c r="I72" s="53">
        <f t="shared" si="11"/>
        <v>400</v>
      </c>
      <c r="J72" s="7"/>
    </row>
    <row r="73" spans="1:10" x14ac:dyDescent="0.3">
      <c r="A73" s="7"/>
      <c r="C73" s="67" t="s">
        <v>41</v>
      </c>
      <c r="D73" s="30" t="s">
        <v>42</v>
      </c>
      <c r="I73" s="53"/>
      <c r="J73" s="7"/>
    </row>
    <row r="74" spans="1:10" x14ac:dyDescent="0.3">
      <c r="A74" s="7"/>
      <c r="C74" s="67" t="s">
        <v>43</v>
      </c>
      <c r="D74" s="28" t="s">
        <v>141</v>
      </c>
      <c r="E74" s="39">
        <v>100</v>
      </c>
      <c r="F74" t="s">
        <v>29</v>
      </c>
      <c r="G74" s="18">
        <v>1</v>
      </c>
      <c r="H74" t="s">
        <v>30</v>
      </c>
      <c r="I74" s="53">
        <f t="shared" ref="I74:I77" si="12">E74*G74</f>
        <v>100</v>
      </c>
      <c r="J74" s="7"/>
    </row>
    <row r="75" spans="1:10" x14ac:dyDescent="0.3">
      <c r="A75" s="7"/>
      <c r="C75" s="67" t="s">
        <v>44</v>
      </c>
      <c r="D75" s="28" t="s">
        <v>32</v>
      </c>
      <c r="E75" s="39">
        <v>100</v>
      </c>
      <c r="F75" t="s">
        <v>29</v>
      </c>
      <c r="G75" s="18">
        <v>1</v>
      </c>
      <c r="H75" t="s">
        <v>30</v>
      </c>
      <c r="I75" s="53">
        <f t="shared" si="12"/>
        <v>100</v>
      </c>
      <c r="J75" s="7"/>
    </row>
    <row r="76" spans="1:10" x14ac:dyDescent="0.3">
      <c r="A76" s="7"/>
      <c r="C76" s="67" t="s">
        <v>45</v>
      </c>
      <c r="D76" s="28" t="s">
        <v>46</v>
      </c>
      <c r="E76" s="39">
        <v>100</v>
      </c>
      <c r="F76" t="s">
        <v>29</v>
      </c>
      <c r="G76" s="18">
        <v>1</v>
      </c>
      <c r="H76" t="s">
        <v>30</v>
      </c>
      <c r="I76" s="53">
        <f t="shared" si="12"/>
        <v>100</v>
      </c>
      <c r="J76" s="7"/>
    </row>
    <row r="77" spans="1:10" x14ac:dyDescent="0.3">
      <c r="A77" s="7"/>
      <c r="C77" s="63" t="s">
        <v>47</v>
      </c>
      <c r="D77" s="32" t="s">
        <v>48</v>
      </c>
      <c r="E77" s="40">
        <v>100</v>
      </c>
      <c r="F77" s="45" t="s">
        <v>29</v>
      </c>
      <c r="G77" s="19">
        <v>1</v>
      </c>
      <c r="H77" s="45" t="s">
        <v>30</v>
      </c>
      <c r="I77" s="54">
        <f t="shared" si="12"/>
        <v>100</v>
      </c>
      <c r="J77" s="7"/>
    </row>
    <row r="78" spans="1:10" x14ac:dyDescent="0.3">
      <c r="A78" s="7"/>
      <c r="D78" s="28"/>
      <c r="E78" s="39"/>
      <c r="G78" s="75"/>
      <c r="I78" s="51"/>
      <c r="J78" s="7"/>
    </row>
    <row r="79" spans="1:10" x14ac:dyDescent="0.3">
      <c r="A79" s="7"/>
      <c r="C79" s="64"/>
      <c r="D79" s="29" t="s">
        <v>114</v>
      </c>
      <c r="E79" s="12"/>
      <c r="F79" s="12"/>
      <c r="G79" s="12"/>
      <c r="H79" s="12"/>
      <c r="I79" s="52"/>
      <c r="J79" s="7"/>
    </row>
    <row r="80" spans="1:10" x14ac:dyDescent="0.3">
      <c r="A80" s="7"/>
      <c r="C80" s="67" t="s">
        <v>25</v>
      </c>
      <c r="D80" s="30" t="s">
        <v>26</v>
      </c>
      <c r="I80" s="53"/>
      <c r="J80" s="7"/>
    </row>
    <row r="81" spans="1:10" x14ac:dyDescent="0.3">
      <c r="A81" s="7"/>
      <c r="C81" s="67" t="s">
        <v>27</v>
      </c>
      <c r="D81" s="28" t="s">
        <v>28</v>
      </c>
      <c r="E81" s="39">
        <v>21400</v>
      </c>
      <c r="F81" t="s">
        <v>29</v>
      </c>
      <c r="G81" s="17">
        <v>1</v>
      </c>
      <c r="H81" t="s">
        <v>30</v>
      </c>
      <c r="I81" s="53">
        <f>E81*G81</f>
        <v>21400</v>
      </c>
      <c r="J81" s="7"/>
    </row>
    <row r="82" spans="1:10" x14ac:dyDescent="0.3">
      <c r="A82" s="7"/>
      <c r="C82" s="67" t="s">
        <v>31</v>
      </c>
      <c r="D82" s="28" t="s">
        <v>32</v>
      </c>
      <c r="E82" s="39">
        <v>21400</v>
      </c>
      <c r="F82" t="s">
        <v>29</v>
      </c>
      <c r="G82" s="17">
        <v>1</v>
      </c>
      <c r="H82" t="s">
        <v>30</v>
      </c>
      <c r="I82" s="53">
        <f t="shared" ref="I82" si="13">E82*G82</f>
        <v>21400</v>
      </c>
      <c r="J82" s="7"/>
    </row>
    <row r="83" spans="1:10" x14ac:dyDescent="0.3">
      <c r="A83" s="7"/>
      <c r="C83" s="67" t="s">
        <v>33</v>
      </c>
      <c r="D83" s="28" t="s">
        <v>34</v>
      </c>
      <c r="E83" s="39"/>
      <c r="I83" s="53"/>
      <c r="J83" s="7"/>
    </row>
    <row r="84" spans="1:10" x14ac:dyDescent="0.3">
      <c r="A84" s="7"/>
      <c r="C84" s="67" t="s">
        <v>35</v>
      </c>
      <c r="D84" s="31" t="s">
        <v>36</v>
      </c>
      <c r="E84" s="39">
        <f>ROUNDUP(0.3*E82,-2)</f>
        <v>6500</v>
      </c>
      <c r="F84" t="s">
        <v>29</v>
      </c>
      <c r="G84" s="17">
        <v>1</v>
      </c>
      <c r="H84" t="s">
        <v>30</v>
      </c>
      <c r="I84" s="53">
        <f t="shared" ref="I84:I86" si="14">E84*G84</f>
        <v>6500</v>
      </c>
      <c r="J84" s="7"/>
    </row>
    <row r="85" spans="1:10" x14ac:dyDescent="0.3">
      <c r="A85" s="7"/>
      <c r="C85" s="67" t="s">
        <v>37</v>
      </c>
      <c r="D85" s="31" t="s">
        <v>38</v>
      </c>
      <c r="E85" s="39">
        <f>ROUNDUP(0.7*E82,-2)</f>
        <v>15000</v>
      </c>
      <c r="F85" t="s">
        <v>29</v>
      </c>
      <c r="G85" s="17">
        <v>1</v>
      </c>
      <c r="H85" t="s">
        <v>30</v>
      </c>
      <c r="I85" s="53">
        <f t="shared" si="14"/>
        <v>15000</v>
      </c>
      <c r="J85" s="7"/>
    </row>
    <row r="86" spans="1:10" x14ac:dyDescent="0.3">
      <c r="A86" s="7"/>
      <c r="C86" s="67" t="s">
        <v>39</v>
      </c>
      <c r="D86" s="28" t="s">
        <v>40</v>
      </c>
      <c r="E86" s="39">
        <v>0</v>
      </c>
      <c r="F86" t="s">
        <v>29</v>
      </c>
      <c r="G86" s="75">
        <v>0</v>
      </c>
      <c r="H86" t="s">
        <v>30</v>
      </c>
      <c r="I86" s="53">
        <f t="shared" si="14"/>
        <v>0</v>
      </c>
      <c r="J86" s="7"/>
    </row>
    <row r="87" spans="1:10" x14ac:dyDescent="0.3">
      <c r="A87" s="7"/>
      <c r="C87" s="67" t="s">
        <v>41</v>
      </c>
      <c r="D87" s="30" t="s">
        <v>42</v>
      </c>
      <c r="I87" s="53"/>
      <c r="J87" s="7"/>
    </row>
    <row r="88" spans="1:10" x14ac:dyDescent="0.3">
      <c r="A88" s="7"/>
      <c r="C88" s="67" t="s">
        <v>43</v>
      </c>
      <c r="D88" s="28" t="s">
        <v>141</v>
      </c>
      <c r="E88" s="39">
        <v>0</v>
      </c>
      <c r="F88" t="s">
        <v>29</v>
      </c>
      <c r="G88" s="82">
        <v>0</v>
      </c>
      <c r="H88" t="s">
        <v>30</v>
      </c>
      <c r="I88" s="53">
        <f t="shared" ref="I88:I91" si="15">E88*G88</f>
        <v>0</v>
      </c>
      <c r="J88" s="7"/>
    </row>
    <row r="89" spans="1:10" x14ac:dyDescent="0.3">
      <c r="A89" s="7"/>
      <c r="C89" s="67" t="s">
        <v>44</v>
      </c>
      <c r="D89" s="28" t="s">
        <v>32</v>
      </c>
      <c r="E89" s="39">
        <v>0</v>
      </c>
      <c r="F89" t="s">
        <v>29</v>
      </c>
      <c r="G89" s="82">
        <v>0</v>
      </c>
      <c r="H89" t="s">
        <v>30</v>
      </c>
      <c r="I89" s="53">
        <f t="shared" si="15"/>
        <v>0</v>
      </c>
      <c r="J89" s="7"/>
    </row>
    <row r="90" spans="1:10" x14ac:dyDescent="0.3">
      <c r="A90" s="7"/>
      <c r="C90" s="67" t="s">
        <v>45</v>
      </c>
      <c r="D90" s="28" t="s">
        <v>46</v>
      </c>
      <c r="E90" s="39">
        <v>0</v>
      </c>
      <c r="F90" t="s">
        <v>29</v>
      </c>
      <c r="G90" s="82">
        <v>0</v>
      </c>
      <c r="H90" t="s">
        <v>30</v>
      </c>
      <c r="I90" s="53">
        <f t="shared" si="15"/>
        <v>0</v>
      </c>
      <c r="J90" s="7"/>
    </row>
    <row r="91" spans="1:10" x14ac:dyDescent="0.3">
      <c r="A91" s="7"/>
      <c r="C91" s="63" t="s">
        <v>47</v>
      </c>
      <c r="D91" s="32" t="s">
        <v>48</v>
      </c>
      <c r="E91" s="40">
        <v>0</v>
      </c>
      <c r="F91" s="45" t="s">
        <v>29</v>
      </c>
      <c r="G91" s="74">
        <v>0</v>
      </c>
      <c r="H91" s="45" t="s">
        <v>30</v>
      </c>
      <c r="I91" s="54">
        <f t="shared" si="15"/>
        <v>0</v>
      </c>
      <c r="J91" s="7"/>
    </row>
    <row r="92" spans="1:10" x14ac:dyDescent="0.3">
      <c r="A92" s="7"/>
      <c r="H92" s="46" t="s">
        <v>49</v>
      </c>
      <c r="I92" s="55">
        <f>SUM(I11:I91)</f>
        <v>828300</v>
      </c>
      <c r="J92" s="7"/>
    </row>
    <row r="93" spans="1:10" x14ac:dyDescent="0.3">
      <c r="A93" s="7"/>
      <c r="H93" s="46"/>
      <c r="I93" s="55"/>
      <c r="J93" s="7"/>
    </row>
    <row r="94" spans="1:10" x14ac:dyDescent="0.3">
      <c r="A94" s="7"/>
      <c r="D94" s="27" t="s">
        <v>50</v>
      </c>
      <c r="J94" s="7"/>
    </row>
    <row r="95" spans="1:10" x14ac:dyDescent="0.3">
      <c r="A95" s="7"/>
      <c r="C95" s="64" t="s">
        <v>51</v>
      </c>
      <c r="D95" s="33" t="s">
        <v>52</v>
      </c>
      <c r="E95" s="41">
        <v>1</v>
      </c>
      <c r="F95" s="12" t="s">
        <v>53</v>
      </c>
      <c r="G95" s="20">
        <v>1</v>
      </c>
      <c r="H95" s="12" t="s">
        <v>54</v>
      </c>
      <c r="I95" s="52">
        <f>E95*G95</f>
        <v>1</v>
      </c>
      <c r="J95" s="7"/>
    </row>
    <row r="96" spans="1:10" x14ac:dyDescent="0.3">
      <c r="A96" s="7"/>
      <c r="C96" s="67" t="s">
        <v>55</v>
      </c>
      <c r="D96" s="34" t="s">
        <v>56</v>
      </c>
      <c r="E96" s="42">
        <v>1</v>
      </c>
      <c r="F96" t="s">
        <v>53</v>
      </c>
      <c r="G96" s="17">
        <v>1</v>
      </c>
      <c r="H96" t="s">
        <v>54</v>
      </c>
      <c r="I96" s="53">
        <f t="shared" ref="I96:I98" si="16">E96*G96</f>
        <v>1</v>
      </c>
      <c r="J96" s="7"/>
    </row>
    <row r="97" spans="1:10" x14ac:dyDescent="0.3">
      <c r="A97" s="7"/>
      <c r="C97" s="67" t="s">
        <v>57</v>
      </c>
      <c r="D97" s="34" t="s">
        <v>58</v>
      </c>
      <c r="E97" s="42">
        <v>1</v>
      </c>
      <c r="F97" t="s">
        <v>53</v>
      </c>
      <c r="G97" s="17">
        <v>1</v>
      </c>
      <c r="H97" t="s">
        <v>54</v>
      </c>
      <c r="I97" s="53">
        <f t="shared" si="16"/>
        <v>1</v>
      </c>
      <c r="J97" s="7"/>
    </row>
    <row r="98" spans="1:10" x14ac:dyDescent="0.3">
      <c r="A98" s="7"/>
      <c r="C98" s="63" t="s">
        <v>59</v>
      </c>
      <c r="D98" s="35" t="s">
        <v>60</v>
      </c>
      <c r="E98" s="43">
        <v>1</v>
      </c>
      <c r="F98" s="45" t="s">
        <v>53</v>
      </c>
      <c r="G98" s="19">
        <v>1</v>
      </c>
      <c r="H98" s="45" t="s">
        <v>54</v>
      </c>
      <c r="I98" s="54">
        <f t="shared" si="16"/>
        <v>1</v>
      </c>
      <c r="J98" s="7"/>
    </row>
    <row r="99" spans="1:10" x14ac:dyDescent="0.3">
      <c r="A99" s="7"/>
      <c r="H99" s="46" t="s">
        <v>61</v>
      </c>
      <c r="I99" s="55">
        <f>SUM(I95:I98)</f>
        <v>4</v>
      </c>
      <c r="J99" s="7"/>
    </row>
    <row r="100" spans="1:10" x14ac:dyDescent="0.3">
      <c r="A100" s="7"/>
      <c r="H100" s="46"/>
      <c r="I100" s="55"/>
      <c r="J100" s="7"/>
    </row>
    <row r="101" spans="1:10" x14ac:dyDescent="0.3">
      <c r="A101" s="7"/>
      <c r="D101" s="27" t="s">
        <v>62</v>
      </c>
      <c r="J101" s="7"/>
    </row>
    <row r="102" spans="1:10" x14ac:dyDescent="0.3">
      <c r="A102" s="7"/>
      <c r="C102" s="64" t="s">
        <v>63</v>
      </c>
      <c r="D102" s="33" t="s">
        <v>64</v>
      </c>
      <c r="E102" s="41">
        <v>1</v>
      </c>
      <c r="F102" s="12" t="s">
        <v>53</v>
      </c>
      <c r="G102" s="20">
        <v>1</v>
      </c>
      <c r="H102" s="12" t="s">
        <v>54</v>
      </c>
      <c r="I102" s="52">
        <f>E102*G102</f>
        <v>1</v>
      </c>
      <c r="J102" s="7"/>
    </row>
    <row r="103" spans="1:10" x14ac:dyDescent="0.3">
      <c r="A103" s="7"/>
      <c r="C103" s="67" t="s">
        <v>65</v>
      </c>
      <c r="D103" s="34" t="s">
        <v>66</v>
      </c>
      <c r="E103" s="42">
        <v>1</v>
      </c>
      <c r="F103" t="s">
        <v>53</v>
      </c>
      <c r="G103" s="17">
        <v>1</v>
      </c>
      <c r="H103" t="s">
        <v>54</v>
      </c>
      <c r="I103" s="53">
        <f>E103*G103</f>
        <v>1</v>
      </c>
      <c r="J103" s="7"/>
    </row>
    <row r="104" spans="1:10" x14ac:dyDescent="0.3">
      <c r="A104" s="7"/>
      <c r="C104" s="67" t="s">
        <v>67</v>
      </c>
      <c r="D104" s="34" t="s">
        <v>68</v>
      </c>
      <c r="E104" s="42">
        <v>1</v>
      </c>
      <c r="F104" t="s">
        <v>53</v>
      </c>
      <c r="G104" s="17">
        <v>1</v>
      </c>
      <c r="H104" t="s">
        <v>54</v>
      </c>
      <c r="I104" s="53">
        <f t="shared" ref="I104:I108" si="17">E104*G104</f>
        <v>1</v>
      </c>
      <c r="J104" s="7"/>
    </row>
    <row r="105" spans="1:10" x14ac:dyDescent="0.3">
      <c r="A105" s="7"/>
      <c r="C105" s="67" t="s">
        <v>69</v>
      </c>
      <c r="D105" s="34" t="s">
        <v>70</v>
      </c>
      <c r="E105" s="42">
        <v>1</v>
      </c>
      <c r="F105" t="s">
        <v>53</v>
      </c>
      <c r="G105" s="17">
        <v>1</v>
      </c>
      <c r="H105" t="s">
        <v>54</v>
      </c>
      <c r="I105" s="53">
        <f t="shared" si="17"/>
        <v>1</v>
      </c>
      <c r="J105" s="7"/>
    </row>
    <row r="106" spans="1:10" x14ac:dyDescent="0.3">
      <c r="A106" s="7"/>
      <c r="C106" s="67" t="s">
        <v>71</v>
      </c>
      <c r="D106" s="34" t="s">
        <v>72</v>
      </c>
      <c r="E106" s="21">
        <v>0.01</v>
      </c>
      <c r="F106" t="s">
        <v>73</v>
      </c>
      <c r="G106" s="51">
        <f>SUM(I99:I105)+I92</f>
        <v>828308</v>
      </c>
      <c r="I106" s="53">
        <f>E106*G106</f>
        <v>8283.08</v>
      </c>
      <c r="J106" s="7"/>
    </row>
    <row r="107" spans="1:10" x14ac:dyDescent="0.3">
      <c r="A107" s="7"/>
      <c r="C107" s="67" t="s">
        <v>74</v>
      </c>
      <c r="D107" s="34" t="s">
        <v>75</v>
      </c>
      <c r="E107" s="21">
        <v>0.01</v>
      </c>
      <c r="F107" t="s">
        <v>73</v>
      </c>
      <c r="G107" s="51">
        <f>SUM(I99:I106)+I92</f>
        <v>836591.08</v>
      </c>
      <c r="I107" s="53">
        <f t="shared" si="17"/>
        <v>8365.9107999999997</v>
      </c>
      <c r="J107" s="7"/>
    </row>
    <row r="108" spans="1:10" x14ac:dyDescent="0.3">
      <c r="A108" s="7"/>
      <c r="C108" s="63" t="s">
        <v>76</v>
      </c>
      <c r="D108" s="35" t="s">
        <v>77</v>
      </c>
      <c r="E108" s="22">
        <v>0.01</v>
      </c>
      <c r="F108" s="45" t="s">
        <v>73</v>
      </c>
      <c r="G108" s="61">
        <f>SUM(I99:I106)+I92</f>
        <v>836591.08</v>
      </c>
      <c r="H108" s="45"/>
      <c r="I108" s="54">
        <f t="shared" si="17"/>
        <v>8365.9107999999997</v>
      </c>
      <c r="J108" s="7"/>
    </row>
    <row r="109" spans="1:10" x14ac:dyDescent="0.3">
      <c r="A109" s="7"/>
      <c r="H109" s="46" t="s">
        <v>78</v>
      </c>
      <c r="I109" s="55">
        <f>SUM(I102:I108)</f>
        <v>25018.901599999997</v>
      </c>
      <c r="J109" s="7"/>
    </row>
    <row r="110" spans="1:10" x14ac:dyDescent="0.3">
      <c r="A110" s="7"/>
      <c r="H110" s="46"/>
      <c r="I110" s="55"/>
      <c r="J110" s="7"/>
    </row>
    <row r="111" spans="1:10" x14ac:dyDescent="0.3">
      <c r="A111" s="65"/>
      <c r="B111" s="38"/>
      <c r="C111" s="38"/>
      <c r="D111" s="36" t="s">
        <v>79</v>
      </c>
      <c r="E111" s="38"/>
      <c r="F111" s="38"/>
      <c r="G111" s="38"/>
      <c r="H111" s="38"/>
      <c r="I111" s="38"/>
      <c r="J111" s="65"/>
    </row>
    <row r="112" spans="1:10" x14ac:dyDescent="0.3">
      <c r="A112" s="65"/>
      <c r="B112" s="38"/>
      <c r="C112" s="66" t="s">
        <v>80</v>
      </c>
      <c r="D112" s="37" t="s">
        <v>81</v>
      </c>
      <c r="E112" s="44">
        <v>0.25</v>
      </c>
      <c r="F112" s="44" t="s">
        <v>53</v>
      </c>
      <c r="G112" s="23">
        <v>1</v>
      </c>
      <c r="H112" s="44" t="s">
        <v>54</v>
      </c>
      <c r="I112" s="56">
        <f>E112*G112</f>
        <v>0.25</v>
      </c>
      <c r="J112" s="65"/>
    </row>
    <row r="113" spans="1:10" x14ac:dyDescent="0.3">
      <c r="A113" s="65"/>
      <c r="B113" s="38"/>
      <c r="C113" s="66" t="s">
        <v>82</v>
      </c>
      <c r="D113" s="37" t="s">
        <v>83</v>
      </c>
      <c r="E113" s="44">
        <v>0.25</v>
      </c>
      <c r="F113" s="44" t="s">
        <v>53</v>
      </c>
      <c r="G113" s="23">
        <v>1</v>
      </c>
      <c r="H113" s="44" t="s">
        <v>54</v>
      </c>
      <c r="I113" s="56">
        <f t="shared" ref="I113:I115" si="18">E113*G113</f>
        <v>0.25</v>
      </c>
      <c r="J113" s="65"/>
    </row>
    <row r="114" spans="1:10" x14ac:dyDescent="0.3">
      <c r="A114" s="65"/>
      <c r="B114" s="38"/>
      <c r="C114" s="66" t="s">
        <v>84</v>
      </c>
      <c r="D114" s="37" t="s">
        <v>85</v>
      </c>
      <c r="E114" s="44">
        <v>0.25</v>
      </c>
      <c r="F114" s="44" t="s">
        <v>53</v>
      </c>
      <c r="G114" s="23">
        <v>1</v>
      </c>
      <c r="H114" s="44" t="s">
        <v>54</v>
      </c>
      <c r="I114" s="56">
        <f t="shared" si="18"/>
        <v>0.25</v>
      </c>
      <c r="J114" s="65"/>
    </row>
    <row r="115" spans="1:10" x14ac:dyDescent="0.3">
      <c r="A115" s="65"/>
      <c r="B115" s="38"/>
      <c r="C115" s="66" t="s">
        <v>86</v>
      </c>
      <c r="D115" s="37" t="s">
        <v>87</v>
      </c>
      <c r="E115" s="44">
        <v>0.25</v>
      </c>
      <c r="F115" s="44" t="s">
        <v>53</v>
      </c>
      <c r="G115" s="23">
        <v>1</v>
      </c>
      <c r="H115" s="44" t="s">
        <v>54</v>
      </c>
      <c r="I115" s="56">
        <f t="shared" si="18"/>
        <v>0.25</v>
      </c>
      <c r="J115" s="65"/>
    </row>
    <row r="116" spans="1:10" x14ac:dyDescent="0.3">
      <c r="A116" s="65"/>
      <c r="B116" s="38"/>
      <c r="C116" s="38"/>
      <c r="D116" s="38"/>
      <c r="E116" s="38"/>
      <c r="F116" s="38"/>
      <c r="G116" s="38"/>
      <c r="H116" s="47" t="s">
        <v>88</v>
      </c>
      <c r="I116" s="57">
        <f>SUM(I112:I115)</f>
        <v>1</v>
      </c>
      <c r="J116" s="65"/>
    </row>
    <row r="117" spans="1:10" x14ac:dyDescent="0.3">
      <c r="A117" s="65"/>
      <c r="B117" s="38"/>
      <c r="C117" s="38"/>
      <c r="D117" s="38"/>
      <c r="E117" s="38"/>
      <c r="F117" s="38"/>
      <c r="G117" s="38"/>
      <c r="H117" s="47"/>
      <c r="I117" s="57"/>
      <c r="J117" s="65"/>
    </row>
    <row r="118" spans="1:10" x14ac:dyDescent="0.3">
      <c r="A118" s="7"/>
      <c r="D118" s="27" t="s">
        <v>89</v>
      </c>
      <c r="E118" s="42"/>
      <c r="I118" s="51"/>
      <c r="J118" s="7"/>
    </row>
    <row r="119" spans="1:10" x14ac:dyDescent="0.3">
      <c r="A119" s="7"/>
      <c r="C119" s="64" t="s">
        <v>139</v>
      </c>
      <c r="D119" s="33" t="s">
        <v>137</v>
      </c>
      <c r="E119" s="62">
        <v>87000</v>
      </c>
      <c r="F119" s="12" t="s">
        <v>29</v>
      </c>
      <c r="G119" s="20">
        <v>1</v>
      </c>
      <c r="H119" s="12" t="s">
        <v>30</v>
      </c>
      <c r="I119" s="52">
        <f>E119*G119</f>
        <v>87000</v>
      </c>
      <c r="J119" s="7"/>
    </row>
    <row r="120" spans="1:10" x14ac:dyDescent="0.3">
      <c r="A120" s="7"/>
      <c r="C120" s="63" t="s">
        <v>140</v>
      </c>
      <c r="D120" s="35" t="s">
        <v>136</v>
      </c>
      <c r="E120" s="40">
        <v>92800</v>
      </c>
      <c r="F120" s="45" t="s">
        <v>29</v>
      </c>
      <c r="G120" s="19">
        <v>1</v>
      </c>
      <c r="H120" s="45" t="s">
        <v>30</v>
      </c>
      <c r="I120" s="54">
        <f>E120*G120</f>
        <v>92800</v>
      </c>
      <c r="J120" s="7"/>
    </row>
    <row r="121" spans="1:10" x14ac:dyDescent="0.3">
      <c r="A121" s="7"/>
      <c r="H121" s="46" t="s">
        <v>90</v>
      </c>
      <c r="I121" s="55">
        <f>SUM(I119:I120)</f>
        <v>179800</v>
      </c>
      <c r="J121" s="7"/>
    </row>
    <row r="122" spans="1:10" x14ac:dyDescent="0.3">
      <c r="A122" s="7"/>
      <c r="H122" s="46"/>
      <c r="I122" s="55"/>
      <c r="J122" s="7"/>
    </row>
    <row r="123" spans="1:10" x14ac:dyDescent="0.3">
      <c r="A123" s="7"/>
      <c r="H123" s="48" t="s">
        <v>115</v>
      </c>
      <c r="I123" s="58">
        <f>I92+I109+I99+I116-I121</f>
        <v>673523.90159999998</v>
      </c>
      <c r="J123" s="7"/>
    </row>
    <row r="124" spans="1:10" ht="13.5" thickBot="1" x14ac:dyDescent="0.35">
      <c r="A124" s="7"/>
      <c r="B124" s="14"/>
      <c r="C124" s="15"/>
      <c r="D124" s="15"/>
      <c r="E124" s="15"/>
      <c r="F124" s="15"/>
      <c r="G124" s="15"/>
      <c r="H124" s="15"/>
      <c r="I124" s="15"/>
      <c r="J124" s="16"/>
    </row>
  </sheetData>
  <sheetProtection algorithmName="SHA-512" hashValue="VveqtCoNYXd6J0E+56hq9/qjQNBOp8cb4fxZ1yEB29WN7df6U2ap6Ao4tbdFl6o2n3CDw4uNrmaFWG1MJN9BkQ==" saltValue="TJ0UG/j94a0Rwi0Ocjgpow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3EBF-681B-4745-B053-9F7F091EF863}">
  <dimension ref="A1:K54"/>
  <sheetViews>
    <sheetView topLeftCell="A14" zoomScale="85" zoomScaleNormal="85" workbookViewId="0">
      <selection activeCell="I53" sqref="I53"/>
    </sheetView>
  </sheetViews>
  <sheetFormatPr defaultColWidth="8.8984375" defaultRowHeight="13" x14ac:dyDescent="0.3"/>
  <cols>
    <col min="2" max="2" width="9.09765625" customWidth="1"/>
    <col min="3" max="3" width="4.8984375" bestFit="1" customWidth="1"/>
    <col min="4" max="4" width="74.59765625" customWidth="1"/>
    <col min="5" max="5" width="19" customWidth="1"/>
    <col min="6" max="6" width="8.8984375" bestFit="1" customWidth="1"/>
    <col min="7" max="7" width="14.296875" bestFit="1" customWidth="1"/>
    <col min="8" max="8" width="49.8984375" bestFit="1" customWidth="1"/>
    <col min="9" max="9" width="18.0976562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1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116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84" t="s">
        <v>117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155900</v>
      </c>
      <c r="F11" t="s">
        <v>29</v>
      </c>
      <c r="G11" s="17">
        <v>1</v>
      </c>
      <c r="H11" t="s">
        <v>30</v>
      </c>
      <c r="I11" s="53">
        <f>E11*G11</f>
        <v>155900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155900</v>
      </c>
      <c r="F12" t="s">
        <v>29</v>
      </c>
      <c r="G12" s="17">
        <v>1</v>
      </c>
      <c r="H12" t="s">
        <v>30</v>
      </c>
      <c r="I12" s="53">
        <f t="shared" ref="I12:I21" si="0">E12*G12</f>
        <v>155900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v>47900</v>
      </c>
      <c r="F14" t="s">
        <v>29</v>
      </c>
      <c r="G14" s="17">
        <v>1</v>
      </c>
      <c r="H14" t="s">
        <v>30</v>
      </c>
      <c r="I14" s="53">
        <f t="shared" si="0"/>
        <v>47900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v>108000</v>
      </c>
      <c r="F15" t="s">
        <v>29</v>
      </c>
      <c r="G15" s="17">
        <v>1</v>
      </c>
      <c r="H15" t="s">
        <v>30</v>
      </c>
      <c r="I15" s="53">
        <f t="shared" si="0"/>
        <v>108000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22700</v>
      </c>
      <c r="F16" t="s">
        <v>29</v>
      </c>
      <c r="G16" s="17">
        <v>1</v>
      </c>
      <c r="H16" t="s">
        <v>30</v>
      </c>
      <c r="I16" s="53">
        <f t="shared" si="0"/>
        <v>22700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500</v>
      </c>
      <c r="F18" t="s">
        <v>29</v>
      </c>
      <c r="G18" s="18">
        <v>1</v>
      </c>
      <c r="H18" t="s">
        <v>30</v>
      </c>
      <c r="I18" s="53">
        <f t="shared" si="0"/>
        <v>500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500</v>
      </c>
      <c r="F19" t="s">
        <v>29</v>
      </c>
      <c r="G19" s="18">
        <v>1</v>
      </c>
      <c r="H19" t="s">
        <v>30</v>
      </c>
      <c r="I19" s="53">
        <f t="shared" si="0"/>
        <v>500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500</v>
      </c>
      <c r="F20" t="s">
        <v>29</v>
      </c>
      <c r="G20" s="18">
        <v>1</v>
      </c>
      <c r="H20" t="s">
        <v>30</v>
      </c>
      <c r="I20" s="53">
        <f t="shared" si="0"/>
        <v>500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2600</v>
      </c>
      <c r="F21" s="45" t="s">
        <v>29</v>
      </c>
      <c r="G21" s="59">
        <v>1</v>
      </c>
      <c r="H21" s="45" t="s">
        <v>30</v>
      </c>
      <c r="I21" s="54">
        <f t="shared" si="0"/>
        <v>2600</v>
      </c>
      <c r="J21" s="7"/>
    </row>
    <row r="22" spans="2:10" x14ac:dyDescent="0.3">
      <c r="B22" s="5"/>
      <c r="H22" s="46" t="s">
        <v>49</v>
      </c>
      <c r="I22" s="55">
        <f>SUM(I11:I21)</f>
        <v>494500</v>
      </c>
      <c r="J22" s="7"/>
    </row>
    <row r="23" spans="2:10" x14ac:dyDescent="0.3">
      <c r="B23" s="5"/>
      <c r="H23" s="46"/>
      <c r="I23" s="55"/>
      <c r="J23" s="7"/>
    </row>
    <row r="24" spans="2:10" x14ac:dyDescent="0.3">
      <c r="B24" s="5"/>
      <c r="D24" s="27" t="s">
        <v>50</v>
      </c>
      <c r="J24" s="7"/>
    </row>
    <row r="25" spans="2:10" x14ac:dyDescent="0.3">
      <c r="B25" s="5"/>
      <c r="C25" s="64" t="s">
        <v>51</v>
      </c>
      <c r="D25" s="33" t="s">
        <v>52</v>
      </c>
      <c r="E25" s="41">
        <v>1</v>
      </c>
      <c r="F25" s="12" t="s">
        <v>53</v>
      </c>
      <c r="G25" s="20">
        <v>1</v>
      </c>
      <c r="H25" s="12" t="s">
        <v>54</v>
      </c>
      <c r="I25" s="52">
        <f>E25*G25</f>
        <v>1</v>
      </c>
      <c r="J25" s="7"/>
    </row>
    <row r="26" spans="2:10" x14ac:dyDescent="0.3">
      <c r="B26" s="5"/>
      <c r="C26" s="67" t="s">
        <v>55</v>
      </c>
      <c r="D26" s="34" t="s">
        <v>56</v>
      </c>
      <c r="E26" s="42">
        <v>1</v>
      </c>
      <c r="F26" t="s">
        <v>53</v>
      </c>
      <c r="G26" s="17">
        <v>1</v>
      </c>
      <c r="H26" t="s">
        <v>54</v>
      </c>
      <c r="I26" s="53">
        <f t="shared" ref="I26:I28" si="1">E26*G26</f>
        <v>1</v>
      </c>
      <c r="J26" s="7"/>
    </row>
    <row r="27" spans="2:10" x14ac:dyDescent="0.3">
      <c r="B27" s="5"/>
      <c r="C27" s="67" t="s">
        <v>57</v>
      </c>
      <c r="D27" s="34" t="s">
        <v>58</v>
      </c>
      <c r="E27" s="42">
        <v>1</v>
      </c>
      <c r="F27" t="s">
        <v>53</v>
      </c>
      <c r="G27" s="17">
        <v>1</v>
      </c>
      <c r="H27" t="s">
        <v>54</v>
      </c>
      <c r="I27" s="53">
        <f t="shared" si="1"/>
        <v>1</v>
      </c>
      <c r="J27" s="7"/>
    </row>
    <row r="28" spans="2:10" x14ac:dyDescent="0.3">
      <c r="B28" s="5"/>
      <c r="C28" s="63" t="s">
        <v>59</v>
      </c>
      <c r="D28" s="35" t="s">
        <v>60</v>
      </c>
      <c r="E28" s="43">
        <v>1</v>
      </c>
      <c r="F28" s="45" t="s">
        <v>53</v>
      </c>
      <c r="G28" s="19">
        <v>1</v>
      </c>
      <c r="H28" s="45" t="s">
        <v>54</v>
      </c>
      <c r="I28" s="54">
        <f t="shared" si="1"/>
        <v>1</v>
      </c>
      <c r="J28" s="7"/>
    </row>
    <row r="29" spans="2:10" x14ac:dyDescent="0.3">
      <c r="B29" s="5"/>
      <c r="H29" s="46" t="s">
        <v>61</v>
      </c>
      <c r="I29" s="55">
        <f>SUM(I25:I28)</f>
        <v>4</v>
      </c>
      <c r="J29" s="7"/>
    </row>
    <row r="30" spans="2:10" x14ac:dyDescent="0.3">
      <c r="B30" s="5"/>
      <c r="H30" s="46"/>
      <c r="I30" s="55"/>
      <c r="J30" s="7"/>
    </row>
    <row r="31" spans="2:10" x14ac:dyDescent="0.3">
      <c r="B31" s="5"/>
      <c r="D31" s="27" t="s">
        <v>62</v>
      </c>
      <c r="J31" s="7"/>
    </row>
    <row r="32" spans="2:10" x14ac:dyDescent="0.3">
      <c r="B32" s="5"/>
      <c r="C32" s="64" t="s">
        <v>63</v>
      </c>
      <c r="D32" s="33" t="s">
        <v>64</v>
      </c>
      <c r="E32" s="41">
        <v>1</v>
      </c>
      <c r="F32" s="12" t="s">
        <v>53</v>
      </c>
      <c r="G32" s="20">
        <v>1</v>
      </c>
      <c r="H32" s="12" t="s">
        <v>54</v>
      </c>
      <c r="I32" s="52">
        <f>E32*G32</f>
        <v>1</v>
      </c>
      <c r="J32" s="7"/>
    </row>
    <row r="33" spans="1:10" x14ac:dyDescent="0.3">
      <c r="B33" s="5"/>
      <c r="C33" s="67" t="s">
        <v>65</v>
      </c>
      <c r="D33" s="34" t="s">
        <v>66</v>
      </c>
      <c r="E33" s="42">
        <v>1</v>
      </c>
      <c r="F33" t="s">
        <v>53</v>
      </c>
      <c r="G33" s="17">
        <v>1</v>
      </c>
      <c r="H33" t="s">
        <v>54</v>
      </c>
      <c r="I33" s="53">
        <f>E33*G33</f>
        <v>1</v>
      </c>
      <c r="J33" s="7"/>
    </row>
    <row r="34" spans="1:10" x14ac:dyDescent="0.3">
      <c r="B34" s="5"/>
      <c r="C34" s="67" t="s">
        <v>67</v>
      </c>
      <c r="D34" s="34" t="s">
        <v>68</v>
      </c>
      <c r="E34" s="42">
        <v>1</v>
      </c>
      <c r="F34" t="s">
        <v>53</v>
      </c>
      <c r="G34" s="17">
        <v>1</v>
      </c>
      <c r="H34" t="s">
        <v>54</v>
      </c>
      <c r="I34" s="53">
        <f t="shared" ref="I34:I38" si="2">E34*G34</f>
        <v>1</v>
      </c>
      <c r="J34" s="7"/>
    </row>
    <row r="35" spans="1:10" x14ac:dyDescent="0.3">
      <c r="B35" s="5"/>
      <c r="C35" s="67" t="s">
        <v>69</v>
      </c>
      <c r="D35" s="34" t="s">
        <v>70</v>
      </c>
      <c r="E35" s="42">
        <v>1</v>
      </c>
      <c r="F35" t="s">
        <v>53</v>
      </c>
      <c r="G35" s="17">
        <v>1</v>
      </c>
      <c r="H35" t="s">
        <v>54</v>
      </c>
      <c r="I35" s="53">
        <f t="shared" si="2"/>
        <v>1</v>
      </c>
      <c r="J35" s="7"/>
    </row>
    <row r="36" spans="1:10" x14ac:dyDescent="0.3">
      <c r="B36" s="5"/>
      <c r="C36" s="67" t="s">
        <v>71</v>
      </c>
      <c r="D36" s="34" t="s">
        <v>72</v>
      </c>
      <c r="E36" s="21">
        <v>0.01</v>
      </c>
      <c r="F36" t="s">
        <v>73</v>
      </c>
      <c r="G36" s="51">
        <f>SUM(I29:I35)+I22</f>
        <v>494508</v>
      </c>
      <c r="I36" s="53">
        <f>E36*G36</f>
        <v>4945.08</v>
      </c>
      <c r="J36" s="7"/>
    </row>
    <row r="37" spans="1:10" x14ac:dyDescent="0.3">
      <c r="B37" s="5"/>
      <c r="C37" s="67" t="s">
        <v>74</v>
      </c>
      <c r="D37" s="34" t="s">
        <v>75</v>
      </c>
      <c r="E37" s="21">
        <v>0.01</v>
      </c>
      <c r="F37" t="s">
        <v>73</v>
      </c>
      <c r="G37" s="51">
        <f>SUM(I29:I36)+I22</f>
        <v>499453.08</v>
      </c>
      <c r="I37" s="53">
        <f t="shared" si="2"/>
        <v>4994.5308000000005</v>
      </c>
      <c r="J37" s="7"/>
    </row>
    <row r="38" spans="1:10" x14ac:dyDescent="0.3">
      <c r="B38" s="5"/>
      <c r="C38" s="63" t="s">
        <v>76</v>
      </c>
      <c r="D38" s="35" t="s">
        <v>77</v>
      </c>
      <c r="E38" s="22">
        <v>0.01</v>
      </c>
      <c r="F38" s="45" t="s">
        <v>73</v>
      </c>
      <c r="G38" s="61">
        <f>SUM(I29:I36)+I22</f>
        <v>499453.08</v>
      </c>
      <c r="H38" s="45"/>
      <c r="I38" s="54">
        <f t="shared" si="2"/>
        <v>4994.5308000000005</v>
      </c>
      <c r="J38" s="7"/>
    </row>
    <row r="39" spans="1:10" x14ac:dyDescent="0.3">
      <c r="B39" s="5"/>
      <c r="H39" s="46" t="s">
        <v>78</v>
      </c>
      <c r="I39" s="55">
        <f>SUM(I32:I38)</f>
        <v>14938.141600000001</v>
      </c>
      <c r="J39" s="7"/>
    </row>
    <row r="40" spans="1:10" x14ac:dyDescent="0.3">
      <c r="A40" s="7"/>
      <c r="H40" s="46"/>
      <c r="I40" s="55"/>
      <c r="J40" s="7"/>
    </row>
    <row r="41" spans="1:10" x14ac:dyDescent="0.3">
      <c r="A41" s="65"/>
      <c r="B41" s="38"/>
      <c r="C41" s="38"/>
      <c r="D41" s="36" t="s">
        <v>79</v>
      </c>
      <c r="E41" s="38"/>
      <c r="F41" s="38"/>
      <c r="G41" s="38"/>
      <c r="H41" s="38"/>
      <c r="I41" s="38"/>
      <c r="J41" s="65"/>
    </row>
    <row r="42" spans="1:10" x14ac:dyDescent="0.3">
      <c r="A42" s="65"/>
      <c r="B42" s="38"/>
      <c r="C42" s="66" t="s">
        <v>80</v>
      </c>
      <c r="D42" s="37" t="s">
        <v>81</v>
      </c>
      <c r="E42" s="44">
        <v>0.25</v>
      </c>
      <c r="F42" s="44" t="s">
        <v>53</v>
      </c>
      <c r="G42" s="23">
        <v>1</v>
      </c>
      <c r="H42" s="44" t="s">
        <v>54</v>
      </c>
      <c r="I42" s="56">
        <f>E42*G42</f>
        <v>0.25</v>
      </c>
      <c r="J42" s="65"/>
    </row>
    <row r="43" spans="1:10" x14ac:dyDescent="0.3">
      <c r="A43" s="65"/>
      <c r="B43" s="38"/>
      <c r="C43" s="66" t="s">
        <v>82</v>
      </c>
      <c r="D43" s="37" t="s">
        <v>83</v>
      </c>
      <c r="E43" s="44">
        <v>0.25</v>
      </c>
      <c r="F43" s="44" t="s">
        <v>53</v>
      </c>
      <c r="G43" s="23">
        <v>1</v>
      </c>
      <c r="H43" s="44" t="s">
        <v>54</v>
      </c>
      <c r="I43" s="56">
        <f t="shared" ref="I43:I45" si="3">E43*G43</f>
        <v>0.25</v>
      </c>
      <c r="J43" s="65"/>
    </row>
    <row r="44" spans="1:10" x14ac:dyDescent="0.3">
      <c r="A44" s="65"/>
      <c r="B44" s="38"/>
      <c r="C44" s="66" t="s">
        <v>84</v>
      </c>
      <c r="D44" s="37" t="s">
        <v>85</v>
      </c>
      <c r="E44" s="44">
        <v>0.25</v>
      </c>
      <c r="F44" s="44" t="s">
        <v>53</v>
      </c>
      <c r="G44" s="23">
        <v>1</v>
      </c>
      <c r="H44" s="44" t="s">
        <v>54</v>
      </c>
      <c r="I44" s="56">
        <f t="shared" si="3"/>
        <v>0.25</v>
      </c>
      <c r="J44" s="65"/>
    </row>
    <row r="45" spans="1:10" x14ac:dyDescent="0.3">
      <c r="A45" s="65"/>
      <c r="B45" s="38"/>
      <c r="C45" s="66" t="s">
        <v>86</v>
      </c>
      <c r="D45" s="37" t="s">
        <v>87</v>
      </c>
      <c r="E45" s="44">
        <v>0.25</v>
      </c>
      <c r="F45" s="44" t="s">
        <v>53</v>
      </c>
      <c r="G45" s="23">
        <v>1</v>
      </c>
      <c r="H45" s="44" t="s">
        <v>54</v>
      </c>
      <c r="I45" s="56">
        <f t="shared" si="3"/>
        <v>0.25</v>
      </c>
      <c r="J45" s="65"/>
    </row>
    <row r="46" spans="1:10" x14ac:dyDescent="0.3">
      <c r="A46" s="65"/>
      <c r="B46" s="38"/>
      <c r="C46" s="38"/>
      <c r="D46" s="38"/>
      <c r="E46" s="38"/>
      <c r="F46" s="38"/>
      <c r="G46" s="38"/>
      <c r="H46" s="47" t="s">
        <v>88</v>
      </c>
      <c r="I46" s="57">
        <f>SUM(I42:I45)</f>
        <v>1</v>
      </c>
      <c r="J46" s="65"/>
    </row>
    <row r="47" spans="1:10" x14ac:dyDescent="0.3">
      <c r="A47" s="65"/>
      <c r="B47" s="38"/>
      <c r="C47" s="38"/>
      <c r="D47" s="38"/>
      <c r="E47" s="38"/>
      <c r="F47" s="38"/>
      <c r="G47" s="38"/>
      <c r="H47" s="47"/>
      <c r="I47" s="57"/>
      <c r="J47" s="65"/>
    </row>
    <row r="48" spans="1:10" x14ac:dyDescent="0.3">
      <c r="B48" s="5"/>
      <c r="D48" s="27" t="s">
        <v>89</v>
      </c>
      <c r="E48" s="42"/>
      <c r="I48" s="51"/>
      <c r="J48" s="7"/>
    </row>
    <row r="49" spans="2:10" x14ac:dyDescent="0.3">
      <c r="B49" s="5"/>
      <c r="C49" s="64" t="s">
        <v>139</v>
      </c>
      <c r="D49" s="33" t="s">
        <v>137</v>
      </c>
      <c r="E49" s="62">
        <v>39500</v>
      </c>
      <c r="F49" s="12" t="s">
        <v>29</v>
      </c>
      <c r="G49" s="20">
        <v>1</v>
      </c>
      <c r="H49" s="12" t="s">
        <v>30</v>
      </c>
      <c r="I49" s="52">
        <f>E49*G49</f>
        <v>39500</v>
      </c>
      <c r="J49" s="7"/>
    </row>
    <row r="50" spans="2:10" x14ac:dyDescent="0.3">
      <c r="B50" s="5"/>
      <c r="C50" s="63" t="s">
        <v>140</v>
      </c>
      <c r="D50" s="35" t="s">
        <v>136</v>
      </c>
      <c r="E50" s="40">
        <v>47000</v>
      </c>
      <c r="F50" s="45" t="s">
        <v>29</v>
      </c>
      <c r="G50" s="19">
        <v>1</v>
      </c>
      <c r="H50" s="45" t="s">
        <v>30</v>
      </c>
      <c r="I50" s="54">
        <f>E50*G50</f>
        <v>47000</v>
      </c>
      <c r="J50" s="7"/>
    </row>
    <row r="51" spans="2:10" x14ac:dyDescent="0.3">
      <c r="B51" s="5"/>
      <c r="H51" s="46" t="s">
        <v>90</v>
      </c>
      <c r="I51" s="55">
        <f>SUM(I49:I50)</f>
        <v>86500</v>
      </c>
      <c r="J51" s="7"/>
    </row>
    <row r="52" spans="2:10" x14ac:dyDescent="0.3">
      <c r="B52" s="5"/>
      <c r="H52" s="46"/>
      <c r="I52" s="55"/>
      <c r="J52" s="7"/>
    </row>
    <row r="53" spans="2:10" x14ac:dyDescent="0.3">
      <c r="B53" s="5"/>
      <c r="H53" s="48" t="s">
        <v>118</v>
      </c>
      <c r="I53" s="58">
        <f>I22+I39+I29+I46-I51</f>
        <v>422943.14159999997</v>
      </c>
      <c r="J53" s="7"/>
    </row>
    <row r="54" spans="2:10" ht="13.5" thickBot="1" x14ac:dyDescent="0.35">
      <c r="B54" s="14"/>
      <c r="C54" s="15"/>
      <c r="D54" s="15"/>
      <c r="E54" s="15"/>
      <c r="F54" s="15"/>
      <c r="G54" s="15"/>
      <c r="H54" s="15"/>
      <c r="I54" s="15"/>
      <c r="J54" s="16"/>
    </row>
  </sheetData>
  <sheetProtection algorithmName="SHA-512" hashValue="NQ6n7kugiHiFMgxRc+Drv5g09J3ql2qMYLciwN4AqY96f0AUB7B0H8oqqmgcDRM778xWhj5ZuDceAYqiszLguQ==" saltValue="uaoHkihiQ9cpChuEI4+UOw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BBF4-5070-4E16-85EE-2A4D3CFC4AE4}">
  <dimension ref="A1:K68"/>
  <sheetViews>
    <sheetView topLeftCell="A24" zoomScaleNormal="100" workbookViewId="0">
      <selection activeCell="G64" sqref="G64"/>
    </sheetView>
  </sheetViews>
  <sheetFormatPr defaultColWidth="8.8984375" defaultRowHeight="13" x14ac:dyDescent="0.3"/>
  <cols>
    <col min="1" max="1" width="10.09765625" customWidth="1"/>
    <col min="2" max="2" width="9.3984375" customWidth="1"/>
    <col min="3" max="3" width="9.296875" customWidth="1"/>
    <col min="4" max="4" width="71.09765625" customWidth="1"/>
    <col min="5" max="5" width="17.09765625" customWidth="1"/>
    <col min="6" max="6" width="8.8984375" bestFit="1" customWidth="1"/>
    <col min="7" max="7" width="14.296875" bestFit="1" customWidth="1"/>
    <col min="8" max="8" width="49.8984375" bestFit="1" customWidth="1"/>
    <col min="9" max="9" width="18.09765625" customWidth="1"/>
  </cols>
  <sheetData>
    <row r="1" spans="2:11" ht="13.5" thickBot="1" x14ac:dyDescent="0.35"/>
    <row r="2" spans="2:11" x14ac:dyDescent="0.3">
      <c r="B2" s="2"/>
      <c r="C2" s="3"/>
      <c r="D2" s="3"/>
      <c r="E2" s="3"/>
      <c r="F2" s="3"/>
      <c r="G2" s="3"/>
      <c r="H2" s="3"/>
      <c r="I2" s="3"/>
      <c r="J2" s="4"/>
    </row>
    <row r="3" spans="2:11" ht="29.15" customHeight="1" x14ac:dyDescent="0.3">
      <c r="B3" s="69"/>
      <c r="C3" s="70"/>
      <c r="D3" s="24" t="s">
        <v>17</v>
      </c>
      <c r="E3" s="24"/>
      <c r="F3" s="24"/>
      <c r="G3" s="24"/>
      <c r="H3" s="24"/>
      <c r="I3" s="49"/>
      <c r="J3" s="71"/>
      <c r="K3" s="26"/>
    </row>
    <row r="4" spans="2:11" x14ac:dyDescent="0.3">
      <c r="B4" s="69"/>
      <c r="C4" s="72"/>
      <c r="D4" s="25" t="s">
        <v>119</v>
      </c>
      <c r="E4" s="25"/>
      <c r="F4" s="25"/>
      <c r="G4" s="25"/>
      <c r="H4" s="25"/>
      <c r="I4" s="50"/>
      <c r="J4" s="71"/>
      <c r="K4" s="26"/>
    </row>
    <row r="5" spans="2:11" x14ac:dyDescent="0.3">
      <c r="B5" s="5"/>
      <c r="J5" s="7"/>
    </row>
    <row r="6" spans="2:11" x14ac:dyDescent="0.3">
      <c r="B6" s="5"/>
      <c r="C6" s="26" t="s">
        <v>19</v>
      </c>
      <c r="D6" s="26" t="s">
        <v>20</v>
      </c>
      <c r="E6" s="26" t="s">
        <v>21</v>
      </c>
      <c r="F6" s="26" t="s">
        <v>22</v>
      </c>
      <c r="G6" s="26" t="s">
        <v>23</v>
      </c>
      <c r="H6" s="26"/>
      <c r="I6" s="26" t="s">
        <v>1</v>
      </c>
      <c r="J6" s="7"/>
    </row>
    <row r="7" spans="2:11" x14ac:dyDescent="0.3">
      <c r="B7" s="5"/>
      <c r="D7" s="27" t="s">
        <v>24</v>
      </c>
      <c r="J7" s="7"/>
    </row>
    <row r="8" spans="2:11" x14ac:dyDescent="0.3">
      <c r="B8" s="5"/>
      <c r="D8" s="28"/>
      <c r="E8" s="39"/>
      <c r="I8" s="51"/>
      <c r="J8" s="7"/>
    </row>
    <row r="9" spans="2:11" x14ac:dyDescent="0.3">
      <c r="B9" s="5"/>
      <c r="C9" s="64"/>
      <c r="D9" s="29" t="s">
        <v>96</v>
      </c>
      <c r="E9" s="12"/>
      <c r="F9" s="12"/>
      <c r="G9" s="12"/>
      <c r="H9" s="12"/>
      <c r="I9" s="52"/>
      <c r="J9" s="7"/>
    </row>
    <row r="10" spans="2:11" x14ac:dyDescent="0.3">
      <c r="B10" s="5"/>
      <c r="C10" s="67" t="s">
        <v>25</v>
      </c>
      <c r="D10" s="30" t="s">
        <v>26</v>
      </c>
      <c r="I10" s="53"/>
      <c r="J10" s="7"/>
    </row>
    <row r="11" spans="2:11" x14ac:dyDescent="0.3">
      <c r="B11" s="5"/>
      <c r="C11" s="67" t="s">
        <v>27</v>
      </c>
      <c r="D11" s="28" t="s">
        <v>28</v>
      </c>
      <c r="E11" s="39">
        <v>6100</v>
      </c>
      <c r="F11" t="s">
        <v>29</v>
      </c>
      <c r="G11" s="17">
        <v>1</v>
      </c>
      <c r="H11" t="s">
        <v>30</v>
      </c>
      <c r="I11" s="53">
        <f>E11*G11</f>
        <v>6100</v>
      </c>
      <c r="J11" s="7"/>
    </row>
    <row r="12" spans="2:11" x14ac:dyDescent="0.3">
      <c r="B12" s="5"/>
      <c r="C12" s="67" t="s">
        <v>31</v>
      </c>
      <c r="D12" s="28" t="s">
        <v>32</v>
      </c>
      <c r="E12" s="39">
        <v>6100</v>
      </c>
      <c r="F12" t="s">
        <v>29</v>
      </c>
      <c r="G12" s="17">
        <v>1</v>
      </c>
      <c r="H12" t="s">
        <v>30</v>
      </c>
      <c r="I12" s="53">
        <f t="shared" ref="I12:I21" si="0">E12*G12</f>
        <v>6100</v>
      </c>
      <c r="J12" s="7"/>
    </row>
    <row r="13" spans="2:11" x14ac:dyDescent="0.3">
      <c r="B13" s="5"/>
      <c r="C13" s="67" t="s">
        <v>33</v>
      </c>
      <c r="D13" s="28" t="s">
        <v>34</v>
      </c>
      <c r="E13" s="39"/>
      <c r="I13" s="53"/>
      <c r="J13" s="7"/>
    </row>
    <row r="14" spans="2:11" x14ac:dyDescent="0.3">
      <c r="B14" s="5"/>
      <c r="C14" s="67" t="s">
        <v>35</v>
      </c>
      <c r="D14" s="31" t="s">
        <v>36</v>
      </c>
      <c r="E14" s="39">
        <f>ROUNDUP(0.3*E12,-2)</f>
        <v>1900</v>
      </c>
      <c r="F14" t="s">
        <v>29</v>
      </c>
      <c r="G14" s="17">
        <v>1</v>
      </c>
      <c r="H14" t="s">
        <v>30</v>
      </c>
      <c r="I14" s="53">
        <f t="shared" si="0"/>
        <v>1900</v>
      </c>
      <c r="J14" s="7"/>
    </row>
    <row r="15" spans="2:11" x14ac:dyDescent="0.3">
      <c r="B15" s="5"/>
      <c r="C15" s="67" t="s">
        <v>37</v>
      </c>
      <c r="D15" s="31" t="s">
        <v>38</v>
      </c>
      <c r="E15" s="39">
        <f>ROUNDUP(0.7*E12,-2)</f>
        <v>4300</v>
      </c>
      <c r="F15" t="s">
        <v>29</v>
      </c>
      <c r="G15" s="17">
        <v>1</v>
      </c>
      <c r="H15" t="s">
        <v>30</v>
      </c>
      <c r="I15" s="53">
        <f t="shared" si="0"/>
        <v>4300</v>
      </c>
      <c r="J15" s="7"/>
    </row>
    <row r="16" spans="2:11" x14ac:dyDescent="0.3">
      <c r="B16" s="5"/>
      <c r="C16" s="67" t="s">
        <v>39</v>
      </c>
      <c r="D16" s="28" t="s">
        <v>40</v>
      </c>
      <c r="E16" s="39">
        <v>5900</v>
      </c>
      <c r="F16" t="s">
        <v>29</v>
      </c>
      <c r="G16" s="17">
        <v>1</v>
      </c>
      <c r="H16" t="s">
        <v>30</v>
      </c>
      <c r="I16" s="53">
        <f t="shared" si="0"/>
        <v>5900</v>
      </c>
      <c r="J16" s="7"/>
    </row>
    <row r="17" spans="2:10" x14ac:dyDescent="0.3">
      <c r="B17" s="5"/>
      <c r="C17" s="67" t="s">
        <v>41</v>
      </c>
      <c r="D17" s="30" t="s">
        <v>42</v>
      </c>
      <c r="I17" s="53"/>
      <c r="J17" s="68"/>
    </row>
    <row r="18" spans="2:10" x14ac:dyDescent="0.3">
      <c r="B18" s="5"/>
      <c r="C18" s="67" t="s">
        <v>43</v>
      </c>
      <c r="D18" s="28" t="s">
        <v>141</v>
      </c>
      <c r="E18" s="39">
        <v>3400</v>
      </c>
      <c r="F18" t="s">
        <v>29</v>
      </c>
      <c r="G18" s="18">
        <v>1</v>
      </c>
      <c r="H18" t="s">
        <v>30</v>
      </c>
      <c r="I18" s="53">
        <f t="shared" si="0"/>
        <v>3400</v>
      </c>
      <c r="J18" s="7"/>
    </row>
    <row r="19" spans="2:10" x14ac:dyDescent="0.3">
      <c r="B19" s="5"/>
      <c r="C19" s="67" t="s">
        <v>44</v>
      </c>
      <c r="D19" s="28" t="s">
        <v>32</v>
      </c>
      <c r="E19" s="39">
        <v>3400</v>
      </c>
      <c r="F19" t="s">
        <v>29</v>
      </c>
      <c r="G19" s="18">
        <v>1</v>
      </c>
      <c r="H19" t="s">
        <v>30</v>
      </c>
      <c r="I19" s="53">
        <f t="shared" si="0"/>
        <v>3400</v>
      </c>
      <c r="J19" s="7"/>
    </row>
    <row r="20" spans="2:10" x14ac:dyDescent="0.3">
      <c r="B20" s="5"/>
      <c r="C20" s="67" t="s">
        <v>45</v>
      </c>
      <c r="D20" s="28" t="s">
        <v>46</v>
      </c>
      <c r="E20" s="39">
        <v>3400</v>
      </c>
      <c r="F20" t="s">
        <v>29</v>
      </c>
      <c r="G20" s="18">
        <v>1</v>
      </c>
      <c r="H20" t="s">
        <v>30</v>
      </c>
      <c r="I20" s="53">
        <f t="shared" si="0"/>
        <v>3400</v>
      </c>
      <c r="J20" s="7"/>
    </row>
    <row r="21" spans="2:10" x14ac:dyDescent="0.3">
      <c r="B21" s="5"/>
      <c r="C21" s="63" t="s">
        <v>47</v>
      </c>
      <c r="D21" s="32" t="s">
        <v>48</v>
      </c>
      <c r="E21" s="40">
        <v>0</v>
      </c>
      <c r="F21" s="45" t="s">
        <v>29</v>
      </c>
      <c r="G21" s="74">
        <v>0</v>
      </c>
      <c r="H21" s="45" t="s">
        <v>30</v>
      </c>
      <c r="I21" s="54">
        <f t="shared" si="0"/>
        <v>0</v>
      </c>
      <c r="J21" s="7"/>
    </row>
    <row r="22" spans="2:10" x14ac:dyDescent="0.3">
      <c r="B22" s="5"/>
      <c r="D22" s="31"/>
      <c r="E22" s="39"/>
      <c r="G22" s="75"/>
      <c r="I22" s="51"/>
      <c r="J22" s="7"/>
    </row>
    <row r="23" spans="2:10" x14ac:dyDescent="0.3">
      <c r="B23" s="5"/>
      <c r="C23" s="64"/>
      <c r="D23" s="29" t="s">
        <v>97</v>
      </c>
      <c r="E23" s="12"/>
      <c r="F23" s="12"/>
      <c r="G23" s="12"/>
      <c r="H23" s="12"/>
      <c r="I23" s="52"/>
      <c r="J23" s="7"/>
    </row>
    <row r="24" spans="2:10" x14ac:dyDescent="0.3">
      <c r="B24" s="5"/>
      <c r="C24" s="67" t="s">
        <v>25</v>
      </c>
      <c r="D24" s="30" t="s">
        <v>26</v>
      </c>
      <c r="I24" s="53"/>
      <c r="J24" s="7"/>
    </row>
    <row r="25" spans="2:10" x14ac:dyDescent="0.3">
      <c r="B25" s="5"/>
      <c r="C25" s="67" t="s">
        <v>27</v>
      </c>
      <c r="D25" s="28" t="s">
        <v>28</v>
      </c>
      <c r="E25" s="39">
        <v>14100</v>
      </c>
      <c r="F25" t="s">
        <v>29</v>
      </c>
      <c r="G25" s="17">
        <v>1</v>
      </c>
      <c r="H25" t="s">
        <v>30</v>
      </c>
      <c r="I25" s="53">
        <f>E25*G25</f>
        <v>14100</v>
      </c>
      <c r="J25" s="7"/>
    </row>
    <row r="26" spans="2:10" x14ac:dyDescent="0.3">
      <c r="B26" s="5"/>
      <c r="C26" s="67" t="s">
        <v>31</v>
      </c>
      <c r="D26" s="28" t="s">
        <v>32</v>
      </c>
      <c r="E26" s="39">
        <v>14100</v>
      </c>
      <c r="F26" t="s">
        <v>29</v>
      </c>
      <c r="G26" s="17">
        <v>1</v>
      </c>
      <c r="H26" t="s">
        <v>30</v>
      </c>
      <c r="I26" s="53">
        <f t="shared" ref="I26" si="1">E26*G26</f>
        <v>14100</v>
      </c>
      <c r="J26" s="7"/>
    </row>
    <row r="27" spans="2:10" x14ac:dyDescent="0.3">
      <c r="B27" s="5"/>
      <c r="C27" s="67" t="s">
        <v>33</v>
      </c>
      <c r="D27" s="28" t="s">
        <v>34</v>
      </c>
      <c r="E27" s="39"/>
      <c r="I27" s="53"/>
      <c r="J27" s="7"/>
    </row>
    <row r="28" spans="2:10" x14ac:dyDescent="0.3">
      <c r="B28" s="5"/>
      <c r="C28" s="67" t="s">
        <v>35</v>
      </c>
      <c r="D28" s="31" t="s">
        <v>36</v>
      </c>
      <c r="E28" s="39">
        <f>ROUNDUP(0.3*E26,-2)</f>
        <v>4300</v>
      </c>
      <c r="F28" t="s">
        <v>29</v>
      </c>
      <c r="G28" s="17">
        <v>1</v>
      </c>
      <c r="H28" t="s">
        <v>30</v>
      </c>
      <c r="I28" s="53">
        <f t="shared" ref="I28:I30" si="2">E28*G28</f>
        <v>4300</v>
      </c>
      <c r="J28" s="7"/>
    </row>
    <row r="29" spans="2:10" x14ac:dyDescent="0.3">
      <c r="B29" s="5"/>
      <c r="C29" s="67" t="s">
        <v>37</v>
      </c>
      <c r="D29" s="31" t="s">
        <v>38</v>
      </c>
      <c r="E29" s="39">
        <f>ROUNDUP(0.7*E26,-2)</f>
        <v>9900</v>
      </c>
      <c r="F29" t="s">
        <v>29</v>
      </c>
      <c r="G29" s="17">
        <v>1</v>
      </c>
      <c r="H29" t="s">
        <v>30</v>
      </c>
      <c r="I29" s="53">
        <f t="shared" si="2"/>
        <v>9900</v>
      </c>
      <c r="J29" s="7"/>
    </row>
    <row r="30" spans="2:10" x14ac:dyDescent="0.3">
      <c r="B30" s="5"/>
      <c r="C30" s="67" t="s">
        <v>39</v>
      </c>
      <c r="D30" s="28" t="s">
        <v>40</v>
      </c>
      <c r="E30" s="39">
        <v>0</v>
      </c>
      <c r="F30" t="s">
        <v>29</v>
      </c>
      <c r="G30" s="75">
        <v>0</v>
      </c>
      <c r="H30" t="s">
        <v>30</v>
      </c>
      <c r="I30" s="53">
        <f t="shared" si="2"/>
        <v>0</v>
      </c>
      <c r="J30" s="7"/>
    </row>
    <row r="31" spans="2:10" x14ac:dyDescent="0.3">
      <c r="B31" s="5"/>
      <c r="C31" s="67" t="s">
        <v>41</v>
      </c>
      <c r="D31" s="30" t="s">
        <v>42</v>
      </c>
      <c r="I31" s="53"/>
      <c r="J31" s="7"/>
    </row>
    <row r="32" spans="2:10" x14ac:dyDescent="0.3">
      <c r="B32" s="5"/>
      <c r="C32" s="67" t="s">
        <v>43</v>
      </c>
      <c r="D32" s="28" t="s">
        <v>141</v>
      </c>
      <c r="E32" s="39">
        <v>7200</v>
      </c>
      <c r="F32" t="s">
        <v>29</v>
      </c>
      <c r="G32" s="18">
        <v>1</v>
      </c>
      <c r="H32" t="s">
        <v>30</v>
      </c>
      <c r="I32" s="53">
        <f t="shared" ref="I32:I35" si="3">E32*G32</f>
        <v>7200</v>
      </c>
      <c r="J32" s="7"/>
    </row>
    <row r="33" spans="2:10" x14ac:dyDescent="0.3">
      <c r="B33" s="5"/>
      <c r="C33" s="67" t="s">
        <v>44</v>
      </c>
      <c r="D33" s="28" t="s">
        <v>32</v>
      </c>
      <c r="E33" s="39">
        <v>7200</v>
      </c>
      <c r="F33" t="s">
        <v>29</v>
      </c>
      <c r="G33" s="18">
        <v>1</v>
      </c>
      <c r="H33" t="s">
        <v>30</v>
      </c>
      <c r="I33" s="53">
        <f t="shared" si="3"/>
        <v>7200</v>
      </c>
      <c r="J33" s="7"/>
    </row>
    <row r="34" spans="2:10" x14ac:dyDescent="0.3">
      <c r="B34" s="5"/>
      <c r="C34" s="67" t="s">
        <v>45</v>
      </c>
      <c r="D34" s="28" t="s">
        <v>46</v>
      </c>
      <c r="E34" s="39">
        <v>7200</v>
      </c>
      <c r="F34" t="s">
        <v>29</v>
      </c>
      <c r="G34" s="18">
        <v>1</v>
      </c>
      <c r="H34" t="s">
        <v>30</v>
      </c>
      <c r="I34" s="53">
        <f t="shared" si="3"/>
        <v>7200</v>
      </c>
      <c r="J34" s="7"/>
    </row>
    <row r="35" spans="2:10" x14ac:dyDescent="0.3">
      <c r="B35" s="5"/>
      <c r="C35" s="63" t="s">
        <v>47</v>
      </c>
      <c r="D35" s="32" t="s">
        <v>48</v>
      </c>
      <c r="E35" s="40">
        <v>0</v>
      </c>
      <c r="F35" s="45" t="s">
        <v>29</v>
      </c>
      <c r="G35" s="74">
        <v>0</v>
      </c>
      <c r="H35" s="45" t="s">
        <v>30</v>
      </c>
      <c r="I35" s="54">
        <f t="shared" si="3"/>
        <v>0</v>
      </c>
      <c r="J35" s="7"/>
    </row>
    <row r="36" spans="2:10" x14ac:dyDescent="0.3">
      <c r="B36" s="5"/>
      <c r="H36" s="46" t="s">
        <v>49</v>
      </c>
      <c r="I36" s="55">
        <f>SUM(I11:I35)</f>
        <v>98500</v>
      </c>
      <c r="J36" s="7"/>
    </row>
    <row r="37" spans="2:10" x14ac:dyDescent="0.3">
      <c r="B37" s="5"/>
      <c r="H37" s="46"/>
      <c r="I37" s="55"/>
      <c r="J37" s="7"/>
    </row>
    <row r="38" spans="2:10" x14ac:dyDescent="0.3">
      <c r="B38" s="5"/>
      <c r="D38" s="27" t="s">
        <v>50</v>
      </c>
      <c r="J38" s="7"/>
    </row>
    <row r="39" spans="2:10" x14ac:dyDescent="0.3">
      <c r="B39" s="5"/>
      <c r="C39" s="64" t="s">
        <v>51</v>
      </c>
      <c r="D39" s="33" t="s">
        <v>52</v>
      </c>
      <c r="E39" s="41">
        <v>1</v>
      </c>
      <c r="F39" s="12" t="s">
        <v>53</v>
      </c>
      <c r="G39" s="20">
        <v>1</v>
      </c>
      <c r="H39" s="12" t="s">
        <v>54</v>
      </c>
      <c r="I39" s="52">
        <f>E39*G39</f>
        <v>1</v>
      </c>
      <c r="J39" s="7"/>
    </row>
    <row r="40" spans="2:10" x14ac:dyDescent="0.3">
      <c r="B40" s="5"/>
      <c r="C40" s="67" t="s">
        <v>55</v>
      </c>
      <c r="D40" s="34" t="s">
        <v>56</v>
      </c>
      <c r="E40" s="42">
        <v>1</v>
      </c>
      <c r="F40" t="s">
        <v>53</v>
      </c>
      <c r="G40" s="17">
        <v>1</v>
      </c>
      <c r="H40" t="s">
        <v>54</v>
      </c>
      <c r="I40" s="53">
        <f t="shared" ref="I40:I42" si="4">E40*G40</f>
        <v>1</v>
      </c>
      <c r="J40" s="7"/>
    </row>
    <row r="41" spans="2:10" x14ac:dyDescent="0.3">
      <c r="B41" s="5"/>
      <c r="C41" s="67" t="s">
        <v>57</v>
      </c>
      <c r="D41" s="34" t="s">
        <v>58</v>
      </c>
      <c r="E41" s="42">
        <v>1</v>
      </c>
      <c r="F41" t="s">
        <v>53</v>
      </c>
      <c r="G41" s="17">
        <v>1</v>
      </c>
      <c r="H41" t="s">
        <v>54</v>
      </c>
      <c r="I41" s="53">
        <f t="shared" si="4"/>
        <v>1</v>
      </c>
      <c r="J41" s="7"/>
    </row>
    <row r="42" spans="2:10" x14ac:dyDescent="0.3">
      <c r="B42" s="5"/>
      <c r="C42" s="63" t="s">
        <v>59</v>
      </c>
      <c r="D42" s="35" t="s">
        <v>60</v>
      </c>
      <c r="E42" s="43">
        <v>1</v>
      </c>
      <c r="F42" s="45" t="s">
        <v>53</v>
      </c>
      <c r="G42" s="19">
        <v>1</v>
      </c>
      <c r="H42" s="45" t="s">
        <v>54</v>
      </c>
      <c r="I42" s="54">
        <f t="shared" si="4"/>
        <v>1</v>
      </c>
      <c r="J42" s="7"/>
    </row>
    <row r="43" spans="2:10" x14ac:dyDescent="0.3">
      <c r="B43" s="5"/>
      <c r="H43" s="46" t="s">
        <v>61</v>
      </c>
      <c r="I43" s="55">
        <f>SUM(I39:I42)</f>
        <v>4</v>
      </c>
      <c r="J43" s="7"/>
    </row>
    <row r="44" spans="2:10" x14ac:dyDescent="0.3">
      <c r="B44" s="5"/>
      <c r="H44" s="46"/>
      <c r="I44" s="55"/>
      <c r="J44" s="7"/>
    </row>
    <row r="45" spans="2:10" x14ac:dyDescent="0.3">
      <c r="B45" s="5"/>
      <c r="D45" s="27" t="s">
        <v>62</v>
      </c>
      <c r="J45" s="7"/>
    </row>
    <row r="46" spans="2:10" x14ac:dyDescent="0.3">
      <c r="B46" s="5"/>
      <c r="C46" s="64" t="s">
        <v>63</v>
      </c>
      <c r="D46" s="33" t="s">
        <v>64</v>
      </c>
      <c r="E46" s="41">
        <v>1</v>
      </c>
      <c r="F46" s="12" t="s">
        <v>53</v>
      </c>
      <c r="G46" s="20">
        <v>1</v>
      </c>
      <c r="H46" s="12" t="s">
        <v>54</v>
      </c>
      <c r="I46" s="52">
        <f>E46*G46</f>
        <v>1</v>
      </c>
      <c r="J46" s="7"/>
    </row>
    <row r="47" spans="2:10" x14ac:dyDescent="0.3">
      <c r="B47" s="5"/>
      <c r="C47" s="67" t="s">
        <v>65</v>
      </c>
      <c r="D47" s="34" t="s">
        <v>66</v>
      </c>
      <c r="E47" s="42">
        <v>1</v>
      </c>
      <c r="F47" t="s">
        <v>53</v>
      </c>
      <c r="G47" s="17">
        <v>1</v>
      </c>
      <c r="H47" t="s">
        <v>54</v>
      </c>
      <c r="I47" s="53">
        <f>E47*G47</f>
        <v>1</v>
      </c>
      <c r="J47" s="7"/>
    </row>
    <row r="48" spans="2:10" x14ac:dyDescent="0.3">
      <c r="B48" s="5"/>
      <c r="C48" s="67" t="s">
        <v>67</v>
      </c>
      <c r="D48" s="34" t="s">
        <v>68</v>
      </c>
      <c r="E48" s="42">
        <v>1</v>
      </c>
      <c r="F48" t="s">
        <v>53</v>
      </c>
      <c r="G48" s="17">
        <v>1</v>
      </c>
      <c r="H48" t="s">
        <v>54</v>
      </c>
      <c r="I48" s="53">
        <f t="shared" ref="I48:I52" si="5">E48*G48</f>
        <v>1</v>
      </c>
      <c r="J48" s="7"/>
    </row>
    <row r="49" spans="1:10" x14ac:dyDescent="0.3">
      <c r="B49" s="5"/>
      <c r="C49" s="67" t="s">
        <v>69</v>
      </c>
      <c r="D49" s="34" t="s">
        <v>70</v>
      </c>
      <c r="E49" s="42">
        <v>1</v>
      </c>
      <c r="F49" t="s">
        <v>53</v>
      </c>
      <c r="G49" s="17">
        <v>1</v>
      </c>
      <c r="H49" t="s">
        <v>54</v>
      </c>
      <c r="I49" s="53">
        <f t="shared" si="5"/>
        <v>1</v>
      </c>
      <c r="J49" s="7"/>
    </row>
    <row r="50" spans="1:10" x14ac:dyDescent="0.3">
      <c r="B50" s="5"/>
      <c r="C50" s="67" t="s">
        <v>71</v>
      </c>
      <c r="D50" s="34" t="s">
        <v>72</v>
      </c>
      <c r="E50" s="21">
        <v>0.01</v>
      </c>
      <c r="F50" t="s">
        <v>73</v>
      </c>
      <c r="G50" s="51">
        <f>SUM(I43:I49)+I36</f>
        <v>98508</v>
      </c>
      <c r="I50" s="53">
        <f>E50*G50</f>
        <v>985.08</v>
      </c>
      <c r="J50" s="7"/>
    </row>
    <row r="51" spans="1:10" x14ac:dyDescent="0.3">
      <c r="B51" s="77"/>
      <c r="C51" s="67" t="s">
        <v>74</v>
      </c>
      <c r="D51" s="34" t="s">
        <v>75</v>
      </c>
      <c r="E51" s="21">
        <v>0.01</v>
      </c>
      <c r="F51" t="s">
        <v>73</v>
      </c>
      <c r="G51" s="51">
        <f>SUM(I43:I50)+I36</f>
        <v>99493.08</v>
      </c>
      <c r="I51" s="53">
        <f t="shared" si="5"/>
        <v>994.93080000000009</v>
      </c>
      <c r="J51" s="76"/>
    </row>
    <row r="52" spans="1:10" x14ac:dyDescent="0.3">
      <c r="A52" s="7"/>
      <c r="C52" s="63" t="s">
        <v>76</v>
      </c>
      <c r="D52" s="35" t="s">
        <v>77</v>
      </c>
      <c r="E52" s="22">
        <v>0.01</v>
      </c>
      <c r="F52" s="45" t="s">
        <v>73</v>
      </c>
      <c r="G52" s="61">
        <f>SUM(I43:I50)+I36</f>
        <v>99493.08</v>
      </c>
      <c r="H52" s="45"/>
      <c r="I52" s="54">
        <f t="shared" si="5"/>
        <v>994.93080000000009</v>
      </c>
      <c r="J52" s="7"/>
    </row>
    <row r="53" spans="1:10" x14ac:dyDescent="0.3">
      <c r="A53" s="7"/>
      <c r="H53" s="46" t="s">
        <v>78</v>
      </c>
      <c r="I53" s="55">
        <f>SUM(I46:I52)</f>
        <v>2978.9416000000001</v>
      </c>
      <c r="J53" s="7"/>
    </row>
    <row r="54" spans="1:10" x14ac:dyDescent="0.3">
      <c r="A54" s="7"/>
      <c r="H54" s="46"/>
      <c r="I54" s="55"/>
      <c r="J54" s="7"/>
    </row>
    <row r="55" spans="1:10" x14ac:dyDescent="0.3">
      <c r="A55" s="65"/>
      <c r="B55" s="38"/>
      <c r="C55" s="38"/>
      <c r="D55" s="36" t="s">
        <v>79</v>
      </c>
      <c r="E55" s="38"/>
      <c r="F55" s="38"/>
      <c r="G55" s="38"/>
      <c r="H55" s="38"/>
      <c r="I55" s="38"/>
      <c r="J55" s="65"/>
    </row>
    <row r="56" spans="1:10" x14ac:dyDescent="0.3">
      <c r="A56" s="65"/>
      <c r="B56" s="38"/>
      <c r="C56" s="66" t="s">
        <v>80</v>
      </c>
      <c r="D56" s="37" t="s">
        <v>81</v>
      </c>
      <c r="E56" s="44">
        <v>0.25</v>
      </c>
      <c r="F56" s="44" t="s">
        <v>53</v>
      </c>
      <c r="G56" s="23">
        <v>1</v>
      </c>
      <c r="H56" s="44" t="s">
        <v>54</v>
      </c>
      <c r="I56" s="56">
        <f>E56*G56</f>
        <v>0.25</v>
      </c>
      <c r="J56" s="65"/>
    </row>
    <row r="57" spans="1:10" x14ac:dyDescent="0.3">
      <c r="A57" s="65"/>
      <c r="B57" s="38"/>
      <c r="C57" s="66" t="s">
        <v>82</v>
      </c>
      <c r="D57" s="37" t="s">
        <v>83</v>
      </c>
      <c r="E57" s="44">
        <v>0.25</v>
      </c>
      <c r="F57" s="44" t="s">
        <v>53</v>
      </c>
      <c r="G57" s="23">
        <v>1</v>
      </c>
      <c r="H57" s="44" t="s">
        <v>54</v>
      </c>
      <c r="I57" s="56">
        <f t="shared" ref="I57:I59" si="6">E57*G57</f>
        <v>0.25</v>
      </c>
      <c r="J57" s="65"/>
    </row>
    <row r="58" spans="1:10" x14ac:dyDescent="0.3">
      <c r="A58" s="65"/>
      <c r="B58" s="38"/>
      <c r="C58" s="66" t="s">
        <v>84</v>
      </c>
      <c r="D58" s="37" t="s">
        <v>85</v>
      </c>
      <c r="E58" s="44">
        <v>0.25</v>
      </c>
      <c r="F58" s="44" t="s">
        <v>53</v>
      </c>
      <c r="G58" s="23">
        <v>1</v>
      </c>
      <c r="H58" s="44" t="s">
        <v>54</v>
      </c>
      <c r="I58" s="56">
        <f t="shared" si="6"/>
        <v>0.25</v>
      </c>
      <c r="J58" s="65"/>
    </row>
    <row r="59" spans="1:10" x14ac:dyDescent="0.3">
      <c r="A59" s="65"/>
      <c r="B59" s="38"/>
      <c r="C59" s="66" t="s">
        <v>86</v>
      </c>
      <c r="D59" s="37" t="s">
        <v>87</v>
      </c>
      <c r="E59" s="44">
        <v>0.25</v>
      </c>
      <c r="F59" s="44" t="s">
        <v>53</v>
      </c>
      <c r="G59" s="23">
        <v>1</v>
      </c>
      <c r="H59" s="44" t="s">
        <v>54</v>
      </c>
      <c r="I59" s="56">
        <f t="shared" si="6"/>
        <v>0.25</v>
      </c>
      <c r="J59" s="65"/>
    </row>
    <row r="60" spans="1:10" x14ac:dyDescent="0.3">
      <c r="A60" s="65"/>
      <c r="B60" s="38"/>
      <c r="C60" s="38"/>
      <c r="D60" s="38"/>
      <c r="E60" s="38"/>
      <c r="F60" s="38"/>
      <c r="G60" s="38"/>
      <c r="H60" s="47" t="s">
        <v>88</v>
      </c>
      <c r="I60" s="57">
        <f>SUM(I56:I59)</f>
        <v>1</v>
      </c>
      <c r="J60" s="65"/>
    </row>
    <row r="61" spans="1:10" x14ac:dyDescent="0.3">
      <c r="A61" s="65"/>
      <c r="B61" s="38"/>
      <c r="C61" s="38"/>
      <c r="D61" s="38"/>
      <c r="E61" s="38"/>
      <c r="F61" s="38"/>
      <c r="G61" s="38"/>
      <c r="H61" s="47"/>
      <c r="I61" s="57"/>
      <c r="J61" s="65"/>
    </row>
    <row r="62" spans="1:10" x14ac:dyDescent="0.3">
      <c r="A62" s="7"/>
      <c r="D62" s="27" t="s">
        <v>89</v>
      </c>
      <c r="E62" s="42"/>
      <c r="I62" s="51"/>
      <c r="J62" s="7"/>
    </row>
    <row r="63" spans="1:10" x14ac:dyDescent="0.3">
      <c r="A63" s="7"/>
      <c r="C63" s="64" t="s">
        <v>139</v>
      </c>
      <c r="D63" s="33" t="s">
        <v>137</v>
      </c>
      <c r="E63" s="62">
        <v>7100</v>
      </c>
      <c r="F63" s="12" t="s">
        <v>29</v>
      </c>
      <c r="G63" s="20">
        <v>1</v>
      </c>
      <c r="H63" s="12" t="s">
        <v>30</v>
      </c>
      <c r="I63" s="52">
        <f>E63*G63</f>
        <v>7100</v>
      </c>
      <c r="J63" s="7"/>
    </row>
    <row r="64" spans="1:10" x14ac:dyDescent="0.3">
      <c r="A64" s="7"/>
      <c r="C64" s="63" t="s">
        <v>140</v>
      </c>
      <c r="D64" s="35" t="s">
        <v>136</v>
      </c>
      <c r="E64" s="40">
        <v>0</v>
      </c>
      <c r="F64" s="45" t="s">
        <v>29</v>
      </c>
      <c r="G64" s="74">
        <v>0</v>
      </c>
      <c r="H64" s="45" t="s">
        <v>30</v>
      </c>
      <c r="I64" s="54">
        <f>E64*G64</f>
        <v>0</v>
      </c>
      <c r="J64" s="7"/>
    </row>
    <row r="65" spans="1:10" x14ac:dyDescent="0.3">
      <c r="A65" s="7"/>
      <c r="H65" s="46" t="s">
        <v>90</v>
      </c>
      <c r="I65" s="55">
        <f>SUM(I63:I64)</f>
        <v>7100</v>
      </c>
      <c r="J65" s="7"/>
    </row>
    <row r="66" spans="1:10" x14ac:dyDescent="0.3">
      <c r="A66" s="7"/>
      <c r="H66" s="46"/>
      <c r="I66" s="55"/>
      <c r="J66" s="7"/>
    </row>
    <row r="67" spans="1:10" x14ac:dyDescent="0.3">
      <c r="A67" s="7"/>
      <c r="H67" s="48" t="s">
        <v>120</v>
      </c>
      <c r="I67" s="58">
        <f>I36+I53+I43+I60-I65</f>
        <v>94383.941600000006</v>
      </c>
      <c r="J67" s="7"/>
    </row>
    <row r="68" spans="1:10" ht="13.5" thickBot="1" x14ac:dyDescent="0.35">
      <c r="A68" s="7"/>
      <c r="B68" s="14"/>
      <c r="C68" s="15"/>
      <c r="D68" s="15"/>
      <c r="E68" s="15"/>
      <c r="F68" s="15"/>
      <c r="G68" s="15"/>
      <c r="H68" s="15"/>
      <c r="I68" s="15"/>
      <c r="J68" s="16"/>
    </row>
  </sheetData>
  <sheetProtection algorithmName="SHA-512" hashValue="XFMmhzwMaUb9cU+4zz5+Z1TYOVnYvDtKNjnFeuWFI6VQTkMAT954DuS2439Zxb6qEqqkMi87KAfQmDOeU7626g==" saltValue="8icJ7PY8ZFgbIXzc7KM85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1 xmlns="8a1e0323-6ae6-4dce-ace9-e7fbc92cfb2c">Concept</Document_x0020_status1>
    <lcf76f155ced4ddcb4097134ff3c332f xmlns="d9b612a9-1a51-438b-a29e-8e2ee1fd9ca1">
      <Terms xmlns="http://schemas.microsoft.com/office/infopath/2007/PartnerControls"/>
    </lcf76f155ced4ddcb4097134ff3c332f>
    <Ontwerpfase xmlns="8a1e0323-6ae6-4dce-ace9-e7fbc92cfb2c">VO</Ontwerpfase>
    <Werkset xmlns="8a1e0323-6ae6-4dce-ace9-e7fbc92cfb2c" xsi:nil="true"/>
    <Company xmlns="http://schemas.microsoft.com/sharepoint/v3" xsi:nil="true"/>
    <TaxCatchAll xmlns="8a1e0323-6ae6-4dce-ace9-e7fbc92cfb2c" xsi:nil="true"/>
    <Document_type xmlns="8a1e0323-6ae6-4dce-ace9-e7fbc92cfb2c">Memo</Document_type>
    <Goedgekeurd_x0020_door xmlns="8a1e0323-6ae6-4dce-ace9-e7fbc92cfb2c">
      <UserInfo>
        <DisplayName/>
        <AccountId xsi:nil="true"/>
        <AccountType/>
      </UserInfo>
    </Goedgekeurd_x0020_door>
    <Discipline xmlns="8a1e0323-6ae6-4dce-ace9-e7fbc92cfb2c">000 Algemeen</Discipline>
    <Datum xmlns="8a1e0323-6ae6-4dce-ace9-e7fbc92cfb2c">2025-02-28T11:51:50+00:00</Datum>
    <Gecontroleerd_door xmlns="8a1e0323-6ae6-4dce-ace9-e7fbc92cfb2c" xsi:nil="true"/>
    <classificatie_x0020_label xmlns="8a1e0323-6ae6-4dce-ace9-e7fbc92cfb2c">AS2 - Intern</classificatie_x0020_label>
    <_dlc_DocId xmlns="8a1e0323-6ae6-4dce-ace9-e7fbc92cfb2c">KRWOGROW-2031733803-79737</_dlc_DocId>
    <_dlc_DocIdUrl xmlns="8a1e0323-6ae6-4dce-ace9-e7fbc92cfb2c">
      <Url>https://arcadiso365.sharepoint.com/teams/KRWOost-GROW/_layouts/15/DocIdRedir.aspx?ID=KRWOGROW-2031733803-79737</Url>
      <Description>KRWOGROW-2031733803-79737</Description>
    </_dlc_DocIdUrl>
    <_ApprovalAssignedTo xmlns="d9b612a9-1a51-438b-a29e-8e2ee1fd9ca1">
      <UserInfo>
        <DisplayName/>
        <AccountId xsi:nil="true"/>
        <AccountType/>
      </UserInfo>
    </_ApprovalAssignedTo>
    <_ApprovalSentBy xmlns="d9b612a9-1a51-438b-a29e-8e2ee1fd9ca1">
      <UserInfo>
        <DisplayName/>
        <AccountId xsi:nil="true"/>
        <AccountType/>
      </UserInfo>
    </_ApprovalSentBy>
    <_ApprovalStatus xmlns="d9b612a9-1a51-438b-a29e-8e2ee1fd9ca1">0</_ApprovalStatus>
    <_ApprovalRespondedBy xmlns="d9b612a9-1a51-438b-a29e-8e2ee1fd9ca1">
      <UserInfo>
        <DisplayName/>
        <AccountId xsi:nil="true"/>
        <AccountType/>
      </UserInfo>
    </_ApprovalRespondedB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RW_GROW_RAPPORT_LEEG" ma:contentTypeID="0x010100732975B3174ED3479357A15128F3E8A900FAB4CB86CC792F4DA582F32705D46DEA" ma:contentTypeVersion="14" ma:contentTypeDescription="Leeg rapport" ma:contentTypeScope="" ma:versionID="1358a7bfc590848fd697744e82c2c146">
  <xsd:schema xmlns:xsd="http://www.w3.org/2001/XMLSchema" xmlns:xs="http://www.w3.org/2001/XMLSchema" xmlns:p="http://schemas.microsoft.com/office/2006/metadata/properties" xmlns:ns1="http://schemas.microsoft.com/sharepoint/v3" xmlns:ns3="8a1e0323-6ae6-4dce-ace9-e7fbc92cfb2c" xmlns:ns4="d9b612a9-1a51-438b-a29e-8e2ee1fd9ca1" targetNamespace="http://schemas.microsoft.com/office/2006/metadata/properties" ma:root="true" ma:fieldsID="7bc006825800cea940c5be499a662e4e" ns1:_="" ns3:_="" ns4:_="">
    <xsd:import namespace="http://schemas.microsoft.com/sharepoint/v3"/>
    <xsd:import namespace="8a1e0323-6ae6-4dce-ace9-e7fbc92cfb2c"/>
    <xsd:import namespace="d9b612a9-1a51-438b-a29e-8e2ee1fd9ca1"/>
    <xsd:element name="properties">
      <xsd:complexType>
        <xsd:sequence>
          <xsd:element name="documentManagement">
            <xsd:complexType>
              <xsd:all>
                <xsd:element ref="ns3:Datum" minOccurs="0"/>
                <xsd:element ref="ns3:Document_x0020_status1"/>
                <xsd:element ref="ns3:Document_type"/>
                <xsd:element ref="ns3:Goedgekeurd_x0020_door" minOccurs="0"/>
                <xsd:element ref="ns3:Ontwerpfase" minOccurs="0"/>
                <xsd:element ref="ns3:Discipline"/>
                <xsd:element ref="ns3:Werkset" minOccurs="0"/>
                <xsd:element ref="ns3:Gecontroleerd_door" minOccurs="0"/>
                <xsd:element ref="ns1:Company" minOccurs="0"/>
                <xsd:element ref="ns3:classificatie_x0020_label"/>
                <xsd:element ref="ns3:_dlc_DocId" minOccurs="0"/>
                <xsd:element ref="ns3:_dlc_DocIdUrl" minOccurs="0"/>
                <xsd:element ref="ns3:_dlc_DocIdPersistId" minOccurs="0"/>
                <xsd:element ref="ns4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  <xsd:element ref="ns4:_ApprovalAssignedTo" minOccurs="0"/>
                <xsd:element ref="ns4:_ApprovalRespondedBy" minOccurs="0"/>
                <xsd:element ref="ns4:_ApprovalSentBy" minOccurs="0"/>
                <xsd:element ref="ns4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pany" ma:index="11" nillable="true" ma:displayName="Company" ma:internalName="Compan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e0323-6ae6-4dce-ace9-e7fbc92cfb2c" elementFormDefault="qualified">
    <xsd:import namespace="http://schemas.microsoft.com/office/2006/documentManagement/types"/>
    <xsd:import namespace="http://schemas.microsoft.com/office/infopath/2007/PartnerControls"/>
    <xsd:element name="Datum" ma:index="3" nillable="true" ma:displayName="Datum" ma:default="[today]" ma:format="DateOnly" ma:internalName="Datum">
      <xsd:simpleType>
        <xsd:restriction base="dms:DateTime"/>
      </xsd:simpleType>
    </xsd:element>
    <xsd:element name="Document_x0020_status1" ma:index="4" ma:displayName="Document_status" ma:default="Concept" ma:format="Dropdown" ma:internalName="Document_x0020_status1">
      <xsd:simpleType>
        <xsd:restriction base="dms:Choice">
          <xsd:enumeration value="Niet gestart"/>
          <xsd:enumeration value="Concept"/>
          <xsd:enumeration value="Herzien"/>
          <xsd:enumeration value="Gepland"/>
          <xsd:enumeration value="Definitief"/>
          <xsd:enumeration value="Vervallen"/>
        </xsd:restriction>
      </xsd:simpleType>
    </xsd:element>
    <xsd:element name="Document_type" ma:index="5" ma:displayName="Document_type" ma:default="Memo" ma:format="Dropdown" ma:internalName="Document_type">
      <xsd:simpleType>
        <xsd:restriction base="dms:Choice">
          <xsd:enumeration value="Memo"/>
          <xsd:enumeration value="Rapport"/>
          <xsd:enumeration value="Agenda"/>
          <xsd:enumeration value="Verslag"/>
          <xsd:enumeration value="Contract"/>
          <xsd:enumeration value="Brief / E-mail"/>
          <xsd:enumeration value="Presentatie"/>
          <xsd:enumeration value="Berekening"/>
          <xsd:enumeration value="Tekening / Kaart"/>
          <xsd:enumeration value="Planning"/>
          <xsd:enumeration value="Formulier"/>
          <xsd:enumeration value="GIS"/>
          <xsd:enumeration value="3DModel"/>
          <xsd:enumeration value="Afbeelding / Foto"/>
          <xsd:enumeration value="Bijlage"/>
          <xsd:enumeration value="Inkoop / Opdracht"/>
          <xsd:enumeration value="Offerte"/>
          <xsd:enumeration value="Raming"/>
          <xsd:enumeration value="Factuur"/>
          <xsd:enumeration value="Lijst / Tabel"/>
          <xsd:enumeration value="Schema / Diagram"/>
          <xsd:enumeration value="Factsheet"/>
          <xsd:enumeration value="Verifcatie"/>
          <xsd:enumeration value="Sjabloon / Template"/>
          <xsd:enumeration value="ZIP bestand"/>
          <xsd:enumeration value="URL / Link"/>
          <xsd:enumeration value="Ingekomen data"/>
          <xsd:enumeration value="Video"/>
        </xsd:restriction>
      </xsd:simpleType>
    </xsd:element>
    <xsd:element name="Goedgekeurd_x0020_door" ma:index="6" nillable="true" ma:displayName="Manager" ma:list="UserInfo" ma:SharePointGroup="0" ma:internalName="Goedgekeurd_x0020_do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ntwerpfase" ma:index="7" nillable="true" ma:displayName="Ontwerpfase" ma:default="VO" ma:format="Dropdown" ma:internalName="Ontwerpfase">
      <xsd:simpleType>
        <xsd:restriction base="dms:Choice">
          <xsd:enumeration value="SO"/>
          <xsd:enumeration value="VO"/>
          <xsd:enumeration value="DO"/>
          <xsd:enumeration value="UO"/>
          <xsd:enumeration value="EI"/>
          <xsd:enumeration value="Pre ontwerp"/>
          <xsd:enumeration value="Realisatie en contract"/>
        </xsd:restriction>
      </xsd:simpleType>
    </xsd:element>
    <xsd:element name="Discipline" ma:index="8" ma:displayName="Discipline" ma:default="000 Algemeen" ma:format="RadioButtons" ma:internalName="Discipline">
      <xsd:simpleType>
        <xsd:restriction base="dms:Choice">
          <xsd:enumeration value="000 Algemeen"/>
          <xsd:enumeration value="001 Projectmanagement"/>
          <xsd:enumeration value="002 Omgevingsmanagement"/>
          <xsd:enumeration value="003 Projectbeheersing"/>
          <xsd:enumeration value="004 Technisch management"/>
          <xsd:enumeration value="005 Contractmanagement"/>
          <xsd:enumeration value="006 Financiën"/>
          <xsd:enumeration value="007 Capaciteitsmanagment"/>
          <xsd:enumeration value="008 Kosten management"/>
          <xsd:enumeration value="009 Vergunningen management"/>
          <xsd:enumeration value="010 Ecologie management"/>
          <xsd:enumeration value="011 Veldwerk management"/>
          <xsd:enumeration value="012 CE"/>
          <xsd:enumeration value="012 CS-OOO"/>
          <xsd:enumeration value="012 CS-VROO"/>
          <xsd:enumeration value="012 NGE"/>
          <xsd:enumeration value="012 OO"/>
          <xsd:enumeration value="012 WSCS-OCE"/>
        </xsd:restriction>
      </xsd:simpleType>
    </xsd:element>
    <xsd:element name="Werkset" ma:index="9" nillable="true" ma:displayName="Werkset" ma:format="Dropdown" ma:internalName="Werkset">
      <xsd:simpleType>
        <xsd:restriction base="dms:Choice">
          <xsd:enumeration value="001 Kwartiermakersfase"/>
          <xsd:enumeration value="002 Pannerdensche KOP"/>
          <xsd:enumeration value="003 Inzet IPM-kernteam 2020"/>
          <xsd:enumeration value="004 EOI Riviertakken"/>
          <xsd:enumeration value="005 Werkwijzen en kaders"/>
          <xsd:enumeration value="006 Omgevingsmanagement 2020"/>
          <xsd:enumeration value="007 Inkoopplan"/>
          <xsd:enumeration value="008 Inhuur omgevingsmanager IJssel 2020"/>
          <xsd:enumeration value="009 Pilotproject"/>
          <xsd:enumeration value="010 Projectbeheersing 2020"/>
          <xsd:enumeration value="011 Haalbaarheid deelprojecten"/>
          <xsd:enumeration value="012 Standaardisatie contractmanagement"/>
          <xsd:enumeration value="013 Studie Renkums Beekdal"/>
          <xsd:enumeration value="014 Studie Tichelbeekse Waard"/>
          <xsd:enumeration value="015 Opstellen Algemene Visies"/>
          <xsd:enumeration value="016 Specificeren LESA en EI (zijnde niet pilot)"/>
          <xsd:enumeration value="017 Control Room"/>
          <xsd:enumeration value="018 IPM-team 2021"/>
          <xsd:enumeration value="019 Projectbeheersing Q1-Q2 2021"/>
          <xsd:enumeration value="020 Schetsontwerp batch 2 maatregelen"/>
          <xsd:enumeration value="021 Scopemanagement"/>
          <xsd:enumeration value="022 Projectbeheersing Q2-Q4 2021"/>
          <xsd:enumeration value="023 Ondersteuning IPM-team GROW"/>
          <xsd:enumeration value="024 Inzet IPM-team Q3-Q4"/>
          <xsd:enumeration value="025 Bureaustudies"/>
          <xsd:enumeration value="026 Ontwerpwerkzaamheden (SO + VO)"/>
          <xsd:enumeration value="027 Themasessies SBB"/>
          <xsd:enumeration value="028 Control Room - fase 2"/>
          <xsd:enumeration value="029 Projectbeheersing Q1-Q2 2022"/>
          <xsd:enumeration value="030 Tactisch Inkoopplan"/>
          <xsd:enumeration value="Werkset 031 Pilot VO-fase"/>
          <xsd:enumeration value="Werkset 032 Inzet IPM-team 2022"/>
          <xsd:enumeration value="Werkset 033 Ondersteuning IPM-team 2022"/>
          <xsd:enumeration value="Werkset 034 5 sporen SBB-RWS"/>
          <xsd:enumeration value="Werkset 035 Ondersteuning scopemanagement 2022"/>
          <xsd:enumeration value="Werkset 036 Ecologisch veldonderzoek VO-fase"/>
          <xsd:enumeration value="Werkset 037 Geohydrologische monitoring"/>
          <xsd:enumeration value="Werkset 038 Modellen ROK &amp; NOKs"/>
          <xsd:enumeration value="Werkset 039 Projectbeheersing Q3-Q4 2022"/>
          <xsd:enumeration value="Werkset 040 Modellering Geohydrologie"/>
          <xsd:enumeration value="Werkset 041 Projectbeheersing 2023"/>
          <xsd:enumeration value="Werkset 042 - Inzet sleutelfunctionarissen 2023"/>
          <xsd:enumeration value="Werkset 043 - Ondersteuning IPM-team GROW 2023"/>
          <xsd:enumeration value="Werkset 044 - Koepelkosten planstudie 2023"/>
          <xsd:enumeration value="Werkset 045 - Milieu hygiënisch onderzoek IJssel"/>
          <xsd:enumeration value="Werkset 046 - Milieu hygiënisch onderzoek NRL + Waal"/>
          <xsd:enumeration value="Werkset 047 - Overige conditionerende onderzoeken"/>
          <xsd:enumeration value="Werkset 048 - VO IJssel Noord 1"/>
          <xsd:enumeration value="Werkset 049 - VO IJssel Noord 2"/>
          <xsd:enumeration value="Werkset 050 - VO IJssel Midden"/>
          <xsd:enumeration value="Werkset 051 - VO IJssel Zuid"/>
          <xsd:enumeration value="Werkset 052 - VO NRL Oost"/>
          <xsd:enumeration value="Werkset 053 - VO NRL West"/>
          <xsd:enumeration value="Werkset 054 - VO Waal"/>
          <xsd:enumeration value="Werkset 055 - Stelposten tbv VO"/>
          <xsd:enumeration value="Werkset 056 - Overall management Q3 2023"/>
          <xsd:enumeration value="Werkset 057 - VO-werkzaamheden dec 2022 - sept 2023"/>
          <xsd:enumeration value="Werkset 058 - Overall management Q4 2023"/>
          <xsd:enumeration value="Werkset 059 - Projectbeheersing 2024"/>
          <xsd:enumeration value="Werkset 060 - Management 2024"/>
          <xsd:enumeration value="Werkset 061 - Koepelkosten 2024"/>
          <xsd:enumeration value="Werkset 062 - Beschermde gebieden VO-fase"/>
          <xsd:enumeration value="Werkset 063 - Stikstofberekeningen VO-fase"/>
          <xsd:enumeration value="Werkset 064 - Management Q2 2024"/>
          <xsd:enumeration value="Werkset 065 - Koepelkosten Q2 2024"/>
          <xsd:enumeration value="Werkset 066 - Projectbeheersing Q2 2024"/>
          <xsd:enumeration value="Werkset 067 - Management Q3-Q4 2024"/>
          <xsd:enumeration value="Werkset 068 - koepelkosten Q3-Q4 2024"/>
          <xsd:enumeration value="Werkset 069 - Projectbeheersing Q3-Q4 2024"/>
          <xsd:enumeration value="Werkset 070 - Afronding aanbestedingsdossier"/>
          <xsd:enumeration value="Werkset 071 - Indiening definitieve vergunningsaanvragen na VO"/>
          <xsd:enumeration value="Werkset 072 - Koepelkosten Q1 en Q2 2025"/>
          <xsd:enumeration value="Werkset 073 - Projectbeheersing Q1 en Q2 2025"/>
          <xsd:enumeration value="Werkset 074 - Management Q1-Q2 2025"/>
        </xsd:restriction>
      </xsd:simpleType>
    </xsd:element>
    <xsd:element name="Gecontroleerd_door" ma:index="10" nillable="true" ma:displayName="Gecontroleerd_door" ma:internalName="Gecontroleerd_door">
      <xsd:simpleType>
        <xsd:restriction base="dms:Text">
          <xsd:maxLength value="255"/>
        </xsd:restriction>
      </xsd:simpleType>
    </xsd:element>
    <xsd:element name="classificatie_x0020_label" ma:index="12" ma:displayName="Classificatie label" ma:default="AS2 - Intern" ma:format="Dropdown" ma:internalName="classificatie_x0020_label">
      <xsd:simpleType>
        <xsd:restriction base="dms:Choice">
          <xsd:enumeration value="AS3 - Publiek"/>
          <xsd:enumeration value="AS2 - Intern"/>
          <xsd:enumeration value="AS1 - Gevoelig"/>
        </xsd:restriction>
      </xsd:simpleType>
    </xsd:element>
    <xsd:element name="_dlc_DocId" ma:index="17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8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9a7382c5-22ae-464f-90f8-44df04b555f8}" ma:internalName="TaxCatchAll" ma:showField="CatchAllData" ma:web="8a1e0323-6ae6-4dce-ace9-e7fbc92cfb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612a9-1a51-438b-a29e-8e2ee1fd9c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9" nillable="true" ma:displayName="Goedkeurd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0" nillable="true" ma:displayName="Antwoord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1" nillable="true" ma:displayName="Goedkeuring auteu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2" nillable="true" ma:displayName="Goedkeuringsstatus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eur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B75B5-86DB-4AB8-BF6A-3D86738C9E6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F11379-26D0-408F-AC41-92C2FDDB5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15B70-7E7F-473A-BB84-41781F24B259}">
  <ds:schemaRefs>
    <ds:schemaRef ds:uri="http://www.w3.org/XML/1998/namespace"/>
    <ds:schemaRef ds:uri="http://purl.org/dc/elements/1.1/"/>
    <ds:schemaRef ds:uri="http://purl.org/dc/dcmitype/"/>
    <ds:schemaRef ds:uri="8a1e0323-6ae6-4dce-ace9-e7fbc92cfb2c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d9b612a9-1a51-438b-a29e-8e2ee1fd9ca1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55ADF9F-DCE9-4473-9BBE-1FC9D20F0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1e0323-6ae6-4dce-ace9-e7fbc92cfb2c"/>
    <ds:schemaRef ds:uri="d9b612a9-1a51-438b-a29e-8e2ee1fd9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bf691e-28e2-4dbc-9709-02294a8c1bf5}" enabled="0" method="" siteId="{89bf691e-28e2-4dbc-9709-02294a8c1b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Overzicht raamactiviteiten</vt:lpstr>
      <vt:lpstr>Bronkhorsterwaarden</vt:lpstr>
      <vt:lpstr>Brummensche Waarden</vt:lpstr>
      <vt:lpstr>Epse Waarden</vt:lpstr>
      <vt:lpstr>Fraterwaard</vt:lpstr>
      <vt:lpstr>Kroonstein</vt:lpstr>
      <vt:lpstr>Loenensche Middelwaard </vt:lpstr>
      <vt:lpstr>Olburgsche Waard</vt:lpstr>
      <vt:lpstr>Rijsselsche Waarden</vt:lpstr>
      <vt:lpstr>Spaensweerd</vt:lpstr>
      <vt:lpstr>Stokerbrandsweerd</vt:lpstr>
      <vt:lpstr>Tichelbeeksewaard</vt:lpstr>
      <vt:lpstr>Wilpse Klei</vt:lpstr>
      <vt:lpstr>ORBA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Guus Willemsen</dc:creator>
  <cp:keywords/>
  <dc:description/>
  <cp:lastModifiedBy>Guus Willemsen</cp:lastModifiedBy>
  <cp:revision/>
  <dcterms:created xsi:type="dcterms:W3CDTF">2025-02-26T13:40:10Z</dcterms:created>
  <dcterms:modified xsi:type="dcterms:W3CDTF">2025-07-14T12:07:05Z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0x010100732975B3174ED3479357A15128F3E8A900FAB4CB86CC792F4DA582F32705D46DEA</vt:lpwstr>
  </property>
  <property fmtid="{D5CDD505-2E9C-101B-9397-08002B2CF9AE}" pid="3" name="_dlc_DocIdItemGuid">
    <vt:lpwstr>df44588f-4816-4e81-8d40-89fb7eee0674</vt:lpwstr>
  </property>
  <property fmtid="{D5CDD505-2E9C-101B-9397-08002B2CF9AE}" pid="4" name="MediaServiceImageTags">
    <vt:lpwstr/>
  </property>
</Properties>
</file>