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autoCompressPictures="0"/>
  <xr:revisionPtr revIDLastSave="450" documentId="14_{41E6FE70-33F5-3142-80C4-3D36B6330744}" xr6:coauthVersionLast="47" xr6:coauthVersionMax="47" xr10:uidLastSave="{F06BC0DF-F99B-4D24-BD9D-A25AB7633E81}"/>
  <workbookProtection workbookAlgorithmName="SHA-512" workbookHashValue="b6CB2+PTdNSIYqtn5M7XV0TEnnPKLN0KsQZjrF2pU/QNIMeW0seo6hjK45FUhqdDQ3wlAhDdWlvrDqaPEAAf1A==" workbookSaltValue="Qlbz7rnYQHn5/hVf8RW82w==" workbookSpinCount="100000" lockStructure="1"/>
  <bookViews>
    <workbookView xWindow="28680" yWindow="-120" windowWidth="38640" windowHeight="15720" activeTab="5" xr2:uid="{00000000-000D-0000-FFFF-FFFF00000000}"/>
  </bookViews>
  <sheets>
    <sheet name="Beoordelen open vragen" sheetId="6" r:id="rId1"/>
    <sheet name="Beoordelen interview" sheetId="21" r:id="rId2"/>
    <sheet name="Lid RvT - VZ AC" sheetId="7" r:id="rId3"/>
    <sheet name="Lid RvT - Lid AC" sheetId="15" r:id="rId4"/>
    <sheet name="Lid CvB" sheetId="16" r:id="rId5"/>
    <sheet name="Concern Controller" sheetId="17" r:id="rId6"/>
    <sheet name="Finance Manager" sheetId="18" r:id="rId7"/>
    <sheet name="Consensus" sheetId="9" r:id="rId8"/>
    <sheet name="Eindscores" sheetId="22" r:id="rId9"/>
  </sheets>
  <definedNames>
    <definedName name="OLE_LINK2" localSheetId="0">'Beoordelen open vragen'!$A$4</definedName>
    <definedName name="Score">'Beoordelen open vragen'!$B$3:$B$8</definedName>
  </definedName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54" i="9" l="1"/>
  <c r="G54" i="9"/>
  <c r="D54" i="9"/>
  <c r="J47" i="9"/>
  <c r="G47" i="9"/>
  <c r="J40" i="9"/>
  <c r="G40" i="9"/>
  <c r="D47" i="9"/>
  <c r="D40" i="9"/>
  <c r="J33" i="9"/>
  <c r="G33" i="9"/>
  <c r="D33" i="9"/>
  <c r="D16" i="9"/>
  <c r="D20" i="9"/>
  <c r="D29" i="9"/>
  <c r="J23" i="9"/>
  <c r="J16" i="9"/>
  <c r="J9" i="9"/>
  <c r="G23" i="9"/>
  <c r="G16" i="9"/>
  <c r="G9" i="9"/>
  <c r="G2" i="9"/>
  <c r="G3" i="9"/>
  <c r="G4" i="9"/>
  <c r="G5" i="9"/>
  <c r="G6" i="9"/>
  <c r="G7" i="9"/>
  <c r="G10" i="9"/>
  <c r="G11" i="9"/>
  <c r="G12" i="9"/>
  <c r="G13" i="9"/>
  <c r="G14" i="9"/>
  <c r="G17" i="9"/>
  <c r="G18" i="9"/>
  <c r="G19" i="9"/>
  <c r="G20" i="9"/>
  <c r="G21" i="9"/>
  <c r="G24" i="9"/>
  <c r="D23" i="9"/>
  <c r="D9" i="9"/>
  <c r="J55" i="9"/>
  <c r="G4" i="22"/>
  <c r="J24" i="9"/>
  <c r="G3" i="22"/>
  <c r="G55" i="9"/>
  <c r="E4" i="22"/>
  <c r="E3" i="22"/>
  <c r="J44" i="9"/>
  <c r="J43" i="9"/>
  <c r="J42" i="9"/>
  <c r="J41" i="9"/>
  <c r="J38" i="9"/>
  <c r="J37" i="9"/>
  <c r="J36" i="9"/>
  <c r="J35" i="9"/>
  <c r="J34" i="9"/>
  <c r="J31" i="9"/>
  <c r="J30" i="9"/>
  <c r="J29" i="9"/>
  <c r="J28" i="9"/>
  <c r="J27" i="9"/>
  <c r="J21" i="9"/>
  <c r="J20" i="9"/>
  <c r="J19" i="9"/>
  <c r="J18" i="9"/>
  <c r="J17" i="9"/>
  <c r="J14" i="9"/>
  <c r="J13" i="9"/>
  <c r="J12" i="9"/>
  <c r="J11" i="9"/>
  <c r="J10" i="9"/>
  <c r="J7" i="9"/>
  <c r="J6" i="9"/>
  <c r="J5" i="9"/>
  <c r="J4" i="9"/>
  <c r="J3" i="9"/>
  <c r="J45" i="9"/>
  <c r="J48" i="9"/>
  <c r="J49" i="9"/>
  <c r="J50" i="9"/>
  <c r="J51" i="9"/>
  <c r="J52" i="9"/>
  <c r="G52" i="9"/>
  <c r="G51" i="9"/>
  <c r="G50" i="9"/>
  <c r="G49" i="9"/>
  <c r="G48" i="9"/>
  <c r="G45" i="9"/>
  <c r="G44" i="9"/>
  <c r="G43" i="9"/>
  <c r="G42" i="9"/>
  <c r="G41" i="9"/>
  <c r="G38" i="9"/>
  <c r="G37" i="9"/>
  <c r="G36" i="9"/>
  <c r="G35" i="9"/>
  <c r="G34" i="9"/>
  <c r="G31" i="9"/>
  <c r="G30" i="9"/>
  <c r="G29" i="9"/>
  <c r="G28" i="9"/>
  <c r="G27" i="9"/>
  <c r="D52" i="9"/>
  <c r="D51" i="9"/>
  <c r="D50" i="9"/>
  <c r="D49" i="9"/>
  <c r="D48" i="9"/>
  <c r="D24" i="9"/>
  <c r="D3" i="9"/>
  <c r="D4" i="9"/>
  <c r="D5" i="9"/>
  <c r="D6" i="9"/>
  <c r="D7" i="9"/>
  <c r="J2" i="9"/>
  <c r="J26" i="9"/>
  <c r="G26" i="9"/>
  <c r="B48" i="9"/>
  <c r="B49" i="9"/>
  <c r="B50" i="9"/>
  <c r="B51" i="9"/>
  <c r="B52" i="9"/>
  <c r="B41" i="9"/>
  <c r="B42" i="9"/>
  <c r="B43" i="9"/>
  <c r="B44" i="9"/>
  <c r="B45" i="9"/>
  <c r="B34" i="9"/>
  <c r="B35" i="9"/>
  <c r="B36" i="9"/>
  <c r="B37" i="9"/>
  <c r="B38" i="9"/>
  <c r="B27" i="9"/>
  <c r="B28" i="9"/>
  <c r="B29" i="9"/>
  <c r="B30" i="9"/>
  <c r="B31" i="9"/>
  <c r="B17" i="9"/>
  <c r="B18" i="9"/>
  <c r="B19" i="9"/>
  <c r="B20" i="9"/>
  <c r="B21" i="9"/>
  <c r="B14" i="9"/>
  <c r="B13" i="9"/>
  <c r="B12" i="9"/>
  <c r="B11" i="9"/>
  <c r="B10" i="9"/>
  <c r="B7" i="9"/>
  <c r="B6" i="9"/>
  <c r="B5" i="9"/>
  <c r="B4" i="9"/>
  <c r="B3" i="9"/>
  <c r="G5" i="22"/>
  <c r="G9" i="22"/>
  <c r="G2" i="22"/>
  <c r="E5" i="22"/>
  <c r="E9" i="22"/>
  <c r="E2" i="22"/>
  <c r="D55" i="9"/>
  <c r="A48" i="9"/>
  <c r="A18" i="17"/>
  <c r="A18" i="18"/>
  <c r="A18" i="16"/>
  <c r="A18" i="15"/>
  <c r="A18" i="7"/>
  <c r="A10" i="9"/>
  <c r="C4" i="22"/>
  <c r="D2" i="9"/>
  <c r="D26" i="9"/>
  <c r="C2" i="22"/>
  <c r="A16" i="18"/>
  <c r="A14" i="18"/>
  <c r="A12" i="18"/>
  <c r="A11" i="18"/>
  <c r="A8" i="18"/>
  <c r="A7" i="18"/>
  <c r="A6" i="18"/>
  <c r="A5" i="18"/>
  <c r="A4" i="18"/>
  <c r="A3" i="18"/>
  <c r="A2" i="18"/>
  <c r="A16" i="17"/>
  <c r="A14" i="17"/>
  <c r="A12" i="17"/>
  <c r="A11" i="17"/>
  <c r="A8" i="17"/>
  <c r="A7" i="17"/>
  <c r="A6" i="17"/>
  <c r="A5" i="17"/>
  <c r="A4" i="17"/>
  <c r="A3" i="17"/>
  <c r="A2" i="17"/>
  <c r="A16" i="16"/>
  <c r="A14" i="16"/>
  <c r="A12" i="16"/>
  <c r="A11" i="16"/>
  <c r="A8" i="16"/>
  <c r="A7" i="16"/>
  <c r="A6" i="16"/>
  <c r="A5" i="16"/>
  <c r="A4" i="16"/>
  <c r="A3" i="16"/>
  <c r="A2" i="16"/>
  <c r="A16" i="15"/>
  <c r="A14" i="15"/>
  <c r="A12" i="15"/>
  <c r="A11" i="15"/>
  <c r="A8" i="15"/>
  <c r="A7" i="15"/>
  <c r="A6" i="15"/>
  <c r="A5" i="15"/>
  <c r="A4" i="15"/>
  <c r="A3" i="15"/>
  <c r="A2" i="15"/>
  <c r="D45" i="9"/>
  <c r="D44" i="9"/>
  <c r="D43" i="9"/>
  <c r="D42" i="9"/>
  <c r="D41" i="9"/>
  <c r="D38" i="9"/>
  <c r="D37" i="9"/>
  <c r="D36" i="9"/>
  <c r="D35" i="9"/>
  <c r="D34" i="9"/>
  <c r="D31" i="9"/>
  <c r="D30" i="9"/>
  <c r="D28" i="9"/>
  <c r="D27" i="9"/>
  <c r="A41" i="9"/>
  <c r="A14" i="7"/>
  <c r="A16" i="7"/>
  <c r="A34" i="9"/>
  <c r="A27" i="9"/>
  <c r="A26" i="9"/>
  <c r="A2" i="9"/>
  <c r="A12" i="7"/>
  <c r="A7" i="7"/>
  <c r="A8" i="7"/>
  <c r="A5" i="7"/>
  <c r="A6" i="7"/>
  <c r="A3" i="7"/>
  <c r="A4" i="7"/>
  <c r="A11" i="7"/>
  <c r="A2" i="7"/>
  <c r="D21" i="9"/>
  <c r="D19" i="9"/>
  <c r="D14" i="9"/>
  <c r="D13" i="9"/>
  <c r="D12" i="9"/>
  <c r="A17" i="9"/>
  <c r="A3" i="9"/>
  <c r="D11" i="9"/>
  <c r="D10" i="9"/>
  <c r="D18" i="9"/>
  <c r="D17" i="9"/>
  <c r="C3" i="22"/>
  <c r="C5" i="22"/>
  <c r="C9" i="22"/>
</calcChain>
</file>

<file path=xl/sharedStrings.xml><?xml version="1.0" encoding="utf-8"?>
<sst xmlns="http://schemas.openxmlformats.org/spreadsheetml/2006/main" count="347" uniqueCount="44">
  <si>
    <t>Beoordeling criterium Open vragen</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</si>
  <si>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scoort. Alle antwoorden van een Inschrijver dienen realistisch en uitvoerbaar te zijn. Een honorering van de antwoorden zal nimmer leiden tot een verplichte afname van datgene wat Inschrijver heeft ingediend. </t>
  </si>
  <si>
    <t xml:space="preserve">6.1.1 DUURZAAMHEID EN MVO 	</t>
  </si>
  <si>
    <t>Score:</t>
  </si>
  <si>
    <t>Zie bijlage 6 - Kwaliteit</t>
  </si>
  <si>
    <t>Uitmuntend</t>
  </si>
  <si>
    <t xml:space="preserve">6.1.2 	WERKWIJZE JAARREKENING (INTERIM EN EINDEJAARSCONTROLE) EN BEKOSTIGINGSCONTROLE (ASSURANCERAPPORTEN) </t>
  </si>
  <si>
    <t>Goed</t>
  </si>
  <si>
    <t>Voldoende</t>
  </si>
  <si>
    <t xml:space="preserve">6.1.3 ADVIESROL/KENNIS OP AANDACHTSGEBIEDEN </t>
  </si>
  <si>
    <t>Matig</t>
  </si>
  <si>
    <t>Onvoldoende</t>
  </si>
  <si>
    <t>Beoordeling criterium Interview</t>
  </si>
  <si>
    <t xml:space="preserve">Om vast te kunnen stellen dat de Inschrijver beschikt over deskundige adviseurs en medewerkers om de (nadere) opdrachten te kunnen uitvoeren zullen de beoordelaars drie vragen stellen, deze vragen zijn opgesteld VOOR publicatie van deze aanbesteding en in bewaring gesteld bij het begeleidende adviesbureau. </t>
  </si>
  <si>
    <t>Vraag 1</t>
  </si>
  <si>
    <t>Vraag 2</t>
  </si>
  <si>
    <t>Vraag 3</t>
  </si>
  <si>
    <t>Vraag 4</t>
  </si>
  <si>
    <t>&lt;NAAM INSCHRIJVER&gt;</t>
  </si>
  <si>
    <t>&lt;MOTIVATIE&gt;</t>
  </si>
  <si>
    <t>Totaalwaardes open vragen</t>
  </si>
  <si>
    <t>&lt;&lt;MOTIVATIE&gt;&gt;</t>
  </si>
  <si>
    <t>Consensus:</t>
  </si>
  <si>
    <t>Behaalde waarde vraag 1:</t>
  </si>
  <si>
    <t>Behaalde waarde vraag 2:</t>
  </si>
  <si>
    <t>Behaalde waarde vraag 3:</t>
  </si>
  <si>
    <t>Behaalde waarde vraag 4:</t>
  </si>
  <si>
    <t>Totaal behaalde waarde subcriterium open vragen:</t>
  </si>
  <si>
    <t>Totaal behaalde waarde subcriterium interview:</t>
  </si>
  <si>
    <t>Totaalwaarde criterium kwaliteit</t>
  </si>
  <si>
    <t>Onderdeel</t>
  </si>
  <si>
    <t>6.1 Open vragen + toelichting</t>
  </si>
  <si>
    <t xml:space="preserve">6.2 Interview </t>
  </si>
  <si>
    <t>Totaal behaalde waarde criterium kwaliteit:</t>
  </si>
  <si>
    <t>Totaal behaalde waarde criterium prijs:</t>
  </si>
  <si>
    <t>FICTIEVE EINDWAARDE (prijs -/- kwaliteit):</t>
  </si>
  <si>
    <t>Inschrijver 1</t>
  </si>
  <si>
    <t>Inschrijver 2</t>
  </si>
  <si>
    <t>Inschrijver 3</t>
  </si>
  <si>
    <t>Lid RvT - Voorzitter AC</t>
  </si>
  <si>
    <t>Lid RvT - Lid AC</t>
  </si>
  <si>
    <t>Lid CvB</t>
  </si>
  <si>
    <t>Concern Controller</t>
  </si>
  <si>
    <t>Finance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</si>
</sst>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 #,##0;&quot;€&quot;\ \-#,##0"/>
    <numFmt numFmtId="164" formatCode="&quot;€&quot;\ #,##0_-"/>
    <numFmt numFmtId="165" formatCode="#,##0.00_ ;\-#,##0.00\ "/>
    <numFmt numFmtId="166" formatCode="#,##0_ ;\-#,##0\ "/>
    <numFmt numFmtId="167" formatCode="&quot;€&quot;\ #,##0.00"/>
  </numFmts>
  <fonts count="22">
    <font>
      <sz val="11"/>
      <color theme="1"/>
      <name val="Calibri"/>
      <family val="2"/>
      <scheme val="minor"/>
    </font>
    <font>
      <sz val="12"/>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0"/>
      <name val="Verdana"/>
      <family val="2"/>
    </font>
    <font>
      <b/>
      <sz val="10"/>
      <color theme="0"/>
      <name val="Verdana"/>
      <family val="2"/>
    </font>
    <font>
      <b/>
      <sz val="11"/>
      <color theme="1"/>
      <name val="Verdana"/>
      <family val="2"/>
    </font>
    <font>
      <sz val="10"/>
      <color theme="0"/>
      <name val="Verdana"/>
      <family val="2"/>
    </font>
    <font>
      <b/>
      <sz val="11"/>
      <color theme="1"/>
      <name val="Calibri"/>
      <family val="2"/>
      <scheme val="minor"/>
    </font>
    <font>
      <b/>
      <sz val="11"/>
      <color theme="0"/>
      <name val="Verdana"/>
      <family val="2"/>
    </font>
    <font>
      <sz val="10"/>
      <color theme="1"/>
      <name val="Calibri"/>
      <family val="2"/>
      <scheme val="minor"/>
    </font>
    <font>
      <sz val="10"/>
      <color rgb="FF454545"/>
      <name val="Helvetica Neue"/>
      <family val="2"/>
    </font>
    <font>
      <b/>
      <sz val="14"/>
      <color theme="1"/>
      <name val="Verdana"/>
      <family val="2"/>
    </font>
    <font>
      <b/>
      <sz val="16"/>
      <color theme="1"/>
      <name val="Verdana"/>
      <family val="2"/>
    </font>
    <font>
      <b/>
      <sz val="16"/>
      <color theme="0"/>
      <name val="Verdana"/>
      <family val="2"/>
    </font>
    <font>
      <sz val="10"/>
      <color rgb="FF000000"/>
      <name val="Verdana"/>
      <family val="2"/>
    </font>
    <font>
      <b/>
      <sz val="10"/>
      <color rgb="FF000000"/>
      <name val="Verdana"/>
      <family val="2"/>
    </font>
    <font>
      <b/>
      <sz val="11"/>
      <color rgb="FF000000"/>
      <name val="Verdana"/>
      <family val="2"/>
    </font>
  </fonts>
  <fills count="15">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0"/>
        <bgColor theme="0"/>
      </patternFill>
    </fill>
    <fill>
      <patternFill patternType="solid">
        <fgColor theme="6"/>
        <bgColor indexed="64"/>
      </patternFill>
    </fill>
    <fill>
      <patternFill patternType="solid">
        <fgColor theme="6" tint="0.59999389629810485"/>
        <bgColor indexed="64"/>
      </patternFill>
    </fill>
    <fill>
      <patternFill patternType="solid">
        <fgColor rgb="FFC4D79B"/>
        <bgColor rgb="FF000000"/>
      </patternFill>
    </fill>
    <fill>
      <patternFill patternType="solid">
        <fgColor rgb="FFFFFFFF"/>
        <bgColor rgb="FF000000"/>
      </patternFill>
    </fill>
    <fill>
      <patternFill patternType="solid">
        <fgColor rgb="FFEBF1DE"/>
        <bgColor rgb="FF000000"/>
      </patternFill>
    </fill>
    <fill>
      <patternFill patternType="solid">
        <fgColor rgb="FFD8E4BC"/>
        <bgColor rgb="FF000000"/>
      </patternFill>
    </fill>
    <fill>
      <patternFill patternType="solid">
        <fgColor rgb="FFFFFFFF"/>
        <b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98">
    <xf numFmtId="0" fontId="0" fillId="0" borderId="0" xfId="0"/>
    <xf numFmtId="0" fontId="3" fillId="0" borderId="0" xfId="0" applyFont="1"/>
    <xf numFmtId="0" fontId="0" fillId="0" borderId="0" xfId="0" applyAlignment="1">
      <alignment wrapText="1"/>
    </xf>
    <xf numFmtId="0" fontId="2" fillId="0" borderId="0" xfId="0" applyFont="1"/>
    <xf numFmtId="0" fontId="3" fillId="2" borderId="0" xfId="0" applyFont="1" applyFill="1"/>
    <xf numFmtId="0" fontId="4" fillId="2" borderId="7" xfId="0" applyFont="1" applyFill="1" applyBorder="1" applyAlignment="1">
      <alignment horizontal="left" vertical="center" indent="1"/>
    </xf>
    <xf numFmtId="0" fontId="3" fillId="2" borderId="7" xfId="0" applyFont="1" applyFill="1" applyBorder="1" applyAlignment="1">
      <alignment horizontal="left" vertical="center" wrapText="1" indent="1"/>
    </xf>
    <xf numFmtId="0" fontId="3" fillId="2" borderId="7" xfId="0" applyFont="1" applyFill="1" applyBorder="1"/>
    <xf numFmtId="164" fontId="3" fillId="0" borderId="0" xfId="0" applyNumberFormat="1" applyFont="1" applyAlignment="1">
      <alignment horizontal="center" wrapText="1"/>
    </xf>
    <xf numFmtId="0" fontId="3" fillId="0" borderId="0" xfId="0" applyFont="1" applyAlignment="1">
      <alignment wrapText="1"/>
    </xf>
    <xf numFmtId="0" fontId="11" fillId="0" borderId="0" xfId="0" applyFont="1" applyAlignment="1">
      <alignment wrapText="1"/>
    </xf>
    <xf numFmtId="0" fontId="5" fillId="2" borderId="7" xfId="0" applyFont="1" applyFill="1" applyBorder="1" applyAlignment="1">
      <alignment horizontal="left" vertical="center" indent="1"/>
    </xf>
    <xf numFmtId="0" fontId="3" fillId="5"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9" fillId="0" borderId="0" xfId="0" applyFont="1" applyAlignment="1">
      <alignment wrapText="1"/>
    </xf>
    <xf numFmtId="0" fontId="12" fillId="0" borderId="0" xfId="0" applyFont="1" applyAlignment="1">
      <alignment wrapText="1"/>
    </xf>
    <xf numFmtId="0" fontId="4" fillId="0" borderId="0" xfId="0" applyFont="1" applyAlignment="1">
      <alignment wrapText="1"/>
    </xf>
    <xf numFmtId="0" fontId="5" fillId="6" borderId="2" xfId="0" applyFont="1" applyFill="1" applyBorder="1" applyAlignment="1">
      <alignment horizontal="center" vertical="center"/>
    </xf>
    <xf numFmtId="0" fontId="3" fillId="3" borderId="2" xfId="0" applyFont="1" applyFill="1" applyBorder="1"/>
    <xf numFmtId="0" fontId="3" fillId="4" borderId="6" xfId="0" applyFont="1" applyFill="1" applyBorder="1" applyAlignment="1">
      <alignment vertical="center" wrapText="1"/>
    </xf>
    <xf numFmtId="0" fontId="1" fillId="0" borderId="0" xfId="0" applyFont="1"/>
    <xf numFmtId="5" fontId="5" fillId="6" borderId="1" xfId="0" applyNumberFormat="1" applyFont="1" applyFill="1" applyBorder="1" applyAlignment="1">
      <alignment horizontal="center" vertical="center" wrapText="1"/>
    </xf>
    <xf numFmtId="5" fontId="9" fillId="3" borderId="1" xfId="0" applyNumberFormat="1" applyFont="1" applyFill="1" applyBorder="1" applyAlignment="1">
      <alignment horizontal="center" vertical="center" wrapText="1"/>
    </xf>
    <xf numFmtId="166" fontId="8" fillId="4" borderId="1" xfId="0" applyNumberFormat="1" applyFont="1" applyFill="1" applyBorder="1" applyAlignment="1" applyProtection="1">
      <alignment horizontal="center" vertical="center" wrapText="1"/>
      <protection locked="0"/>
    </xf>
    <xf numFmtId="165" fontId="3" fillId="9"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164" fontId="4" fillId="5" borderId="1" xfId="0" applyNumberFormat="1"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wrapText="1"/>
      <protection locked="0"/>
    </xf>
    <xf numFmtId="164" fontId="4" fillId="3" borderId="1" xfId="0" applyNumberFormat="1" applyFont="1" applyFill="1" applyBorder="1" applyAlignment="1">
      <alignment horizontal="center" vertical="center" wrapText="1"/>
    </xf>
    <xf numFmtId="0" fontId="3" fillId="3" borderId="1" xfId="0" applyFont="1" applyFill="1" applyBorder="1" applyAlignment="1">
      <alignment wrapText="1"/>
    </xf>
    <xf numFmtId="0" fontId="4" fillId="4" borderId="2" xfId="0" applyFont="1" applyFill="1" applyBorder="1" applyAlignment="1">
      <alignment vertical="center"/>
    </xf>
    <xf numFmtId="0" fontId="9" fillId="0" borderId="7" xfId="0" applyFont="1" applyBorder="1" applyAlignment="1">
      <alignment horizontal="left" vertical="center" indent="1"/>
    </xf>
    <xf numFmtId="0" fontId="9" fillId="4" borderId="3" xfId="0" applyFont="1" applyFill="1" applyBorder="1" applyAlignment="1">
      <alignment vertical="center"/>
    </xf>
    <xf numFmtId="0" fontId="14"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center" vertical="center"/>
    </xf>
    <xf numFmtId="0" fontId="4" fillId="9" borderId="1" xfId="0" applyFont="1" applyFill="1" applyBorder="1" applyAlignment="1">
      <alignment vertical="center" wrapText="1"/>
    </xf>
    <xf numFmtId="167" fontId="4" fillId="9" borderId="8" xfId="0" applyNumberFormat="1" applyFont="1" applyFill="1" applyBorder="1" applyAlignment="1">
      <alignment horizontal="center" vertical="center" wrapText="1"/>
    </xf>
    <xf numFmtId="0" fontId="14" fillId="0" borderId="0" xfId="0" applyFont="1" applyAlignment="1">
      <alignment wrapText="1"/>
    </xf>
    <xf numFmtId="167" fontId="4" fillId="9" borderId="1" xfId="0" applyNumberFormat="1" applyFont="1" applyFill="1" applyBorder="1" applyAlignment="1">
      <alignment horizontal="center" vertical="center" wrapText="1"/>
    </xf>
    <xf numFmtId="0" fontId="4" fillId="3" borderId="1" xfId="0" applyFont="1" applyFill="1" applyBorder="1" applyAlignment="1">
      <alignment horizontal="right" vertical="center"/>
    </xf>
    <xf numFmtId="167" fontId="4" fillId="3" borderId="1" xfId="0" applyNumberFormat="1" applyFont="1" applyFill="1" applyBorder="1" applyAlignment="1">
      <alignment horizontal="center" vertical="center"/>
    </xf>
    <xf numFmtId="0" fontId="4" fillId="9" borderId="1" xfId="0" applyFont="1" applyFill="1" applyBorder="1" applyAlignment="1">
      <alignment horizontal="right" vertical="center"/>
    </xf>
    <xf numFmtId="167" fontId="4" fillId="9" borderId="1" xfId="0" applyNumberFormat="1" applyFont="1" applyFill="1" applyBorder="1" applyAlignment="1" applyProtection="1">
      <alignment horizontal="center" vertical="center"/>
      <protection locked="0"/>
    </xf>
    <xf numFmtId="0" fontId="4" fillId="8" borderId="1" xfId="0" applyFont="1" applyFill="1" applyBorder="1" applyAlignment="1">
      <alignment horizontal="left" vertical="center"/>
    </xf>
    <xf numFmtId="167" fontId="4" fillId="8" borderId="1" xfId="0" applyNumberFormat="1" applyFont="1" applyFill="1" applyBorder="1" applyAlignment="1">
      <alignment horizontal="center" vertical="center"/>
    </xf>
    <xf numFmtId="0" fontId="15" fillId="0" borderId="0" xfId="0" applyFont="1"/>
    <xf numFmtId="0" fontId="9" fillId="3" borderId="1" xfId="0" applyFont="1" applyFill="1" applyBorder="1" applyAlignment="1">
      <alignment horizontal="left" vertical="center" wrapText="1"/>
    </xf>
    <xf numFmtId="0" fontId="3" fillId="9" borderId="1" xfId="0" applyFont="1" applyFill="1" applyBorder="1" applyAlignment="1">
      <alignment vertical="center" wrapText="1"/>
    </xf>
    <xf numFmtId="0" fontId="3" fillId="7" borderId="7" xfId="0" applyFont="1" applyFill="1" applyBorder="1" applyAlignment="1">
      <alignment vertical="center" wrapText="1"/>
    </xf>
    <xf numFmtId="0" fontId="10" fillId="7" borderId="7" xfId="0" applyFont="1" applyFill="1" applyBorder="1" applyAlignment="1">
      <alignment horizontal="right" vertical="center" wrapText="1"/>
    </xf>
    <xf numFmtId="0" fontId="13" fillId="3" borderId="5" xfId="0" applyFont="1" applyFill="1" applyBorder="1" applyAlignment="1">
      <alignment horizontal="right" vertical="center" wrapText="1"/>
    </xf>
    <xf numFmtId="0" fontId="13" fillId="3" borderId="3" xfId="0" applyFont="1" applyFill="1" applyBorder="1" applyAlignment="1">
      <alignment horizontal="right" vertical="center" wrapText="1"/>
    </xf>
    <xf numFmtId="0" fontId="5" fillId="7" borderId="7" xfId="0" applyFont="1" applyFill="1" applyBorder="1" applyAlignment="1">
      <alignment horizontal="left" vertical="center" wrapText="1"/>
    </xf>
    <xf numFmtId="167" fontId="5" fillId="6" borderId="1" xfId="0" applyNumberFormat="1" applyFont="1" applyFill="1" applyBorder="1" applyAlignment="1">
      <alignment horizontal="center" vertical="center" wrapText="1"/>
    </xf>
    <xf numFmtId="0" fontId="17" fillId="3" borderId="2" xfId="0" applyFont="1" applyFill="1" applyBorder="1" applyAlignment="1">
      <alignment horizontal="left" vertical="center" indent="1"/>
    </xf>
    <xf numFmtId="0" fontId="18" fillId="6" borderId="2" xfId="0" applyFont="1" applyFill="1" applyBorder="1" applyAlignment="1" applyProtection="1">
      <alignment horizontal="left" vertical="center" indent="1"/>
      <protection locked="0"/>
    </xf>
    <xf numFmtId="164" fontId="18" fillId="6" borderId="1" xfId="0" applyNumberFormat="1" applyFont="1" applyFill="1" applyBorder="1" applyAlignment="1" applyProtection="1">
      <alignment horizontal="center" vertical="center" wrapText="1"/>
      <protection locked="0"/>
    </xf>
    <xf numFmtId="0" fontId="18" fillId="2" borderId="7" xfId="0" applyFont="1" applyFill="1" applyBorder="1" applyAlignment="1">
      <alignment horizontal="left" vertical="center" indent="1"/>
    </xf>
    <xf numFmtId="0" fontId="19" fillId="11" borderId="10" xfId="0" applyFont="1" applyFill="1" applyBorder="1" applyAlignment="1">
      <alignment horizontal="left" vertical="center" wrapText="1" indent="1"/>
    </xf>
    <xf numFmtId="1" fontId="20" fillId="11" borderId="3" xfId="0" applyNumberFormat="1" applyFont="1" applyFill="1" applyBorder="1" applyAlignment="1" applyProtection="1">
      <alignment horizontal="center" vertical="center" wrapText="1"/>
      <protection locked="0"/>
    </xf>
    <xf numFmtId="164" fontId="20" fillId="12" borderId="11" xfId="0" applyNumberFormat="1" applyFont="1" applyFill="1" applyBorder="1" applyAlignment="1" applyProtection="1">
      <alignment horizontal="center" vertical="center" wrapText="1"/>
      <protection locked="0"/>
    </xf>
    <xf numFmtId="0" fontId="19" fillId="14" borderId="10" xfId="0" applyFont="1" applyFill="1" applyBorder="1" applyAlignment="1">
      <alignment vertical="center" wrapText="1"/>
    </xf>
    <xf numFmtId="165" fontId="19" fillId="13" borderId="3" xfId="0" applyNumberFormat="1" applyFont="1" applyFill="1" applyBorder="1" applyAlignment="1">
      <alignment horizontal="center" vertical="center" wrapText="1"/>
    </xf>
    <xf numFmtId="165" fontId="19" fillId="13" borderId="11" xfId="0" applyNumberFormat="1" applyFont="1" applyFill="1" applyBorder="1" applyAlignment="1">
      <alignment horizontal="center" vertical="center" wrapText="1"/>
    </xf>
    <xf numFmtId="0" fontId="21" fillId="14" borderId="10" xfId="0" applyFont="1" applyFill="1" applyBorder="1" applyAlignment="1">
      <alignment horizontal="right" vertical="center" wrapText="1"/>
    </xf>
    <xf numFmtId="0" fontId="16" fillId="7" borderId="8" xfId="0" applyFont="1" applyFill="1" applyBorder="1" applyAlignment="1">
      <alignment vertical="center" wrapText="1"/>
    </xf>
    <xf numFmtId="0" fontId="17" fillId="7" borderId="8" xfId="0" applyFont="1" applyFill="1" applyBorder="1" applyAlignment="1">
      <alignment vertical="center" wrapText="1"/>
    </xf>
    <xf numFmtId="0" fontId="18" fillId="6" borderId="0" xfId="0" applyFont="1" applyFill="1" applyAlignment="1">
      <alignment horizontal="center"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19" fillId="10" borderId="8" xfId="0" applyFont="1" applyFill="1" applyBorder="1" applyAlignment="1">
      <alignment horizontal="left" vertical="center" wrapText="1"/>
    </xf>
    <xf numFmtId="0" fontId="19" fillId="10" borderId="9" xfId="0" applyFont="1" applyFill="1" applyBorder="1" applyAlignment="1">
      <alignment horizontal="left" vertical="center" wrapText="1"/>
    </xf>
    <xf numFmtId="165" fontId="3" fillId="5" borderId="8" xfId="0" applyNumberFormat="1" applyFont="1" applyFill="1" applyBorder="1" applyAlignment="1">
      <alignment horizontal="center" vertical="center" wrapText="1"/>
    </xf>
    <xf numFmtId="165" fontId="3" fillId="5" borderId="7" xfId="0" applyNumberFormat="1" applyFont="1" applyFill="1" applyBorder="1" applyAlignment="1">
      <alignment horizontal="center" vertical="center" wrapText="1"/>
    </xf>
    <xf numFmtId="165" fontId="3" fillId="5" borderId="9" xfId="0" applyNumberFormat="1" applyFont="1" applyFill="1" applyBorder="1" applyAlignment="1">
      <alignment horizontal="center" vertical="center" wrapText="1"/>
    </xf>
    <xf numFmtId="165" fontId="19" fillId="12" borderId="8" xfId="0" applyNumberFormat="1" applyFont="1" applyFill="1" applyBorder="1" applyAlignment="1">
      <alignment horizontal="center" vertical="center" wrapText="1"/>
    </xf>
    <xf numFmtId="165" fontId="19" fillId="12" borderId="7" xfId="0" applyNumberFormat="1" applyFont="1" applyFill="1" applyBorder="1" applyAlignment="1">
      <alignment horizontal="center" vertical="center" wrapText="1"/>
    </xf>
    <xf numFmtId="165" fontId="19" fillId="12" borderId="9" xfId="0" applyNumberFormat="1"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10" fillId="4" borderId="2" xfId="0" applyFont="1" applyFill="1" applyBorder="1" applyAlignment="1">
      <alignment horizontal="right" vertical="center" wrapText="1"/>
    </xf>
    <xf numFmtId="0" fontId="10" fillId="4" borderId="3" xfId="0" applyFont="1" applyFill="1" applyBorder="1" applyAlignment="1">
      <alignment horizontal="right" vertical="center" wrapText="1"/>
    </xf>
    <xf numFmtId="0" fontId="17" fillId="8" borderId="2" xfId="0" applyFont="1" applyFill="1" applyBorder="1" applyAlignment="1">
      <alignment horizontal="left" vertical="center" wrapText="1"/>
    </xf>
    <xf numFmtId="0" fontId="17" fillId="8" borderId="3" xfId="0" applyFont="1" applyFill="1" applyBorder="1" applyAlignment="1">
      <alignment horizontal="left" vertical="center" wrapText="1"/>
    </xf>
    <xf numFmtId="0" fontId="10" fillId="9" borderId="5" xfId="0" applyFont="1" applyFill="1" applyBorder="1" applyAlignment="1">
      <alignment horizontal="left" vertical="center" wrapText="1"/>
    </xf>
    <xf numFmtId="0" fontId="10" fillId="9" borderId="6" xfId="0" applyFont="1" applyFill="1" applyBorder="1" applyAlignment="1">
      <alignment horizontal="left" vertical="center" wrapText="1"/>
    </xf>
    <xf numFmtId="0" fontId="21" fillId="13" borderId="8" xfId="0" applyFont="1" applyFill="1" applyBorder="1" applyAlignment="1">
      <alignment horizontal="left" vertical="center" wrapText="1"/>
    </xf>
    <xf numFmtId="0" fontId="21" fillId="13" borderId="7" xfId="0" applyFont="1" applyFill="1" applyBorder="1" applyAlignment="1">
      <alignment horizontal="left" vertical="center" wrapText="1"/>
    </xf>
    <xf numFmtId="0" fontId="21" fillId="10" borderId="2" xfId="0" applyFont="1" applyFill="1" applyBorder="1" applyAlignment="1">
      <alignment horizontal="right" vertical="center" wrapText="1"/>
    </xf>
    <xf numFmtId="0" fontId="21" fillId="10" borderId="12" xfId="0" applyFont="1" applyFill="1" applyBorder="1" applyAlignment="1">
      <alignment horizontal="right" vertical="center" wrapText="1"/>
    </xf>
    <xf numFmtId="0" fontId="18" fillId="6" borderId="2"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6" fillId="8" borderId="2" xfId="0" applyFont="1" applyFill="1" applyBorder="1" applyAlignment="1">
      <alignment horizontal="left" vertical="center" wrapText="1"/>
    </xf>
    <xf numFmtId="0" fontId="16" fillId="8" borderId="3" xfId="0" applyFont="1" applyFill="1" applyBorder="1" applyAlignment="1">
      <alignment horizontal="left"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E26B0A"/>
      <color rgb="FFF69D54"/>
      <color rgb="FFFF7C80"/>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205154</xdr:colOff>
      <xdr:row>0</xdr:row>
      <xdr:rowOff>0</xdr:rowOff>
    </xdr:from>
    <xdr:to>
      <xdr:col>6</xdr:col>
      <xdr:colOff>42409</xdr:colOff>
      <xdr:row>2</xdr:row>
      <xdr:rowOff>361463</xdr:rowOff>
    </xdr:to>
    <xdr:pic>
      <xdr:nvPicPr>
        <xdr:cNvPr id="3" name="Afbeelding 2" descr="NUOVO Scholen">
          <a:extLst>
            <a:ext uri="{FF2B5EF4-FFF2-40B4-BE49-F238E27FC236}">
              <a16:creationId xmlns:a16="http://schemas.microsoft.com/office/drawing/2014/main" id="{9D242358-7F71-EE4D-810C-C2AC4D41EB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9077" y="0"/>
          <a:ext cx="3207640" cy="188546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175846</xdr:colOff>
      <xdr:row>0</xdr:row>
      <xdr:rowOff>0</xdr:rowOff>
    </xdr:from>
    <xdr:to>
      <xdr:col>4</xdr:col>
      <xdr:colOff>745794</xdr:colOff>
      <xdr:row>2</xdr:row>
      <xdr:rowOff>361463</xdr:rowOff>
    </xdr:to>
    <xdr:pic>
      <xdr:nvPicPr>
        <xdr:cNvPr id="3" name="Afbeelding 2" descr="NUOVO Scholen">
          <a:extLst>
            <a:ext uri="{FF2B5EF4-FFF2-40B4-BE49-F238E27FC236}">
              <a16:creationId xmlns:a16="http://schemas.microsoft.com/office/drawing/2014/main" id="{8FE0A19B-8249-454E-B8DE-417D6FDCE2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9769" y="0"/>
          <a:ext cx="3207640" cy="188546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76200</xdr:colOff>
      <xdr:row>1</xdr:row>
      <xdr:rowOff>215900</xdr:rowOff>
    </xdr:from>
    <xdr:to>
      <xdr:col>11</xdr:col>
      <xdr:colOff>375540</xdr:colOff>
      <xdr:row>3</xdr:row>
      <xdr:rowOff>1148863</xdr:rowOff>
    </xdr:to>
    <xdr:pic>
      <xdr:nvPicPr>
        <xdr:cNvPr id="3" name="Afbeelding 2" descr="NUOVO Scholen">
          <a:extLst>
            <a:ext uri="{FF2B5EF4-FFF2-40B4-BE49-F238E27FC236}">
              <a16:creationId xmlns:a16="http://schemas.microsoft.com/office/drawing/2014/main" id="{CA5FC3C4-01B0-9E4F-AB34-9A62344A8F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77900"/>
          <a:ext cx="3207640" cy="188546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190500</xdr:colOff>
      <xdr:row>1</xdr:row>
      <xdr:rowOff>25400</xdr:rowOff>
    </xdr:from>
    <xdr:to>
      <xdr:col>11</xdr:col>
      <xdr:colOff>489840</xdr:colOff>
      <xdr:row>3</xdr:row>
      <xdr:rowOff>958363</xdr:rowOff>
    </xdr:to>
    <xdr:pic>
      <xdr:nvPicPr>
        <xdr:cNvPr id="2" name="Afbeelding 1" descr="NUOVO Scholen">
          <a:extLst>
            <a:ext uri="{FF2B5EF4-FFF2-40B4-BE49-F238E27FC236}">
              <a16:creationId xmlns:a16="http://schemas.microsoft.com/office/drawing/2014/main" id="{8D706F9B-5B7C-6D49-8C8F-FD8401C336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787400"/>
          <a:ext cx="3207640" cy="188546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215900</xdr:colOff>
      <xdr:row>1</xdr:row>
      <xdr:rowOff>114300</xdr:rowOff>
    </xdr:from>
    <xdr:to>
      <xdr:col>11</xdr:col>
      <xdr:colOff>515240</xdr:colOff>
      <xdr:row>3</xdr:row>
      <xdr:rowOff>1047263</xdr:rowOff>
    </xdr:to>
    <xdr:pic>
      <xdr:nvPicPr>
        <xdr:cNvPr id="2" name="Afbeelding 1" descr="NUOVO Scholen">
          <a:extLst>
            <a:ext uri="{FF2B5EF4-FFF2-40B4-BE49-F238E27FC236}">
              <a16:creationId xmlns:a16="http://schemas.microsoft.com/office/drawing/2014/main" id="{5AE89378-1000-5949-8C6A-517BE4FC62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07700" y="876300"/>
          <a:ext cx="3207640" cy="188546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152400</xdr:colOff>
      <xdr:row>1</xdr:row>
      <xdr:rowOff>177800</xdr:rowOff>
    </xdr:from>
    <xdr:to>
      <xdr:col>11</xdr:col>
      <xdr:colOff>436500</xdr:colOff>
      <xdr:row>3</xdr:row>
      <xdr:rowOff>1120288</xdr:rowOff>
    </xdr:to>
    <xdr:pic>
      <xdr:nvPicPr>
        <xdr:cNvPr id="2" name="Afbeelding 1" descr="NUOVO Scholen">
          <a:extLst>
            <a:ext uri="{FF2B5EF4-FFF2-40B4-BE49-F238E27FC236}">
              <a16:creationId xmlns:a16="http://schemas.microsoft.com/office/drawing/2014/main" id="{8551EA20-0B51-A04E-9D7B-63464010AB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939800"/>
          <a:ext cx="3207640" cy="188546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50800</xdr:colOff>
      <xdr:row>0</xdr:row>
      <xdr:rowOff>711200</xdr:rowOff>
    </xdr:from>
    <xdr:to>
      <xdr:col>11</xdr:col>
      <xdr:colOff>359665</xdr:colOff>
      <xdr:row>3</xdr:row>
      <xdr:rowOff>891688</xdr:rowOff>
    </xdr:to>
    <xdr:pic>
      <xdr:nvPicPr>
        <xdr:cNvPr id="2" name="Afbeelding 1" descr="NUOVO Scholen">
          <a:extLst>
            <a:ext uri="{FF2B5EF4-FFF2-40B4-BE49-F238E27FC236}">
              <a16:creationId xmlns:a16="http://schemas.microsoft.com/office/drawing/2014/main" id="{1B98603E-D10E-8F43-9499-B10CBDD3BF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42600" y="711200"/>
          <a:ext cx="3207640" cy="1885463"/>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127001</xdr:colOff>
      <xdr:row>0</xdr:row>
      <xdr:rowOff>283306</xdr:rowOff>
    </xdr:from>
    <xdr:to>
      <xdr:col>15</xdr:col>
      <xdr:colOff>588804</xdr:colOff>
      <xdr:row>8</xdr:row>
      <xdr:rowOff>134088</xdr:rowOff>
    </xdr:to>
    <xdr:pic>
      <xdr:nvPicPr>
        <xdr:cNvPr id="2" name="Afbeelding 1" descr="NUOVO Scholen">
          <a:extLst>
            <a:ext uri="{FF2B5EF4-FFF2-40B4-BE49-F238E27FC236}">
              <a16:creationId xmlns:a16="http://schemas.microsoft.com/office/drawing/2014/main" id="{39E24053-FDC2-236D-EA95-5A8512B972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89001" y="283306"/>
          <a:ext cx="3207640" cy="1885463"/>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7471</xdr:colOff>
      <xdr:row>0</xdr:row>
      <xdr:rowOff>7471</xdr:rowOff>
    </xdr:from>
    <xdr:to>
      <xdr:col>10</xdr:col>
      <xdr:colOff>727405</xdr:colOff>
      <xdr:row>4</xdr:row>
      <xdr:rowOff>99993</xdr:rowOff>
    </xdr:to>
    <xdr:pic>
      <xdr:nvPicPr>
        <xdr:cNvPr id="3" name="Afbeelding 2" descr="NUOVO Scholen">
          <a:extLst>
            <a:ext uri="{FF2B5EF4-FFF2-40B4-BE49-F238E27FC236}">
              <a16:creationId xmlns:a16="http://schemas.microsoft.com/office/drawing/2014/main" id="{569FC865-BD7C-3547-B7AC-341944CCA2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1706" y="7471"/>
          <a:ext cx="3207640" cy="1885463"/>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27"/>
  <sheetViews>
    <sheetView showGridLines="0" zoomScale="130" zoomScaleNormal="130" workbookViewId="0">
      <selection activeCell="A6" sqref="A6"/>
    </sheetView>
  </sheetViews>
  <sheetFormatPr defaultColWidth="8.77734375" defaultRowHeight="14.4"/>
  <cols>
    <col min="1" max="1" width="97.77734375" customWidth="1"/>
  </cols>
  <sheetData>
    <row r="1" spans="1:2" ht="30" customHeight="1">
      <c r="A1" s="17" t="s">
        <v>0</v>
      </c>
      <c r="B1" s="1"/>
    </row>
    <row r="2" spans="1:2" s="2" customFormat="1" ht="90" customHeight="1">
      <c r="A2" s="47" t="s">
        <v>1</v>
      </c>
      <c r="B2" s="9"/>
    </row>
    <row r="3" spans="1:2" s="15" customFormat="1" ht="30" customHeight="1">
      <c r="A3" s="13" t="s">
        <v>2</v>
      </c>
      <c r="B3" s="14" t="s">
        <v>3</v>
      </c>
    </row>
    <row r="4" spans="1:2" s="2" customFormat="1" ht="60" customHeight="1">
      <c r="A4" s="12" t="s">
        <v>4</v>
      </c>
      <c r="B4" s="10" t="s">
        <v>5</v>
      </c>
    </row>
    <row r="5" spans="1:2" s="15" customFormat="1" ht="30" customHeight="1">
      <c r="A5" s="13" t="s">
        <v>6</v>
      </c>
      <c r="B5" s="14" t="s">
        <v>7</v>
      </c>
    </row>
    <row r="6" spans="1:2" s="2" customFormat="1" ht="60" customHeight="1">
      <c r="A6" s="12" t="s">
        <v>4</v>
      </c>
      <c r="B6" s="10" t="s">
        <v>8</v>
      </c>
    </row>
    <row r="7" spans="1:2" s="15" customFormat="1" ht="30" customHeight="1">
      <c r="A7" s="13" t="s">
        <v>9</v>
      </c>
      <c r="B7" s="14" t="s">
        <v>10</v>
      </c>
    </row>
    <row r="8" spans="1:2" s="2" customFormat="1" ht="60" customHeight="1">
      <c r="A8" s="12" t="s">
        <v>4</v>
      </c>
      <c r="B8" s="10" t="s">
        <v>11</v>
      </c>
    </row>
    <row r="9" spans="1:2" s="2" customFormat="1" ht="15" customHeight="1">
      <c r="A9"/>
      <c r="B9"/>
    </row>
    <row r="10" spans="1:2" s="2" customFormat="1" ht="15" customHeight="1">
      <c r="A10"/>
      <c r="B10"/>
    </row>
    <row r="11" spans="1:2" s="2" customFormat="1" ht="15" customHeight="1">
      <c r="A11"/>
      <c r="B11"/>
    </row>
    <row r="12" spans="1:2" s="2" customFormat="1" ht="15" customHeight="1">
      <c r="A12"/>
      <c r="B12"/>
    </row>
    <row r="13" spans="1:2" s="2" customFormat="1" ht="15" customHeight="1">
      <c r="A13"/>
      <c r="B13"/>
    </row>
    <row r="14" spans="1:2" s="2" customFormat="1" ht="15" customHeight="1">
      <c r="A14"/>
      <c r="B14"/>
    </row>
    <row r="15" spans="1:2" s="2" customFormat="1" ht="15" customHeight="1">
      <c r="A15"/>
      <c r="B15"/>
    </row>
    <row r="16" spans="1:2" s="2" customFormat="1" ht="15" customHeight="1">
      <c r="A16"/>
      <c r="B16"/>
    </row>
    <row r="17" spans="1:2" s="2" customFormat="1" ht="15" customHeight="1">
      <c r="A17"/>
      <c r="B17"/>
    </row>
    <row r="18" spans="1:2" s="2" customFormat="1" ht="15" customHeight="1">
      <c r="A18"/>
      <c r="B18"/>
    </row>
    <row r="19" spans="1:2" s="2" customFormat="1" ht="15" customHeight="1">
      <c r="A19"/>
      <c r="B19"/>
    </row>
    <row r="20" spans="1:2" s="2" customFormat="1" ht="15" customHeight="1">
      <c r="A20"/>
      <c r="B20"/>
    </row>
    <row r="21" spans="1:2" ht="19.95" customHeight="1"/>
    <row r="22" spans="1:2" ht="34.950000000000003" customHeight="1"/>
    <row r="23" spans="1:2" ht="34.950000000000003" customHeight="1"/>
    <row r="24" spans="1:2" ht="34.950000000000003" customHeight="1"/>
    <row r="25" spans="1:2" ht="34.950000000000003" customHeight="1"/>
    <row r="26" spans="1:2" ht="34.950000000000003" customHeight="1"/>
    <row r="27" spans="1:2" ht="19.95" customHeight="1"/>
  </sheetData>
  <sheetProtection algorithmName="SHA-512" hashValue="JDNOoZA9dgh9Dr9XtkUVUqiMjFl73w1tDhEbRwOIjenjQT5hye9+J6VT7bd99+aztY5kcNKqUHkN2AbV8F83OA==" saltValue="3lZM+2WbapPURDpIHIpdzw=="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51DDF-2608-BC4C-91AF-D0EC6302C640}">
  <dimension ref="A1:B6"/>
  <sheetViews>
    <sheetView showGridLines="0" zoomScale="130" zoomScaleNormal="130" workbookViewId="0">
      <selection activeCell="A13" sqref="A13"/>
    </sheetView>
  </sheetViews>
  <sheetFormatPr defaultColWidth="11.44140625" defaultRowHeight="14.4"/>
  <cols>
    <col min="1" max="1" width="97.77734375" customWidth="1"/>
  </cols>
  <sheetData>
    <row r="1" spans="1:2" ht="30" customHeight="1">
      <c r="A1" s="17" t="s">
        <v>12</v>
      </c>
      <c r="B1" s="1"/>
    </row>
    <row r="2" spans="1:2" s="2" customFormat="1" ht="90" customHeight="1">
      <c r="A2" s="47" t="s">
        <v>13</v>
      </c>
      <c r="B2" s="9"/>
    </row>
    <row r="3" spans="1:2" s="15" customFormat="1" ht="30" customHeight="1">
      <c r="A3" s="13" t="s">
        <v>14</v>
      </c>
      <c r="B3" s="14"/>
    </row>
    <row r="4" spans="1:2" s="15" customFormat="1" ht="30" customHeight="1">
      <c r="A4" s="13" t="s">
        <v>15</v>
      </c>
      <c r="B4" s="16"/>
    </row>
    <row r="5" spans="1:2" s="15" customFormat="1" ht="30" customHeight="1">
      <c r="A5" s="13" t="s">
        <v>16</v>
      </c>
      <c r="B5" s="16"/>
    </row>
    <row r="6" spans="1:2" ht="30" customHeight="1">
      <c r="A6" s="13" t="s">
        <v>17</v>
      </c>
    </row>
  </sheetData>
  <sheetProtection algorithmName="SHA-512" hashValue="ReVNtcl1m0DRsWQa9Mo4zU5868c6+sFWiR8VnZY9PzNfsA0p5Wn7QrOyiz23TO8hPHKhlzM+KaZAEixWQCbn6A==" saltValue="ptNV+dR4cNPrxN2nAIweKw=="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H20"/>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3" sqref="C3"/>
    </sheetView>
  </sheetViews>
  <sheetFormatPr defaultColWidth="8.77734375" defaultRowHeight="12.6"/>
  <cols>
    <col min="1" max="1" width="90.44140625" style="1" customWidth="1"/>
    <col min="2" max="2" width="2.6640625" style="4" customWidth="1"/>
    <col min="3" max="3" width="45.77734375" style="8" customWidth="1"/>
    <col min="4" max="4" width="2.6640625" style="4" customWidth="1"/>
    <col min="5" max="5" width="45.77734375" style="8" customWidth="1"/>
    <col min="6" max="6" width="2.6640625" style="4" customWidth="1"/>
    <col min="7" max="7" width="45.77734375" style="8" customWidth="1"/>
    <col min="8" max="8" width="11.6640625" style="1" bestFit="1" customWidth="1"/>
    <col min="9" max="16384" width="8.77734375" style="1"/>
  </cols>
  <sheetData>
    <row r="1" spans="1:8" ht="60" customHeight="1">
      <c r="A1" s="56" t="s">
        <v>39</v>
      </c>
      <c r="B1" s="11"/>
      <c r="C1" s="57" t="s">
        <v>36</v>
      </c>
      <c r="D1" s="11" t="s">
        <v>37</v>
      </c>
      <c r="E1" s="57" t="s">
        <v>37</v>
      </c>
      <c r="F1" s="11"/>
      <c r="G1" s="57" t="s">
        <v>38</v>
      </c>
      <c r="H1" s="3"/>
    </row>
    <row r="2" spans="1:8" ht="40.049999999999997" customHeight="1">
      <c r="A2" s="55" t="str">
        <f>'Beoordelen open vragen'!A1</f>
        <v>Beoordeling criterium Open vragen</v>
      </c>
      <c r="B2" s="5"/>
      <c r="C2" s="28" t="s">
        <v>3</v>
      </c>
      <c r="D2" s="5"/>
      <c r="E2" s="28" t="s">
        <v>3</v>
      </c>
      <c r="F2" s="5"/>
      <c r="G2" s="28" t="s">
        <v>3</v>
      </c>
    </row>
    <row r="3" spans="1:8" ht="34.950000000000003" customHeight="1">
      <c r="A3" s="25" t="str">
        <f>'Beoordelen open vragen'!A3</f>
        <v xml:space="preserve">6.1.1 DUURZAAMHEID EN MVO 	</v>
      </c>
      <c r="B3" s="6"/>
      <c r="C3" s="27" t="s">
        <v>3</v>
      </c>
      <c r="D3" s="6"/>
      <c r="E3" s="27" t="s">
        <v>3</v>
      </c>
      <c r="F3" s="6"/>
      <c r="G3" s="27" t="s">
        <v>3</v>
      </c>
    </row>
    <row r="4" spans="1:8" ht="160.05000000000001" customHeight="1">
      <c r="A4" s="19" t="str">
        <f>'Beoordelen open vragen'!A4</f>
        <v>Zie bijlage 6 - Kwaliteit</v>
      </c>
      <c r="B4" s="6"/>
      <c r="C4" s="26" t="s">
        <v>19</v>
      </c>
      <c r="D4" s="6"/>
      <c r="E4" s="26" t="s">
        <v>19</v>
      </c>
      <c r="F4" s="6"/>
      <c r="G4" s="26" t="s">
        <v>19</v>
      </c>
    </row>
    <row r="5" spans="1:8" ht="34.950000000000003" customHeight="1">
      <c r="A5" s="25" t="str">
        <f>'Beoordelen open vragen'!A5</f>
        <v xml:space="preserve">6.1.2 	WERKWIJZE JAARREKENING (INTERIM EN EINDEJAARSCONTROLE) EN BEKOSTIGINGSCONTROLE (ASSURANCERAPPORTEN) </v>
      </c>
      <c r="B5" s="6"/>
      <c r="C5" s="27" t="s">
        <v>3</v>
      </c>
      <c r="D5" s="6"/>
      <c r="E5" s="27" t="s">
        <v>3</v>
      </c>
      <c r="F5" s="6"/>
      <c r="G5" s="27" t="s">
        <v>3</v>
      </c>
    </row>
    <row r="6" spans="1:8" ht="160.05000000000001" customHeight="1">
      <c r="A6" s="19" t="str">
        <f>'Beoordelen open vragen'!A6</f>
        <v>Zie bijlage 6 - Kwaliteit</v>
      </c>
      <c r="B6" s="6"/>
      <c r="C6" s="26" t="s">
        <v>19</v>
      </c>
      <c r="D6" s="6"/>
      <c r="E6" s="26" t="s">
        <v>19</v>
      </c>
      <c r="F6" s="6"/>
      <c r="G6" s="26" t="s">
        <v>19</v>
      </c>
    </row>
    <row r="7" spans="1:8" ht="34.950000000000003" customHeight="1">
      <c r="A7" s="25" t="str">
        <f>'Beoordelen open vragen'!A7</f>
        <v xml:space="preserve">6.1.3 ADVIESROL/KENNIS OP AANDACHTSGEBIEDEN </v>
      </c>
      <c r="B7" s="6"/>
      <c r="C7" s="27" t="s">
        <v>3</v>
      </c>
      <c r="D7" s="6"/>
      <c r="E7" s="27" t="s">
        <v>3</v>
      </c>
      <c r="F7" s="6"/>
      <c r="G7" s="27" t="s">
        <v>3</v>
      </c>
    </row>
    <row r="8" spans="1:8" ht="160.05000000000001" customHeight="1">
      <c r="A8" s="19" t="str">
        <f>'Beoordelen open vragen'!A8</f>
        <v>Zie bijlage 6 - Kwaliteit</v>
      </c>
      <c r="B8" s="6"/>
      <c r="C8" s="26" t="s">
        <v>19</v>
      </c>
      <c r="D8" s="6"/>
      <c r="E8" s="26" t="s">
        <v>19</v>
      </c>
      <c r="F8" s="6"/>
      <c r="G8" s="26" t="s">
        <v>19</v>
      </c>
    </row>
    <row r="9" spans="1:8" ht="19.95" customHeight="1">
      <c r="A9" s="18"/>
      <c r="B9" s="7"/>
      <c r="C9" s="29"/>
      <c r="D9" s="7"/>
      <c r="E9" s="29"/>
      <c r="F9" s="7"/>
      <c r="G9" s="29"/>
    </row>
    <row r="11" spans="1:8" ht="40.049999999999997" customHeight="1">
      <c r="A11" s="55" t="str">
        <f>'Beoordelen interview'!A1</f>
        <v>Beoordeling criterium Interview</v>
      </c>
      <c r="B11" s="5"/>
      <c r="C11" s="28" t="s">
        <v>3</v>
      </c>
      <c r="D11" s="5"/>
      <c r="E11" s="28" t="s">
        <v>3</v>
      </c>
      <c r="F11" s="5"/>
      <c r="G11" s="28" t="s">
        <v>3</v>
      </c>
    </row>
    <row r="12" spans="1:8" ht="34.950000000000003" customHeight="1">
      <c r="A12" s="69" t="str">
        <f>'Beoordelen interview'!A3</f>
        <v>Vraag 1</v>
      </c>
      <c r="B12" s="6"/>
      <c r="C12" s="27" t="s">
        <v>3</v>
      </c>
      <c r="D12" s="6"/>
      <c r="E12" s="27" t="s">
        <v>3</v>
      </c>
      <c r="F12" s="6"/>
      <c r="G12" s="27" t="s">
        <v>3</v>
      </c>
    </row>
    <row r="13" spans="1:8" ht="160.05000000000001" customHeight="1">
      <c r="A13" s="70"/>
      <c r="B13" s="6"/>
      <c r="C13" s="26" t="s">
        <v>19</v>
      </c>
      <c r="D13" s="6"/>
      <c r="E13" s="26" t="s">
        <v>19</v>
      </c>
      <c r="F13" s="6"/>
      <c r="G13" s="26" t="s">
        <v>19</v>
      </c>
    </row>
    <row r="14" spans="1:8" ht="34.950000000000003" customHeight="1">
      <c r="A14" s="69" t="str">
        <f>'Beoordelen interview'!A4</f>
        <v>Vraag 2</v>
      </c>
      <c r="B14" s="6"/>
      <c r="C14" s="27" t="s">
        <v>3</v>
      </c>
      <c r="D14" s="6"/>
      <c r="E14" s="27" t="s">
        <v>3</v>
      </c>
      <c r="F14" s="6"/>
      <c r="G14" s="27" t="s">
        <v>3</v>
      </c>
    </row>
    <row r="15" spans="1:8" ht="160.05000000000001" customHeight="1">
      <c r="A15" s="70"/>
      <c r="B15" s="6"/>
      <c r="C15" s="26" t="s">
        <v>19</v>
      </c>
      <c r="D15" s="6"/>
      <c r="E15" s="26" t="s">
        <v>19</v>
      </c>
      <c r="F15" s="6"/>
      <c r="G15" s="26" t="s">
        <v>19</v>
      </c>
    </row>
    <row r="16" spans="1:8" ht="34.950000000000003" customHeight="1">
      <c r="A16" s="69" t="str">
        <f>'Beoordelen interview'!A5</f>
        <v>Vraag 3</v>
      </c>
      <c r="B16" s="6"/>
      <c r="C16" s="27" t="s">
        <v>3</v>
      </c>
      <c r="D16" s="6"/>
      <c r="E16" s="27" t="s">
        <v>3</v>
      </c>
      <c r="F16" s="6"/>
      <c r="G16" s="27" t="s">
        <v>3</v>
      </c>
    </row>
    <row r="17" spans="1:7" ht="160.05000000000001" customHeight="1">
      <c r="A17" s="70"/>
      <c r="B17" s="6"/>
      <c r="C17" s="26" t="s">
        <v>19</v>
      </c>
      <c r="D17" s="6"/>
      <c r="E17" s="26" t="s">
        <v>19</v>
      </c>
      <c r="F17" s="6"/>
      <c r="G17" s="26" t="s">
        <v>19</v>
      </c>
    </row>
    <row r="18" spans="1:7" ht="34.950000000000003" customHeight="1">
      <c r="A18" s="69" t="str">
        <f>'Beoordelen interview'!A6</f>
        <v>Vraag 4</v>
      </c>
      <c r="B18" s="6"/>
      <c r="C18" s="27" t="s">
        <v>3</v>
      </c>
      <c r="D18" s="6"/>
      <c r="E18" s="27" t="s">
        <v>3</v>
      </c>
      <c r="F18" s="6"/>
      <c r="G18" s="27" t="s">
        <v>3</v>
      </c>
    </row>
    <row r="19" spans="1:7" ht="160.05000000000001" customHeight="1">
      <c r="A19" s="70"/>
      <c r="B19" s="6"/>
      <c r="C19" s="26" t="s">
        <v>19</v>
      </c>
      <c r="D19" s="6"/>
      <c r="E19" s="26" t="s">
        <v>19</v>
      </c>
      <c r="F19" s="6"/>
      <c r="G19" s="26" t="s">
        <v>19</v>
      </c>
    </row>
    <row r="20" spans="1:7" ht="19.95" customHeight="1">
      <c r="A20" s="18"/>
      <c r="B20" s="7"/>
      <c r="C20" s="29"/>
      <c r="D20" s="7"/>
      <c r="E20" s="29"/>
      <c r="F20" s="7"/>
      <c r="G20" s="29"/>
    </row>
  </sheetData>
  <sheetProtection algorithmName="SHA-512" hashValue="lY4N/IC5A4lzNNiOUpog1/FDNRcbffMQMVaSgDrtqeyH/dRvStGnB7tldus9CJdsmdW8GV40rYeL+vByBBLDvg==" saltValue="va6wQ9zUqUI+u6gjmCcqOA==" spinCount="100000" sheet="1" objects="1" scenarios="1"/>
  <mergeCells count="4">
    <mergeCell ref="A12:A13"/>
    <mergeCell ref="A14:A15"/>
    <mergeCell ref="A16:A17"/>
    <mergeCell ref="A18:A19"/>
  </mergeCells>
  <dataValidations count="1">
    <dataValidation type="list" errorStyle="warning" allowBlank="1" showErrorMessage="1" error="Voer juiste waarde in. " sqref="C7 C5 C14 C16 C18 C9 C20 C3 E5 E14 E16 E18 E9 E20 E3 E7 G5 G14 G16 G18 G9 G20 G3 G7" xr:uid="{AA36DC38-670C-6D44-8E92-80431CBDBE59}">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0"/>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5" sqref="C5"/>
    </sheetView>
  </sheetViews>
  <sheetFormatPr defaultColWidth="8.77734375" defaultRowHeight="12.6"/>
  <cols>
    <col min="1" max="1" width="90.44140625" style="1" customWidth="1"/>
    <col min="2" max="2" width="2.6640625" style="4" customWidth="1"/>
    <col min="3" max="3" width="45.77734375" style="8" customWidth="1"/>
    <col min="4" max="4" width="2.6640625" style="4" customWidth="1"/>
    <col min="5" max="5" width="45.77734375" style="8" customWidth="1"/>
    <col min="6" max="6" width="2.6640625" style="4" customWidth="1"/>
    <col min="7" max="7" width="45.77734375" style="8" customWidth="1"/>
    <col min="8" max="8" width="11.6640625" style="1" bestFit="1" customWidth="1"/>
    <col min="9" max="16384" width="8.77734375" style="1"/>
  </cols>
  <sheetData>
    <row r="1" spans="1:8" ht="60" customHeight="1">
      <c r="A1" s="56" t="s">
        <v>40</v>
      </c>
      <c r="B1" s="58"/>
      <c r="C1" s="57" t="s">
        <v>36</v>
      </c>
      <c r="D1" s="58"/>
      <c r="E1" s="57" t="s">
        <v>37</v>
      </c>
      <c r="F1" s="58"/>
      <c r="G1" s="57" t="s">
        <v>38</v>
      </c>
      <c r="H1" s="3"/>
    </row>
    <row r="2" spans="1:8" ht="40.049999999999997" customHeight="1">
      <c r="A2" s="55" t="str">
        <f>'Beoordelen open vragen'!A1</f>
        <v>Beoordeling criterium Open vragen</v>
      </c>
      <c r="B2" s="5"/>
      <c r="C2" s="28" t="s">
        <v>3</v>
      </c>
      <c r="D2" s="5"/>
      <c r="E2" s="28" t="s">
        <v>3</v>
      </c>
      <c r="F2" s="5"/>
      <c r="G2" s="28" t="s">
        <v>3</v>
      </c>
    </row>
    <row r="3" spans="1:8" ht="34.950000000000003" customHeight="1">
      <c r="A3" s="25" t="str">
        <f>'Beoordelen open vragen'!A3</f>
        <v xml:space="preserve">6.1.1 DUURZAAMHEID EN MVO 	</v>
      </c>
      <c r="B3" s="6"/>
      <c r="C3" s="27" t="s">
        <v>3</v>
      </c>
      <c r="D3" s="6"/>
      <c r="E3" s="27" t="s">
        <v>3</v>
      </c>
      <c r="F3" s="6"/>
      <c r="G3" s="27" t="s">
        <v>3</v>
      </c>
    </row>
    <row r="4" spans="1:8" ht="160.05000000000001" customHeight="1">
      <c r="A4" s="19" t="str">
        <f>'Beoordelen open vragen'!A4</f>
        <v>Zie bijlage 6 - Kwaliteit</v>
      </c>
      <c r="B4" s="6"/>
      <c r="C4" s="26" t="s">
        <v>19</v>
      </c>
      <c r="D4" s="6"/>
      <c r="E4" s="26" t="s">
        <v>19</v>
      </c>
      <c r="F4" s="6"/>
      <c r="G4" s="26" t="s">
        <v>19</v>
      </c>
    </row>
    <row r="5" spans="1:8" ht="34.950000000000003" customHeight="1">
      <c r="A5" s="25" t="str">
        <f>'Beoordelen open vragen'!A5</f>
        <v xml:space="preserve">6.1.2 	WERKWIJZE JAARREKENING (INTERIM EN EINDEJAARSCONTROLE) EN BEKOSTIGINGSCONTROLE (ASSURANCERAPPORTEN) </v>
      </c>
      <c r="B5" s="6"/>
      <c r="C5" s="27" t="s">
        <v>3</v>
      </c>
      <c r="D5" s="6"/>
      <c r="E5" s="27" t="s">
        <v>3</v>
      </c>
      <c r="F5" s="6"/>
      <c r="G5" s="27" t="s">
        <v>3</v>
      </c>
    </row>
    <row r="6" spans="1:8" ht="160.05000000000001" customHeight="1">
      <c r="A6" s="19" t="str">
        <f>'Beoordelen open vragen'!A6</f>
        <v>Zie bijlage 6 - Kwaliteit</v>
      </c>
      <c r="B6" s="6"/>
      <c r="C6" s="26" t="s">
        <v>19</v>
      </c>
      <c r="D6" s="6"/>
      <c r="E6" s="26" t="s">
        <v>19</v>
      </c>
      <c r="F6" s="6"/>
      <c r="G6" s="26" t="s">
        <v>19</v>
      </c>
    </row>
    <row r="7" spans="1:8" ht="34.950000000000003" customHeight="1">
      <c r="A7" s="25" t="str">
        <f>'Beoordelen open vragen'!A7</f>
        <v xml:space="preserve">6.1.3 ADVIESROL/KENNIS OP AANDACHTSGEBIEDEN </v>
      </c>
      <c r="B7" s="6"/>
      <c r="C7" s="27" t="s">
        <v>3</v>
      </c>
      <c r="D7" s="6"/>
      <c r="E7" s="27" t="s">
        <v>3</v>
      </c>
      <c r="F7" s="6"/>
      <c r="G7" s="27" t="s">
        <v>3</v>
      </c>
    </row>
    <row r="8" spans="1:8" ht="160.05000000000001" customHeight="1">
      <c r="A8" s="19" t="str">
        <f>'Beoordelen open vragen'!A8</f>
        <v>Zie bijlage 6 - Kwaliteit</v>
      </c>
      <c r="B8" s="6"/>
      <c r="C8" s="26" t="s">
        <v>19</v>
      </c>
      <c r="D8" s="6"/>
      <c r="E8" s="26" t="s">
        <v>19</v>
      </c>
      <c r="F8" s="6"/>
      <c r="G8" s="26" t="s">
        <v>19</v>
      </c>
    </row>
    <row r="9" spans="1:8" ht="19.95" customHeight="1">
      <c r="A9" s="18"/>
      <c r="B9" s="7"/>
      <c r="C9" s="29"/>
      <c r="D9" s="7"/>
      <c r="E9" s="29"/>
      <c r="F9" s="7"/>
      <c r="G9" s="29"/>
    </row>
    <row r="11" spans="1:8" ht="40.049999999999997" customHeight="1">
      <c r="A11" s="55" t="str">
        <f>'Beoordelen interview'!A1</f>
        <v>Beoordeling criterium Interview</v>
      </c>
      <c r="B11" s="5"/>
      <c r="C11" s="28" t="s">
        <v>3</v>
      </c>
      <c r="D11" s="5"/>
      <c r="E11" s="28" t="s">
        <v>3</v>
      </c>
      <c r="F11" s="5"/>
      <c r="G11" s="28" t="s">
        <v>3</v>
      </c>
    </row>
    <row r="12" spans="1:8" ht="34.950000000000003" customHeight="1">
      <c r="A12" s="69" t="str">
        <f>'Beoordelen interview'!A3</f>
        <v>Vraag 1</v>
      </c>
      <c r="B12" s="6"/>
      <c r="C12" s="27" t="s">
        <v>3</v>
      </c>
      <c r="D12" s="6"/>
      <c r="E12" s="27" t="s">
        <v>3</v>
      </c>
      <c r="F12" s="6"/>
      <c r="G12" s="27" t="s">
        <v>3</v>
      </c>
    </row>
    <row r="13" spans="1:8" ht="160.05000000000001" customHeight="1">
      <c r="A13" s="70"/>
      <c r="B13" s="6"/>
      <c r="C13" s="26" t="s">
        <v>19</v>
      </c>
      <c r="D13" s="6"/>
      <c r="E13" s="26" t="s">
        <v>19</v>
      </c>
      <c r="F13" s="6"/>
      <c r="G13" s="26" t="s">
        <v>19</v>
      </c>
    </row>
    <row r="14" spans="1:8" ht="34.950000000000003" customHeight="1">
      <c r="A14" s="69" t="str">
        <f>'Beoordelen interview'!A4</f>
        <v>Vraag 2</v>
      </c>
      <c r="B14" s="6"/>
      <c r="C14" s="27" t="s">
        <v>3</v>
      </c>
      <c r="D14" s="6"/>
      <c r="E14" s="27" t="s">
        <v>3</v>
      </c>
      <c r="F14" s="6"/>
      <c r="G14" s="27" t="s">
        <v>3</v>
      </c>
    </row>
    <row r="15" spans="1:8" ht="160.05000000000001" customHeight="1">
      <c r="A15" s="70"/>
      <c r="B15" s="6"/>
      <c r="C15" s="26" t="s">
        <v>19</v>
      </c>
      <c r="D15" s="6"/>
      <c r="E15" s="26" t="s">
        <v>19</v>
      </c>
      <c r="F15" s="6"/>
      <c r="G15" s="26" t="s">
        <v>19</v>
      </c>
    </row>
    <row r="16" spans="1:8" ht="34.950000000000003" customHeight="1">
      <c r="A16" s="69" t="str">
        <f>'Beoordelen interview'!A5</f>
        <v>Vraag 3</v>
      </c>
      <c r="B16" s="6"/>
      <c r="C16" s="27" t="s">
        <v>3</v>
      </c>
      <c r="D16" s="6"/>
      <c r="E16" s="27" t="s">
        <v>3</v>
      </c>
      <c r="F16" s="6"/>
      <c r="G16" s="27" t="s">
        <v>3</v>
      </c>
    </row>
    <row r="17" spans="1:7" ht="160.05000000000001" customHeight="1">
      <c r="A17" s="70"/>
      <c r="B17" s="6"/>
      <c r="C17" s="26" t="s">
        <v>19</v>
      </c>
      <c r="D17" s="6"/>
      <c r="E17" s="26" t="s">
        <v>19</v>
      </c>
      <c r="F17" s="6"/>
      <c r="G17" s="26" t="s">
        <v>19</v>
      </c>
    </row>
    <row r="18" spans="1:7" ht="34.950000000000003" customHeight="1">
      <c r="A18" s="69" t="str">
        <f>'Beoordelen interview'!A6</f>
        <v>Vraag 4</v>
      </c>
      <c r="B18" s="6"/>
      <c r="C18" s="27" t="s">
        <v>3</v>
      </c>
      <c r="D18" s="6"/>
      <c r="E18" s="27" t="s">
        <v>3</v>
      </c>
      <c r="F18" s="6"/>
      <c r="G18" s="27" t="s">
        <v>3</v>
      </c>
    </row>
    <row r="19" spans="1:7" ht="160.05000000000001" customHeight="1">
      <c r="A19" s="70"/>
      <c r="B19" s="6"/>
      <c r="C19" s="26" t="s">
        <v>19</v>
      </c>
      <c r="D19" s="6"/>
      <c r="E19" s="26" t="s">
        <v>19</v>
      </c>
      <c r="F19" s="6"/>
      <c r="G19" s="26" t="s">
        <v>19</v>
      </c>
    </row>
    <row r="20" spans="1:7" ht="19.95" customHeight="1">
      <c r="A20" s="18"/>
      <c r="B20" s="7"/>
      <c r="C20" s="29"/>
      <c r="D20" s="7"/>
      <c r="E20" s="29"/>
      <c r="F20" s="7"/>
      <c r="G20" s="29"/>
    </row>
  </sheetData>
  <sheetProtection algorithmName="SHA-512" hashValue="uMhfkQ4j0SHZvE4Zx6GY7jC+JzfsN1NLvLfCgrSf+agTce90g09yrQaDsuQm1v3qMvxp9zHUxAqsAulb6JCsgg==" saltValue="rk9eVbvrD5T7OuoRX8FxDw==" spinCount="100000" sheet="1" objects="1" scenarios="1"/>
  <mergeCells count="4">
    <mergeCell ref="A16:A17"/>
    <mergeCell ref="A12:A13"/>
    <mergeCell ref="A14:A15"/>
    <mergeCell ref="A18:A19"/>
  </mergeCells>
  <dataValidations count="1">
    <dataValidation type="list" errorStyle="warning" allowBlank="1" showErrorMessage="1" error="Voer juiste waarde in. " sqref="C7 C5 C14 C16 C18 C9 C20 C3 E5 E14 E16 E18 E9 E20 E3 E7 G5 G14 G16 G18 G9 G20 G3 G7" xr:uid="{5E53DFA2-08D3-BB4C-9F1C-8330CC94FD85}">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0"/>
  <sheetViews>
    <sheetView showGridLines="0" zoomScaleNormal="100" zoomScalePageLayoutView="85" workbookViewId="0">
      <pane xSplit="1" ySplit="1" topLeftCell="B11" activePane="bottomRight" state="frozen"/>
      <selection pane="topRight" activeCell="B1" sqref="B1"/>
      <selection pane="bottomLeft" activeCell="A2" sqref="A2"/>
      <selection pane="bottomRight" activeCell="C5" sqref="C5"/>
    </sheetView>
  </sheetViews>
  <sheetFormatPr defaultColWidth="8.77734375" defaultRowHeight="12.6"/>
  <cols>
    <col min="1" max="1" width="90.44140625" style="1" customWidth="1"/>
    <col min="2" max="2" width="2.6640625" style="4" customWidth="1"/>
    <col min="3" max="3" width="45.77734375" style="8" customWidth="1"/>
    <col min="4" max="4" width="2.6640625" style="4" customWidth="1"/>
    <col min="5" max="5" width="45.77734375" style="8" customWidth="1"/>
    <col min="6" max="6" width="2.6640625" style="4" customWidth="1"/>
    <col min="7" max="7" width="45.77734375" style="8" customWidth="1"/>
    <col min="8" max="8" width="11.6640625" style="1" bestFit="1" customWidth="1"/>
    <col min="9" max="16384" width="8.77734375" style="1"/>
  </cols>
  <sheetData>
    <row r="1" spans="1:8" ht="60" customHeight="1">
      <c r="A1" s="56" t="s">
        <v>41</v>
      </c>
      <c r="B1" s="58"/>
      <c r="C1" s="57" t="s">
        <v>36</v>
      </c>
      <c r="D1" s="58"/>
      <c r="E1" s="57" t="s">
        <v>37</v>
      </c>
      <c r="F1" s="58"/>
      <c r="G1" s="57" t="s">
        <v>38</v>
      </c>
      <c r="H1" s="3"/>
    </row>
    <row r="2" spans="1:8" ht="40.049999999999997" customHeight="1">
      <c r="A2" s="55" t="str">
        <f>'Beoordelen open vragen'!A1</f>
        <v>Beoordeling criterium Open vragen</v>
      </c>
      <c r="B2" s="5"/>
      <c r="C2" s="28" t="s">
        <v>3</v>
      </c>
      <c r="D2" s="5"/>
      <c r="E2" s="28" t="s">
        <v>3</v>
      </c>
      <c r="F2" s="5"/>
      <c r="G2" s="28" t="s">
        <v>3</v>
      </c>
    </row>
    <row r="3" spans="1:8" ht="34.950000000000003" customHeight="1">
      <c r="A3" s="25" t="str">
        <f>'Beoordelen open vragen'!A3</f>
        <v xml:space="preserve">6.1.1 DUURZAAMHEID EN MVO 	</v>
      </c>
      <c r="B3" s="6"/>
      <c r="C3" s="27" t="s">
        <v>3</v>
      </c>
      <c r="D3" s="6"/>
      <c r="E3" s="27" t="s">
        <v>3</v>
      </c>
      <c r="F3" s="6"/>
      <c r="G3" s="27" t="s">
        <v>3</v>
      </c>
    </row>
    <row r="4" spans="1:8" ht="160.05000000000001" customHeight="1">
      <c r="A4" s="19" t="str">
        <f>'Beoordelen open vragen'!A4</f>
        <v>Zie bijlage 6 - Kwaliteit</v>
      </c>
      <c r="B4" s="6"/>
      <c r="C4" s="26" t="s">
        <v>19</v>
      </c>
      <c r="D4" s="6"/>
      <c r="E4" s="26" t="s">
        <v>19</v>
      </c>
      <c r="F4" s="6"/>
      <c r="G4" s="26" t="s">
        <v>19</v>
      </c>
    </row>
    <row r="5" spans="1:8" ht="34.950000000000003" customHeight="1">
      <c r="A5" s="25" t="str">
        <f>'Beoordelen open vragen'!A5</f>
        <v xml:space="preserve">6.1.2 	WERKWIJZE JAARREKENING (INTERIM EN EINDEJAARSCONTROLE) EN BEKOSTIGINGSCONTROLE (ASSURANCERAPPORTEN) </v>
      </c>
      <c r="B5" s="6"/>
      <c r="C5" s="27" t="s">
        <v>3</v>
      </c>
      <c r="D5" s="6"/>
      <c r="E5" s="27" t="s">
        <v>3</v>
      </c>
      <c r="F5" s="6"/>
      <c r="G5" s="27" t="s">
        <v>3</v>
      </c>
    </row>
    <row r="6" spans="1:8" ht="160.05000000000001" customHeight="1">
      <c r="A6" s="19" t="str">
        <f>'Beoordelen open vragen'!A6</f>
        <v>Zie bijlage 6 - Kwaliteit</v>
      </c>
      <c r="B6" s="6"/>
      <c r="C6" s="26" t="s">
        <v>19</v>
      </c>
      <c r="D6" s="6"/>
      <c r="E6" s="26" t="s">
        <v>19</v>
      </c>
      <c r="F6" s="6"/>
      <c r="G6" s="26" t="s">
        <v>19</v>
      </c>
    </row>
    <row r="7" spans="1:8" ht="34.950000000000003" customHeight="1">
      <c r="A7" s="25" t="str">
        <f>'Beoordelen open vragen'!A7</f>
        <v xml:space="preserve">6.1.3 ADVIESROL/KENNIS OP AANDACHTSGEBIEDEN </v>
      </c>
      <c r="B7" s="6"/>
      <c r="C7" s="27" t="s">
        <v>3</v>
      </c>
      <c r="D7" s="6"/>
      <c r="E7" s="27" t="s">
        <v>3</v>
      </c>
      <c r="F7" s="6"/>
      <c r="G7" s="27" t="s">
        <v>3</v>
      </c>
    </row>
    <row r="8" spans="1:8" ht="160.05000000000001" customHeight="1">
      <c r="A8" s="19" t="str">
        <f>'Beoordelen open vragen'!A8</f>
        <v>Zie bijlage 6 - Kwaliteit</v>
      </c>
      <c r="B8" s="6"/>
      <c r="C8" s="26" t="s">
        <v>19</v>
      </c>
      <c r="D8" s="6"/>
      <c r="E8" s="26" t="s">
        <v>19</v>
      </c>
      <c r="F8" s="6"/>
      <c r="G8" s="26" t="s">
        <v>19</v>
      </c>
    </row>
    <row r="9" spans="1:8" ht="19.95" customHeight="1">
      <c r="A9" s="18"/>
      <c r="B9" s="7"/>
      <c r="C9" s="29"/>
      <c r="D9" s="7"/>
      <c r="E9" s="29"/>
      <c r="F9" s="7"/>
      <c r="G9" s="29"/>
    </row>
    <row r="11" spans="1:8" ht="40.049999999999997" customHeight="1">
      <c r="A11" s="55" t="str">
        <f>'Beoordelen interview'!A1</f>
        <v>Beoordeling criterium Interview</v>
      </c>
      <c r="B11" s="5"/>
      <c r="C11" s="28" t="s">
        <v>3</v>
      </c>
      <c r="D11" s="5"/>
      <c r="E11" s="28" t="s">
        <v>3</v>
      </c>
      <c r="F11" s="5"/>
      <c r="G11" s="28" t="s">
        <v>3</v>
      </c>
    </row>
    <row r="12" spans="1:8" ht="34.950000000000003" customHeight="1">
      <c r="A12" s="69" t="str">
        <f>'Beoordelen interview'!A3</f>
        <v>Vraag 1</v>
      </c>
      <c r="B12" s="6"/>
      <c r="C12" s="27" t="s">
        <v>3</v>
      </c>
      <c r="D12" s="6"/>
      <c r="E12" s="27" t="s">
        <v>3</v>
      </c>
      <c r="F12" s="6"/>
      <c r="G12" s="27" t="s">
        <v>3</v>
      </c>
    </row>
    <row r="13" spans="1:8" ht="160.05000000000001" customHeight="1">
      <c r="A13" s="70"/>
      <c r="B13" s="6"/>
      <c r="C13" s="26" t="s">
        <v>19</v>
      </c>
      <c r="D13" s="6"/>
      <c r="E13" s="26" t="s">
        <v>19</v>
      </c>
      <c r="F13" s="6"/>
      <c r="G13" s="26" t="s">
        <v>19</v>
      </c>
    </row>
    <row r="14" spans="1:8" ht="34.950000000000003" customHeight="1">
      <c r="A14" s="69" t="str">
        <f>'Beoordelen interview'!A4</f>
        <v>Vraag 2</v>
      </c>
      <c r="B14" s="6"/>
      <c r="C14" s="27" t="s">
        <v>3</v>
      </c>
      <c r="D14" s="6"/>
      <c r="E14" s="27" t="s">
        <v>3</v>
      </c>
      <c r="F14" s="6"/>
      <c r="G14" s="27" t="s">
        <v>3</v>
      </c>
    </row>
    <row r="15" spans="1:8" ht="160.05000000000001" customHeight="1">
      <c r="A15" s="70"/>
      <c r="B15" s="6"/>
      <c r="C15" s="26" t="s">
        <v>19</v>
      </c>
      <c r="D15" s="6"/>
      <c r="E15" s="26" t="s">
        <v>19</v>
      </c>
      <c r="F15" s="6"/>
      <c r="G15" s="26" t="s">
        <v>19</v>
      </c>
    </row>
    <row r="16" spans="1:8" ht="34.950000000000003" customHeight="1">
      <c r="A16" s="69" t="str">
        <f>'Beoordelen interview'!A5</f>
        <v>Vraag 3</v>
      </c>
      <c r="B16" s="6"/>
      <c r="C16" s="27" t="s">
        <v>3</v>
      </c>
      <c r="D16" s="6"/>
      <c r="E16" s="27" t="s">
        <v>3</v>
      </c>
      <c r="F16" s="6"/>
      <c r="G16" s="27" t="s">
        <v>3</v>
      </c>
    </row>
    <row r="17" spans="1:7" ht="160.05000000000001" customHeight="1">
      <c r="A17" s="70"/>
      <c r="B17" s="6"/>
      <c r="C17" s="26" t="s">
        <v>19</v>
      </c>
      <c r="D17" s="6"/>
      <c r="E17" s="26" t="s">
        <v>19</v>
      </c>
      <c r="F17" s="6"/>
      <c r="G17" s="26" t="s">
        <v>19</v>
      </c>
    </row>
    <row r="18" spans="1:7" ht="34.950000000000003" customHeight="1">
      <c r="A18" s="71" t="str">
        <f>'Beoordelen interview'!A6</f>
        <v>Vraag 4</v>
      </c>
      <c r="B18" s="59"/>
      <c r="C18" s="60" t="s">
        <v>3</v>
      </c>
      <c r="D18" s="59"/>
      <c r="E18" s="60" t="s">
        <v>3</v>
      </c>
      <c r="F18" s="59"/>
      <c r="G18" s="60" t="s">
        <v>3</v>
      </c>
    </row>
    <row r="19" spans="1:7" ht="160.05000000000001" customHeight="1">
      <c r="A19" s="72"/>
      <c r="B19" s="59"/>
      <c r="C19" s="61" t="s">
        <v>19</v>
      </c>
      <c r="D19" s="59"/>
      <c r="E19" s="61" t="s">
        <v>19</v>
      </c>
      <c r="F19" s="59"/>
      <c r="G19" s="61" t="s">
        <v>19</v>
      </c>
    </row>
    <row r="20" spans="1:7" ht="19.95" customHeight="1">
      <c r="A20" s="18"/>
      <c r="B20" s="7"/>
      <c r="C20" s="29"/>
      <c r="D20" s="7"/>
      <c r="E20" s="29"/>
      <c r="F20" s="7"/>
      <c r="G20" s="29"/>
    </row>
  </sheetData>
  <sheetProtection algorithmName="SHA-512" hashValue="NXj3hcT//sMCvaT5nuu5bvpF8Cc7ux6W/uHDWRmkNvXCfPdsoHXCV39KgWK4RYBjzvwiSQmzmv2DMULGY3rXpg==" saltValue="5nim+XJ4YrjO9i9ewUyLTg==" spinCount="100000" sheet="1" objects="1" scenarios="1"/>
  <mergeCells count="4">
    <mergeCell ref="A14:A15"/>
    <mergeCell ref="A16:A17"/>
    <mergeCell ref="A12:A13"/>
    <mergeCell ref="A18:A19"/>
  </mergeCells>
  <dataValidations count="1">
    <dataValidation type="list" errorStyle="warning" allowBlank="1" showErrorMessage="1" error="Voer juiste waarde in. " sqref="C7 C5 C14 C16 C18 C9 C3 E5 E14 E16 E18 E9 E3 E7 G5 G14 G16 G18 G9 G3 G7" xr:uid="{71F1EE3A-2C1F-3F48-A31D-652C5E7568D8}">
      <formula1>Score</formula1>
    </dataValidation>
  </dataValidations>
  <pageMargins left="0.7" right="0.7" top="0.75" bottom="0.75" header="0.3" footer="0.3"/>
  <pageSetup paperSize="8"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0"/>
  <sheetViews>
    <sheetView showGridLines="0" tabSelected="1" workbookViewId="0">
      <pane xSplit="1" ySplit="1" topLeftCell="B2" activePane="bottomRight" state="frozen"/>
      <selection pane="topRight" activeCell="B1" sqref="B1"/>
      <selection pane="bottomLeft" activeCell="A2" sqref="A2"/>
      <selection pane="bottomRight" activeCell="G3" sqref="G3"/>
    </sheetView>
  </sheetViews>
  <sheetFormatPr defaultColWidth="8.77734375" defaultRowHeight="12.6"/>
  <cols>
    <col min="1" max="1" width="90.44140625" style="1" customWidth="1"/>
    <col min="2" max="2" width="2.6640625" style="4" customWidth="1"/>
    <col min="3" max="3" width="45.77734375" style="8" customWidth="1"/>
    <col min="4" max="4" width="2.6640625" style="4" customWidth="1"/>
    <col min="5" max="5" width="45.77734375" style="8" customWidth="1"/>
    <col min="6" max="6" width="2.6640625" style="4" customWidth="1"/>
    <col min="7" max="7" width="45.77734375" style="8" customWidth="1"/>
    <col min="8" max="8" width="11.6640625" style="1" bestFit="1" customWidth="1"/>
    <col min="9" max="16384" width="8.77734375" style="1"/>
  </cols>
  <sheetData>
    <row r="1" spans="1:8" ht="60" customHeight="1">
      <c r="A1" s="56" t="s">
        <v>42</v>
      </c>
      <c r="B1" s="58"/>
      <c r="C1" s="57" t="s">
        <v>36</v>
      </c>
      <c r="D1" s="58"/>
      <c r="E1" s="57" t="s">
        <v>37</v>
      </c>
      <c r="F1" s="58"/>
      <c r="G1" s="57" t="s">
        <v>38</v>
      </c>
      <c r="H1" s="3"/>
    </row>
    <row r="2" spans="1:8" ht="40.049999999999997" customHeight="1">
      <c r="A2" s="55" t="str">
        <f>'Beoordelen open vragen'!A1</f>
        <v>Beoordeling criterium Open vragen</v>
      </c>
      <c r="B2" s="5"/>
      <c r="C2" s="28" t="s">
        <v>3</v>
      </c>
      <c r="D2" s="5"/>
      <c r="E2" s="28" t="s">
        <v>3</v>
      </c>
      <c r="F2" s="5"/>
      <c r="G2" s="28" t="s">
        <v>3</v>
      </c>
    </row>
    <row r="3" spans="1:8" ht="34.950000000000003" customHeight="1">
      <c r="A3" s="25" t="str">
        <f>'Beoordelen open vragen'!A3</f>
        <v xml:space="preserve">6.1.1 DUURZAAMHEID EN MVO 	</v>
      </c>
      <c r="B3" s="6"/>
      <c r="C3" s="27" t="s">
        <v>3</v>
      </c>
      <c r="D3" s="6"/>
      <c r="E3" s="27" t="s">
        <v>3</v>
      </c>
      <c r="F3" s="6"/>
      <c r="G3" s="27" t="s">
        <v>3</v>
      </c>
    </row>
    <row r="4" spans="1:8" ht="160.05000000000001" customHeight="1">
      <c r="A4" s="19" t="str">
        <f>'Beoordelen open vragen'!A4</f>
        <v>Zie bijlage 6 - Kwaliteit</v>
      </c>
      <c r="B4" s="6"/>
      <c r="C4" s="26" t="s">
        <v>19</v>
      </c>
      <c r="D4" s="6"/>
      <c r="E4" s="26" t="s">
        <v>19</v>
      </c>
      <c r="F4" s="6"/>
      <c r="G4" s="26" t="s">
        <v>19</v>
      </c>
    </row>
    <row r="5" spans="1:8" ht="34.950000000000003" customHeight="1">
      <c r="A5" s="25" t="str">
        <f>'Beoordelen open vragen'!A5</f>
        <v xml:space="preserve">6.1.2 	WERKWIJZE JAARREKENING (INTERIM EN EINDEJAARSCONTROLE) EN BEKOSTIGINGSCONTROLE (ASSURANCERAPPORTEN) </v>
      </c>
      <c r="B5" s="6"/>
      <c r="C5" s="27" t="s">
        <v>3</v>
      </c>
      <c r="D5" s="6"/>
      <c r="E5" s="27" t="s">
        <v>3</v>
      </c>
      <c r="F5" s="6"/>
      <c r="G5" s="27" t="s">
        <v>3</v>
      </c>
    </row>
    <row r="6" spans="1:8" ht="160.05000000000001" customHeight="1">
      <c r="A6" s="19" t="str">
        <f>'Beoordelen open vragen'!A6</f>
        <v>Zie bijlage 6 - Kwaliteit</v>
      </c>
      <c r="B6" s="6"/>
      <c r="C6" s="26" t="s">
        <v>19</v>
      </c>
      <c r="D6" s="6"/>
      <c r="E6" s="26" t="s">
        <v>19</v>
      </c>
      <c r="F6" s="6"/>
      <c r="G6" s="26" t="s">
        <v>19</v>
      </c>
    </row>
    <row r="7" spans="1:8" ht="34.950000000000003" customHeight="1">
      <c r="A7" s="25" t="str">
        <f>'Beoordelen open vragen'!A7</f>
        <v xml:space="preserve">6.1.3 ADVIESROL/KENNIS OP AANDACHTSGEBIEDEN </v>
      </c>
      <c r="B7" s="6"/>
      <c r="C7" s="27" t="s">
        <v>3</v>
      </c>
      <c r="D7" s="6"/>
      <c r="E7" s="27" t="s">
        <v>3</v>
      </c>
      <c r="F7" s="6"/>
      <c r="G7" s="27" t="s">
        <v>3</v>
      </c>
    </row>
    <row r="8" spans="1:8" ht="160.05000000000001" customHeight="1">
      <c r="A8" s="19" t="str">
        <f>'Beoordelen open vragen'!A8</f>
        <v>Zie bijlage 6 - Kwaliteit</v>
      </c>
      <c r="B8" s="6"/>
      <c r="C8" s="26" t="s">
        <v>19</v>
      </c>
      <c r="D8" s="6"/>
      <c r="E8" s="26" t="s">
        <v>19</v>
      </c>
      <c r="F8" s="6"/>
      <c r="G8" s="26" t="s">
        <v>19</v>
      </c>
    </row>
    <row r="9" spans="1:8" ht="19.95" customHeight="1">
      <c r="A9" s="18"/>
      <c r="B9" s="7"/>
      <c r="C9" s="29"/>
      <c r="D9" s="7"/>
      <c r="E9" s="29"/>
      <c r="F9" s="7"/>
      <c r="G9" s="29"/>
    </row>
    <row r="11" spans="1:8" ht="40.049999999999997" customHeight="1">
      <c r="A11" s="55" t="str">
        <f>'Beoordelen interview'!A1</f>
        <v>Beoordeling criterium Interview</v>
      </c>
      <c r="B11" s="5"/>
      <c r="C11" s="28" t="s">
        <v>3</v>
      </c>
      <c r="D11" s="5"/>
      <c r="E11" s="28" t="s">
        <v>3</v>
      </c>
      <c r="F11" s="5"/>
      <c r="G11" s="28" t="s">
        <v>3</v>
      </c>
    </row>
    <row r="12" spans="1:8" ht="34.950000000000003" customHeight="1">
      <c r="A12" s="69" t="str">
        <f>'Beoordelen interview'!A3</f>
        <v>Vraag 1</v>
      </c>
      <c r="B12" s="6"/>
      <c r="C12" s="27" t="s">
        <v>3</v>
      </c>
      <c r="D12" s="6"/>
      <c r="E12" s="27" t="s">
        <v>3</v>
      </c>
      <c r="F12" s="6"/>
      <c r="G12" s="27" t="s">
        <v>3</v>
      </c>
    </row>
    <row r="13" spans="1:8" ht="160.05000000000001" customHeight="1">
      <c r="A13" s="70"/>
      <c r="B13" s="6"/>
      <c r="C13" s="26" t="s">
        <v>19</v>
      </c>
      <c r="D13" s="6"/>
      <c r="E13" s="26" t="s">
        <v>19</v>
      </c>
      <c r="F13" s="6"/>
      <c r="G13" s="26" t="s">
        <v>19</v>
      </c>
    </row>
    <row r="14" spans="1:8" ht="34.950000000000003" customHeight="1">
      <c r="A14" s="69" t="str">
        <f>'Beoordelen interview'!A4</f>
        <v>Vraag 2</v>
      </c>
      <c r="B14" s="6"/>
      <c r="C14" s="27" t="s">
        <v>3</v>
      </c>
      <c r="D14" s="6"/>
      <c r="E14" s="27" t="s">
        <v>3</v>
      </c>
      <c r="F14" s="6"/>
      <c r="G14" s="27" t="s">
        <v>3</v>
      </c>
    </row>
    <row r="15" spans="1:8" ht="160.05000000000001" customHeight="1">
      <c r="A15" s="70"/>
      <c r="B15" s="6"/>
      <c r="C15" s="26" t="s">
        <v>19</v>
      </c>
      <c r="D15" s="6"/>
      <c r="E15" s="26" t="s">
        <v>19</v>
      </c>
      <c r="F15" s="6"/>
      <c r="G15" s="26" t="s">
        <v>19</v>
      </c>
    </row>
    <row r="16" spans="1:8" ht="34.950000000000003" customHeight="1">
      <c r="A16" s="69" t="str">
        <f>'Beoordelen interview'!A5</f>
        <v>Vraag 3</v>
      </c>
      <c r="B16" s="6"/>
      <c r="C16" s="27" t="s">
        <v>3</v>
      </c>
      <c r="D16" s="6"/>
      <c r="E16" s="27" t="s">
        <v>3</v>
      </c>
      <c r="F16" s="6"/>
      <c r="G16" s="27" t="s">
        <v>3</v>
      </c>
    </row>
    <row r="17" spans="1:7" ht="160.05000000000001" customHeight="1">
      <c r="A17" s="70"/>
      <c r="B17" s="6"/>
      <c r="C17" s="26" t="s">
        <v>19</v>
      </c>
      <c r="D17" s="6"/>
      <c r="E17" s="26" t="s">
        <v>19</v>
      </c>
      <c r="F17" s="6"/>
      <c r="G17" s="26" t="s">
        <v>19</v>
      </c>
    </row>
    <row r="18" spans="1:7" ht="34.950000000000003" customHeight="1">
      <c r="A18" s="69" t="str">
        <f>'Beoordelen interview'!A6</f>
        <v>Vraag 4</v>
      </c>
      <c r="B18" s="6"/>
      <c r="C18" s="27" t="s">
        <v>3</v>
      </c>
      <c r="D18" s="6"/>
      <c r="E18" s="27" t="s">
        <v>3</v>
      </c>
      <c r="F18" s="6"/>
      <c r="G18" s="27" t="s">
        <v>3</v>
      </c>
    </row>
    <row r="19" spans="1:7" ht="160.05000000000001" customHeight="1">
      <c r="A19" s="70"/>
      <c r="B19" s="6"/>
      <c r="C19" s="26" t="s">
        <v>19</v>
      </c>
      <c r="D19" s="6"/>
      <c r="E19" s="26" t="s">
        <v>19</v>
      </c>
      <c r="F19" s="6"/>
      <c r="G19" s="26" t="s">
        <v>19</v>
      </c>
    </row>
    <row r="20" spans="1:7" ht="19.95" customHeight="1">
      <c r="A20" s="18"/>
      <c r="B20" s="7"/>
      <c r="C20" s="29"/>
      <c r="D20" s="7"/>
      <c r="E20" s="29"/>
      <c r="F20" s="7"/>
      <c r="G20" s="29"/>
    </row>
  </sheetData>
  <sheetProtection algorithmName="SHA-512" hashValue="4wmv748oXnQpW6NiSrdrvMH00Qix3Co36eY1yp2yTfoGks/HNaRkBofJRskYed4f9Gblo5CwvsBq2wcF8sznEQ==" saltValue="bU6ylRltpdWvK3eFhSPjAA==" spinCount="100000" sheet="1" objects="1" scenarios="1"/>
  <mergeCells count="4">
    <mergeCell ref="A16:A17"/>
    <mergeCell ref="A12:A13"/>
    <mergeCell ref="A14:A15"/>
    <mergeCell ref="A18:A19"/>
  </mergeCells>
  <dataValidations count="1">
    <dataValidation type="list" errorStyle="warning" allowBlank="1" showErrorMessage="1" error="Voer juiste waarde in. " sqref="C7 C5 C14 C16 C18 C9 C20 C3 E5 E14 E16 E18 E9 E20 E3 E7 G5 G14 G16 G18 G9 G20 G3 G7" xr:uid="{372E1397-EE45-EC48-ABE2-931DD93E7DC1}">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showGridLines="0" workbookViewId="0">
      <pane xSplit="1" ySplit="1" topLeftCell="B8" activePane="bottomRight" state="frozen"/>
      <selection pane="topRight" activeCell="B1" sqref="B1"/>
      <selection pane="bottomLeft" activeCell="A2" sqref="A2"/>
      <selection pane="bottomRight" activeCell="G3" sqref="G3"/>
    </sheetView>
  </sheetViews>
  <sheetFormatPr defaultColWidth="8.77734375" defaultRowHeight="12.6"/>
  <cols>
    <col min="1" max="1" width="90.44140625" style="1" customWidth="1"/>
    <col min="2" max="2" width="2.6640625" style="4" customWidth="1"/>
    <col min="3" max="3" width="45.77734375" style="8" customWidth="1"/>
    <col min="4" max="4" width="2.6640625" style="4" customWidth="1"/>
    <col min="5" max="5" width="45.77734375" style="8" customWidth="1"/>
    <col min="6" max="6" width="2.6640625" style="4" customWidth="1"/>
    <col min="7" max="7" width="45.77734375" style="8" customWidth="1"/>
    <col min="8" max="8" width="11.6640625" style="1" bestFit="1" customWidth="1"/>
    <col min="9" max="16384" width="8.77734375" style="1"/>
  </cols>
  <sheetData>
    <row r="1" spans="1:8" ht="60" customHeight="1">
      <c r="A1" s="56" t="s">
        <v>43</v>
      </c>
      <c r="B1" s="58"/>
      <c r="C1" s="57" t="s">
        <v>18</v>
      </c>
      <c r="D1" s="58"/>
      <c r="E1" s="57" t="s">
        <v>18</v>
      </c>
      <c r="F1" s="58"/>
      <c r="G1" s="57" t="s">
        <v>18</v>
      </c>
      <c r="H1" s="3"/>
    </row>
    <row r="2" spans="1:8" ht="40.049999999999997" customHeight="1">
      <c r="A2" s="55" t="str">
        <f>'Beoordelen open vragen'!A1</f>
        <v>Beoordeling criterium Open vragen</v>
      </c>
      <c r="B2" s="5"/>
      <c r="C2" s="28" t="s">
        <v>3</v>
      </c>
      <c r="D2" s="5"/>
      <c r="E2" s="28" t="s">
        <v>3</v>
      </c>
      <c r="F2" s="5"/>
      <c r="G2" s="28" t="s">
        <v>3</v>
      </c>
    </row>
    <row r="3" spans="1:8" ht="34.950000000000003" customHeight="1">
      <c r="A3" s="25" t="str">
        <f>'Beoordelen open vragen'!A3</f>
        <v xml:space="preserve">6.1.1 DUURZAAMHEID EN MVO 	</v>
      </c>
      <c r="B3" s="6"/>
      <c r="C3" s="27" t="s">
        <v>3</v>
      </c>
      <c r="D3" s="6"/>
      <c r="E3" s="27" t="s">
        <v>3</v>
      </c>
      <c r="F3" s="6"/>
      <c r="G3" s="27" t="s">
        <v>3</v>
      </c>
    </row>
    <row r="4" spans="1:8" ht="160.05000000000001" customHeight="1">
      <c r="A4" s="19" t="str">
        <f>'Beoordelen open vragen'!A4</f>
        <v>Zie bijlage 6 - Kwaliteit</v>
      </c>
      <c r="B4" s="6"/>
      <c r="C4" s="26" t="s">
        <v>19</v>
      </c>
      <c r="D4" s="6"/>
      <c r="E4" s="26" t="s">
        <v>19</v>
      </c>
      <c r="F4" s="6"/>
      <c r="G4" s="26" t="s">
        <v>19</v>
      </c>
    </row>
    <row r="5" spans="1:8" ht="34.950000000000003" customHeight="1">
      <c r="A5" s="25" t="str">
        <f>'Beoordelen open vragen'!A5</f>
        <v xml:space="preserve">6.1.2 	WERKWIJZE JAARREKENING (INTERIM EN EINDEJAARSCONTROLE) EN BEKOSTIGINGSCONTROLE (ASSURANCERAPPORTEN) </v>
      </c>
      <c r="B5" s="6"/>
      <c r="C5" s="27" t="s">
        <v>3</v>
      </c>
      <c r="D5" s="6"/>
      <c r="E5" s="27" t="s">
        <v>3</v>
      </c>
      <c r="F5" s="6"/>
      <c r="G5" s="27" t="s">
        <v>3</v>
      </c>
    </row>
    <row r="6" spans="1:8" ht="160.05000000000001" customHeight="1">
      <c r="A6" s="19" t="str">
        <f>'Beoordelen open vragen'!A6</f>
        <v>Zie bijlage 6 - Kwaliteit</v>
      </c>
      <c r="B6" s="6"/>
      <c r="C6" s="26" t="s">
        <v>19</v>
      </c>
      <c r="D6" s="6"/>
      <c r="E6" s="26" t="s">
        <v>19</v>
      </c>
      <c r="F6" s="6"/>
      <c r="G6" s="26" t="s">
        <v>19</v>
      </c>
    </row>
    <row r="7" spans="1:8" ht="34.950000000000003" customHeight="1">
      <c r="A7" s="25" t="str">
        <f>'Beoordelen open vragen'!A7</f>
        <v xml:space="preserve">6.1.3 ADVIESROL/KENNIS OP AANDACHTSGEBIEDEN </v>
      </c>
      <c r="B7" s="6"/>
      <c r="C7" s="27" t="s">
        <v>3</v>
      </c>
      <c r="D7" s="6"/>
      <c r="E7" s="27" t="s">
        <v>3</v>
      </c>
      <c r="F7" s="6"/>
      <c r="G7" s="27" t="s">
        <v>3</v>
      </c>
    </row>
    <row r="8" spans="1:8" ht="160.05000000000001" customHeight="1">
      <c r="A8" s="19" t="str">
        <f>'Beoordelen open vragen'!A8</f>
        <v>Zie bijlage 6 - Kwaliteit</v>
      </c>
      <c r="B8" s="6"/>
      <c r="C8" s="26" t="s">
        <v>19</v>
      </c>
      <c r="D8" s="6"/>
      <c r="E8" s="26" t="s">
        <v>19</v>
      </c>
      <c r="F8" s="6"/>
      <c r="G8" s="26" t="s">
        <v>19</v>
      </c>
    </row>
    <row r="9" spans="1:8" ht="19.95" customHeight="1">
      <c r="A9" s="18"/>
      <c r="B9" s="7"/>
      <c r="C9" s="29"/>
      <c r="D9" s="7"/>
      <c r="E9" s="29"/>
      <c r="F9" s="7"/>
      <c r="G9" s="29"/>
    </row>
    <row r="11" spans="1:8" ht="40.049999999999997" customHeight="1">
      <c r="A11" s="55" t="str">
        <f>'Beoordelen interview'!A1</f>
        <v>Beoordeling criterium Interview</v>
      </c>
      <c r="B11" s="5"/>
      <c r="C11" s="28" t="s">
        <v>3</v>
      </c>
      <c r="D11" s="5"/>
      <c r="E11" s="28" t="s">
        <v>3</v>
      </c>
      <c r="F11" s="5"/>
      <c r="G11" s="28" t="s">
        <v>3</v>
      </c>
    </row>
    <row r="12" spans="1:8" ht="34.950000000000003" customHeight="1">
      <c r="A12" s="69" t="str">
        <f>'Beoordelen interview'!A3</f>
        <v>Vraag 1</v>
      </c>
      <c r="B12" s="6"/>
      <c r="C12" s="27" t="s">
        <v>3</v>
      </c>
      <c r="D12" s="6"/>
      <c r="E12" s="27" t="s">
        <v>3</v>
      </c>
      <c r="F12" s="6"/>
      <c r="G12" s="27" t="s">
        <v>3</v>
      </c>
    </row>
    <row r="13" spans="1:8" ht="160.05000000000001" customHeight="1">
      <c r="A13" s="70"/>
      <c r="B13" s="6"/>
      <c r="C13" s="26" t="s">
        <v>19</v>
      </c>
      <c r="D13" s="6"/>
      <c r="E13" s="26" t="s">
        <v>19</v>
      </c>
      <c r="F13" s="6"/>
      <c r="G13" s="26" t="s">
        <v>19</v>
      </c>
    </row>
    <row r="14" spans="1:8" ht="34.950000000000003" customHeight="1">
      <c r="A14" s="69" t="str">
        <f>'Beoordelen interview'!A4</f>
        <v>Vraag 2</v>
      </c>
      <c r="B14" s="6"/>
      <c r="C14" s="27" t="s">
        <v>3</v>
      </c>
      <c r="D14" s="6"/>
      <c r="E14" s="27" t="s">
        <v>3</v>
      </c>
      <c r="F14" s="6"/>
      <c r="G14" s="27" t="s">
        <v>3</v>
      </c>
    </row>
    <row r="15" spans="1:8" ht="160.05000000000001" customHeight="1">
      <c r="A15" s="70"/>
      <c r="B15" s="6"/>
      <c r="C15" s="26" t="s">
        <v>19</v>
      </c>
      <c r="D15" s="6"/>
      <c r="E15" s="26" t="s">
        <v>19</v>
      </c>
      <c r="F15" s="6"/>
      <c r="G15" s="26" t="s">
        <v>19</v>
      </c>
    </row>
    <row r="16" spans="1:8" ht="34.950000000000003" customHeight="1">
      <c r="A16" s="69" t="str">
        <f>'Beoordelen interview'!A5</f>
        <v>Vraag 3</v>
      </c>
      <c r="B16" s="6"/>
      <c r="C16" s="27" t="s">
        <v>3</v>
      </c>
      <c r="D16" s="6"/>
      <c r="E16" s="27" t="s">
        <v>3</v>
      </c>
      <c r="F16" s="6"/>
      <c r="G16" s="27" t="s">
        <v>3</v>
      </c>
    </row>
    <row r="17" spans="1:7" ht="160.05000000000001" customHeight="1">
      <c r="A17" s="70"/>
      <c r="B17" s="6"/>
      <c r="C17" s="26" t="s">
        <v>19</v>
      </c>
      <c r="D17" s="6"/>
      <c r="E17" s="26" t="s">
        <v>19</v>
      </c>
      <c r="F17" s="6"/>
      <c r="G17" s="26" t="s">
        <v>19</v>
      </c>
    </row>
    <row r="18" spans="1:7" ht="34.950000000000003" customHeight="1">
      <c r="A18" s="69" t="str">
        <f>'Beoordelen interview'!A6</f>
        <v>Vraag 4</v>
      </c>
      <c r="B18" s="6"/>
      <c r="C18" s="27" t="s">
        <v>3</v>
      </c>
      <c r="D18" s="6"/>
      <c r="E18" s="27" t="s">
        <v>3</v>
      </c>
      <c r="F18" s="6"/>
      <c r="G18" s="27" t="s">
        <v>3</v>
      </c>
    </row>
    <row r="19" spans="1:7" ht="160.05000000000001" customHeight="1">
      <c r="A19" s="70"/>
      <c r="B19" s="6"/>
      <c r="C19" s="26" t="s">
        <v>19</v>
      </c>
      <c r="D19" s="6"/>
      <c r="E19" s="26" t="s">
        <v>19</v>
      </c>
      <c r="F19" s="6"/>
      <c r="G19" s="26" t="s">
        <v>19</v>
      </c>
    </row>
    <row r="20" spans="1:7" ht="19.95" customHeight="1">
      <c r="A20" s="18"/>
      <c r="B20" s="7"/>
      <c r="C20" s="29"/>
      <c r="D20" s="7"/>
      <c r="E20" s="29"/>
      <c r="F20" s="7"/>
      <c r="G20" s="29"/>
    </row>
  </sheetData>
  <sheetProtection algorithmName="SHA-512" hashValue="nmZSXYrQONsYuJXAEadIxBD5x0Q03DtLvYyaWyOG4dinmgzNdvo1+qoj6yO7EGckXPkTSrVk5or/Ur4ehzhElQ==" saltValue="gXI/gOxyrHRnm6mro4/luQ==" spinCount="100000" sheet="1" objects="1" scenarios="1"/>
  <mergeCells count="4">
    <mergeCell ref="A16:A17"/>
    <mergeCell ref="A12:A13"/>
    <mergeCell ref="A14:A15"/>
    <mergeCell ref="A18:A19"/>
  </mergeCells>
  <dataValidations count="1">
    <dataValidation type="list" errorStyle="warning" allowBlank="1" showErrorMessage="1" error="Voer juiste waarde in. " sqref="C7 C5 C14 C16 C18 C9 C20 C3 E5 E14 E16 E18 E9 E20 E3 E7 G5 G14 G16 G18 G9 G20 G3 G7" xr:uid="{DF016927-6005-8040-8CF3-75005A4E019C}">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
    <pageSetUpPr fitToPage="1"/>
  </sheetPr>
  <dimension ref="A1:K55"/>
  <sheetViews>
    <sheetView showGridLines="0" topLeftCell="A28" zoomScaleNormal="100" workbookViewId="0">
      <selection activeCell="G46" sqref="G46"/>
    </sheetView>
  </sheetViews>
  <sheetFormatPr defaultColWidth="8.77734375" defaultRowHeight="14.4"/>
  <cols>
    <col min="1" max="1" width="68.77734375" style="2" bestFit="1" customWidth="1"/>
    <col min="2" max="2" width="41.77734375" style="2" customWidth="1"/>
    <col min="3" max="3" width="1.77734375" style="2" customWidth="1"/>
    <col min="4" max="4" width="25.77734375" style="2" customWidth="1"/>
    <col min="5" max="5" width="38.33203125" style="2" customWidth="1"/>
    <col min="6" max="6" width="1.77734375" style="2" customWidth="1"/>
    <col min="7" max="7" width="25.77734375" style="2" customWidth="1"/>
    <col min="8" max="8" width="38.33203125" style="2" customWidth="1"/>
    <col min="9" max="9" width="1.77734375" style="2" customWidth="1"/>
    <col min="10" max="10" width="25.77734375" style="2" customWidth="1"/>
    <col min="11" max="11" width="38.33203125" style="2" customWidth="1"/>
  </cols>
  <sheetData>
    <row r="1" spans="1:11" ht="49.95" customHeight="1">
      <c r="A1" s="94" t="s">
        <v>20</v>
      </c>
      <c r="B1" s="95"/>
      <c r="C1" s="95"/>
      <c r="D1" s="95"/>
      <c r="E1" s="95"/>
      <c r="F1" s="68"/>
      <c r="G1" s="68"/>
      <c r="H1" s="68"/>
      <c r="I1" s="68"/>
      <c r="J1" s="68"/>
      <c r="K1" s="68"/>
    </row>
    <row r="2" spans="1:11" ht="17.399999999999999">
      <c r="A2" s="96" t="str">
        <f>'Beoordelen open vragen'!A1</f>
        <v>Beoordeling criterium Open vragen</v>
      </c>
      <c r="B2" s="97"/>
      <c r="C2" s="66"/>
      <c r="D2" s="79" t="str">
        <f>'Lid RvT - VZ AC'!C1</f>
        <v>Inschrijver 1</v>
      </c>
      <c r="E2" s="80"/>
      <c r="F2" s="66"/>
      <c r="G2" s="79" t="str">
        <f>'Lid RvT - VZ AC'!E1</f>
        <v>Inschrijver 2</v>
      </c>
      <c r="H2" s="80"/>
      <c r="I2" s="66"/>
      <c r="J2" s="79" t="str">
        <f>'Lid RvT - VZ AC'!G1</f>
        <v>Inschrijver 3</v>
      </c>
      <c r="K2" s="80"/>
    </row>
    <row r="3" spans="1:11">
      <c r="A3" s="88" t="str">
        <f>'Beoordelen open vragen'!A3</f>
        <v xml:space="preserve">6.1.1 DUURZAAMHEID EN MVO 	</v>
      </c>
      <c r="B3" s="48" t="str">
        <f>'Lid RvT - VZ AC'!A1</f>
        <v>Lid RvT - Voorzitter AC</v>
      </c>
      <c r="C3" s="49"/>
      <c r="D3" s="24" t="str">
        <f>'Lid RvT - VZ AC'!C3</f>
        <v>Score:</v>
      </c>
      <c r="E3" s="73" t="s">
        <v>21</v>
      </c>
      <c r="F3" s="49"/>
      <c r="G3" s="24" t="str">
        <f>'Lid RvT - VZ AC'!E3</f>
        <v>Score:</v>
      </c>
      <c r="H3" s="73" t="s">
        <v>21</v>
      </c>
      <c r="I3" s="49"/>
      <c r="J3" s="24" t="str">
        <f>'Lid RvT - VZ AC'!G3</f>
        <v>Score:</v>
      </c>
      <c r="K3" s="73" t="s">
        <v>21</v>
      </c>
    </row>
    <row r="4" spans="1:11">
      <c r="A4" s="89"/>
      <c r="B4" s="48" t="str">
        <f>'Lid RvT - Lid AC'!A1</f>
        <v>Lid RvT - Lid AC</v>
      </c>
      <c r="C4" s="49"/>
      <c r="D4" s="24" t="str">
        <f>'Lid RvT - Lid AC'!C3</f>
        <v>Score:</v>
      </c>
      <c r="E4" s="74"/>
      <c r="F4" s="49"/>
      <c r="G4" s="24" t="str">
        <f>'Lid RvT - Lid AC'!E3</f>
        <v>Score:</v>
      </c>
      <c r="H4" s="74"/>
      <c r="I4" s="49"/>
      <c r="J4" s="24" t="str">
        <f>'Lid RvT - Lid AC'!G3</f>
        <v>Score:</v>
      </c>
      <c r="K4" s="74"/>
    </row>
    <row r="5" spans="1:11">
      <c r="A5" s="89"/>
      <c r="B5" s="48" t="str">
        <f>'Lid CvB'!A1</f>
        <v>Lid CvB</v>
      </c>
      <c r="C5" s="49"/>
      <c r="D5" s="24" t="str">
        <f>'Lid CvB'!C3</f>
        <v>Score:</v>
      </c>
      <c r="E5" s="74"/>
      <c r="F5" s="49"/>
      <c r="G5" s="24" t="str">
        <f>'Lid CvB'!E3</f>
        <v>Score:</v>
      </c>
      <c r="H5" s="74"/>
      <c r="I5" s="49"/>
      <c r="J5" s="24" t="str">
        <f>'Lid CvB'!G3</f>
        <v>Score:</v>
      </c>
      <c r="K5" s="74"/>
    </row>
    <row r="6" spans="1:11">
      <c r="A6" s="89"/>
      <c r="B6" s="48" t="str">
        <f>'Concern Controller'!A1</f>
        <v>Concern Controller</v>
      </c>
      <c r="C6" s="49"/>
      <c r="D6" s="24" t="str">
        <f>'Concern Controller'!C3</f>
        <v>Score:</v>
      </c>
      <c r="E6" s="74"/>
      <c r="F6" s="49"/>
      <c r="G6" s="24" t="str">
        <f>'Concern Controller'!E3</f>
        <v>Score:</v>
      </c>
      <c r="H6" s="74"/>
      <c r="I6" s="49"/>
      <c r="J6" s="24" t="str">
        <f>'Concern Controller'!G3</f>
        <v>Score:</v>
      </c>
      <c r="K6" s="74"/>
    </row>
    <row r="7" spans="1:11">
      <c r="A7" s="89"/>
      <c r="B7" s="48" t="str">
        <f>'Finance Manager'!A1</f>
        <v>Finance Manager</v>
      </c>
      <c r="C7" s="49"/>
      <c r="D7" s="24" t="str">
        <f>'Finance Manager'!C3</f>
        <v>Score:</v>
      </c>
      <c r="E7" s="74"/>
      <c r="F7" s="49"/>
      <c r="G7" s="24" t="str">
        <f>'Finance Manager'!E3</f>
        <v>Score:</v>
      </c>
      <c r="H7" s="74"/>
      <c r="I7" s="49"/>
      <c r="J7" s="24" t="str">
        <f>'Finance Manager'!G3</f>
        <v>Score:</v>
      </c>
      <c r="K7" s="74"/>
    </row>
    <row r="8" spans="1:11">
      <c r="A8" s="84" t="s">
        <v>22</v>
      </c>
      <c r="B8" s="85"/>
      <c r="C8" s="50"/>
      <c r="D8" s="23" t="s">
        <v>3</v>
      </c>
      <c r="E8" s="74"/>
      <c r="F8" s="50"/>
      <c r="G8" s="23" t="s">
        <v>3</v>
      </c>
      <c r="H8" s="74"/>
      <c r="I8" s="50"/>
      <c r="J8" s="23" t="s">
        <v>3</v>
      </c>
      <c r="K8" s="74"/>
    </row>
    <row r="9" spans="1:11">
      <c r="A9" s="51"/>
      <c r="B9" s="52" t="s">
        <v>23</v>
      </c>
      <c r="C9" s="50"/>
      <c r="D9" s="22" t="str">
        <f>IF(D8="Onvoldoende","UITSLUITING",IF(D8="Matig","- € 24.000",IF(D8="Voldoende","€ 0",IF(D8="Goed","€ 6.000",IF(D8="Uitmuntend","€ 8.000"," ")))))</f>
        <v xml:space="preserve"> </v>
      </c>
      <c r="E9" s="75"/>
      <c r="F9" s="50"/>
      <c r="G9" s="22" t="str">
        <f>IF(G8="Onvoldoende","UITSLUITING",IF(G8="Matig","- € 24.000",IF(G8="Voldoende","€ 0",IF(G8="Goed","€ 6.000",IF(G8="Uitmuntend","€ 8.000"," ")))))</f>
        <v xml:space="preserve"> </v>
      </c>
      <c r="H9" s="75"/>
      <c r="I9" s="50"/>
      <c r="J9" s="22" t="str">
        <f>IF(J8="Onvoldoende","UITSLUITING",IF(J8="Matig","- € 24.000",IF(J8="Voldoende","€ 0",IF(J8="Goed","€ 6.000",IF(J8="Uitmuntend","€ 8.000"," ")))))</f>
        <v xml:space="preserve"> </v>
      </c>
      <c r="K9" s="75"/>
    </row>
    <row r="10" spans="1:11">
      <c r="A10" s="88" t="str">
        <f>'Beoordelen open vragen'!A5</f>
        <v xml:space="preserve">6.1.2 	WERKWIJZE JAARREKENING (INTERIM EN EINDEJAARSCONTROLE) EN BEKOSTIGINGSCONTROLE (ASSURANCERAPPORTEN) </v>
      </c>
      <c r="B10" s="48" t="str">
        <f>'Lid RvT - VZ AC'!A1</f>
        <v>Lid RvT - Voorzitter AC</v>
      </c>
      <c r="C10" s="49"/>
      <c r="D10" s="24" t="str">
        <f>'Lid RvT - VZ AC'!C5</f>
        <v>Score:</v>
      </c>
      <c r="E10" s="73" t="s">
        <v>21</v>
      </c>
      <c r="F10" s="49"/>
      <c r="G10" s="24" t="str">
        <f>'Lid RvT - VZ AC'!E5</f>
        <v>Score:</v>
      </c>
      <c r="H10" s="73" t="s">
        <v>21</v>
      </c>
      <c r="I10" s="49"/>
      <c r="J10" s="24" t="str">
        <f>'Lid RvT - VZ AC'!G5</f>
        <v>Score:</v>
      </c>
      <c r="K10" s="73" t="s">
        <v>21</v>
      </c>
    </row>
    <row r="11" spans="1:11">
      <c r="A11" s="89"/>
      <c r="B11" s="48" t="str">
        <f>'Lid RvT - Lid AC'!A1</f>
        <v>Lid RvT - Lid AC</v>
      </c>
      <c r="C11" s="49"/>
      <c r="D11" s="24" t="str">
        <f>'Lid RvT - Lid AC'!C5</f>
        <v>Score:</v>
      </c>
      <c r="E11" s="74"/>
      <c r="F11" s="49"/>
      <c r="G11" s="24" t="str">
        <f>'Lid RvT - Lid AC'!E5</f>
        <v>Score:</v>
      </c>
      <c r="H11" s="74"/>
      <c r="I11" s="49"/>
      <c r="J11" s="24" t="str">
        <f>'Lid RvT - Lid AC'!G5</f>
        <v>Score:</v>
      </c>
      <c r="K11" s="74"/>
    </row>
    <row r="12" spans="1:11">
      <c r="A12" s="89"/>
      <c r="B12" s="48" t="str">
        <f>'Lid CvB'!A1</f>
        <v>Lid CvB</v>
      </c>
      <c r="C12" s="49"/>
      <c r="D12" s="24" t="str">
        <f>'Lid CvB'!C5</f>
        <v>Score:</v>
      </c>
      <c r="E12" s="74"/>
      <c r="F12" s="49"/>
      <c r="G12" s="24" t="str">
        <f>'Lid CvB'!E5</f>
        <v>Score:</v>
      </c>
      <c r="H12" s="74"/>
      <c r="I12" s="49"/>
      <c r="J12" s="24" t="str">
        <f>'Lid CvB'!G5</f>
        <v>Score:</v>
      </c>
      <c r="K12" s="74"/>
    </row>
    <row r="13" spans="1:11">
      <c r="A13" s="89"/>
      <c r="B13" s="48" t="str">
        <f>'Concern Controller'!A1</f>
        <v>Concern Controller</v>
      </c>
      <c r="C13" s="49"/>
      <c r="D13" s="24" t="str">
        <f>'Concern Controller'!C5</f>
        <v>Score:</v>
      </c>
      <c r="E13" s="74"/>
      <c r="F13" s="49"/>
      <c r="G13" s="24" t="str">
        <f>'Concern Controller'!E5</f>
        <v>Score:</v>
      </c>
      <c r="H13" s="74"/>
      <c r="I13" s="49"/>
      <c r="J13" s="24" t="str">
        <f>'Concern Controller'!G5</f>
        <v>Score:</v>
      </c>
      <c r="K13" s="74"/>
    </row>
    <row r="14" spans="1:11">
      <c r="A14" s="89"/>
      <c r="B14" s="48" t="str">
        <f>'Finance Manager'!A1</f>
        <v>Finance Manager</v>
      </c>
      <c r="C14" s="49"/>
      <c r="D14" s="24" t="str">
        <f>'Finance Manager'!C5</f>
        <v>Score:</v>
      </c>
      <c r="E14" s="74"/>
      <c r="F14" s="49"/>
      <c r="G14" s="24" t="str">
        <f>'Finance Manager'!E5</f>
        <v>Score:</v>
      </c>
      <c r="H14" s="74"/>
      <c r="I14" s="49"/>
      <c r="J14" s="24" t="str">
        <f>'Finance Manager'!G5</f>
        <v>Score:</v>
      </c>
      <c r="K14" s="74"/>
    </row>
    <row r="15" spans="1:11">
      <c r="A15" s="84" t="s">
        <v>22</v>
      </c>
      <c r="B15" s="85"/>
      <c r="C15" s="50"/>
      <c r="D15" s="23" t="s">
        <v>3</v>
      </c>
      <c r="E15" s="74"/>
      <c r="F15" s="50"/>
      <c r="G15" s="23" t="s">
        <v>3</v>
      </c>
      <c r="H15" s="74"/>
      <c r="I15" s="50"/>
      <c r="J15" s="23" t="s">
        <v>3</v>
      </c>
      <c r="K15" s="74"/>
    </row>
    <row r="16" spans="1:11">
      <c r="A16" s="51"/>
      <c r="B16" s="52" t="s">
        <v>24</v>
      </c>
      <c r="C16" s="50"/>
      <c r="D16" s="22" t="str">
        <f>IF(D15="Onvoldoende","UITSLUITING",IF(D15="Matig","- € 80.000",IF(D15="Voldoende","€ 0",IF(D15="Goed","€ 18.000",IF(D15="Uitmuntend","€ 20.000"," ")))))</f>
        <v xml:space="preserve"> </v>
      </c>
      <c r="E16" s="75"/>
      <c r="F16" s="50"/>
      <c r="G16" s="22" t="str">
        <f>IF(G15="Onvoldoende","UITSLUITING",IF(G15="Matig","- € 80.000",IF(G15="Voldoende","€ 0",IF(G15="Goed","€ 18.000",IF(G15="Uitmuntend","€ 20.000"," ")))))</f>
        <v xml:space="preserve"> </v>
      </c>
      <c r="H16" s="75"/>
      <c r="I16" s="50"/>
      <c r="J16" s="22" t="str">
        <f>IF(J15="Onvoldoende","UITSLUITING",IF(J15="Matig","- € 80.000",IF(J15="Voldoende","€ 0",IF(J15="Goed","€ 18.000",IF(J15="Uitmuntend","€ 20.000"," ")))))</f>
        <v xml:space="preserve"> </v>
      </c>
      <c r="K16" s="75"/>
    </row>
    <row r="17" spans="1:11">
      <c r="A17" s="88" t="str">
        <f>'Beoordelen open vragen'!A7</f>
        <v xml:space="preserve">6.1.3 ADVIESROL/KENNIS OP AANDACHTSGEBIEDEN </v>
      </c>
      <c r="B17" s="48" t="str">
        <f>'Lid RvT - VZ AC'!A1</f>
        <v>Lid RvT - Voorzitter AC</v>
      </c>
      <c r="C17" s="49"/>
      <c r="D17" s="24" t="str">
        <f>'Lid RvT - VZ AC'!C7</f>
        <v>Score:</v>
      </c>
      <c r="E17" s="73" t="s">
        <v>21</v>
      </c>
      <c r="F17" s="49"/>
      <c r="G17" s="24" t="str">
        <f>'Lid RvT - VZ AC'!E7</f>
        <v>Score:</v>
      </c>
      <c r="H17" s="73" t="s">
        <v>21</v>
      </c>
      <c r="I17" s="49"/>
      <c r="J17" s="24" t="str">
        <f>'Lid RvT - VZ AC'!G7</f>
        <v>Score:</v>
      </c>
      <c r="K17" s="73" t="s">
        <v>21</v>
      </c>
    </row>
    <row r="18" spans="1:11">
      <c r="A18" s="89"/>
      <c r="B18" s="48" t="str">
        <f>'Lid RvT - Lid AC'!A1</f>
        <v>Lid RvT - Lid AC</v>
      </c>
      <c r="C18" s="49"/>
      <c r="D18" s="24" t="str">
        <f>'Lid RvT - Lid AC'!C7</f>
        <v>Score:</v>
      </c>
      <c r="E18" s="74"/>
      <c r="F18" s="49"/>
      <c r="G18" s="24" t="str">
        <f>'Lid RvT - Lid AC'!E7</f>
        <v>Score:</v>
      </c>
      <c r="H18" s="74"/>
      <c r="I18" s="49"/>
      <c r="J18" s="24" t="str">
        <f>'Lid RvT - Lid AC'!G7</f>
        <v>Score:</v>
      </c>
      <c r="K18" s="74"/>
    </row>
    <row r="19" spans="1:11">
      <c r="A19" s="89"/>
      <c r="B19" s="48" t="str">
        <f>'Lid CvB'!A1</f>
        <v>Lid CvB</v>
      </c>
      <c r="C19" s="49"/>
      <c r="D19" s="24" t="str">
        <f>'Lid CvB'!C7</f>
        <v>Score:</v>
      </c>
      <c r="E19" s="74"/>
      <c r="F19" s="49"/>
      <c r="G19" s="24" t="str">
        <f>'Lid CvB'!E7</f>
        <v>Score:</v>
      </c>
      <c r="H19" s="74"/>
      <c r="I19" s="49"/>
      <c r="J19" s="24" t="str">
        <f>'Lid CvB'!G7</f>
        <v>Score:</v>
      </c>
      <c r="K19" s="74"/>
    </row>
    <row r="20" spans="1:11">
      <c r="A20" s="89"/>
      <c r="B20" s="48" t="str">
        <f>'Concern Controller'!A1</f>
        <v>Concern Controller</v>
      </c>
      <c r="C20" s="49"/>
      <c r="D20" s="24" t="str">
        <f>'Concern Controller'!C7</f>
        <v>Score:</v>
      </c>
      <c r="E20" s="74"/>
      <c r="F20" s="49"/>
      <c r="G20" s="24" t="str">
        <f>'Concern Controller'!E7</f>
        <v>Score:</v>
      </c>
      <c r="H20" s="74"/>
      <c r="I20" s="49"/>
      <c r="J20" s="24" t="str">
        <f>'Concern Controller'!G7</f>
        <v>Score:</v>
      </c>
      <c r="K20" s="74"/>
    </row>
    <row r="21" spans="1:11">
      <c r="A21" s="89"/>
      <c r="B21" s="48" t="str">
        <f>'Finance Manager'!A1</f>
        <v>Finance Manager</v>
      </c>
      <c r="C21" s="49"/>
      <c r="D21" s="24" t="str">
        <f>'Finance Manager'!C7</f>
        <v>Score:</v>
      </c>
      <c r="E21" s="74"/>
      <c r="F21" s="49"/>
      <c r="G21" s="24" t="str">
        <f>'Finance Manager'!E7</f>
        <v>Score:</v>
      </c>
      <c r="H21" s="74"/>
      <c r="I21" s="49"/>
      <c r="J21" s="24" t="str">
        <f>'Finance Manager'!G7</f>
        <v>Score:</v>
      </c>
      <c r="K21" s="74"/>
    </row>
    <row r="22" spans="1:11">
      <c r="A22" s="84" t="s">
        <v>22</v>
      </c>
      <c r="B22" s="85"/>
      <c r="C22" s="50"/>
      <c r="D22" s="23" t="s">
        <v>3</v>
      </c>
      <c r="E22" s="74"/>
      <c r="F22" s="50"/>
      <c r="G22" s="23" t="s">
        <v>3</v>
      </c>
      <c r="H22" s="74"/>
      <c r="I22" s="50"/>
      <c r="J22" s="23" t="s">
        <v>3</v>
      </c>
      <c r="K22" s="74"/>
    </row>
    <row r="23" spans="1:11" ht="19.95" customHeight="1">
      <c r="A23" s="51"/>
      <c r="B23" s="52" t="s">
        <v>25</v>
      </c>
      <c r="C23" s="50"/>
      <c r="D23" s="22" t="str">
        <f>IF(D22="Onvoldoende","UITSLUITING",IF(D22="Matig","- € 36.000",IF(D22="Voldoende","€ 0",IF(D22="Goed","€ 9.000",IF(D22="Uitmuntend","€ 12.000"," ")))))</f>
        <v xml:space="preserve"> </v>
      </c>
      <c r="E23" s="75"/>
      <c r="F23" s="50"/>
      <c r="G23" s="22" t="str">
        <f>IF(G22="Onvoldoende","UITSLUITING",IF(G22="Matig","- € 36.000",IF(G22="Voldoende","€ 0",IF(G22="Goed","€ 9.000",IF(G22="Uitmuntend","€ 12.000"," ")))))</f>
        <v xml:space="preserve"> </v>
      </c>
      <c r="H23" s="75"/>
      <c r="I23" s="50"/>
      <c r="J23" s="22" t="str">
        <f>IF(J22="Onvoldoende","UITSLUITING",IF(J22="Matig","- € 36.000",IF(J22="Voldoende","€ 0",IF(J22="Goed","€ 9.000",IF(J22="Uitmuntend","€ 12.000"," ")))))</f>
        <v xml:space="preserve"> </v>
      </c>
      <c r="K23" s="75"/>
    </row>
    <row r="24" spans="1:11" s="20" customFormat="1" ht="40.049999999999997" customHeight="1">
      <c r="A24" s="83" t="s">
        <v>27</v>
      </c>
      <c r="B24" s="83"/>
      <c r="C24" s="53"/>
      <c r="D24" s="54" t="e">
        <f>D9+D16+D23</f>
        <v>#VALUE!</v>
      </c>
      <c r="E24" s="21"/>
      <c r="F24" s="53"/>
      <c r="G24" s="54" t="e">
        <f>G9+G16+G23</f>
        <v>#VALUE!</v>
      </c>
      <c r="H24" s="21"/>
      <c r="I24" s="53"/>
      <c r="J24" s="54" t="e">
        <f>J9+J16+J23</f>
        <v>#VALUE!</v>
      </c>
      <c r="K24" s="21"/>
    </row>
    <row r="26" spans="1:11" ht="19.8">
      <c r="A26" s="86" t="str">
        <f>'Beoordelen interview'!A1</f>
        <v>Beoordeling criterium Interview</v>
      </c>
      <c r="B26" s="87"/>
      <c r="C26" s="67"/>
      <c r="D26" s="81" t="str">
        <f>D2</f>
        <v>Inschrijver 1</v>
      </c>
      <c r="E26" s="82"/>
      <c r="F26" s="67"/>
      <c r="G26" s="81" t="str">
        <f>G2</f>
        <v>Inschrijver 2</v>
      </c>
      <c r="H26" s="82"/>
      <c r="I26" s="67"/>
      <c r="J26" s="81" t="str">
        <f>J2</f>
        <v>Inschrijver 3</v>
      </c>
      <c r="K26" s="82"/>
    </row>
    <row r="27" spans="1:11">
      <c r="A27" s="88" t="str">
        <f>'Beoordelen interview'!A3</f>
        <v>Vraag 1</v>
      </c>
      <c r="B27" s="48" t="str">
        <f>'Lid RvT - VZ AC'!A1</f>
        <v>Lid RvT - Voorzitter AC</v>
      </c>
      <c r="C27" s="49"/>
      <c r="D27" s="24" t="str">
        <f>'Lid RvT - VZ AC'!C12</f>
        <v>Score:</v>
      </c>
      <c r="E27" s="73" t="s">
        <v>21</v>
      </c>
      <c r="F27" s="49"/>
      <c r="G27" s="24" t="str">
        <f>'Lid RvT - VZ AC'!E12</f>
        <v>Score:</v>
      </c>
      <c r="H27" s="73" t="s">
        <v>21</v>
      </c>
      <c r="I27" s="49"/>
      <c r="J27" s="24" t="str">
        <f>'Lid RvT - VZ AC'!G12</f>
        <v>Score:</v>
      </c>
      <c r="K27" s="73" t="s">
        <v>21</v>
      </c>
    </row>
    <row r="28" spans="1:11">
      <c r="A28" s="89"/>
      <c r="B28" s="48" t="str">
        <f>'Lid RvT - Lid AC'!A1</f>
        <v>Lid RvT - Lid AC</v>
      </c>
      <c r="C28" s="49"/>
      <c r="D28" s="24" t="str">
        <f>'Lid RvT - Lid AC'!C12</f>
        <v>Score:</v>
      </c>
      <c r="E28" s="74"/>
      <c r="F28" s="49"/>
      <c r="G28" s="24" t="str">
        <f>'Lid RvT - Lid AC'!E12</f>
        <v>Score:</v>
      </c>
      <c r="H28" s="74"/>
      <c r="I28" s="49"/>
      <c r="J28" s="24" t="str">
        <f>'Lid RvT - Lid AC'!G12</f>
        <v>Score:</v>
      </c>
      <c r="K28" s="74"/>
    </row>
    <row r="29" spans="1:11">
      <c r="A29" s="89"/>
      <c r="B29" s="48" t="str">
        <f>'Lid CvB'!A1</f>
        <v>Lid CvB</v>
      </c>
      <c r="C29" s="49"/>
      <c r="D29" s="24" t="str">
        <f>'Lid CvB'!C12</f>
        <v>Score:</v>
      </c>
      <c r="E29" s="74"/>
      <c r="F29" s="49"/>
      <c r="G29" s="24" t="str">
        <f>'Lid CvB'!E12</f>
        <v>Score:</v>
      </c>
      <c r="H29" s="74"/>
      <c r="I29" s="49"/>
      <c r="J29" s="24" t="str">
        <f>'Lid CvB'!G12</f>
        <v>Score:</v>
      </c>
      <c r="K29" s="74"/>
    </row>
    <row r="30" spans="1:11">
      <c r="A30" s="89"/>
      <c r="B30" s="48" t="str">
        <f>'Concern Controller'!A1</f>
        <v>Concern Controller</v>
      </c>
      <c r="C30" s="49"/>
      <c r="D30" s="24" t="str">
        <f>'Concern Controller'!C12</f>
        <v>Score:</v>
      </c>
      <c r="E30" s="74"/>
      <c r="F30" s="49"/>
      <c r="G30" s="24" t="str">
        <f>'Concern Controller'!E12</f>
        <v>Score:</v>
      </c>
      <c r="H30" s="74"/>
      <c r="I30" s="49"/>
      <c r="J30" s="24" t="str">
        <f>'Concern Controller'!G12</f>
        <v>Score:</v>
      </c>
      <c r="K30" s="74"/>
    </row>
    <row r="31" spans="1:11">
      <c r="A31" s="89"/>
      <c r="B31" s="48" t="str">
        <f>'Finance Manager'!A1</f>
        <v>Finance Manager</v>
      </c>
      <c r="C31" s="49"/>
      <c r="D31" s="24" t="str">
        <f>'Finance Manager'!C12</f>
        <v>Score:</v>
      </c>
      <c r="E31" s="74"/>
      <c r="F31" s="49"/>
      <c r="G31" s="24" t="str">
        <f>'Finance Manager'!E12</f>
        <v>Score:</v>
      </c>
      <c r="H31" s="74"/>
      <c r="I31" s="49"/>
      <c r="J31" s="24" t="str">
        <f>'Finance Manager'!G12</f>
        <v>Score:</v>
      </c>
      <c r="K31" s="74"/>
    </row>
    <row r="32" spans="1:11">
      <c r="A32" s="84" t="s">
        <v>22</v>
      </c>
      <c r="B32" s="85"/>
      <c r="C32" s="50"/>
      <c r="D32" s="23" t="s">
        <v>3</v>
      </c>
      <c r="E32" s="74"/>
      <c r="F32" s="50"/>
      <c r="G32" s="23" t="s">
        <v>3</v>
      </c>
      <c r="H32" s="74"/>
      <c r="I32" s="50"/>
      <c r="J32" s="23" t="s">
        <v>3</v>
      </c>
      <c r="K32" s="74"/>
    </row>
    <row r="33" spans="1:11">
      <c r="A33" s="51"/>
      <c r="B33" s="52" t="s">
        <v>23</v>
      </c>
      <c r="C33" s="50"/>
      <c r="D33" s="22" t="str">
        <f>IF(D32="Onvoldoende","UITSLUITING",IF(D32="Matig","- € 20.000",IF(D32="Voldoende","€ 0",IF(D32="Goed","€ 3.750",IF(D32="Uitmuntend","€ 5.000"," ")))))</f>
        <v xml:space="preserve"> </v>
      </c>
      <c r="E33" s="75"/>
      <c r="F33" s="50"/>
      <c r="G33" s="22" t="str">
        <f>IF(G32="Onvoldoende","UITSLUITING",IF(G32="Matig","- € 20.000",IF(G32="Voldoende","€ 0",IF(G32="Goed","€ 3.750",IF(G32="Uitmuntend","€ 5.000"," ")))))</f>
        <v xml:space="preserve"> </v>
      </c>
      <c r="H33" s="75"/>
      <c r="I33" s="50"/>
      <c r="J33" s="22" t="str">
        <f>IF(J32="Onvoldoende","UITSLUITING",IF(J32="Matig","- € 20.000",IF(J32="Voldoende","€ 0",IF(J32="Goed","€ 3.750",IF(J32="Uitmuntend","€ 5.000"," ")))))</f>
        <v xml:space="preserve"> </v>
      </c>
      <c r="K33" s="75"/>
    </row>
    <row r="34" spans="1:11">
      <c r="A34" s="88" t="str">
        <f>'Beoordelen interview'!A4</f>
        <v>Vraag 2</v>
      </c>
      <c r="B34" s="48" t="str">
        <f>'Lid RvT - VZ AC'!A1</f>
        <v>Lid RvT - Voorzitter AC</v>
      </c>
      <c r="C34" s="49"/>
      <c r="D34" s="24" t="str">
        <f>'Lid RvT - VZ AC'!C14</f>
        <v>Score:</v>
      </c>
      <c r="E34" s="73" t="s">
        <v>21</v>
      </c>
      <c r="F34" s="49"/>
      <c r="G34" s="24" t="str">
        <f>'Lid RvT - VZ AC'!E14</f>
        <v>Score:</v>
      </c>
      <c r="H34" s="73" t="s">
        <v>21</v>
      </c>
      <c r="I34" s="49"/>
      <c r="J34" s="24" t="str">
        <f>'Lid RvT - VZ AC'!G14</f>
        <v>Score:</v>
      </c>
      <c r="K34" s="73" t="s">
        <v>21</v>
      </c>
    </row>
    <row r="35" spans="1:11">
      <c r="A35" s="89"/>
      <c r="B35" s="48" t="str">
        <f>'Lid RvT - Lid AC'!A1</f>
        <v>Lid RvT - Lid AC</v>
      </c>
      <c r="C35" s="49"/>
      <c r="D35" s="24" t="str">
        <f>'Lid RvT - Lid AC'!C14</f>
        <v>Score:</v>
      </c>
      <c r="E35" s="74"/>
      <c r="F35" s="49"/>
      <c r="G35" s="24">
        <f>'Lid RvT - Lid AC'!FE14</f>
        <v>0</v>
      </c>
      <c r="H35" s="74"/>
      <c r="I35" s="49"/>
      <c r="J35" s="24" t="str">
        <f>'Lid RvT - Lid AC'!G14</f>
        <v>Score:</v>
      </c>
      <c r="K35" s="74"/>
    </row>
    <row r="36" spans="1:11">
      <c r="A36" s="89"/>
      <c r="B36" s="48" t="str">
        <f>'Lid CvB'!A1</f>
        <v>Lid CvB</v>
      </c>
      <c r="C36" s="49"/>
      <c r="D36" s="24" t="str">
        <f>'Lid CvB'!C14</f>
        <v>Score:</v>
      </c>
      <c r="E36" s="74"/>
      <c r="F36" s="49"/>
      <c r="G36" s="24" t="str">
        <f>'Lid CvB'!E14</f>
        <v>Score:</v>
      </c>
      <c r="H36" s="74"/>
      <c r="I36" s="49"/>
      <c r="J36" s="24" t="str">
        <f>'Lid CvB'!G14</f>
        <v>Score:</v>
      </c>
      <c r="K36" s="74"/>
    </row>
    <row r="37" spans="1:11">
      <c r="A37" s="89"/>
      <c r="B37" s="48" t="str">
        <f>'Concern Controller'!A1</f>
        <v>Concern Controller</v>
      </c>
      <c r="C37" s="49"/>
      <c r="D37" s="24" t="str">
        <f>'Concern Controller'!C14</f>
        <v>Score:</v>
      </c>
      <c r="E37" s="74"/>
      <c r="F37" s="49"/>
      <c r="G37" s="24" t="str">
        <f>'Concern Controller'!E14</f>
        <v>Score:</v>
      </c>
      <c r="H37" s="74"/>
      <c r="I37" s="49"/>
      <c r="J37" s="24" t="str">
        <f>'Concern Controller'!G14</f>
        <v>Score:</v>
      </c>
      <c r="K37" s="74"/>
    </row>
    <row r="38" spans="1:11">
      <c r="A38" s="89"/>
      <c r="B38" s="48" t="str">
        <f>'Finance Manager'!A1</f>
        <v>Finance Manager</v>
      </c>
      <c r="C38" s="49"/>
      <c r="D38" s="24" t="str">
        <f>'Finance Manager'!C14</f>
        <v>Score:</v>
      </c>
      <c r="E38" s="74"/>
      <c r="F38" s="49"/>
      <c r="G38" s="24" t="str">
        <f>'Finance Manager'!E14</f>
        <v>Score:</v>
      </c>
      <c r="H38" s="74"/>
      <c r="I38" s="49"/>
      <c r="J38" s="24" t="str">
        <f>'Finance Manager'!G14</f>
        <v>Score:</v>
      </c>
      <c r="K38" s="74"/>
    </row>
    <row r="39" spans="1:11">
      <c r="A39" s="84" t="s">
        <v>22</v>
      </c>
      <c r="B39" s="85"/>
      <c r="C39" s="50"/>
      <c r="D39" s="23" t="s">
        <v>3</v>
      </c>
      <c r="E39" s="74"/>
      <c r="F39" s="50"/>
      <c r="G39" s="23" t="s">
        <v>3</v>
      </c>
      <c r="H39" s="74"/>
      <c r="I39" s="50"/>
      <c r="J39" s="23" t="s">
        <v>3</v>
      </c>
      <c r="K39" s="74"/>
    </row>
    <row r="40" spans="1:11">
      <c r="A40" s="51"/>
      <c r="B40" s="52" t="s">
        <v>24</v>
      </c>
      <c r="C40" s="50"/>
      <c r="D40" s="22" t="str">
        <f>IF(D39="Onvoldoende","UITSLUITING",IF(D39="Matig","- € 20.000",IF(D39="Voldoende","€ 0",IF(D39="Goed","€ 3.750",IF(D39="Uitmuntend","€ 5.000"," ")))))</f>
        <v xml:space="preserve"> </v>
      </c>
      <c r="E40" s="75"/>
      <c r="F40" s="50"/>
      <c r="G40" s="22" t="str">
        <f>IF(G39="Onvoldoende","UITSLUITING",IF(G39="Matig","- € 20.000",IF(G39="Voldoende","€ 0",IF(G39="Goed","€ 3.750",IF(G39="Uitmuntend","€ 5.000"," ")))))</f>
        <v xml:space="preserve"> </v>
      </c>
      <c r="H40" s="75"/>
      <c r="I40" s="50"/>
      <c r="J40" s="22" t="str">
        <f>IF(J39="Onvoldoende","UITSLUITING",IF(J39="Matig","- € 20.000",IF(J39="Voldoende","€ 0",IF(J39="Goed","€ 3.750",IF(J39="Uitmuntend","€ 5.000"," ")))))</f>
        <v xml:space="preserve"> </v>
      </c>
      <c r="K40" s="75"/>
    </row>
    <row r="41" spans="1:11">
      <c r="A41" s="88" t="str">
        <f>'Beoordelen interview'!A5</f>
        <v>Vraag 3</v>
      </c>
      <c r="B41" s="48" t="str">
        <f>'Lid RvT - VZ AC'!A1</f>
        <v>Lid RvT - Voorzitter AC</v>
      </c>
      <c r="C41" s="49"/>
      <c r="D41" s="24" t="str">
        <f>'Lid RvT - VZ AC'!C16</f>
        <v>Score:</v>
      </c>
      <c r="E41" s="73" t="s">
        <v>21</v>
      </c>
      <c r="F41" s="49"/>
      <c r="G41" s="24" t="str">
        <f>'Lid RvT - VZ AC'!E16</f>
        <v>Score:</v>
      </c>
      <c r="H41" s="73" t="s">
        <v>21</v>
      </c>
      <c r="I41" s="49"/>
      <c r="J41" s="24" t="str">
        <f>'Lid RvT - VZ AC'!G16</f>
        <v>Score:</v>
      </c>
      <c r="K41" s="73" t="s">
        <v>21</v>
      </c>
    </row>
    <row r="42" spans="1:11">
      <c r="A42" s="89"/>
      <c r="B42" s="48" t="str">
        <f>'Lid RvT - Lid AC'!A1</f>
        <v>Lid RvT - Lid AC</v>
      </c>
      <c r="C42" s="49"/>
      <c r="D42" s="24" t="str">
        <f>'Lid RvT - Lid AC'!C16</f>
        <v>Score:</v>
      </c>
      <c r="E42" s="74"/>
      <c r="F42" s="49"/>
      <c r="G42" s="24" t="str">
        <f>'Lid RvT - Lid AC'!E16</f>
        <v>Score:</v>
      </c>
      <c r="H42" s="74"/>
      <c r="I42" s="49"/>
      <c r="J42" s="24" t="str">
        <f>'Lid RvT - Lid AC'!G16</f>
        <v>Score:</v>
      </c>
      <c r="K42" s="74"/>
    </row>
    <row r="43" spans="1:11">
      <c r="A43" s="89"/>
      <c r="B43" s="48" t="str">
        <f>'Lid CvB'!A1</f>
        <v>Lid CvB</v>
      </c>
      <c r="C43" s="49"/>
      <c r="D43" s="24" t="str">
        <f>'Lid CvB'!C16</f>
        <v>Score:</v>
      </c>
      <c r="E43" s="74"/>
      <c r="F43" s="49"/>
      <c r="G43" s="24" t="str">
        <f>'Lid CvB'!E16</f>
        <v>Score:</v>
      </c>
      <c r="H43" s="74"/>
      <c r="I43" s="49"/>
      <c r="J43" s="24" t="str">
        <f>'Lid CvB'!G16</f>
        <v>Score:</v>
      </c>
      <c r="K43" s="74"/>
    </row>
    <row r="44" spans="1:11">
      <c r="A44" s="89"/>
      <c r="B44" s="48" t="str">
        <f>'Concern Controller'!A1</f>
        <v>Concern Controller</v>
      </c>
      <c r="C44" s="49"/>
      <c r="D44" s="24" t="str">
        <f>'Concern Controller'!C16</f>
        <v>Score:</v>
      </c>
      <c r="E44" s="74"/>
      <c r="F44" s="49"/>
      <c r="G44" s="24" t="str">
        <f>'Concern Controller'!E16</f>
        <v>Score:</v>
      </c>
      <c r="H44" s="74"/>
      <c r="I44" s="49"/>
      <c r="J44" s="24" t="str">
        <f>'Concern Controller'!G16</f>
        <v>Score:</v>
      </c>
      <c r="K44" s="74"/>
    </row>
    <row r="45" spans="1:11">
      <c r="A45" s="89"/>
      <c r="B45" s="48" t="str">
        <f>'Finance Manager'!A1</f>
        <v>Finance Manager</v>
      </c>
      <c r="C45" s="49"/>
      <c r="D45" s="24" t="str">
        <f>'Finance Manager'!C16</f>
        <v>Score:</v>
      </c>
      <c r="E45" s="74"/>
      <c r="F45" s="49"/>
      <c r="G45" s="24" t="str">
        <f>'Finance Manager'!E16</f>
        <v>Score:</v>
      </c>
      <c r="H45" s="74"/>
      <c r="I45" s="49"/>
      <c r="J45" s="24" t="str">
        <f>'Finance Manager'!G16</f>
        <v>Score:</v>
      </c>
      <c r="K45" s="74"/>
    </row>
    <row r="46" spans="1:11">
      <c r="A46" s="84" t="s">
        <v>22</v>
      </c>
      <c r="B46" s="85"/>
      <c r="C46" s="50"/>
      <c r="D46" s="23" t="s">
        <v>3</v>
      </c>
      <c r="E46" s="74"/>
      <c r="F46" s="50"/>
      <c r="G46" s="23" t="s">
        <v>3</v>
      </c>
      <c r="H46" s="74"/>
      <c r="I46" s="50"/>
      <c r="J46" s="23" t="s">
        <v>3</v>
      </c>
      <c r="K46" s="74"/>
    </row>
    <row r="47" spans="1:11">
      <c r="A47" s="51"/>
      <c r="B47" s="52" t="s">
        <v>25</v>
      </c>
      <c r="C47" s="50"/>
      <c r="D47" s="22" t="str">
        <f>IF(D46="Onvoldoende","UITSLUITING",IF(D46="Matig","- € 20.000",IF(D46="Voldoende","€ 0",IF(D46="Goed","€ 3.750",IF(D46="Uitmuntend","€ 5.000"," ")))))</f>
        <v xml:space="preserve"> </v>
      </c>
      <c r="E47" s="75"/>
      <c r="F47" s="50"/>
      <c r="G47" s="22" t="str">
        <f>IF(G46="Onvoldoende","UITSLUITING",IF(G46="Matig","- € 20.000",IF(G46="Voldoende","€ 0",IF(G46="Goed","€ 3.750",IF(G46="Uitmuntend","€ 5.000"," ")))))</f>
        <v xml:space="preserve"> </v>
      </c>
      <c r="H47" s="75"/>
      <c r="I47" s="50"/>
      <c r="J47" s="22" t="str">
        <f>IF(J46="Onvoldoende","UITSLUITING",IF(J46="Matig","- € 20.000",IF(J46="Voldoende","€ 0",IF(J46="Goed","€ 3.750",IF(J46="Uitmuntend","€ 5.000"," ")))))</f>
        <v xml:space="preserve"> </v>
      </c>
      <c r="K47" s="75"/>
    </row>
    <row r="48" spans="1:11">
      <c r="A48" s="90" t="str">
        <f>'Beoordelen interview'!A6</f>
        <v>Vraag 4</v>
      </c>
      <c r="B48" s="48" t="str">
        <f>'Lid RvT - VZ AC'!A1</f>
        <v>Lid RvT - Voorzitter AC</v>
      </c>
      <c r="C48" s="62"/>
      <c r="D48" s="63" t="str">
        <f>'Lid RvT - VZ AC'!C18</f>
        <v>Score:</v>
      </c>
      <c r="E48" s="76" t="s">
        <v>21</v>
      </c>
      <c r="F48" s="62"/>
      <c r="G48" s="63" t="str">
        <f>'Lid RvT - VZ AC'!E18</f>
        <v>Score:</v>
      </c>
      <c r="H48" s="76" t="s">
        <v>21</v>
      </c>
      <c r="I48" s="62"/>
      <c r="J48" s="63" t="str">
        <f>'Lid RvT - VZ AC'!G18</f>
        <v>Score:</v>
      </c>
      <c r="K48" s="76" t="s">
        <v>21</v>
      </c>
    </row>
    <row r="49" spans="1:11">
      <c r="A49" s="91"/>
      <c r="B49" s="48" t="str">
        <f>'Lid RvT - Lid AC'!A1</f>
        <v>Lid RvT - Lid AC</v>
      </c>
      <c r="C49" s="62"/>
      <c r="D49" s="64" t="str">
        <f>'Lid RvT - Lid AC'!C18</f>
        <v>Score:</v>
      </c>
      <c r="E49" s="77"/>
      <c r="F49" s="62"/>
      <c r="G49" s="64" t="str">
        <f>'Lid RvT - Lid AC'!E18</f>
        <v>Score:</v>
      </c>
      <c r="H49" s="77"/>
      <c r="I49" s="62"/>
      <c r="J49" s="64" t="str">
        <f>'Lid RvT - Lid AC'!G18</f>
        <v>Score:</v>
      </c>
      <c r="K49" s="77"/>
    </row>
    <row r="50" spans="1:11">
      <c r="A50" s="91"/>
      <c r="B50" s="48" t="str">
        <f>'Lid CvB'!A1</f>
        <v>Lid CvB</v>
      </c>
      <c r="C50" s="62"/>
      <c r="D50" s="64" t="str">
        <f>'Lid CvB'!C18</f>
        <v>Score:</v>
      </c>
      <c r="E50" s="77"/>
      <c r="F50" s="62"/>
      <c r="G50" s="64" t="str">
        <f>'Lid CvB'!E18</f>
        <v>Score:</v>
      </c>
      <c r="H50" s="77"/>
      <c r="I50" s="62"/>
      <c r="J50" s="64" t="str">
        <f>'Lid CvB'!G18</f>
        <v>Score:</v>
      </c>
      <c r="K50" s="77"/>
    </row>
    <row r="51" spans="1:11">
      <c r="A51" s="91"/>
      <c r="B51" s="48" t="str">
        <f>'Concern Controller'!A1</f>
        <v>Concern Controller</v>
      </c>
      <c r="C51" s="62"/>
      <c r="D51" s="64" t="str">
        <f>'Concern Controller'!C18</f>
        <v>Score:</v>
      </c>
      <c r="E51" s="77"/>
      <c r="F51" s="62"/>
      <c r="G51" s="64" t="str">
        <f>'Concern Controller'!E18</f>
        <v>Score:</v>
      </c>
      <c r="H51" s="77"/>
      <c r="I51" s="62"/>
      <c r="J51" s="64" t="str">
        <f>'Concern Controller'!G18</f>
        <v>Score:</v>
      </c>
      <c r="K51" s="77"/>
    </row>
    <row r="52" spans="1:11">
      <c r="A52" s="91"/>
      <c r="B52" s="48" t="str">
        <f>'Finance Manager'!A1</f>
        <v>Finance Manager</v>
      </c>
      <c r="C52" s="62"/>
      <c r="D52" s="64" t="str">
        <f>'Finance Manager'!C18</f>
        <v>Score:</v>
      </c>
      <c r="E52" s="77"/>
      <c r="F52" s="62"/>
      <c r="G52" s="64" t="str">
        <f>'Finance Manager'!E18</f>
        <v>Score:</v>
      </c>
      <c r="H52" s="77"/>
      <c r="I52" s="62"/>
      <c r="J52" s="64" t="str">
        <f>'Finance Manager'!G18</f>
        <v>Score:</v>
      </c>
      <c r="K52" s="77"/>
    </row>
    <row r="53" spans="1:11">
      <c r="A53" s="92" t="s">
        <v>22</v>
      </c>
      <c r="B53" s="93"/>
      <c r="C53" s="62"/>
      <c r="D53" s="23" t="s">
        <v>3</v>
      </c>
      <c r="E53" s="77"/>
      <c r="F53" s="62"/>
      <c r="G53" s="23" t="s">
        <v>3</v>
      </c>
      <c r="H53" s="77"/>
      <c r="I53" s="62"/>
      <c r="J53" s="23" t="s">
        <v>3</v>
      </c>
      <c r="K53" s="77"/>
    </row>
    <row r="54" spans="1:11">
      <c r="A54" s="51"/>
      <c r="B54" s="52" t="s">
        <v>26</v>
      </c>
      <c r="C54" s="65"/>
      <c r="D54" s="22" t="str">
        <f>IF(D53="Onvoldoende","UITSLUITING",IF(D53="Matig","- € 20.000",IF(D53="Voldoende","€ 0",IF(D53="Goed","€ 3.750",IF(D53="Uitmuntend","€ 5.000"," ")))))</f>
        <v xml:space="preserve"> </v>
      </c>
      <c r="E54" s="78"/>
      <c r="F54" s="65"/>
      <c r="G54" s="22" t="str">
        <f>IF(G53="Onvoldoende","UITSLUITING",IF(G53="Matig","- € 20.000",IF(G53="Voldoende","€ 0",IF(G53="Goed","€ 3.750",IF(G53="Uitmuntend","€ 2.000"," ")))))</f>
        <v xml:space="preserve"> </v>
      </c>
      <c r="H54" s="78"/>
      <c r="I54" s="65"/>
      <c r="J54" s="22" t="str">
        <f>IF(J53="Onvoldoende","UITSLUITING",IF(J53="Matig","- € 20.000",IF(J53="Voldoende","€ 0",IF(J53="Goed","€ 3.750",IF(J53="Uitmuntend","€ 5.000"," ")))))</f>
        <v xml:space="preserve"> </v>
      </c>
      <c r="K54" s="78"/>
    </row>
    <row r="55" spans="1:11" s="20" customFormat="1" ht="40.049999999999997" customHeight="1">
      <c r="A55" s="83" t="s">
        <v>28</v>
      </c>
      <c r="B55" s="83"/>
      <c r="C55" s="53"/>
      <c r="D55" s="54" t="e">
        <f>D33+D40+D47+D54</f>
        <v>#VALUE!</v>
      </c>
      <c r="E55" s="21"/>
      <c r="F55" s="53"/>
      <c r="G55" s="54" t="e">
        <f>G33+G40+G47+G54</f>
        <v>#VALUE!</v>
      </c>
      <c r="H55" s="21"/>
      <c r="I55" s="53"/>
      <c r="J55" s="54" t="e">
        <f>J33+J40+J47+J54</f>
        <v>#VALUE!</v>
      </c>
      <c r="K55" s="21"/>
    </row>
  </sheetData>
  <sheetProtection algorithmName="SHA-512" hashValue="isGMgwBZoVR6maHm1EmoB4vpqvn/AWasJkCcaveTR/ni3P1Z9l0mX5uVe6i+0FRA0hsupscu76gkAizYFWAEoA==" saltValue="f9wUi1LU9d4ZjVC3U16+Sw==" spinCount="100000" sheet="1" objects="1" scenarios="1"/>
  <mergeCells count="46">
    <mergeCell ref="A1:E1"/>
    <mergeCell ref="D2:E2"/>
    <mergeCell ref="E3:E9"/>
    <mergeCell ref="E10:E16"/>
    <mergeCell ref="E17:E23"/>
    <mergeCell ref="A3:A7"/>
    <mergeCell ref="A10:A14"/>
    <mergeCell ref="A17:A21"/>
    <mergeCell ref="A15:B15"/>
    <mergeCell ref="A22:B22"/>
    <mergeCell ref="A8:B8"/>
    <mergeCell ref="A2:B2"/>
    <mergeCell ref="E41:E47"/>
    <mergeCell ref="A55:B55"/>
    <mergeCell ref="A41:A45"/>
    <mergeCell ref="A46:B46"/>
    <mergeCell ref="A48:A52"/>
    <mergeCell ref="E48:E54"/>
    <mergeCell ref="A53:B53"/>
    <mergeCell ref="A24:B24"/>
    <mergeCell ref="A32:B32"/>
    <mergeCell ref="A26:B26"/>
    <mergeCell ref="H27:H33"/>
    <mergeCell ref="H34:H40"/>
    <mergeCell ref="A34:A38"/>
    <mergeCell ref="E34:E40"/>
    <mergeCell ref="A39:B39"/>
    <mergeCell ref="D26:E26"/>
    <mergeCell ref="E27:E33"/>
    <mergeCell ref="A27:A31"/>
    <mergeCell ref="H41:H47"/>
    <mergeCell ref="H48:H54"/>
    <mergeCell ref="J2:K2"/>
    <mergeCell ref="K3:K9"/>
    <mergeCell ref="K10:K16"/>
    <mergeCell ref="K17:K23"/>
    <mergeCell ref="J26:K26"/>
    <mergeCell ref="K27:K33"/>
    <mergeCell ref="K34:K40"/>
    <mergeCell ref="K41:K47"/>
    <mergeCell ref="K48:K54"/>
    <mergeCell ref="G2:H2"/>
    <mergeCell ref="H3:H9"/>
    <mergeCell ref="H10:H16"/>
    <mergeCell ref="H17:H23"/>
    <mergeCell ref="G26:H26"/>
  </mergeCells>
  <dataValidations count="1">
    <dataValidation type="list" allowBlank="1" showInputMessage="1" showErrorMessage="1" sqref="D8 D15 D22 D32 D39 D46 D53 G8 G15 G22 G32 G39 G46 G53 J8 J15 J22 J32 J39 J46 J53" xr:uid="{00000000-0002-0000-0800-000000000000}">
      <formula1>Score</formula1>
    </dataValidation>
  </dataValidations>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7205-0C06-2348-99C2-5A4B8D3EEDEC}">
  <dimension ref="A1:G19"/>
  <sheetViews>
    <sheetView showGridLines="0" zoomScale="170" zoomScaleNormal="170" workbookViewId="0">
      <selection activeCell="E13" sqref="E13"/>
    </sheetView>
  </sheetViews>
  <sheetFormatPr defaultColWidth="10.77734375" defaultRowHeight="13.8"/>
  <cols>
    <col min="1" max="1" width="65.77734375" style="33" customWidth="1"/>
    <col min="2" max="2" width="2.77734375" style="33" customWidth="1"/>
    <col min="3" max="3" width="33.77734375" style="33" customWidth="1"/>
    <col min="4" max="4" width="2.77734375" style="33" customWidth="1"/>
    <col min="5" max="5" width="33.77734375" style="33" customWidth="1"/>
    <col min="6" max="6" width="2.77734375" style="33" customWidth="1"/>
    <col min="7" max="7" width="33.77734375" style="33" customWidth="1"/>
    <col min="8" max="16384" width="10.77734375" style="33"/>
  </cols>
  <sheetData>
    <row r="1" spans="1:7" ht="34.950000000000003" customHeight="1">
      <c r="A1" s="30" t="s">
        <v>29</v>
      </c>
      <c r="B1" s="31"/>
      <c r="C1" s="32"/>
      <c r="D1" s="31"/>
      <c r="E1" s="32"/>
      <c r="F1" s="31"/>
      <c r="G1" s="32"/>
    </row>
    <row r="2" spans="1:7" ht="34.950000000000003" customHeight="1">
      <c r="A2" s="34" t="s">
        <v>30</v>
      </c>
      <c r="B2" s="31"/>
      <c r="C2" s="35" t="str">
        <f>'Lid RvT - VZ AC'!C1</f>
        <v>Inschrijver 1</v>
      </c>
      <c r="D2" s="31"/>
      <c r="E2" s="35" t="str">
        <f>'Lid RvT - VZ AC'!E1</f>
        <v>Inschrijver 2</v>
      </c>
      <c r="F2" s="31"/>
      <c r="G2" s="35" t="str">
        <f>'Lid RvT - VZ AC'!G1</f>
        <v>Inschrijver 3</v>
      </c>
    </row>
    <row r="3" spans="1:7" s="38" customFormat="1" ht="34.950000000000003" customHeight="1">
      <c r="A3" s="36" t="s">
        <v>31</v>
      </c>
      <c r="B3" s="31"/>
      <c r="C3" s="37" t="e">
        <f>Consensus!D24</f>
        <v>#VALUE!</v>
      </c>
      <c r="D3" s="31"/>
      <c r="E3" s="37" t="e">
        <f>Consensus!G24</f>
        <v>#VALUE!</v>
      </c>
      <c r="F3" s="31"/>
      <c r="G3" s="37" t="e">
        <f>Consensus!J24</f>
        <v>#VALUE!</v>
      </c>
    </row>
    <row r="4" spans="1:7" s="38" customFormat="1" ht="34.950000000000003" customHeight="1">
      <c r="A4" s="36" t="s">
        <v>32</v>
      </c>
      <c r="B4" s="31"/>
      <c r="C4" s="39" t="e">
        <f>Consensus!D55</f>
        <v>#VALUE!</v>
      </c>
      <c r="D4" s="31"/>
      <c r="E4" s="39" t="e">
        <f>Consensus!G55</f>
        <v>#VALUE!</v>
      </c>
      <c r="F4" s="31"/>
      <c r="G4" s="39" t="e">
        <f>Consensus!J55</f>
        <v>#VALUE!</v>
      </c>
    </row>
    <row r="5" spans="1:7" ht="34.950000000000003" customHeight="1">
      <c r="A5" s="40" t="s">
        <v>33</v>
      </c>
      <c r="B5" s="31"/>
      <c r="C5" s="41" t="e">
        <f>C3+C4</f>
        <v>#VALUE!</v>
      </c>
      <c r="D5" s="31"/>
      <c r="E5" s="41" t="e">
        <f>E3+E4</f>
        <v>#VALUE!</v>
      </c>
      <c r="F5" s="31"/>
      <c r="G5" s="41" t="e">
        <f>G3+G4</f>
        <v>#VALUE!</v>
      </c>
    </row>
    <row r="7" spans="1:7" ht="34.950000000000003" customHeight="1">
      <c r="A7" s="42" t="s">
        <v>34</v>
      </c>
      <c r="B7" s="31"/>
      <c r="C7" s="43">
        <v>0</v>
      </c>
      <c r="D7" s="31"/>
      <c r="E7" s="43">
        <v>0</v>
      </c>
      <c r="F7" s="31"/>
      <c r="G7" s="43">
        <v>0</v>
      </c>
    </row>
    <row r="9" spans="1:7" ht="34.950000000000003" customHeight="1">
      <c r="A9" s="44" t="s">
        <v>35</v>
      </c>
      <c r="B9" s="31"/>
      <c r="C9" s="45" t="e">
        <f>C7-C5</f>
        <v>#VALUE!</v>
      </c>
      <c r="D9" s="31"/>
      <c r="E9" s="45" t="e">
        <f>E7-E5</f>
        <v>#VALUE!</v>
      </c>
      <c r="F9" s="31"/>
      <c r="G9" s="45" t="e">
        <f>G7-G5</f>
        <v>#VALUE!</v>
      </c>
    </row>
    <row r="16" spans="1:7">
      <c r="C16" s="46"/>
      <c r="E16" s="46"/>
      <c r="G16" s="46"/>
    </row>
    <row r="17" spans="3:7">
      <c r="C17" s="46"/>
      <c r="E17" s="46"/>
      <c r="G17" s="46"/>
    </row>
    <row r="18" spans="3:7">
      <c r="C18" s="46"/>
      <c r="E18" s="46"/>
      <c r="G18" s="46"/>
    </row>
    <row r="19" spans="3:7">
      <c r="C19" s="46"/>
      <c r="E19" s="46"/>
      <c r="G19" s="46"/>
    </row>
  </sheetData>
  <sheetProtection algorithmName="SHA-512" hashValue="5DI1obEcAUVz5R4B5EE0oFqWlq2pzmK8u67USHYQIVJ5dSqFlsKlLJaP5mBE2iHjf3vbJ2Bmip5JhMT35Q5Vbw==" saltValue="p5F8WsRYAFjTUmmEaFqH5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88F2016F-7DB0-445A-90F8-05335409495F}">
  <ds:schemaRefs>
    <ds:schemaRef ds:uri="http://schemas.microsoft.com/sharepoint/v3/contenttype/forms"/>
  </ds:schemaRefs>
</ds:datastoreItem>
</file>

<file path=customXml/itemProps2.xml><?xml version="1.0" encoding="utf-8"?>
<ds:datastoreItem xmlns:ds="http://schemas.openxmlformats.org/officeDocument/2006/customXml" ds:itemID="{6125885C-169C-4784-BD5D-20AA9BE14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DD2E9B-F362-4FB2-A040-FCD7CFD8A0D1}">
  <ds:schemaRefs>
    <ds:schemaRef ds:uri="http://schemas.microsoft.com/office/2006/documentManagement/types"/>
    <ds:schemaRef ds:uri="04d4ff2e-cf62-40b0-a5cf-f8c6524922a9"/>
    <ds:schemaRef ds:uri="cdfd6af9-2027-427e-aee7-f2f3dc2ea940"/>
    <ds:schemaRef ds:uri="http://purl.org/dc/elements/1.1/"/>
    <ds:schemaRef ds:uri="http://www.w3.org/XML/1998/namespace"/>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Beoordelen open vragen</vt:lpstr>
      <vt:lpstr>Beoordelen interview</vt:lpstr>
      <vt:lpstr>Lid RvT - VZ AC</vt:lpstr>
      <vt:lpstr>Lid RvT - Lid AC</vt:lpstr>
      <vt:lpstr>Lid CvB</vt:lpstr>
      <vt:lpstr>Concern Controller</vt:lpstr>
      <vt:lpstr>Finance Manager</vt:lpstr>
      <vt:lpstr>Consensus</vt:lpstr>
      <vt:lpstr>Eindscores</vt:lpstr>
      <vt:lpstr>'Beoordelen open vragen'!OLE_LINK2</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2006-09-16T00:00:00Z</dcterms:created>
  <dcterms:modified xsi:type="dcterms:W3CDTF">2025-03-18T10:39:44Z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