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autoCompressPictures="0"/>
  <xr:revisionPtr revIDLastSave="450" documentId="14_{41E6FE70-33F5-3142-80C4-3D36B6330744}" xr6:coauthVersionLast="47" xr6:coauthVersionMax="47" xr10:uidLastSave="{F06BC0DF-F99B-4D24-BD9D-A25AB7633E81}"/>
  <workbookProtection workbookAlgorithmName="SHA-512" workbookHashValue="b6CB2+PTdNSIYqtn5M7XV0TEnnPKLN0KsQZjrF2pU/QNIMeW0seo6hjK45FUhqdDQ3wlAhDdWlvrDqaPEAAf1A==" workbookSaltValue="Qlbz7rnYQHn5/hVf8RW82w==" workbookSpinCount="100000" lockStructure="1"/>
  <bookViews>
    <workbookView xWindow="28680" yWindow="-120" windowWidth="38640" windowHeight="15720" activeTab="5" xr2:uid="{00000000-000D-0000-FFFF-FFFF00000000}"/>
  </bookViews>
  <sheets>
    <sheet name="Beoordelen open vragen" sheetId="6" r:id="rId1"/>
    <sheet name="Beoordelen interview" sheetId="21" r:id="rId2"/>
    <sheet name="Lid RvT - VZ AC" sheetId="7" r:id="rId3"/>
    <sheet name="Lid RvT - Lid AC" sheetId="15" r:id="rId4"/>
    <sheet name="Lid CvB" sheetId="16" r:id="rId5"/>
    <sheet name="Concern Controller" sheetId="17" r:id="rId6"/>
    <sheet name="Finance Manager" sheetId="18" r:id="rId7"/>
    <sheet name="Consensus" sheetId="9" r:id="rId8"/>
    <sheet name="Eindscores" sheetId="22" r:id="rId9"/>
  </sheets>
  <definedNames>
    <definedName name="OLE_LINK2" localSheetId="0">'Beoordelen open vragen'!$A$4</definedName>
    <definedName name="Score">'Beoordelen open vragen'!$B$3:$B$8</definedName>
  </definedNames>
  <calcPr calcId="191028"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54" i="9" l="1"/>
  <c r="G54" i="9"/>
  <c r="D54" i="9"/>
  <c r="J47" i="9"/>
  <c r="G47" i="9"/>
  <c r="J40" i="9"/>
  <c r="G40" i="9"/>
  <c r="D47" i="9"/>
  <c r="D40" i="9"/>
  <c r="J33" i="9"/>
  <c r="G33" i="9"/>
  <c r="D33" i="9"/>
  <c r="D16" i="9"/>
  <c r="D20" i="9"/>
  <c r="D29" i="9"/>
  <c r="J23" i="9"/>
  <c r="J16" i="9"/>
  <c r="J9" i="9"/>
  <c r="G23" i="9"/>
  <c r="G16" i="9"/>
  <c r="G9" i="9"/>
  <c r="G2" i="9"/>
  <c r="G3" i="9"/>
  <c r="G4" i="9"/>
  <c r="G5" i="9"/>
  <c r="G6" i="9"/>
  <c r="G7" i="9"/>
  <c r="G10" i="9"/>
  <c r="G11" i="9"/>
  <c r="G12" i="9"/>
  <c r="G13" i="9"/>
  <c r="G14" i="9"/>
  <c r="G17" i="9"/>
  <c r="G18" i="9"/>
  <c r="G19" i="9"/>
  <c r="G20" i="9"/>
  <c r="G21" i="9"/>
  <c r="G24" i="9"/>
  <c r="D23" i="9"/>
  <c r="D9" i="9"/>
  <c r="J55" i="9"/>
  <c r="G4" i="22"/>
  <c r="J24" i="9"/>
  <c r="G3" i="22"/>
  <c r="G55" i="9"/>
  <c r="E4" i="22"/>
  <c r="E3" i="22"/>
  <c r="J44" i="9"/>
  <c r="J43" i="9"/>
  <c r="J42" i="9"/>
  <c r="J41" i="9"/>
  <c r="J38" i="9"/>
  <c r="J37" i="9"/>
  <c r="J36" i="9"/>
  <c r="J35" i="9"/>
  <c r="J34" i="9"/>
  <c r="J31" i="9"/>
  <c r="J30" i="9"/>
  <c r="J29" i="9"/>
  <c r="J28" i="9"/>
  <c r="J27" i="9"/>
  <c r="J21" i="9"/>
  <c r="J20" i="9"/>
  <c r="J19" i="9"/>
  <c r="J18" i="9"/>
  <c r="J17" i="9"/>
  <c r="J14" i="9"/>
  <c r="J13" i="9"/>
  <c r="J12" i="9"/>
  <c r="J11" i="9"/>
  <c r="J10" i="9"/>
  <c r="J7" i="9"/>
  <c r="J6" i="9"/>
  <c r="J5" i="9"/>
  <c r="J4" i="9"/>
  <c r="J3" i="9"/>
  <c r="J45" i="9"/>
  <c r="J48" i="9"/>
  <c r="J49" i="9"/>
  <c r="J50" i="9"/>
  <c r="J51" i="9"/>
  <c r="J52" i="9"/>
  <c r="G52" i="9"/>
  <c r="G51" i="9"/>
  <c r="G50" i="9"/>
  <c r="G49" i="9"/>
  <c r="G48" i="9"/>
  <c r="G45" i="9"/>
  <c r="G44" i="9"/>
  <c r="G43" i="9"/>
  <c r="G42" i="9"/>
  <c r="G41" i="9"/>
  <c r="G38" i="9"/>
  <c r="G37" i="9"/>
  <c r="G36" i="9"/>
  <c r="G35" i="9"/>
  <c r="G34" i="9"/>
  <c r="G31" i="9"/>
  <c r="G30" i="9"/>
  <c r="G29" i="9"/>
  <c r="G28" i="9"/>
  <c r="G27" i="9"/>
  <c r="D52" i="9"/>
  <c r="D51" i="9"/>
  <c r="D50" i="9"/>
  <c r="D49" i="9"/>
  <c r="D48" i="9"/>
  <c r="D24" i="9"/>
  <c r="D3" i="9"/>
  <c r="D4" i="9"/>
  <c r="D5" i="9"/>
  <c r="D6" i="9"/>
  <c r="D7" i="9"/>
  <c r="J2" i="9"/>
  <c r="J26" i="9"/>
  <c r="G26" i="9"/>
  <c r="B48" i="9"/>
  <c r="B49" i="9"/>
  <c r="B50" i="9"/>
  <c r="B51" i="9"/>
  <c r="B52" i="9"/>
  <c r="B41" i="9"/>
  <c r="B42" i="9"/>
  <c r="B43" i="9"/>
  <c r="B44" i="9"/>
  <c r="B45" i="9"/>
  <c r="B34" i="9"/>
  <c r="B35" i="9"/>
  <c r="B36" i="9"/>
  <c r="B37" i="9"/>
  <c r="B38" i="9"/>
  <c r="B27" i="9"/>
  <c r="B28" i="9"/>
  <c r="B29" i="9"/>
  <c r="B30" i="9"/>
  <c r="B31" i="9"/>
  <c r="B17" i="9"/>
  <c r="B18" i="9"/>
  <c r="B19" i="9"/>
  <c r="B20" i="9"/>
  <c r="B21" i="9"/>
  <c r="B14" i="9"/>
  <c r="B13" i="9"/>
  <c r="B12" i="9"/>
  <c r="B11" i="9"/>
  <c r="B10" i="9"/>
  <c r="B7" i="9"/>
  <c r="B6" i="9"/>
  <c r="B5" i="9"/>
  <c r="B4" i="9"/>
  <c r="B3" i="9"/>
  <c r="G5" i="22"/>
  <c r="G9" i="22"/>
  <c r="G2" i="22"/>
  <c r="E5" i="22"/>
  <c r="E9" i="22"/>
  <c r="E2" i="22"/>
  <c r="D55" i="9"/>
  <c r="A48" i="9"/>
  <c r="A18" i="17"/>
  <c r="A18" i="18"/>
  <c r="A18" i="16"/>
  <c r="A18" i="15"/>
  <c r="A18" i="7"/>
  <c r="A10" i="9"/>
  <c r="C4" i="22"/>
  <c r="D2" i="9"/>
  <c r="D26" i="9"/>
  <c r="C2" i="22"/>
  <c r="A16" i="18"/>
  <c r="A14" i="18"/>
  <c r="A12" i="18"/>
  <c r="A11" i="18"/>
  <c r="A8" i="18"/>
  <c r="A7" i="18"/>
  <c r="A6" i="18"/>
  <c r="A5" i="18"/>
  <c r="A4" i="18"/>
  <c r="A3" i="18"/>
  <c r="A2" i="18"/>
  <c r="A16" i="17"/>
  <c r="A14" i="17"/>
  <c r="A12" i="17"/>
  <c r="A11" i="17"/>
  <c r="A8" i="17"/>
  <c r="A7" i="17"/>
  <c r="A6" i="17"/>
  <c r="A5" i="17"/>
  <c r="A4" i="17"/>
  <c r="A3" i="17"/>
  <c r="A2" i="17"/>
  <c r="A16" i="16"/>
  <c r="A14" i="16"/>
  <c r="A12" i="16"/>
  <c r="A11" i="16"/>
  <c r="A8" i="16"/>
  <c r="A7" i="16"/>
  <c r="A6" i="16"/>
  <c r="A5" i="16"/>
  <c r="A4" i="16"/>
  <c r="A3" i="16"/>
  <c r="A2" i="16"/>
  <c r="A16" i="15"/>
  <c r="A14" i="15"/>
  <c r="A12" i="15"/>
  <c r="A11" i="15"/>
  <c r="A8" i="15"/>
  <c r="A7" i="15"/>
  <c r="A6" i="15"/>
  <c r="A5" i="15"/>
  <c r="A4" i="15"/>
  <c r="A3" i="15"/>
  <c r="A2" i="15"/>
  <c r="D45" i="9"/>
  <c r="D44" i="9"/>
  <c r="D43" i="9"/>
  <c r="D42" i="9"/>
  <c r="D41" i="9"/>
  <c r="D38" i="9"/>
  <c r="D37" i="9"/>
  <c r="D36" i="9"/>
  <c r="D35" i="9"/>
  <c r="D34" i="9"/>
  <c r="D31" i="9"/>
  <c r="D30" i="9"/>
  <c r="D28" i="9"/>
  <c r="D27" i="9"/>
  <c r="A41" i="9"/>
  <c r="A14" i="7"/>
  <c r="A16" i="7"/>
  <c r="A34" i="9"/>
  <c r="A27" i="9"/>
  <c r="A26" i="9"/>
  <c r="A2" i="9"/>
  <c r="A12" i="7"/>
  <c r="A7" i="7"/>
  <c r="A8" i="7"/>
  <c r="A5" i="7"/>
  <c r="A6" i="7"/>
  <c r="A3" i="7"/>
  <c r="A4" i="7"/>
  <c r="A11" i="7"/>
  <c r="A2" i="7"/>
  <c r="D21" i="9"/>
  <c r="D19" i="9"/>
  <c r="D14" i="9"/>
  <c r="D13" i="9"/>
  <c r="D12" i="9"/>
  <c r="A17" i="9"/>
  <c r="A3" i="9"/>
  <c r="D11" i="9"/>
  <c r="D10" i="9"/>
  <c r="D18" i="9"/>
  <c r="D17" i="9"/>
  <c r="C3" i="22"/>
  <c r="C5" i="22"/>
  <c r="C9" i="22"/>
</calcChain>
</file>

<file path=xl/sharedStrings.xml><?xml version="1.0" encoding="utf-8"?>
<sst xmlns="http://schemas.openxmlformats.org/spreadsheetml/2006/main" count="347" uniqueCount="44">
  <si>
    <t>Beoordeling criterium Open vragen</t>
  </si>
  <si>
    <t xml:space="preserve">Naast de gestelde eisen uit de onderhavige aanbesteding is de Aanbestedende dienst op zoek naar een Opdrachtnemer die haar gedurende de periode van de overeenkomst kan voorzien van veel toegevoegde waarde. Hoe meer toegevoegde waarde een Inschrijver biedt, hoe hoger zij op dit onderdeel scoort. Alle antwoorden van een Inschrijver dienen realistisch en uitvoerbaar te zijn. Een honorering van de antwoorden zal nimmer leiden tot een verplichte afname van datgene wat Inschrijver heeft ingediend. </t>
  </si>
  <si>
    <t xml:space="preserve">6.1.1 DUURZAAMHEID EN MVO 	</t>
  </si>
  <si>
    <t>Score:</t>
  </si>
  <si>
    <t>Zie bijlage 6 - Kwaliteit</t>
  </si>
  <si>
    <t>Uitmuntend</t>
  </si>
  <si>
    <t xml:space="preserve">6.1.2 	WERKWIJZE JAARREKENING (INTERIM EN EINDEJAARSCONTROLE) EN BEKOSTIGINGSCONTROLE (ASSURANCERAPPORTEN) </t>
  </si>
  <si>
    <t>Goed</t>
  </si>
  <si>
    <t>Voldoende</t>
  </si>
  <si>
    <t xml:space="preserve">6.1.3 ADVIESROL/KENNIS OP AANDACHTSGEBIEDEN </t>
  </si>
  <si>
    <t>Matig</t>
  </si>
  <si>
    <t>Onvoldoende</t>
  </si>
  <si>
    <t>Beoordeling criterium Interview</t>
  </si>
  <si>
    <t xml:space="preserve">Om vast te kunnen stellen dat de Inschrijver beschikt over deskundige adviseurs en medewerkers om de (nadere) opdrachten te kunnen uitvoeren zullen de beoordelaars drie vragen stellen, deze vragen zijn opgesteld VOOR publicatie van deze aanbesteding en in bewaring gesteld bij het begeleidende adviesbureau. </t>
  </si>
  <si>
    <t>Vraag 1</t>
  </si>
  <si>
    <t>Vraag 2</t>
  </si>
  <si>
    <t>Vraag 3</t>
  </si>
  <si>
    <t>Vraag 4</t>
  </si>
  <si>
    <t>&lt;NAAM INSCHRIJVER&gt;</t>
  </si>
  <si>
    <t>&lt;MOTIVATIE&gt;</t>
  </si>
  <si>
    <t>Totaalwaardes open vragen</t>
  </si>
  <si>
    <t>&lt;&lt;MOTIVATIE&gt;&gt;</t>
  </si>
  <si>
    <t>Consensus:</t>
  </si>
  <si>
    <t>Behaalde waarde vraag 1:</t>
  </si>
  <si>
    <t>Behaalde waarde vraag 2:</t>
  </si>
  <si>
    <t>Behaalde waarde vraag 3:</t>
  </si>
  <si>
    <t>Behaalde waarde vraag 4:</t>
  </si>
  <si>
    <t>Totaal behaalde waarde subcriterium open vragen:</t>
  </si>
  <si>
    <t>Totaal behaalde waarde subcriterium interview:</t>
  </si>
  <si>
    <t>Totaalwaarde criterium kwaliteit</t>
  </si>
  <si>
    <t>Onderdeel</t>
  </si>
  <si>
    <t>6.1 Open vragen + toelichting</t>
  </si>
  <si>
    <t xml:space="preserve">6.2 Interview </t>
  </si>
  <si>
    <t>Totaal behaalde waarde criterium kwaliteit:</t>
  </si>
  <si>
    <t>Totaal behaalde waarde criterium prijs:</t>
  </si>
  <si>
    <t>FICTIEVE EINDWAARDE (prijs -/- kwaliteit):</t>
  </si>
  <si>
    <t>Inschrijver 1</t>
  </si>
  <si>
    <t>Inschrijver 2</t>
  </si>
  <si>
    <t>Inschrijver 3</t>
  </si>
  <si>
    <t>Lid RvT - Voorzitter AC</t>
  </si>
  <si>
    <t>Lid RvT - Lid AC</t>
  </si>
  <si>
    <t>Lid CvB</t>
  </si>
  <si>
    <t>Concern Controller</t>
  </si>
  <si>
    <t>Finance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</si>
</sst>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 #,##0;&quot;€&quot;\ \-#,##0"/>
    <numFmt numFmtId="164" formatCode="&quot;€&quot;\ #,##0_-"/>
    <numFmt numFmtId="165" formatCode="#,##0.00_ ;\-#,##0.00\ "/>
    <numFmt numFmtId="166" formatCode="#,##0_ ;\-#,##0\ "/>
    <numFmt numFmtId="167" formatCode="&quot;€&quot;\ #,##0.00"/>
  </numFmts>
  <fonts count="22">
    <font>
      <sz val="11"/>
      <color theme="1"/>
      <name val="Calibri"/>
      <family val="2"/>
      <scheme val="minor"/>
    </font>
    <font>
      <sz val="12"/>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0"/>
      <name val="Verdana"/>
      <family val="2"/>
    </font>
    <font>
      <b/>
      <sz val="10"/>
      <color theme="0"/>
      <name val="Verdana"/>
      <family val="2"/>
    </font>
    <font>
      <b/>
      <sz val="11"/>
      <color theme="1"/>
      <name val="Verdana"/>
      <family val="2"/>
    </font>
    <font>
      <sz val="10"/>
      <color theme="0"/>
      <name val="Verdana"/>
      <family val="2"/>
    </font>
    <font>
      <b/>
      <sz val="11"/>
      <color theme="1"/>
      <name val="Calibri"/>
      <family val="2"/>
      <scheme val="minor"/>
    </font>
    <font>
      <b/>
      <sz val="11"/>
      <color theme="0"/>
      <name val="Verdana"/>
      <family val="2"/>
    </font>
    <font>
      <sz val="10"/>
      <color theme="1"/>
      <name val="Calibri"/>
      <family val="2"/>
      <scheme val="minor"/>
    </font>
    <font>
      <sz val="10"/>
      <color rgb="FF454545"/>
      <name val="Helvetica Neue"/>
      <family val="2"/>
    </font>
    <font>
      <b/>
      <sz val="14"/>
      <color theme="1"/>
      <name val="Verdana"/>
      <family val="2"/>
    </font>
    <font>
      <b/>
      <sz val="16"/>
      <color theme="1"/>
      <name val="Verdana"/>
      <family val="2"/>
    </font>
    <font>
      <b/>
      <sz val="16"/>
      <color theme="0"/>
      <name val="Verdana"/>
      <family val="2"/>
    </font>
    <font>
      <sz val="10"/>
      <color rgb="FF000000"/>
      <name val="Verdana"/>
      <family val="2"/>
    </font>
    <font>
      <b/>
      <sz val="10"/>
      <color rgb="FF000000"/>
      <name val="Verdana"/>
      <family val="2"/>
    </font>
    <font>
      <b/>
      <sz val="11"/>
      <color rgb="FF000000"/>
      <name val="Verdana"/>
      <family val="2"/>
    </font>
  </fonts>
  <fills count="15">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tint="-0.499984740745262"/>
        <bgColor indexed="64"/>
      </patternFill>
    </fill>
    <fill>
      <patternFill patternType="solid">
        <fgColor theme="0"/>
        <bgColor theme="0"/>
      </patternFill>
    </fill>
    <fill>
      <patternFill patternType="solid">
        <fgColor theme="6"/>
        <bgColor indexed="64"/>
      </patternFill>
    </fill>
    <fill>
      <patternFill patternType="solid">
        <fgColor theme="6" tint="0.59999389629810485"/>
        <bgColor indexed="64"/>
      </patternFill>
    </fill>
    <fill>
      <patternFill patternType="solid">
        <fgColor rgb="FFC4D79B"/>
        <bgColor rgb="FF000000"/>
      </patternFill>
    </fill>
    <fill>
      <patternFill patternType="solid">
        <fgColor rgb="FFFFFFFF"/>
        <bgColor rgb="FF000000"/>
      </patternFill>
    </fill>
    <fill>
      <patternFill patternType="solid">
        <fgColor rgb="FFEBF1DE"/>
        <bgColor rgb="FF000000"/>
      </patternFill>
    </fill>
    <fill>
      <patternFill patternType="solid">
        <fgColor rgb="FFD8E4BC"/>
        <bgColor rgb="FF000000"/>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s>
  <cellStyleXfs count="57">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98">
    <xf numFmtId="0" fontId="0" fillId="0" borderId="0" xfId="0"/>
    <xf numFmtId="0" fontId="3" fillId="0" borderId="0" xfId="0" applyFont="1"/>
    <xf numFmtId="0" fontId="0" fillId="0" borderId="0" xfId="0" applyAlignment="1">
      <alignment wrapText="1"/>
    </xf>
    <xf numFmtId="0" fontId="2" fillId="0" borderId="0" xfId="0" applyFont="1"/>
    <xf numFmtId="0" fontId="3" fillId="2" borderId="0" xfId="0" applyFont="1" applyFill="1"/>
    <xf numFmtId="0" fontId="4" fillId="2" borderId="7" xfId="0" applyFont="1" applyFill="1" applyBorder="1" applyAlignment="1">
      <alignment horizontal="left" vertical="center" indent="1"/>
    </xf>
    <xf numFmtId="0" fontId="3" fillId="2" borderId="7" xfId="0" applyFont="1" applyFill="1" applyBorder="1" applyAlignment="1">
      <alignment horizontal="left" vertical="center" wrapText="1" indent="1"/>
    </xf>
    <xf numFmtId="0" fontId="3" fillId="2" borderId="7" xfId="0" applyFont="1" applyFill="1" applyBorder="1"/>
    <xf numFmtId="164" fontId="3" fillId="0" borderId="0" xfId="0" applyNumberFormat="1" applyFont="1" applyAlignment="1">
      <alignment horizontal="center" wrapText="1"/>
    </xf>
    <xf numFmtId="0" fontId="3" fillId="0" borderId="0" xfId="0" applyFont="1" applyAlignment="1">
      <alignment wrapText="1"/>
    </xf>
    <xf numFmtId="0" fontId="11" fillId="0" borderId="0" xfId="0" applyFont="1" applyAlignment="1">
      <alignment wrapText="1"/>
    </xf>
    <xf numFmtId="0" fontId="5" fillId="2" borderId="7" xfId="0" applyFont="1" applyFill="1" applyBorder="1" applyAlignment="1">
      <alignment horizontal="left" vertical="center" indent="1"/>
    </xf>
    <xf numFmtId="0" fontId="3" fillId="5"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9" fillId="0" borderId="0" xfId="0" applyFont="1" applyAlignment="1">
      <alignment wrapText="1"/>
    </xf>
    <xf numFmtId="0" fontId="12" fillId="0" borderId="0" xfId="0" applyFont="1" applyAlignment="1">
      <alignment wrapText="1"/>
    </xf>
    <xf numFmtId="0" fontId="4" fillId="0" borderId="0" xfId="0" applyFont="1" applyAlignment="1">
      <alignment wrapText="1"/>
    </xf>
    <xf numFmtId="0" fontId="5" fillId="6" borderId="2" xfId="0" applyFont="1" applyFill="1" applyBorder="1" applyAlignment="1">
      <alignment horizontal="center" vertical="center"/>
    </xf>
    <xf numFmtId="0" fontId="3" fillId="3" borderId="2" xfId="0" applyFont="1" applyFill="1" applyBorder="1"/>
    <xf numFmtId="0" fontId="3" fillId="4" borderId="6" xfId="0" applyFont="1" applyFill="1" applyBorder="1" applyAlignment="1">
      <alignment vertical="center" wrapText="1"/>
    </xf>
    <xf numFmtId="0" fontId="1" fillId="0" borderId="0" xfId="0" applyFont="1"/>
    <xf numFmtId="5" fontId="5" fillId="6" borderId="1" xfId="0" applyNumberFormat="1" applyFont="1" applyFill="1" applyBorder="1" applyAlignment="1">
      <alignment horizontal="center" vertical="center" wrapText="1"/>
    </xf>
    <xf numFmtId="5" fontId="9" fillId="3" borderId="1" xfId="0" applyNumberFormat="1" applyFont="1" applyFill="1" applyBorder="1" applyAlignment="1">
      <alignment horizontal="center" vertical="center" wrapText="1"/>
    </xf>
    <xf numFmtId="166" fontId="8" fillId="4" borderId="1" xfId="0" applyNumberFormat="1" applyFont="1" applyFill="1" applyBorder="1" applyAlignment="1" applyProtection="1">
      <alignment horizontal="center" vertical="center" wrapText="1"/>
      <protection locked="0"/>
    </xf>
    <xf numFmtId="165" fontId="3" fillId="9" borderId="1" xfId="0" applyNumberFormat="1" applyFont="1" applyFill="1" applyBorder="1" applyAlignment="1">
      <alignment horizontal="center" vertical="center" wrapText="1"/>
    </xf>
    <xf numFmtId="0" fontId="4" fillId="4" borderId="1" xfId="0" applyFont="1" applyFill="1" applyBorder="1" applyAlignment="1">
      <alignment vertical="center" wrapText="1"/>
    </xf>
    <xf numFmtId="164" fontId="4" fillId="5" borderId="1" xfId="0" applyNumberFormat="1" applyFont="1" applyFill="1" applyBorder="1" applyAlignment="1" applyProtection="1">
      <alignment horizontal="center" vertical="center" wrapText="1"/>
      <protection locked="0"/>
    </xf>
    <xf numFmtId="1" fontId="4" fillId="2" borderId="1" xfId="0" applyNumberFormat="1" applyFont="1" applyFill="1" applyBorder="1" applyAlignment="1" applyProtection="1">
      <alignment horizontal="center" vertical="center" wrapText="1"/>
      <protection locked="0"/>
    </xf>
    <xf numFmtId="164" fontId="4" fillId="3" borderId="1" xfId="0" applyNumberFormat="1" applyFont="1" applyFill="1" applyBorder="1" applyAlignment="1">
      <alignment horizontal="center" vertical="center" wrapText="1"/>
    </xf>
    <xf numFmtId="0" fontId="3" fillId="3" borderId="1" xfId="0" applyFont="1" applyFill="1" applyBorder="1" applyAlignment="1">
      <alignment wrapText="1"/>
    </xf>
    <xf numFmtId="0" fontId="4" fillId="4" borderId="2" xfId="0" applyFont="1" applyFill="1" applyBorder="1" applyAlignment="1">
      <alignment vertical="center"/>
    </xf>
    <xf numFmtId="0" fontId="9" fillId="0" borderId="7" xfId="0" applyFont="1" applyBorder="1" applyAlignment="1">
      <alignment horizontal="left" vertical="center" indent="1"/>
    </xf>
    <xf numFmtId="0" fontId="9" fillId="4" borderId="3" xfId="0" applyFont="1" applyFill="1" applyBorder="1" applyAlignment="1">
      <alignment vertical="center"/>
    </xf>
    <xf numFmtId="0" fontId="14" fillId="0" borderId="0" xfId="0" applyFont="1"/>
    <xf numFmtId="0" fontId="4" fillId="3" borderId="1" xfId="0" applyFont="1" applyFill="1" applyBorder="1" applyAlignment="1">
      <alignment horizontal="left" vertical="center"/>
    </xf>
    <xf numFmtId="0" fontId="4" fillId="3" borderId="1" xfId="0" applyFont="1" applyFill="1" applyBorder="1" applyAlignment="1">
      <alignment horizontal="center" vertical="center"/>
    </xf>
    <xf numFmtId="0" fontId="4" fillId="9" borderId="1" xfId="0" applyFont="1" applyFill="1" applyBorder="1" applyAlignment="1">
      <alignment vertical="center" wrapText="1"/>
    </xf>
    <xf numFmtId="167" fontId="4" fillId="9" borderId="8" xfId="0" applyNumberFormat="1" applyFont="1" applyFill="1" applyBorder="1" applyAlignment="1">
      <alignment horizontal="center" vertical="center" wrapText="1"/>
    </xf>
    <xf numFmtId="0" fontId="14" fillId="0" borderId="0" xfId="0" applyFont="1" applyAlignment="1">
      <alignment wrapText="1"/>
    </xf>
    <xf numFmtId="167" fontId="4" fillId="9" borderId="1" xfId="0" applyNumberFormat="1" applyFont="1" applyFill="1" applyBorder="1" applyAlignment="1">
      <alignment horizontal="center" vertical="center" wrapText="1"/>
    </xf>
    <xf numFmtId="0" fontId="4" fillId="3" borderId="1" xfId="0" applyFont="1" applyFill="1" applyBorder="1" applyAlignment="1">
      <alignment horizontal="right" vertical="center"/>
    </xf>
    <xf numFmtId="167" fontId="4" fillId="3" borderId="1" xfId="0" applyNumberFormat="1" applyFont="1" applyFill="1" applyBorder="1" applyAlignment="1">
      <alignment horizontal="center" vertical="center"/>
    </xf>
    <xf numFmtId="0" fontId="4" fillId="9" borderId="1" xfId="0" applyFont="1" applyFill="1" applyBorder="1" applyAlignment="1">
      <alignment horizontal="right" vertical="center"/>
    </xf>
    <xf numFmtId="167" fontId="4" fillId="9" borderId="1" xfId="0" applyNumberFormat="1" applyFont="1" applyFill="1" applyBorder="1" applyAlignment="1" applyProtection="1">
      <alignment horizontal="center" vertical="center"/>
      <protection locked="0"/>
    </xf>
    <xf numFmtId="0" fontId="4" fillId="8" borderId="1" xfId="0" applyFont="1" applyFill="1" applyBorder="1" applyAlignment="1">
      <alignment horizontal="left" vertical="center"/>
    </xf>
    <xf numFmtId="167" fontId="4" fillId="8" borderId="1" xfId="0" applyNumberFormat="1" applyFont="1" applyFill="1" applyBorder="1" applyAlignment="1">
      <alignment horizontal="center" vertical="center"/>
    </xf>
    <xf numFmtId="0" fontId="15" fillId="0" borderId="0" xfId="0" applyFont="1"/>
    <xf numFmtId="0" fontId="9" fillId="3" borderId="1" xfId="0" applyFont="1" applyFill="1" applyBorder="1" applyAlignment="1">
      <alignment horizontal="left" vertical="center" wrapText="1"/>
    </xf>
    <xf numFmtId="0" fontId="3" fillId="9" borderId="1" xfId="0" applyFont="1" applyFill="1" applyBorder="1" applyAlignment="1">
      <alignment vertical="center" wrapText="1"/>
    </xf>
    <xf numFmtId="0" fontId="3" fillId="7" borderId="7" xfId="0" applyFont="1" applyFill="1" applyBorder="1" applyAlignment="1">
      <alignment vertical="center" wrapText="1"/>
    </xf>
    <xf numFmtId="0" fontId="10" fillId="7" borderId="7" xfId="0" applyFont="1" applyFill="1" applyBorder="1" applyAlignment="1">
      <alignment horizontal="right" vertical="center" wrapText="1"/>
    </xf>
    <xf numFmtId="0" fontId="13" fillId="3" borderId="5" xfId="0" applyFont="1" applyFill="1" applyBorder="1" applyAlignment="1">
      <alignment horizontal="right" vertical="center" wrapText="1"/>
    </xf>
    <xf numFmtId="0" fontId="13" fillId="3" borderId="3" xfId="0" applyFont="1" applyFill="1" applyBorder="1" applyAlignment="1">
      <alignment horizontal="right" vertical="center" wrapText="1"/>
    </xf>
    <xf numFmtId="0" fontId="5" fillId="7" borderId="7" xfId="0" applyFont="1" applyFill="1" applyBorder="1" applyAlignment="1">
      <alignment horizontal="left" vertical="center" wrapText="1"/>
    </xf>
    <xf numFmtId="167" fontId="5" fillId="6" borderId="1" xfId="0" applyNumberFormat="1" applyFont="1" applyFill="1" applyBorder="1" applyAlignment="1">
      <alignment horizontal="center" vertical="center" wrapText="1"/>
    </xf>
    <xf numFmtId="0" fontId="17" fillId="3" borderId="2" xfId="0" applyFont="1" applyFill="1" applyBorder="1" applyAlignment="1">
      <alignment horizontal="left" vertical="center" indent="1"/>
    </xf>
    <xf numFmtId="0" fontId="18" fillId="6" borderId="2" xfId="0" applyFont="1" applyFill="1" applyBorder="1" applyAlignment="1" applyProtection="1">
      <alignment horizontal="left" vertical="center" indent="1"/>
      <protection locked="0"/>
    </xf>
    <xf numFmtId="164" fontId="18" fillId="6" borderId="1" xfId="0" applyNumberFormat="1" applyFont="1" applyFill="1" applyBorder="1" applyAlignment="1" applyProtection="1">
      <alignment horizontal="center" vertical="center" wrapText="1"/>
      <protection locked="0"/>
    </xf>
    <xf numFmtId="0" fontId="18" fillId="2" borderId="7" xfId="0" applyFont="1" applyFill="1" applyBorder="1" applyAlignment="1">
      <alignment horizontal="left" vertical="center" indent="1"/>
    </xf>
    <xf numFmtId="0" fontId="19" fillId="11" borderId="10" xfId="0" applyFont="1" applyFill="1" applyBorder="1" applyAlignment="1">
      <alignment horizontal="left" vertical="center" wrapText="1" indent="1"/>
    </xf>
    <xf numFmtId="1" fontId="20" fillId="11" borderId="3" xfId="0" applyNumberFormat="1" applyFont="1" applyFill="1" applyBorder="1" applyAlignment="1" applyProtection="1">
      <alignment horizontal="center" vertical="center" wrapText="1"/>
      <protection locked="0"/>
    </xf>
    <xf numFmtId="164" fontId="20" fillId="12" borderId="11" xfId="0" applyNumberFormat="1" applyFont="1" applyFill="1" applyBorder="1" applyAlignment="1" applyProtection="1">
      <alignment horizontal="center" vertical="center" wrapText="1"/>
      <protection locked="0"/>
    </xf>
    <xf numFmtId="0" fontId="19" fillId="14" borderId="10" xfId="0" applyFont="1" applyFill="1" applyBorder="1" applyAlignment="1">
      <alignment vertical="center" wrapText="1"/>
    </xf>
    <xf numFmtId="165" fontId="19" fillId="13" borderId="3" xfId="0" applyNumberFormat="1" applyFont="1" applyFill="1" applyBorder="1" applyAlignment="1">
      <alignment horizontal="center" vertical="center" wrapText="1"/>
    </xf>
    <xf numFmtId="165" fontId="19" fillId="13" borderId="11" xfId="0" applyNumberFormat="1" applyFont="1" applyFill="1" applyBorder="1" applyAlignment="1">
      <alignment horizontal="center" vertical="center" wrapText="1"/>
    </xf>
    <xf numFmtId="0" fontId="21" fillId="14" borderId="10" xfId="0" applyFont="1" applyFill="1" applyBorder="1" applyAlignment="1">
      <alignment horizontal="right" vertical="center" wrapText="1"/>
    </xf>
    <xf numFmtId="0" fontId="16" fillId="7" borderId="8" xfId="0" applyFont="1" applyFill="1" applyBorder="1" applyAlignment="1">
      <alignment vertical="center" wrapText="1"/>
    </xf>
    <xf numFmtId="0" fontId="17" fillId="7" borderId="8" xfId="0" applyFont="1" applyFill="1" applyBorder="1" applyAlignment="1">
      <alignment vertical="center" wrapText="1"/>
    </xf>
    <xf numFmtId="0" fontId="18" fillId="6" borderId="0" xfId="0" applyFont="1" applyFill="1" applyAlignment="1">
      <alignment horizontal="center"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19" fillId="10" borderId="8" xfId="0" applyFont="1" applyFill="1" applyBorder="1" applyAlignment="1">
      <alignment horizontal="left" vertical="center" wrapText="1"/>
    </xf>
    <xf numFmtId="0" fontId="19" fillId="10" borderId="9" xfId="0" applyFont="1" applyFill="1" applyBorder="1" applyAlignment="1">
      <alignment horizontal="left" vertical="center" wrapText="1"/>
    </xf>
    <xf numFmtId="165" fontId="3" fillId="5" borderId="8" xfId="0" applyNumberFormat="1" applyFont="1" applyFill="1" applyBorder="1" applyAlignment="1">
      <alignment horizontal="center" vertical="center" wrapText="1"/>
    </xf>
    <xf numFmtId="165" fontId="3" fillId="5" borderId="7" xfId="0" applyNumberFormat="1" applyFont="1" applyFill="1" applyBorder="1" applyAlignment="1">
      <alignment horizontal="center" vertical="center" wrapText="1"/>
    </xf>
    <xf numFmtId="165" fontId="3" fillId="5" borderId="9" xfId="0" applyNumberFormat="1" applyFont="1" applyFill="1" applyBorder="1" applyAlignment="1">
      <alignment horizontal="center" vertical="center" wrapText="1"/>
    </xf>
    <xf numFmtId="165" fontId="19" fillId="12" borderId="8" xfId="0" applyNumberFormat="1" applyFont="1" applyFill="1" applyBorder="1" applyAlignment="1">
      <alignment horizontal="center" vertical="center" wrapText="1"/>
    </xf>
    <xf numFmtId="165" fontId="19" fillId="12" borderId="7" xfId="0" applyNumberFormat="1" applyFont="1" applyFill="1" applyBorder="1" applyAlignment="1">
      <alignment horizontal="center" vertical="center" wrapText="1"/>
    </xf>
    <xf numFmtId="165" fontId="19" fillId="12" borderId="9" xfId="0" applyNumberFormat="1"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7" fillId="8" borderId="2"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5" fillId="6" borderId="1" xfId="0" applyFont="1" applyFill="1" applyBorder="1" applyAlignment="1">
      <alignment horizontal="left" vertical="center" wrapText="1"/>
    </xf>
    <xf numFmtId="0" fontId="10" fillId="4" borderId="2" xfId="0" applyFont="1" applyFill="1" applyBorder="1" applyAlignment="1">
      <alignment horizontal="right" vertical="center" wrapText="1"/>
    </xf>
    <xf numFmtId="0" fontId="10" fillId="4" borderId="3" xfId="0" applyFont="1" applyFill="1" applyBorder="1" applyAlignment="1">
      <alignment horizontal="right" vertical="center" wrapText="1"/>
    </xf>
    <xf numFmtId="0" fontId="17" fillId="8" borderId="2" xfId="0" applyFont="1" applyFill="1" applyBorder="1" applyAlignment="1">
      <alignment horizontal="left" vertical="center" wrapText="1"/>
    </xf>
    <xf numFmtId="0" fontId="17" fillId="8" borderId="3" xfId="0" applyFont="1" applyFill="1" applyBorder="1" applyAlignment="1">
      <alignment horizontal="left" vertical="center" wrapText="1"/>
    </xf>
    <xf numFmtId="0" fontId="10" fillId="9" borderId="5" xfId="0" applyFont="1" applyFill="1" applyBorder="1" applyAlignment="1">
      <alignment horizontal="left" vertical="center" wrapText="1"/>
    </xf>
    <xf numFmtId="0" fontId="10" fillId="9" borderId="6" xfId="0" applyFont="1" applyFill="1" applyBorder="1" applyAlignment="1">
      <alignment horizontal="left" vertical="center" wrapText="1"/>
    </xf>
    <xf numFmtId="0" fontId="21" fillId="13" borderId="8" xfId="0" applyFont="1" applyFill="1" applyBorder="1" applyAlignment="1">
      <alignment horizontal="left" vertical="center" wrapText="1"/>
    </xf>
    <xf numFmtId="0" fontId="21" fillId="13" borderId="7" xfId="0" applyFont="1" applyFill="1" applyBorder="1" applyAlignment="1">
      <alignment horizontal="left" vertical="center" wrapText="1"/>
    </xf>
    <xf numFmtId="0" fontId="21" fillId="10" borderId="2" xfId="0" applyFont="1" applyFill="1" applyBorder="1" applyAlignment="1">
      <alignment horizontal="right" vertical="center" wrapText="1"/>
    </xf>
    <xf numFmtId="0" fontId="21" fillId="10" borderId="12" xfId="0" applyFont="1" applyFill="1" applyBorder="1" applyAlignment="1">
      <alignment horizontal="right" vertical="center" wrapText="1"/>
    </xf>
    <xf numFmtId="0" fontId="18" fillId="6" borderId="2"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16" fillId="8" borderId="2" xfId="0" applyFont="1" applyFill="1" applyBorder="1" applyAlignment="1">
      <alignment horizontal="left" vertical="center" wrapText="1"/>
    </xf>
    <xf numFmtId="0" fontId="16" fillId="8" borderId="3" xfId="0" applyFont="1" applyFill="1" applyBorder="1" applyAlignment="1">
      <alignment horizontal="left" vertical="center" wrapText="1"/>
    </xf>
  </cellXfs>
  <cellStyles count="57">
    <cellStyle name="Gevolgde hyperlink" xfId="20" builtinId="9" hidden="1"/>
    <cellStyle name="Gevolgde hyperlink" xfId="24" builtinId="9" hidden="1"/>
    <cellStyle name="Gevolgde hyperlink" xfId="26" builtinId="9" hidden="1"/>
    <cellStyle name="Gevolgde hyperlink" xfId="28" builtinId="9" hidden="1"/>
    <cellStyle name="Gevolgde hyperlink" xfId="32" builtinId="9" hidden="1"/>
    <cellStyle name="Gevolgde hyperlink" xfId="34" builtinId="9" hidden="1"/>
    <cellStyle name="Gevolgde hyperlink" xfId="36" builtinId="9" hidden="1"/>
    <cellStyle name="Gevolgde hyperlink" xfId="40" builtinId="9" hidden="1"/>
    <cellStyle name="Gevolgde hyperlink" xfId="42" builtinId="9" hidden="1"/>
    <cellStyle name="Gevolgde hyperlink" xfId="44" builtinId="9" hidden="1"/>
    <cellStyle name="Gevolgde hyperlink" xfId="48" builtinId="9" hidden="1"/>
    <cellStyle name="Gevolgde hyperlink" xfId="50" builtinId="9" hidden="1"/>
    <cellStyle name="Gevolgde hyperlink" xfId="52" builtinId="9" hidden="1"/>
    <cellStyle name="Gevolgde hyperlink" xfId="56" builtinId="9" hidden="1"/>
    <cellStyle name="Gevolgde hyperlink" xfId="54" builtinId="9" hidden="1"/>
    <cellStyle name="Gevolgde hyperlink" xfId="46" builtinId="9" hidden="1"/>
    <cellStyle name="Gevolgde hyperlink" xfId="38" builtinId="9" hidden="1"/>
    <cellStyle name="Gevolgde hyperlink" xfId="30" builtinId="9" hidden="1"/>
    <cellStyle name="Gevolgde hyperlink" xfId="22"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4" builtinId="9" hidden="1"/>
    <cellStyle name="Gevolgde hyperlink" xfId="8" builtinId="9" hidden="1"/>
    <cellStyle name="Gevolgde hyperlink" xfId="6" builtinId="9" hidden="1"/>
    <cellStyle name="Gevolgde hyperlink" xfId="2" builtinId="9" hidden="1"/>
    <cellStyle name="Hyperlink" xfId="39" builtinId="8" hidden="1"/>
    <cellStyle name="Hyperlink" xfId="41" builtinId="8" hidden="1"/>
    <cellStyle name="Hyperlink" xfId="45" builtinId="8" hidden="1"/>
    <cellStyle name="Hyperlink" xfId="47" builtinId="8" hidden="1"/>
    <cellStyle name="Hyperlink" xfId="49" builtinId="8" hidden="1"/>
    <cellStyle name="Hyperlink" xfId="53" builtinId="8" hidden="1"/>
    <cellStyle name="Hyperlink" xfId="55" builtinId="8" hidden="1"/>
    <cellStyle name="Hyperlink" xfId="51" builtinId="8" hidden="1"/>
    <cellStyle name="Hyperlink" xfId="43"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27" builtinId="8" hidden="1"/>
    <cellStyle name="Hyperlink" xfId="7" builtinId="8" hidden="1"/>
    <cellStyle name="Hyperlink" xfId="9" builtinId="8" hidden="1"/>
    <cellStyle name="Hyperlink" xfId="13" builtinId="8" hidden="1"/>
    <cellStyle name="Hyperlink" xfId="15" builtinId="8" hidden="1"/>
    <cellStyle name="Hyperlink" xfId="11" builtinId="8" hidden="1"/>
    <cellStyle name="Hyperlink" xfId="3" builtinId="8" hidden="1"/>
    <cellStyle name="Hyperlink" xfId="5" builtinId="8" hidden="1"/>
    <cellStyle name="Hyperlink" xfId="1" builtinId="8" hidden="1"/>
    <cellStyle name="Standaard" xfId="0" builtinId="0"/>
  </cellStyles>
  <dxfs count="0"/>
  <tableStyles count="0" defaultTableStyle="TableStyleMedium2" defaultPivotStyle="PivotStyleMedium9"/>
  <colors>
    <mruColors>
      <color rgb="FFE26B0A"/>
      <color rgb="FFF69D54"/>
      <color rgb="FFFF7C80"/>
      <color rgb="FFF2F2F2"/>
      <color rgb="FFFDE9D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205154</xdr:colOff>
      <xdr:row>0</xdr:row>
      <xdr:rowOff>0</xdr:rowOff>
    </xdr:from>
    <xdr:to>
      <xdr:col>6</xdr:col>
      <xdr:colOff>42409</xdr:colOff>
      <xdr:row>2</xdr:row>
      <xdr:rowOff>361463</xdr:rowOff>
    </xdr:to>
    <xdr:pic>
      <xdr:nvPicPr>
        <xdr:cNvPr id="3" name="Afbeelding 2" descr="NUOVO Scholen">
          <a:extLst>
            <a:ext uri="{FF2B5EF4-FFF2-40B4-BE49-F238E27FC236}">
              <a16:creationId xmlns:a16="http://schemas.microsoft.com/office/drawing/2014/main" id="{9D242358-7F71-EE4D-810C-C2AC4D41EB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59077" y="0"/>
          <a:ext cx="3207640" cy="188546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175846</xdr:colOff>
      <xdr:row>0</xdr:row>
      <xdr:rowOff>0</xdr:rowOff>
    </xdr:from>
    <xdr:to>
      <xdr:col>4</xdr:col>
      <xdr:colOff>745794</xdr:colOff>
      <xdr:row>2</xdr:row>
      <xdr:rowOff>361463</xdr:rowOff>
    </xdr:to>
    <xdr:pic>
      <xdr:nvPicPr>
        <xdr:cNvPr id="3" name="Afbeelding 2" descr="NUOVO Scholen">
          <a:extLst>
            <a:ext uri="{FF2B5EF4-FFF2-40B4-BE49-F238E27FC236}">
              <a16:creationId xmlns:a16="http://schemas.microsoft.com/office/drawing/2014/main" id="{8FE0A19B-8249-454E-B8DE-417D6FDCE2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769" y="0"/>
          <a:ext cx="3207640" cy="188546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76200</xdr:colOff>
      <xdr:row>1</xdr:row>
      <xdr:rowOff>215900</xdr:rowOff>
    </xdr:from>
    <xdr:to>
      <xdr:col>11</xdr:col>
      <xdr:colOff>375540</xdr:colOff>
      <xdr:row>3</xdr:row>
      <xdr:rowOff>1148863</xdr:rowOff>
    </xdr:to>
    <xdr:pic>
      <xdr:nvPicPr>
        <xdr:cNvPr id="3" name="Afbeelding 2" descr="NUOVO Scholen">
          <a:extLst>
            <a:ext uri="{FF2B5EF4-FFF2-40B4-BE49-F238E27FC236}">
              <a16:creationId xmlns:a16="http://schemas.microsoft.com/office/drawing/2014/main" id="{CA5FC3C4-01B0-9E4F-AB34-9A62344A8F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00" y="977900"/>
          <a:ext cx="3207640" cy="1885463"/>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190500</xdr:colOff>
      <xdr:row>1</xdr:row>
      <xdr:rowOff>25400</xdr:rowOff>
    </xdr:from>
    <xdr:to>
      <xdr:col>11</xdr:col>
      <xdr:colOff>489840</xdr:colOff>
      <xdr:row>3</xdr:row>
      <xdr:rowOff>958363</xdr:rowOff>
    </xdr:to>
    <xdr:pic>
      <xdr:nvPicPr>
        <xdr:cNvPr id="2" name="Afbeelding 1" descr="NUOVO Scholen">
          <a:extLst>
            <a:ext uri="{FF2B5EF4-FFF2-40B4-BE49-F238E27FC236}">
              <a16:creationId xmlns:a16="http://schemas.microsoft.com/office/drawing/2014/main" id="{8D706F9B-5B7C-6D49-8C8F-FD8401C336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82300" y="787400"/>
          <a:ext cx="3207640" cy="188546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215900</xdr:colOff>
      <xdr:row>1</xdr:row>
      <xdr:rowOff>114300</xdr:rowOff>
    </xdr:from>
    <xdr:to>
      <xdr:col>11</xdr:col>
      <xdr:colOff>515240</xdr:colOff>
      <xdr:row>3</xdr:row>
      <xdr:rowOff>1047263</xdr:rowOff>
    </xdr:to>
    <xdr:pic>
      <xdr:nvPicPr>
        <xdr:cNvPr id="2" name="Afbeelding 1" descr="NUOVO Scholen">
          <a:extLst>
            <a:ext uri="{FF2B5EF4-FFF2-40B4-BE49-F238E27FC236}">
              <a16:creationId xmlns:a16="http://schemas.microsoft.com/office/drawing/2014/main" id="{5AE89378-1000-5949-8C6A-517BE4FC62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07700" y="876300"/>
          <a:ext cx="3207640" cy="188546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152400</xdr:colOff>
      <xdr:row>1</xdr:row>
      <xdr:rowOff>177800</xdr:rowOff>
    </xdr:from>
    <xdr:to>
      <xdr:col>11</xdr:col>
      <xdr:colOff>436500</xdr:colOff>
      <xdr:row>3</xdr:row>
      <xdr:rowOff>1120288</xdr:rowOff>
    </xdr:to>
    <xdr:pic>
      <xdr:nvPicPr>
        <xdr:cNvPr id="2" name="Afbeelding 1" descr="NUOVO Scholen">
          <a:extLst>
            <a:ext uri="{FF2B5EF4-FFF2-40B4-BE49-F238E27FC236}">
              <a16:creationId xmlns:a16="http://schemas.microsoft.com/office/drawing/2014/main" id="{8551EA20-0B51-A04E-9D7B-63464010AB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939800"/>
          <a:ext cx="3207640" cy="188546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50800</xdr:colOff>
      <xdr:row>0</xdr:row>
      <xdr:rowOff>711200</xdr:rowOff>
    </xdr:from>
    <xdr:to>
      <xdr:col>11</xdr:col>
      <xdr:colOff>359665</xdr:colOff>
      <xdr:row>3</xdr:row>
      <xdr:rowOff>891688</xdr:rowOff>
    </xdr:to>
    <xdr:pic>
      <xdr:nvPicPr>
        <xdr:cNvPr id="2" name="Afbeelding 1" descr="NUOVO Scholen">
          <a:extLst>
            <a:ext uri="{FF2B5EF4-FFF2-40B4-BE49-F238E27FC236}">
              <a16:creationId xmlns:a16="http://schemas.microsoft.com/office/drawing/2014/main" id="{1B98603E-D10E-8F43-9499-B10CBDD3BF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42600" y="711200"/>
          <a:ext cx="3207640" cy="1885463"/>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127001</xdr:colOff>
      <xdr:row>0</xdr:row>
      <xdr:rowOff>283306</xdr:rowOff>
    </xdr:from>
    <xdr:to>
      <xdr:col>15</xdr:col>
      <xdr:colOff>588804</xdr:colOff>
      <xdr:row>8</xdr:row>
      <xdr:rowOff>134088</xdr:rowOff>
    </xdr:to>
    <xdr:pic>
      <xdr:nvPicPr>
        <xdr:cNvPr id="2" name="Afbeelding 1" descr="NUOVO Scholen">
          <a:extLst>
            <a:ext uri="{FF2B5EF4-FFF2-40B4-BE49-F238E27FC236}">
              <a16:creationId xmlns:a16="http://schemas.microsoft.com/office/drawing/2014/main" id="{39E24053-FDC2-236D-EA95-5A8512B972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89001" y="283306"/>
          <a:ext cx="3207640" cy="1885463"/>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7471</xdr:colOff>
      <xdr:row>0</xdr:row>
      <xdr:rowOff>7471</xdr:rowOff>
    </xdr:from>
    <xdr:to>
      <xdr:col>10</xdr:col>
      <xdr:colOff>727405</xdr:colOff>
      <xdr:row>4</xdr:row>
      <xdr:rowOff>99993</xdr:rowOff>
    </xdr:to>
    <xdr:pic>
      <xdr:nvPicPr>
        <xdr:cNvPr id="3" name="Afbeelding 2" descr="NUOVO Scholen">
          <a:extLst>
            <a:ext uri="{FF2B5EF4-FFF2-40B4-BE49-F238E27FC236}">
              <a16:creationId xmlns:a16="http://schemas.microsoft.com/office/drawing/2014/main" id="{569FC865-BD7C-3547-B7AC-341944CCA2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21706" y="7471"/>
          <a:ext cx="3207640" cy="1885463"/>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B27"/>
  <sheetViews>
    <sheetView showGridLines="0" zoomScale="130" zoomScaleNormal="130" workbookViewId="0">
      <selection activeCell="A6" sqref="A6"/>
    </sheetView>
  </sheetViews>
  <sheetFormatPr defaultColWidth="8.77734375" defaultRowHeight="14.4"/>
  <cols>
    <col min="1" max="1" width="97.77734375" customWidth="1"/>
  </cols>
  <sheetData>
    <row r="1" spans="1:2" ht="30" customHeight="1">
      <c r="A1" s="17" t="s">
        <v>0</v>
      </c>
      <c r="B1" s="1"/>
    </row>
    <row r="2" spans="1:2" s="2" customFormat="1" ht="90" customHeight="1">
      <c r="A2" s="47" t="s">
        <v>1</v>
      </c>
      <c r="B2" s="9"/>
    </row>
    <row r="3" spans="1:2" s="15" customFormat="1" ht="30" customHeight="1">
      <c r="A3" s="13" t="s">
        <v>2</v>
      </c>
      <c r="B3" s="14" t="s">
        <v>3</v>
      </c>
    </row>
    <row r="4" spans="1:2" s="2" customFormat="1" ht="60" customHeight="1">
      <c r="A4" s="12" t="s">
        <v>4</v>
      </c>
      <c r="B4" s="10" t="s">
        <v>5</v>
      </c>
    </row>
    <row r="5" spans="1:2" s="15" customFormat="1" ht="30" customHeight="1">
      <c r="A5" s="13" t="s">
        <v>6</v>
      </c>
      <c r="B5" s="14" t="s">
        <v>7</v>
      </c>
    </row>
    <row r="6" spans="1:2" s="2" customFormat="1" ht="60" customHeight="1">
      <c r="A6" s="12" t="s">
        <v>4</v>
      </c>
      <c r="B6" s="10" t="s">
        <v>8</v>
      </c>
    </row>
    <row r="7" spans="1:2" s="15" customFormat="1" ht="30" customHeight="1">
      <c r="A7" s="13" t="s">
        <v>9</v>
      </c>
      <c r="B7" s="14" t="s">
        <v>10</v>
      </c>
    </row>
    <row r="8" spans="1:2" s="2" customFormat="1" ht="60" customHeight="1">
      <c r="A8" s="12" t="s">
        <v>4</v>
      </c>
      <c r="B8" s="10" t="s">
        <v>11</v>
      </c>
    </row>
    <row r="9" spans="1:2" s="2" customFormat="1" ht="15" customHeight="1">
      <c r="A9"/>
      <c r="B9"/>
    </row>
    <row r="10" spans="1:2" s="2" customFormat="1" ht="15" customHeight="1">
      <c r="A10"/>
      <c r="B10"/>
    </row>
    <row r="11" spans="1:2" s="2" customFormat="1" ht="15" customHeight="1">
      <c r="A11"/>
      <c r="B11"/>
    </row>
    <row r="12" spans="1:2" s="2" customFormat="1" ht="15" customHeight="1">
      <c r="A12"/>
      <c r="B12"/>
    </row>
    <row r="13" spans="1:2" s="2" customFormat="1" ht="15" customHeight="1">
      <c r="A13"/>
      <c r="B13"/>
    </row>
    <row r="14" spans="1:2" s="2" customFormat="1" ht="15" customHeight="1">
      <c r="A14"/>
      <c r="B14"/>
    </row>
    <row r="15" spans="1:2" s="2" customFormat="1" ht="15" customHeight="1">
      <c r="A15"/>
      <c r="B15"/>
    </row>
    <row r="16" spans="1:2" s="2" customFormat="1" ht="15" customHeight="1">
      <c r="A16"/>
      <c r="B16"/>
    </row>
    <row r="17" spans="1:2" s="2" customFormat="1" ht="15" customHeight="1">
      <c r="A17"/>
      <c r="B17"/>
    </row>
    <row r="18" spans="1:2" s="2" customFormat="1" ht="15" customHeight="1">
      <c r="A18"/>
      <c r="B18"/>
    </row>
    <row r="19" spans="1:2" s="2" customFormat="1" ht="15" customHeight="1">
      <c r="A19"/>
      <c r="B19"/>
    </row>
    <row r="20" spans="1:2" s="2" customFormat="1" ht="15" customHeight="1">
      <c r="A20"/>
      <c r="B20"/>
    </row>
    <row r="21" spans="1:2" ht="19.95" customHeight="1"/>
    <row r="22" spans="1:2" ht="34.950000000000003" customHeight="1"/>
    <row r="23" spans="1:2" ht="34.950000000000003" customHeight="1"/>
    <row r="24" spans="1:2" ht="34.950000000000003" customHeight="1"/>
    <row r="25" spans="1:2" ht="34.950000000000003" customHeight="1"/>
    <row r="26" spans="1:2" ht="34.950000000000003" customHeight="1"/>
    <row r="27" spans="1:2" ht="19.95" customHeight="1"/>
  </sheetData>
  <sheetProtection algorithmName="SHA-512" hashValue="JDNOoZA9dgh9Dr9XtkUVUqiMjFl73w1tDhEbRwOIjenjQT5hye9+J6VT7bd99+aztY5kcNKqUHkN2AbV8F83OA==" saltValue="3lZM+2WbapPURDpIHIpdzw==" spinCount="100000" sheet="1" objects="1" scenarios="1"/>
  <pageMargins left="0.31496062992125984" right="0.31496062992125984" top="0.35433070866141736" bottom="0.35433070866141736" header="0.31496062992125984" footer="0.31496062992125984"/>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51DDF-2608-BC4C-91AF-D0EC6302C640}">
  <dimension ref="A1:B6"/>
  <sheetViews>
    <sheetView showGridLines="0" zoomScale="130" zoomScaleNormal="130" workbookViewId="0">
      <selection activeCell="A13" sqref="A13"/>
    </sheetView>
  </sheetViews>
  <sheetFormatPr defaultColWidth="11.44140625" defaultRowHeight="14.4"/>
  <cols>
    <col min="1" max="1" width="97.77734375" customWidth="1"/>
  </cols>
  <sheetData>
    <row r="1" spans="1:2" ht="30" customHeight="1">
      <c r="A1" s="17" t="s">
        <v>12</v>
      </c>
      <c r="B1" s="1"/>
    </row>
    <row r="2" spans="1:2" s="2" customFormat="1" ht="90" customHeight="1">
      <c r="A2" s="47" t="s">
        <v>13</v>
      </c>
      <c r="B2" s="9"/>
    </row>
    <row r="3" spans="1:2" s="15" customFormat="1" ht="30" customHeight="1">
      <c r="A3" s="13" t="s">
        <v>14</v>
      </c>
      <c r="B3" s="14"/>
    </row>
    <row r="4" spans="1:2" s="15" customFormat="1" ht="30" customHeight="1">
      <c r="A4" s="13" t="s">
        <v>15</v>
      </c>
      <c r="B4" s="16"/>
    </row>
    <row r="5" spans="1:2" s="15" customFormat="1" ht="30" customHeight="1">
      <c r="A5" s="13" t="s">
        <v>16</v>
      </c>
      <c r="B5" s="16"/>
    </row>
    <row r="6" spans="1:2" ht="30" customHeight="1">
      <c r="A6" s="13" t="s">
        <v>17</v>
      </c>
    </row>
  </sheetData>
  <sheetProtection algorithmName="SHA-512" hashValue="ReVNtcl1m0DRsWQa9Mo4zU5868c6+sFWiR8VnZY9PzNfsA0p5Wn7QrOyiz23TO8hPHKhlzM+KaZAEixWQCbn6A==" saltValue="ptNV+dR4cNPrxN2nAIweKw=="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H20"/>
  <sheetViews>
    <sheetView showGridLines="0" zoomScaleNormal="100" zoomScalePageLayoutView="85" workbookViewId="0">
      <pane xSplit="1" ySplit="1" topLeftCell="B2" activePane="bottomRight" state="frozen"/>
      <selection pane="topRight" activeCell="B1" sqref="B1"/>
      <selection pane="bottomLeft" activeCell="A2" sqref="A2"/>
      <selection pane="bottomRight" activeCell="C3" sqref="C3"/>
    </sheetView>
  </sheetViews>
  <sheetFormatPr defaultColWidth="8.77734375" defaultRowHeight="12.6"/>
  <cols>
    <col min="1" max="1" width="90.44140625" style="1" customWidth="1"/>
    <col min="2" max="2" width="2.6640625" style="4" customWidth="1"/>
    <col min="3" max="3" width="45.77734375" style="8" customWidth="1"/>
    <col min="4" max="4" width="2.6640625" style="4" customWidth="1"/>
    <col min="5" max="5" width="45.77734375" style="8" customWidth="1"/>
    <col min="6" max="6" width="2.6640625" style="4" customWidth="1"/>
    <col min="7" max="7" width="45.77734375" style="8" customWidth="1"/>
    <col min="8" max="8" width="11.6640625" style="1" bestFit="1" customWidth="1"/>
    <col min="9" max="16384" width="8.77734375" style="1"/>
  </cols>
  <sheetData>
    <row r="1" spans="1:8" ht="60" customHeight="1">
      <c r="A1" s="56" t="s">
        <v>39</v>
      </c>
      <c r="B1" s="11"/>
      <c r="C1" s="57" t="s">
        <v>36</v>
      </c>
      <c r="D1" s="11" t="s">
        <v>37</v>
      </c>
      <c r="E1" s="57" t="s">
        <v>37</v>
      </c>
      <c r="F1" s="11"/>
      <c r="G1" s="57" t="s">
        <v>38</v>
      </c>
      <c r="H1" s="3"/>
    </row>
    <row r="2" spans="1:8" ht="40.049999999999997" customHeight="1">
      <c r="A2" s="55" t="str">
        <f>'Beoordelen open vragen'!A1</f>
        <v>Beoordeling criterium Open vragen</v>
      </c>
      <c r="B2" s="5"/>
      <c r="C2" s="28" t="s">
        <v>3</v>
      </c>
      <c r="D2" s="5"/>
      <c r="E2" s="28" t="s">
        <v>3</v>
      </c>
      <c r="F2" s="5"/>
      <c r="G2" s="28" t="s">
        <v>3</v>
      </c>
    </row>
    <row r="3" spans="1:8" ht="34.950000000000003" customHeight="1">
      <c r="A3" s="25" t="str">
        <f>'Beoordelen open vragen'!A3</f>
        <v xml:space="preserve">6.1.1 DUURZAAMHEID EN MVO 	</v>
      </c>
      <c r="B3" s="6"/>
      <c r="C3" s="27" t="s">
        <v>3</v>
      </c>
      <c r="D3" s="6"/>
      <c r="E3" s="27" t="s">
        <v>3</v>
      </c>
      <c r="F3" s="6"/>
      <c r="G3" s="27" t="s">
        <v>3</v>
      </c>
    </row>
    <row r="4" spans="1:8" ht="160.05000000000001" customHeight="1">
      <c r="A4" s="19" t="str">
        <f>'Beoordelen open vragen'!A4</f>
        <v>Zie bijlage 6 - Kwaliteit</v>
      </c>
      <c r="B4" s="6"/>
      <c r="C4" s="26" t="s">
        <v>19</v>
      </c>
      <c r="D4" s="6"/>
      <c r="E4" s="26" t="s">
        <v>19</v>
      </c>
      <c r="F4" s="6"/>
      <c r="G4" s="26" t="s">
        <v>19</v>
      </c>
    </row>
    <row r="5" spans="1:8" ht="34.950000000000003" customHeight="1">
      <c r="A5" s="25" t="str">
        <f>'Beoordelen open vragen'!A5</f>
        <v xml:space="preserve">6.1.2 	WERKWIJZE JAARREKENING (INTERIM EN EINDEJAARSCONTROLE) EN BEKOSTIGINGSCONTROLE (ASSURANCERAPPORTEN) </v>
      </c>
      <c r="B5" s="6"/>
      <c r="C5" s="27" t="s">
        <v>3</v>
      </c>
      <c r="D5" s="6"/>
      <c r="E5" s="27" t="s">
        <v>3</v>
      </c>
      <c r="F5" s="6"/>
      <c r="G5" s="27" t="s">
        <v>3</v>
      </c>
    </row>
    <row r="6" spans="1:8" ht="160.05000000000001" customHeight="1">
      <c r="A6" s="19" t="str">
        <f>'Beoordelen open vragen'!A6</f>
        <v>Zie bijlage 6 - Kwaliteit</v>
      </c>
      <c r="B6" s="6"/>
      <c r="C6" s="26" t="s">
        <v>19</v>
      </c>
      <c r="D6" s="6"/>
      <c r="E6" s="26" t="s">
        <v>19</v>
      </c>
      <c r="F6" s="6"/>
      <c r="G6" s="26" t="s">
        <v>19</v>
      </c>
    </row>
    <row r="7" spans="1:8" ht="34.950000000000003" customHeight="1">
      <c r="A7" s="25" t="str">
        <f>'Beoordelen open vragen'!A7</f>
        <v xml:space="preserve">6.1.3 ADVIESROL/KENNIS OP AANDACHTSGEBIEDEN </v>
      </c>
      <c r="B7" s="6"/>
      <c r="C7" s="27" t="s">
        <v>3</v>
      </c>
      <c r="D7" s="6"/>
      <c r="E7" s="27" t="s">
        <v>3</v>
      </c>
      <c r="F7" s="6"/>
      <c r="G7" s="27" t="s">
        <v>3</v>
      </c>
    </row>
    <row r="8" spans="1:8" ht="160.05000000000001" customHeight="1">
      <c r="A8" s="19" t="str">
        <f>'Beoordelen open vragen'!A8</f>
        <v>Zie bijlage 6 - Kwaliteit</v>
      </c>
      <c r="B8" s="6"/>
      <c r="C8" s="26" t="s">
        <v>19</v>
      </c>
      <c r="D8" s="6"/>
      <c r="E8" s="26" t="s">
        <v>19</v>
      </c>
      <c r="F8" s="6"/>
      <c r="G8" s="26" t="s">
        <v>19</v>
      </c>
    </row>
    <row r="9" spans="1:8" ht="19.95" customHeight="1">
      <c r="A9" s="18"/>
      <c r="B9" s="7"/>
      <c r="C9" s="29"/>
      <c r="D9" s="7"/>
      <c r="E9" s="29"/>
      <c r="F9" s="7"/>
      <c r="G9" s="29"/>
    </row>
    <row r="11" spans="1:8" ht="40.049999999999997" customHeight="1">
      <c r="A11" s="55" t="str">
        <f>'Beoordelen interview'!A1</f>
        <v>Beoordeling criterium Interview</v>
      </c>
      <c r="B11" s="5"/>
      <c r="C11" s="28" t="s">
        <v>3</v>
      </c>
      <c r="D11" s="5"/>
      <c r="E11" s="28" t="s">
        <v>3</v>
      </c>
      <c r="F11" s="5"/>
      <c r="G11" s="28" t="s">
        <v>3</v>
      </c>
    </row>
    <row r="12" spans="1:8" ht="34.950000000000003" customHeight="1">
      <c r="A12" s="69" t="str">
        <f>'Beoordelen interview'!A3</f>
        <v>Vraag 1</v>
      </c>
      <c r="B12" s="6"/>
      <c r="C12" s="27" t="s">
        <v>3</v>
      </c>
      <c r="D12" s="6"/>
      <c r="E12" s="27" t="s">
        <v>3</v>
      </c>
      <c r="F12" s="6"/>
      <c r="G12" s="27" t="s">
        <v>3</v>
      </c>
    </row>
    <row r="13" spans="1:8" ht="160.05000000000001" customHeight="1">
      <c r="A13" s="70"/>
      <c r="B13" s="6"/>
      <c r="C13" s="26" t="s">
        <v>19</v>
      </c>
      <c r="D13" s="6"/>
      <c r="E13" s="26" t="s">
        <v>19</v>
      </c>
      <c r="F13" s="6"/>
      <c r="G13" s="26" t="s">
        <v>19</v>
      </c>
    </row>
    <row r="14" spans="1:8" ht="34.950000000000003" customHeight="1">
      <c r="A14" s="69" t="str">
        <f>'Beoordelen interview'!A4</f>
        <v>Vraag 2</v>
      </c>
      <c r="B14" s="6"/>
      <c r="C14" s="27" t="s">
        <v>3</v>
      </c>
      <c r="D14" s="6"/>
      <c r="E14" s="27" t="s">
        <v>3</v>
      </c>
      <c r="F14" s="6"/>
      <c r="G14" s="27" t="s">
        <v>3</v>
      </c>
    </row>
    <row r="15" spans="1:8" ht="160.05000000000001" customHeight="1">
      <c r="A15" s="70"/>
      <c r="B15" s="6"/>
      <c r="C15" s="26" t="s">
        <v>19</v>
      </c>
      <c r="D15" s="6"/>
      <c r="E15" s="26" t="s">
        <v>19</v>
      </c>
      <c r="F15" s="6"/>
      <c r="G15" s="26" t="s">
        <v>19</v>
      </c>
    </row>
    <row r="16" spans="1:8" ht="34.950000000000003" customHeight="1">
      <c r="A16" s="69" t="str">
        <f>'Beoordelen interview'!A5</f>
        <v>Vraag 3</v>
      </c>
      <c r="B16" s="6"/>
      <c r="C16" s="27" t="s">
        <v>3</v>
      </c>
      <c r="D16" s="6"/>
      <c r="E16" s="27" t="s">
        <v>3</v>
      </c>
      <c r="F16" s="6"/>
      <c r="G16" s="27" t="s">
        <v>3</v>
      </c>
    </row>
    <row r="17" spans="1:7" ht="160.05000000000001" customHeight="1">
      <c r="A17" s="70"/>
      <c r="B17" s="6"/>
      <c r="C17" s="26" t="s">
        <v>19</v>
      </c>
      <c r="D17" s="6"/>
      <c r="E17" s="26" t="s">
        <v>19</v>
      </c>
      <c r="F17" s="6"/>
      <c r="G17" s="26" t="s">
        <v>19</v>
      </c>
    </row>
    <row r="18" spans="1:7" ht="34.950000000000003" customHeight="1">
      <c r="A18" s="69" t="str">
        <f>'Beoordelen interview'!A6</f>
        <v>Vraag 4</v>
      </c>
      <c r="B18" s="6"/>
      <c r="C18" s="27" t="s">
        <v>3</v>
      </c>
      <c r="D18" s="6"/>
      <c r="E18" s="27" t="s">
        <v>3</v>
      </c>
      <c r="F18" s="6"/>
      <c r="G18" s="27" t="s">
        <v>3</v>
      </c>
    </row>
    <row r="19" spans="1:7" ht="160.05000000000001" customHeight="1">
      <c r="A19" s="70"/>
      <c r="B19" s="6"/>
      <c r="C19" s="26" t="s">
        <v>19</v>
      </c>
      <c r="D19" s="6"/>
      <c r="E19" s="26" t="s">
        <v>19</v>
      </c>
      <c r="F19" s="6"/>
      <c r="G19" s="26" t="s">
        <v>19</v>
      </c>
    </row>
    <row r="20" spans="1:7" ht="19.95" customHeight="1">
      <c r="A20" s="18"/>
      <c r="B20" s="7"/>
      <c r="C20" s="29"/>
      <c r="D20" s="7"/>
      <c r="E20" s="29"/>
      <c r="F20" s="7"/>
      <c r="G20" s="29"/>
    </row>
  </sheetData>
  <sheetProtection algorithmName="SHA-512" hashValue="lY4N/IC5A4lzNNiOUpog1/FDNRcbffMQMVaSgDrtqeyH/dRvStGnB7tldus9CJdsmdW8GV40rYeL+vByBBLDvg==" saltValue="va6wQ9zUqUI+u6gjmCcqOA==" spinCount="100000" sheet="1" objects="1" scenarios="1"/>
  <mergeCells count="4">
    <mergeCell ref="A12:A13"/>
    <mergeCell ref="A14:A15"/>
    <mergeCell ref="A16:A17"/>
    <mergeCell ref="A18:A19"/>
  </mergeCells>
  <dataValidations count="1">
    <dataValidation type="list" errorStyle="warning" allowBlank="1" showErrorMessage="1" error="Voer juiste waarde in. " sqref="C7 C5 C14 C16 C18 C9 C20 C3 E5 E14 E16 E18 E9 E20 E3 E7 G5 G14 G16 G18 G9 G20 G3 G7" xr:uid="{AA36DC38-670C-6D44-8E92-80431CBDBE59}">
      <formula1>Score</formula1>
    </dataValidation>
  </dataValidations>
  <pageMargins left="0.7" right="0.7" top="0.75" bottom="0.75" header="0.3" footer="0.3"/>
  <pageSetup paperSize="8"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0"/>
  <sheetViews>
    <sheetView showGridLines="0" zoomScaleNormal="100" zoomScalePageLayoutView="85" workbookViewId="0">
      <pane xSplit="1" ySplit="1" topLeftCell="B2" activePane="bottomRight" state="frozen"/>
      <selection pane="topRight" activeCell="B1" sqref="B1"/>
      <selection pane="bottomLeft" activeCell="A2" sqref="A2"/>
      <selection pane="bottomRight" activeCell="C5" sqref="C5"/>
    </sheetView>
  </sheetViews>
  <sheetFormatPr defaultColWidth="8.77734375" defaultRowHeight="12.6"/>
  <cols>
    <col min="1" max="1" width="90.44140625" style="1" customWidth="1"/>
    <col min="2" max="2" width="2.6640625" style="4" customWidth="1"/>
    <col min="3" max="3" width="45.77734375" style="8" customWidth="1"/>
    <col min="4" max="4" width="2.6640625" style="4" customWidth="1"/>
    <col min="5" max="5" width="45.77734375" style="8" customWidth="1"/>
    <col min="6" max="6" width="2.6640625" style="4" customWidth="1"/>
    <col min="7" max="7" width="45.77734375" style="8" customWidth="1"/>
    <col min="8" max="8" width="11.6640625" style="1" bestFit="1" customWidth="1"/>
    <col min="9" max="16384" width="8.77734375" style="1"/>
  </cols>
  <sheetData>
    <row r="1" spans="1:8" ht="60" customHeight="1">
      <c r="A1" s="56" t="s">
        <v>40</v>
      </c>
      <c r="B1" s="58"/>
      <c r="C1" s="57" t="s">
        <v>36</v>
      </c>
      <c r="D1" s="58"/>
      <c r="E1" s="57" t="s">
        <v>37</v>
      </c>
      <c r="F1" s="58"/>
      <c r="G1" s="57" t="s">
        <v>38</v>
      </c>
      <c r="H1" s="3"/>
    </row>
    <row r="2" spans="1:8" ht="40.049999999999997" customHeight="1">
      <c r="A2" s="55" t="str">
        <f>'Beoordelen open vragen'!A1</f>
        <v>Beoordeling criterium Open vragen</v>
      </c>
      <c r="B2" s="5"/>
      <c r="C2" s="28" t="s">
        <v>3</v>
      </c>
      <c r="D2" s="5"/>
      <c r="E2" s="28" t="s">
        <v>3</v>
      </c>
      <c r="F2" s="5"/>
      <c r="G2" s="28" t="s">
        <v>3</v>
      </c>
    </row>
    <row r="3" spans="1:8" ht="34.950000000000003" customHeight="1">
      <c r="A3" s="25" t="str">
        <f>'Beoordelen open vragen'!A3</f>
        <v xml:space="preserve">6.1.1 DUURZAAMHEID EN MVO 	</v>
      </c>
      <c r="B3" s="6"/>
      <c r="C3" s="27" t="s">
        <v>3</v>
      </c>
      <c r="D3" s="6"/>
      <c r="E3" s="27" t="s">
        <v>3</v>
      </c>
      <c r="F3" s="6"/>
      <c r="G3" s="27" t="s">
        <v>3</v>
      </c>
    </row>
    <row r="4" spans="1:8" ht="160.05000000000001" customHeight="1">
      <c r="A4" s="19" t="str">
        <f>'Beoordelen open vragen'!A4</f>
        <v>Zie bijlage 6 - Kwaliteit</v>
      </c>
      <c r="B4" s="6"/>
      <c r="C4" s="26" t="s">
        <v>19</v>
      </c>
      <c r="D4" s="6"/>
      <c r="E4" s="26" t="s">
        <v>19</v>
      </c>
      <c r="F4" s="6"/>
      <c r="G4" s="26" t="s">
        <v>19</v>
      </c>
    </row>
    <row r="5" spans="1:8" ht="34.950000000000003" customHeight="1">
      <c r="A5" s="25" t="str">
        <f>'Beoordelen open vragen'!A5</f>
        <v xml:space="preserve">6.1.2 	WERKWIJZE JAARREKENING (INTERIM EN EINDEJAARSCONTROLE) EN BEKOSTIGINGSCONTROLE (ASSURANCERAPPORTEN) </v>
      </c>
      <c r="B5" s="6"/>
      <c r="C5" s="27" t="s">
        <v>3</v>
      </c>
      <c r="D5" s="6"/>
      <c r="E5" s="27" t="s">
        <v>3</v>
      </c>
      <c r="F5" s="6"/>
      <c r="G5" s="27" t="s">
        <v>3</v>
      </c>
    </row>
    <row r="6" spans="1:8" ht="160.05000000000001" customHeight="1">
      <c r="A6" s="19" t="str">
        <f>'Beoordelen open vragen'!A6</f>
        <v>Zie bijlage 6 - Kwaliteit</v>
      </c>
      <c r="B6" s="6"/>
      <c r="C6" s="26" t="s">
        <v>19</v>
      </c>
      <c r="D6" s="6"/>
      <c r="E6" s="26" t="s">
        <v>19</v>
      </c>
      <c r="F6" s="6"/>
      <c r="G6" s="26" t="s">
        <v>19</v>
      </c>
    </row>
    <row r="7" spans="1:8" ht="34.950000000000003" customHeight="1">
      <c r="A7" s="25" t="str">
        <f>'Beoordelen open vragen'!A7</f>
        <v xml:space="preserve">6.1.3 ADVIESROL/KENNIS OP AANDACHTSGEBIEDEN </v>
      </c>
      <c r="B7" s="6"/>
      <c r="C7" s="27" t="s">
        <v>3</v>
      </c>
      <c r="D7" s="6"/>
      <c r="E7" s="27" t="s">
        <v>3</v>
      </c>
      <c r="F7" s="6"/>
      <c r="G7" s="27" t="s">
        <v>3</v>
      </c>
    </row>
    <row r="8" spans="1:8" ht="160.05000000000001" customHeight="1">
      <c r="A8" s="19" t="str">
        <f>'Beoordelen open vragen'!A8</f>
        <v>Zie bijlage 6 - Kwaliteit</v>
      </c>
      <c r="B8" s="6"/>
      <c r="C8" s="26" t="s">
        <v>19</v>
      </c>
      <c r="D8" s="6"/>
      <c r="E8" s="26" t="s">
        <v>19</v>
      </c>
      <c r="F8" s="6"/>
      <c r="G8" s="26" t="s">
        <v>19</v>
      </c>
    </row>
    <row r="9" spans="1:8" ht="19.95" customHeight="1">
      <c r="A9" s="18"/>
      <c r="B9" s="7"/>
      <c r="C9" s="29"/>
      <c r="D9" s="7"/>
      <c r="E9" s="29"/>
      <c r="F9" s="7"/>
      <c r="G9" s="29"/>
    </row>
    <row r="11" spans="1:8" ht="40.049999999999997" customHeight="1">
      <c r="A11" s="55" t="str">
        <f>'Beoordelen interview'!A1</f>
        <v>Beoordeling criterium Interview</v>
      </c>
      <c r="B11" s="5"/>
      <c r="C11" s="28" t="s">
        <v>3</v>
      </c>
      <c r="D11" s="5"/>
      <c r="E11" s="28" t="s">
        <v>3</v>
      </c>
      <c r="F11" s="5"/>
      <c r="G11" s="28" t="s">
        <v>3</v>
      </c>
    </row>
    <row r="12" spans="1:8" ht="34.950000000000003" customHeight="1">
      <c r="A12" s="69" t="str">
        <f>'Beoordelen interview'!A3</f>
        <v>Vraag 1</v>
      </c>
      <c r="B12" s="6"/>
      <c r="C12" s="27" t="s">
        <v>3</v>
      </c>
      <c r="D12" s="6"/>
      <c r="E12" s="27" t="s">
        <v>3</v>
      </c>
      <c r="F12" s="6"/>
      <c r="G12" s="27" t="s">
        <v>3</v>
      </c>
    </row>
    <row r="13" spans="1:8" ht="160.05000000000001" customHeight="1">
      <c r="A13" s="70"/>
      <c r="B13" s="6"/>
      <c r="C13" s="26" t="s">
        <v>19</v>
      </c>
      <c r="D13" s="6"/>
      <c r="E13" s="26" t="s">
        <v>19</v>
      </c>
      <c r="F13" s="6"/>
      <c r="G13" s="26" t="s">
        <v>19</v>
      </c>
    </row>
    <row r="14" spans="1:8" ht="34.950000000000003" customHeight="1">
      <c r="A14" s="69" t="str">
        <f>'Beoordelen interview'!A4</f>
        <v>Vraag 2</v>
      </c>
      <c r="B14" s="6"/>
      <c r="C14" s="27" t="s">
        <v>3</v>
      </c>
      <c r="D14" s="6"/>
      <c r="E14" s="27" t="s">
        <v>3</v>
      </c>
      <c r="F14" s="6"/>
      <c r="G14" s="27" t="s">
        <v>3</v>
      </c>
    </row>
    <row r="15" spans="1:8" ht="160.05000000000001" customHeight="1">
      <c r="A15" s="70"/>
      <c r="B15" s="6"/>
      <c r="C15" s="26" t="s">
        <v>19</v>
      </c>
      <c r="D15" s="6"/>
      <c r="E15" s="26" t="s">
        <v>19</v>
      </c>
      <c r="F15" s="6"/>
      <c r="G15" s="26" t="s">
        <v>19</v>
      </c>
    </row>
    <row r="16" spans="1:8" ht="34.950000000000003" customHeight="1">
      <c r="A16" s="69" t="str">
        <f>'Beoordelen interview'!A5</f>
        <v>Vraag 3</v>
      </c>
      <c r="B16" s="6"/>
      <c r="C16" s="27" t="s">
        <v>3</v>
      </c>
      <c r="D16" s="6"/>
      <c r="E16" s="27" t="s">
        <v>3</v>
      </c>
      <c r="F16" s="6"/>
      <c r="G16" s="27" t="s">
        <v>3</v>
      </c>
    </row>
    <row r="17" spans="1:7" ht="160.05000000000001" customHeight="1">
      <c r="A17" s="70"/>
      <c r="B17" s="6"/>
      <c r="C17" s="26" t="s">
        <v>19</v>
      </c>
      <c r="D17" s="6"/>
      <c r="E17" s="26" t="s">
        <v>19</v>
      </c>
      <c r="F17" s="6"/>
      <c r="G17" s="26" t="s">
        <v>19</v>
      </c>
    </row>
    <row r="18" spans="1:7" ht="34.950000000000003" customHeight="1">
      <c r="A18" s="69" t="str">
        <f>'Beoordelen interview'!A6</f>
        <v>Vraag 4</v>
      </c>
      <c r="B18" s="6"/>
      <c r="C18" s="27" t="s">
        <v>3</v>
      </c>
      <c r="D18" s="6"/>
      <c r="E18" s="27" t="s">
        <v>3</v>
      </c>
      <c r="F18" s="6"/>
      <c r="G18" s="27" t="s">
        <v>3</v>
      </c>
    </row>
    <row r="19" spans="1:7" ht="160.05000000000001" customHeight="1">
      <c r="A19" s="70"/>
      <c r="B19" s="6"/>
      <c r="C19" s="26" t="s">
        <v>19</v>
      </c>
      <c r="D19" s="6"/>
      <c r="E19" s="26" t="s">
        <v>19</v>
      </c>
      <c r="F19" s="6"/>
      <c r="G19" s="26" t="s">
        <v>19</v>
      </c>
    </row>
    <row r="20" spans="1:7" ht="19.95" customHeight="1">
      <c r="A20" s="18"/>
      <c r="B20" s="7"/>
      <c r="C20" s="29"/>
      <c r="D20" s="7"/>
      <c r="E20" s="29"/>
      <c r="F20" s="7"/>
      <c r="G20" s="29"/>
    </row>
  </sheetData>
  <sheetProtection algorithmName="SHA-512" hashValue="uMhfkQ4j0SHZvE4Zx6GY7jC+JzfsN1NLvLfCgrSf+agTce90g09yrQaDsuQm1v3qMvxp9zHUxAqsAulb6JCsgg==" saltValue="rk9eVbvrD5T7OuoRX8FxDw==" spinCount="100000" sheet="1" objects="1" scenarios="1"/>
  <mergeCells count="4">
    <mergeCell ref="A16:A17"/>
    <mergeCell ref="A12:A13"/>
    <mergeCell ref="A14:A15"/>
    <mergeCell ref="A18:A19"/>
  </mergeCells>
  <dataValidations count="1">
    <dataValidation type="list" errorStyle="warning" allowBlank="1" showErrorMessage="1" error="Voer juiste waarde in. " sqref="C7 C5 C14 C16 C18 C9 C20 C3 E5 E14 E16 E18 E9 E20 E3 E7 G5 G14 G16 G18 G9 G20 G3 G7" xr:uid="{5E53DFA2-08D3-BB4C-9F1C-8330CC94FD85}">
      <formula1>Score</formula1>
    </dataValidation>
  </dataValidations>
  <pageMargins left="0.7" right="0.7" top="0.75" bottom="0.75" header="0.3" footer="0.3"/>
  <pageSetup paperSize="8"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0"/>
  <sheetViews>
    <sheetView showGridLines="0" zoomScaleNormal="100" zoomScalePageLayoutView="85" workbookViewId="0">
      <pane xSplit="1" ySplit="1" topLeftCell="B11" activePane="bottomRight" state="frozen"/>
      <selection pane="topRight" activeCell="B1" sqref="B1"/>
      <selection pane="bottomLeft" activeCell="A2" sqref="A2"/>
      <selection pane="bottomRight" activeCell="C5" sqref="C5"/>
    </sheetView>
  </sheetViews>
  <sheetFormatPr defaultColWidth="8.77734375" defaultRowHeight="12.6"/>
  <cols>
    <col min="1" max="1" width="90.44140625" style="1" customWidth="1"/>
    <col min="2" max="2" width="2.6640625" style="4" customWidth="1"/>
    <col min="3" max="3" width="45.77734375" style="8" customWidth="1"/>
    <col min="4" max="4" width="2.6640625" style="4" customWidth="1"/>
    <col min="5" max="5" width="45.77734375" style="8" customWidth="1"/>
    <col min="6" max="6" width="2.6640625" style="4" customWidth="1"/>
    <col min="7" max="7" width="45.77734375" style="8" customWidth="1"/>
    <col min="8" max="8" width="11.6640625" style="1" bestFit="1" customWidth="1"/>
    <col min="9" max="16384" width="8.77734375" style="1"/>
  </cols>
  <sheetData>
    <row r="1" spans="1:8" ht="60" customHeight="1">
      <c r="A1" s="56" t="s">
        <v>41</v>
      </c>
      <c r="B1" s="58"/>
      <c r="C1" s="57" t="s">
        <v>36</v>
      </c>
      <c r="D1" s="58"/>
      <c r="E1" s="57" t="s">
        <v>37</v>
      </c>
      <c r="F1" s="58"/>
      <c r="G1" s="57" t="s">
        <v>38</v>
      </c>
      <c r="H1" s="3"/>
    </row>
    <row r="2" spans="1:8" ht="40.049999999999997" customHeight="1">
      <c r="A2" s="55" t="str">
        <f>'Beoordelen open vragen'!A1</f>
        <v>Beoordeling criterium Open vragen</v>
      </c>
      <c r="B2" s="5"/>
      <c r="C2" s="28" t="s">
        <v>3</v>
      </c>
      <c r="D2" s="5"/>
      <c r="E2" s="28" t="s">
        <v>3</v>
      </c>
      <c r="F2" s="5"/>
      <c r="G2" s="28" t="s">
        <v>3</v>
      </c>
    </row>
    <row r="3" spans="1:8" ht="34.950000000000003" customHeight="1">
      <c r="A3" s="25" t="str">
        <f>'Beoordelen open vragen'!A3</f>
        <v xml:space="preserve">6.1.1 DUURZAAMHEID EN MVO 	</v>
      </c>
      <c r="B3" s="6"/>
      <c r="C3" s="27" t="s">
        <v>3</v>
      </c>
      <c r="D3" s="6"/>
      <c r="E3" s="27" t="s">
        <v>3</v>
      </c>
      <c r="F3" s="6"/>
      <c r="G3" s="27" t="s">
        <v>3</v>
      </c>
    </row>
    <row r="4" spans="1:8" ht="160.05000000000001" customHeight="1">
      <c r="A4" s="19" t="str">
        <f>'Beoordelen open vragen'!A4</f>
        <v>Zie bijlage 6 - Kwaliteit</v>
      </c>
      <c r="B4" s="6"/>
      <c r="C4" s="26" t="s">
        <v>19</v>
      </c>
      <c r="D4" s="6"/>
      <c r="E4" s="26" t="s">
        <v>19</v>
      </c>
      <c r="F4" s="6"/>
      <c r="G4" s="26" t="s">
        <v>19</v>
      </c>
    </row>
    <row r="5" spans="1:8" ht="34.950000000000003" customHeight="1">
      <c r="A5" s="25" t="str">
        <f>'Beoordelen open vragen'!A5</f>
        <v xml:space="preserve">6.1.2 	WERKWIJZE JAARREKENING (INTERIM EN EINDEJAARSCONTROLE) EN BEKOSTIGINGSCONTROLE (ASSURANCERAPPORTEN) </v>
      </c>
      <c r="B5" s="6"/>
      <c r="C5" s="27" t="s">
        <v>3</v>
      </c>
      <c r="D5" s="6"/>
      <c r="E5" s="27" t="s">
        <v>3</v>
      </c>
      <c r="F5" s="6"/>
      <c r="G5" s="27" t="s">
        <v>3</v>
      </c>
    </row>
    <row r="6" spans="1:8" ht="160.05000000000001" customHeight="1">
      <c r="A6" s="19" t="str">
        <f>'Beoordelen open vragen'!A6</f>
        <v>Zie bijlage 6 - Kwaliteit</v>
      </c>
      <c r="B6" s="6"/>
      <c r="C6" s="26" t="s">
        <v>19</v>
      </c>
      <c r="D6" s="6"/>
      <c r="E6" s="26" t="s">
        <v>19</v>
      </c>
      <c r="F6" s="6"/>
      <c r="G6" s="26" t="s">
        <v>19</v>
      </c>
    </row>
    <row r="7" spans="1:8" ht="34.950000000000003" customHeight="1">
      <c r="A7" s="25" t="str">
        <f>'Beoordelen open vragen'!A7</f>
        <v xml:space="preserve">6.1.3 ADVIESROL/KENNIS OP AANDACHTSGEBIEDEN </v>
      </c>
      <c r="B7" s="6"/>
      <c r="C7" s="27" t="s">
        <v>3</v>
      </c>
      <c r="D7" s="6"/>
      <c r="E7" s="27" t="s">
        <v>3</v>
      </c>
      <c r="F7" s="6"/>
      <c r="G7" s="27" t="s">
        <v>3</v>
      </c>
    </row>
    <row r="8" spans="1:8" ht="160.05000000000001" customHeight="1">
      <c r="A8" s="19" t="str">
        <f>'Beoordelen open vragen'!A8</f>
        <v>Zie bijlage 6 - Kwaliteit</v>
      </c>
      <c r="B8" s="6"/>
      <c r="C8" s="26" t="s">
        <v>19</v>
      </c>
      <c r="D8" s="6"/>
      <c r="E8" s="26" t="s">
        <v>19</v>
      </c>
      <c r="F8" s="6"/>
      <c r="G8" s="26" t="s">
        <v>19</v>
      </c>
    </row>
    <row r="9" spans="1:8" ht="19.95" customHeight="1">
      <c r="A9" s="18"/>
      <c r="B9" s="7"/>
      <c r="C9" s="29"/>
      <c r="D9" s="7"/>
      <c r="E9" s="29"/>
      <c r="F9" s="7"/>
      <c r="G9" s="29"/>
    </row>
    <row r="11" spans="1:8" ht="40.049999999999997" customHeight="1">
      <c r="A11" s="55" t="str">
        <f>'Beoordelen interview'!A1</f>
        <v>Beoordeling criterium Interview</v>
      </c>
      <c r="B11" s="5"/>
      <c r="C11" s="28" t="s">
        <v>3</v>
      </c>
      <c r="D11" s="5"/>
      <c r="E11" s="28" t="s">
        <v>3</v>
      </c>
      <c r="F11" s="5"/>
      <c r="G11" s="28" t="s">
        <v>3</v>
      </c>
    </row>
    <row r="12" spans="1:8" ht="34.950000000000003" customHeight="1">
      <c r="A12" s="69" t="str">
        <f>'Beoordelen interview'!A3</f>
        <v>Vraag 1</v>
      </c>
      <c r="B12" s="6"/>
      <c r="C12" s="27" t="s">
        <v>3</v>
      </c>
      <c r="D12" s="6"/>
      <c r="E12" s="27" t="s">
        <v>3</v>
      </c>
      <c r="F12" s="6"/>
      <c r="G12" s="27" t="s">
        <v>3</v>
      </c>
    </row>
    <row r="13" spans="1:8" ht="160.05000000000001" customHeight="1">
      <c r="A13" s="70"/>
      <c r="B13" s="6"/>
      <c r="C13" s="26" t="s">
        <v>19</v>
      </c>
      <c r="D13" s="6"/>
      <c r="E13" s="26" t="s">
        <v>19</v>
      </c>
      <c r="F13" s="6"/>
      <c r="G13" s="26" t="s">
        <v>19</v>
      </c>
    </row>
    <row r="14" spans="1:8" ht="34.950000000000003" customHeight="1">
      <c r="A14" s="69" t="str">
        <f>'Beoordelen interview'!A4</f>
        <v>Vraag 2</v>
      </c>
      <c r="B14" s="6"/>
      <c r="C14" s="27" t="s">
        <v>3</v>
      </c>
      <c r="D14" s="6"/>
      <c r="E14" s="27" t="s">
        <v>3</v>
      </c>
      <c r="F14" s="6"/>
      <c r="G14" s="27" t="s">
        <v>3</v>
      </c>
    </row>
    <row r="15" spans="1:8" ht="160.05000000000001" customHeight="1">
      <c r="A15" s="70"/>
      <c r="B15" s="6"/>
      <c r="C15" s="26" t="s">
        <v>19</v>
      </c>
      <c r="D15" s="6"/>
      <c r="E15" s="26" t="s">
        <v>19</v>
      </c>
      <c r="F15" s="6"/>
      <c r="G15" s="26" t="s">
        <v>19</v>
      </c>
    </row>
    <row r="16" spans="1:8" ht="34.950000000000003" customHeight="1">
      <c r="A16" s="69" t="str">
        <f>'Beoordelen interview'!A5</f>
        <v>Vraag 3</v>
      </c>
      <c r="B16" s="6"/>
      <c r="C16" s="27" t="s">
        <v>3</v>
      </c>
      <c r="D16" s="6"/>
      <c r="E16" s="27" t="s">
        <v>3</v>
      </c>
      <c r="F16" s="6"/>
      <c r="G16" s="27" t="s">
        <v>3</v>
      </c>
    </row>
    <row r="17" spans="1:7" ht="160.05000000000001" customHeight="1">
      <c r="A17" s="70"/>
      <c r="B17" s="6"/>
      <c r="C17" s="26" t="s">
        <v>19</v>
      </c>
      <c r="D17" s="6"/>
      <c r="E17" s="26" t="s">
        <v>19</v>
      </c>
      <c r="F17" s="6"/>
      <c r="G17" s="26" t="s">
        <v>19</v>
      </c>
    </row>
    <row r="18" spans="1:7" ht="34.950000000000003" customHeight="1">
      <c r="A18" s="71" t="str">
        <f>'Beoordelen interview'!A6</f>
        <v>Vraag 4</v>
      </c>
      <c r="B18" s="59"/>
      <c r="C18" s="60" t="s">
        <v>3</v>
      </c>
      <c r="D18" s="59"/>
      <c r="E18" s="60" t="s">
        <v>3</v>
      </c>
      <c r="F18" s="59"/>
      <c r="G18" s="60" t="s">
        <v>3</v>
      </c>
    </row>
    <row r="19" spans="1:7" ht="160.05000000000001" customHeight="1">
      <c r="A19" s="72"/>
      <c r="B19" s="59"/>
      <c r="C19" s="61" t="s">
        <v>19</v>
      </c>
      <c r="D19" s="59"/>
      <c r="E19" s="61" t="s">
        <v>19</v>
      </c>
      <c r="F19" s="59"/>
      <c r="G19" s="61" t="s">
        <v>19</v>
      </c>
    </row>
    <row r="20" spans="1:7" ht="19.95" customHeight="1">
      <c r="A20" s="18"/>
      <c r="B20" s="7"/>
      <c r="C20" s="29"/>
      <c r="D20" s="7"/>
      <c r="E20" s="29"/>
      <c r="F20" s="7"/>
      <c r="G20" s="29"/>
    </row>
  </sheetData>
  <sheetProtection algorithmName="SHA-512" hashValue="NXj3hcT//sMCvaT5nuu5bvpF8Cc7ux6W/uHDWRmkNvXCfPdsoHXCV39KgWK4RYBjzvwiSQmzmv2DMULGY3rXpg==" saltValue="5nim+XJ4YrjO9i9ewUyLTg==" spinCount="100000" sheet="1" objects="1" scenarios="1"/>
  <mergeCells count="4">
    <mergeCell ref="A14:A15"/>
    <mergeCell ref="A16:A17"/>
    <mergeCell ref="A12:A13"/>
    <mergeCell ref="A18:A19"/>
  </mergeCells>
  <dataValidations count="1">
    <dataValidation type="list" errorStyle="warning" allowBlank="1" showErrorMessage="1" error="Voer juiste waarde in. " sqref="C7 C5 C14 C16 C18 C9 C3 E5 E14 E16 E18 E9 E3 E7 G5 G14 G16 G18 G9 G3 G7" xr:uid="{71F1EE3A-2C1F-3F48-A31D-652C5E7568D8}">
      <formula1>Score</formula1>
    </dataValidation>
  </dataValidations>
  <pageMargins left="0.7" right="0.7" top="0.75" bottom="0.75" header="0.3" footer="0.3"/>
  <pageSetup paperSize="8" scale="4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
  <sheetViews>
    <sheetView showGridLines="0" tabSelected="1" workbookViewId="0">
      <pane xSplit="1" ySplit="1" topLeftCell="B2" activePane="bottomRight" state="frozen"/>
      <selection pane="topRight" activeCell="B1" sqref="B1"/>
      <selection pane="bottomLeft" activeCell="A2" sqref="A2"/>
      <selection pane="bottomRight" activeCell="G3" sqref="G3"/>
    </sheetView>
  </sheetViews>
  <sheetFormatPr defaultColWidth="8.77734375" defaultRowHeight="12.6"/>
  <cols>
    <col min="1" max="1" width="90.44140625" style="1" customWidth="1"/>
    <col min="2" max="2" width="2.6640625" style="4" customWidth="1"/>
    <col min="3" max="3" width="45.77734375" style="8" customWidth="1"/>
    <col min="4" max="4" width="2.6640625" style="4" customWidth="1"/>
    <col min="5" max="5" width="45.77734375" style="8" customWidth="1"/>
    <col min="6" max="6" width="2.6640625" style="4" customWidth="1"/>
    <col min="7" max="7" width="45.77734375" style="8" customWidth="1"/>
    <col min="8" max="8" width="11.6640625" style="1" bestFit="1" customWidth="1"/>
    <col min="9" max="16384" width="8.77734375" style="1"/>
  </cols>
  <sheetData>
    <row r="1" spans="1:8" ht="60" customHeight="1">
      <c r="A1" s="56" t="s">
        <v>42</v>
      </c>
      <c r="B1" s="58"/>
      <c r="C1" s="57" t="s">
        <v>36</v>
      </c>
      <c r="D1" s="58"/>
      <c r="E1" s="57" t="s">
        <v>37</v>
      </c>
      <c r="F1" s="58"/>
      <c r="G1" s="57" t="s">
        <v>38</v>
      </c>
      <c r="H1" s="3"/>
    </row>
    <row r="2" spans="1:8" ht="40.049999999999997" customHeight="1">
      <c r="A2" s="55" t="str">
        <f>'Beoordelen open vragen'!A1</f>
        <v>Beoordeling criterium Open vragen</v>
      </c>
      <c r="B2" s="5"/>
      <c r="C2" s="28" t="s">
        <v>3</v>
      </c>
      <c r="D2" s="5"/>
      <c r="E2" s="28" t="s">
        <v>3</v>
      </c>
      <c r="F2" s="5"/>
      <c r="G2" s="28" t="s">
        <v>3</v>
      </c>
    </row>
    <row r="3" spans="1:8" ht="34.950000000000003" customHeight="1">
      <c r="A3" s="25" t="str">
        <f>'Beoordelen open vragen'!A3</f>
        <v xml:space="preserve">6.1.1 DUURZAAMHEID EN MVO 	</v>
      </c>
      <c r="B3" s="6"/>
      <c r="C3" s="27" t="s">
        <v>3</v>
      </c>
      <c r="D3" s="6"/>
      <c r="E3" s="27" t="s">
        <v>3</v>
      </c>
      <c r="F3" s="6"/>
      <c r="G3" s="27" t="s">
        <v>3</v>
      </c>
    </row>
    <row r="4" spans="1:8" ht="160.05000000000001" customHeight="1">
      <c r="A4" s="19" t="str">
        <f>'Beoordelen open vragen'!A4</f>
        <v>Zie bijlage 6 - Kwaliteit</v>
      </c>
      <c r="B4" s="6"/>
      <c r="C4" s="26" t="s">
        <v>19</v>
      </c>
      <c r="D4" s="6"/>
      <c r="E4" s="26" t="s">
        <v>19</v>
      </c>
      <c r="F4" s="6"/>
      <c r="G4" s="26" t="s">
        <v>19</v>
      </c>
    </row>
    <row r="5" spans="1:8" ht="34.950000000000003" customHeight="1">
      <c r="A5" s="25" t="str">
        <f>'Beoordelen open vragen'!A5</f>
        <v xml:space="preserve">6.1.2 	WERKWIJZE JAARREKENING (INTERIM EN EINDEJAARSCONTROLE) EN BEKOSTIGINGSCONTROLE (ASSURANCERAPPORTEN) </v>
      </c>
      <c r="B5" s="6"/>
      <c r="C5" s="27" t="s">
        <v>3</v>
      </c>
      <c r="D5" s="6"/>
      <c r="E5" s="27" t="s">
        <v>3</v>
      </c>
      <c r="F5" s="6"/>
      <c r="G5" s="27" t="s">
        <v>3</v>
      </c>
    </row>
    <row r="6" spans="1:8" ht="160.05000000000001" customHeight="1">
      <c r="A6" s="19" t="str">
        <f>'Beoordelen open vragen'!A6</f>
        <v>Zie bijlage 6 - Kwaliteit</v>
      </c>
      <c r="B6" s="6"/>
      <c r="C6" s="26" t="s">
        <v>19</v>
      </c>
      <c r="D6" s="6"/>
      <c r="E6" s="26" t="s">
        <v>19</v>
      </c>
      <c r="F6" s="6"/>
      <c r="G6" s="26" t="s">
        <v>19</v>
      </c>
    </row>
    <row r="7" spans="1:8" ht="34.950000000000003" customHeight="1">
      <c r="A7" s="25" t="str">
        <f>'Beoordelen open vragen'!A7</f>
        <v xml:space="preserve">6.1.3 ADVIESROL/KENNIS OP AANDACHTSGEBIEDEN </v>
      </c>
      <c r="B7" s="6"/>
      <c r="C7" s="27" t="s">
        <v>3</v>
      </c>
      <c r="D7" s="6"/>
      <c r="E7" s="27" t="s">
        <v>3</v>
      </c>
      <c r="F7" s="6"/>
      <c r="G7" s="27" t="s">
        <v>3</v>
      </c>
    </row>
    <row r="8" spans="1:8" ht="160.05000000000001" customHeight="1">
      <c r="A8" s="19" t="str">
        <f>'Beoordelen open vragen'!A8</f>
        <v>Zie bijlage 6 - Kwaliteit</v>
      </c>
      <c r="B8" s="6"/>
      <c r="C8" s="26" t="s">
        <v>19</v>
      </c>
      <c r="D8" s="6"/>
      <c r="E8" s="26" t="s">
        <v>19</v>
      </c>
      <c r="F8" s="6"/>
      <c r="G8" s="26" t="s">
        <v>19</v>
      </c>
    </row>
    <row r="9" spans="1:8" ht="19.95" customHeight="1">
      <c r="A9" s="18"/>
      <c r="B9" s="7"/>
      <c r="C9" s="29"/>
      <c r="D9" s="7"/>
      <c r="E9" s="29"/>
      <c r="F9" s="7"/>
      <c r="G9" s="29"/>
    </row>
    <row r="11" spans="1:8" ht="40.049999999999997" customHeight="1">
      <c r="A11" s="55" t="str">
        <f>'Beoordelen interview'!A1</f>
        <v>Beoordeling criterium Interview</v>
      </c>
      <c r="B11" s="5"/>
      <c r="C11" s="28" t="s">
        <v>3</v>
      </c>
      <c r="D11" s="5"/>
      <c r="E11" s="28" t="s">
        <v>3</v>
      </c>
      <c r="F11" s="5"/>
      <c r="G11" s="28" t="s">
        <v>3</v>
      </c>
    </row>
    <row r="12" spans="1:8" ht="34.950000000000003" customHeight="1">
      <c r="A12" s="69" t="str">
        <f>'Beoordelen interview'!A3</f>
        <v>Vraag 1</v>
      </c>
      <c r="B12" s="6"/>
      <c r="C12" s="27" t="s">
        <v>3</v>
      </c>
      <c r="D12" s="6"/>
      <c r="E12" s="27" t="s">
        <v>3</v>
      </c>
      <c r="F12" s="6"/>
      <c r="G12" s="27" t="s">
        <v>3</v>
      </c>
    </row>
    <row r="13" spans="1:8" ht="160.05000000000001" customHeight="1">
      <c r="A13" s="70"/>
      <c r="B13" s="6"/>
      <c r="C13" s="26" t="s">
        <v>19</v>
      </c>
      <c r="D13" s="6"/>
      <c r="E13" s="26" t="s">
        <v>19</v>
      </c>
      <c r="F13" s="6"/>
      <c r="G13" s="26" t="s">
        <v>19</v>
      </c>
    </row>
    <row r="14" spans="1:8" ht="34.950000000000003" customHeight="1">
      <c r="A14" s="69" t="str">
        <f>'Beoordelen interview'!A4</f>
        <v>Vraag 2</v>
      </c>
      <c r="B14" s="6"/>
      <c r="C14" s="27" t="s">
        <v>3</v>
      </c>
      <c r="D14" s="6"/>
      <c r="E14" s="27" t="s">
        <v>3</v>
      </c>
      <c r="F14" s="6"/>
      <c r="G14" s="27" t="s">
        <v>3</v>
      </c>
    </row>
    <row r="15" spans="1:8" ht="160.05000000000001" customHeight="1">
      <c r="A15" s="70"/>
      <c r="B15" s="6"/>
      <c r="C15" s="26" t="s">
        <v>19</v>
      </c>
      <c r="D15" s="6"/>
      <c r="E15" s="26" t="s">
        <v>19</v>
      </c>
      <c r="F15" s="6"/>
      <c r="G15" s="26" t="s">
        <v>19</v>
      </c>
    </row>
    <row r="16" spans="1:8" ht="34.950000000000003" customHeight="1">
      <c r="A16" s="69" t="str">
        <f>'Beoordelen interview'!A5</f>
        <v>Vraag 3</v>
      </c>
      <c r="B16" s="6"/>
      <c r="C16" s="27" t="s">
        <v>3</v>
      </c>
      <c r="D16" s="6"/>
      <c r="E16" s="27" t="s">
        <v>3</v>
      </c>
      <c r="F16" s="6"/>
      <c r="G16" s="27" t="s">
        <v>3</v>
      </c>
    </row>
    <row r="17" spans="1:7" ht="160.05000000000001" customHeight="1">
      <c r="A17" s="70"/>
      <c r="B17" s="6"/>
      <c r="C17" s="26" t="s">
        <v>19</v>
      </c>
      <c r="D17" s="6"/>
      <c r="E17" s="26" t="s">
        <v>19</v>
      </c>
      <c r="F17" s="6"/>
      <c r="G17" s="26" t="s">
        <v>19</v>
      </c>
    </row>
    <row r="18" spans="1:7" ht="34.950000000000003" customHeight="1">
      <c r="A18" s="69" t="str">
        <f>'Beoordelen interview'!A6</f>
        <v>Vraag 4</v>
      </c>
      <c r="B18" s="6"/>
      <c r="C18" s="27" t="s">
        <v>3</v>
      </c>
      <c r="D18" s="6"/>
      <c r="E18" s="27" t="s">
        <v>3</v>
      </c>
      <c r="F18" s="6"/>
      <c r="G18" s="27" t="s">
        <v>3</v>
      </c>
    </row>
    <row r="19" spans="1:7" ht="160.05000000000001" customHeight="1">
      <c r="A19" s="70"/>
      <c r="B19" s="6"/>
      <c r="C19" s="26" t="s">
        <v>19</v>
      </c>
      <c r="D19" s="6"/>
      <c r="E19" s="26" t="s">
        <v>19</v>
      </c>
      <c r="F19" s="6"/>
      <c r="G19" s="26" t="s">
        <v>19</v>
      </c>
    </row>
    <row r="20" spans="1:7" ht="19.95" customHeight="1">
      <c r="A20" s="18"/>
      <c r="B20" s="7"/>
      <c r="C20" s="29"/>
      <c r="D20" s="7"/>
      <c r="E20" s="29"/>
      <c r="F20" s="7"/>
      <c r="G20" s="29"/>
    </row>
  </sheetData>
  <sheetProtection algorithmName="SHA-512" hashValue="4wmv748oXnQpW6NiSrdrvMH00Qix3Co36eY1yp2yTfoGks/HNaRkBofJRskYed4f9Gblo5CwvsBq2wcF8sznEQ==" saltValue="bU6ylRltpdWvK3eFhSPjAA==" spinCount="100000" sheet="1" objects="1" scenarios="1"/>
  <mergeCells count="4">
    <mergeCell ref="A16:A17"/>
    <mergeCell ref="A12:A13"/>
    <mergeCell ref="A14:A15"/>
    <mergeCell ref="A18:A19"/>
  </mergeCells>
  <dataValidations count="1">
    <dataValidation type="list" errorStyle="warning" allowBlank="1" showErrorMessage="1" error="Voer juiste waarde in. " sqref="C7 C5 C14 C16 C18 C9 C20 C3 E5 E14 E16 E18 E9 E20 E3 E7 G5 G14 G16 G18 G9 G20 G3 G7" xr:uid="{372E1397-EE45-EC48-ABE2-931DD93E7DC1}">
      <formula1>Score</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showGridLines="0" workbookViewId="0">
      <pane xSplit="1" ySplit="1" topLeftCell="B8" activePane="bottomRight" state="frozen"/>
      <selection pane="topRight" activeCell="B1" sqref="B1"/>
      <selection pane="bottomLeft" activeCell="A2" sqref="A2"/>
      <selection pane="bottomRight" activeCell="G3" sqref="G3"/>
    </sheetView>
  </sheetViews>
  <sheetFormatPr defaultColWidth="8.77734375" defaultRowHeight="12.6"/>
  <cols>
    <col min="1" max="1" width="90.44140625" style="1" customWidth="1"/>
    <col min="2" max="2" width="2.6640625" style="4" customWidth="1"/>
    <col min="3" max="3" width="45.77734375" style="8" customWidth="1"/>
    <col min="4" max="4" width="2.6640625" style="4" customWidth="1"/>
    <col min="5" max="5" width="45.77734375" style="8" customWidth="1"/>
    <col min="6" max="6" width="2.6640625" style="4" customWidth="1"/>
    <col min="7" max="7" width="45.77734375" style="8" customWidth="1"/>
    <col min="8" max="8" width="11.6640625" style="1" bestFit="1" customWidth="1"/>
    <col min="9" max="16384" width="8.77734375" style="1"/>
  </cols>
  <sheetData>
    <row r="1" spans="1:8" ht="60" customHeight="1">
      <c r="A1" s="56" t="s">
        <v>43</v>
      </c>
      <c r="B1" s="58"/>
      <c r="C1" s="57" t="s">
        <v>18</v>
      </c>
      <c r="D1" s="58"/>
      <c r="E1" s="57" t="s">
        <v>18</v>
      </c>
      <c r="F1" s="58"/>
      <c r="G1" s="57" t="s">
        <v>18</v>
      </c>
      <c r="H1" s="3"/>
    </row>
    <row r="2" spans="1:8" ht="40.049999999999997" customHeight="1">
      <c r="A2" s="55" t="str">
        <f>'Beoordelen open vragen'!A1</f>
        <v>Beoordeling criterium Open vragen</v>
      </c>
      <c r="B2" s="5"/>
      <c r="C2" s="28" t="s">
        <v>3</v>
      </c>
      <c r="D2" s="5"/>
      <c r="E2" s="28" t="s">
        <v>3</v>
      </c>
      <c r="F2" s="5"/>
      <c r="G2" s="28" t="s">
        <v>3</v>
      </c>
    </row>
    <row r="3" spans="1:8" ht="34.950000000000003" customHeight="1">
      <c r="A3" s="25" t="str">
        <f>'Beoordelen open vragen'!A3</f>
        <v xml:space="preserve">6.1.1 DUURZAAMHEID EN MVO 	</v>
      </c>
      <c r="B3" s="6"/>
      <c r="C3" s="27" t="s">
        <v>3</v>
      </c>
      <c r="D3" s="6"/>
      <c r="E3" s="27" t="s">
        <v>3</v>
      </c>
      <c r="F3" s="6"/>
      <c r="G3" s="27" t="s">
        <v>3</v>
      </c>
    </row>
    <row r="4" spans="1:8" ht="160.05000000000001" customHeight="1">
      <c r="A4" s="19" t="str">
        <f>'Beoordelen open vragen'!A4</f>
        <v>Zie bijlage 6 - Kwaliteit</v>
      </c>
      <c r="B4" s="6"/>
      <c r="C4" s="26" t="s">
        <v>19</v>
      </c>
      <c r="D4" s="6"/>
      <c r="E4" s="26" t="s">
        <v>19</v>
      </c>
      <c r="F4" s="6"/>
      <c r="G4" s="26" t="s">
        <v>19</v>
      </c>
    </row>
    <row r="5" spans="1:8" ht="34.950000000000003" customHeight="1">
      <c r="A5" s="25" t="str">
        <f>'Beoordelen open vragen'!A5</f>
        <v xml:space="preserve">6.1.2 	WERKWIJZE JAARREKENING (INTERIM EN EINDEJAARSCONTROLE) EN BEKOSTIGINGSCONTROLE (ASSURANCERAPPORTEN) </v>
      </c>
      <c r="B5" s="6"/>
      <c r="C5" s="27" t="s">
        <v>3</v>
      </c>
      <c r="D5" s="6"/>
      <c r="E5" s="27" t="s">
        <v>3</v>
      </c>
      <c r="F5" s="6"/>
      <c r="G5" s="27" t="s">
        <v>3</v>
      </c>
    </row>
    <row r="6" spans="1:8" ht="160.05000000000001" customHeight="1">
      <c r="A6" s="19" t="str">
        <f>'Beoordelen open vragen'!A6</f>
        <v>Zie bijlage 6 - Kwaliteit</v>
      </c>
      <c r="B6" s="6"/>
      <c r="C6" s="26" t="s">
        <v>19</v>
      </c>
      <c r="D6" s="6"/>
      <c r="E6" s="26" t="s">
        <v>19</v>
      </c>
      <c r="F6" s="6"/>
      <c r="G6" s="26" t="s">
        <v>19</v>
      </c>
    </row>
    <row r="7" spans="1:8" ht="34.950000000000003" customHeight="1">
      <c r="A7" s="25" t="str">
        <f>'Beoordelen open vragen'!A7</f>
        <v xml:space="preserve">6.1.3 ADVIESROL/KENNIS OP AANDACHTSGEBIEDEN </v>
      </c>
      <c r="B7" s="6"/>
      <c r="C7" s="27" t="s">
        <v>3</v>
      </c>
      <c r="D7" s="6"/>
      <c r="E7" s="27" t="s">
        <v>3</v>
      </c>
      <c r="F7" s="6"/>
      <c r="G7" s="27" t="s">
        <v>3</v>
      </c>
    </row>
    <row r="8" spans="1:8" ht="160.05000000000001" customHeight="1">
      <c r="A8" s="19" t="str">
        <f>'Beoordelen open vragen'!A8</f>
        <v>Zie bijlage 6 - Kwaliteit</v>
      </c>
      <c r="B8" s="6"/>
      <c r="C8" s="26" t="s">
        <v>19</v>
      </c>
      <c r="D8" s="6"/>
      <c r="E8" s="26" t="s">
        <v>19</v>
      </c>
      <c r="F8" s="6"/>
      <c r="G8" s="26" t="s">
        <v>19</v>
      </c>
    </row>
    <row r="9" spans="1:8" ht="19.95" customHeight="1">
      <c r="A9" s="18"/>
      <c r="B9" s="7"/>
      <c r="C9" s="29"/>
      <c r="D9" s="7"/>
      <c r="E9" s="29"/>
      <c r="F9" s="7"/>
      <c r="G9" s="29"/>
    </row>
    <row r="11" spans="1:8" ht="40.049999999999997" customHeight="1">
      <c r="A11" s="55" t="str">
        <f>'Beoordelen interview'!A1</f>
        <v>Beoordeling criterium Interview</v>
      </c>
      <c r="B11" s="5"/>
      <c r="C11" s="28" t="s">
        <v>3</v>
      </c>
      <c r="D11" s="5"/>
      <c r="E11" s="28" t="s">
        <v>3</v>
      </c>
      <c r="F11" s="5"/>
      <c r="G11" s="28" t="s">
        <v>3</v>
      </c>
    </row>
    <row r="12" spans="1:8" ht="34.950000000000003" customHeight="1">
      <c r="A12" s="69" t="str">
        <f>'Beoordelen interview'!A3</f>
        <v>Vraag 1</v>
      </c>
      <c r="B12" s="6"/>
      <c r="C12" s="27" t="s">
        <v>3</v>
      </c>
      <c r="D12" s="6"/>
      <c r="E12" s="27" t="s">
        <v>3</v>
      </c>
      <c r="F12" s="6"/>
      <c r="G12" s="27" t="s">
        <v>3</v>
      </c>
    </row>
    <row r="13" spans="1:8" ht="160.05000000000001" customHeight="1">
      <c r="A13" s="70"/>
      <c r="B13" s="6"/>
      <c r="C13" s="26" t="s">
        <v>19</v>
      </c>
      <c r="D13" s="6"/>
      <c r="E13" s="26" t="s">
        <v>19</v>
      </c>
      <c r="F13" s="6"/>
      <c r="G13" s="26" t="s">
        <v>19</v>
      </c>
    </row>
    <row r="14" spans="1:8" ht="34.950000000000003" customHeight="1">
      <c r="A14" s="69" t="str">
        <f>'Beoordelen interview'!A4</f>
        <v>Vraag 2</v>
      </c>
      <c r="B14" s="6"/>
      <c r="C14" s="27" t="s">
        <v>3</v>
      </c>
      <c r="D14" s="6"/>
      <c r="E14" s="27" t="s">
        <v>3</v>
      </c>
      <c r="F14" s="6"/>
      <c r="G14" s="27" t="s">
        <v>3</v>
      </c>
    </row>
    <row r="15" spans="1:8" ht="160.05000000000001" customHeight="1">
      <c r="A15" s="70"/>
      <c r="B15" s="6"/>
      <c r="C15" s="26" t="s">
        <v>19</v>
      </c>
      <c r="D15" s="6"/>
      <c r="E15" s="26" t="s">
        <v>19</v>
      </c>
      <c r="F15" s="6"/>
      <c r="G15" s="26" t="s">
        <v>19</v>
      </c>
    </row>
    <row r="16" spans="1:8" ht="34.950000000000003" customHeight="1">
      <c r="A16" s="69" t="str">
        <f>'Beoordelen interview'!A5</f>
        <v>Vraag 3</v>
      </c>
      <c r="B16" s="6"/>
      <c r="C16" s="27" t="s">
        <v>3</v>
      </c>
      <c r="D16" s="6"/>
      <c r="E16" s="27" t="s">
        <v>3</v>
      </c>
      <c r="F16" s="6"/>
      <c r="G16" s="27" t="s">
        <v>3</v>
      </c>
    </row>
    <row r="17" spans="1:7" ht="160.05000000000001" customHeight="1">
      <c r="A17" s="70"/>
      <c r="B17" s="6"/>
      <c r="C17" s="26" t="s">
        <v>19</v>
      </c>
      <c r="D17" s="6"/>
      <c r="E17" s="26" t="s">
        <v>19</v>
      </c>
      <c r="F17" s="6"/>
      <c r="G17" s="26" t="s">
        <v>19</v>
      </c>
    </row>
    <row r="18" spans="1:7" ht="34.950000000000003" customHeight="1">
      <c r="A18" s="69" t="str">
        <f>'Beoordelen interview'!A6</f>
        <v>Vraag 4</v>
      </c>
      <c r="B18" s="6"/>
      <c r="C18" s="27" t="s">
        <v>3</v>
      </c>
      <c r="D18" s="6"/>
      <c r="E18" s="27" t="s">
        <v>3</v>
      </c>
      <c r="F18" s="6"/>
      <c r="G18" s="27" t="s">
        <v>3</v>
      </c>
    </row>
    <row r="19" spans="1:7" ht="160.05000000000001" customHeight="1">
      <c r="A19" s="70"/>
      <c r="B19" s="6"/>
      <c r="C19" s="26" t="s">
        <v>19</v>
      </c>
      <c r="D19" s="6"/>
      <c r="E19" s="26" t="s">
        <v>19</v>
      </c>
      <c r="F19" s="6"/>
      <c r="G19" s="26" t="s">
        <v>19</v>
      </c>
    </row>
    <row r="20" spans="1:7" ht="19.95" customHeight="1">
      <c r="A20" s="18"/>
      <c r="B20" s="7"/>
      <c r="C20" s="29"/>
      <c r="D20" s="7"/>
      <c r="E20" s="29"/>
      <c r="F20" s="7"/>
      <c r="G20" s="29"/>
    </row>
  </sheetData>
  <sheetProtection algorithmName="SHA-512" hashValue="nmZSXYrQONsYuJXAEadIxBD5x0Q03DtLvYyaWyOG4dinmgzNdvo1+qoj6yO7EGckXPkTSrVk5or/Ur4ehzhElQ==" saltValue="gXI/gOxyrHRnm6mro4/luQ==" spinCount="100000" sheet="1" objects="1" scenarios="1"/>
  <mergeCells count="4">
    <mergeCell ref="A16:A17"/>
    <mergeCell ref="A12:A13"/>
    <mergeCell ref="A14:A15"/>
    <mergeCell ref="A18:A19"/>
  </mergeCells>
  <dataValidations count="1">
    <dataValidation type="list" errorStyle="warning" allowBlank="1" showErrorMessage="1" error="Voer juiste waarde in. " sqref="C7 C5 C14 C16 C18 C9 C20 C3 E5 E14 E16 E18 E9 E20 E3 E7 G5 G14 G16 G18 G9 G20 G3 G7" xr:uid="{DF016927-6005-8040-8CF3-75005A4E019C}">
      <formula1>Score</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3">
    <pageSetUpPr fitToPage="1"/>
  </sheetPr>
  <dimension ref="A1:K55"/>
  <sheetViews>
    <sheetView showGridLines="0" topLeftCell="A28" zoomScaleNormal="100" workbookViewId="0">
      <selection activeCell="G46" sqref="G46"/>
    </sheetView>
  </sheetViews>
  <sheetFormatPr defaultColWidth="8.77734375" defaultRowHeight="14.4"/>
  <cols>
    <col min="1" max="1" width="68.77734375" style="2" bestFit="1" customWidth="1"/>
    <col min="2" max="2" width="41.77734375" style="2" customWidth="1"/>
    <col min="3" max="3" width="1.77734375" style="2" customWidth="1"/>
    <col min="4" max="4" width="25.77734375" style="2" customWidth="1"/>
    <col min="5" max="5" width="38.33203125" style="2" customWidth="1"/>
    <col min="6" max="6" width="1.77734375" style="2" customWidth="1"/>
    <col min="7" max="7" width="25.77734375" style="2" customWidth="1"/>
    <col min="8" max="8" width="38.33203125" style="2" customWidth="1"/>
    <col min="9" max="9" width="1.77734375" style="2" customWidth="1"/>
    <col min="10" max="10" width="25.77734375" style="2" customWidth="1"/>
    <col min="11" max="11" width="38.33203125" style="2" customWidth="1"/>
  </cols>
  <sheetData>
    <row r="1" spans="1:11" ht="49.95" customHeight="1">
      <c r="A1" s="94" t="s">
        <v>20</v>
      </c>
      <c r="B1" s="95"/>
      <c r="C1" s="95"/>
      <c r="D1" s="95"/>
      <c r="E1" s="95"/>
      <c r="F1" s="68"/>
      <c r="G1" s="68"/>
      <c r="H1" s="68"/>
      <c r="I1" s="68"/>
      <c r="J1" s="68"/>
      <c r="K1" s="68"/>
    </row>
    <row r="2" spans="1:11" ht="17.399999999999999">
      <c r="A2" s="96" t="str">
        <f>'Beoordelen open vragen'!A1</f>
        <v>Beoordeling criterium Open vragen</v>
      </c>
      <c r="B2" s="97"/>
      <c r="C2" s="66"/>
      <c r="D2" s="79" t="str">
        <f>'Lid RvT - VZ AC'!C1</f>
        <v>Inschrijver 1</v>
      </c>
      <c r="E2" s="80"/>
      <c r="F2" s="66"/>
      <c r="G2" s="79" t="str">
        <f>'Lid RvT - VZ AC'!E1</f>
        <v>Inschrijver 2</v>
      </c>
      <c r="H2" s="80"/>
      <c r="I2" s="66"/>
      <c r="J2" s="79" t="str">
        <f>'Lid RvT - VZ AC'!G1</f>
        <v>Inschrijver 3</v>
      </c>
      <c r="K2" s="80"/>
    </row>
    <row r="3" spans="1:11">
      <c r="A3" s="88" t="str">
        <f>'Beoordelen open vragen'!A3</f>
        <v xml:space="preserve">6.1.1 DUURZAAMHEID EN MVO 	</v>
      </c>
      <c r="B3" s="48" t="str">
        <f>'Lid RvT - VZ AC'!A1</f>
        <v>Lid RvT - Voorzitter AC</v>
      </c>
      <c r="C3" s="49"/>
      <c r="D3" s="24" t="str">
        <f>'Lid RvT - VZ AC'!C3</f>
        <v>Score:</v>
      </c>
      <c r="E3" s="73" t="s">
        <v>21</v>
      </c>
      <c r="F3" s="49"/>
      <c r="G3" s="24" t="str">
        <f>'Lid RvT - VZ AC'!E3</f>
        <v>Score:</v>
      </c>
      <c r="H3" s="73" t="s">
        <v>21</v>
      </c>
      <c r="I3" s="49"/>
      <c r="J3" s="24" t="str">
        <f>'Lid RvT - VZ AC'!G3</f>
        <v>Score:</v>
      </c>
      <c r="K3" s="73" t="s">
        <v>21</v>
      </c>
    </row>
    <row r="4" spans="1:11">
      <c r="A4" s="89"/>
      <c r="B4" s="48" t="str">
        <f>'Lid RvT - Lid AC'!A1</f>
        <v>Lid RvT - Lid AC</v>
      </c>
      <c r="C4" s="49"/>
      <c r="D4" s="24" t="str">
        <f>'Lid RvT - Lid AC'!C3</f>
        <v>Score:</v>
      </c>
      <c r="E4" s="74"/>
      <c r="F4" s="49"/>
      <c r="G4" s="24" t="str">
        <f>'Lid RvT - Lid AC'!E3</f>
        <v>Score:</v>
      </c>
      <c r="H4" s="74"/>
      <c r="I4" s="49"/>
      <c r="J4" s="24" t="str">
        <f>'Lid RvT - Lid AC'!G3</f>
        <v>Score:</v>
      </c>
      <c r="K4" s="74"/>
    </row>
    <row r="5" spans="1:11">
      <c r="A5" s="89"/>
      <c r="B5" s="48" t="str">
        <f>'Lid CvB'!A1</f>
        <v>Lid CvB</v>
      </c>
      <c r="C5" s="49"/>
      <c r="D5" s="24" t="str">
        <f>'Lid CvB'!C3</f>
        <v>Score:</v>
      </c>
      <c r="E5" s="74"/>
      <c r="F5" s="49"/>
      <c r="G5" s="24" t="str">
        <f>'Lid CvB'!E3</f>
        <v>Score:</v>
      </c>
      <c r="H5" s="74"/>
      <c r="I5" s="49"/>
      <c r="J5" s="24" t="str">
        <f>'Lid CvB'!G3</f>
        <v>Score:</v>
      </c>
      <c r="K5" s="74"/>
    </row>
    <row r="6" spans="1:11">
      <c r="A6" s="89"/>
      <c r="B6" s="48" t="str">
        <f>'Concern Controller'!A1</f>
        <v>Concern Controller</v>
      </c>
      <c r="C6" s="49"/>
      <c r="D6" s="24" t="str">
        <f>'Concern Controller'!C3</f>
        <v>Score:</v>
      </c>
      <c r="E6" s="74"/>
      <c r="F6" s="49"/>
      <c r="G6" s="24" t="str">
        <f>'Concern Controller'!E3</f>
        <v>Score:</v>
      </c>
      <c r="H6" s="74"/>
      <c r="I6" s="49"/>
      <c r="J6" s="24" t="str">
        <f>'Concern Controller'!G3</f>
        <v>Score:</v>
      </c>
      <c r="K6" s="74"/>
    </row>
    <row r="7" spans="1:11">
      <c r="A7" s="89"/>
      <c r="B7" s="48" t="str">
        <f>'Finance Manager'!A1</f>
        <v>Finance Manager</v>
      </c>
      <c r="C7" s="49"/>
      <c r="D7" s="24" t="str">
        <f>'Finance Manager'!C3</f>
        <v>Score:</v>
      </c>
      <c r="E7" s="74"/>
      <c r="F7" s="49"/>
      <c r="G7" s="24" t="str">
        <f>'Finance Manager'!E3</f>
        <v>Score:</v>
      </c>
      <c r="H7" s="74"/>
      <c r="I7" s="49"/>
      <c r="J7" s="24" t="str">
        <f>'Finance Manager'!G3</f>
        <v>Score:</v>
      </c>
      <c r="K7" s="74"/>
    </row>
    <row r="8" spans="1:11">
      <c r="A8" s="84" t="s">
        <v>22</v>
      </c>
      <c r="B8" s="85"/>
      <c r="C8" s="50"/>
      <c r="D8" s="23" t="s">
        <v>3</v>
      </c>
      <c r="E8" s="74"/>
      <c r="F8" s="50"/>
      <c r="G8" s="23" t="s">
        <v>3</v>
      </c>
      <c r="H8" s="74"/>
      <c r="I8" s="50"/>
      <c r="J8" s="23" t="s">
        <v>3</v>
      </c>
      <c r="K8" s="74"/>
    </row>
    <row r="9" spans="1:11">
      <c r="A9" s="51"/>
      <c r="B9" s="52" t="s">
        <v>23</v>
      </c>
      <c r="C9" s="50"/>
      <c r="D9" s="22" t="str">
        <f>IF(D8="Onvoldoende","UITSLUITING",IF(D8="Matig","- € 24.000",IF(D8="Voldoende","€ 0",IF(D8="Goed","€ 6.000",IF(D8="Uitmuntend","€ 8.000"," ")))))</f>
        <v xml:space="preserve"> </v>
      </c>
      <c r="E9" s="75"/>
      <c r="F9" s="50"/>
      <c r="G9" s="22" t="str">
        <f>IF(G8="Onvoldoende","UITSLUITING",IF(G8="Matig","- € 24.000",IF(G8="Voldoende","€ 0",IF(G8="Goed","€ 6.000",IF(G8="Uitmuntend","€ 8.000"," ")))))</f>
        <v xml:space="preserve"> </v>
      </c>
      <c r="H9" s="75"/>
      <c r="I9" s="50"/>
      <c r="J9" s="22" t="str">
        <f>IF(J8="Onvoldoende","UITSLUITING",IF(J8="Matig","- € 24.000",IF(J8="Voldoende","€ 0",IF(J8="Goed","€ 6.000",IF(J8="Uitmuntend","€ 8.000"," ")))))</f>
        <v xml:space="preserve"> </v>
      </c>
      <c r="K9" s="75"/>
    </row>
    <row r="10" spans="1:11">
      <c r="A10" s="88" t="str">
        <f>'Beoordelen open vragen'!A5</f>
        <v xml:space="preserve">6.1.2 	WERKWIJZE JAARREKENING (INTERIM EN EINDEJAARSCONTROLE) EN BEKOSTIGINGSCONTROLE (ASSURANCERAPPORTEN) </v>
      </c>
      <c r="B10" s="48" t="str">
        <f>'Lid RvT - VZ AC'!A1</f>
        <v>Lid RvT - Voorzitter AC</v>
      </c>
      <c r="C10" s="49"/>
      <c r="D10" s="24" t="str">
        <f>'Lid RvT - VZ AC'!C5</f>
        <v>Score:</v>
      </c>
      <c r="E10" s="73" t="s">
        <v>21</v>
      </c>
      <c r="F10" s="49"/>
      <c r="G10" s="24" t="str">
        <f>'Lid RvT - VZ AC'!E5</f>
        <v>Score:</v>
      </c>
      <c r="H10" s="73" t="s">
        <v>21</v>
      </c>
      <c r="I10" s="49"/>
      <c r="J10" s="24" t="str">
        <f>'Lid RvT - VZ AC'!G5</f>
        <v>Score:</v>
      </c>
      <c r="K10" s="73" t="s">
        <v>21</v>
      </c>
    </row>
    <row r="11" spans="1:11">
      <c r="A11" s="89"/>
      <c r="B11" s="48" t="str">
        <f>'Lid RvT - Lid AC'!A1</f>
        <v>Lid RvT - Lid AC</v>
      </c>
      <c r="C11" s="49"/>
      <c r="D11" s="24" t="str">
        <f>'Lid RvT - Lid AC'!C5</f>
        <v>Score:</v>
      </c>
      <c r="E11" s="74"/>
      <c r="F11" s="49"/>
      <c r="G11" s="24" t="str">
        <f>'Lid RvT - Lid AC'!E5</f>
        <v>Score:</v>
      </c>
      <c r="H11" s="74"/>
      <c r="I11" s="49"/>
      <c r="J11" s="24" t="str">
        <f>'Lid RvT - Lid AC'!G5</f>
        <v>Score:</v>
      </c>
      <c r="K11" s="74"/>
    </row>
    <row r="12" spans="1:11">
      <c r="A12" s="89"/>
      <c r="B12" s="48" t="str">
        <f>'Lid CvB'!A1</f>
        <v>Lid CvB</v>
      </c>
      <c r="C12" s="49"/>
      <c r="D12" s="24" t="str">
        <f>'Lid CvB'!C5</f>
        <v>Score:</v>
      </c>
      <c r="E12" s="74"/>
      <c r="F12" s="49"/>
      <c r="G12" s="24" t="str">
        <f>'Lid CvB'!E5</f>
        <v>Score:</v>
      </c>
      <c r="H12" s="74"/>
      <c r="I12" s="49"/>
      <c r="J12" s="24" t="str">
        <f>'Lid CvB'!G5</f>
        <v>Score:</v>
      </c>
      <c r="K12" s="74"/>
    </row>
    <row r="13" spans="1:11">
      <c r="A13" s="89"/>
      <c r="B13" s="48" t="str">
        <f>'Concern Controller'!A1</f>
        <v>Concern Controller</v>
      </c>
      <c r="C13" s="49"/>
      <c r="D13" s="24" t="str">
        <f>'Concern Controller'!C5</f>
        <v>Score:</v>
      </c>
      <c r="E13" s="74"/>
      <c r="F13" s="49"/>
      <c r="G13" s="24" t="str">
        <f>'Concern Controller'!E5</f>
        <v>Score:</v>
      </c>
      <c r="H13" s="74"/>
      <c r="I13" s="49"/>
      <c r="J13" s="24" t="str">
        <f>'Concern Controller'!G5</f>
        <v>Score:</v>
      </c>
      <c r="K13" s="74"/>
    </row>
    <row r="14" spans="1:11">
      <c r="A14" s="89"/>
      <c r="B14" s="48" t="str">
        <f>'Finance Manager'!A1</f>
        <v>Finance Manager</v>
      </c>
      <c r="C14" s="49"/>
      <c r="D14" s="24" t="str">
        <f>'Finance Manager'!C5</f>
        <v>Score:</v>
      </c>
      <c r="E14" s="74"/>
      <c r="F14" s="49"/>
      <c r="G14" s="24" t="str">
        <f>'Finance Manager'!E5</f>
        <v>Score:</v>
      </c>
      <c r="H14" s="74"/>
      <c r="I14" s="49"/>
      <c r="J14" s="24" t="str">
        <f>'Finance Manager'!G5</f>
        <v>Score:</v>
      </c>
      <c r="K14" s="74"/>
    </row>
    <row r="15" spans="1:11">
      <c r="A15" s="84" t="s">
        <v>22</v>
      </c>
      <c r="B15" s="85"/>
      <c r="C15" s="50"/>
      <c r="D15" s="23" t="s">
        <v>3</v>
      </c>
      <c r="E15" s="74"/>
      <c r="F15" s="50"/>
      <c r="G15" s="23" t="s">
        <v>3</v>
      </c>
      <c r="H15" s="74"/>
      <c r="I15" s="50"/>
      <c r="J15" s="23" t="s">
        <v>3</v>
      </c>
      <c r="K15" s="74"/>
    </row>
    <row r="16" spans="1:11">
      <c r="A16" s="51"/>
      <c r="B16" s="52" t="s">
        <v>24</v>
      </c>
      <c r="C16" s="50"/>
      <c r="D16" s="22" t="str">
        <f>IF(D15="Onvoldoende","UITSLUITING",IF(D15="Matig","- € 80.000",IF(D15="Voldoende","€ 0",IF(D15="Goed","€ 18.000",IF(D15="Uitmuntend","€ 20.000"," ")))))</f>
        <v xml:space="preserve"> </v>
      </c>
      <c r="E16" s="75"/>
      <c r="F16" s="50"/>
      <c r="G16" s="22" t="str">
        <f>IF(G15="Onvoldoende","UITSLUITING",IF(G15="Matig","- € 80.000",IF(G15="Voldoende","€ 0",IF(G15="Goed","€ 18.000",IF(G15="Uitmuntend","€ 20.000"," ")))))</f>
        <v xml:space="preserve"> </v>
      </c>
      <c r="H16" s="75"/>
      <c r="I16" s="50"/>
      <c r="J16" s="22" t="str">
        <f>IF(J15="Onvoldoende","UITSLUITING",IF(J15="Matig","- € 80.000",IF(J15="Voldoende","€ 0",IF(J15="Goed","€ 18.000",IF(J15="Uitmuntend","€ 20.000"," ")))))</f>
        <v xml:space="preserve"> </v>
      </c>
      <c r="K16" s="75"/>
    </row>
    <row r="17" spans="1:11">
      <c r="A17" s="88" t="str">
        <f>'Beoordelen open vragen'!A7</f>
        <v xml:space="preserve">6.1.3 ADVIESROL/KENNIS OP AANDACHTSGEBIEDEN </v>
      </c>
      <c r="B17" s="48" t="str">
        <f>'Lid RvT - VZ AC'!A1</f>
        <v>Lid RvT - Voorzitter AC</v>
      </c>
      <c r="C17" s="49"/>
      <c r="D17" s="24" t="str">
        <f>'Lid RvT - VZ AC'!C7</f>
        <v>Score:</v>
      </c>
      <c r="E17" s="73" t="s">
        <v>21</v>
      </c>
      <c r="F17" s="49"/>
      <c r="G17" s="24" t="str">
        <f>'Lid RvT - VZ AC'!E7</f>
        <v>Score:</v>
      </c>
      <c r="H17" s="73" t="s">
        <v>21</v>
      </c>
      <c r="I17" s="49"/>
      <c r="J17" s="24" t="str">
        <f>'Lid RvT - VZ AC'!G7</f>
        <v>Score:</v>
      </c>
      <c r="K17" s="73" t="s">
        <v>21</v>
      </c>
    </row>
    <row r="18" spans="1:11">
      <c r="A18" s="89"/>
      <c r="B18" s="48" t="str">
        <f>'Lid RvT - Lid AC'!A1</f>
        <v>Lid RvT - Lid AC</v>
      </c>
      <c r="C18" s="49"/>
      <c r="D18" s="24" t="str">
        <f>'Lid RvT - Lid AC'!C7</f>
        <v>Score:</v>
      </c>
      <c r="E18" s="74"/>
      <c r="F18" s="49"/>
      <c r="G18" s="24" t="str">
        <f>'Lid RvT - Lid AC'!E7</f>
        <v>Score:</v>
      </c>
      <c r="H18" s="74"/>
      <c r="I18" s="49"/>
      <c r="J18" s="24" t="str">
        <f>'Lid RvT - Lid AC'!G7</f>
        <v>Score:</v>
      </c>
      <c r="K18" s="74"/>
    </row>
    <row r="19" spans="1:11">
      <c r="A19" s="89"/>
      <c r="B19" s="48" t="str">
        <f>'Lid CvB'!A1</f>
        <v>Lid CvB</v>
      </c>
      <c r="C19" s="49"/>
      <c r="D19" s="24" t="str">
        <f>'Lid CvB'!C7</f>
        <v>Score:</v>
      </c>
      <c r="E19" s="74"/>
      <c r="F19" s="49"/>
      <c r="G19" s="24" t="str">
        <f>'Lid CvB'!E7</f>
        <v>Score:</v>
      </c>
      <c r="H19" s="74"/>
      <c r="I19" s="49"/>
      <c r="J19" s="24" t="str">
        <f>'Lid CvB'!G7</f>
        <v>Score:</v>
      </c>
      <c r="K19" s="74"/>
    </row>
    <row r="20" spans="1:11">
      <c r="A20" s="89"/>
      <c r="B20" s="48" t="str">
        <f>'Concern Controller'!A1</f>
        <v>Concern Controller</v>
      </c>
      <c r="C20" s="49"/>
      <c r="D20" s="24" t="str">
        <f>'Concern Controller'!C7</f>
        <v>Score:</v>
      </c>
      <c r="E20" s="74"/>
      <c r="F20" s="49"/>
      <c r="G20" s="24" t="str">
        <f>'Concern Controller'!E7</f>
        <v>Score:</v>
      </c>
      <c r="H20" s="74"/>
      <c r="I20" s="49"/>
      <c r="J20" s="24" t="str">
        <f>'Concern Controller'!G7</f>
        <v>Score:</v>
      </c>
      <c r="K20" s="74"/>
    </row>
    <row r="21" spans="1:11">
      <c r="A21" s="89"/>
      <c r="B21" s="48" t="str">
        <f>'Finance Manager'!A1</f>
        <v>Finance Manager</v>
      </c>
      <c r="C21" s="49"/>
      <c r="D21" s="24" t="str">
        <f>'Finance Manager'!C7</f>
        <v>Score:</v>
      </c>
      <c r="E21" s="74"/>
      <c r="F21" s="49"/>
      <c r="G21" s="24" t="str">
        <f>'Finance Manager'!E7</f>
        <v>Score:</v>
      </c>
      <c r="H21" s="74"/>
      <c r="I21" s="49"/>
      <c r="J21" s="24" t="str">
        <f>'Finance Manager'!G7</f>
        <v>Score:</v>
      </c>
      <c r="K21" s="74"/>
    </row>
    <row r="22" spans="1:11">
      <c r="A22" s="84" t="s">
        <v>22</v>
      </c>
      <c r="B22" s="85"/>
      <c r="C22" s="50"/>
      <c r="D22" s="23" t="s">
        <v>3</v>
      </c>
      <c r="E22" s="74"/>
      <c r="F22" s="50"/>
      <c r="G22" s="23" t="s">
        <v>3</v>
      </c>
      <c r="H22" s="74"/>
      <c r="I22" s="50"/>
      <c r="J22" s="23" t="s">
        <v>3</v>
      </c>
      <c r="K22" s="74"/>
    </row>
    <row r="23" spans="1:11" ht="19.95" customHeight="1">
      <c r="A23" s="51"/>
      <c r="B23" s="52" t="s">
        <v>25</v>
      </c>
      <c r="C23" s="50"/>
      <c r="D23" s="22" t="str">
        <f>IF(D22="Onvoldoende","UITSLUITING",IF(D22="Matig","- € 36.000",IF(D22="Voldoende","€ 0",IF(D22="Goed","€ 9.000",IF(D22="Uitmuntend","€ 12.000"," ")))))</f>
        <v xml:space="preserve"> </v>
      </c>
      <c r="E23" s="75"/>
      <c r="F23" s="50"/>
      <c r="G23" s="22" t="str">
        <f>IF(G22="Onvoldoende","UITSLUITING",IF(G22="Matig","- € 36.000",IF(G22="Voldoende","€ 0",IF(G22="Goed","€ 9.000",IF(G22="Uitmuntend","€ 12.000"," ")))))</f>
        <v xml:space="preserve"> </v>
      </c>
      <c r="H23" s="75"/>
      <c r="I23" s="50"/>
      <c r="J23" s="22" t="str">
        <f>IF(J22="Onvoldoende","UITSLUITING",IF(J22="Matig","- € 36.000",IF(J22="Voldoende","€ 0",IF(J22="Goed","€ 9.000",IF(J22="Uitmuntend","€ 12.000"," ")))))</f>
        <v xml:space="preserve"> </v>
      </c>
      <c r="K23" s="75"/>
    </row>
    <row r="24" spans="1:11" s="20" customFormat="1" ht="40.049999999999997" customHeight="1">
      <c r="A24" s="83" t="s">
        <v>27</v>
      </c>
      <c r="B24" s="83"/>
      <c r="C24" s="53"/>
      <c r="D24" s="54" t="e">
        <f>D9+D16+D23</f>
        <v>#VALUE!</v>
      </c>
      <c r="E24" s="21"/>
      <c r="F24" s="53"/>
      <c r="G24" s="54" t="e">
        <f>G9+G16+G23</f>
        <v>#VALUE!</v>
      </c>
      <c r="H24" s="21"/>
      <c r="I24" s="53"/>
      <c r="J24" s="54" t="e">
        <f>J9+J16+J23</f>
        <v>#VALUE!</v>
      </c>
      <c r="K24" s="21"/>
    </row>
    <row r="26" spans="1:11" ht="19.8">
      <c r="A26" s="86" t="str">
        <f>'Beoordelen interview'!A1</f>
        <v>Beoordeling criterium Interview</v>
      </c>
      <c r="B26" s="87"/>
      <c r="C26" s="67"/>
      <c r="D26" s="81" t="str">
        <f>D2</f>
        <v>Inschrijver 1</v>
      </c>
      <c r="E26" s="82"/>
      <c r="F26" s="67"/>
      <c r="G26" s="81" t="str">
        <f>G2</f>
        <v>Inschrijver 2</v>
      </c>
      <c r="H26" s="82"/>
      <c r="I26" s="67"/>
      <c r="J26" s="81" t="str">
        <f>J2</f>
        <v>Inschrijver 3</v>
      </c>
      <c r="K26" s="82"/>
    </row>
    <row r="27" spans="1:11">
      <c r="A27" s="88" t="str">
        <f>'Beoordelen interview'!A3</f>
        <v>Vraag 1</v>
      </c>
      <c r="B27" s="48" t="str">
        <f>'Lid RvT - VZ AC'!A1</f>
        <v>Lid RvT - Voorzitter AC</v>
      </c>
      <c r="C27" s="49"/>
      <c r="D27" s="24" t="str">
        <f>'Lid RvT - VZ AC'!C12</f>
        <v>Score:</v>
      </c>
      <c r="E27" s="73" t="s">
        <v>21</v>
      </c>
      <c r="F27" s="49"/>
      <c r="G27" s="24" t="str">
        <f>'Lid RvT - VZ AC'!E12</f>
        <v>Score:</v>
      </c>
      <c r="H27" s="73" t="s">
        <v>21</v>
      </c>
      <c r="I27" s="49"/>
      <c r="J27" s="24" t="str">
        <f>'Lid RvT - VZ AC'!G12</f>
        <v>Score:</v>
      </c>
      <c r="K27" s="73" t="s">
        <v>21</v>
      </c>
    </row>
    <row r="28" spans="1:11">
      <c r="A28" s="89"/>
      <c r="B28" s="48" t="str">
        <f>'Lid RvT - Lid AC'!A1</f>
        <v>Lid RvT - Lid AC</v>
      </c>
      <c r="C28" s="49"/>
      <c r="D28" s="24" t="str">
        <f>'Lid RvT - Lid AC'!C12</f>
        <v>Score:</v>
      </c>
      <c r="E28" s="74"/>
      <c r="F28" s="49"/>
      <c r="G28" s="24" t="str">
        <f>'Lid RvT - Lid AC'!E12</f>
        <v>Score:</v>
      </c>
      <c r="H28" s="74"/>
      <c r="I28" s="49"/>
      <c r="J28" s="24" t="str">
        <f>'Lid RvT - Lid AC'!G12</f>
        <v>Score:</v>
      </c>
      <c r="K28" s="74"/>
    </row>
    <row r="29" spans="1:11">
      <c r="A29" s="89"/>
      <c r="B29" s="48" t="str">
        <f>'Lid CvB'!A1</f>
        <v>Lid CvB</v>
      </c>
      <c r="C29" s="49"/>
      <c r="D29" s="24" t="str">
        <f>'Lid CvB'!C12</f>
        <v>Score:</v>
      </c>
      <c r="E29" s="74"/>
      <c r="F29" s="49"/>
      <c r="G29" s="24" t="str">
        <f>'Lid CvB'!E12</f>
        <v>Score:</v>
      </c>
      <c r="H29" s="74"/>
      <c r="I29" s="49"/>
      <c r="J29" s="24" t="str">
        <f>'Lid CvB'!G12</f>
        <v>Score:</v>
      </c>
      <c r="K29" s="74"/>
    </row>
    <row r="30" spans="1:11">
      <c r="A30" s="89"/>
      <c r="B30" s="48" t="str">
        <f>'Concern Controller'!A1</f>
        <v>Concern Controller</v>
      </c>
      <c r="C30" s="49"/>
      <c r="D30" s="24" t="str">
        <f>'Concern Controller'!C12</f>
        <v>Score:</v>
      </c>
      <c r="E30" s="74"/>
      <c r="F30" s="49"/>
      <c r="G30" s="24" t="str">
        <f>'Concern Controller'!E12</f>
        <v>Score:</v>
      </c>
      <c r="H30" s="74"/>
      <c r="I30" s="49"/>
      <c r="J30" s="24" t="str">
        <f>'Concern Controller'!G12</f>
        <v>Score:</v>
      </c>
      <c r="K30" s="74"/>
    </row>
    <row r="31" spans="1:11">
      <c r="A31" s="89"/>
      <c r="B31" s="48" t="str">
        <f>'Finance Manager'!A1</f>
        <v>Finance Manager</v>
      </c>
      <c r="C31" s="49"/>
      <c r="D31" s="24" t="str">
        <f>'Finance Manager'!C12</f>
        <v>Score:</v>
      </c>
      <c r="E31" s="74"/>
      <c r="F31" s="49"/>
      <c r="G31" s="24" t="str">
        <f>'Finance Manager'!E12</f>
        <v>Score:</v>
      </c>
      <c r="H31" s="74"/>
      <c r="I31" s="49"/>
      <c r="J31" s="24" t="str">
        <f>'Finance Manager'!G12</f>
        <v>Score:</v>
      </c>
      <c r="K31" s="74"/>
    </row>
    <row r="32" spans="1:11">
      <c r="A32" s="84" t="s">
        <v>22</v>
      </c>
      <c r="B32" s="85"/>
      <c r="C32" s="50"/>
      <c r="D32" s="23" t="s">
        <v>3</v>
      </c>
      <c r="E32" s="74"/>
      <c r="F32" s="50"/>
      <c r="G32" s="23" t="s">
        <v>3</v>
      </c>
      <c r="H32" s="74"/>
      <c r="I32" s="50"/>
      <c r="J32" s="23" t="s">
        <v>3</v>
      </c>
      <c r="K32" s="74"/>
    </row>
    <row r="33" spans="1:11">
      <c r="A33" s="51"/>
      <c r="B33" s="52" t="s">
        <v>23</v>
      </c>
      <c r="C33" s="50"/>
      <c r="D33" s="22" t="str">
        <f>IF(D32="Onvoldoende","UITSLUITING",IF(D32="Matig","- € 20.000",IF(D32="Voldoende","€ 0",IF(D32="Goed","€ 3.750",IF(D32="Uitmuntend","€ 5.000"," ")))))</f>
        <v xml:space="preserve"> </v>
      </c>
      <c r="E33" s="75"/>
      <c r="F33" s="50"/>
      <c r="G33" s="22" t="str">
        <f>IF(G32="Onvoldoende","UITSLUITING",IF(G32="Matig","- € 20.000",IF(G32="Voldoende","€ 0",IF(G32="Goed","€ 3.750",IF(G32="Uitmuntend","€ 5.000"," ")))))</f>
        <v xml:space="preserve"> </v>
      </c>
      <c r="H33" s="75"/>
      <c r="I33" s="50"/>
      <c r="J33" s="22" t="str">
        <f>IF(J32="Onvoldoende","UITSLUITING",IF(J32="Matig","- € 20.000",IF(J32="Voldoende","€ 0",IF(J32="Goed","€ 3.750",IF(J32="Uitmuntend","€ 5.000"," ")))))</f>
        <v xml:space="preserve"> </v>
      </c>
      <c r="K33" s="75"/>
    </row>
    <row r="34" spans="1:11">
      <c r="A34" s="88" t="str">
        <f>'Beoordelen interview'!A4</f>
        <v>Vraag 2</v>
      </c>
      <c r="B34" s="48" t="str">
        <f>'Lid RvT - VZ AC'!A1</f>
        <v>Lid RvT - Voorzitter AC</v>
      </c>
      <c r="C34" s="49"/>
      <c r="D34" s="24" t="str">
        <f>'Lid RvT - VZ AC'!C14</f>
        <v>Score:</v>
      </c>
      <c r="E34" s="73" t="s">
        <v>21</v>
      </c>
      <c r="F34" s="49"/>
      <c r="G34" s="24" t="str">
        <f>'Lid RvT - VZ AC'!E14</f>
        <v>Score:</v>
      </c>
      <c r="H34" s="73" t="s">
        <v>21</v>
      </c>
      <c r="I34" s="49"/>
      <c r="J34" s="24" t="str">
        <f>'Lid RvT - VZ AC'!G14</f>
        <v>Score:</v>
      </c>
      <c r="K34" s="73" t="s">
        <v>21</v>
      </c>
    </row>
    <row r="35" spans="1:11">
      <c r="A35" s="89"/>
      <c r="B35" s="48" t="str">
        <f>'Lid RvT - Lid AC'!A1</f>
        <v>Lid RvT - Lid AC</v>
      </c>
      <c r="C35" s="49"/>
      <c r="D35" s="24" t="str">
        <f>'Lid RvT - Lid AC'!C14</f>
        <v>Score:</v>
      </c>
      <c r="E35" s="74"/>
      <c r="F35" s="49"/>
      <c r="G35" s="24">
        <f>'Lid RvT - Lid AC'!FE14</f>
        <v>0</v>
      </c>
      <c r="H35" s="74"/>
      <c r="I35" s="49"/>
      <c r="J35" s="24" t="str">
        <f>'Lid RvT - Lid AC'!G14</f>
        <v>Score:</v>
      </c>
      <c r="K35" s="74"/>
    </row>
    <row r="36" spans="1:11">
      <c r="A36" s="89"/>
      <c r="B36" s="48" t="str">
        <f>'Lid CvB'!A1</f>
        <v>Lid CvB</v>
      </c>
      <c r="C36" s="49"/>
      <c r="D36" s="24" t="str">
        <f>'Lid CvB'!C14</f>
        <v>Score:</v>
      </c>
      <c r="E36" s="74"/>
      <c r="F36" s="49"/>
      <c r="G36" s="24" t="str">
        <f>'Lid CvB'!E14</f>
        <v>Score:</v>
      </c>
      <c r="H36" s="74"/>
      <c r="I36" s="49"/>
      <c r="J36" s="24" t="str">
        <f>'Lid CvB'!G14</f>
        <v>Score:</v>
      </c>
      <c r="K36" s="74"/>
    </row>
    <row r="37" spans="1:11">
      <c r="A37" s="89"/>
      <c r="B37" s="48" t="str">
        <f>'Concern Controller'!A1</f>
        <v>Concern Controller</v>
      </c>
      <c r="C37" s="49"/>
      <c r="D37" s="24" t="str">
        <f>'Concern Controller'!C14</f>
        <v>Score:</v>
      </c>
      <c r="E37" s="74"/>
      <c r="F37" s="49"/>
      <c r="G37" s="24" t="str">
        <f>'Concern Controller'!E14</f>
        <v>Score:</v>
      </c>
      <c r="H37" s="74"/>
      <c r="I37" s="49"/>
      <c r="J37" s="24" t="str">
        <f>'Concern Controller'!G14</f>
        <v>Score:</v>
      </c>
      <c r="K37" s="74"/>
    </row>
    <row r="38" spans="1:11">
      <c r="A38" s="89"/>
      <c r="B38" s="48" t="str">
        <f>'Finance Manager'!A1</f>
        <v>Finance Manager</v>
      </c>
      <c r="C38" s="49"/>
      <c r="D38" s="24" t="str">
        <f>'Finance Manager'!C14</f>
        <v>Score:</v>
      </c>
      <c r="E38" s="74"/>
      <c r="F38" s="49"/>
      <c r="G38" s="24" t="str">
        <f>'Finance Manager'!E14</f>
        <v>Score:</v>
      </c>
      <c r="H38" s="74"/>
      <c r="I38" s="49"/>
      <c r="J38" s="24" t="str">
        <f>'Finance Manager'!G14</f>
        <v>Score:</v>
      </c>
      <c r="K38" s="74"/>
    </row>
    <row r="39" spans="1:11">
      <c r="A39" s="84" t="s">
        <v>22</v>
      </c>
      <c r="B39" s="85"/>
      <c r="C39" s="50"/>
      <c r="D39" s="23" t="s">
        <v>3</v>
      </c>
      <c r="E39" s="74"/>
      <c r="F39" s="50"/>
      <c r="G39" s="23" t="s">
        <v>3</v>
      </c>
      <c r="H39" s="74"/>
      <c r="I39" s="50"/>
      <c r="J39" s="23" t="s">
        <v>3</v>
      </c>
      <c r="K39" s="74"/>
    </row>
    <row r="40" spans="1:11">
      <c r="A40" s="51"/>
      <c r="B40" s="52" t="s">
        <v>24</v>
      </c>
      <c r="C40" s="50"/>
      <c r="D40" s="22" t="str">
        <f>IF(D39="Onvoldoende","UITSLUITING",IF(D39="Matig","- € 20.000",IF(D39="Voldoende","€ 0",IF(D39="Goed","€ 3.750",IF(D39="Uitmuntend","€ 5.000"," ")))))</f>
        <v xml:space="preserve"> </v>
      </c>
      <c r="E40" s="75"/>
      <c r="F40" s="50"/>
      <c r="G40" s="22" t="str">
        <f>IF(G39="Onvoldoende","UITSLUITING",IF(G39="Matig","- € 20.000",IF(G39="Voldoende","€ 0",IF(G39="Goed","€ 3.750",IF(G39="Uitmuntend","€ 5.000"," ")))))</f>
        <v xml:space="preserve"> </v>
      </c>
      <c r="H40" s="75"/>
      <c r="I40" s="50"/>
      <c r="J40" s="22" t="str">
        <f>IF(J39="Onvoldoende","UITSLUITING",IF(J39="Matig","- € 20.000",IF(J39="Voldoende","€ 0",IF(J39="Goed","€ 3.750",IF(J39="Uitmuntend","€ 5.000"," ")))))</f>
        <v xml:space="preserve"> </v>
      </c>
      <c r="K40" s="75"/>
    </row>
    <row r="41" spans="1:11">
      <c r="A41" s="88" t="str">
        <f>'Beoordelen interview'!A5</f>
        <v>Vraag 3</v>
      </c>
      <c r="B41" s="48" t="str">
        <f>'Lid RvT - VZ AC'!A1</f>
        <v>Lid RvT - Voorzitter AC</v>
      </c>
      <c r="C41" s="49"/>
      <c r="D41" s="24" t="str">
        <f>'Lid RvT - VZ AC'!C16</f>
        <v>Score:</v>
      </c>
      <c r="E41" s="73" t="s">
        <v>21</v>
      </c>
      <c r="F41" s="49"/>
      <c r="G41" s="24" t="str">
        <f>'Lid RvT - VZ AC'!E16</f>
        <v>Score:</v>
      </c>
      <c r="H41" s="73" t="s">
        <v>21</v>
      </c>
      <c r="I41" s="49"/>
      <c r="J41" s="24" t="str">
        <f>'Lid RvT - VZ AC'!G16</f>
        <v>Score:</v>
      </c>
      <c r="K41" s="73" t="s">
        <v>21</v>
      </c>
    </row>
    <row r="42" spans="1:11">
      <c r="A42" s="89"/>
      <c r="B42" s="48" t="str">
        <f>'Lid RvT - Lid AC'!A1</f>
        <v>Lid RvT - Lid AC</v>
      </c>
      <c r="C42" s="49"/>
      <c r="D42" s="24" t="str">
        <f>'Lid RvT - Lid AC'!C16</f>
        <v>Score:</v>
      </c>
      <c r="E42" s="74"/>
      <c r="F42" s="49"/>
      <c r="G42" s="24" t="str">
        <f>'Lid RvT - Lid AC'!E16</f>
        <v>Score:</v>
      </c>
      <c r="H42" s="74"/>
      <c r="I42" s="49"/>
      <c r="J42" s="24" t="str">
        <f>'Lid RvT - Lid AC'!G16</f>
        <v>Score:</v>
      </c>
      <c r="K42" s="74"/>
    </row>
    <row r="43" spans="1:11">
      <c r="A43" s="89"/>
      <c r="B43" s="48" t="str">
        <f>'Lid CvB'!A1</f>
        <v>Lid CvB</v>
      </c>
      <c r="C43" s="49"/>
      <c r="D43" s="24" t="str">
        <f>'Lid CvB'!C16</f>
        <v>Score:</v>
      </c>
      <c r="E43" s="74"/>
      <c r="F43" s="49"/>
      <c r="G43" s="24" t="str">
        <f>'Lid CvB'!E16</f>
        <v>Score:</v>
      </c>
      <c r="H43" s="74"/>
      <c r="I43" s="49"/>
      <c r="J43" s="24" t="str">
        <f>'Lid CvB'!G16</f>
        <v>Score:</v>
      </c>
      <c r="K43" s="74"/>
    </row>
    <row r="44" spans="1:11">
      <c r="A44" s="89"/>
      <c r="B44" s="48" t="str">
        <f>'Concern Controller'!A1</f>
        <v>Concern Controller</v>
      </c>
      <c r="C44" s="49"/>
      <c r="D44" s="24" t="str">
        <f>'Concern Controller'!C16</f>
        <v>Score:</v>
      </c>
      <c r="E44" s="74"/>
      <c r="F44" s="49"/>
      <c r="G44" s="24" t="str">
        <f>'Concern Controller'!E16</f>
        <v>Score:</v>
      </c>
      <c r="H44" s="74"/>
      <c r="I44" s="49"/>
      <c r="J44" s="24" t="str">
        <f>'Concern Controller'!G16</f>
        <v>Score:</v>
      </c>
      <c r="K44" s="74"/>
    </row>
    <row r="45" spans="1:11">
      <c r="A45" s="89"/>
      <c r="B45" s="48" t="str">
        <f>'Finance Manager'!A1</f>
        <v>Finance Manager</v>
      </c>
      <c r="C45" s="49"/>
      <c r="D45" s="24" t="str">
        <f>'Finance Manager'!C16</f>
        <v>Score:</v>
      </c>
      <c r="E45" s="74"/>
      <c r="F45" s="49"/>
      <c r="G45" s="24" t="str">
        <f>'Finance Manager'!E16</f>
        <v>Score:</v>
      </c>
      <c r="H45" s="74"/>
      <c r="I45" s="49"/>
      <c r="J45" s="24" t="str">
        <f>'Finance Manager'!G16</f>
        <v>Score:</v>
      </c>
      <c r="K45" s="74"/>
    </row>
    <row r="46" spans="1:11">
      <c r="A46" s="84" t="s">
        <v>22</v>
      </c>
      <c r="B46" s="85"/>
      <c r="C46" s="50"/>
      <c r="D46" s="23" t="s">
        <v>3</v>
      </c>
      <c r="E46" s="74"/>
      <c r="F46" s="50"/>
      <c r="G46" s="23" t="s">
        <v>3</v>
      </c>
      <c r="H46" s="74"/>
      <c r="I46" s="50"/>
      <c r="J46" s="23" t="s">
        <v>3</v>
      </c>
      <c r="K46" s="74"/>
    </row>
    <row r="47" spans="1:11">
      <c r="A47" s="51"/>
      <c r="B47" s="52" t="s">
        <v>25</v>
      </c>
      <c r="C47" s="50"/>
      <c r="D47" s="22" t="str">
        <f>IF(D46="Onvoldoende","UITSLUITING",IF(D46="Matig","- € 20.000",IF(D46="Voldoende","€ 0",IF(D46="Goed","€ 3.750",IF(D46="Uitmuntend","€ 5.000"," ")))))</f>
        <v xml:space="preserve"> </v>
      </c>
      <c r="E47" s="75"/>
      <c r="F47" s="50"/>
      <c r="G47" s="22" t="str">
        <f>IF(G46="Onvoldoende","UITSLUITING",IF(G46="Matig","- € 20.000",IF(G46="Voldoende","€ 0",IF(G46="Goed","€ 3.750",IF(G46="Uitmuntend","€ 5.000"," ")))))</f>
        <v xml:space="preserve"> </v>
      </c>
      <c r="H47" s="75"/>
      <c r="I47" s="50"/>
      <c r="J47" s="22" t="str">
        <f>IF(J46="Onvoldoende","UITSLUITING",IF(J46="Matig","- € 20.000",IF(J46="Voldoende","€ 0",IF(J46="Goed","€ 3.750",IF(J46="Uitmuntend","€ 5.000"," ")))))</f>
        <v xml:space="preserve"> </v>
      </c>
      <c r="K47" s="75"/>
    </row>
    <row r="48" spans="1:11">
      <c r="A48" s="90" t="str">
        <f>'Beoordelen interview'!A6</f>
        <v>Vraag 4</v>
      </c>
      <c r="B48" s="48" t="str">
        <f>'Lid RvT - VZ AC'!A1</f>
        <v>Lid RvT - Voorzitter AC</v>
      </c>
      <c r="C48" s="62"/>
      <c r="D48" s="63" t="str">
        <f>'Lid RvT - VZ AC'!C18</f>
        <v>Score:</v>
      </c>
      <c r="E48" s="76" t="s">
        <v>21</v>
      </c>
      <c r="F48" s="62"/>
      <c r="G48" s="63" t="str">
        <f>'Lid RvT - VZ AC'!E18</f>
        <v>Score:</v>
      </c>
      <c r="H48" s="76" t="s">
        <v>21</v>
      </c>
      <c r="I48" s="62"/>
      <c r="J48" s="63" t="str">
        <f>'Lid RvT - VZ AC'!G18</f>
        <v>Score:</v>
      </c>
      <c r="K48" s="76" t="s">
        <v>21</v>
      </c>
    </row>
    <row r="49" spans="1:11">
      <c r="A49" s="91"/>
      <c r="B49" s="48" t="str">
        <f>'Lid RvT - Lid AC'!A1</f>
        <v>Lid RvT - Lid AC</v>
      </c>
      <c r="C49" s="62"/>
      <c r="D49" s="64" t="str">
        <f>'Lid RvT - Lid AC'!C18</f>
        <v>Score:</v>
      </c>
      <c r="E49" s="77"/>
      <c r="F49" s="62"/>
      <c r="G49" s="64" t="str">
        <f>'Lid RvT - Lid AC'!E18</f>
        <v>Score:</v>
      </c>
      <c r="H49" s="77"/>
      <c r="I49" s="62"/>
      <c r="J49" s="64" t="str">
        <f>'Lid RvT - Lid AC'!G18</f>
        <v>Score:</v>
      </c>
      <c r="K49" s="77"/>
    </row>
    <row r="50" spans="1:11">
      <c r="A50" s="91"/>
      <c r="B50" s="48" t="str">
        <f>'Lid CvB'!A1</f>
        <v>Lid CvB</v>
      </c>
      <c r="C50" s="62"/>
      <c r="D50" s="64" t="str">
        <f>'Lid CvB'!C18</f>
        <v>Score:</v>
      </c>
      <c r="E50" s="77"/>
      <c r="F50" s="62"/>
      <c r="G50" s="64" t="str">
        <f>'Lid CvB'!E18</f>
        <v>Score:</v>
      </c>
      <c r="H50" s="77"/>
      <c r="I50" s="62"/>
      <c r="J50" s="64" t="str">
        <f>'Lid CvB'!G18</f>
        <v>Score:</v>
      </c>
      <c r="K50" s="77"/>
    </row>
    <row r="51" spans="1:11">
      <c r="A51" s="91"/>
      <c r="B51" s="48" t="str">
        <f>'Concern Controller'!A1</f>
        <v>Concern Controller</v>
      </c>
      <c r="C51" s="62"/>
      <c r="D51" s="64" t="str">
        <f>'Concern Controller'!C18</f>
        <v>Score:</v>
      </c>
      <c r="E51" s="77"/>
      <c r="F51" s="62"/>
      <c r="G51" s="64" t="str">
        <f>'Concern Controller'!E18</f>
        <v>Score:</v>
      </c>
      <c r="H51" s="77"/>
      <c r="I51" s="62"/>
      <c r="J51" s="64" t="str">
        <f>'Concern Controller'!G18</f>
        <v>Score:</v>
      </c>
      <c r="K51" s="77"/>
    </row>
    <row r="52" spans="1:11">
      <c r="A52" s="91"/>
      <c r="B52" s="48" t="str">
        <f>'Finance Manager'!A1</f>
        <v>Finance Manager</v>
      </c>
      <c r="C52" s="62"/>
      <c r="D52" s="64" t="str">
        <f>'Finance Manager'!C18</f>
        <v>Score:</v>
      </c>
      <c r="E52" s="77"/>
      <c r="F52" s="62"/>
      <c r="G52" s="64" t="str">
        <f>'Finance Manager'!E18</f>
        <v>Score:</v>
      </c>
      <c r="H52" s="77"/>
      <c r="I52" s="62"/>
      <c r="J52" s="64" t="str">
        <f>'Finance Manager'!G18</f>
        <v>Score:</v>
      </c>
      <c r="K52" s="77"/>
    </row>
    <row r="53" spans="1:11">
      <c r="A53" s="92" t="s">
        <v>22</v>
      </c>
      <c r="B53" s="93"/>
      <c r="C53" s="62"/>
      <c r="D53" s="23" t="s">
        <v>3</v>
      </c>
      <c r="E53" s="77"/>
      <c r="F53" s="62"/>
      <c r="G53" s="23" t="s">
        <v>3</v>
      </c>
      <c r="H53" s="77"/>
      <c r="I53" s="62"/>
      <c r="J53" s="23" t="s">
        <v>3</v>
      </c>
      <c r="K53" s="77"/>
    </row>
    <row r="54" spans="1:11">
      <c r="A54" s="51"/>
      <c r="B54" s="52" t="s">
        <v>26</v>
      </c>
      <c r="C54" s="65"/>
      <c r="D54" s="22" t="str">
        <f>IF(D53="Onvoldoende","UITSLUITING",IF(D53="Matig","- € 20.000",IF(D53="Voldoende","€ 0",IF(D53="Goed","€ 3.750",IF(D53="Uitmuntend","€ 5.000"," ")))))</f>
        <v xml:space="preserve"> </v>
      </c>
      <c r="E54" s="78"/>
      <c r="F54" s="65"/>
      <c r="G54" s="22" t="str">
        <f>IF(G53="Onvoldoende","UITSLUITING",IF(G53="Matig","- € 20.000",IF(G53="Voldoende","€ 0",IF(G53="Goed","€ 3.750",IF(G53="Uitmuntend","€ 2.000"," ")))))</f>
        <v xml:space="preserve"> </v>
      </c>
      <c r="H54" s="78"/>
      <c r="I54" s="65"/>
      <c r="J54" s="22" t="str">
        <f>IF(J53="Onvoldoende","UITSLUITING",IF(J53="Matig","- € 20.000",IF(J53="Voldoende","€ 0",IF(J53="Goed","€ 3.750",IF(J53="Uitmuntend","€ 5.000"," ")))))</f>
        <v xml:space="preserve"> </v>
      </c>
      <c r="K54" s="78"/>
    </row>
    <row r="55" spans="1:11" s="20" customFormat="1" ht="40.049999999999997" customHeight="1">
      <c r="A55" s="83" t="s">
        <v>28</v>
      </c>
      <c r="B55" s="83"/>
      <c r="C55" s="53"/>
      <c r="D55" s="54" t="e">
        <f>D33+D40+D47+D54</f>
        <v>#VALUE!</v>
      </c>
      <c r="E55" s="21"/>
      <c r="F55" s="53"/>
      <c r="G55" s="54" t="e">
        <f>G33+G40+G47+G54</f>
        <v>#VALUE!</v>
      </c>
      <c r="H55" s="21"/>
      <c r="I55" s="53"/>
      <c r="J55" s="54" t="e">
        <f>J33+J40+J47+J54</f>
        <v>#VALUE!</v>
      </c>
      <c r="K55" s="21"/>
    </row>
  </sheetData>
  <sheetProtection algorithmName="SHA-512" hashValue="isGMgwBZoVR6maHm1EmoB4vpqvn/AWasJkCcaveTR/ni3P1Z9l0mX5uVe6i+0FRA0hsupscu76gkAizYFWAEoA==" saltValue="f9wUi1LU9d4ZjVC3U16+Sw==" spinCount="100000" sheet="1" objects="1" scenarios="1"/>
  <mergeCells count="46">
    <mergeCell ref="A1:E1"/>
    <mergeCell ref="D2:E2"/>
    <mergeCell ref="E3:E9"/>
    <mergeCell ref="E10:E16"/>
    <mergeCell ref="E17:E23"/>
    <mergeCell ref="A3:A7"/>
    <mergeCell ref="A10:A14"/>
    <mergeCell ref="A17:A21"/>
    <mergeCell ref="A15:B15"/>
    <mergeCell ref="A22:B22"/>
    <mergeCell ref="A8:B8"/>
    <mergeCell ref="A2:B2"/>
    <mergeCell ref="E41:E47"/>
    <mergeCell ref="A55:B55"/>
    <mergeCell ref="A41:A45"/>
    <mergeCell ref="A46:B46"/>
    <mergeCell ref="A48:A52"/>
    <mergeCell ref="E48:E54"/>
    <mergeCell ref="A53:B53"/>
    <mergeCell ref="A24:B24"/>
    <mergeCell ref="A32:B32"/>
    <mergeCell ref="A26:B26"/>
    <mergeCell ref="H27:H33"/>
    <mergeCell ref="H34:H40"/>
    <mergeCell ref="A34:A38"/>
    <mergeCell ref="E34:E40"/>
    <mergeCell ref="A39:B39"/>
    <mergeCell ref="D26:E26"/>
    <mergeCell ref="E27:E33"/>
    <mergeCell ref="A27:A31"/>
    <mergeCell ref="H41:H47"/>
    <mergeCell ref="H48:H54"/>
    <mergeCell ref="J2:K2"/>
    <mergeCell ref="K3:K9"/>
    <mergeCell ref="K10:K16"/>
    <mergeCell ref="K17:K23"/>
    <mergeCell ref="J26:K26"/>
    <mergeCell ref="K27:K33"/>
    <mergeCell ref="K34:K40"/>
    <mergeCell ref="K41:K47"/>
    <mergeCell ref="K48:K54"/>
    <mergeCell ref="G2:H2"/>
    <mergeCell ref="H3:H9"/>
    <mergeCell ref="H10:H16"/>
    <mergeCell ref="H17:H23"/>
    <mergeCell ref="G26:H26"/>
  </mergeCells>
  <dataValidations count="1">
    <dataValidation type="list" allowBlank="1" showInputMessage="1" showErrorMessage="1" sqref="D8 D15 D22 D32 D39 D46 D53 G8 G15 G22 G32 G39 G46 G53 J8 J15 J22 J32 J39 J46 J53" xr:uid="{00000000-0002-0000-0800-000000000000}">
      <formula1>Score</formula1>
    </dataValidation>
  </dataValidations>
  <pageMargins left="0.7" right="0.7" top="0.75" bottom="0.75" header="0.3" footer="0.3"/>
  <pageSetup paperSize="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67205-0C06-2348-99C2-5A4B8D3EEDEC}">
  <dimension ref="A1:G19"/>
  <sheetViews>
    <sheetView showGridLines="0" zoomScale="170" zoomScaleNormal="170" workbookViewId="0">
      <selection activeCell="E13" sqref="E13"/>
    </sheetView>
  </sheetViews>
  <sheetFormatPr defaultColWidth="10.77734375" defaultRowHeight="13.8"/>
  <cols>
    <col min="1" max="1" width="65.77734375" style="33" customWidth="1"/>
    <col min="2" max="2" width="2.77734375" style="33" customWidth="1"/>
    <col min="3" max="3" width="33.77734375" style="33" customWidth="1"/>
    <col min="4" max="4" width="2.77734375" style="33" customWidth="1"/>
    <col min="5" max="5" width="33.77734375" style="33" customWidth="1"/>
    <col min="6" max="6" width="2.77734375" style="33" customWidth="1"/>
    <col min="7" max="7" width="33.77734375" style="33" customWidth="1"/>
    <col min="8" max="16384" width="10.77734375" style="33"/>
  </cols>
  <sheetData>
    <row r="1" spans="1:7" ht="34.950000000000003" customHeight="1">
      <c r="A1" s="30" t="s">
        <v>29</v>
      </c>
      <c r="B1" s="31"/>
      <c r="C1" s="32"/>
      <c r="D1" s="31"/>
      <c r="E1" s="32"/>
      <c r="F1" s="31"/>
      <c r="G1" s="32"/>
    </row>
    <row r="2" spans="1:7" ht="34.950000000000003" customHeight="1">
      <c r="A2" s="34" t="s">
        <v>30</v>
      </c>
      <c r="B2" s="31"/>
      <c r="C2" s="35" t="str">
        <f>'Lid RvT - VZ AC'!C1</f>
        <v>Inschrijver 1</v>
      </c>
      <c r="D2" s="31"/>
      <c r="E2" s="35" t="str">
        <f>'Lid RvT - VZ AC'!E1</f>
        <v>Inschrijver 2</v>
      </c>
      <c r="F2" s="31"/>
      <c r="G2" s="35" t="str">
        <f>'Lid RvT - VZ AC'!G1</f>
        <v>Inschrijver 3</v>
      </c>
    </row>
    <row r="3" spans="1:7" s="38" customFormat="1" ht="34.950000000000003" customHeight="1">
      <c r="A3" s="36" t="s">
        <v>31</v>
      </c>
      <c r="B3" s="31"/>
      <c r="C3" s="37" t="e">
        <f>Consensus!D24</f>
        <v>#VALUE!</v>
      </c>
      <c r="D3" s="31"/>
      <c r="E3" s="37" t="e">
        <f>Consensus!G24</f>
        <v>#VALUE!</v>
      </c>
      <c r="F3" s="31"/>
      <c r="G3" s="37" t="e">
        <f>Consensus!J24</f>
        <v>#VALUE!</v>
      </c>
    </row>
    <row r="4" spans="1:7" s="38" customFormat="1" ht="34.950000000000003" customHeight="1">
      <c r="A4" s="36" t="s">
        <v>32</v>
      </c>
      <c r="B4" s="31"/>
      <c r="C4" s="39" t="e">
        <f>Consensus!D55</f>
        <v>#VALUE!</v>
      </c>
      <c r="D4" s="31"/>
      <c r="E4" s="39" t="e">
        <f>Consensus!G55</f>
        <v>#VALUE!</v>
      </c>
      <c r="F4" s="31"/>
      <c r="G4" s="39" t="e">
        <f>Consensus!J55</f>
        <v>#VALUE!</v>
      </c>
    </row>
    <row r="5" spans="1:7" ht="34.950000000000003" customHeight="1">
      <c r="A5" s="40" t="s">
        <v>33</v>
      </c>
      <c r="B5" s="31"/>
      <c r="C5" s="41" t="e">
        <f>C3+C4</f>
        <v>#VALUE!</v>
      </c>
      <c r="D5" s="31"/>
      <c r="E5" s="41" t="e">
        <f>E3+E4</f>
        <v>#VALUE!</v>
      </c>
      <c r="F5" s="31"/>
      <c r="G5" s="41" t="e">
        <f>G3+G4</f>
        <v>#VALUE!</v>
      </c>
    </row>
    <row r="7" spans="1:7" ht="34.950000000000003" customHeight="1">
      <c r="A7" s="42" t="s">
        <v>34</v>
      </c>
      <c r="B7" s="31"/>
      <c r="C7" s="43">
        <v>0</v>
      </c>
      <c r="D7" s="31"/>
      <c r="E7" s="43">
        <v>0</v>
      </c>
      <c r="F7" s="31"/>
      <c r="G7" s="43">
        <v>0</v>
      </c>
    </row>
    <row r="9" spans="1:7" ht="34.950000000000003" customHeight="1">
      <c r="A9" s="44" t="s">
        <v>35</v>
      </c>
      <c r="B9" s="31"/>
      <c r="C9" s="45" t="e">
        <f>C7-C5</f>
        <v>#VALUE!</v>
      </c>
      <c r="D9" s="31"/>
      <c r="E9" s="45" t="e">
        <f>E7-E5</f>
        <v>#VALUE!</v>
      </c>
      <c r="F9" s="31"/>
      <c r="G9" s="45" t="e">
        <f>G7-G5</f>
        <v>#VALUE!</v>
      </c>
    </row>
    <row r="16" spans="1:7">
      <c r="C16" s="46"/>
      <c r="E16" s="46"/>
      <c r="G16" s="46"/>
    </row>
    <row r="17" spans="3:7">
      <c r="C17" s="46"/>
      <c r="E17" s="46"/>
      <c r="G17" s="46"/>
    </row>
    <row r="18" spans="3:7">
      <c r="C18" s="46"/>
      <c r="E18" s="46"/>
      <c r="G18" s="46"/>
    </row>
    <row r="19" spans="3:7">
      <c r="C19" s="46"/>
      <c r="E19" s="46"/>
      <c r="G19" s="46"/>
    </row>
  </sheetData>
  <sheetProtection algorithmName="SHA-512" hashValue="5DI1obEcAUVz5R4B5EE0oFqWlq2pzmK8u67USHYQIVJ5dSqFlsKlLJaP5mBE2iHjf3vbJ2Bmip5JhMT35Q5Vbw==" saltValue="p5F8WsRYAFjTUmmEaFqH5w=="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4" ma:contentTypeDescription="Een nieuw document maken." ma:contentTypeScope="" ma:versionID="3964b3e97eed59d4853bd82781d2fd6c">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5949da5f1733bfa4c68f9f548d1c0cfe"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Props1.xml><?xml version="1.0" encoding="utf-8"?>
<ds:datastoreItem xmlns:ds="http://schemas.openxmlformats.org/officeDocument/2006/customXml" ds:itemID="{88F2016F-7DB0-445A-90F8-05335409495F}">
  <ds:schemaRefs>
    <ds:schemaRef ds:uri="http://schemas.microsoft.com/sharepoint/v3/contenttype/forms"/>
  </ds:schemaRefs>
</ds:datastoreItem>
</file>

<file path=customXml/itemProps2.xml><?xml version="1.0" encoding="utf-8"?>
<ds:datastoreItem xmlns:ds="http://schemas.openxmlformats.org/officeDocument/2006/customXml" ds:itemID="{6125885C-169C-4784-BD5D-20AA9BE140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d6af9-2027-427e-aee7-f2f3dc2ea940"/>
    <ds:schemaRef ds:uri="04d4ff2e-cf62-40b0-a5cf-f8c652492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DD2E9B-F362-4FB2-A040-FCD7CFD8A0D1}">
  <ds:schemaRefs>
    <ds:schemaRef ds:uri="http://schemas.microsoft.com/office/2006/documentManagement/types"/>
    <ds:schemaRef ds:uri="04d4ff2e-cf62-40b0-a5cf-f8c6524922a9"/>
    <ds:schemaRef ds:uri="cdfd6af9-2027-427e-aee7-f2f3dc2ea940"/>
    <ds:schemaRef ds:uri="http://purl.org/dc/elements/1.1/"/>
    <ds:schemaRef ds:uri="http://www.w3.org/XML/1998/namespace"/>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2</vt:i4>
      </vt:variant>
    </vt:vector>
  </HeadingPairs>
  <TitlesOfParts>
    <vt:vector size="11" baseType="lpstr">
      <vt:lpstr>Beoordelen open vragen</vt:lpstr>
      <vt:lpstr>Beoordelen interview</vt:lpstr>
      <vt:lpstr>Lid RvT - VZ AC</vt:lpstr>
      <vt:lpstr>Lid RvT - Lid AC</vt:lpstr>
      <vt:lpstr>Lid CvB</vt:lpstr>
      <vt:lpstr>Concern Controller</vt:lpstr>
      <vt:lpstr>Finance Manager</vt:lpstr>
      <vt:lpstr>Consensus</vt:lpstr>
      <vt:lpstr>Eindscores</vt:lpstr>
      <vt:lpstr>'Beoordelen open vragen'!OLE_LINK2</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inkoopadviesbureau BiC</dc:description>
  <cp:lastModifiedBy/>
  <cp:revision/>
  <dcterms:created xsi:type="dcterms:W3CDTF">2006-09-16T00:00:00Z</dcterms:created>
  <dcterms:modified xsi:type="dcterms:W3CDTF">2025-03-18T10:39:44Z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