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filterPrivacy="1" codeName="ThisWorkbook" autoCompressPictures="0"/>
  <xr:revisionPtr revIDLastSave="1094" documentId="13_ncr:1_{3604312F-042A-994D-A648-AC83970C2A52}" xr6:coauthVersionLast="47" xr6:coauthVersionMax="47" xr10:uidLastSave="{58B9CBAF-5720-A447-99F5-F335EB013813}"/>
  <bookViews>
    <workbookView xWindow="35840" yWindow="500" windowWidth="37140" windowHeight="19700" activeTab="6" xr2:uid="{00000000-000D-0000-FFFF-FFFF00000000}"/>
  </bookViews>
  <sheets>
    <sheet name="Beoordelen open vragen" sheetId="6" r:id="rId1"/>
    <sheet name="Beoordelen interview" sheetId="20" r:id="rId2"/>
    <sheet name="Beoordelaar 1" sheetId="7" r:id="rId3"/>
    <sheet name="Beoordelaar 2" sheetId="15" r:id="rId4"/>
    <sheet name="Beoordelaar 3" sheetId="16" r:id="rId5"/>
    <sheet name="Beoordelaar 4" sheetId="19" r:id="rId6"/>
    <sheet name="Consensus" sheetId="9" r:id="rId7"/>
    <sheet name="Eindscores" sheetId="18" r:id="rId8"/>
  </sheets>
  <definedNames>
    <definedName name="SCORE">'Beoordelen open vragen'!$A$10:$A$15</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50" i="9" l="1"/>
  <c r="G50" i="9"/>
  <c r="J22" i="9"/>
  <c r="D48" i="9"/>
  <c r="G48" i="9"/>
  <c r="J48" i="9"/>
  <c r="J42" i="9"/>
  <c r="G42" i="9"/>
  <c r="D42" i="9"/>
  <c r="D36" i="9"/>
  <c r="G36" i="9"/>
  <c r="J36" i="9"/>
  <c r="J30" i="9"/>
  <c r="G30" i="9"/>
  <c r="D30" i="9"/>
  <c r="D20" i="9"/>
  <c r="G20" i="9"/>
  <c r="J20" i="9"/>
  <c r="J14" i="9"/>
  <c r="G14" i="9"/>
  <c r="D14" i="9"/>
  <c r="J8" i="9"/>
  <c r="G8" i="9"/>
  <c r="G22" i="9" s="1"/>
  <c r="D8" i="9"/>
  <c r="D22" i="9" l="1"/>
  <c r="D50" i="9"/>
  <c r="J46" i="9"/>
  <c r="J45" i="9"/>
  <c r="J44" i="9"/>
  <c r="J43" i="9"/>
  <c r="J40" i="9"/>
  <c r="J39" i="9"/>
  <c r="J38" i="9"/>
  <c r="J37" i="9"/>
  <c r="G46" i="9"/>
  <c r="G45" i="9"/>
  <c r="G44" i="9"/>
  <c r="G43" i="9"/>
  <c r="D46" i="9"/>
  <c r="D45" i="9"/>
  <c r="D44" i="9"/>
  <c r="D43" i="9"/>
  <c r="G40" i="9"/>
  <c r="G39" i="9"/>
  <c r="G38" i="9"/>
  <c r="G37" i="9"/>
  <c r="D40" i="9"/>
  <c r="D39" i="9"/>
  <c r="D38" i="9"/>
  <c r="D37" i="9"/>
  <c r="J34" i="9"/>
  <c r="J33" i="9"/>
  <c r="J32" i="9"/>
  <c r="J31" i="9"/>
  <c r="G34" i="9"/>
  <c r="G33" i="9"/>
  <c r="G32" i="9"/>
  <c r="G31" i="9"/>
  <c r="D34" i="9"/>
  <c r="D33" i="9"/>
  <c r="D32" i="9"/>
  <c r="D31" i="9"/>
  <c r="B37" i="9"/>
  <c r="B34" i="9"/>
  <c r="B40" i="9" s="1"/>
  <c r="B33" i="9"/>
  <c r="B39" i="9" s="1"/>
  <c r="B32" i="9"/>
  <c r="B38" i="9" s="1"/>
  <c r="B31" i="9"/>
  <c r="A43" i="9"/>
  <c r="A37" i="9"/>
  <c r="A31" i="9"/>
  <c r="A25" i="9"/>
  <c r="A18" i="19"/>
  <c r="A16" i="19"/>
  <c r="A14" i="19"/>
  <c r="A12" i="19"/>
  <c r="A11" i="19"/>
  <c r="A18" i="16"/>
  <c r="A16" i="16"/>
  <c r="A14" i="16"/>
  <c r="A12" i="16"/>
  <c r="A11" i="16"/>
  <c r="J12" i="9"/>
  <c r="J11" i="9"/>
  <c r="J10" i="9"/>
  <c r="J9" i="9"/>
  <c r="G12" i="9"/>
  <c r="G11" i="9"/>
  <c r="G10" i="9"/>
  <c r="G9" i="9"/>
  <c r="D12" i="9"/>
  <c r="D11" i="9"/>
  <c r="D10" i="9"/>
  <c r="D9" i="9"/>
  <c r="D5" i="9"/>
  <c r="B12" i="9"/>
  <c r="B11" i="9"/>
  <c r="B10" i="9"/>
  <c r="A9" i="9"/>
  <c r="A6" i="19"/>
  <c r="A5" i="19"/>
  <c r="A6" i="16"/>
  <c r="A5" i="16"/>
  <c r="A6" i="15"/>
  <c r="A5" i="15"/>
  <c r="A18" i="15"/>
  <c r="A16" i="15"/>
  <c r="A14" i="15"/>
  <c r="A12" i="15"/>
  <c r="A11" i="15"/>
  <c r="A18" i="7"/>
  <c r="A16" i="7"/>
  <c r="A14" i="7"/>
  <c r="A12" i="7"/>
  <c r="A6" i="7"/>
  <c r="A5" i="7"/>
  <c r="G2" i="18" l="1"/>
  <c r="E2" i="18"/>
  <c r="J28" i="9"/>
  <c r="J27" i="9"/>
  <c r="J26" i="9"/>
  <c r="J25" i="9"/>
  <c r="G28" i="9"/>
  <c r="G27" i="9"/>
  <c r="G26" i="9"/>
  <c r="G25" i="9"/>
  <c r="D28" i="9"/>
  <c r="D27" i="9"/>
  <c r="D26" i="9"/>
  <c r="D25" i="9"/>
  <c r="J24" i="9"/>
  <c r="G24" i="9"/>
  <c r="D24" i="9"/>
  <c r="B28" i="9"/>
  <c r="B27" i="9"/>
  <c r="B26" i="9"/>
  <c r="A24" i="9"/>
  <c r="C4" i="18"/>
  <c r="J18" i="9"/>
  <c r="J17" i="9"/>
  <c r="J16" i="9"/>
  <c r="J15" i="9"/>
  <c r="J6" i="9"/>
  <c r="J5" i="9"/>
  <c r="J4" i="9"/>
  <c r="J3" i="9"/>
  <c r="J2" i="9"/>
  <c r="G18" i="9"/>
  <c r="G17" i="9"/>
  <c r="G16" i="9"/>
  <c r="G15" i="9"/>
  <c r="G6" i="9"/>
  <c r="G5" i="9"/>
  <c r="G4" i="9"/>
  <c r="G3" i="9"/>
  <c r="G2" i="9"/>
  <c r="A11" i="7"/>
  <c r="E4" i="18" l="1"/>
  <c r="G4" i="18"/>
  <c r="E3" i="18"/>
  <c r="G3" i="18"/>
  <c r="G5" i="18" l="1"/>
  <c r="G9" i="18" s="1"/>
  <c r="E5" i="18"/>
  <c r="E9" i="18" s="1"/>
  <c r="D18" i="9"/>
  <c r="D6" i="9"/>
  <c r="B18" i="9"/>
  <c r="B46" i="9" s="1"/>
  <c r="A8" i="19"/>
  <c r="A7" i="19"/>
  <c r="A4" i="19"/>
  <c r="A3" i="19"/>
  <c r="C2" i="18"/>
  <c r="B17" i="9"/>
  <c r="B45" i="9" s="1"/>
  <c r="B16" i="9"/>
  <c r="B44" i="9" s="1"/>
  <c r="A8" i="16"/>
  <c r="A7" i="16"/>
  <c r="A4" i="16"/>
  <c r="A3" i="16"/>
  <c r="A8" i="15"/>
  <c r="A7" i="15"/>
  <c r="A4" i="15"/>
  <c r="A3" i="15"/>
  <c r="A15" i="9"/>
  <c r="A3" i="9"/>
  <c r="A8" i="7"/>
  <c r="A7" i="7"/>
  <c r="A4" i="7"/>
  <c r="A3" i="7"/>
  <c r="D2" i="9"/>
  <c r="D17" i="9"/>
  <c r="D16" i="9"/>
  <c r="D4" i="9"/>
  <c r="D15" i="9"/>
  <c r="D3" i="9"/>
  <c r="C3" i="18" l="1"/>
  <c r="C5" i="18" s="1"/>
  <c r="C9" i="18" s="1"/>
  <c r="B15" i="9" l="1"/>
  <c r="B43" i="9" s="1"/>
  <c r="B25" i="9"/>
  <c r="B9" i="9"/>
</calcChain>
</file>

<file path=xl/sharedStrings.xml><?xml version="1.0" encoding="utf-8"?>
<sst xmlns="http://schemas.openxmlformats.org/spreadsheetml/2006/main" count="333" uniqueCount="53">
  <si>
    <t>Beoordeling KWALITEIT VAN DE BEANTWOORDING VAN DE OPEN VRAGEN</t>
  </si>
  <si>
    <t>Om de kwaliteit en toegevoegde waarde van de inschrijver(s) te kunnen beoordelen dient inschrijver zijn kwaliteit aan te tonen en meerwaarde uit te werken conform het onderstaande. Om de kwaliteit van een inschrijver te kunnen beoordelen heeft de aanbestedende dienst gekozen voor de beoordelingsmethodiek ‘gunnen op waarde’. Per item zal de beoordelingsgroep een waarde toekennen.</t>
  </si>
  <si>
    <t>Open vraag 7.1.1.Flexibiliteit</t>
  </si>
  <si>
    <t xml:space="preserve">Zie bijlage 7 'kwaliteit'. </t>
  </si>
  <si>
    <t>Open vraag 7.1.2. Social Return</t>
  </si>
  <si>
    <t>Wijze van beoordeling van de open vragen:</t>
  </si>
  <si>
    <t>7.1.1.</t>
  </si>
  <si>
    <t>7.1.2.</t>
  </si>
  <si>
    <t>Uitmuntend</t>
  </si>
  <si>
    <t>Goed</t>
  </si>
  <si>
    <t>Voldoende</t>
  </si>
  <si>
    <t>Matig</t>
  </si>
  <si>
    <t>Onvoldoende</t>
  </si>
  <si>
    <t>UITSLUITING</t>
  </si>
  <si>
    <t>SCORE</t>
  </si>
  <si>
    <t xml:space="preserve">7.2 Interview sleutelfunctionarissen </t>
  </si>
  <si>
    <t xml:space="preserve">De Inschrijver zal twee vragen gesteld krijgen die op voorhand zijn vastgesteld en voor iedere Inschrijver gelijk zijn. Deze vragen zijn opgesteld VOOR publicatie van deze aanbesteding en in bewaring gesteld bij het begeleidende adviesbureau. </t>
  </si>
  <si>
    <t xml:space="preserve">De vastgestelde interviewvragen (niet bekend bij de Inschrijver): </t>
  </si>
  <si>
    <t>Beoordelaar 1: &lt;&lt;&gt;&gt;</t>
  </si>
  <si>
    <t>Inschrijver 1</t>
  </si>
  <si>
    <t>Inschrijver 2</t>
  </si>
  <si>
    <t>Inschrijver 3</t>
  </si>
  <si>
    <t>7.1 Open vragen</t>
  </si>
  <si>
    <t xml:space="preserve"> </t>
  </si>
  <si>
    <t>&lt;MOTIVATIE&gt;</t>
  </si>
  <si>
    <t>Beoordelaar 2: &lt;&lt;&gt;&gt;</t>
  </si>
  <si>
    <t>Beoordelaar 3: &lt;&lt;&gt;&gt;</t>
  </si>
  <si>
    <t>Beoordelaar 4: &lt;&lt;&gt;&gt;</t>
  </si>
  <si>
    <t>Totaalwaardes</t>
  </si>
  <si>
    <t xml:space="preserve">MOTIVATIE CONSENSUS </t>
  </si>
  <si>
    <t>Beoordelaar 1</t>
  </si>
  <si>
    <t>&lt;&lt;motivatie CONSENSUS&gt;&gt;</t>
  </si>
  <si>
    <t>Beoordelaar 2</t>
  </si>
  <si>
    <t>Beoordelaar 3</t>
  </si>
  <si>
    <t>Beoordelaar 4</t>
  </si>
  <si>
    <t>Consensus</t>
  </si>
  <si>
    <t>Totaal behaalde waarde open vragen:</t>
  </si>
  <si>
    <t>Motivatie consensus:</t>
  </si>
  <si>
    <t>Totaal behaalde waarde interview sleutelfunctionarissen:</t>
  </si>
  <si>
    <t>Totaalwaarde criterium kwaliteit</t>
  </si>
  <si>
    <t>Onderdeel</t>
  </si>
  <si>
    <t>7.1 Open vragen + toelichting</t>
  </si>
  <si>
    <t xml:space="preserve">7.2 Interviewvragen </t>
  </si>
  <si>
    <t>Totaal behaalde waarde criterium kwaliteit:</t>
  </si>
  <si>
    <t>Totaal behaalde waarde criterium prijs:</t>
  </si>
  <si>
    <t>FICTIEVE EINDWAARDE (prijs -/- kwaliteit):</t>
  </si>
  <si>
    <t>Open vraag 7.1.3. Goed werkgeverschap</t>
  </si>
  <si>
    <t>7.1.3.</t>
  </si>
  <si>
    <t>Casus 1</t>
  </si>
  <si>
    <t>Casus 2</t>
  </si>
  <si>
    <t>Casus 3</t>
  </si>
  <si>
    <t>Casus 4</t>
  </si>
  <si>
    <t>Zie bijlage 7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</si>
</sst>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33" x14ac:knownFonts="1">
    <font>
      <sz val="11"/>
      <color theme="1"/>
      <name val="Calibri"/>
      <family val="2"/>
      <scheme val="minor"/>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i/>
      <sz val="10"/>
      <color theme="1"/>
      <name val="Verdana"/>
      <family val="2"/>
    </font>
    <font>
      <b/>
      <sz val="10"/>
      <color theme="6" tint="-0.249977111117893"/>
      <name val="Verdana"/>
      <family val="2"/>
    </font>
    <font>
      <sz val="10"/>
      <color rgb="FFFF0000"/>
      <name val="Verdana"/>
      <family val="2"/>
    </font>
    <font>
      <sz val="11"/>
      <color theme="0"/>
      <name val="Calibri"/>
      <family val="2"/>
      <scheme val="minor"/>
    </font>
    <font>
      <b/>
      <sz val="10"/>
      <color theme="0"/>
      <name val="Verdana"/>
      <family val="2"/>
    </font>
    <font>
      <sz val="8"/>
      <name val="Calibri"/>
      <family val="2"/>
      <scheme val="minor"/>
    </font>
    <font>
      <b/>
      <sz val="11"/>
      <color theme="1"/>
      <name val="Verdana"/>
      <family val="2"/>
    </font>
    <font>
      <sz val="11"/>
      <color theme="1"/>
      <name val="Verdana"/>
      <family val="2"/>
    </font>
    <font>
      <sz val="12"/>
      <color theme="1"/>
      <name val="Verdana"/>
      <family val="2"/>
    </font>
    <font>
      <b/>
      <sz val="14"/>
      <color theme="0"/>
      <name val="Verdana"/>
      <family val="2"/>
    </font>
    <font>
      <b/>
      <sz val="16"/>
      <color theme="0"/>
      <name val="Verdana"/>
      <family val="2"/>
    </font>
    <font>
      <b/>
      <sz val="12"/>
      <color rgb="FFFFFFFF"/>
      <name val="Verdana"/>
      <family val="2"/>
    </font>
    <font>
      <b/>
      <sz val="10"/>
      <color rgb="FF000000"/>
      <name val="Verdana"/>
      <family val="2"/>
    </font>
    <font>
      <sz val="11"/>
      <color rgb="FF000000"/>
      <name val="Verdana"/>
      <family val="2"/>
    </font>
    <font>
      <b/>
      <sz val="8"/>
      <color theme="0"/>
      <name val="Verdana"/>
      <family val="2"/>
    </font>
    <font>
      <b/>
      <sz val="12"/>
      <color indexed="8"/>
      <name val="Verdana"/>
      <family val="2"/>
    </font>
  </fonts>
  <fills count="15">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
      <patternFill patternType="solid">
        <fgColor rgb="FF4F6228"/>
        <bgColor indexed="64"/>
      </patternFill>
    </fill>
    <fill>
      <patternFill patternType="solid">
        <fgColor rgb="FF9BBB59"/>
        <bgColor indexed="64"/>
      </patternFill>
    </fill>
    <fill>
      <patternFill patternType="solid">
        <fgColor rgb="FF76933C"/>
        <bgColor rgb="FF000000"/>
      </patternFill>
    </fill>
    <fill>
      <patternFill patternType="solid">
        <fgColor rgb="FFFFFFFF"/>
        <bgColor rgb="FF000000"/>
      </patternFill>
    </fill>
    <fill>
      <patternFill patternType="solid">
        <fgColor rgb="FFEBF1DE"/>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top/>
      <bottom style="thin">
        <color auto="1"/>
      </bottom>
      <diagonal/>
    </border>
    <border>
      <left/>
      <right style="thin">
        <color rgb="FF000000"/>
      </right>
      <top style="thin">
        <color indexed="64"/>
      </top>
      <bottom style="thin">
        <color indexed="64"/>
      </bottom>
      <diagonal/>
    </border>
    <border>
      <left/>
      <right style="thin">
        <color indexed="64"/>
      </right>
      <top/>
      <bottom/>
      <diagonal/>
    </border>
    <border>
      <left/>
      <right/>
      <top style="thin">
        <color auto="1"/>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48">
    <xf numFmtId="0" fontId="0" fillId="0" borderId="0" xfId="0"/>
    <xf numFmtId="0" fontId="3" fillId="0" borderId="0" xfId="0" applyFont="1"/>
    <xf numFmtId="0" fontId="0" fillId="0" borderId="0" xfId="0" applyAlignment="1">
      <alignment wrapText="1"/>
    </xf>
    <xf numFmtId="0" fontId="8" fillId="0" borderId="0" xfId="0" applyFont="1"/>
    <xf numFmtId="0" fontId="5" fillId="2" borderId="7" xfId="0" applyFont="1" applyFill="1" applyBorder="1" applyAlignment="1">
      <alignment horizontal="left" vertical="center" indent="1"/>
    </xf>
    <xf numFmtId="0" fontId="0" fillId="0" borderId="0" xfId="0" applyAlignment="1">
      <alignment horizontal="left"/>
    </xf>
    <xf numFmtId="0" fontId="16" fillId="0" borderId="0" xfId="0" applyFont="1"/>
    <xf numFmtId="0" fontId="4" fillId="2" borderId="7" xfId="0" applyFont="1" applyFill="1" applyBorder="1" applyAlignment="1">
      <alignment horizontal="left" vertical="center" indent="1"/>
    </xf>
    <xf numFmtId="0" fontId="3" fillId="2" borderId="7" xfId="0" applyFont="1" applyFill="1" applyBorder="1" applyAlignment="1">
      <alignment horizontal="left" vertical="center" wrapText="1" indent="1"/>
    </xf>
    <xf numFmtId="0" fontId="5" fillId="3" borderId="1" xfId="0" applyFont="1" applyFill="1" applyBorder="1" applyAlignment="1" applyProtection="1">
      <alignment horizontal="left" vertical="center" indent="1"/>
      <protection locked="0"/>
    </xf>
    <xf numFmtId="0" fontId="2" fillId="0" borderId="0" xfId="0" applyFont="1"/>
    <xf numFmtId="0" fontId="3" fillId="3" borderId="2" xfId="0" applyFont="1" applyFill="1" applyBorder="1"/>
    <xf numFmtId="0" fontId="3" fillId="2" borderId="7" xfId="0" applyFont="1" applyFill="1" applyBorder="1"/>
    <xf numFmtId="0" fontId="3" fillId="3" borderId="4" xfId="0" applyFont="1" applyFill="1" applyBorder="1"/>
    <xf numFmtId="0" fontId="3" fillId="2" borderId="0" xfId="0" applyFont="1" applyFill="1"/>
    <xf numFmtId="165" fontId="3" fillId="0" borderId="0" xfId="0" applyNumberFormat="1" applyFont="1" applyAlignment="1">
      <alignment horizontal="center"/>
    </xf>
    <xf numFmtId="164" fontId="3" fillId="2" borderId="7" xfId="0" applyNumberFormat="1" applyFont="1" applyFill="1" applyBorder="1" applyAlignment="1">
      <alignment horizontal="center" vertical="center" wrapText="1"/>
    </xf>
    <xf numFmtId="0" fontId="3" fillId="6"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0" fontId="9" fillId="2" borderId="7" xfId="0" applyFont="1" applyFill="1" applyBorder="1" applyAlignment="1">
      <alignment horizontal="center" vertical="center" wrapText="1"/>
    </xf>
    <xf numFmtId="0" fontId="2" fillId="6" borderId="2" xfId="0" applyFont="1" applyFill="1" applyBorder="1" applyAlignment="1">
      <alignment vertical="center"/>
    </xf>
    <xf numFmtId="0" fontId="5" fillId="0" borderId="7" xfId="0" applyFont="1" applyBorder="1" applyAlignment="1">
      <alignment horizontal="left" vertical="center" indent="1"/>
    </xf>
    <xf numFmtId="0" fontId="5" fillId="6" borderId="3" xfId="0" applyFont="1" applyFill="1" applyBorder="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2" fillId="4" borderId="1" xfId="0" applyFont="1" applyFill="1" applyBorder="1" applyAlignment="1">
      <alignment vertical="center" wrapText="1"/>
    </xf>
    <xf numFmtId="166" fontId="2" fillId="4" borderId="11" xfId="0" applyNumberFormat="1" applyFont="1" applyFill="1" applyBorder="1" applyAlignment="1">
      <alignment horizontal="center" vertical="center" wrapText="1"/>
    </xf>
    <xf numFmtId="0" fontId="2" fillId="3" borderId="1" xfId="0" applyFont="1" applyFill="1" applyBorder="1" applyAlignment="1">
      <alignment horizontal="right" vertical="center"/>
    </xf>
    <xf numFmtId="166" fontId="2" fillId="3"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166" fontId="2" fillId="4" borderId="1" xfId="0" applyNumberFormat="1" applyFont="1" applyFill="1" applyBorder="1" applyAlignment="1" applyProtection="1">
      <alignment horizontal="center" vertical="center"/>
      <protection locked="0"/>
    </xf>
    <xf numFmtId="0" fontId="15" fillId="8" borderId="1" xfId="0" applyFont="1" applyFill="1" applyBorder="1" applyAlignment="1">
      <alignment horizontal="center" vertical="center"/>
    </xf>
    <xf numFmtId="167" fontId="2" fillId="8" borderId="1" xfId="0" applyNumberFormat="1" applyFont="1" applyFill="1" applyBorder="1" applyAlignment="1">
      <alignment horizontal="center" vertical="center"/>
    </xf>
    <xf numFmtId="166" fontId="14" fillId="7" borderId="2" xfId="0" applyNumberFormat="1" applyFont="1" applyFill="1" applyBorder="1" applyAlignment="1">
      <alignment vertical="center" wrapText="1"/>
    </xf>
    <xf numFmtId="166" fontId="14" fillId="7" borderId="3" xfId="0" applyNumberFormat="1" applyFont="1" applyFill="1" applyBorder="1" applyAlignment="1">
      <alignment vertical="center" wrapText="1"/>
    </xf>
    <xf numFmtId="0" fontId="3" fillId="4" borderId="10" xfId="0" applyFont="1" applyFill="1" applyBorder="1" applyAlignment="1">
      <alignment vertical="center" wrapText="1"/>
    </xf>
    <xf numFmtId="166" fontId="12" fillId="5" borderId="1" xfId="0" applyNumberFormat="1" applyFont="1" applyFill="1" applyBorder="1" applyAlignment="1">
      <alignment horizontal="center" vertical="center" wrapText="1"/>
    </xf>
    <xf numFmtId="166" fontId="19" fillId="5" borderId="1" xfId="0" applyNumberFormat="1" applyFont="1" applyFill="1" applyBorder="1" applyAlignment="1">
      <alignment horizontal="center" vertical="center" wrapText="1"/>
    </xf>
    <xf numFmtId="0" fontId="20" fillId="0" borderId="0" xfId="0" applyFont="1"/>
    <xf numFmtId="0" fontId="14" fillId="8" borderId="2" xfId="0" applyFont="1" applyFill="1" applyBorder="1" applyAlignment="1" applyProtection="1">
      <alignment horizontal="center" vertical="center" wrapText="1"/>
      <protection locked="0"/>
    </xf>
    <xf numFmtId="0" fontId="21" fillId="9" borderId="2" xfId="0" applyFont="1" applyFill="1" applyBorder="1" applyAlignment="1">
      <alignment horizontal="center" vertical="center" wrapText="1"/>
    </xf>
    <xf numFmtId="164" fontId="3" fillId="7" borderId="2"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0" fontId="13" fillId="5" borderId="1" xfId="0" applyFont="1" applyFill="1" applyBorder="1" applyAlignment="1">
      <alignment horizontal="center" vertical="center" wrapText="1"/>
    </xf>
    <xf numFmtId="0" fontId="23" fillId="11" borderId="1" xfId="0" applyFont="1" applyFill="1" applyBorder="1" applyAlignment="1">
      <alignment vertical="center" wrapText="1"/>
    </xf>
    <xf numFmtId="0" fontId="4" fillId="11" borderId="1" xfId="0" applyFont="1" applyFill="1" applyBorder="1" applyAlignment="1">
      <alignment horizontal="center" vertical="center" wrapText="1"/>
    </xf>
    <xf numFmtId="0" fontId="2" fillId="6" borderId="1" xfId="0" applyFont="1" applyFill="1" applyBorder="1" applyAlignment="1">
      <alignment vertical="center" wrapText="1"/>
    </xf>
    <xf numFmtId="0" fontId="3" fillId="3" borderId="3" xfId="0" applyFont="1" applyFill="1" applyBorder="1"/>
    <xf numFmtId="0" fontId="24" fillId="4" borderId="10" xfId="0" applyFont="1" applyFill="1" applyBorder="1" applyAlignment="1">
      <alignment vertical="center" wrapText="1"/>
    </xf>
    <xf numFmtId="0" fontId="27" fillId="3" borderId="1" xfId="0" applyFont="1" applyFill="1" applyBorder="1" applyAlignment="1">
      <alignment horizontal="left" vertical="center" indent="1"/>
    </xf>
    <xf numFmtId="0" fontId="12" fillId="0" borderId="0" xfId="0" applyFont="1"/>
    <xf numFmtId="0" fontId="12" fillId="12" borderId="13" xfId="0" applyFont="1" applyFill="1" applyBorder="1"/>
    <xf numFmtId="0" fontId="24" fillId="0" borderId="0" xfId="0" applyFont="1"/>
    <xf numFmtId="0" fontId="30" fillId="0" borderId="0" xfId="0" applyFont="1"/>
    <xf numFmtId="0" fontId="11" fillId="0" borderId="0" xfId="0" applyFont="1" applyAlignment="1">
      <alignment horizontal="right" vertical="center" wrapText="1"/>
    </xf>
    <xf numFmtId="0" fontId="9" fillId="0" borderId="0" xfId="0" applyFont="1" applyAlignment="1">
      <alignment horizontal="center" vertical="center" wrapText="1"/>
    </xf>
    <xf numFmtId="0" fontId="21" fillId="0" borderId="0" xfId="0" applyFont="1" applyAlignment="1">
      <alignment horizontal="center" vertical="center" wrapText="1"/>
    </xf>
    <xf numFmtId="164" fontId="17" fillId="0" borderId="0" xfId="0" applyNumberFormat="1" applyFont="1" applyAlignment="1" applyProtection="1">
      <alignment horizontal="center" vertical="center" wrapText="1"/>
      <protection locked="0"/>
    </xf>
    <xf numFmtId="0" fontId="4" fillId="3" borderId="4" xfId="0" applyFont="1" applyFill="1" applyBorder="1" applyAlignment="1">
      <alignment vertical="center"/>
    </xf>
    <xf numFmtId="0" fontId="3" fillId="6" borderId="3" xfId="0" applyFont="1" applyFill="1" applyBorder="1" applyAlignment="1">
      <alignment horizontal="center" vertical="center"/>
    </xf>
    <xf numFmtId="0" fontId="31" fillId="9" borderId="1" xfId="0" applyFont="1" applyFill="1" applyBorder="1" applyAlignment="1">
      <alignment horizontal="center" vertical="center" wrapText="1"/>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5" fillId="3" borderId="8" xfId="0" applyFont="1" applyFill="1" applyBorder="1" applyAlignment="1">
      <alignment horizontal="center" vertical="center"/>
    </xf>
    <xf numFmtId="0" fontId="1" fillId="0" borderId="0" xfId="0" applyFont="1"/>
    <xf numFmtId="0" fontId="5" fillId="3" borderId="2" xfId="0" applyFont="1" applyFill="1" applyBorder="1" applyAlignment="1">
      <alignment vertical="center"/>
    </xf>
    <xf numFmtId="0" fontId="14" fillId="8" borderId="1" xfId="0" applyFont="1" applyFill="1" applyBorder="1" applyAlignment="1" applyProtection="1">
      <alignment horizontal="center" vertical="center" wrapText="1"/>
      <protection locked="0"/>
    </xf>
    <xf numFmtId="0" fontId="26" fillId="3" borderId="1" xfId="0" applyFont="1" applyFill="1" applyBorder="1" applyAlignment="1" applyProtection="1">
      <alignment horizontal="left" vertical="center" indent="1"/>
      <protection locked="0"/>
    </xf>
    <xf numFmtId="166" fontId="19" fillId="5" borderId="2" xfId="0" applyNumberFormat="1" applyFont="1" applyFill="1" applyBorder="1" applyAlignment="1">
      <alignment horizontal="center" vertical="center" wrapText="1"/>
    </xf>
    <xf numFmtId="0" fontId="3" fillId="5" borderId="1" xfId="0" applyFont="1" applyFill="1" applyBorder="1" applyAlignment="1">
      <alignment vertical="center" wrapText="1"/>
    </xf>
    <xf numFmtId="0" fontId="27" fillId="9" borderId="1"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0" xfId="0" applyFont="1" applyFill="1" applyAlignment="1">
      <alignment horizontal="left" vertical="center" wrapText="1"/>
    </xf>
    <xf numFmtId="0" fontId="25" fillId="4" borderId="10" xfId="0" applyFont="1" applyFill="1" applyBorder="1" applyAlignment="1">
      <alignment vertical="center" wrapText="1"/>
    </xf>
    <xf numFmtId="0" fontId="18" fillId="3" borderId="6" xfId="0" applyFont="1" applyFill="1" applyBorder="1" applyAlignment="1">
      <alignment horizontal="center" vertical="center"/>
    </xf>
    <xf numFmtId="0" fontId="18" fillId="3" borderId="16" xfId="0" applyFont="1" applyFill="1" applyBorder="1" applyAlignment="1">
      <alignment horizontal="center" vertical="center"/>
    </xf>
    <xf numFmtId="0" fontId="3" fillId="5" borderId="8"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11" fillId="10" borderId="0" xfId="0" applyFont="1" applyFill="1" applyAlignment="1">
      <alignment horizontal="left" vertical="center" wrapText="1"/>
    </xf>
    <xf numFmtId="0" fontId="23" fillId="11" borderId="2" xfId="0" applyFont="1" applyFill="1" applyBorder="1" applyAlignment="1">
      <alignment horizontal="center" vertical="center" wrapText="1"/>
    </xf>
    <xf numFmtId="0" fontId="23" fillId="11" borderId="3" xfId="0" applyFont="1" applyFill="1" applyBorder="1" applyAlignment="1">
      <alignment horizontal="center" vertical="center" wrapText="1"/>
    </xf>
    <xf numFmtId="166" fontId="12" fillId="5" borderId="2" xfId="0" applyNumberFormat="1" applyFont="1" applyFill="1" applyBorder="1" applyAlignment="1">
      <alignment horizontal="center" vertical="center" wrapText="1"/>
    </xf>
    <xf numFmtId="166" fontId="12" fillId="5" borderId="3" xfId="0" applyNumberFormat="1" applyFont="1" applyFill="1" applyBorder="1" applyAlignment="1">
      <alignment horizontal="center" vertical="center" wrapText="1"/>
    </xf>
    <xf numFmtId="166" fontId="19" fillId="5" borderId="2" xfId="0" applyNumberFormat="1" applyFont="1" applyFill="1" applyBorder="1" applyAlignment="1">
      <alignment horizontal="center" vertical="center" wrapText="1"/>
    </xf>
    <xf numFmtId="166" fontId="19" fillId="5" borderId="3" xfId="0" applyNumberFormat="1" applyFont="1" applyFill="1" applyBorder="1" applyAlignment="1">
      <alignment horizontal="center" vertical="center" wrapText="1"/>
    </xf>
    <xf numFmtId="0" fontId="5" fillId="3" borderId="12" xfId="0" applyFont="1" applyFill="1" applyBorder="1" applyAlignment="1">
      <alignment horizontal="left" vertical="center"/>
    </xf>
    <xf numFmtId="0" fontId="5" fillId="3" borderId="0" xfId="0" applyFont="1" applyFill="1" applyAlignment="1">
      <alignment horizontal="left" vertical="center"/>
    </xf>
    <xf numFmtId="166" fontId="13" fillId="5" borderId="2" xfId="0" applyNumberFormat="1" applyFont="1" applyFill="1" applyBorder="1" applyAlignment="1">
      <alignment horizontal="center" vertical="center" wrapText="1"/>
    </xf>
    <xf numFmtId="166" fontId="13" fillId="5" borderId="3" xfId="0" applyNumberFormat="1" applyFont="1" applyFill="1" applyBorder="1" applyAlignment="1">
      <alignment horizontal="center"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4" fillId="6" borderId="12" xfId="0" applyFont="1" applyFill="1" applyBorder="1" applyAlignment="1">
      <alignment horizontal="left" vertical="center" wrapText="1"/>
    </xf>
    <xf numFmtId="0" fontId="4" fillId="6" borderId="0" xfId="0" applyFont="1" applyFill="1" applyAlignment="1">
      <alignment horizontal="left" vertical="center" wrapText="1"/>
    </xf>
    <xf numFmtId="0" fontId="3" fillId="4" borderId="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0" xfId="0" applyFont="1" applyFill="1" applyAlignment="1">
      <alignment horizontal="left" vertical="center" wrapText="1"/>
    </xf>
    <xf numFmtId="0" fontId="2" fillId="5" borderId="12" xfId="0" applyFont="1" applyFill="1" applyBorder="1" applyAlignment="1">
      <alignment horizontal="left" vertical="center" wrapText="1"/>
    </xf>
    <xf numFmtId="0" fontId="2" fillId="5" borderId="0" xfId="0" applyFont="1" applyFill="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4" fillId="11" borderId="2" xfId="0" applyFont="1" applyFill="1" applyBorder="1" applyAlignment="1">
      <alignment horizontal="left" vertical="center" wrapText="1"/>
    </xf>
    <xf numFmtId="0" fontId="4" fillId="11" borderId="3" xfId="0" applyFont="1" applyFill="1" applyBorder="1" applyAlignment="1">
      <alignment horizontal="left" vertical="center" wrapText="1"/>
    </xf>
    <xf numFmtId="0" fontId="12" fillId="5" borderId="2" xfId="0" applyFont="1" applyFill="1" applyBorder="1" applyAlignment="1">
      <alignment horizontal="left" vertical="center" wrapText="1"/>
    </xf>
    <xf numFmtId="0" fontId="12" fillId="5" borderId="3" xfId="0" applyFont="1" applyFill="1" applyBorder="1" applyAlignment="1">
      <alignment horizontal="left" vertical="center" wrapText="1"/>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165" fontId="4" fillId="5" borderId="2" xfId="0" applyNumberFormat="1" applyFont="1" applyFill="1" applyBorder="1" applyAlignment="1" applyProtection="1">
      <alignment horizontal="center" vertical="center" wrapText="1"/>
      <protection locked="0"/>
    </xf>
    <xf numFmtId="165" fontId="4"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5" fontId="5" fillId="3" borderId="2" xfId="0" applyNumberFormat="1" applyFont="1" applyFill="1" applyBorder="1" applyAlignment="1" applyProtection="1">
      <alignment horizontal="center" vertical="center"/>
      <protection locked="0"/>
    </xf>
    <xf numFmtId="165" fontId="5" fillId="3" borderId="3" xfId="0" applyNumberFormat="1" applyFont="1" applyFill="1" applyBorder="1" applyAlignment="1" applyProtection="1">
      <alignment horizontal="center" vertical="center"/>
      <protection locked="0"/>
    </xf>
    <xf numFmtId="0" fontId="27" fillId="9" borderId="2" xfId="0" applyFont="1" applyFill="1" applyBorder="1" applyAlignment="1">
      <alignment horizontal="center" vertical="center" wrapText="1"/>
    </xf>
    <xf numFmtId="0" fontId="27" fillId="9" borderId="3" xfId="0" applyFont="1" applyFill="1" applyBorder="1" applyAlignment="1">
      <alignment horizontal="center" vertical="center" wrapText="1"/>
    </xf>
    <xf numFmtId="165" fontId="28" fillId="12" borderId="2" xfId="0" applyNumberFormat="1" applyFont="1" applyFill="1" applyBorder="1" applyAlignment="1" applyProtection="1">
      <alignment horizontal="center" vertical="center"/>
      <protection locked="0"/>
    </xf>
    <xf numFmtId="165" fontId="28" fillId="12" borderId="14" xfId="0" applyNumberFormat="1" applyFont="1" applyFill="1" applyBorder="1" applyAlignment="1" applyProtection="1">
      <alignment horizontal="center" vertical="center"/>
      <protection locked="0"/>
    </xf>
    <xf numFmtId="165" fontId="29" fillId="13" borderId="2" xfId="0" applyNumberFormat="1" applyFont="1" applyFill="1" applyBorder="1" applyAlignment="1" applyProtection="1">
      <alignment horizontal="center" vertical="center"/>
      <protection locked="0"/>
    </xf>
    <xf numFmtId="165" fontId="29" fillId="13" borderId="14" xfId="0" applyNumberFormat="1" applyFont="1" applyFill="1" applyBorder="1" applyAlignment="1" applyProtection="1">
      <alignment horizontal="center" vertical="center"/>
      <protection locked="0"/>
    </xf>
    <xf numFmtId="165" fontId="29" fillId="14" borderId="2" xfId="0" applyNumberFormat="1" applyFont="1" applyFill="1" applyBorder="1" applyAlignment="1" applyProtection="1">
      <alignment horizontal="center" vertical="center" wrapText="1"/>
      <protection locked="0"/>
    </xf>
    <xf numFmtId="165" fontId="29" fillId="14" borderId="14" xfId="0" applyNumberFormat="1" applyFont="1" applyFill="1" applyBorder="1" applyAlignment="1" applyProtection="1">
      <alignment horizontal="center" vertical="center" wrapText="1"/>
      <protection locked="0"/>
    </xf>
    <xf numFmtId="0" fontId="32" fillId="7" borderId="2" xfId="0" applyFont="1" applyFill="1" applyBorder="1" applyAlignment="1">
      <alignment horizontal="right" vertical="center" wrapText="1"/>
    </xf>
    <xf numFmtId="0" fontId="32" fillId="7" borderId="3" xfId="0" applyFont="1" applyFill="1" applyBorder="1" applyAlignment="1">
      <alignment horizontal="right" vertical="center" wrapText="1"/>
    </xf>
    <xf numFmtId="0" fontId="4" fillId="4" borderId="9"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5" xfId="0" applyFont="1" applyFill="1" applyBorder="1" applyAlignment="1">
      <alignment horizontal="left" vertical="center" wrapText="1"/>
    </xf>
    <xf numFmtId="164" fontId="17" fillId="5" borderId="7" xfId="0" applyNumberFormat="1" applyFont="1" applyFill="1" applyBorder="1" applyAlignment="1" applyProtection="1">
      <alignment horizontal="center" vertical="center" wrapText="1"/>
      <protection locked="0"/>
    </xf>
    <xf numFmtId="164" fontId="17" fillId="5" borderId="10" xfId="0" applyNumberFormat="1" applyFont="1" applyFill="1" applyBorder="1" applyAlignment="1" applyProtection="1">
      <alignment horizontal="center" vertical="center" wrapText="1"/>
      <protection locked="0"/>
    </xf>
    <xf numFmtId="0" fontId="10" fillId="8"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2" fillId="4" borderId="1" xfId="0" applyFont="1" applyFill="1" applyBorder="1" applyAlignment="1">
      <alignment horizontal="center" vertical="center"/>
    </xf>
    <xf numFmtId="0" fontId="2" fillId="7" borderId="2" xfId="0" applyFont="1" applyFill="1" applyBorder="1" applyAlignment="1">
      <alignment horizontal="right" vertical="center" wrapText="1"/>
    </xf>
    <xf numFmtId="0" fontId="2" fillId="7" borderId="3" xfId="0" applyFont="1" applyFill="1" applyBorder="1" applyAlignment="1">
      <alignment horizontal="right"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10" fillId="8" borderId="6" xfId="0" applyFont="1" applyFill="1" applyBorder="1" applyAlignment="1">
      <alignment horizontal="right" vertical="center" wrapText="1"/>
    </xf>
    <xf numFmtId="0" fontId="10" fillId="8" borderId="9" xfId="0" applyFont="1" applyFill="1" applyBorder="1" applyAlignment="1">
      <alignment horizontal="right" vertical="center" wrapText="1"/>
    </xf>
    <xf numFmtId="0" fontId="11" fillId="9" borderId="8" xfId="0" applyFont="1" applyFill="1" applyBorder="1" applyAlignment="1">
      <alignment horizontal="right" vertical="center" wrapText="1"/>
    </xf>
    <xf numFmtId="0" fontId="11" fillId="9" borderId="5" xfId="0" applyFont="1" applyFill="1" applyBorder="1" applyAlignment="1">
      <alignment horizontal="right" vertical="center" wrapText="1"/>
    </xf>
    <xf numFmtId="0" fontId="4" fillId="4" borderId="6"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10" xfId="0" applyFont="1" applyFill="1" applyBorder="1" applyAlignment="1">
      <alignment horizontal="left" vertical="center" wrapText="1"/>
    </xf>
  </cellXfs>
  <cellStyles count="57">
    <cellStyle name="Gevolgde hyperlink" xfId="44" builtinId="9" hidden="1"/>
    <cellStyle name="Gevolgde hyperlink" xfId="50" builtinId="9" hidden="1"/>
    <cellStyle name="Gevolgde hyperlink" xfId="52" builtinId="9" hidden="1"/>
    <cellStyle name="Gevolgde hyperlink" xfId="56" builtinId="9" hidden="1"/>
    <cellStyle name="Gevolgde hyperlink" xfId="46" builtinId="9" hidden="1"/>
    <cellStyle name="Gevolgde hyperlink" xfId="38" builtinId="9" hidden="1"/>
    <cellStyle name="Gevolgde hyperlink" xfId="30" builtinId="9" hidden="1"/>
    <cellStyle name="Gevolgde hyperlink" xfId="10" builtinId="9" hidden="1"/>
    <cellStyle name="Gevolgde hyperlink" xfId="12" builtinId="9" hidden="1"/>
    <cellStyle name="Gevolgde hyperlink" xfId="14" builtinId="9" hidden="1"/>
    <cellStyle name="Gevolgde hyperlink" xfId="18" builtinId="9" hidden="1"/>
    <cellStyle name="Gevolgde hyperlink" xfId="4" builtinId="9" hidden="1"/>
    <cellStyle name="Gevolgde hyperlink" xfId="8" builtinId="9" hidden="1"/>
    <cellStyle name="Gevolgde hyperlink" xfId="2" builtinId="9" hidden="1"/>
    <cellStyle name="Gevolgde hyperlink" xfId="6" builtinId="9" hidden="1"/>
    <cellStyle name="Gevolgde hyperlink" xfId="16" builtinId="9" hidden="1"/>
    <cellStyle name="Gevolgde hyperlink" xfId="22" builtinId="9" hidden="1"/>
    <cellStyle name="Gevolgde hyperlink" xfId="54" builtinId="9" hidden="1"/>
    <cellStyle name="Gevolgde hyperlink" xfId="4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24" builtinId="9" hidden="1"/>
    <cellStyle name="Gevolgde hyperlink" xfId="28" builtinId="9" hidden="1"/>
    <cellStyle name="Gevolgde hyperlink" xfId="26" builtinId="9" hidden="1"/>
    <cellStyle name="Gevolgde hyperlink" xfId="20" builtinId="9" hidden="1"/>
    <cellStyle name="Hyperlink" xfId="27" builtinId="8" hidden="1"/>
    <cellStyle name="Hyperlink" xfId="7" builtinId="8" hidden="1"/>
    <cellStyle name="Hyperlink" xfId="13" builtinId="8" hidden="1"/>
    <cellStyle name="Hyperlink" xfId="15" builtinId="8" hidden="1"/>
    <cellStyle name="Hyperlink" xfId="11" builtinId="8" hidden="1"/>
    <cellStyle name="Hyperlink" xfId="5" builtinId="8" hidden="1"/>
    <cellStyle name="Hyperlink" xfId="1" builtinId="8" hidden="1"/>
    <cellStyle name="Hyperlink" xfId="3" builtinId="8" hidden="1"/>
    <cellStyle name="Hyperlink" xfId="9"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5" builtinId="8" hidden="1"/>
    <cellStyle name="Hyperlink" xfId="47" builtinId="8" hidden="1"/>
    <cellStyle name="Hyperlink" xfId="49" builtinId="8" hidden="1"/>
    <cellStyle name="Hyperlink" xfId="55" builtinId="8" hidden="1"/>
    <cellStyle name="Hyperlink" xfId="51" builtinId="8" hidden="1"/>
    <cellStyle name="Hyperlink" xfId="53" builtinId="8" hidden="1"/>
    <cellStyle name="Hyperlink" xfId="41" builtinId="8" hidden="1"/>
    <cellStyle name="Hyperlink" xfId="45" builtinId="8" hidden="1"/>
    <cellStyle name="Hyperlink" xfId="39" builtinId="8" hidden="1"/>
    <cellStyle name="Standaard" xfId="0" builtinId="0"/>
  </cellStyles>
  <dxfs count="0"/>
  <tableStyles count="0" defaultTableStyle="TableStyleMedium2" defaultPivotStyle="PivotStyleMedium9"/>
  <colors>
    <mruColors>
      <color rgb="FF9BBB59"/>
      <color rgb="FF4F6228"/>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488950</xdr:colOff>
      <xdr:row>0</xdr:row>
      <xdr:rowOff>146050</xdr:rowOff>
    </xdr:from>
    <xdr:to>
      <xdr:col>13</xdr:col>
      <xdr:colOff>231794</xdr:colOff>
      <xdr:row>1</xdr:row>
      <xdr:rowOff>844550</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768F07B4-A42D-103B-7C1D-69F85C757659}"/>
            </a:ext>
          </a:extLst>
        </xdr:cNvPr>
        <xdr:cNvPicPr>
          <a:picLocks noChangeAspect="1"/>
        </xdr:cNvPicPr>
      </xdr:nvPicPr>
      <xdr:blipFill>
        <a:blip xmlns:r="http://schemas.openxmlformats.org/officeDocument/2006/relationships" r:embed="rId1"/>
        <a:stretch>
          <a:fillRect/>
        </a:stretch>
      </xdr:blipFill>
      <xdr:spPr>
        <a:xfrm>
          <a:off x="13871575" y="146050"/>
          <a:ext cx="3743344" cy="1079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116712</xdr:colOff>
      <xdr:row>0</xdr:row>
      <xdr:rowOff>280934</xdr:rowOff>
    </xdr:from>
    <xdr:to>
      <xdr:col>9</xdr:col>
      <xdr:colOff>861145</xdr:colOff>
      <xdr:row>1</xdr:row>
      <xdr:rowOff>568976</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88F98B4C-A6B1-0B92-0D48-2603E2C02F7B}"/>
            </a:ext>
          </a:extLst>
        </xdr:cNvPr>
        <xdr:cNvPicPr>
          <a:picLocks noChangeAspect="1"/>
        </xdr:cNvPicPr>
      </xdr:nvPicPr>
      <xdr:blipFill>
        <a:blip xmlns:r="http://schemas.openxmlformats.org/officeDocument/2006/relationships" r:embed="rId1"/>
        <a:stretch>
          <a:fillRect/>
        </a:stretch>
      </xdr:blipFill>
      <xdr:spPr>
        <a:xfrm>
          <a:off x="11174783" y="280934"/>
          <a:ext cx="2504291" cy="6690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127000</xdr:colOff>
      <xdr:row>0</xdr:row>
      <xdr:rowOff>50800</xdr:rowOff>
    </xdr:from>
    <xdr:to>
      <xdr:col>15</xdr:col>
      <xdr:colOff>111144</xdr:colOff>
      <xdr:row>0</xdr:row>
      <xdr:rowOff>1007033</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8F7779FE-94EC-5E4F-B750-83C10FB1BB36}"/>
            </a:ext>
          </a:extLst>
        </xdr:cNvPr>
        <xdr:cNvPicPr>
          <a:picLocks noChangeAspect="1"/>
        </xdr:cNvPicPr>
      </xdr:nvPicPr>
      <xdr:blipFill>
        <a:blip xmlns:r="http://schemas.openxmlformats.org/officeDocument/2006/relationships" r:embed="rId1"/>
        <a:stretch>
          <a:fillRect/>
        </a:stretch>
      </xdr:blipFill>
      <xdr:spPr>
        <a:xfrm>
          <a:off x="17106900" y="50800"/>
          <a:ext cx="3349644" cy="9562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127000</xdr:colOff>
      <xdr:row>0</xdr:row>
      <xdr:rowOff>12700</xdr:rowOff>
    </xdr:from>
    <xdr:to>
      <xdr:col>15</xdr:col>
      <xdr:colOff>111144</xdr:colOff>
      <xdr:row>1</xdr:row>
      <xdr:rowOff>16433</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63E5A10E-41CD-424E-8093-C9E261C992B3}"/>
            </a:ext>
          </a:extLst>
        </xdr:cNvPr>
        <xdr:cNvPicPr>
          <a:picLocks noChangeAspect="1"/>
        </xdr:cNvPicPr>
      </xdr:nvPicPr>
      <xdr:blipFill>
        <a:blip xmlns:r="http://schemas.openxmlformats.org/officeDocument/2006/relationships" r:embed="rId1"/>
        <a:stretch>
          <a:fillRect/>
        </a:stretch>
      </xdr:blipFill>
      <xdr:spPr>
        <a:xfrm>
          <a:off x="17106900" y="12700"/>
          <a:ext cx="3349644" cy="9562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127000</xdr:colOff>
      <xdr:row>0</xdr:row>
      <xdr:rowOff>12700</xdr:rowOff>
    </xdr:from>
    <xdr:to>
      <xdr:col>15</xdr:col>
      <xdr:colOff>111144</xdr:colOff>
      <xdr:row>1</xdr:row>
      <xdr:rowOff>16433</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916D25A8-523C-E741-A13F-6CD76C262F37}"/>
            </a:ext>
          </a:extLst>
        </xdr:cNvPr>
        <xdr:cNvPicPr>
          <a:picLocks noChangeAspect="1"/>
        </xdr:cNvPicPr>
      </xdr:nvPicPr>
      <xdr:blipFill>
        <a:blip xmlns:r="http://schemas.openxmlformats.org/officeDocument/2006/relationships" r:embed="rId1"/>
        <a:stretch>
          <a:fillRect/>
        </a:stretch>
      </xdr:blipFill>
      <xdr:spPr>
        <a:xfrm>
          <a:off x="17106900" y="12700"/>
          <a:ext cx="3349644" cy="9562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114300</xdr:colOff>
      <xdr:row>0</xdr:row>
      <xdr:rowOff>0</xdr:rowOff>
    </xdr:from>
    <xdr:to>
      <xdr:col>15</xdr:col>
      <xdr:colOff>98444</xdr:colOff>
      <xdr:row>1</xdr:row>
      <xdr:rowOff>3733</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D0925B68-1B65-044B-8DDD-E70C80CB28A8}"/>
            </a:ext>
          </a:extLst>
        </xdr:cNvPr>
        <xdr:cNvPicPr>
          <a:picLocks noChangeAspect="1"/>
        </xdr:cNvPicPr>
      </xdr:nvPicPr>
      <xdr:blipFill>
        <a:blip xmlns:r="http://schemas.openxmlformats.org/officeDocument/2006/relationships" r:embed="rId1"/>
        <a:stretch>
          <a:fillRect/>
        </a:stretch>
      </xdr:blipFill>
      <xdr:spPr>
        <a:xfrm>
          <a:off x="17094200" y="0"/>
          <a:ext cx="3349644" cy="9562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304800</xdr:colOff>
      <xdr:row>0</xdr:row>
      <xdr:rowOff>25400</xdr:rowOff>
    </xdr:from>
    <xdr:to>
      <xdr:col>16</xdr:col>
      <xdr:colOff>288944</xdr:colOff>
      <xdr:row>1</xdr:row>
      <xdr:rowOff>422833</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9CED5D5A-6797-DE49-BBCD-0C04226BC8DE}"/>
            </a:ext>
          </a:extLst>
        </xdr:cNvPr>
        <xdr:cNvPicPr>
          <a:picLocks noChangeAspect="1"/>
        </xdr:cNvPicPr>
      </xdr:nvPicPr>
      <xdr:blipFill>
        <a:blip xmlns:r="http://schemas.openxmlformats.org/officeDocument/2006/relationships" r:embed="rId1"/>
        <a:stretch>
          <a:fillRect/>
        </a:stretch>
      </xdr:blipFill>
      <xdr:spPr>
        <a:xfrm>
          <a:off x="21170900" y="25400"/>
          <a:ext cx="3349644" cy="9562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368300</xdr:colOff>
      <xdr:row>0</xdr:row>
      <xdr:rowOff>60668</xdr:rowOff>
    </xdr:from>
    <xdr:to>
      <xdr:col>10</xdr:col>
      <xdr:colOff>609600</xdr:colOff>
      <xdr:row>2</xdr:row>
      <xdr:rowOff>118033</xdr:rowOff>
    </xdr:to>
    <xdr:pic>
      <xdr:nvPicPr>
        <xdr:cNvPr id="2" name="Afbeelding 1" descr="Afbeelding met Lettertype, schermopname, Graphics, tekst&#10;&#10;Automatisch gegenereerde beschrijving">
          <a:extLst>
            <a:ext uri="{FF2B5EF4-FFF2-40B4-BE49-F238E27FC236}">
              <a16:creationId xmlns:a16="http://schemas.microsoft.com/office/drawing/2014/main" id="{7482C0B4-9879-A542-85BF-FA49546477A4}"/>
            </a:ext>
          </a:extLst>
        </xdr:cNvPr>
        <xdr:cNvPicPr>
          <a:picLocks noChangeAspect="1"/>
        </xdr:cNvPicPr>
      </xdr:nvPicPr>
      <xdr:blipFill>
        <a:blip xmlns:r="http://schemas.openxmlformats.org/officeDocument/2006/relationships" r:embed="rId1"/>
        <a:stretch>
          <a:fillRect/>
        </a:stretch>
      </xdr:blipFill>
      <xdr:spPr>
        <a:xfrm>
          <a:off x="14960600" y="60668"/>
          <a:ext cx="2870200" cy="81936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23"/>
  <sheetViews>
    <sheetView showGridLines="0" topLeftCell="A5" zoomScale="150" zoomScaleNormal="90" workbookViewId="0">
      <selection activeCell="F14" sqref="F14:G14"/>
    </sheetView>
  </sheetViews>
  <sheetFormatPr baseColWidth="10" defaultColWidth="8.83203125" defaultRowHeight="15" x14ac:dyDescent="0.2"/>
  <cols>
    <col min="1" max="1" width="50.6640625" customWidth="1"/>
    <col min="2" max="7" width="20.83203125" customWidth="1"/>
  </cols>
  <sheetData>
    <row r="1" spans="1:7" s="5" customFormat="1" ht="30" customHeight="1" x14ac:dyDescent="0.2">
      <c r="A1" s="86" t="s">
        <v>0</v>
      </c>
      <c r="B1" s="87"/>
      <c r="C1" s="87"/>
      <c r="D1" s="87"/>
      <c r="E1" s="87"/>
      <c r="F1" s="87"/>
      <c r="G1" s="87"/>
    </row>
    <row r="2" spans="1:7" s="2" customFormat="1" ht="80" customHeight="1" x14ac:dyDescent="0.2">
      <c r="A2" s="92" t="s">
        <v>1</v>
      </c>
      <c r="B2" s="93"/>
      <c r="C2" s="93"/>
      <c r="D2" s="93"/>
      <c r="E2" s="93"/>
      <c r="F2" s="93"/>
      <c r="G2" s="93"/>
    </row>
    <row r="3" spans="1:7" s="2" customFormat="1" ht="25" customHeight="1" x14ac:dyDescent="0.2">
      <c r="A3" s="78" t="s">
        <v>2</v>
      </c>
      <c r="B3" s="79"/>
      <c r="C3" s="79"/>
      <c r="D3" s="79"/>
      <c r="E3" s="79"/>
      <c r="F3" s="79"/>
      <c r="G3" s="79"/>
    </row>
    <row r="4" spans="1:7" s="2" customFormat="1" ht="115" customHeight="1" x14ac:dyDescent="0.2">
      <c r="A4" s="90" t="s">
        <v>3</v>
      </c>
      <c r="B4" s="91"/>
      <c r="C4" s="91"/>
      <c r="D4" s="91"/>
      <c r="E4" s="91"/>
      <c r="F4" s="91"/>
      <c r="G4" s="91"/>
    </row>
    <row r="5" spans="1:7" s="2" customFormat="1" ht="25" customHeight="1" x14ac:dyDescent="0.2">
      <c r="A5" s="78" t="s">
        <v>4</v>
      </c>
      <c r="B5" s="79"/>
      <c r="C5" s="79"/>
      <c r="D5" s="79"/>
      <c r="E5" s="79"/>
      <c r="F5" s="79"/>
      <c r="G5" s="79"/>
    </row>
    <row r="6" spans="1:7" s="2" customFormat="1" ht="115" customHeight="1" x14ac:dyDescent="0.2">
      <c r="A6" s="90" t="s">
        <v>3</v>
      </c>
      <c r="B6" s="91"/>
      <c r="C6" s="91"/>
      <c r="D6" s="91"/>
      <c r="E6" s="91"/>
      <c r="F6" s="91"/>
      <c r="G6" s="91"/>
    </row>
    <row r="7" spans="1:7" s="2" customFormat="1" ht="25" customHeight="1" x14ac:dyDescent="0.2">
      <c r="A7" s="78" t="s">
        <v>46</v>
      </c>
      <c r="B7" s="79"/>
      <c r="C7" s="79"/>
      <c r="D7" s="79"/>
      <c r="E7" s="79"/>
      <c r="F7" s="79"/>
      <c r="G7" s="79"/>
    </row>
    <row r="8" spans="1:7" s="2" customFormat="1" ht="115" customHeight="1" x14ac:dyDescent="0.2">
      <c r="A8" s="76" t="s">
        <v>3</v>
      </c>
      <c r="B8" s="77"/>
      <c r="C8" s="77"/>
      <c r="D8" s="77"/>
      <c r="E8" s="77"/>
      <c r="F8" s="77"/>
      <c r="G8" s="77"/>
    </row>
    <row r="9" spans="1:7" ht="30" customHeight="1" x14ac:dyDescent="0.2">
      <c r="A9" s="44" t="s">
        <v>5</v>
      </c>
      <c r="B9" s="80" t="s">
        <v>6</v>
      </c>
      <c r="C9" s="81"/>
      <c r="D9" s="80" t="s">
        <v>7</v>
      </c>
      <c r="E9" s="81"/>
      <c r="F9" s="80" t="s">
        <v>47</v>
      </c>
      <c r="G9" s="81"/>
    </row>
    <row r="10" spans="1:7" ht="20" customHeight="1" x14ac:dyDescent="0.2">
      <c r="A10" s="69" t="s">
        <v>8</v>
      </c>
      <c r="B10" s="82">
        <v>10000</v>
      </c>
      <c r="C10" s="83"/>
      <c r="D10" s="82">
        <v>2000</v>
      </c>
      <c r="E10" s="83"/>
      <c r="F10" s="82">
        <v>2000</v>
      </c>
      <c r="G10" s="83"/>
    </row>
    <row r="11" spans="1:7" ht="20" customHeight="1" x14ac:dyDescent="0.2">
      <c r="A11" s="69" t="s">
        <v>9</v>
      </c>
      <c r="B11" s="82">
        <v>9000</v>
      </c>
      <c r="C11" s="83"/>
      <c r="D11" s="82">
        <v>1800</v>
      </c>
      <c r="E11" s="83"/>
      <c r="F11" s="82">
        <v>1800</v>
      </c>
      <c r="G11" s="83"/>
    </row>
    <row r="12" spans="1:7" ht="20" customHeight="1" x14ac:dyDescent="0.2">
      <c r="A12" s="69" t="s">
        <v>10</v>
      </c>
      <c r="B12" s="82">
        <v>0</v>
      </c>
      <c r="C12" s="83"/>
      <c r="D12" s="82">
        <v>0</v>
      </c>
      <c r="E12" s="83"/>
      <c r="F12" s="82">
        <v>0</v>
      </c>
      <c r="G12" s="83"/>
    </row>
    <row r="13" spans="1:7" ht="20" customHeight="1" x14ac:dyDescent="0.2">
      <c r="A13" s="69" t="s">
        <v>11</v>
      </c>
      <c r="B13" s="84">
        <v>-40000</v>
      </c>
      <c r="C13" s="85"/>
      <c r="D13" s="84">
        <v>-25000</v>
      </c>
      <c r="E13" s="85"/>
      <c r="F13" s="84">
        <v>-25000</v>
      </c>
      <c r="G13" s="85"/>
    </row>
    <row r="14" spans="1:7" ht="20" customHeight="1" x14ac:dyDescent="0.2">
      <c r="A14" s="69" t="s">
        <v>12</v>
      </c>
      <c r="B14" s="88" t="s">
        <v>13</v>
      </c>
      <c r="C14" s="89"/>
      <c r="D14" s="88" t="s">
        <v>13</v>
      </c>
      <c r="E14" s="89"/>
      <c r="F14" s="88" t="s">
        <v>13</v>
      </c>
      <c r="G14" s="89"/>
    </row>
    <row r="15" spans="1:7" ht="20" customHeight="1" x14ac:dyDescent="0.2">
      <c r="A15" s="74" t="s">
        <v>14</v>
      </c>
      <c r="B15" s="75"/>
      <c r="C15" s="75"/>
      <c r="D15" s="75"/>
      <c r="E15" s="75"/>
      <c r="F15" s="75"/>
      <c r="G15" s="75"/>
    </row>
    <row r="17" spans="1:1" x14ac:dyDescent="0.2">
      <c r="A17" s="38" t="s">
        <v>14</v>
      </c>
    </row>
    <row r="18" spans="1:1" x14ac:dyDescent="0.2">
      <c r="A18" s="38" t="s">
        <v>8</v>
      </c>
    </row>
    <row r="19" spans="1:1" x14ac:dyDescent="0.2">
      <c r="A19" s="38" t="s">
        <v>9</v>
      </c>
    </row>
    <row r="20" spans="1:1" x14ac:dyDescent="0.2">
      <c r="A20" s="38" t="s">
        <v>10</v>
      </c>
    </row>
    <row r="21" spans="1:1" x14ac:dyDescent="0.2">
      <c r="A21" s="38" t="s">
        <v>11</v>
      </c>
    </row>
    <row r="22" spans="1:1" x14ac:dyDescent="0.2">
      <c r="A22" s="38" t="s">
        <v>12</v>
      </c>
    </row>
    <row r="23" spans="1:1" x14ac:dyDescent="0.2">
      <c r="A23" s="38"/>
    </row>
  </sheetData>
  <sheetProtection algorithmName="SHA-512" hashValue="GV8kXfHNMW4lguULjWm96kq6rns7ehDRQ4YoIYecyCQOuRzyDSkKTc2ktTwwS6+Dy4uFanH/9mAYeBhARnQ69g==" saltValue="UBw92TzIXXTM0USxAB+AgA==" spinCount="100000" sheet="1" objects="1" scenarios="1"/>
  <mergeCells count="27">
    <mergeCell ref="A1:G1"/>
    <mergeCell ref="D11:E11"/>
    <mergeCell ref="D12:E12"/>
    <mergeCell ref="D13:E13"/>
    <mergeCell ref="B14:C14"/>
    <mergeCell ref="B13:C13"/>
    <mergeCell ref="D14:E14"/>
    <mergeCell ref="A6:G6"/>
    <mergeCell ref="A5:G5"/>
    <mergeCell ref="A4:G4"/>
    <mergeCell ref="A3:G3"/>
    <mergeCell ref="A2:G2"/>
    <mergeCell ref="F14:G14"/>
    <mergeCell ref="A15:G15"/>
    <mergeCell ref="A8:G8"/>
    <mergeCell ref="A7:G7"/>
    <mergeCell ref="F9:G9"/>
    <mergeCell ref="F10:G10"/>
    <mergeCell ref="F11:G11"/>
    <mergeCell ref="F12:G12"/>
    <mergeCell ref="F13:G13"/>
    <mergeCell ref="B9:C9"/>
    <mergeCell ref="B10:C10"/>
    <mergeCell ref="B11:C11"/>
    <mergeCell ref="B12:C12"/>
    <mergeCell ref="D9:E9"/>
    <mergeCell ref="D10:E10"/>
  </mergeCells>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836AA-53E0-B643-9D84-4AAFAA0EACAF}">
  <dimension ref="A1:F14"/>
  <sheetViews>
    <sheetView showGridLines="0" zoomScale="186" zoomScaleNormal="110" workbookViewId="0">
      <selection activeCell="F13" sqref="F13"/>
    </sheetView>
  </sheetViews>
  <sheetFormatPr baseColWidth="10" defaultColWidth="11.5" defaultRowHeight="15" x14ac:dyDescent="0.2"/>
  <cols>
    <col min="1" max="1" width="29.33203125" customWidth="1"/>
    <col min="2" max="2" width="13.83203125" customWidth="1"/>
    <col min="3" max="6" width="22.6640625" customWidth="1"/>
  </cols>
  <sheetData>
    <row r="1" spans="1:6" ht="30" customHeight="1" x14ac:dyDescent="0.2">
      <c r="A1" s="86" t="s">
        <v>15</v>
      </c>
      <c r="B1" s="87"/>
      <c r="C1" s="87"/>
      <c r="D1" s="87"/>
      <c r="E1" s="87"/>
      <c r="F1" s="87"/>
    </row>
    <row r="2" spans="1:6" ht="60" customHeight="1" x14ac:dyDescent="0.2">
      <c r="A2" s="92" t="s">
        <v>16</v>
      </c>
      <c r="B2" s="93"/>
      <c r="C2" s="93"/>
      <c r="D2" s="93"/>
      <c r="E2" s="93"/>
      <c r="F2" s="93"/>
    </row>
    <row r="3" spans="1:6" ht="30" customHeight="1" x14ac:dyDescent="0.2">
      <c r="A3" s="98" t="s">
        <v>17</v>
      </c>
      <c r="B3" s="99"/>
      <c r="C3" s="99"/>
      <c r="D3" s="99"/>
      <c r="E3" s="99"/>
      <c r="F3" s="99"/>
    </row>
    <row r="4" spans="1:6" ht="25" customHeight="1" x14ac:dyDescent="0.2">
      <c r="A4" s="96" t="s">
        <v>48</v>
      </c>
      <c r="B4" s="97"/>
      <c r="C4" s="97"/>
      <c r="D4" s="97"/>
      <c r="E4" s="97"/>
      <c r="F4" s="97"/>
    </row>
    <row r="5" spans="1:6" ht="25" customHeight="1" x14ac:dyDescent="0.2">
      <c r="A5" s="96" t="s">
        <v>49</v>
      </c>
      <c r="B5" s="97"/>
      <c r="C5" s="97"/>
      <c r="D5" s="97"/>
      <c r="E5" s="97"/>
      <c r="F5" s="97"/>
    </row>
    <row r="6" spans="1:6" ht="25" customHeight="1" x14ac:dyDescent="0.2">
      <c r="A6" s="71" t="s">
        <v>50</v>
      </c>
      <c r="B6" s="72"/>
      <c r="C6" s="72"/>
      <c r="D6" s="72"/>
      <c r="E6" s="72"/>
      <c r="F6" s="72"/>
    </row>
    <row r="7" spans="1:6" ht="25" customHeight="1" x14ac:dyDescent="0.2">
      <c r="A7" s="94" t="s">
        <v>51</v>
      </c>
      <c r="B7" s="95"/>
      <c r="C7" s="95"/>
      <c r="D7" s="95"/>
      <c r="E7" s="95"/>
      <c r="F7" s="95"/>
    </row>
    <row r="8" spans="1:6" ht="25" customHeight="1" x14ac:dyDescent="0.2">
      <c r="A8" s="102" t="s">
        <v>5</v>
      </c>
      <c r="B8" s="103"/>
      <c r="C8" s="45" t="s">
        <v>48</v>
      </c>
      <c r="D8" s="45" t="s">
        <v>49</v>
      </c>
      <c r="E8" s="45" t="s">
        <v>49</v>
      </c>
      <c r="F8" s="45" t="s">
        <v>49</v>
      </c>
    </row>
    <row r="9" spans="1:6" ht="20" customHeight="1" x14ac:dyDescent="0.2">
      <c r="A9" s="100" t="s">
        <v>8</v>
      </c>
      <c r="B9" s="101"/>
      <c r="C9" s="36">
        <v>1500</v>
      </c>
      <c r="D9" s="36">
        <v>1500</v>
      </c>
      <c r="E9" s="36">
        <v>1500</v>
      </c>
      <c r="F9" s="36">
        <v>1500</v>
      </c>
    </row>
    <row r="10" spans="1:6" ht="20" customHeight="1" x14ac:dyDescent="0.2">
      <c r="A10" s="104" t="s">
        <v>9</v>
      </c>
      <c r="B10" s="105"/>
      <c r="C10" s="36">
        <v>1350</v>
      </c>
      <c r="D10" s="36">
        <v>1350</v>
      </c>
      <c r="E10" s="36">
        <v>1350</v>
      </c>
      <c r="F10" s="36">
        <v>1350</v>
      </c>
    </row>
    <row r="11" spans="1:6" ht="20" customHeight="1" x14ac:dyDescent="0.2">
      <c r="A11" s="104" t="s">
        <v>10</v>
      </c>
      <c r="B11" s="105"/>
      <c r="C11" s="36">
        <v>0</v>
      </c>
      <c r="D11" s="36">
        <v>0</v>
      </c>
      <c r="E11" s="36">
        <v>0</v>
      </c>
      <c r="F11" s="36">
        <v>0</v>
      </c>
    </row>
    <row r="12" spans="1:6" ht="20" customHeight="1" x14ac:dyDescent="0.2">
      <c r="A12" s="100" t="s">
        <v>11</v>
      </c>
      <c r="B12" s="101"/>
      <c r="C12" s="68">
        <v>-25000</v>
      </c>
      <c r="D12" s="37">
        <v>-25000</v>
      </c>
      <c r="E12" s="37">
        <v>-25000</v>
      </c>
      <c r="F12" s="37">
        <v>-25000</v>
      </c>
    </row>
    <row r="13" spans="1:6" ht="20" customHeight="1" x14ac:dyDescent="0.2">
      <c r="A13" s="100" t="s">
        <v>12</v>
      </c>
      <c r="B13" s="101"/>
      <c r="C13" s="43" t="s">
        <v>13</v>
      </c>
      <c r="D13" s="43" t="s">
        <v>13</v>
      </c>
      <c r="E13" s="43" t="s">
        <v>13</v>
      </c>
      <c r="F13" s="43" t="s">
        <v>13</v>
      </c>
    </row>
    <row r="14" spans="1:6" x14ac:dyDescent="0.2">
      <c r="A14" s="74" t="s">
        <v>14</v>
      </c>
      <c r="B14" s="75"/>
      <c r="C14" s="75"/>
      <c r="D14" s="75"/>
      <c r="E14" s="75"/>
      <c r="F14" s="75"/>
    </row>
  </sheetData>
  <sheetProtection algorithmName="SHA-512" hashValue="En6sZsZofxKcfSkk+PxPdFj5DGRt1193PeQQ9Zl7VERfYEWAfZZlbq1jv82JiIDRQFw5wi+pnmCXHLSX1G/eTg==" saltValue="ZtXUH6+/P0LlLvnJAqgxTA==" spinCount="100000" sheet="1" objects="1" scenarios="1"/>
  <mergeCells count="13">
    <mergeCell ref="A13:B13"/>
    <mergeCell ref="A14:F14"/>
    <mergeCell ref="A8:B8"/>
    <mergeCell ref="A9:B9"/>
    <mergeCell ref="A10:B10"/>
    <mergeCell ref="A11:B11"/>
    <mergeCell ref="A12:B12"/>
    <mergeCell ref="A2:F2"/>
    <mergeCell ref="A1:F1"/>
    <mergeCell ref="A7:F7"/>
    <mergeCell ref="A5:F5"/>
    <mergeCell ref="A4:F4"/>
    <mergeCell ref="A3:F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20"/>
  <sheetViews>
    <sheetView showGridLines="0" zoomScale="80" zoomScaleNormal="80" zoomScalePageLayoutView="85" workbookViewId="0">
      <pane ySplit="1" topLeftCell="A2" activePane="bottomLeft" state="frozen"/>
      <selection pane="bottomLeft" activeCell="C3" sqref="C3:D3"/>
    </sheetView>
  </sheetViews>
  <sheetFormatPr baseColWidth="10" defaultColWidth="8.83203125" defaultRowHeight="13" x14ac:dyDescent="0.15"/>
  <cols>
    <col min="1" max="1" width="100.83203125" style="1" customWidth="1"/>
    <col min="2" max="2" width="2.83203125" style="14" customWidth="1"/>
    <col min="3" max="3" width="34" style="15" customWidth="1"/>
    <col min="4" max="4" width="3.83203125" style="15" customWidth="1"/>
    <col min="5" max="5" width="2.83203125" style="1" customWidth="1"/>
    <col min="6" max="6" width="34" style="1" customWidth="1"/>
    <col min="7" max="7" width="3.83203125" style="1" customWidth="1"/>
    <col min="8" max="8" width="2.83203125" style="1" customWidth="1"/>
    <col min="9" max="9" width="34" style="1" customWidth="1"/>
    <col min="10" max="10" width="3.83203125" style="1" customWidth="1"/>
    <col min="11" max="16384" width="8.83203125" style="1"/>
  </cols>
  <sheetData>
    <row r="1" spans="1:10" ht="80" customHeight="1" x14ac:dyDescent="0.2">
      <c r="A1" s="67" t="s">
        <v>18</v>
      </c>
      <c r="B1" s="4"/>
      <c r="C1" s="112" t="s">
        <v>19</v>
      </c>
      <c r="D1" s="113"/>
      <c r="E1" s="10"/>
      <c r="F1" s="112" t="s">
        <v>20</v>
      </c>
      <c r="G1" s="113"/>
      <c r="I1" s="112" t="s">
        <v>21</v>
      </c>
      <c r="J1" s="113"/>
    </row>
    <row r="2" spans="1:10" ht="36" customHeight="1" x14ac:dyDescent="0.15">
      <c r="A2" s="70" t="s">
        <v>22</v>
      </c>
      <c r="B2" s="7"/>
      <c r="C2" s="114" t="s">
        <v>23</v>
      </c>
      <c r="D2" s="115"/>
      <c r="E2" s="52"/>
      <c r="F2" s="114" t="s">
        <v>23</v>
      </c>
      <c r="G2" s="115"/>
      <c r="H2" s="52"/>
      <c r="I2" s="114" t="s">
        <v>23</v>
      </c>
      <c r="J2" s="115"/>
    </row>
    <row r="3" spans="1:10" ht="33" customHeight="1" x14ac:dyDescent="0.15">
      <c r="A3" s="46" t="str">
        <f>'Beoordelen open vragen'!A3</f>
        <v>Open vraag 7.1.1.Flexibiliteit</v>
      </c>
      <c r="B3" s="8"/>
      <c r="C3" s="106" t="s">
        <v>14</v>
      </c>
      <c r="D3" s="107"/>
      <c r="F3" s="106" t="s">
        <v>14</v>
      </c>
      <c r="G3" s="107"/>
      <c r="I3" s="106" t="s">
        <v>14</v>
      </c>
      <c r="J3" s="107"/>
    </row>
    <row r="4" spans="1:10" ht="175" customHeight="1" x14ac:dyDescent="0.15">
      <c r="A4" s="48" t="str">
        <f>'Beoordelen open vragen'!A4</f>
        <v xml:space="preserve">Zie bijlage 7 'kwaliteit'. </v>
      </c>
      <c r="B4" s="8"/>
      <c r="C4" s="108" t="s">
        <v>24</v>
      </c>
      <c r="D4" s="109"/>
      <c r="F4" s="108" t="s">
        <v>24</v>
      </c>
      <c r="G4" s="109"/>
      <c r="I4" s="108" t="s">
        <v>24</v>
      </c>
      <c r="J4" s="109"/>
    </row>
    <row r="5" spans="1:10" ht="33" customHeight="1" x14ac:dyDescent="0.15">
      <c r="A5" s="46" t="str">
        <f>'Beoordelen open vragen'!A5</f>
        <v>Open vraag 7.1.2. Social Return</v>
      </c>
      <c r="B5" s="8"/>
      <c r="C5" s="106" t="s">
        <v>14</v>
      </c>
      <c r="D5" s="107"/>
      <c r="F5" s="106" t="s">
        <v>14</v>
      </c>
      <c r="G5" s="107"/>
      <c r="I5" s="106" t="s">
        <v>14</v>
      </c>
      <c r="J5" s="107"/>
    </row>
    <row r="6" spans="1:10" ht="175" customHeight="1" x14ac:dyDescent="0.15">
      <c r="A6" s="48" t="str">
        <f>'Beoordelen open vragen'!A6</f>
        <v xml:space="preserve">Zie bijlage 7 'kwaliteit'. </v>
      </c>
      <c r="B6" s="8"/>
      <c r="C6" s="108" t="s">
        <v>24</v>
      </c>
      <c r="D6" s="109"/>
      <c r="F6" s="108" t="s">
        <v>24</v>
      </c>
      <c r="G6" s="109"/>
      <c r="I6" s="108" t="s">
        <v>24</v>
      </c>
      <c r="J6" s="109"/>
    </row>
    <row r="7" spans="1:10" ht="33" customHeight="1" x14ac:dyDescent="0.15">
      <c r="A7" s="46" t="str">
        <f>'Beoordelen open vragen'!A7</f>
        <v>Open vraag 7.1.3. Goed werkgeverschap</v>
      </c>
      <c r="B7" s="8"/>
      <c r="C7" s="106" t="s">
        <v>14</v>
      </c>
      <c r="D7" s="107"/>
      <c r="F7" s="106" t="s">
        <v>14</v>
      </c>
      <c r="G7" s="107"/>
      <c r="I7" s="106" t="s">
        <v>14</v>
      </c>
      <c r="J7" s="107"/>
    </row>
    <row r="8" spans="1:10" ht="175" customHeight="1" x14ac:dyDescent="0.15">
      <c r="A8" s="48" t="str">
        <f>'Beoordelen open vragen'!A8</f>
        <v xml:space="preserve">Zie bijlage 7 'kwaliteit'. </v>
      </c>
      <c r="B8" s="8"/>
      <c r="C8" s="108" t="s">
        <v>24</v>
      </c>
      <c r="D8" s="109"/>
      <c r="F8" s="108" t="s">
        <v>24</v>
      </c>
      <c r="G8" s="109"/>
      <c r="I8" s="108" t="s">
        <v>24</v>
      </c>
      <c r="J8" s="109"/>
    </row>
    <row r="9" spans="1:10" ht="20" customHeight="1" x14ac:dyDescent="0.15">
      <c r="A9" s="11"/>
      <c r="B9" s="12"/>
      <c r="C9" s="13"/>
      <c r="D9" s="13"/>
      <c r="F9" s="13"/>
      <c r="G9" s="13"/>
      <c r="I9" s="13"/>
      <c r="J9" s="13"/>
    </row>
    <row r="10" spans="1:10" ht="20" customHeight="1" x14ac:dyDescent="0.15"/>
    <row r="11" spans="1:10" ht="33" customHeight="1" x14ac:dyDescent="0.15">
      <c r="A11" s="49" t="str">
        <f>'Beoordelen interview'!A1</f>
        <v xml:space="preserve">7.2 Interview sleutelfunctionarissen </v>
      </c>
      <c r="B11" s="7"/>
      <c r="C11" s="110"/>
      <c r="D11" s="111"/>
      <c r="E11" s="7"/>
      <c r="F11" s="110"/>
      <c r="G11" s="111"/>
      <c r="H11" s="7"/>
      <c r="I11" s="110"/>
      <c r="J11" s="111"/>
    </row>
    <row r="12" spans="1:10" ht="33" customHeight="1" x14ac:dyDescent="0.15">
      <c r="A12" s="46" t="str">
        <f>'Beoordelen interview'!A4</f>
        <v>Casus 1</v>
      </c>
      <c r="B12" s="8"/>
      <c r="C12" s="106" t="s">
        <v>14</v>
      </c>
      <c r="D12" s="107"/>
      <c r="E12" s="8"/>
      <c r="F12" s="106" t="s">
        <v>14</v>
      </c>
      <c r="G12" s="107"/>
      <c r="H12" s="8"/>
      <c r="I12" s="106" t="s">
        <v>14</v>
      </c>
      <c r="J12" s="107"/>
    </row>
    <row r="13" spans="1:10" ht="175" customHeight="1" x14ac:dyDescent="0.15">
      <c r="A13" s="73" t="s">
        <v>52</v>
      </c>
      <c r="B13" s="8"/>
      <c r="C13" s="108" t="s">
        <v>24</v>
      </c>
      <c r="D13" s="109"/>
      <c r="E13" s="8"/>
      <c r="F13" s="108" t="s">
        <v>24</v>
      </c>
      <c r="G13" s="109"/>
      <c r="H13" s="8"/>
      <c r="I13" s="108" t="s">
        <v>24</v>
      </c>
      <c r="J13" s="109"/>
    </row>
    <row r="14" spans="1:10" ht="33" customHeight="1" x14ac:dyDescent="0.15">
      <c r="A14" s="46" t="str">
        <f>'Beoordelen interview'!A5</f>
        <v>Casus 2</v>
      </c>
      <c r="B14" s="8"/>
      <c r="C14" s="106" t="s">
        <v>14</v>
      </c>
      <c r="D14" s="107"/>
      <c r="E14" s="8"/>
      <c r="F14" s="106" t="s">
        <v>14</v>
      </c>
      <c r="G14" s="107"/>
      <c r="H14" s="8"/>
      <c r="I14" s="106" t="s">
        <v>14</v>
      </c>
      <c r="J14" s="107"/>
    </row>
    <row r="15" spans="1:10" ht="175" customHeight="1" x14ac:dyDescent="0.15">
      <c r="A15" s="73" t="s">
        <v>52</v>
      </c>
      <c r="B15" s="8"/>
      <c r="C15" s="108" t="s">
        <v>24</v>
      </c>
      <c r="D15" s="109"/>
      <c r="E15" s="8"/>
      <c r="F15" s="108" t="s">
        <v>24</v>
      </c>
      <c r="G15" s="109"/>
      <c r="H15" s="8"/>
      <c r="I15" s="108" t="s">
        <v>24</v>
      </c>
      <c r="J15" s="109"/>
    </row>
    <row r="16" spans="1:10" ht="33" customHeight="1" x14ac:dyDescent="0.15">
      <c r="A16" s="46" t="str">
        <f>'Beoordelen interview'!A6</f>
        <v>Casus 3</v>
      </c>
      <c r="B16" s="8"/>
      <c r="C16" s="106" t="s">
        <v>14</v>
      </c>
      <c r="D16" s="107"/>
      <c r="E16" s="8"/>
      <c r="F16" s="106" t="s">
        <v>14</v>
      </c>
      <c r="G16" s="107"/>
      <c r="H16" s="8"/>
      <c r="I16" s="106" t="s">
        <v>14</v>
      </c>
      <c r="J16" s="107"/>
    </row>
    <row r="17" spans="1:10" ht="175" customHeight="1" x14ac:dyDescent="0.15">
      <c r="A17" s="73" t="s">
        <v>52</v>
      </c>
      <c r="B17" s="8"/>
      <c r="C17" s="108" t="s">
        <v>24</v>
      </c>
      <c r="D17" s="109"/>
      <c r="E17" s="8"/>
      <c r="F17" s="108" t="s">
        <v>24</v>
      </c>
      <c r="G17" s="109"/>
      <c r="H17" s="8"/>
      <c r="I17" s="108" t="s">
        <v>24</v>
      </c>
      <c r="J17" s="109"/>
    </row>
    <row r="18" spans="1:10" ht="33" customHeight="1" x14ac:dyDescent="0.15">
      <c r="A18" s="46" t="str">
        <f>'Beoordelen interview'!A7</f>
        <v>Casus 4</v>
      </c>
      <c r="B18" s="8"/>
      <c r="C18" s="106" t="s">
        <v>14</v>
      </c>
      <c r="D18" s="107"/>
      <c r="E18" s="8"/>
      <c r="F18" s="106" t="s">
        <v>14</v>
      </c>
      <c r="G18" s="107"/>
      <c r="H18" s="8"/>
      <c r="I18" s="106" t="s">
        <v>14</v>
      </c>
      <c r="J18" s="107"/>
    </row>
    <row r="19" spans="1:10" ht="175" customHeight="1" x14ac:dyDescent="0.15">
      <c r="A19" s="73" t="s">
        <v>52</v>
      </c>
      <c r="B19" s="8"/>
      <c r="C19" s="108" t="s">
        <v>24</v>
      </c>
      <c r="D19" s="109"/>
      <c r="E19" s="8"/>
      <c r="F19" s="108" t="s">
        <v>24</v>
      </c>
      <c r="G19" s="109"/>
      <c r="H19" s="8"/>
      <c r="I19" s="108" t="s">
        <v>24</v>
      </c>
      <c r="J19" s="109"/>
    </row>
    <row r="20" spans="1:10" ht="20" customHeight="1" x14ac:dyDescent="0.15">
      <c r="A20" s="11"/>
      <c r="B20" s="12"/>
      <c r="C20" s="13"/>
      <c r="D20" s="13"/>
      <c r="E20" s="12"/>
      <c r="F20" s="13"/>
      <c r="G20" s="13"/>
      <c r="H20" s="12"/>
      <c r="I20" s="13"/>
      <c r="J20" s="47"/>
    </row>
  </sheetData>
  <sheetProtection algorithmName="SHA-512" hashValue="zK9/mMgObE83WILXcYy81IsFguJwAoMbImlmZW7ip/pwf/+8KTuP61W7brgIv81ienJFLkYi8SysW/ECD0amNg==" saltValue="f8nn99LmZimZ16RX5fLpjQ==" spinCount="100000" sheet="1" objects="1" scenarios="1"/>
  <mergeCells count="51">
    <mergeCell ref="C2:D2"/>
    <mergeCell ref="C1:D1"/>
    <mergeCell ref="C4:D4"/>
    <mergeCell ref="C8:D8"/>
    <mergeCell ref="C3:D3"/>
    <mergeCell ref="C7:D7"/>
    <mergeCell ref="C5:D5"/>
    <mergeCell ref="C6:D6"/>
    <mergeCell ref="F8:G8"/>
    <mergeCell ref="I1:J1"/>
    <mergeCell ref="I2:J2"/>
    <mergeCell ref="I3:J3"/>
    <mergeCell ref="I4:J4"/>
    <mergeCell ref="I7:J7"/>
    <mergeCell ref="I8:J8"/>
    <mergeCell ref="F1:G1"/>
    <mergeCell ref="F2:G2"/>
    <mergeCell ref="F3:G3"/>
    <mergeCell ref="F4:G4"/>
    <mergeCell ref="F7:G7"/>
    <mergeCell ref="F5:G5"/>
    <mergeCell ref="I5:J5"/>
    <mergeCell ref="F6:G6"/>
    <mergeCell ref="I6:J6"/>
    <mergeCell ref="C11:D11"/>
    <mergeCell ref="F11:G11"/>
    <mergeCell ref="I11:J11"/>
    <mergeCell ref="C13:D13"/>
    <mergeCell ref="F13:G13"/>
    <mergeCell ref="I13:J13"/>
    <mergeCell ref="C12:D12"/>
    <mergeCell ref="F12:G12"/>
    <mergeCell ref="I12:J12"/>
    <mergeCell ref="C18:D18"/>
    <mergeCell ref="F18:G18"/>
    <mergeCell ref="I18:J18"/>
    <mergeCell ref="C19:D19"/>
    <mergeCell ref="F19:G19"/>
    <mergeCell ref="I19:J19"/>
    <mergeCell ref="C16:D16"/>
    <mergeCell ref="F16:G16"/>
    <mergeCell ref="I16:J16"/>
    <mergeCell ref="C17:D17"/>
    <mergeCell ref="F17:G17"/>
    <mergeCell ref="I17:J17"/>
    <mergeCell ref="C14:D14"/>
    <mergeCell ref="F14:G14"/>
    <mergeCell ref="I14:J14"/>
    <mergeCell ref="C15:D15"/>
    <mergeCell ref="F15:G15"/>
    <mergeCell ref="I15:J15"/>
  </mergeCells>
  <dataValidations count="1">
    <dataValidation type="list" errorStyle="warning" allowBlank="1" showErrorMessage="1" error="Voer juiste waarde in. " sqref="F12 C12 I12 C18 F18 I18 C16 F16 I16 C14 F14 I14" xr:uid="{8A8A0774-170F-F647-89B9-63B699BAA062}">
      <formula1>SCORE</formula1>
    </dataValidation>
  </dataValidation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9607CE3D-6481-2748-8F43-B2C2BF34E003}">
          <x14:formula1>
            <xm:f>'Beoordelen open vragen'!$A$17:$A$22</xm:f>
          </x14:formula1>
          <xm:sqref>C3:D3 C7:D7 F3:G3 F7:G7 I3:J3 I7:J7 C5:D5 F5:G5 I5:J5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0"/>
  <sheetViews>
    <sheetView showGridLines="0" zoomScale="80" zoomScaleNormal="80" zoomScalePageLayoutView="85" workbookViewId="0">
      <pane ySplit="1" topLeftCell="A14" activePane="bottomLeft" state="frozen"/>
      <selection pane="bottomLeft" activeCell="A11" sqref="A11:XFD20"/>
    </sheetView>
  </sheetViews>
  <sheetFormatPr baseColWidth="10" defaultColWidth="8.83203125" defaultRowHeight="13" x14ac:dyDescent="0.15"/>
  <cols>
    <col min="1" max="1" width="100.83203125" style="1" customWidth="1"/>
    <col min="2" max="2" width="2.83203125" style="14" customWidth="1"/>
    <col min="3" max="3" width="34" style="15" customWidth="1"/>
    <col min="4" max="4" width="3.83203125" style="15" customWidth="1"/>
    <col min="5" max="5" width="2.83203125" style="1" customWidth="1"/>
    <col min="6" max="6" width="34" style="1" customWidth="1"/>
    <col min="7" max="7" width="3.83203125" style="1" customWidth="1"/>
    <col min="8" max="8" width="2.83203125" style="1" customWidth="1"/>
    <col min="9" max="9" width="34" style="1" customWidth="1"/>
    <col min="10" max="10" width="3.83203125" style="1" customWidth="1"/>
    <col min="11" max="16384" width="8.83203125" style="1"/>
  </cols>
  <sheetData>
    <row r="1" spans="1:10" ht="75" customHeight="1" x14ac:dyDescent="0.2">
      <c r="A1" s="67" t="s">
        <v>25</v>
      </c>
      <c r="B1" s="4"/>
      <c r="C1" s="112" t="s">
        <v>19</v>
      </c>
      <c r="D1" s="113"/>
      <c r="E1" s="10"/>
      <c r="F1" s="116" t="s">
        <v>20</v>
      </c>
      <c r="G1" s="117"/>
      <c r="H1" s="50"/>
      <c r="I1" s="116" t="s">
        <v>21</v>
      </c>
      <c r="J1" s="117"/>
    </row>
    <row r="2" spans="1:10" ht="36" customHeight="1" x14ac:dyDescent="0.15">
      <c r="A2" s="70" t="s">
        <v>22</v>
      </c>
      <c r="B2" s="7"/>
      <c r="C2" s="114" t="s">
        <v>23</v>
      </c>
      <c r="D2" s="115"/>
      <c r="E2" s="52"/>
      <c r="F2" s="114" t="s">
        <v>23</v>
      </c>
      <c r="G2" s="115"/>
      <c r="H2" s="53"/>
      <c r="I2" s="114" t="s">
        <v>23</v>
      </c>
      <c r="J2" s="115"/>
    </row>
    <row r="3" spans="1:10" ht="33" customHeight="1" x14ac:dyDescent="0.15">
      <c r="A3" s="46" t="str">
        <f>'Beoordelen open vragen'!A3</f>
        <v>Open vraag 7.1.1.Flexibiliteit</v>
      </c>
      <c r="B3" s="8"/>
      <c r="C3" s="106" t="s">
        <v>14</v>
      </c>
      <c r="D3" s="107"/>
      <c r="F3" s="118" t="s">
        <v>14</v>
      </c>
      <c r="G3" s="119"/>
      <c r="H3" s="50"/>
      <c r="I3" s="118" t="s">
        <v>14</v>
      </c>
      <c r="J3" s="119"/>
    </row>
    <row r="4" spans="1:10" ht="175" customHeight="1" x14ac:dyDescent="0.15">
      <c r="A4" s="35" t="str">
        <f>'Beoordelen open vragen'!A4</f>
        <v xml:space="preserve">Zie bijlage 7 'kwaliteit'. </v>
      </c>
      <c r="B4" s="8"/>
      <c r="C4" s="108" t="s">
        <v>24</v>
      </c>
      <c r="D4" s="109"/>
      <c r="F4" s="120" t="s">
        <v>24</v>
      </c>
      <c r="G4" s="121"/>
      <c r="H4" s="50"/>
      <c r="I4" s="120" t="s">
        <v>24</v>
      </c>
      <c r="J4" s="121"/>
    </row>
    <row r="5" spans="1:10" ht="33" customHeight="1" x14ac:dyDescent="0.15">
      <c r="A5" s="46" t="str">
        <f>'Beoordelen open vragen'!A5</f>
        <v>Open vraag 7.1.2. Social Return</v>
      </c>
      <c r="B5" s="8"/>
      <c r="C5" s="106" t="s">
        <v>14</v>
      </c>
      <c r="D5" s="107"/>
      <c r="F5" s="106" t="s">
        <v>14</v>
      </c>
      <c r="G5" s="107"/>
      <c r="I5" s="106" t="s">
        <v>14</v>
      </c>
      <c r="J5" s="107"/>
    </row>
    <row r="6" spans="1:10" ht="175" customHeight="1" x14ac:dyDescent="0.15">
      <c r="A6" s="48" t="str">
        <f>'Beoordelen open vragen'!A6</f>
        <v xml:space="preserve">Zie bijlage 7 'kwaliteit'. </v>
      </c>
      <c r="B6" s="8"/>
      <c r="C6" s="108" t="s">
        <v>24</v>
      </c>
      <c r="D6" s="109"/>
      <c r="F6" s="108" t="s">
        <v>24</v>
      </c>
      <c r="G6" s="109"/>
      <c r="I6" s="108" t="s">
        <v>24</v>
      </c>
      <c r="J6" s="109"/>
    </row>
    <row r="7" spans="1:10" ht="33" customHeight="1" x14ac:dyDescent="0.15">
      <c r="A7" s="46" t="str">
        <f>'Beoordelen open vragen'!A7</f>
        <v>Open vraag 7.1.3. Goed werkgeverschap</v>
      </c>
      <c r="B7" s="8"/>
      <c r="C7" s="106" t="s">
        <v>14</v>
      </c>
      <c r="D7" s="107"/>
      <c r="F7" s="118" t="s">
        <v>14</v>
      </c>
      <c r="G7" s="119"/>
      <c r="H7" s="50"/>
      <c r="I7" s="118" t="s">
        <v>14</v>
      </c>
      <c r="J7" s="119"/>
    </row>
    <row r="8" spans="1:10" ht="175" customHeight="1" x14ac:dyDescent="0.15">
      <c r="A8" s="35" t="str">
        <f>'Beoordelen open vragen'!A8</f>
        <v xml:space="preserve">Zie bijlage 7 'kwaliteit'. </v>
      </c>
      <c r="B8" s="8"/>
      <c r="C8" s="108" t="s">
        <v>24</v>
      </c>
      <c r="D8" s="109"/>
      <c r="F8" s="120" t="s">
        <v>24</v>
      </c>
      <c r="G8" s="121"/>
      <c r="H8" s="50"/>
      <c r="I8" s="120" t="s">
        <v>24</v>
      </c>
      <c r="J8" s="121"/>
    </row>
    <row r="9" spans="1:10" ht="20" customHeight="1" x14ac:dyDescent="0.15">
      <c r="A9" s="11"/>
      <c r="B9" s="12"/>
      <c r="C9" s="13"/>
      <c r="D9" s="13"/>
      <c r="F9" s="51"/>
      <c r="G9" s="51"/>
      <c r="H9" s="50"/>
      <c r="I9" s="51"/>
      <c r="J9" s="51"/>
    </row>
    <row r="10" spans="1:10" ht="20" customHeight="1" x14ac:dyDescent="0.15"/>
    <row r="11" spans="1:10" ht="33" customHeight="1" x14ac:dyDescent="0.15">
      <c r="A11" s="49" t="str">
        <f>'Beoordelen interview'!A1</f>
        <v xml:space="preserve">7.2 Interview sleutelfunctionarissen </v>
      </c>
      <c r="B11" s="7"/>
      <c r="C11" s="110"/>
      <c r="D11" s="111"/>
      <c r="E11" s="7"/>
      <c r="F11" s="110"/>
      <c r="G11" s="111"/>
      <c r="H11" s="7"/>
      <c r="I11" s="110"/>
      <c r="J11" s="111"/>
    </row>
    <row r="12" spans="1:10" ht="33" customHeight="1" x14ac:dyDescent="0.15">
      <c r="A12" s="46" t="str">
        <f>'Beoordelen interview'!A4</f>
        <v>Casus 1</v>
      </c>
      <c r="B12" s="8"/>
      <c r="C12" s="106" t="s">
        <v>14</v>
      </c>
      <c r="D12" s="107"/>
      <c r="E12" s="8"/>
      <c r="F12" s="106" t="s">
        <v>14</v>
      </c>
      <c r="G12" s="107"/>
      <c r="H12" s="8"/>
      <c r="I12" s="106" t="s">
        <v>14</v>
      </c>
      <c r="J12" s="107"/>
    </row>
    <row r="13" spans="1:10" ht="175" customHeight="1" x14ac:dyDescent="0.15">
      <c r="A13" s="73" t="s">
        <v>52</v>
      </c>
      <c r="B13" s="8"/>
      <c r="C13" s="108" t="s">
        <v>24</v>
      </c>
      <c r="D13" s="109"/>
      <c r="E13" s="8"/>
      <c r="F13" s="108" t="s">
        <v>24</v>
      </c>
      <c r="G13" s="109"/>
      <c r="H13" s="8"/>
      <c r="I13" s="108" t="s">
        <v>24</v>
      </c>
      <c r="J13" s="109"/>
    </row>
    <row r="14" spans="1:10" ht="33" customHeight="1" x14ac:dyDescent="0.15">
      <c r="A14" s="46" t="str">
        <f>'Beoordelen interview'!A5</f>
        <v>Casus 2</v>
      </c>
      <c r="B14" s="8"/>
      <c r="C14" s="106" t="s">
        <v>14</v>
      </c>
      <c r="D14" s="107"/>
      <c r="E14" s="8"/>
      <c r="F14" s="106" t="s">
        <v>14</v>
      </c>
      <c r="G14" s="107"/>
      <c r="H14" s="8"/>
      <c r="I14" s="106" t="s">
        <v>14</v>
      </c>
      <c r="J14" s="107"/>
    </row>
    <row r="15" spans="1:10" ht="175" customHeight="1" x14ac:dyDescent="0.15">
      <c r="A15" s="73" t="s">
        <v>52</v>
      </c>
      <c r="B15" s="8"/>
      <c r="C15" s="108" t="s">
        <v>24</v>
      </c>
      <c r="D15" s="109"/>
      <c r="E15" s="8"/>
      <c r="F15" s="108" t="s">
        <v>24</v>
      </c>
      <c r="G15" s="109"/>
      <c r="H15" s="8"/>
      <c r="I15" s="108" t="s">
        <v>24</v>
      </c>
      <c r="J15" s="109"/>
    </row>
    <row r="16" spans="1:10" ht="33" customHeight="1" x14ac:dyDescent="0.15">
      <c r="A16" s="46" t="str">
        <f>'Beoordelen interview'!A6</f>
        <v>Casus 3</v>
      </c>
      <c r="B16" s="8"/>
      <c r="C16" s="106" t="s">
        <v>14</v>
      </c>
      <c r="D16" s="107"/>
      <c r="E16" s="8"/>
      <c r="F16" s="106" t="s">
        <v>14</v>
      </c>
      <c r="G16" s="107"/>
      <c r="H16" s="8"/>
      <c r="I16" s="106" t="s">
        <v>14</v>
      </c>
      <c r="J16" s="107"/>
    </row>
    <row r="17" spans="1:10" ht="175" customHeight="1" x14ac:dyDescent="0.15">
      <c r="A17" s="73" t="s">
        <v>52</v>
      </c>
      <c r="B17" s="8"/>
      <c r="C17" s="108" t="s">
        <v>24</v>
      </c>
      <c r="D17" s="109"/>
      <c r="E17" s="8"/>
      <c r="F17" s="108" t="s">
        <v>24</v>
      </c>
      <c r="G17" s="109"/>
      <c r="H17" s="8"/>
      <c r="I17" s="108" t="s">
        <v>24</v>
      </c>
      <c r="J17" s="109"/>
    </row>
    <row r="18" spans="1:10" ht="33" customHeight="1" x14ac:dyDescent="0.15">
      <c r="A18" s="46" t="str">
        <f>'Beoordelen interview'!A7</f>
        <v>Casus 4</v>
      </c>
      <c r="B18" s="8"/>
      <c r="C18" s="106" t="s">
        <v>14</v>
      </c>
      <c r="D18" s="107"/>
      <c r="E18" s="8"/>
      <c r="F18" s="106" t="s">
        <v>14</v>
      </c>
      <c r="G18" s="107"/>
      <c r="H18" s="8"/>
      <c r="I18" s="106" t="s">
        <v>14</v>
      </c>
      <c r="J18" s="107"/>
    </row>
    <row r="19" spans="1:10" ht="175" customHeight="1" x14ac:dyDescent="0.15">
      <c r="A19" s="73" t="s">
        <v>52</v>
      </c>
      <c r="B19" s="8"/>
      <c r="C19" s="108" t="s">
        <v>24</v>
      </c>
      <c r="D19" s="109"/>
      <c r="E19" s="8"/>
      <c r="F19" s="108" t="s">
        <v>24</v>
      </c>
      <c r="G19" s="109"/>
      <c r="H19" s="8"/>
      <c r="I19" s="108" t="s">
        <v>24</v>
      </c>
      <c r="J19" s="109"/>
    </row>
    <row r="20" spans="1:10" ht="20" customHeight="1" x14ac:dyDescent="0.15">
      <c r="A20" s="11"/>
      <c r="B20" s="12"/>
      <c r="C20" s="13"/>
      <c r="D20" s="13"/>
      <c r="E20" s="12"/>
      <c r="F20" s="13"/>
      <c r="G20" s="13"/>
      <c r="H20" s="12"/>
      <c r="I20" s="13"/>
      <c r="J20" s="47"/>
    </row>
  </sheetData>
  <sheetProtection algorithmName="SHA-512" hashValue="yKAmOvQkQExVDE5gDkct5wjnw3gOP6bG+sAph/xf8ET5J3ajlLq4kMVyfLqlVdxgPpCfjdEf2S8FkA8pfk+pcw==" saltValue="bdUDzduw5N5u5/LxckCH1A==" spinCount="100000" sheet="1" objects="1" scenarios="1"/>
  <mergeCells count="51">
    <mergeCell ref="F7:G7"/>
    <mergeCell ref="I7:J7"/>
    <mergeCell ref="F8:G8"/>
    <mergeCell ref="I8:J8"/>
    <mergeCell ref="C4:D4"/>
    <mergeCell ref="F2:G2"/>
    <mergeCell ref="I2:J2"/>
    <mergeCell ref="F3:G3"/>
    <mergeCell ref="I3:J3"/>
    <mergeCell ref="F4:G4"/>
    <mergeCell ref="I4:J4"/>
    <mergeCell ref="C1:D1"/>
    <mergeCell ref="C2:D2"/>
    <mergeCell ref="C11:D11"/>
    <mergeCell ref="F11:G11"/>
    <mergeCell ref="I11:J11"/>
    <mergeCell ref="C5:D5"/>
    <mergeCell ref="F5:G5"/>
    <mergeCell ref="I5:J5"/>
    <mergeCell ref="C6:D6"/>
    <mergeCell ref="F6:G6"/>
    <mergeCell ref="I6:J6"/>
    <mergeCell ref="C3:D3"/>
    <mergeCell ref="C7:D7"/>
    <mergeCell ref="C8:D8"/>
    <mergeCell ref="F1:G1"/>
    <mergeCell ref="I1:J1"/>
    <mergeCell ref="C12:D12"/>
    <mergeCell ref="F12:G12"/>
    <mergeCell ref="I12:J12"/>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s>
  <dataValidations count="1">
    <dataValidation type="list" errorStyle="warning" allowBlank="1" showErrorMessage="1" error="Voer juiste waarde in. " sqref="F12 C12 I12 C18 F18 I18 C16 F16 I16 C14 F14 I14" xr:uid="{ED6CEB1B-7671-6B48-B015-B67EC8FF0059}">
      <formula1>SCORE</formula1>
    </dataValidation>
  </dataValidation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03D71CE5-FB23-9B4C-96C2-22DEFBBC058A}">
          <x14:formula1>
            <xm:f>'Beoordelen open vragen'!$A$17:$A$22</xm:f>
          </x14:formula1>
          <xm:sqref>C3:D3 C7:D7 C5:D5 F5:G5 I5:J5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0"/>
  <sheetViews>
    <sheetView showGridLines="0" zoomScale="70" zoomScaleNormal="70" zoomScalePageLayoutView="85" workbookViewId="0">
      <pane ySplit="1" topLeftCell="A11" activePane="bottomLeft" state="frozen"/>
      <selection pane="bottomLeft" activeCell="A11" sqref="A11:XFD20"/>
    </sheetView>
  </sheetViews>
  <sheetFormatPr baseColWidth="10" defaultColWidth="8.83203125" defaultRowHeight="13" x14ac:dyDescent="0.15"/>
  <cols>
    <col min="1" max="1" width="100.83203125" style="1" customWidth="1"/>
    <col min="2" max="2" width="2.83203125" style="14" customWidth="1"/>
    <col min="3" max="3" width="34" style="15" customWidth="1"/>
    <col min="4" max="4" width="3.83203125" style="15" customWidth="1"/>
    <col min="5" max="5" width="2.83203125" style="1" customWidth="1"/>
    <col min="6" max="6" width="34" style="1" customWidth="1"/>
    <col min="7" max="7" width="3.83203125" style="1" customWidth="1"/>
    <col min="8" max="8" width="2.83203125" style="1" customWidth="1"/>
    <col min="9" max="9" width="34" style="1" customWidth="1"/>
    <col min="10" max="10" width="3.83203125" style="1" customWidth="1"/>
    <col min="11" max="16384" width="8.83203125" style="1"/>
  </cols>
  <sheetData>
    <row r="1" spans="1:10" ht="75" customHeight="1" x14ac:dyDescent="0.2">
      <c r="A1" s="67" t="s">
        <v>26</v>
      </c>
      <c r="B1" s="4"/>
      <c r="C1" s="112" t="s">
        <v>19</v>
      </c>
      <c r="D1" s="113"/>
      <c r="E1" s="10"/>
      <c r="F1" s="112" t="s">
        <v>20</v>
      </c>
      <c r="G1" s="113"/>
      <c r="I1" s="112" t="s">
        <v>21</v>
      </c>
      <c r="J1" s="113"/>
    </row>
    <row r="2" spans="1:10" ht="36" customHeight="1" x14ac:dyDescent="0.15">
      <c r="A2" s="70" t="s">
        <v>22</v>
      </c>
      <c r="B2" s="7"/>
      <c r="C2" s="114" t="s">
        <v>23</v>
      </c>
      <c r="D2" s="115"/>
      <c r="E2" s="52"/>
      <c r="F2" s="114" t="s">
        <v>23</v>
      </c>
      <c r="G2" s="115"/>
      <c r="H2" s="52"/>
      <c r="I2" s="114" t="s">
        <v>23</v>
      </c>
      <c r="J2" s="115"/>
    </row>
    <row r="3" spans="1:10" ht="33" customHeight="1" x14ac:dyDescent="0.15">
      <c r="A3" s="46" t="str">
        <f>'Beoordelen open vragen'!A3</f>
        <v>Open vraag 7.1.1.Flexibiliteit</v>
      </c>
      <c r="B3" s="8"/>
      <c r="C3" s="106" t="s">
        <v>14</v>
      </c>
      <c r="D3" s="107"/>
      <c r="F3" s="106" t="s">
        <v>14</v>
      </c>
      <c r="G3" s="107"/>
      <c r="I3" s="106" t="s">
        <v>14</v>
      </c>
      <c r="J3" s="107"/>
    </row>
    <row r="4" spans="1:10" ht="175" customHeight="1" x14ac:dyDescent="0.15">
      <c r="A4" s="35" t="str">
        <f>'Beoordelen open vragen'!A4</f>
        <v xml:space="preserve">Zie bijlage 7 'kwaliteit'. </v>
      </c>
      <c r="B4" s="8"/>
      <c r="C4" s="108" t="s">
        <v>24</v>
      </c>
      <c r="D4" s="109"/>
      <c r="F4" s="108" t="s">
        <v>24</v>
      </c>
      <c r="G4" s="109"/>
      <c r="I4" s="108" t="s">
        <v>24</v>
      </c>
      <c r="J4" s="109"/>
    </row>
    <row r="5" spans="1:10" ht="33" customHeight="1" x14ac:dyDescent="0.15">
      <c r="A5" s="46" t="str">
        <f>'Beoordelen open vragen'!A5</f>
        <v>Open vraag 7.1.2. Social Return</v>
      </c>
      <c r="B5" s="8"/>
      <c r="C5" s="106" t="s">
        <v>14</v>
      </c>
      <c r="D5" s="107"/>
      <c r="F5" s="106" t="s">
        <v>14</v>
      </c>
      <c r="G5" s="107"/>
      <c r="I5" s="106" t="s">
        <v>14</v>
      </c>
      <c r="J5" s="107"/>
    </row>
    <row r="6" spans="1:10" ht="175" customHeight="1" x14ac:dyDescent="0.15">
      <c r="A6" s="48" t="str">
        <f>'Beoordelen open vragen'!A6</f>
        <v xml:space="preserve">Zie bijlage 7 'kwaliteit'. </v>
      </c>
      <c r="B6" s="8"/>
      <c r="C6" s="108" t="s">
        <v>24</v>
      </c>
      <c r="D6" s="109"/>
      <c r="F6" s="108" t="s">
        <v>24</v>
      </c>
      <c r="G6" s="109"/>
      <c r="I6" s="108" t="s">
        <v>24</v>
      </c>
      <c r="J6" s="109"/>
    </row>
    <row r="7" spans="1:10" ht="33" customHeight="1" x14ac:dyDescent="0.15">
      <c r="A7" s="46" t="str">
        <f>'Beoordelen open vragen'!A7</f>
        <v>Open vraag 7.1.3. Goed werkgeverschap</v>
      </c>
      <c r="B7" s="8"/>
      <c r="C7" s="106" t="s">
        <v>14</v>
      </c>
      <c r="D7" s="107"/>
      <c r="F7" s="106" t="s">
        <v>14</v>
      </c>
      <c r="G7" s="107"/>
      <c r="I7" s="106" t="s">
        <v>14</v>
      </c>
      <c r="J7" s="107"/>
    </row>
    <row r="8" spans="1:10" ht="175" customHeight="1" x14ac:dyDescent="0.15">
      <c r="A8" s="35" t="str">
        <f>'Beoordelen open vragen'!A8</f>
        <v xml:space="preserve">Zie bijlage 7 'kwaliteit'. </v>
      </c>
      <c r="B8" s="8"/>
      <c r="C8" s="108" t="s">
        <v>24</v>
      </c>
      <c r="D8" s="109"/>
      <c r="F8" s="108" t="s">
        <v>24</v>
      </c>
      <c r="G8" s="109"/>
      <c r="I8" s="108" t="s">
        <v>24</v>
      </c>
      <c r="J8" s="109"/>
    </row>
    <row r="9" spans="1:10" ht="20" customHeight="1" x14ac:dyDescent="0.15">
      <c r="A9" s="11"/>
      <c r="B9" s="12"/>
      <c r="C9" s="13"/>
      <c r="D9" s="13"/>
      <c r="F9" s="13"/>
      <c r="G9" s="13"/>
      <c r="I9" s="13"/>
      <c r="J9" s="13"/>
    </row>
    <row r="10" spans="1:10" ht="20" customHeight="1" x14ac:dyDescent="0.15"/>
    <row r="11" spans="1:10" ht="33" customHeight="1" x14ac:dyDescent="0.15">
      <c r="A11" s="49" t="str">
        <f>'Beoordelen interview'!A1</f>
        <v xml:space="preserve">7.2 Interview sleutelfunctionarissen </v>
      </c>
      <c r="B11" s="7"/>
      <c r="C11" s="110"/>
      <c r="D11" s="111"/>
      <c r="E11" s="7"/>
      <c r="F11" s="110"/>
      <c r="G11" s="111"/>
      <c r="H11" s="7"/>
      <c r="I11" s="110"/>
      <c r="J11" s="111"/>
    </row>
    <row r="12" spans="1:10" ht="33" customHeight="1" x14ac:dyDescent="0.15">
      <c r="A12" s="46" t="str">
        <f>'Beoordelen interview'!A4</f>
        <v>Casus 1</v>
      </c>
      <c r="B12" s="8"/>
      <c r="C12" s="106" t="s">
        <v>14</v>
      </c>
      <c r="D12" s="107"/>
      <c r="E12" s="8"/>
      <c r="F12" s="106" t="s">
        <v>14</v>
      </c>
      <c r="G12" s="107"/>
      <c r="H12" s="8"/>
      <c r="I12" s="106" t="s">
        <v>14</v>
      </c>
      <c r="J12" s="107"/>
    </row>
    <row r="13" spans="1:10" ht="175" customHeight="1" x14ac:dyDescent="0.15">
      <c r="A13" s="73" t="s">
        <v>52</v>
      </c>
      <c r="B13" s="8"/>
      <c r="C13" s="108" t="s">
        <v>24</v>
      </c>
      <c r="D13" s="109"/>
      <c r="E13" s="8"/>
      <c r="F13" s="108" t="s">
        <v>24</v>
      </c>
      <c r="G13" s="109"/>
      <c r="H13" s="8"/>
      <c r="I13" s="108" t="s">
        <v>24</v>
      </c>
      <c r="J13" s="109"/>
    </row>
    <row r="14" spans="1:10" ht="33" customHeight="1" x14ac:dyDescent="0.15">
      <c r="A14" s="46" t="str">
        <f>'Beoordelen interview'!A5</f>
        <v>Casus 2</v>
      </c>
      <c r="B14" s="8"/>
      <c r="C14" s="106" t="s">
        <v>14</v>
      </c>
      <c r="D14" s="107"/>
      <c r="E14" s="8"/>
      <c r="F14" s="106" t="s">
        <v>14</v>
      </c>
      <c r="G14" s="107"/>
      <c r="H14" s="8"/>
      <c r="I14" s="106" t="s">
        <v>14</v>
      </c>
      <c r="J14" s="107"/>
    </row>
    <row r="15" spans="1:10" ht="175" customHeight="1" x14ac:dyDescent="0.15">
      <c r="A15" s="73" t="s">
        <v>52</v>
      </c>
      <c r="B15" s="8"/>
      <c r="C15" s="108" t="s">
        <v>24</v>
      </c>
      <c r="D15" s="109"/>
      <c r="E15" s="8"/>
      <c r="F15" s="108" t="s">
        <v>24</v>
      </c>
      <c r="G15" s="109"/>
      <c r="H15" s="8"/>
      <c r="I15" s="108" t="s">
        <v>24</v>
      </c>
      <c r="J15" s="109"/>
    </row>
    <row r="16" spans="1:10" ht="33" customHeight="1" x14ac:dyDescent="0.15">
      <c r="A16" s="46" t="str">
        <f>'Beoordelen interview'!A6</f>
        <v>Casus 3</v>
      </c>
      <c r="B16" s="8"/>
      <c r="C16" s="106" t="s">
        <v>14</v>
      </c>
      <c r="D16" s="107"/>
      <c r="E16" s="8"/>
      <c r="F16" s="106" t="s">
        <v>14</v>
      </c>
      <c r="G16" s="107"/>
      <c r="H16" s="8"/>
      <c r="I16" s="106" t="s">
        <v>14</v>
      </c>
      <c r="J16" s="107"/>
    </row>
    <row r="17" spans="1:10" ht="175" customHeight="1" x14ac:dyDescent="0.15">
      <c r="A17" s="73" t="s">
        <v>52</v>
      </c>
      <c r="B17" s="8"/>
      <c r="C17" s="108" t="s">
        <v>24</v>
      </c>
      <c r="D17" s="109"/>
      <c r="E17" s="8"/>
      <c r="F17" s="108" t="s">
        <v>24</v>
      </c>
      <c r="G17" s="109"/>
      <c r="H17" s="8"/>
      <c r="I17" s="108" t="s">
        <v>24</v>
      </c>
      <c r="J17" s="109"/>
    </row>
    <row r="18" spans="1:10" ht="33" customHeight="1" x14ac:dyDescent="0.15">
      <c r="A18" s="46" t="str">
        <f>'Beoordelen interview'!A7</f>
        <v>Casus 4</v>
      </c>
      <c r="B18" s="8"/>
      <c r="C18" s="106" t="s">
        <v>14</v>
      </c>
      <c r="D18" s="107"/>
      <c r="E18" s="8"/>
      <c r="F18" s="106" t="s">
        <v>14</v>
      </c>
      <c r="G18" s="107"/>
      <c r="H18" s="8"/>
      <c r="I18" s="106" t="s">
        <v>14</v>
      </c>
      <c r="J18" s="107"/>
    </row>
    <row r="19" spans="1:10" ht="175" customHeight="1" x14ac:dyDescent="0.15">
      <c r="A19" s="73" t="s">
        <v>52</v>
      </c>
      <c r="B19" s="8"/>
      <c r="C19" s="108" t="s">
        <v>24</v>
      </c>
      <c r="D19" s="109"/>
      <c r="E19" s="8"/>
      <c r="F19" s="108" t="s">
        <v>24</v>
      </c>
      <c r="G19" s="109"/>
      <c r="H19" s="8"/>
      <c r="I19" s="108" t="s">
        <v>24</v>
      </c>
      <c r="J19" s="109"/>
    </row>
    <row r="20" spans="1:10" ht="20" customHeight="1" x14ac:dyDescent="0.15">
      <c r="A20" s="11"/>
      <c r="B20" s="12"/>
      <c r="C20" s="13"/>
      <c r="D20" s="13"/>
      <c r="E20" s="12"/>
      <c r="F20" s="13"/>
      <c r="G20" s="13"/>
      <c r="H20" s="12"/>
      <c r="I20" s="13"/>
      <c r="J20" s="47"/>
    </row>
  </sheetData>
  <sheetProtection algorithmName="SHA-512" hashValue="BS09rek+oPEkLvXlZpRzvfvxW/UdWHifEW6EY0mEqZC8Ip4BycjfYBztIXjboUdJOBErMJZVEo9zrzm9QcQ6fQ==" saltValue="2DmQplJ12pEws41gr/7OHg==" spinCount="100000" sheet="1" objects="1" scenarios="1"/>
  <mergeCells count="51">
    <mergeCell ref="C4:D4"/>
    <mergeCell ref="C1:D1"/>
    <mergeCell ref="C2:D2"/>
    <mergeCell ref="C3:D3"/>
    <mergeCell ref="C7:D7"/>
    <mergeCell ref="C5:D5"/>
    <mergeCell ref="C6:D6"/>
    <mergeCell ref="F1:G1"/>
    <mergeCell ref="F2:G2"/>
    <mergeCell ref="F3:G3"/>
    <mergeCell ref="F4:G4"/>
    <mergeCell ref="F7:G7"/>
    <mergeCell ref="F5:G5"/>
    <mergeCell ref="F6:G6"/>
    <mergeCell ref="I1:J1"/>
    <mergeCell ref="I2:J2"/>
    <mergeCell ref="I3:J3"/>
    <mergeCell ref="I4:J4"/>
    <mergeCell ref="I7:J7"/>
    <mergeCell ref="I5:J5"/>
    <mergeCell ref="I6:J6"/>
    <mergeCell ref="C13:D13"/>
    <mergeCell ref="F13:G13"/>
    <mergeCell ref="I13:J13"/>
    <mergeCell ref="C8:D8"/>
    <mergeCell ref="F8:G8"/>
    <mergeCell ref="I8:J8"/>
    <mergeCell ref="C11:D11"/>
    <mergeCell ref="F11:G11"/>
    <mergeCell ref="I11:J11"/>
    <mergeCell ref="C12:D12"/>
    <mergeCell ref="F12:G12"/>
    <mergeCell ref="I12:J12"/>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s>
  <dataValidations count="1">
    <dataValidation type="list" errorStyle="warning" allowBlank="1" showErrorMessage="1" error="Voer juiste waarde in. " sqref="F12 C12 I12 C18 F18 I18 C16 F16 I16 C14 F14 I14" xr:uid="{C51608E7-C503-2F49-9C8B-C57D031387C9}">
      <formula1>SCORE</formula1>
    </dataValidation>
  </dataValidation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E4776DF0-D2D3-3341-828C-3E1FC88C7037}">
          <x14:formula1>
            <xm:f>'Beoordelen open vragen'!$A$17:$A$22</xm:f>
          </x14:formula1>
          <xm:sqref>C3:D3 C7:D7 F3:G3 F7:G7 I3:J3 I7:J7 C5:D5 F5:G5 I5:J5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1C3E-D380-F04C-9073-CAFE6A08C616}">
  <dimension ref="A1:J20"/>
  <sheetViews>
    <sheetView showGridLines="0" zoomScale="80" zoomScaleNormal="80" workbookViewId="0">
      <pane xSplit="10" ySplit="1" topLeftCell="K2" activePane="bottomRight" state="frozen"/>
      <selection pane="topRight" activeCell="K1" sqref="K1"/>
      <selection pane="bottomLeft" activeCell="A2" sqref="A2"/>
      <selection pane="bottomRight" activeCell="L13" sqref="L13"/>
    </sheetView>
  </sheetViews>
  <sheetFormatPr baseColWidth="10" defaultColWidth="8.83203125" defaultRowHeight="13" x14ac:dyDescent="0.15"/>
  <cols>
    <col min="1" max="1" width="100.83203125" style="1" customWidth="1"/>
    <col min="2" max="2" width="2.83203125" style="14" customWidth="1"/>
    <col min="3" max="3" width="34" style="15" customWidth="1"/>
    <col min="4" max="4" width="3.83203125" style="15" customWidth="1"/>
    <col min="5" max="5" width="2.83203125" style="1" customWidth="1"/>
    <col min="6" max="6" width="34" style="1" customWidth="1"/>
    <col min="7" max="7" width="3.83203125" style="1" customWidth="1"/>
    <col min="8" max="8" width="2.83203125" style="1" customWidth="1"/>
    <col min="9" max="9" width="34" style="1" customWidth="1"/>
    <col min="10" max="10" width="3.83203125" style="1" customWidth="1"/>
    <col min="11" max="16384" width="8.83203125" style="1"/>
  </cols>
  <sheetData>
    <row r="1" spans="1:10" ht="75" customHeight="1" x14ac:dyDescent="0.2">
      <c r="A1" s="9" t="s">
        <v>27</v>
      </c>
      <c r="B1" s="4"/>
      <c r="C1" s="112" t="s">
        <v>19</v>
      </c>
      <c r="D1" s="113"/>
      <c r="E1" s="10"/>
      <c r="F1" s="112" t="s">
        <v>20</v>
      </c>
      <c r="G1" s="113"/>
      <c r="I1" s="112" t="s">
        <v>21</v>
      </c>
      <c r="J1" s="113"/>
    </row>
    <row r="2" spans="1:10" ht="36" customHeight="1" x14ac:dyDescent="0.15">
      <c r="A2" s="70" t="s">
        <v>22</v>
      </c>
      <c r="B2" s="7"/>
      <c r="C2" s="114" t="s">
        <v>23</v>
      </c>
      <c r="D2" s="115"/>
      <c r="E2" s="52"/>
      <c r="F2" s="114" t="s">
        <v>23</v>
      </c>
      <c r="G2" s="115"/>
      <c r="H2" s="52"/>
      <c r="I2" s="114" t="s">
        <v>23</v>
      </c>
      <c r="J2" s="115"/>
    </row>
    <row r="3" spans="1:10" ht="33" customHeight="1" x14ac:dyDescent="0.15">
      <c r="A3" s="46" t="str">
        <f>'Beoordelen open vragen'!A3</f>
        <v>Open vraag 7.1.1.Flexibiliteit</v>
      </c>
      <c r="B3" s="8"/>
      <c r="C3" s="106" t="s">
        <v>14</v>
      </c>
      <c r="D3" s="107"/>
      <c r="F3" s="106" t="s">
        <v>14</v>
      </c>
      <c r="G3" s="107"/>
      <c r="I3" s="106" t="s">
        <v>14</v>
      </c>
      <c r="J3" s="107"/>
    </row>
    <row r="4" spans="1:10" ht="175" customHeight="1" x14ac:dyDescent="0.15">
      <c r="A4" s="35" t="str">
        <f>'Beoordelen open vragen'!A4</f>
        <v xml:space="preserve">Zie bijlage 7 'kwaliteit'. </v>
      </c>
      <c r="B4" s="8"/>
      <c r="C4" s="108" t="s">
        <v>24</v>
      </c>
      <c r="D4" s="109"/>
      <c r="F4" s="108" t="s">
        <v>24</v>
      </c>
      <c r="G4" s="109"/>
      <c r="I4" s="108" t="s">
        <v>24</v>
      </c>
      <c r="J4" s="109"/>
    </row>
    <row r="5" spans="1:10" ht="33" customHeight="1" x14ac:dyDescent="0.15">
      <c r="A5" s="46" t="str">
        <f>'Beoordelen open vragen'!A5</f>
        <v>Open vraag 7.1.2. Social Return</v>
      </c>
      <c r="B5" s="8"/>
      <c r="C5" s="106" t="s">
        <v>14</v>
      </c>
      <c r="D5" s="107"/>
      <c r="F5" s="106" t="s">
        <v>14</v>
      </c>
      <c r="G5" s="107"/>
      <c r="I5" s="106" t="s">
        <v>14</v>
      </c>
      <c r="J5" s="107"/>
    </row>
    <row r="6" spans="1:10" ht="175" customHeight="1" x14ac:dyDescent="0.15">
      <c r="A6" s="48" t="str">
        <f>'Beoordelen open vragen'!A6</f>
        <v xml:space="preserve">Zie bijlage 7 'kwaliteit'. </v>
      </c>
      <c r="B6" s="8"/>
      <c r="C6" s="108" t="s">
        <v>24</v>
      </c>
      <c r="D6" s="109"/>
      <c r="F6" s="108" t="s">
        <v>24</v>
      </c>
      <c r="G6" s="109"/>
      <c r="I6" s="108" t="s">
        <v>24</v>
      </c>
      <c r="J6" s="109"/>
    </row>
    <row r="7" spans="1:10" ht="33" customHeight="1" x14ac:dyDescent="0.15">
      <c r="A7" s="46" t="str">
        <f>'Beoordelen open vragen'!A7</f>
        <v>Open vraag 7.1.3. Goed werkgeverschap</v>
      </c>
      <c r="B7" s="8"/>
      <c r="C7" s="106" t="s">
        <v>14</v>
      </c>
      <c r="D7" s="107"/>
      <c r="F7" s="106" t="s">
        <v>14</v>
      </c>
      <c r="G7" s="107"/>
      <c r="I7" s="106" t="s">
        <v>14</v>
      </c>
      <c r="J7" s="107"/>
    </row>
    <row r="8" spans="1:10" ht="175" customHeight="1" x14ac:dyDescent="0.15">
      <c r="A8" s="35" t="str">
        <f>'Beoordelen open vragen'!A8</f>
        <v xml:space="preserve">Zie bijlage 7 'kwaliteit'. </v>
      </c>
      <c r="B8" s="8"/>
      <c r="C8" s="108" t="s">
        <v>24</v>
      </c>
      <c r="D8" s="109"/>
      <c r="F8" s="108" t="s">
        <v>24</v>
      </c>
      <c r="G8" s="109"/>
      <c r="I8" s="108" t="s">
        <v>24</v>
      </c>
      <c r="J8" s="109"/>
    </row>
    <row r="9" spans="1:10" ht="20" customHeight="1" x14ac:dyDescent="0.15">
      <c r="A9" s="11"/>
      <c r="B9" s="12"/>
      <c r="C9" s="13"/>
      <c r="D9" s="13"/>
      <c r="F9" s="13"/>
      <c r="G9" s="13"/>
      <c r="I9" s="13"/>
      <c r="J9" s="13"/>
    </row>
    <row r="10" spans="1:10" ht="20" customHeight="1" x14ac:dyDescent="0.15"/>
    <row r="11" spans="1:10" ht="33" customHeight="1" x14ac:dyDescent="0.15">
      <c r="A11" s="49" t="str">
        <f>'Beoordelen interview'!A1</f>
        <v xml:space="preserve">7.2 Interview sleutelfunctionarissen </v>
      </c>
      <c r="B11" s="7"/>
      <c r="C11" s="110"/>
      <c r="D11" s="111"/>
      <c r="E11" s="7"/>
      <c r="F11" s="110"/>
      <c r="G11" s="111"/>
      <c r="H11" s="7"/>
      <c r="I11" s="110"/>
      <c r="J11" s="111"/>
    </row>
    <row r="12" spans="1:10" ht="33" customHeight="1" x14ac:dyDescent="0.15">
      <c r="A12" s="46" t="str">
        <f>'Beoordelen interview'!A4</f>
        <v>Casus 1</v>
      </c>
      <c r="B12" s="8"/>
      <c r="C12" s="106" t="s">
        <v>14</v>
      </c>
      <c r="D12" s="107"/>
      <c r="E12" s="8"/>
      <c r="F12" s="106" t="s">
        <v>14</v>
      </c>
      <c r="G12" s="107"/>
      <c r="H12" s="8"/>
      <c r="I12" s="106" t="s">
        <v>14</v>
      </c>
      <c r="J12" s="107"/>
    </row>
    <row r="13" spans="1:10" ht="175" customHeight="1" x14ac:dyDescent="0.15">
      <c r="A13" s="73" t="s">
        <v>52</v>
      </c>
      <c r="B13" s="8"/>
      <c r="C13" s="108" t="s">
        <v>24</v>
      </c>
      <c r="D13" s="109"/>
      <c r="E13" s="8"/>
      <c r="F13" s="108" t="s">
        <v>24</v>
      </c>
      <c r="G13" s="109"/>
      <c r="H13" s="8"/>
      <c r="I13" s="108" t="s">
        <v>24</v>
      </c>
      <c r="J13" s="109"/>
    </row>
    <row r="14" spans="1:10" ht="33" customHeight="1" x14ac:dyDescent="0.15">
      <c r="A14" s="46" t="str">
        <f>'Beoordelen interview'!A5</f>
        <v>Casus 2</v>
      </c>
      <c r="B14" s="8"/>
      <c r="C14" s="106" t="s">
        <v>14</v>
      </c>
      <c r="D14" s="107"/>
      <c r="E14" s="8"/>
      <c r="F14" s="106" t="s">
        <v>14</v>
      </c>
      <c r="G14" s="107"/>
      <c r="H14" s="8"/>
      <c r="I14" s="106" t="s">
        <v>14</v>
      </c>
      <c r="J14" s="107"/>
    </row>
    <row r="15" spans="1:10" ht="175" customHeight="1" x14ac:dyDescent="0.15">
      <c r="A15" s="73" t="s">
        <v>52</v>
      </c>
      <c r="B15" s="8"/>
      <c r="C15" s="108" t="s">
        <v>24</v>
      </c>
      <c r="D15" s="109"/>
      <c r="E15" s="8"/>
      <c r="F15" s="108" t="s">
        <v>24</v>
      </c>
      <c r="G15" s="109"/>
      <c r="H15" s="8"/>
      <c r="I15" s="108" t="s">
        <v>24</v>
      </c>
      <c r="J15" s="109"/>
    </row>
    <row r="16" spans="1:10" ht="33" customHeight="1" x14ac:dyDescent="0.15">
      <c r="A16" s="46" t="str">
        <f>'Beoordelen interview'!A6</f>
        <v>Casus 3</v>
      </c>
      <c r="B16" s="8"/>
      <c r="C16" s="106" t="s">
        <v>14</v>
      </c>
      <c r="D16" s="107"/>
      <c r="E16" s="8"/>
      <c r="F16" s="106" t="s">
        <v>14</v>
      </c>
      <c r="G16" s="107"/>
      <c r="H16" s="8"/>
      <c r="I16" s="106" t="s">
        <v>14</v>
      </c>
      <c r="J16" s="107"/>
    </row>
    <row r="17" spans="1:10" ht="175" customHeight="1" x14ac:dyDescent="0.15">
      <c r="A17" s="73" t="s">
        <v>52</v>
      </c>
      <c r="B17" s="8"/>
      <c r="C17" s="108" t="s">
        <v>24</v>
      </c>
      <c r="D17" s="109"/>
      <c r="E17" s="8"/>
      <c r="F17" s="108" t="s">
        <v>24</v>
      </c>
      <c r="G17" s="109"/>
      <c r="H17" s="8"/>
      <c r="I17" s="108" t="s">
        <v>24</v>
      </c>
      <c r="J17" s="109"/>
    </row>
    <row r="18" spans="1:10" ht="33" customHeight="1" x14ac:dyDescent="0.15">
      <c r="A18" s="46" t="str">
        <f>'Beoordelen interview'!A7</f>
        <v>Casus 4</v>
      </c>
      <c r="B18" s="8"/>
      <c r="C18" s="106" t="s">
        <v>14</v>
      </c>
      <c r="D18" s="107"/>
      <c r="E18" s="8"/>
      <c r="F18" s="106" t="s">
        <v>14</v>
      </c>
      <c r="G18" s="107"/>
      <c r="H18" s="8"/>
      <c r="I18" s="106" t="s">
        <v>14</v>
      </c>
      <c r="J18" s="107"/>
    </row>
    <row r="19" spans="1:10" ht="175" customHeight="1" x14ac:dyDescent="0.15">
      <c r="A19" s="73" t="s">
        <v>52</v>
      </c>
      <c r="B19" s="8"/>
      <c r="C19" s="108" t="s">
        <v>24</v>
      </c>
      <c r="D19" s="109"/>
      <c r="E19" s="8"/>
      <c r="F19" s="108" t="s">
        <v>24</v>
      </c>
      <c r="G19" s="109"/>
      <c r="H19" s="8"/>
      <c r="I19" s="108" t="s">
        <v>24</v>
      </c>
      <c r="J19" s="109"/>
    </row>
    <row r="20" spans="1:10" ht="20" customHeight="1" x14ac:dyDescent="0.15">
      <c r="A20" s="11"/>
      <c r="B20" s="12"/>
      <c r="C20" s="13"/>
      <c r="D20" s="13"/>
      <c r="E20" s="12"/>
      <c r="F20" s="13"/>
      <c r="G20" s="13"/>
      <c r="H20" s="12"/>
      <c r="I20" s="13"/>
      <c r="J20" s="47"/>
    </row>
  </sheetData>
  <sheetProtection algorithmName="SHA-512" hashValue="8/poYA0jXs1G2VA+eRnwzvPf/sYQYLxXB310f5gnbRadArL1nCvytLrB4h9pGCwTxx/rBDtE+W5q3eigsjOieA==" saltValue="ArAxtBlaZchHYphoEqGbPQ==" spinCount="100000" sheet="1" objects="1" scenarios="1"/>
  <mergeCells count="51">
    <mergeCell ref="C1:D1"/>
    <mergeCell ref="C2:D2"/>
    <mergeCell ref="C3:D3"/>
    <mergeCell ref="C4:D4"/>
    <mergeCell ref="C7:D7"/>
    <mergeCell ref="C5:D5"/>
    <mergeCell ref="C6:D6"/>
    <mergeCell ref="F4:G4"/>
    <mergeCell ref="F7:G7"/>
    <mergeCell ref="F8:G8"/>
    <mergeCell ref="F1:G1"/>
    <mergeCell ref="F2:G2"/>
    <mergeCell ref="F3:G3"/>
    <mergeCell ref="F5:G5"/>
    <mergeCell ref="F6:G6"/>
    <mergeCell ref="I1:J1"/>
    <mergeCell ref="I2:J2"/>
    <mergeCell ref="I3:J3"/>
    <mergeCell ref="I4:J4"/>
    <mergeCell ref="I7:J7"/>
    <mergeCell ref="I5:J5"/>
    <mergeCell ref="I6:J6"/>
    <mergeCell ref="C13:D13"/>
    <mergeCell ref="F13:G13"/>
    <mergeCell ref="I13:J13"/>
    <mergeCell ref="F11:G11"/>
    <mergeCell ref="C8:D8"/>
    <mergeCell ref="I8:J8"/>
    <mergeCell ref="C11:D11"/>
    <mergeCell ref="I11:J11"/>
    <mergeCell ref="C12:D12"/>
    <mergeCell ref="F12:G12"/>
    <mergeCell ref="I12:J12"/>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s>
  <dataValidations count="1">
    <dataValidation type="list" errorStyle="warning" allowBlank="1" showErrorMessage="1" error="Voer juiste waarde in. " sqref="F12 C12 I12 C18 F18 I18 C16 F16 I16 C14 F14 I14" xr:uid="{EBF6CE8C-AEFB-ED42-8516-64ADB4A1BE93}">
      <formula1>SCORE</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C7B2E7D4-4152-5044-BAB9-97B7BD3AF979}">
          <x14:formula1>
            <xm:f>'Beoordelen open vragen'!$A$17:$A$22</xm:f>
          </x14:formula1>
          <xm:sqref>C3:D3 C7:D7 F3:G3 F7:G7 I3:J3 I7:J7 C5:D5 F5:G5 I5:J5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0"/>
  <sheetViews>
    <sheetView showGridLines="0" tabSelected="1" zoomScaleNormal="100" workbookViewId="0">
      <selection activeCell="D13" sqref="D13"/>
    </sheetView>
  </sheetViews>
  <sheetFormatPr baseColWidth="10" defaultColWidth="8.83203125" defaultRowHeight="15" x14ac:dyDescent="0.2"/>
  <cols>
    <col min="1" max="1" width="65.6640625" customWidth="1"/>
    <col min="2" max="2" width="15.6640625" customWidth="1"/>
    <col min="3" max="3" width="2.33203125" customWidth="1"/>
    <col min="4" max="4" width="26.1640625" customWidth="1"/>
    <col min="5" max="5" width="35.6640625" customWidth="1"/>
    <col min="6" max="6" width="2.33203125" customWidth="1"/>
    <col min="7" max="7" width="26.1640625" customWidth="1"/>
    <col min="8" max="8" width="35.6640625" customWidth="1"/>
    <col min="9" max="9" width="2.33203125" customWidth="1"/>
    <col min="10" max="10" width="26.1640625" customWidth="1"/>
    <col min="11" max="11" width="35.6640625" customWidth="1"/>
  </cols>
  <sheetData>
    <row r="1" spans="1:11" ht="44" customHeight="1" x14ac:dyDescent="0.2">
      <c r="A1" s="136" t="s">
        <v>28</v>
      </c>
      <c r="B1" s="137"/>
      <c r="C1" s="4"/>
      <c r="D1" s="131"/>
      <c r="E1" s="131"/>
      <c r="G1" s="131"/>
      <c r="H1" s="131"/>
      <c r="J1" s="131"/>
      <c r="K1" s="131"/>
    </row>
    <row r="2" spans="1:11" ht="41" customHeight="1" x14ac:dyDescent="0.2">
      <c r="A2" s="134" t="s">
        <v>22</v>
      </c>
      <c r="B2" s="135"/>
      <c r="C2" s="16"/>
      <c r="D2" s="61" t="str">
        <f>'Beoordelaar 1'!C1</f>
        <v>Inschrijver 1</v>
      </c>
      <c r="E2" s="62" t="s">
        <v>29</v>
      </c>
      <c r="G2" s="61" t="str">
        <f>'Beoordelaar 1'!F1</f>
        <v>Inschrijver 2</v>
      </c>
      <c r="H2" s="62" t="s">
        <v>29</v>
      </c>
      <c r="J2" s="61" t="str">
        <f>'Beoordelaar 1'!I1</f>
        <v>Inschrijver 3</v>
      </c>
      <c r="K2" s="62" t="s">
        <v>29</v>
      </c>
    </row>
    <row r="3" spans="1:11" ht="20" customHeight="1" x14ac:dyDescent="0.2">
      <c r="A3" s="142" t="str">
        <f>'Beoordelen open vragen'!A3</f>
        <v>Open vraag 7.1.1.Flexibiliteit</v>
      </c>
      <c r="B3" s="17" t="s">
        <v>30</v>
      </c>
      <c r="C3" s="16"/>
      <c r="D3" s="18" t="str">
        <f>'Beoordelaar 1'!C3</f>
        <v>SCORE</v>
      </c>
      <c r="E3" s="127" t="s">
        <v>31</v>
      </c>
      <c r="G3" s="18" t="str">
        <f>'Beoordelaar 1'!F3</f>
        <v>SCORE</v>
      </c>
      <c r="H3" s="127" t="s">
        <v>31</v>
      </c>
      <c r="J3" s="18" t="str">
        <f>'Beoordelaar 1'!I3</f>
        <v>SCORE</v>
      </c>
      <c r="K3" s="127" t="s">
        <v>31</v>
      </c>
    </row>
    <row r="4" spans="1:11" ht="20" customHeight="1" x14ac:dyDescent="0.2">
      <c r="A4" s="143"/>
      <c r="B4" s="17" t="s">
        <v>32</v>
      </c>
      <c r="C4" s="16"/>
      <c r="D4" s="18" t="str">
        <f>'Beoordelaar 2'!C3</f>
        <v>SCORE</v>
      </c>
      <c r="E4" s="127"/>
      <c r="G4" s="18" t="str">
        <f>'Beoordelaar 2'!F3</f>
        <v>SCORE</v>
      </c>
      <c r="H4" s="127"/>
      <c r="J4" s="18" t="str">
        <f>'Beoordelaar 2'!I3</f>
        <v>SCORE</v>
      </c>
      <c r="K4" s="127"/>
    </row>
    <row r="5" spans="1:11" ht="20" customHeight="1" x14ac:dyDescent="0.2">
      <c r="A5" s="143"/>
      <c r="B5" s="17" t="s">
        <v>33</v>
      </c>
      <c r="C5" s="16"/>
      <c r="D5" s="18" t="str">
        <f>'Beoordelaar 3'!C3</f>
        <v>SCORE</v>
      </c>
      <c r="E5" s="127"/>
      <c r="G5" s="18" t="str">
        <f>'Beoordelaar 3'!F3</f>
        <v>SCORE</v>
      </c>
      <c r="H5" s="127"/>
      <c r="J5" s="18" t="str">
        <f>'Beoordelaar 3'!I3</f>
        <v>SCORE</v>
      </c>
      <c r="K5" s="127"/>
    </row>
    <row r="6" spans="1:11" ht="20" customHeight="1" x14ac:dyDescent="0.2">
      <c r="A6" s="144"/>
      <c r="B6" s="17" t="s">
        <v>34</v>
      </c>
      <c r="C6" s="16"/>
      <c r="D6" s="41" t="str">
        <f>'Beoordelaar 4'!C3</f>
        <v>SCORE</v>
      </c>
      <c r="E6" s="127"/>
      <c r="G6" s="41" t="str">
        <f>'Beoordelaar 4'!F3</f>
        <v>SCORE</v>
      </c>
      <c r="H6" s="127"/>
      <c r="J6" s="41" t="str">
        <f>'Beoordelaar 4'!I3</f>
        <v>SCORE</v>
      </c>
      <c r="K6" s="127"/>
    </row>
    <row r="7" spans="1:11" ht="20" customHeight="1" x14ac:dyDescent="0.2">
      <c r="A7" s="138" t="s">
        <v>35</v>
      </c>
      <c r="B7" s="139"/>
      <c r="C7" s="16"/>
      <c r="D7" s="39" t="s">
        <v>14</v>
      </c>
      <c r="E7" s="127"/>
      <c r="G7" s="39" t="s">
        <v>14</v>
      </c>
      <c r="H7" s="127"/>
      <c r="J7" s="39" t="s">
        <v>14</v>
      </c>
      <c r="K7" s="127"/>
    </row>
    <row r="8" spans="1:11" ht="20" customHeight="1" x14ac:dyDescent="0.2">
      <c r="A8" s="140"/>
      <c r="B8" s="141"/>
      <c r="C8" s="19"/>
      <c r="D8" s="40" t="str">
        <f>IF(D7="Uitmuntend","€ 10.000",IF(D7="Goed","€ 9.000",IF(D7="Voldoende","€ 0",IF(D7="Matig","-€ 40.000",IF(D7="Onvoldoende","UITSLUITING"," ")))))</f>
        <v xml:space="preserve"> </v>
      </c>
      <c r="E8" s="128"/>
      <c r="G8" s="40" t="str">
        <f>IF(G7="Uitmuntend","€ 10.000",IF(G7="Goed","€ 9.000",IF(G7="Voldoende","€ 0",IF(G7="Matig","-€ 40.000",IF(G7="Onvoldoende","UITSLUITING"," ")))))</f>
        <v xml:space="preserve"> </v>
      </c>
      <c r="H8" s="128"/>
      <c r="J8" s="40" t="str">
        <f>IF(J7="Uitmuntend","€ 10.000",IF(J7="Goed","€ 9.000",IF(J7="Voldoende","€ 0",IF(J7="Matig","-€ 40.000",IF(J7="Onvoldoende","UITSLUITING"," ")))))</f>
        <v xml:space="preserve"> </v>
      </c>
      <c r="K8" s="128"/>
    </row>
    <row r="9" spans="1:11" ht="20" customHeight="1" x14ac:dyDescent="0.2">
      <c r="A9" s="145" t="str">
        <f>'Beoordelen open vragen'!A5</f>
        <v>Open vraag 7.1.2. Social Return</v>
      </c>
      <c r="B9" s="17" t="str">
        <f>B3</f>
        <v>Beoordelaar 1</v>
      </c>
      <c r="C9" s="16"/>
      <c r="D9" s="18" t="str">
        <f>'Beoordelaar 1'!C5</f>
        <v>SCORE</v>
      </c>
      <c r="E9" s="127" t="s">
        <v>31</v>
      </c>
      <c r="G9" s="18" t="str">
        <f>'Beoordelaar 1'!F5</f>
        <v>SCORE</v>
      </c>
      <c r="H9" s="127" t="s">
        <v>31</v>
      </c>
      <c r="J9" s="18" t="str">
        <f>'Beoordelaar 1'!I5</f>
        <v>SCORE</v>
      </c>
      <c r="K9" s="127" t="s">
        <v>31</v>
      </c>
    </row>
    <row r="10" spans="1:11" ht="20" customHeight="1" x14ac:dyDescent="0.2">
      <c r="A10" s="146"/>
      <c r="B10" s="17" t="str">
        <f>B4</f>
        <v>Beoordelaar 2</v>
      </c>
      <c r="C10" s="16"/>
      <c r="D10" s="18" t="str">
        <f>'Beoordelaar 2'!C5</f>
        <v>SCORE</v>
      </c>
      <c r="E10" s="127"/>
      <c r="G10" s="18" t="str">
        <f>'Beoordelaar 2'!F5</f>
        <v>SCORE</v>
      </c>
      <c r="H10" s="127"/>
      <c r="J10" s="18" t="str">
        <f>'Beoordelaar 2'!I5</f>
        <v>SCORE</v>
      </c>
      <c r="K10" s="127"/>
    </row>
    <row r="11" spans="1:11" ht="20" customHeight="1" x14ac:dyDescent="0.2">
      <c r="A11" s="146"/>
      <c r="B11" s="17" t="str">
        <f>B5</f>
        <v>Beoordelaar 3</v>
      </c>
      <c r="C11" s="16"/>
      <c r="D11" s="18" t="str">
        <f>'Beoordelaar 3'!C5</f>
        <v>SCORE</v>
      </c>
      <c r="E11" s="127"/>
      <c r="G11" s="18" t="str">
        <f>'Beoordelaar 3'!F5</f>
        <v>SCORE</v>
      </c>
      <c r="H11" s="127"/>
      <c r="J11" s="18" t="str">
        <f>'Beoordelaar 3'!I5</f>
        <v>SCORE</v>
      </c>
      <c r="K11" s="127"/>
    </row>
    <row r="12" spans="1:11" ht="20" customHeight="1" x14ac:dyDescent="0.2">
      <c r="A12" s="147"/>
      <c r="B12" s="17" t="str">
        <f>B6</f>
        <v>Beoordelaar 4</v>
      </c>
      <c r="C12" s="16"/>
      <c r="D12" s="41" t="str">
        <f>'Beoordelaar 4'!C5</f>
        <v>SCORE</v>
      </c>
      <c r="E12" s="127"/>
      <c r="G12" s="41" t="str">
        <f>'Beoordelaar 4'!F5</f>
        <v>SCORE</v>
      </c>
      <c r="H12" s="127"/>
      <c r="J12" s="41" t="str">
        <f>'Beoordelaar 4'!I5</f>
        <v>SCORE</v>
      </c>
      <c r="K12" s="127"/>
    </row>
    <row r="13" spans="1:11" ht="20" customHeight="1" x14ac:dyDescent="0.2">
      <c r="A13" s="138"/>
      <c r="B13" s="139"/>
      <c r="C13" s="16"/>
      <c r="D13" s="39" t="s">
        <v>14</v>
      </c>
      <c r="E13" s="127"/>
      <c r="G13" s="39" t="s">
        <v>14</v>
      </c>
      <c r="H13" s="127"/>
      <c r="J13" s="39" t="s">
        <v>14</v>
      </c>
      <c r="K13" s="127"/>
    </row>
    <row r="14" spans="1:11" ht="20" customHeight="1" x14ac:dyDescent="0.2">
      <c r="A14" s="140"/>
      <c r="B14" s="141"/>
      <c r="C14" s="19"/>
      <c r="D14" s="40" t="str">
        <f>IF(D13="Uitmuntend","€ 2.000",IF(D13="Goed","€ 1.800",IF(D13="Voldoende","€ 0",IF(D13="Matig","-€ 25.000",IF(D13="Onvoldoende","UITSLUITING"," ")))))</f>
        <v xml:space="preserve"> </v>
      </c>
      <c r="E14" s="128"/>
      <c r="G14" s="40" t="str">
        <f>IF(G13="Uitmuntend","€ 2.000",IF(G13="Goed","€ 1.800",IF(G13="Voldoende","€ 0",IF(G13="Matig","-€ 25.000",IF(G13="Onvoldoende","UITSLUITING"," ")))))</f>
        <v xml:space="preserve"> </v>
      </c>
      <c r="H14" s="128"/>
      <c r="J14" s="40" t="str">
        <f>IF(J13="Uitmuntend","€ 2.000",IF(J13="Goed","€ 1.800",IF(J13="Voldoende","€ 0",IF(J13="Matig","-€ 25.000",IF(J13="Onvoldoende","UITSLUITING"," ")))))</f>
        <v xml:space="preserve"> </v>
      </c>
      <c r="K14" s="128"/>
    </row>
    <row r="15" spans="1:11" ht="20" customHeight="1" x14ac:dyDescent="0.2">
      <c r="A15" s="145" t="str">
        <f>'Beoordelen open vragen'!A7</f>
        <v>Open vraag 7.1.3. Goed werkgeverschap</v>
      </c>
      <c r="B15" s="17" t="str">
        <f>B3</f>
        <v>Beoordelaar 1</v>
      </c>
      <c r="C15" s="16"/>
      <c r="D15" s="18" t="str">
        <f>'Beoordelaar 1'!C7</f>
        <v>SCORE</v>
      </c>
      <c r="E15" s="127" t="s">
        <v>31</v>
      </c>
      <c r="G15" s="18" t="str">
        <f>'Beoordelaar 1'!F7</f>
        <v>SCORE</v>
      </c>
      <c r="H15" s="127" t="s">
        <v>31</v>
      </c>
      <c r="J15" s="18" t="str">
        <f>'Beoordelaar 1'!I7</f>
        <v>SCORE</v>
      </c>
      <c r="K15" s="127" t="s">
        <v>31</v>
      </c>
    </row>
    <row r="16" spans="1:11" ht="20" customHeight="1" x14ac:dyDescent="0.2">
      <c r="A16" s="146"/>
      <c r="B16" s="17" t="str">
        <f>B4</f>
        <v>Beoordelaar 2</v>
      </c>
      <c r="C16" s="16"/>
      <c r="D16" s="18" t="str">
        <f>'Beoordelaar 2'!C7</f>
        <v>SCORE</v>
      </c>
      <c r="E16" s="127"/>
      <c r="G16" s="18" t="str">
        <f>'Beoordelaar 2'!F7</f>
        <v>SCORE</v>
      </c>
      <c r="H16" s="127"/>
      <c r="J16" s="18" t="str">
        <f>'Beoordelaar 2'!I7</f>
        <v>SCORE</v>
      </c>
      <c r="K16" s="127"/>
    </row>
    <row r="17" spans="1:11" ht="20" customHeight="1" x14ac:dyDescent="0.2">
      <c r="A17" s="146"/>
      <c r="B17" s="17" t="str">
        <f>B5</f>
        <v>Beoordelaar 3</v>
      </c>
      <c r="C17" s="16"/>
      <c r="D17" s="18" t="str">
        <f>'Beoordelaar 3'!C7</f>
        <v>SCORE</v>
      </c>
      <c r="E17" s="127"/>
      <c r="G17" s="18" t="str">
        <f>'Beoordelaar 3'!F7</f>
        <v>SCORE</v>
      </c>
      <c r="H17" s="127"/>
      <c r="J17" s="18" t="str">
        <f>'Beoordelaar 3'!I7</f>
        <v>SCORE</v>
      </c>
      <c r="K17" s="127"/>
    </row>
    <row r="18" spans="1:11" ht="20" customHeight="1" x14ac:dyDescent="0.2">
      <c r="A18" s="147"/>
      <c r="B18" s="17" t="str">
        <f>B6</f>
        <v>Beoordelaar 4</v>
      </c>
      <c r="C18" s="16"/>
      <c r="D18" s="41" t="str">
        <f>'Beoordelaar 4'!C7</f>
        <v>SCORE</v>
      </c>
      <c r="E18" s="127"/>
      <c r="G18" s="41" t="str">
        <f>'Beoordelaar 4'!F7</f>
        <v>SCORE</v>
      </c>
      <c r="H18" s="127"/>
      <c r="J18" s="41" t="str">
        <f>'Beoordelaar 4'!I7</f>
        <v>SCORE</v>
      </c>
      <c r="K18" s="127"/>
    </row>
    <row r="19" spans="1:11" ht="20" customHeight="1" x14ac:dyDescent="0.2">
      <c r="A19" s="138"/>
      <c r="B19" s="139"/>
      <c r="C19" s="16"/>
      <c r="D19" s="39" t="s">
        <v>14</v>
      </c>
      <c r="E19" s="127"/>
      <c r="G19" s="39" t="s">
        <v>14</v>
      </c>
      <c r="H19" s="127"/>
      <c r="J19" s="39" t="s">
        <v>14</v>
      </c>
      <c r="K19" s="127"/>
    </row>
    <row r="20" spans="1:11" ht="20" customHeight="1" x14ac:dyDescent="0.2">
      <c r="A20" s="140"/>
      <c r="B20" s="141"/>
      <c r="C20" s="19"/>
      <c r="D20" s="40" t="str">
        <f>IF(D19="Uitmuntend","€ 2.000",IF(D19="Goed","€ 1.800",IF(D19="Voldoende","€ 0",IF(D19="Matig","-€ 25.000",IF(D19="Onvoldoende","UITSLUITING"," ")))))</f>
        <v xml:space="preserve"> </v>
      </c>
      <c r="E20" s="128"/>
      <c r="G20" s="40" t="str">
        <f>IF(G19="Uitmuntend","€ 2.000",IF(G19="Goed","€ 1.800",IF(G19="Voldoende","€ 0",IF(G19="Matig","-€ 25.000",IF(G19="Onvoldoende","UITSLUITING"," ")))))</f>
        <v xml:space="preserve"> </v>
      </c>
      <c r="H20" s="128"/>
      <c r="J20" s="40" t="str">
        <f>IF(J19="Uitmuntend","€ 2.000",IF(J19="Goed","€ 1.800",IF(J19="Voldoende","€ 0",IF(J19="Matig","-€ 25.000",IF(J19="Onvoldoende","UITSLUITING"," ")))))</f>
        <v xml:space="preserve"> </v>
      </c>
      <c r="K20" s="128"/>
    </row>
    <row r="21" spans="1:11" ht="20" customHeight="1" x14ac:dyDescent="0.2">
      <c r="A21" s="54"/>
      <c r="B21" s="54"/>
      <c r="C21" s="55"/>
      <c r="D21" s="56"/>
      <c r="E21" s="57"/>
      <c r="G21" s="56"/>
      <c r="H21" s="57"/>
      <c r="J21" s="56"/>
      <c r="K21" s="57"/>
    </row>
    <row r="22" spans="1:11" ht="30" customHeight="1" x14ac:dyDescent="0.2">
      <c r="A22" s="132" t="s">
        <v>36</v>
      </c>
      <c r="B22" s="133"/>
      <c r="C22" s="19"/>
      <c r="D22" s="33" t="e">
        <f>D8+D20+D14</f>
        <v>#VALUE!</v>
      </c>
      <c r="E22" s="34"/>
      <c r="F22" s="3"/>
      <c r="G22" s="33" t="e">
        <f>G8+G20+G14</f>
        <v>#VALUE!</v>
      </c>
      <c r="H22" s="34"/>
      <c r="I22" s="3"/>
      <c r="J22" s="33" t="e">
        <f>J8+J20+J14</f>
        <v>#VALUE!</v>
      </c>
      <c r="K22" s="34"/>
    </row>
    <row r="23" spans="1:11" ht="20" customHeight="1" x14ac:dyDescent="0.2">
      <c r="A23" s="54"/>
      <c r="B23" s="54"/>
      <c r="C23" s="55"/>
      <c r="D23" s="56"/>
      <c r="E23" s="57"/>
      <c r="G23" s="56"/>
      <c r="H23" s="57"/>
      <c r="J23" s="56"/>
      <c r="K23" s="57"/>
    </row>
    <row r="24" spans="1:11" ht="41" customHeight="1" x14ac:dyDescent="0.2">
      <c r="A24" s="65" t="str">
        <f>'Beoordelen interview'!A1</f>
        <v xml:space="preserve">7.2 Interview sleutelfunctionarissen </v>
      </c>
      <c r="B24" s="58"/>
      <c r="C24" s="7"/>
      <c r="D24" s="63" t="str">
        <f>'Beoordelaar 1'!C1</f>
        <v>Inschrijver 1</v>
      </c>
      <c r="E24" s="42" t="s">
        <v>37</v>
      </c>
      <c r="F24" s="64"/>
      <c r="G24" s="63" t="str">
        <f>'Beoordelaar 1'!F1</f>
        <v>Inschrijver 2</v>
      </c>
      <c r="H24" s="42" t="s">
        <v>37</v>
      </c>
      <c r="I24" s="64"/>
      <c r="J24" s="63" t="str">
        <f>'Beoordelaar 1'!I1</f>
        <v>Inschrijver 3</v>
      </c>
      <c r="K24" s="42" t="s">
        <v>37</v>
      </c>
    </row>
    <row r="25" spans="1:11" ht="20" customHeight="1" x14ac:dyDescent="0.2">
      <c r="A25" s="124" t="str">
        <f>'Beoordelen interview'!A4</f>
        <v>Casus 1</v>
      </c>
      <c r="B25" s="59" t="str">
        <f>B3</f>
        <v>Beoordelaar 1</v>
      </c>
      <c r="C25" s="8"/>
      <c r="D25" s="18" t="str">
        <f>'Beoordelaar 1'!C12</f>
        <v>SCORE</v>
      </c>
      <c r="E25" s="127" t="s">
        <v>31</v>
      </c>
      <c r="G25" s="18" t="str">
        <f>'Beoordelaar 1'!F12</f>
        <v>SCORE</v>
      </c>
      <c r="H25" s="127" t="s">
        <v>31</v>
      </c>
      <c r="J25" s="18" t="str">
        <f>'Beoordelaar 1'!I12</f>
        <v>SCORE</v>
      </c>
      <c r="K25" s="127" t="s">
        <v>31</v>
      </c>
    </row>
    <row r="26" spans="1:11" ht="20" customHeight="1" x14ac:dyDescent="0.2">
      <c r="A26" s="125"/>
      <c r="B26" s="59" t="str">
        <f>B4</f>
        <v>Beoordelaar 2</v>
      </c>
      <c r="C26" s="8"/>
      <c r="D26" s="18" t="str">
        <f>'Beoordelaar 2'!C12</f>
        <v>SCORE</v>
      </c>
      <c r="E26" s="127"/>
      <c r="G26" s="18" t="str">
        <f>'Beoordelaar 2'!F12</f>
        <v>SCORE</v>
      </c>
      <c r="H26" s="127"/>
      <c r="J26" s="18" t="str">
        <f>'Beoordelaar 2'!I12</f>
        <v>SCORE</v>
      </c>
      <c r="K26" s="127"/>
    </row>
    <row r="27" spans="1:11" ht="20" customHeight="1" x14ac:dyDescent="0.2">
      <c r="A27" s="125"/>
      <c r="B27" s="59" t="str">
        <f>B5</f>
        <v>Beoordelaar 3</v>
      </c>
      <c r="C27" s="8"/>
      <c r="D27" s="18" t="str">
        <f>'Beoordelaar 3'!C12</f>
        <v>SCORE</v>
      </c>
      <c r="E27" s="127"/>
      <c r="G27" s="18" t="str">
        <f>'Beoordelaar 3'!F12</f>
        <v>SCORE</v>
      </c>
      <c r="H27" s="127"/>
      <c r="J27" s="18" t="str">
        <f>'Beoordelaar 3'!I12</f>
        <v>SCORE</v>
      </c>
      <c r="K27" s="127"/>
    </row>
    <row r="28" spans="1:11" ht="20" customHeight="1" x14ac:dyDescent="0.2">
      <c r="A28" s="126"/>
      <c r="B28" s="59" t="str">
        <f>B6</f>
        <v>Beoordelaar 4</v>
      </c>
      <c r="C28" s="8"/>
      <c r="D28" s="18" t="str">
        <f>'Beoordelaar 4'!C12</f>
        <v>SCORE</v>
      </c>
      <c r="E28" s="127"/>
      <c r="G28" s="18" t="str">
        <f>'Beoordelaar 4'!F12</f>
        <v>SCORE</v>
      </c>
      <c r="H28" s="127"/>
      <c r="J28" s="18" t="str">
        <f>'Beoordelaar 4'!I12</f>
        <v>SCORE</v>
      </c>
      <c r="K28" s="127"/>
    </row>
    <row r="29" spans="1:11" ht="20" customHeight="1" x14ac:dyDescent="0.2">
      <c r="A29" s="129" t="s">
        <v>35</v>
      </c>
      <c r="B29" s="129"/>
      <c r="C29" s="8"/>
      <c r="D29" s="66" t="s">
        <v>14</v>
      </c>
      <c r="E29" s="127"/>
      <c r="G29" s="66" t="s">
        <v>14</v>
      </c>
      <c r="H29" s="127"/>
      <c r="J29" s="66" t="s">
        <v>14</v>
      </c>
      <c r="K29" s="127"/>
    </row>
    <row r="30" spans="1:11" ht="20" customHeight="1" x14ac:dyDescent="0.2">
      <c r="A30" s="130"/>
      <c r="B30" s="130"/>
      <c r="C30" s="8"/>
      <c r="D30" s="60" t="str">
        <f>IF(D29="Uitmuntend","€ 1.500",IF(D29="Goed","€ 1.350",IF(D29="Voldoende","€ 0",IF(D29="Matig","-€ 25.000",IF(D29="Onvoldoende","UITSLUITING"," ")))))</f>
        <v xml:space="preserve"> </v>
      </c>
      <c r="E30" s="128"/>
      <c r="G30" s="60" t="str">
        <f>IF(G29="Uitmuntend","€ 1.500",IF(G29="Goed","€ 1.350",IF(G29="Voldoende","€ 0",IF(G29="Matig","-€ 25.000",IF(G29="Onvoldoende","UITSLUITING"," ")))))</f>
        <v xml:space="preserve"> </v>
      </c>
      <c r="H30" s="128"/>
      <c r="J30" s="60" t="str">
        <f>IF(J29="Uitmuntend","€ 1.500",IF(J29="Goed","€ 1.350",IF(J29="Voldoende","€ 0",IF(J29="Matig","-€ 25.000",IF(J29="Onvoldoende","UITSLUITING"," ")))))</f>
        <v xml:space="preserve"> </v>
      </c>
      <c r="K30" s="128"/>
    </row>
    <row r="31" spans="1:11" ht="20" customHeight="1" x14ac:dyDescent="0.2">
      <c r="A31" s="124" t="str">
        <f>'Beoordelen interview'!A5</f>
        <v>Casus 2</v>
      </c>
      <c r="B31" s="59" t="str">
        <f>B3</f>
        <v>Beoordelaar 1</v>
      </c>
      <c r="C31" s="8"/>
      <c r="D31" s="18" t="str">
        <f>'Beoordelaar 1'!C14</f>
        <v>SCORE</v>
      </c>
      <c r="E31" s="127" t="s">
        <v>31</v>
      </c>
      <c r="G31" s="18" t="str">
        <f>'Beoordelaar 1'!F14</f>
        <v>SCORE</v>
      </c>
      <c r="H31" s="127" t="s">
        <v>31</v>
      </c>
      <c r="J31" s="18" t="str">
        <f>'Beoordelaar 1'!I14</f>
        <v>SCORE</v>
      </c>
      <c r="K31" s="127" t="s">
        <v>31</v>
      </c>
    </row>
    <row r="32" spans="1:11" ht="20" customHeight="1" x14ac:dyDescent="0.2">
      <c r="A32" s="125"/>
      <c r="B32" s="59" t="str">
        <f>B4</f>
        <v>Beoordelaar 2</v>
      </c>
      <c r="C32" s="8"/>
      <c r="D32" s="18" t="str">
        <f>'Beoordelaar 2'!C14</f>
        <v>SCORE</v>
      </c>
      <c r="E32" s="127"/>
      <c r="G32" s="18" t="str">
        <f>'Beoordelaar 2'!F14</f>
        <v>SCORE</v>
      </c>
      <c r="H32" s="127"/>
      <c r="J32" s="18" t="str">
        <f>'Beoordelaar 2'!I14</f>
        <v>SCORE</v>
      </c>
      <c r="K32" s="127"/>
    </row>
    <row r="33" spans="1:11" ht="20" customHeight="1" x14ac:dyDescent="0.2">
      <c r="A33" s="125"/>
      <c r="B33" s="59" t="str">
        <f>B5</f>
        <v>Beoordelaar 3</v>
      </c>
      <c r="C33" s="8"/>
      <c r="D33" s="18" t="str">
        <f>'Beoordelaar 3'!C14</f>
        <v>SCORE</v>
      </c>
      <c r="E33" s="127"/>
      <c r="G33" s="18" t="str">
        <f>'Beoordelaar 3'!F14</f>
        <v>SCORE</v>
      </c>
      <c r="H33" s="127"/>
      <c r="J33" s="18" t="str">
        <f>'Beoordelaar 3'!I14</f>
        <v>SCORE</v>
      </c>
      <c r="K33" s="127"/>
    </row>
    <row r="34" spans="1:11" ht="20" customHeight="1" x14ac:dyDescent="0.2">
      <c r="A34" s="126"/>
      <c r="B34" s="59" t="str">
        <f>B6</f>
        <v>Beoordelaar 4</v>
      </c>
      <c r="C34" s="8"/>
      <c r="D34" s="18" t="str">
        <f>'Beoordelaar 4'!C14</f>
        <v>SCORE</v>
      </c>
      <c r="E34" s="127"/>
      <c r="G34" s="18" t="str">
        <f>'Beoordelaar 4'!F14</f>
        <v>SCORE</v>
      </c>
      <c r="H34" s="127"/>
      <c r="J34" s="18" t="str">
        <f>'Beoordelaar 4'!I14</f>
        <v>SCORE</v>
      </c>
      <c r="K34" s="127"/>
    </row>
    <row r="35" spans="1:11" ht="20" customHeight="1" x14ac:dyDescent="0.2">
      <c r="A35" s="129" t="s">
        <v>35</v>
      </c>
      <c r="B35" s="129"/>
      <c r="C35" s="8"/>
      <c r="D35" s="66" t="s">
        <v>14</v>
      </c>
      <c r="E35" s="127"/>
      <c r="G35" s="66" t="s">
        <v>14</v>
      </c>
      <c r="H35" s="127"/>
      <c r="J35" s="66" t="s">
        <v>14</v>
      </c>
      <c r="K35" s="127"/>
    </row>
    <row r="36" spans="1:11" ht="20" customHeight="1" x14ac:dyDescent="0.2">
      <c r="A36" s="130"/>
      <c r="B36" s="130"/>
      <c r="C36" s="8"/>
      <c r="D36" s="60" t="str">
        <f>IF(D35="Uitmuntend","€ 1.500",IF(D35="Goed","€ 1.350",IF(D35="Voldoende","€ 0",IF(D35="Matig","-€ 25.000",IF(D35="Onvoldoende","UITSLUITING"," ")))))</f>
        <v xml:space="preserve"> </v>
      </c>
      <c r="E36" s="128"/>
      <c r="G36" s="60" t="str">
        <f>IF(G35="Uitmuntend","€ 1.500",IF(G35="Goed","€ 1.350",IF(G35="Voldoende","€ 0",IF(G35="Matig","-€ 25.000",IF(G35="Onvoldoende","UITSLUITING"," ")))))</f>
        <v xml:space="preserve"> </v>
      </c>
      <c r="H36" s="128"/>
      <c r="J36" s="60" t="str">
        <f>IF(J35="Uitmuntend","€ 1.500",IF(J35="Goed","€ 1.350",IF(J35="Voldoende","€ 0",IF(J35="Matig","-€ 25.000",IF(J35="Onvoldoende","UITSLUITING"," ")))))</f>
        <v xml:space="preserve"> </v>
      </c>
      <c r="K36" s="128"/>
    </row>
    <row r="37" spans="1:11" ht="20" customHeight="1" x14ac:dyDescent="0.2">
      <c r="A37" s="124" t="str">
        <f>'Beoordelen interview'!A6</f>
        <v>Casus 3</v>
      </c>
      <c r="B37" s="59" t="str">
        <f>B31</f>
        <v>Beoordelaar 1</v>
      </c>
      <c r="C37" s="8"/>
      <c r="D37" s="18" t="str">
        <f>'Beoordelaar 1'!C16</f>
        <v>SCORE</v>
      </c>
      <c r="E37" s="127" t="s">
        <v>31</v>
      </c>
      <c r="G37" s="18" t="str">
        <f>'Beoordelaar 1'!F16</f>
        <v>SCORE</v>
      </c>
      <c r="H37" s="127" t="s">
        <v>31</v>
      </c>
      <c r="J37" s="18" t="str">
        <f>'Beoordelaar 1'!I16</f>
        <v>SCORE</v>
      </c>
      <c r="K37" s="127" t="s">
        <v>31</v>
      </c>
    </row>
    <row r="38" spans="1:11" ht="20" customHeight="1" x14ac:dyDescent="0.2">
      <c r="A38" s="125"/>
      <c r="B38" s="59" t="str">
        <f>B32</f>
        <v>Beoordelaar 2</v>
      </c>
      <c r="C38" s="8"/>
      <c r="D38" s="18" t="str">
        <f>'Beoordelaar 2'!C16</f>
        <v>SCORE</v>
      </c>
      <c r="E38" s="127"/>
      <c r="G38" s="18" t="str">
        <f>'Beoordelaar 2'!F16</f>
        <v>SCORE</v>
      </c>
      <c r="H38" s="127"/>
      <c r="J38" s="18" t="str">
        <f>'Beoordelaar 2'!I16</f>
        <v>SCORE</v>
      </c>
      <c r="K38" s="127"/>
    </row>
    <row r="39" spans="1:11" ht="20" customHeight="1" x14ac:dyDescent="0.2">
      <c r="A39" s="125"/>
      <c r="B39" s="59" t="str">
        <f>B33</f>
        <v>Beoordelaar 3</v>
      </c>
      <c r="C39" s="8"/>
      <c r="D39" s="18" t="str">
        <f>'Beoordelaar 3'!C16</f>
        <v>SCORE</v>
      </c>
      <c r="E39" s="127"/>
      <c r="G39" s="18" t="str">
        <f>'Beoordelaar 3'!F16</f>
        <v>SCORE</v>
      </c>
      <c r="H39" s="127"/>
      <c r="J39" s="18" t="str">
        <f>'Beoordelaar 3'!I16</f>
        <v>SCORE</v>
      </c>
      <c r="K39" s="127"/>
    </row>
    <row r="40" spans="1:11" ht="20" customHeight="1" x14ac:dyDescent="0.2">
      <c r="A40" s="126"/>
      <c r="B40" s="59" t="str">
        <f>B34</f>
        <v>Beoordelaar 4</v>
      </c>
      <c r="C40" s="8"/>
      <c r="D40" s="18" t="str">
        <f>'Beoordelaar 4'!C16</f>
        <v>SCORE</v>
      </c>
      <c r="E40" s="127"/>
      <c r="G40" s="18" t="str">
        <f>'Beoordelaar 4'!F16</f>
        <v>SCORE</v>
      </c>
      <c r="H40" s="127"/>
      <c r="J40" s="18" t="str">
        <f>'Beoordelaar 4'!I16</f>
        <v>SCORE</v>
      </c>
      <c r="K40" s="127"/>
    </row>
    <row r="41" spans="1:11" ht="20" customHeight="1" x14ac:dyDescent="0.2">
      <c r="A41" s="129" t="s">
        <v>35</v>
      </c>
      <c r="B41" s="129"/>
      <c r="C41" s="8"/>
      <c r="D41" s="66" t="s">
        <v>14</v>
      </c>
      <c r="E41" s="127"/>
      <c r="G41" s="66" t="s">
        <v>14</v>
      </c>
      <c r="H41" s="127"/>
      <c r="J41" s="66" t="s">
        <v>14</v>
      </c>
      <c r="K41" s="127"/>
    </row>
    <row r="42" spans="1:11" ht="20" customHeight="1" x14ac:dyDescent="0.2">
      <c r="A42" s="130"/>
      <c r="B42" s="130"/>
      <c r="C42" s="8"/>
      <c r="D42" s="60" t="str">
        <f>IF(D41="Uitmuntend","€ 1.500",IF(D41="Goed","€ 1.350",IF(D41="Voldoende","€ 0",IF(D41="Matig","-€ 25.000",IF(D41="Onvoldoende","UITSLUITING"," ")))))</f>
        <v xml:space="preserve"> </v>
      </c>
      <c r="E42" s="128"/>
      <c r="G42" s="60" t="str">
        <f>IF(G41="Uitmuntend","€ 1.500",IF(G41="Goed","€ 1.350",IF(G41="Voldoende","€ 0",IF(G41="Matig","-€ 25.000",IF(G41="Onvoldoende","UITSLUITING"," ")))))</f>
        <v xml:space="preserve"> </v>
      </c>
      <c r="H42" s="128"/>
      <c r="J42" s="60" t="str">
        <f>IF(J41="Uitmuntend","€ 1.500",IF(J41="Goed","€ 1.350",IF(J41="Voldoende","€ 0",IF(J41="Matig","-€ 25.000",IF(J41="Onvoldoende","UITSLUITING"," ")))))</f>
        <v xml:space="preserve"> </v>
      </c>
      <c r="K42" s="128"/>
    </row>
    <row r="43" spans="1:11" ht="20" customHeight="1" x14ac:dyDescent="0.2">
      <c r="A43" s="124" t="str">
        <f>'Beoordelen interview'!A7</f>
        <v>Casus 4</v>
      </c>
      <c r="B43" s="59" t="str">
        <f>B15</f>
        <v>Beoordelaar 1</v>
      </c>
      <c r="C43" s="8"/>
      <c r="D43" s="18" t="str">
        <f>'Beoordelaar 1'!C18</f>
        <v>SCORE</v>
      </c>
      <c r="E43" s="127" t="s">
        <v>31</v>
      </c>
      <c r="G43" s="18" t="str">
        <f>'Beoordelaar 1'!F18</f>
        <v>SCORE</v>
      </c>
      <c r="H43" s="127" t="s">
        <v>31</v>
      </c>
      <c r="J43" s="18" t="str">
        <f>'Beoordelaar 1'!I18</f>
        <v>SCORE</v>
      </c>
      <c r="K43" s="127" t="s">
        <v>31</v>
      </c>
    </row>
    <row r="44" spans="1:11" ht="20" customHeight="1" x14ac:dyDescent="0.2">
      <c r="A44" s="125"/>
      <c r="B44" s="59" t="str">
        <f>B16</f>
        <v>Beoordelaar 2</v>
      </c>
      <c r="C44" s="8"/>
      <c r="D44" s="18" t="str">
        <f>'Beoordelaar 2'!C18</f>
        <v>SCORE</v>
      </c>
      <c r="E44" s="127"/>
      <c r="G44" s="18" t="str">
        <f>'Beoordelaar 2'!F18</f>
        <v>SCORE</v>
      </c>
      <c r="H44" s="127"/>
      <c r="J44" s="18" t="str">
        <f>'Beoordelaar 2'!I18</f>
        <v>SCORE</v>
      </c>
      <c r="K44" s="127"/>
    </row>
    <row r="45" spans="1:11" ht="20" customHeight="1" x14ac:dyDescent="0.2">
      <c r="A45" s="125"/>
      <c r="B45" s="59" t="str">
        <f>B17</f>
        <v>Beoordelaar 3</v>
      </c>
      <c r="C45" s="8"/>
      <c r="D45" s="18" t="str">
        <f>'Beoordelaar 3'!C18</f>
        <v>SCORE</v>
      </c>
      <c r="E45" s="127"/>
      <c r="G45" s="18" t="str">
        <f>'Beoordelaar 3'!F18</f>
        <v>SCORE</v>
      </c>
      <c r="H45" s="127"/>
      <c r="J45" s="18" t="str">
        <f>'Beoordelaar 3'!I18</f>
        <v>SCORE</v>
      </c>
      <c r="K45" s="127"/>
    </row>
    <row r="46" spans="1:11" ht="20" customHeight="1" x14ac:dyDescent="0.2">
      <c r="A46" s="126"/>
      <c r="B46" s="59" t="str">
        <f>B18</f>
        <v>Beoordelaar 4</v>
      </c>
      <c r="C46" s="8"/>
      <c r="D46" s="18" t="str">
        <f>'Beoordelaar 4'!C18</f>
        <v>SCORE</v>
      </c>
      <c r="E46" s="127"/>
      <c r="G46" s="18" t="str">
        <f>'Beoordelaar 4'!F18</f>
        <v>SCORE</v>
      </c>
      <c r="H46" s="127"/>
      <c r="J46" s="18" t="str">
        <f>'Beoordelaar 4'!I18</f>
        <v>SCORE</v>
      </c>
      <c r="K46" s="127"/>
    </row>
    <row r="47" spans="1:11" ht="20" customHeight="1" x14ac:dyDescent="0.2">
      <c r="A47" s="129" t="s">
        <v>35</v>
      </c>
      <c r="B47" s="129"/>
      <c r="C47" s="8"/>
      <c r="D47" s="66" t="s">
        <v>14</v>
      </c>
      <c r="E47" s="127"/>
      <c r="G47" s="66" t="s">
        <v>14</v>
      </c>
      <c r="H47" s="127"/>
      <c r="J47" s="66" t="s">
        <v>14</v>
      </c>
      <c r="K47" s="127"/>
    </row>
    <row r="48" spans="1:11" ht="20" customHeight="1" x14ac:dyDescent="0.2">
      <c r="A48" s="130"/>
      <c r="B48" s="130"/>
      <c r="C48" s="8"/>
      <c r="D48" s="60" t="str">
        <f>IF(D47="Uitmuntend","€ 1.500",IF(D47="Goed","€ 1.350",IF(D47="Voldoende","€ 0",IF(D47="Matig","-€ 25.000",IF(D47="Onvoldoende","UITSLUITING"," ")))))</f>
        <v xml:space="preserve"> </v>
      </c>
      <c r="E48" s="128"/>
      <c r="G48" s="60" t="str">
        <f>IF(G47="Uitmuntend","€ 1.500",IF(G47="Goed","€ 1.350",IF(G47="Voldoende","€ 0",IF(G47="Matig","-€ 25.000",IF(G47="Onvoldoende","UITSLUITING"," ")))))</f>
        <v xml:space="preserve"> </v>
      </c>
      <c r="H48" s="128"/>
      <c r="J48" s="60" t="str">
        <f>IF(J47="Uitmuntend","€ 1.500",IF(J47="Goed","€ 1.350",IF(J47="Voldoende","€ 0",IF(J47="Matig","-€ 25.000",IF(J47="Onvoldoende","UITSLUITING"," ")))))</f>
        <v xml:space="preserve"> </v>
      </c>
      <c r="K48" s="128"/>
    </row>
    <row r="50" spans="1:11" ht="30" customHeight="1" x14ac:dyDescent="0.2">
      <c r="A50" s="122" t="s">
        <v>38</v>
      </c>
      <c r="B50" s="123"/>
      <c r="C50" s="8"/>
      <c r="D50" s="33" t="e">
        <f>D30+D36+D42+D48</f>
        <v>#VALUE!</v>
      </c>
      <c r="E50" s="34"/>
      <c r="G50" s="33" t="e">
        <f>G30+G48+G36+G42</f>
        <v>#VALUE!</v>
      </c>
      <c r="H50" s="34"/>
      <c r="J50" s="33" t="e">
        <f>J30+J48+J36+J42</f>
        <v>#VALUE!</v>
      </c>
      <c r="K50" s="34"/>
    </row>
  </sheetData>
  <sheetProtection algorithmName="SHA-512" hashValue="n8MjLUGH1zcFk7XQnZL0S0mMExDLgU/kvcB2YAIcITREcQlOOcfG0wpyVBxXlM/Z9DP4k/5h4sXKo8HJ5bEtmA==" saltValue="FIzYjZv20l96N2NbK2ygAg==" spinCount="100000" sheet="1" objects="1" scenarios="1"/>
  <mergeCells count="49">
    <mergeCell ref="A22:B22"/>
    <mergeCell ref="A2:B2"/>
    <mergeCell ref="A1:B1"/>
    <mergeCell ref="D1:E1"/>
    <mergeCell ref="A19:B19"/>
    <mergeCell ref="A20:B20"/>
    <mergeCell ref="A8:B8"/>
    <mergeCell ref="E3:E8"/>
    <mergeCell ref="E15:E20"/>
    <mergeCell ref="A7:B7"/>
    <mergeCell ref="A3:A6"/>
    <mergeCell ref="A15:A18"/>
    <mergeCell ref="A9:A12"/>
    <mergeCell ref="E9:E14"/>
    <mergeCell ref="A13:B13"/>
    <mergeCell ref="A14:B14"/>
    <mergeCell ref="J1:K1"/>
    <mergeCell ref="K3:K8"/>
    <mergeCell ref="K15:K20"/>
    <mergeCell ref="G1:H1"/>
    <mergeCell ref="H3:H8"/>
    <mergeCell ref="H15:H20"/>
    <mergeCell ref="H9:H14"/>
    <mergeCell ref="K9:K14"/>
    <mergeCell ref="H43:H48"/>
    <mergeCell ref="K43:K48"/>
    <mergeCell ref="A47:B47"/>
    <mergeCell ref="A48:B48"/>
    <mergeCell ref="A29:B29"/>
    <mergeCell ref="H25:H30"/>
    <mergeCell ref="H31:H36"/>
    <mergeCell ref="H37:H42"/>
    <mergeCell ref="K25:K30"/>
    <mergeCell ref="K31:K36"/>
    <mergeCell ref="K37:K42"/>
    <mergeCell ref="A50:B50"/>
    <mergeCell ref="A43:A46"/>
    <mergeCell ref="A25:A28"/>
    <mergeCell ref="E43:E48"/>
    <mergeCell ref="A37:A40"/>
    <mergeCell ref="A41:B41"/>
    <mergeCell ref="A42:B42"/>
    <mergeCell ref="A31:A34"/>
    <mergeCell ref="A35:B35"/>
    <mergeCell ref="A36:B36"/>
    <mergeCell ref="A30:B30"/>
    <mergeCell ref="E37:E42"/>
    <mergeCell ref="E31:E36"/>
    <mergeCell ref="E25:E30"/>
  </mergeCells>
  <phoneticPr fontId="22" type="noConversion"/>
  <dataValidations count="1">
    <dataValidation type="list" errorStyle="warning" allowBlank="1" showErrorMessage="1" sqref="D47 D29 G29 G47 J47 J41 D41 G41 G35 J35 D35 J29" xr:uid="{198D79B7-6278-CB41-A9BC-3C1F6BC048AF}">
      <formula1>SCORE</formula1>
    </dataValidation>
  </dataValidations>
  <pageMargins left="0.7" right="0.7" top="0.75" bottom="0.75" header="0.3" footer="0.3"/>
  <pageSetup paperSize="8" orientation="landscape"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xr:uid="{C578A1AE-0BD0-D542-AC3A-7A93C3F18D58}">
          <x14:formula1>
            <xm:f>'Beoordelen open vragen'!$A$17:$A$22</xm:f>
          </x14:formula1>
          <xm:sqref>D7 D19 G7 G19 J7 J19 D13 G13 J13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Normal="100" workbookViewId="0">
      <selection activeCell="C9" sqref="C9"/>
    </sheetView>
  </sheetViews>
  <sheetFormatPr baseColWidth="10" defaultColWidth="11.5"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20" t="s">
        <v>39</v>
      </c>
      <c r="B1" s="21"/>
      <c r="C1" s="22"/>
      <c r="E1" s="22"/>
      <c r="G1" s="22"/>
    </row>
    <row r="2" spans="1:7" ht="30" customHeight="1" x14ac:dyDescent="0.2">
      <c r="A2" s="23" t="s">
        <v>40</v>
      </c>
      <c r="B2" s="21"/>
      <c r="C2" s="24" t="str">
        <f>'Beoordelaar 1'!C1</f>
        <v>Inschrijver 1</v>
      </c>
      <c r="E2" s="24" t="str">
        <f>'Beoordelaar 1'!F1</f>
        <v>Inschrijver 2</v>
      </c>
      <c r="G2" s="24" t="str">
        <f>'Beoordelaar 1'!I1</f>
        <v>Inschrijver 3</v>
      </c>
    </row>
    <row r="3" spans="1:7" s="2" customFormat="1" ht="35" customHeight="1" x14ac:dyDescent="0.2">
      <c r="A3" s="25" t="s">
        <v>41</v>
      </c>
      <c r="B3" s="21"/>
      <c r="C3" s="26" t="e">
        <f>Consensus!D22</f>
        <v>#VALUE!</v>
      </c>
      <c r="E3" s="26" t="e">
        <f>Consensus!G22</f>
        <v>#VALUE!</v>
      </c>
      <c r="G3" s="26" t="e">
        <f>Consensus!J22</f>
        <v>#VALUE!</v>
      </c>
    </row>
    <row r="4" spans="1:7" s="2" customFormat="1" ht="35" customHeight="1" x14ac:dyDescent="0.2">
      <c r="A4" s="25" t="s">
        <v>42</v>
      </c>
      <c r="B4" s="21"/>
      <c r="C4" s="26" t="e">
        <f>Consensus!D50</f>
        <v>#VALUE!</v>
      </c>
      <c r="E4" s="26" t="e">
        <f>Consensus!G50</f>
        <v>#VALUE!</v>
      </c>
      <c r="G4" s="26" t="e">
        <f>Consensus!J50</f>
        <v>#VALUE!</v>
      </c>
    </row>
    <row r="5" spans="1:7" ht="30" customHeight="1" x14ac:dyDescent="0.2">
      <c r="A5" s="27" t="s">
        <v>43</v>
      </c>
      <c r="B5" s="21"/>
      <c r="C5" s="28" t="e">
        <f>C3+C4</f>
        <v>#VALUE!</v>
      </c>
      <c r="E5" s="28" t="e">
        <f>E3+E4</f>
        <v>#VALUE!</v>
      </c>
      <c r="G5" s="28" t="e">
        <f>G3+G4</f>
        <v>#VALUE!</v>
      </c>
    </row>
    <row r="6" spans="1:7" ht="15" customHeight="1" x14ac:dyDescent="0.2"/>
    <row r="7" spans="1:7" ht="30" customHeight="1" x14ac:dyDescent="0.2">
      <c r="A7" s="29" t="s">
        <v>44</v>
      </c>
      <c r="B7" s="21"/>
      <c r="C7" s="30">
        <v>0</v>
      </c>
      <c r="E7" s="30">
        <v>0</v>
      </c>
      <c r="G7" s="30">
        <v>0</v>
      </c>
    </row>
    <row r="9" spans="1:7" ht="30" customHeight="1" x14ac:dyDescent="0.2">
      <c r="A9" s="31" t="s">
        <v>45</v>
      </c>
      <c r="B9" s="21"/>
      <c r="C9" s="32" t="e">
        <f>C7-C5</f>
        <v>#VALUE!</v>
      </c>
      <c r="E9" s="32" t="e">
        <f>E7-E5</f>
        <v>#VALUE!</v>
      </c>
      <c r="G9" s="32" t="e">
        <f>G7-G5</f>
        <v>#VALUE!</v>
      </c>
    </row>
    <row r="16" spans="1:7" ht="16" x14ac:dyDescent="0.2">
      <c r="C16" s="6"/>
    </row>
    <row r="17" spans="3:3" ht="16" x14ac:dyDescent="0.2">
      <c r="C17" s="6"/>
    </row>
    <row r="18" spans="3:3" ht="16" x14ac:dyDescent="0.2">
      <c r="C18" s="6"/>
    </row>
    <row r="19" spans="3:3" ht="16" x14ac:dyDescent="0.2">
      <c r="C19" s="6"/>
    </row>
  </sheetData>
  <sheetProtection algorithmName="SHA-512" hashValue="WOh0yI/mytyOddZjTgT1I5HDfbwXVBRFOWCgkkxvKZ0yxAzEFhq7PW28HFWT1g4VzL1Hy1QpUjiLdnV0hjzH/A==" saltValue="HpreTYenWN9eAxow+kF9M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84910-4CFE-46B3-B63D-34799B8F4DC7}">
  <ds:schemaRefs>
    <ds:schemaRef ds:uri="http://schemas.microsoft.com/office/infopath/2007/PartnerControls"/>
    <ds:schemaRef ds:uri="http://www.w3.org/XML/1998/namespace"/>
    <ds:schemaRef ds:uri="f047d7fe-b1de-4e15-9054-f2d28c5c4ec8"/>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7f83c735-fb3d-4e48-86e4-88c5ea43ed4a"/>
  </ds:schemaRefs>
</ds:datastoreItem>
</file>

<file path=customXml/itemProps2.xml><?xml version="1.0" encoding="utf-8"?>
<ds:datastoreItem xmlns:ds="http://schemas.openxmlformats.org/officeDocument/2006/customXml" ds:itemID="{E819CDFB-65B1-43D6-A465-29E2EC27DBCE}"/>
</file>

<file path=customXml/itemProps3.xml><?xml version="1.0" encoding="utf-8"?>
<ds:datastoreItem xmlns:ds="http://schemas.openxmlformats.org/officeDocument/2006/customXml" ds:itemID="{389852CE-1E53-4F8F-BA1A-9A8FD9DD4F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open vragen</vt:lpstr>
      <vt:lpstr>Beoordelen interview</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cp:revision/>
  <dcterms:created xsi:type="dcterms:W3CDTF">2006-09-16T00:00:00Z</dcterms:created>
  <dcterms:modified xsi:type="dcterms:W3CDTF">2024-11-16T11:21:47Z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