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202300"/>
  <mc:AlternateContent xmlns:mc="http://schemas.openxmlformats.org/markup-compatibility/2006">
    <mc:Choice Requires="x15">
      <x15ac:absPath xmlns:x15ac="http://schemas.microsoft.com/office/spreadsheetml/2010/11/ac" url="V:\GN\CI\Inkoop\1. NAT &amp; EU\Loopt\INK24-09-378 Cateringdienstverlening meerjarig\2. Aanbesteding documenten\"/>
    </mc:Choice>
  </mc:AlternateContent>
  <xr:revisionPtr revIDLastSave="0" documentId="8_{52EC6804-FA95-42A7-94ED-965396264404}" xr6:coauthVersionLast="47" xr6:coauthVersionMax="47" xr10:uidLastSave="{00000000-0000-0000-0000-000000000000}"/>
  <bookViews>
    <workbookView xWindow="-108" yWindow="-108" windowWidth="23256" windowHeight="12576" xr2:uid="{54B81912-08C3-456F-A361-2F60AEC66915}"/>
  </bookViews>
  <sheets>
    <sheet name="Toelichting" sheetId="2" r:id="rId1"/>
    <sheet name="P1 Aanneemsom bedrijfsrestauran" sheetId="1" r:id="rId2"/>
    <sheet name="1a.Begroting bedrijfsrestaurant" sheetId="8" r:id="rId3"/>
    <sheet name="1b. Algemene kosten restaur" sheetId="7" r:id="rId4"/>
    <sheet name="P2 Begroting Banqueting" sheetId="10" r:id="rId5"/>
    <sheet name="2a. VVP Banqueting" sheetId="6" r:id="rId6"/>
    <sheet name="2b. Integraal uurtarief banq" sheetId="3" r:id="rId7"/>
    <sheet name="2c. Omzetrestitutie banqueting" sheetId="4" r:id="rId8"/>
    <sheet name="3a. Assortiment restaurant" sheetId="12" r:id="rId9"/>
    <sheet name="3b. Assortiment banqueting" sheetId="13" r:id="rId10"/>
  </sheets>
  <definedNames>
    <definedName name="BTW">'2a. VVP Banqueting'!$B$47:$B$49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8" l="1"/>
  <c r="F26" i="13"/>
  <c r="F6" i="13"/>
  <c r="K6" i="4"/>
  <c r="I19" i="6"/>
  <c r="J19" i="6" s="1"/>
  <c r="I20" i="6"/>
  <c r="J20" i="6" s="1"/>
  <c r="I21" i="6"/>
  <c r="J21" i="6" s="1"/>
  <c r="I22" i="6"/>
  <c r="J22" i="6" s="1"/>
  <c r="I23" i="6"/>
  <c r="J23" i="6" s="1"/>
  <c r="I24" i="6"/>
  <c r="J24" i="6" s="1"/>
  <c r="I25" i="6"/>
  <c r="J25" i="6" s="1"/>
  <c r="I26" i="6"/>
  <c r="J26" i="6" s="1"/>
  <c r="I27" i="6"/>
  <c r="J27" i="6" s="1"/>
  <c r="I28" i="6"/>
  <c r="J28" i="6" s="1"/>
  <c r="I29" i="6"/>
  <c r="J29" i="6" s="1"/>
  <c r="I18" i="6"/>
  <c r="J18" i="6" s="1"/>
  <c r="I9" i="6"/>
  <c r="J9" i="6" s="1"/>
  <c r="I10" i="6"/>
  <c r="J10" i="6" s="1"/>
  <c r="I11" i="6"/>
  <c r="J11" i="6" s="1"/>
  <c r="I12" i="6"/>
  <c r="J12" i="6" s="1"/>
  <c r="I8" i="6"/>
  <c r="J8" i="6" s="1"/>
  <c r="K7" i="4"/>
  <c r="K8" i="4"/>
  <c r="K12" i="4" s="1"/>
  <c r="K9" i="4"/>
  <c r="K10" i="4"/>
  <c r="F7" i="13"/>
  <c r="F8" i="13"/>
  <c r="F9" i="13"/>
  <c r="F10" i="13"/>
  <c r="F11" i="13"/>
  <c r="F12" i="13"/>
  <c r="F13" i="13"/>
  <c r="F14" i="13"/>
  <c r="F15" i="13"/>
  <c r="F16" i="13"/>
  <c r="F17" i="13"/>
  <c r="F18" i="13"/>
  <c r="F19" i="13"/>
  <c r="F20" i="13"/>
  <c r="F21" i="13"/>
  <c r="F22" i="13"/>
  <c r="F23" i="13"/>
  <c r="F24" i="13"/>
  <c r="F25" i="13"/>
  <c r="F27" i="13"/>
  <c r="F28" i="13"/>
  <c r="F29" i="13"/>
  <c r="F30" i="13"/>
  <c r="F31" i="13"/>
  <c r="F32" i="13"/>
  <c r="F33" i="13"/>
  <c r="F34" i="13"/>
  <c r="F35" i="13"/>
  <c r="F36" i="13"/>
  <c r="F37" i="13"/>
  <c r="F38" i="13"/>
  <c r="F39" i="13"/>
  <c r="F40" i="13"/>
  <c r="F41" i="13"/>
  <c r="F42" i="13"/>
  <c r="F43" i="13"/>
  <c r="F44" i="13"/>
  <c r="F45" i="13"/>
  <c r="F46" i="13"/>
  <c r="F47" i="13"/>
  <c r="F48" i="13"/>
  <c r="F49" i="13"/>
  <c r="F5" i="13"/>
  <c r="N18" i="6" l="1"/>
  <c r="M9" i="6"/>
  <c r="M10" i="6"/>
  <c r="M11" i="6"/>
  <c r="M12" i="6"/>
  <c r="N9" i="6"/>
  <c r="N10" i="6"/>
  <c r="N11" i="6"/>
  <c r="N12" i="6"/>
  <c r="F6"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 i="12"/>
  <c r="M6" i="4"/>
  <c r="M7" i="4"/>
  <c r="M8" i="4"/>
  <c r="M12" i="4" s="1"/>
  <c r="D8" i="10" s="1"/>
  <c r="M9" i="4"/>
  <c r="M10" i="4"/>
  <c r="F13" i="8"/>
  <c r="F14" i="8" s="1"/>
  <c r="F8" i="8"/>
  <c r="F10" i="8"/>
  <c r="F6" i="8"/>
  <c r="M17" i="6"/>
  <c r="M18" i="6"/>
  <c r="M19" i="6"/>
  <c r="M20" i="6"/>
  <c r="M21" i="6"/>
  <c r="M22" i="6"/>
  <c r="M23" i="6"/>
  <c r="M24" i="6"/>
  <c r="M25" i="6"/>
  <c r="M26" i="6"/>
  <c r="M27" i="6"/>
  <c r="M28" i="6"/>
  <c r="M29" i="6"/>
  <c r="M16" i="6"/>
  <c r="N16" i="6"/>
  <c r="N17" i="6"/>
  <c r="M8" i="6"/>
  <c r="M13" i="6" s="1"/>
  <c r="M30" i="6" s="1"/>
  <c r="C5" i="10" s="1"/>
  <c r="C8" i="10" l="1"/>
  <c r="R7" i="3"/>
  <c r="R8" i="3"/>
  <c r="S7" i="3"/>
  <c r="S8" i="3"/>
  <c r="R6" i="3"/>
  <c r="N6" i="3"/>
  <c r="S6" i="3"/>
  <c r="O6" i="3"/>
  <c r="K8" i="3"/>
  <c r="J7" i="3"/>
  <c r="J8" i="3"/>
  <c r="J6" i="3"/>
  <c r="K7" i="3"/>
  <c r="K6" i="3"/>
  <c r="F7" i="3"/>
  <c r="F8" i="3"/>
  <c r="F6" i="3"/>
  <c r="G7" i="3"/>
  <c r="G8" i="3"/>
  <c r="G6" i="3"/>
  <c r="D14" i="8" l="1"/>
  <c r="C28" i="7" l="1"/>
  <c r="C15" i="7"/>
  <c r="C30" i="7" l="1"/>
  <c r="D9" i="8" s="1"/>
  <c r="D11" i="8" s="1"/>
  <c r="D18" i="8" l="1"/>
  <c r="F9" i="8"/>
  <c r="F11" i="8" s="1"/>
  <c r="C5" i="1"/>
  <c r="C8" i="1" s="1"/>
  <c r="F18" i="8"/>
  <c r="D5" i="1" s="1"/>
  <c r="D8" i="1"/>
  <c r="N29" i="6"/>
  <c r="N28" i="6"/>
  <c r="N27" i="6"/>
  <c r="N26" i="6"/>
  <c r="N25" i="6"/>
  <c r="N24" i="6"/>
  <c r="N23" i="6"/>
  <c r="N22" i="6"/>
  <c r="N21" i="6"/>
  <c r="N20" i="6"/>
  <c r="N19" i="6"/>
  <c r="N8" i="6"/>
  <c r="N13" i="6" s="1"/>
  <c r="N30" i="6" l="1"/>
  <c r="D5" i="10" s="1"/>
  <c r="C10" i="3"/>
  <c r="O8" i="3"/>
  <c r="N8" i="3"/>
  <c r="O7" i="3"/>
  <c r="N7" i="3"/>
  <c r="S10" i="3"/>
  <c r="R10" i="3"/>
  <c r="O10" i="3"/>
  <c r="N10" i="3"/>
  <c r="K10" i="3"/>
  <c r="J10" i="3"/>
  <c r="F10" i="3"/>
  <c r="G10" i="3"/>
  <c r="G15" i="3" s="1"/>
  <c r="H18" i="3"/>
  <c r="D6" i="10" s="1"/>
  <c r="D7" i="10" s="1"/>
  <c r="D9" i="10" s="1"/>
  <c r="F15" i="3" l="1"/>
  <c r="G18" i="3" s="1"/>
  <c r="C6" i="10" s="1"/>
  <c r="C7" i="10" s="1"/>
  <c r="C9" i="10" s="1"/>
</calcChain>
</file>

<file path=xl/sharedStrings.xml><?xml version="1.0" encoding="utf-8"?>
<sst xmlns="http://schemas.openxmlformats.org/spreadsheetml/2006/main" count="223" uniqueCount="188">
  <si>
    <t>P1 - Aanneemsom en bijdragen</t>
  </si>
  <si>
    <t>Omschrijving</t>
  </si>
  <si>
    <t>Totaal excl. BTW</t>
  </si>
  <si>
    <t>Totaal incl. BTW</t>
  </si>
  <si>
    <t>Totaalprijs</t>
  </si>
  <si>
    <t>Bijdrage gemeente Nissewaard aan exploitatie</t>
  </si>
  <si>
    <t>Jaarlijkse bijdrage inschrijver aan gemeente Nissewaard voor pacht,  bruikleenapparatuur, inventaris en klandizie</t>
  </si>
  <si>
    <t>Daguren (ma - vr : 08.00 uur - 18.00 uur)</t>
  </si>
  <si>
    <t>Avonduren (ma - vr : 18.00 uur - 22.00 uur)</t>
  </si>
  <si>
    <t>Zaterdaguren</t>
  </si>
  <si>
    <t>Zondaguren</t>
  </si>
  <si>
    <t>Functie</t>
  </si>
  <si>
    <t>Weging</t>
  </si>
  <si>
    <t>Tarief excl. BTW</t>
  </si>
  <si>
    <t>Tarief incl. BTW</t>
  </si>
  <si>
    <t>Gewogen excl. BTW</t>
  </si>
  <si>
    <t>Gewogen incl. BTW</t>
  </si>
  <si>
    <t>Cateringmedewerker / bediening</t>
  </si>
  <si>
    <t>Kok</t>
  </si>
  <si>
    <t>Totaal gewogen gemiddelde aandeel omzet</t>
  </si>
  <si>
    <t>Integraal uurtarief Banqueting</t>
  </si>
  <si>
    <t>Excl. BTW</t>
  </si>
  <si>
    <t>Incl. BTW</t>
  </si>
  <si>
    <t>Aantal</t>
  </si>
  <si>
    <t>Omzet</t>
  </si>
  <si>
    <t>Percentage</t>
  </si>
  <si>
    <t>Omzetaandeel banqueting</t>
  </si>
  <si>
    <t>van</t>
  </si>
  <si>
    <t>tot</t>
  </si>
  <si>
    <t>Fictieve omzet</t>
  </si>
  <si>
    <t xml:space="preserve"> % geldt voor het hoogst bereikte jaarbedrag, dus komt omzet (zoals in ons voorbeeld) boven </t>
  </si>
  <si>
    <t>*</t>
  </si>
  <si>
    <t>Cateringbeheerder</t>
  </si>
  <si>
    <t>Vaste Verrekenprijzen</t>
  </si>
  <si>
    <t>Algemene kosten</t>
  </si>
  <si>
    <t>incl. BTW</t>
  </si>
  <si>
    <t>verrekenprijs</t>
  </si>
  <si>
    <t>Vergaderlunch A (brons)</t>
  </si>
  <si>
    <t>Vergaderlunch B (zilver)</t>
  </si>
  <si>
    <t>Vergaderlunch C (goud)</t>
  </si>
  <si>
    <t>Overwerkmaaltijd</t>
  </si>
  <si>
    <t>B&amp;W-lunch (ingedekte lunch)</t>
  </si>
  <si>
    <t>Assortiment (div) frisdranken en vruchtensappen – per flesje</t>
  </si>
  <si>
    <t>Borrelgarnituur basis koud (10 stuks) - per garnituur</t>
  </si>
  <si>
    <t>Borrelgarnituur basis warm (10 stuks) - per garnituur</t>
  </si>
  <si>
    <t>Borrelgarnituur middel koud (10 stuks) - per garnituur</t>
  </si>
  <si>
    <t>Borrelgarnituur middel warm (10 stuks) - per garnituur</t>
  </si>
  <si>
    <t>Borrelgarnituur luxe koud (10 stuks) - per garnituur</t>
  </si>
  <si>
    <t>Borrelgarnituur luxe warm (10 stuks) - per garnituur</t>
  </si>
  <si>
    <t>Bier (A-merk) - per flesje</t>
  </si>
  <si>
    <t>Nootjes - per schaaltje circa 250 gram</t>
  </si>
  <si>
    <t>Rode wijn / Witte wijn / Rose - per glas</t>
  </si>
  <si>
    <t>Grote koeken - per stuk</t>
  </si>
  <si>
    <t>Roomboter koekjes - per 18 stuks</t>
  </si>
  <si>
    <t>Indien de opgegeven Vaste Verrekenprijzen het maximale bedrag overschrijdt, is de Inschrijving ongeldig.</t>
  </si>
  <si>
    <t>Specificatie algemene kosten restaurant</t>
  </si>
  <si>
    <t>Variabele algemene kosten:</t>
  </si>
  <si>
    <t>Diverse hulpmaterialen</t>
  </si>
  <si>
    <t>Disposables</t>
  </si>
  <si>
    <t>Schoonmaakmiddelen</t>
  </si>
  <si>
    <t>Wasserijkosten</t>
  </si>
  <si>
    <t>Bankkosten</t>
  </si>
  <si>
    <t>Overige variabele algemene kosten</t>
  </si>
  <si>
    <t xml:space="preserve">Totaal variabele algemene kosten </t>
  </si>
  <si>
    <t>Vaste algemene kosten:</t>
  </si>
  <si>
    <t>Kantoormiddelen</t>
  </si>
  <si>
    <t>Verzekeringskosten</t>
  </si>
  <si>
    <t>Bacteriologisch/ hygiëneonderzoek</t>
  </si>
  <si>
    <t>Presentatiemiddelen en signing</t>
  </si>
  <si>
    <t>Kosten kassa en terminals</t>
  </si>
  <si>
    <t>Huur- en leasekosten</t>
  </si>
  <si>
    <t>Overige vaste algemene kosten.</t>
  </si>
  <si>
    <t xml:space="preserve">Totaal vaste algemene kosten </t>
  </si>
  <si>
    <t xml:space="preserve">Totale algemene kosten </t>
  </si>
  <si>
    <t xml:space="preserve"> Een Vaste Aanneemsom welke op € 0,00 uit komt is niet toegestaan, vanwege frustratie van de berekenwijze.</t>
  </si>
  <si>
    <t>Totale kosten</t>
  </si>
  <si>
    <t>Totale Fictieve kosten banqueting</t>
  </si>
  <si>
    <t>P2 Begroting Banqueting</t>
  </si>
  <si>
    <t>VVP Banqueting fictief</t>
  </si>
  <si>
    <t>Integraal uurtarief banqueting fictief en gewogen</t>
  </si>
  <si>
    <t>Omzet restitutie banqueting</t>
  </si>
  <si>
    <t>Productgroep</t>
  </si>
  <si>
    <t>Specificatie</t>
  </si>
  <si>
    <t>Prijs in €</t>
  </si>
  <si>
    <t>BTW %</t>
  </si>
  <si>
    <r>
      <t xml:space="preserve">Inschrijver dient </t>
    </r>
    <r>
      <rPr>
        <b/>
        <u/>
        <sz val="10"/>
        <rFont val="Verdana"/>
        <family val="2"/>
      </rPr>
      <t>alleen</t>
    </r>
    <r>
      <rPr>
        <sz val="10"/>
        <rFont val="Verdana"/>
        <family val="2"/>
      </rPr>
      <t xml:space="preserve"> de volgende velden in te vullen:</t>
    </r>
  </si>
  <si>
    <t>blauw</t>
  </si>
  <si>
    <t>Datum:</t>
  </si>
  <si>
    <t>Handtekening:</t>
  </si>
  <si>
    <t>De volgende velden worden automatisch berekend en beoordeeld.</t>
  </si>
  <si>
    <t>1.</t>
  </si>
  <si>
    <t>2.</t>
  </si>
  <si>
    <t>Indien u geen prijzen, kosten, tarieven invult, betekent dit dat voor het gevraagde geen bedrag in rekening wordt gebracht (zijnde 0 euro).</t>
  </si>
  <si>
    <t>3.</t>
  </si>
  <si>
    <t>4.</t>
  </si>
  <si>
    <t>5.</t>
  </si>
  <si>
    <t>6.</t>
  </si>
  <si>
    <t>7.</t>
  </si>
  <si>
    <t>8.</t>
  </si>
  <si>
    <t>9.</t>
  </si>
  <si>
    <t>11.</t>
  </si>
  <si>
    <t>12.</t>
  </si>
  <si>
    <r>
      <t>Inschrijver kan geen aanvullende kosten in rekening brengen gedurende de uitvoering van de overeenkomst. Indien Inschrijver constateert dat kosten die gemaakt dienen te worden t.b.v. de uitvoering van de dienstverlening zoals omschreven in het Beschrijvend document Catering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Catering)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</si>
  <si>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De getallen of bedragen die in het prijzenblad worden genoemd zijn in een aantal gevallen fictief om te komen tot een totale vergelijkbare prijs tussen de diverse inschrijvers. Aan deze getallen of bedragen kunnen geen rechten worden ontleend en deze getallen of bedragen zijn dan ook geen indicatie of garantie van de afname gedurende de overeenkomst.</t>
  </si>
  <si>
    <t>Begroting totaal Gemeente Nissewaard</t>
  </si>
  <si>
    <t>Personeelskosten</t>
  </si>
  <si>
    <t>Managementfee/ Beheervergoeding</t>
  </si>
  <si>
    <t>Totaal omzet</t>
  </si>
  <si>
    <t>Beoordelingswaarden:</t>
  </si>
  <si>
    <t>Vaste Aanneemsom per jaar voor exploitatie bedrijfsrestaurant</t>
  </si>
  <si>
    <t>Bedrijfskleding</t>
  </si>
  <si>
    <t>Vergaderlunches</t>
  </si>
  <si>
    <t>Banqueting, vergaderservice</t>
  </si>
  <si>
    <t>Voorstel Vaste Verreken Prijs (incl. BTW)</t>
  </si>
  <si>
    <t>&gt; € 140.001</t>
  </si>
  <si>
    <t>Vergoeding opdrachtnemer aan Opdrachtgever</t>
  </si>
  <si>
    <t>€ 70.001 maar onder de € 105.000 dan geldt dat percentage over het gehele werkelijke jaarbedrag.</t>
  </si>
  <si>
    <t>Bijlage B Prijzenblad Europese aanbesteding Cateringdienstverlening</t>
  </si>
  <si>
    <t>Reparatie eigen apparatuur opdrachtnemer</t>
  </si>
  <si>
    <t>Onderhoud eigen apparatuur (excl. keukenapparatuur)</t>
  </si>
  <si>
    <t xml:space="preserve"> </t>
  </si>
  <si>
    <t>Alle genoemde tarieven dienen exclusief BTW te zijn, tenzij anders aangegeven.</t>
  </si>
  <si>
    <t>Het Prijzenblad dient rechtsgeldig te worden ondertekend.</t>
  </si>
  <si>
    <t>Inschrijver dient rekening te houden met het prijspeil per 1 augustus 2025 en uit te gaan van 203 werkbare dagen.</t>
  </si>
  <si>
    <t>Naam tekenbevoegde:</t>
  </si>
  <si>
    <t>Functie tekenbevoegde:</t>
  </si>
  <si>
    <t xml:space="preserve">Alle tabbladen dienen na het invullen rechtsgeldig te worden getekend en ingescand bij de inschrijving gevoegd te worden. </t>
  </si>
  <si>
    <t>groen</t>
  </si>
  <si>
    <t>Leeswijzer</t>
  </si>
  <si>
    <t>Alle gevraagde gegevens dienen op alle tabbladen ingevuld te worden.</t>
  </si>
  <si>
    <t>10.</t>
  </si>
  <si>
    <t>13.</t>
  </si>
  <si>
    <t>14.</t>
  </si>
  <si>
    <t>15.</t>
  </si>
  <si>
    <t>16.</t>
  </si>
  <si>
    <t>Op deze bijlage en onderliggende werkbladen gelden de Inkoopvoorwaarden gemeente Nissewaard 2019.</t>
  </si>
  <si>
    <t>Bedrijfsnaam:</t>
  </si>
  <si>
    <t xml:space="preserve">Plaats: </t>
  </si>
  <si>
    <t>Onder tabblad 2b. Integraal uurtarief dient inschrijver het gemiddelde, gewogen uurtarief Banqueting weer te geven. Hieronder wordt verstaan het uurtarief welke inschrijver voorstelt, ongeacht functie, werktijden of weekenddiensten. Laatstgenoemde factoren zijn derhalve verwerkt  in het te noemen integrale uurtarief. Het uurtarief dient gebaseerd te zijn op de geldende CAO. Dit gemiddelde integrale uurtarief wordt voor de (wacht- en extra-)banquetingactiviteiten en/of maatwerk activiteiten gebruikt.</t>
  </si>
  <si>
    <t>Aanneemsom jaarlijks *</t>
  </si>
  <si>
    <t xml:space="preserve">De tarieven dienen all- in te zijn en gelden als maximaal door te belasten tarieven voor de looptijd van de overeenkomst, behoudens de in de offerte aanvraag beschreven wijze van indexatie op genoemde indexeringsdatum. </t>
  </si>
  <si>
    <t>17.</t>
  </si>
  <si>
    <t>Prijzen dienen marktconform te zijn.</t>
  </si>
  <si>
    <t>Ingredientkosten Vergaderservice Koffie/ thee</t>
  </si>
  <si>
    <t>Fictieve afname  per jaar (o.b.v. Q4 2023 t/m Q3 2024</t>
  </si>
  <si>
    <t>In tabblad 3a. Assortiment restaurant en in 3b. Assortiment banqueting dient inschrijver een voorstel te doen voor het te voeren assortiment na gunning, de bijbehorende prijzen dienen all-in tarieven te zijn, excl. en incl. BTW. Tabblad 3a en 3b zijn informatief van aard en worden niet meegewogen in de beoordeling.</t>
  </si>
  <si>
    <t>Kraanwater per consumptie</t>
  </si>
  <si>
    <t>Vergaderservice koffie/ thee per consumptie</t>
  </si>
  <si>
    <t>Totale fictieve kosten vergaderlunches</t>
  </si>
  <si>
    <t>Onder tabblad P1 "Aanneemsom Bedrijfsrestaurant" wordt weergegeven wat de te verwachten jaarlijkse vergoeding is van Opdrachtgever, gebaseerd op tabbladen 1a. Deelbegroting bedrijfsrestaurant, 1b. Algemene kosten.</t>
  </si>
  <si>
    <t>Initiele kosten</t>
  </si>
  <si>
    <t>€</t>
  </si>
  <si>
    <t>Maximaal € 125.000,- (excl. BTW)</t>
  </si>
  <si>
    <t>excl. BTW</t>
  </si>
  <si>
    <t>BTW</t>
  </si>
  <si>
    <t>Onder tabblad 2a. VVP banqueting dienen de prijzen voor genoemd assortiment te worden ingevuld op basis van fictieve aantallen. Dit resulteert in een fictief totaal aan banquetingkosten welke worden gewogen in P2. De prijzen dienen opgebouwd te worden op basis van ingredientkosten, personeelskosten, opslag en BTW.</t>
  </si>
  <si>
    <t>18.</t>
  </si>
  <si>
    <t>19.</t>
  </si>
  <si>
    <t>Onder tabblad 1a. Begroting bedrijfsrestaurant dienen de ingredientkosten voor de vergaderservice koffie/ thee/ water opgenomen te worden (met een plafondbedrag van € 27.500,- excl. BTW). Verder dienen hier de personeelskosten en de management fee te worden ingevuld. De algemene kosten worden automatisch berekend a.h.v. tabblad 1b. De vaste aanneemsom wordt automatisch berekend, indien deze het plafondbedrag van € 125.000,- overschrijdt is de inschrijving ongeldig.</t>
  </si>
  <si>
    <t>Maximaal  € 27.500,- (excl. BTW)</t>
  </si>
  <si>
    <t>Totaal per jaar incl. BTW</t>
  </si>
  <si>
    <t>Totaal per jaar excl. BTW</t>
  </si>
  <si>
    <t>Excl. BTW in euro's</t>
  </si>
  <si>
    <t>Voorstel vaste verreken prijs excl. BTW</t>
  </si>
  <si>
    <t>Verkoopprijs incl. btw</t>
  </si>
  <si>
    <t>Aanbestedingskenmerk INK24-09-378, gemeente Nissewaard</t>
  </si>
  <si>
    <t>Onder tabblad P2 "Begroting Banqueting" geeft Inschrijver (door het invullen van tabbladen 2a. VVP banqueting, 2b. Integraal uurtarief en 2c. Omzetrestitutie) aan welk fictief bedrag aangehouden kan worden voor de begroting banqueting.</t>
  </si>
  <si>
    <t>Ingredientkosten</t>
  </si>
  <si>
    <t>Opslagkosten</t>
  </si>
  <si>
    <t>BTW % ingredienten</t>
  </si>
  <si>
    <t xml:space="preserve">BTW % Personeelskosten </t>
  </si>
  <si>
    <t>BTW % Opslag</t>
  </si>
  <si>
    <t>Bijlage C Prijzenblad P1- Aanneemsom EA Cateringdienstverlening gemeente Nissewaard</t>
  </si>
  <si>
    <t>1a. Begroting bedrijfsrestaurant</t>
  </si>
  <si>
    <t xml:space="preserve">2b. Integraal uurtarief </t>
  </si>
  <si>
    <t>2a. Vaste Verreken Prijzen</t>
  </si>
  <si>
    <r>
      <t xml:space="preserve">Maximale </t>
    </r>
    <r>
      <rPr>
        <b/>
        <strike/>
        <sz val="10"/>
        <color rgb="FFFF0000"/>
        <rFont val="Verdana"/>
        <family val="2"/>
      </rPr>
      <t>Vaste</t>
    </r>
    <r>
      <rPr>
        <b/>
        <sz val="10"/>
        <color rgb="FFFF0000"/>
        <rFont val="Verdana"/>
        <family val="2"/>
      </rPr>
      <t xml:space="preserve"> Verreken Prijs (incl. BTW)</t>
    </r>
  </si>
  <si>
    <t xml:space="preserve"> 1b. Algemene kosten</t>
  </si>
  <si>
    <t>2c. Omzetrestitutie banqueting &amp; maatwerk banqueting gemeente Nissewaard  (excl. BTW)</t>
  </si>
  <si>
    <t>3a. Voorstel assortiment bedrijfsrestaurant</t>
  </si>
  <si>
    <t>3b. Voorstel assortiment banqueting</t>
  </si>
  <si>
    <t>Indien de Vaste Aanneemsom genoemd plafondbedrag van € 125.000,- overschrijdt, is de Inschrijving ongeldig.</t>
  </si>
  <si>
    <t>Een Vaste Aanneemsom welke op € 0,00 uit komt is niet toegestaan, vanwege frustratie van de berekenwijze.</t>
  </si>
  <si>
    <t>vergoeding*:</t>
  </si>
  <si>
    <t>Gewogen uurtarief Banqueting fictief aantal</t>
  </si>
  <si>
    <t>Beoogde omzet counterlunches</t>
  </si>
  <si>
    <t>Ingredientkosten Counterlunches</t>
  </si>
  <si>
    <t xml:space="preserve"> Indien de Vaste Aanneemsom genoemd plafondbedrag van € 125.000,- excl. BTW overschrijdt, is de Inschrijving ongeldig.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</si>
</sst>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8" formatCode="&quot;€&quot;\ #,##0.00;[Red]&quot;€&quot;\ \-#,##0.00"/>
    <numFmt numFmtId="44" formatCode="_ &quot;€&quot;\ * #,##0.00_ ;_ &quot;€&quot;\ * \-#,##0.00_ ;_ &quot;€&quot;\ * &quot;-&quot;??_ ;_ @_ "/>
    <numFmt numFmtId="164" formatCode="_ [$€-413]\ * #,##0.00_ ;_ [$€-413]\ * \-#,##0.00_ ;_ [$€-413]\ * &quot;-&quot;??_ ;_ @_ "/>
    <numFmt numFmtId="165" formatCode="_-&quot;€&quot;\ * #,##0.00_-;_-&quot;€&quot;\ * #,##0.00\-;_-&quot;€&quot;\ * &quot;-&quot;??_-;_-@_-"/>
    <numFmt numFmtId="166" formatCode="#,##0_ ;[Red]\-#,##0\ "/>
    <numFmt numFmtId="167" formatCode="_-&quot;fl&quot;\ * #,##0.00_-;_-&quot;fl&quot;\ * #,##0.00\-;_-&quot;fl&quot;\ * &quot;-&quot;??_-;_-@_-"/>
    <numFmt numFmtId="168" formatCode="0.0%"/>
    <numFmt numFmtId="169" formatCode="_-&quot;€&quot;\ * #,##0_-;_-&quot;€&quot;\ * #,##0\-;_-&quot;€&quot;\ * &quot;-&quot;_-;_-@_-"/>
    <numFmt numFmtId="170" formatCode="&quot;€&quot;\ #,##0.00"/>
  </numFmts>
  <fonts count="32" x14ac:knownFonts="1">
    <font>
      <sz val="11"/>
      <color theme="1"/>
      <name val="Aptos Narrow"/>
      <family val="2"/>
      <scheme val="minor"/>
    </font>
    <font>
      <sz val="10"/>
      <color theme="1"/>
      <name val="Verdana"/>
      <family val="2"/>
    </font>
    <font>
      <b/>
      <sz val="10"/>
      <color theme="0"/>
      <name val="Verdana"/>
      <family val="2"/>
    </font>
    <font>
      <sz val="10"/>
      <name val="Verdana"/>
      <family val="2"/>
    </font>
    <font>
      <b/>
      <sz val="10"/>
      <name val="Verdana"/>
      <family val="2"/>
    </font>
    <font>
      <sz val="10"/>
      <name val="Arial"/>
      <family val="2"/>
    </font>
    <font>
      <b/>
      <sz val="10"/>
      <color theme="6"/>
      <name val="Verdana"/>
      <family val="2"/>
    </font>
    <font>
      <b/>
      <sz val="10"/>
      <color theme="1"/>
      <name val="Verdana"/>
      <family val="2"/>
    </font>
    <font>
      <sz val="10"/>
      <name val="Tahoma"/>
      <family val="2"/>
    </font>
    <font>
      <b/>
      <sz val="10"/>
      <name val="Tahoma"/>
      <family val="2"/>
    </font>
    <font>
      <b/>
      <sz val="10"/>
      <color rgb="FFFF0000"/>
      <name val="Tahoma"/>
      <family val="2"/>
    </font>
    <font>
      <sz val="11"/>
      <color theme="1"/>
      <name val="Aptos Narrow"/>
      <family val="2"/>
      <scheme val="minor"/>
    </font>
    <font>
      <b/>
      <sz val="20"/>
      <color rgb="FF002060"/>
      <name val="Tahoma"/>
      <family val="2"/>
    </font>
    <font>
      <b/>
      <sz val="10"/>
      <color rgb="FF002060"/>
      <name val="Tahoma"/>
      <family val="2"/>
    </font>
    <font>
      <sz val="10"/>
      <color theme="0"/>
      <name val="Verdana"/>
      <family val="2"/>
    </font>
    <font>
      <b/>
      <i/>
      <sz val="10"/>
      <name val="Tahoma"/>
      <family val="2"/>
    </font>
    <font>
      <b/>
      <u/>
      <sz val="10"/>
      <name val="Verdana"/>
      <family val="2"/>
    </font>
    <font>
      <sz val="10"/>
      <color rgb="FFFF0000"/>
      <name val="Verdana"/>
      <family val="2"/>
    </font>
    <font>
      <sz val="10"/>
      <color theme="1"/>
      <name val="Tahoma"/>
      <family val="2"/>
    </font>
    <font>
      <b/>
      <sz val="10"/>
      <color theme="1"/>
      <name val="Tahoma"/>
      <family val="2"/>
    </font>
    <font>
      <b/>
      <i/>
      <sz val="10"/>
      <color theme="1"/>
      <name val="Tahoma"/>
      <family val="2"/>
    </font>
    <font>
      <sz val="11"/>
      <color theme="1"/>
      <name val="Verdana"/>
      <family val="2"/>
    </font>
    <font>
      <b/>
      <sz val="10"/>
      <color rgb="FFFF0000"/>
      <name val="Verdana"/>
      <family val="2"/>
    </font>
    <font>
      <sz val="11"/>
      <color rgb="FFFF0000"/>
      <name val="Verdana"/>
      <family val="2"/>
    </font>
    <font>
      <sz val="11"/>
      <name val="Verdana"/>
      <family val="2"/>
    </font>
    <font>
      <b/>
      <sz val="14"/>
      <color theme="0"/>
      <name val="Verdana"/>
      <family val="2"/>
    </font>
    <font>
      <sz val="11"/>
      <color theme="0"/>
      <name val="Verdana"/>
      <family val="2"/>
    </font>
    <font>
      <b/>
      <strike/>
      <sz val="10"/>
      <color rgb="FFFF0000"/>
      <name val="Verdana"/>
      <family val="2"/>
    </font>
    <font>
      <b/>
      <sz val="10"/>
      <color theme="0" tint="-0.14999847407452621"/>
      <name val="Verdana"/>
      <family val="2"/>
    </font>
    <font>
      <sz val="11"/>
      <color rgb="FF002060"/>
      <name val="Verdana"/>
      <family val="2"/>
    </font>
    <font>
      <b/>
      <sz val="10"/>
      <color indexed="43"/>
      <name val="Verdana"/>
      <family val="2"/>
    </font>
    <font>
      <b/>
      <strike/>
      <sz val="10"/>
      <color rgb="FFFF0000"/>
      <name val="Tahoma"/>
      <family val="2"/>
    </font>
  </fonts>
  <fills count="8">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3" tint="0.89999084444715716"/>
        <bgColor indexed="64"/>
      </patternFill>
    </fill>
    <fill>
      <patternFill patternType="solid">
        <fgColor rgb="FF002060"/>
        <bgColor indexed="64"/>
      </patternFill>
    </fill>
    <fill>
      <patternFill patternType="solid">
        <fgColor theme="9" tint="0.79998168889431442"/>
        <bgColor indexed="64"/>
      </patternFill>
    </fill>
    <fill>
      <patternFill patternType="solid">
        <fgColor theme="3" tint="9.9978637043366805E-2"/>
        <bgColor indexed="64"/>
      </patternFill>
    </fill>
  </fills>
  <borders count="53">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style="medium">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style="thin">
        <color auto="1"/>
      </top>
      <bottom style="thin">
        <color auto="1"/>
      </bottom>
      <diagonal/>
    </border>
    <border>
      <left style="medium">
        <color indexed="64"/>
      </left>
      <right/>
      <top style="thin">
        <color auto="1"/>
      </top>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0">
    <xf numFmtId="0" fontId="0" fillId="0" borderId="0"/>
    <xf numFmtId="0" fontId="5" fillId="2" borderId="0"/>
    <xf numFmtId="0" fontId="5" fillId="0" borderId="0" applyFill="0"/>
    <xf numFmtId="167" fontId="5" fillId="0" borderId="0" applyFont="0" applyFill="0" applyBorder="0" applyAlignment="0" applyProtection="0"/>
    <xf numFmtId="9" fontId="5" fillId="0" borderId="0" applyFont="0" applyFill="0" applyBorder="0" applyAlignment="0" applyProtection="0"/>
    <xf numFmtId="0" fontId="5" fillId="0" borderId="0" applyFill="0"/>
    <xf numFmtId="0" fontId="5" fillId="0" borderId="0" applyFill="0"/>
    <xf numFmtId="44" fontId="11" fillId="0" borderId="0" applyFont="0" applyFill="0" applyBorder="0" applyAlignment="0" applyProtection="0"/>
    <xf numFmtId="0" fontId="5" fillId="0" borderId="0"/>
    <xf numFmtId="9" fontId="11" fillId="0" borderId="0" applyFont="0" applyFill="0" applyBorder="0" applyAlignment="0" applyProtection="0"/>
  </cellStyleXfs>
  <cellXfs count="369">
    <xf numFmtId="0" fontId="0" fillId="0" borderId="0" xfId="0"/>
    <xf numFmtId="0" fontId="3" fillId="5" borderId="23" xfId="0" applyFont="1" applyFill="1" applyBorder="1" applyAlignment="1">
      <alignment horizontal="center" vertical="top"/>
    </xf>
    <xf numFmtId="0" fontId="8" fillId="3" borderId="0" xfId="0" applyFont="1" applyFill="1" applyAlignment="1">
      <alignment horizontal="center" vertical="top"/>
    </xf>
    <xf numFmtId="0" fontId="0" fillId="0" borderId="0" xfId="0" applyAlignment="1">
      <alignment horizontal="center" vertical="top"/>
    </xf>
    <xf numFmtId="0" fontId="3" fillId="5" borderId="0" xfId="0" applyFont="1" applyFill="1" applyAlignment="1">
      <alignment horizontal="center" vertical="top"/>
    </xf>
    <xf numFmtId="0" fontId="14" fillId="5" borderId="18" xfId="0" applyFont="1" applyFill="1" applyBorder="1" applyAlignment="1">
      <alignment horizontal="left" vertical="top" wrapText="1"/>
    </xf>
    <xf numFmtId="0" fontId="0" fillId="0" borderId="0" xfId="0" applyAlignment="1">
      <alignment horizontal="left" vertical="top" wrapText="1"/>
    </xf>
    <xf numFmtId="10" fontId="1" fillId="4" borderId="5" xfId="0" applyNumberFormat="1" applyFont="1" applyFill="1" applyBorder="1" applyProtection="1">
      <protection locked="0"/>
    </xf>
    <xf numFmtId="10" fontId="1" fillId="4" borderId="29" xfId="0" applyNumberFormat="1" applyFont="1" applyFill="1" applyBorder="1" applyProtection="1">
      <protection locked="0"/>
    </xf>
    <xf numFmtId="0" fontId="3" fillId="4" borderId="44" xfId="0" applyFont="1" applyFill="1" applyBorder="1" applyAlignment="1">
      <alignment horizontal="left" vertical="top" wrapText="1"/>
    </xf>
    <xf numFmtId="0" fontId="3" fillId="4" borderId="39" xfId="0" applyFont="1" applyFill="1" applyBorder="1" applyAlignment="1">
      <alignment horizontal="left" vertical="top" wrapText="1"/>
    </xf>
    <xf numFmtId="44" fontId="19" fillId="4" borderId="24" xfId="0" applyNumberFormat="1" applyFont="1" applyFill="1" applyBorder="1" applyAlignment="1" applyProtection="1">
      <alignment horizontal="center" vertical="top" wrapText="1"/>
      <protection locked="0"/>
    </xf>
    <xf numFmtId="9" fontId="19" fillId="4" borderId="24" xfId="0" applyNumberFormat="1" applyFont="1" applyFill="1" applyBorder="1" applyAlignment="1" applyProtection="1">
      <alignment horizontal="center" vertical="top" wrapText="1"/>
      <protection locked="0"/>
    </xf>
    <xf numFmtId="9" fontId="18" fillId="4" borderId="5" xfId="4" applyFont="1" applyFill="1" applyBorder="1" applyAlignment="1" applyProtection="1">
      <alignment horizontal="center" vertical="top" wrapText="1"/>
      <protection locked="0"/>
    </xf>
    <xf numFmtId="44" fontId="18" fillId="4" borderId="8" xfId="0" applyNumberFormat="1" applyFont="1" applyFill="1" applyBorder="1" applyAlignment="1" applyProtection="1">
      <alignment horizontal="center" vertical="top" wrapText="1"/>
      <protection locked="0"/>
    </xf>
    <xf numFmtId="9" fontId="18" fillId="4" borderId="8" xfId="0" applyNumberFormat="1" applyFont="1" applyFill="1" applyBorder="1" applyAlignment="1" applyProtection="1">
      <alignment horizontal="center" vertical="top" wrapText="1"/>
      <protection locked="0"/>
    </xf>
    <xf numFmtId="44" fontId="9" fillId="4" borderId="24" xfId="0" applyNumberFormat="1" applyFont="1" applyFill="1" applyBorder="1" applyAlignment="1" applyProtection="1">
      <alignment horizontal="center" vertical="top" wrapText="1"/>
      <protection locked="0"/>
    </xf>
    <xf numFmtId="9" fontId="9" fillId="4" borderId="24" xfId="0" applyNumberFormat="1" applyFont="1" applyFill="1" applyBorder="1" applyAlignment="1" applyProtection="1">
      <alignment horizontal="center" vertical="top" wrapText="1"/>
      <protection locked="0"/>
    </xf>
    <xf numFmtId="44" fontId="8" fillId="4" borderId="5" xfId="8" applyNumberFormat="1" applyFont="1" applyFill="1" applyBorder="1" applyAlignment="1" applyProtection="1">
      <alignment horizontal="center" vertical="top" wrapText="1"/>
      <protection locked="0"/>
    </xf>
    <xf numFmtId="9" fontId="8" fillId="4" borderId="5" xfId="4" applyFont="1" applyFill="1" applyBorder="1" applyAlignment="1" applyProtection="1">
      <alignment horizontal="center" vertical="top" wrapText="1"/>
      <protection locked="0"/>
    </xf>
    <xf numFmtId="44" fontId="8" fillId="4" borderId="8" xfId="0" applyNumberFormat="1" applyFont="1" applyFill="1" applyBorder="1" applyAlignment="1" applyProtection="1">
      <alignment horizontal="center" vertical="top" wrapText="1"/>
      <protection locked="0"/>
    </xf>
    <xf numFmtId="9" fontId="8" fillId="4" borderId="8" xfId="0" applyNumberFormat="1" applyFont="1" applyFill="1" applyBorder="1" applyAlignment="1" applyProtection="1">
      <alignment horizontal="center" vertical="top" wrapText="1"/>
      <protection locked="0"/>
    </xf>
    <xf numFmtId="44" fontId="18" fillId="4" borderId="5" xfId="8" applyNumberFormat="1" applyFont="1" applyFill="1" applyBorder="1" applyAlignment="1" applyProtection="1">
      <alignment horizontal="center" vertical="top" wrapText="1"/>
      <protection locked="0"/>
    </xf>
    <xf numFmtId="0" fontId="4" fillId="0" borderId="5" xfId="0" applyFont="1" applyBorder="1" applyAlignment="1">
      <alignment horizontal="left" vertical="top" wrapText="1"/>
    </xf>
    <xf numFmtId="0" fontId="3" fillId="0" borderId="5" xfId="0" applyFont="1" applyBorder="1" applyAlignment="1">
      <alignment horizontal="left" vertical="top" wrapText="1"/>
    </xf>
    <xf numFmtId="0" fontId="3" fillId="0" borderId="14" xfId="0" applyFont="1" applyBorder="1" applyAlignment="1">
      <alignment horizontal="left" vertical="top" wrapText="1"/>
    </xf>
    <xf numFmtId="0" fontId="3" fillId="0" borderId="34" xfId="0" applyFont="1" applyBorder="1" applyAlignment="1">
      <alignment horizontal="left" vertical="top" wrapText="1"/>
    </xf>
    <xf numFmtId="0" fontId="3" fillId="0" borderId="25" xfId="0" applyFont="1" applyBorder="1" applyAlignment="1">
      <alignment horizontal="left" vertical="top" wrapText="1"/>
    </xf>
    <xf numFmtId="9" fontId="4" fillId="4" borderId="35" xfId="0" applyNumberFormat="1" applyFont="1" applyFill="1" applyBorder="1" applyAlignment="1">
      <alignment horizontal="center" vertical="top" wrapText="1"/>
    </xf>
    <xf numFmtId="44" fontId="4" fillId="6" borderId="35" xfId="7" applyFont="1" applyFill="1" applyBorder="1" applyAlignment="1" applyProtection="1">
      <alignment horizontal="center" vertical="top" wrapText="1"/>
    </xf>
    <xf numFmtId="0" fontId="21" fillId="0" borderId="0" xfId="0" applyFont="1" applyAlignment="1">
      <alignment horizontal="center" vertical="top"/>
    </xf>
    <xf numFmtId="170" fontId="3" fillId="6" borderId="5" xfId="7" applyNumberFormat="1" applyFont="1" applyFill="1" applyBorder="1" applyProtection="1"/>
    <xf numFmtId="0" fontId="25" fillId="5" borderId="1" xfId="0" applyFont="1" applyFill="1" applyBorder="1" applyAlignment="1">
      <alignment horizontal="left" vertical="top" wrapText="1"/>
    </xf>
    <xf numFmtId="10" fontId="3" fillId="4" borderId="35" xfId="9" applyNumberFormat="1" applyFont="1" applyFill="1" applyBorder="1" applyProtection="1">
      <protection locked="0"/>
    </xf>
    <xf numFmtId="10" fontId="3" fillId="4" borderId="35" xfId="0" applyNumberFormat="1" applyFont="1" applyFill="1" applyBorder="1" applyProtection="1">
      <protection locked="0"/>
    </xf>
    <xf numFmtId="10" fontId="3" fillId="4" borderId="35" xfId="5" applyNumberFormat="1" applyFont="1" applyFill="1" applyBorder="1" applyProtection="1">
      <protection locked="0"/>
    </xf>
    <xf numFmtId="170" fontId="22" fillId="6" borderId="5" xfId="7" applyNumberFormat="1" applyFont="1" applyFill="1" applyBorder="1" applyProtection="1"/>
    <xf numFmtId="10" fontId="3" fillId="4" borderId="47" xfId="5" applyNumberFormat="1" applyFont="1" applyFill="1" applyBorder="1" applyProtection="1">
      <protection locked="0"/>
    </xf>
    <xf numFmtId="10" fontId="3" fillId="4" borderId="47" xfId="0" applyNumberFormat="1" applyFont="1" applyFill="1" applyBorder="1" applyProtection="1">
      <protection locked="0"/>
    </xf>
    <xf numFmtId="10" fontId="3" fillId="4" borderId="48" xfId="0" applyNumberFormat="1" applyFont="1" applyFill="1" applyBorder="1" applyProtection="1">
      <protection locked="0"/>
    </xf>
    <xf numFmtId="165" fontId="4" fillId="6" borderId="5" xfId="3" applyNumberFormat="1" applyFont="1" applyFill="1" applyBorder="1" applyProtection="1"/>
    <xf numFmtId="44" fontId="3" fillId="4" borderId="5" xfId="7" applyFont="1" applyFill="1" applyBorder="1" applyProtection="1">
      <protection locked="0"/>
    </xf>
    <xf numFmtId="9" fontId="3" fillId="4" borderId="5" xfId="7" applyNumberFormat="1" applyFont="1" applyFill="1" applyBorder="1" applyProtection="1">
      <protection locked="0"/>
    </xf>
    <xf numFmtId="165" fontId="3" fillId="4" borderId="5" xfId="5" applyNumberFormat="1" applyFont="1" applyFill="1" applyBorder="1" applyProtection="1">
      <protection locked="0"/>
    </xf>
    <xf numFmtId="9" fontId="3" fillId="4" borderId="5" xfId="5" applyNumberFormat="1" applyFont="1" applyFill="1" applyBorder="1" applyProtection="1">
      <protection locked="0"/>
    </xf>
    <xf numFmtId="170" fontId="4" fillId="4" borderId="5" xfId="7" applyNumberFormat="1" applyFont="1" applyFill="1" applyBorder="1" applyProtection="1">
      <protection locked="0"/>
    </xf>
    <xf numFmtId="44" fontId="3" fillId="4" borderId="5" xfId="3" applyNumberFormat="1" applyFont="1" applyFill="1" applyBorder="1" applyProtection="1">
      <protection locked="0"/>
    </xf>
    <xf numFmtId="44" fontId="3" fillId="4" borderId="4" xfId="1" applyNumberFormat="1" applyFont="1" applyFill="1" applyBorder="1" applyAlignment="1" applyProtection="1">
      <alignment horizontal="center"/>
      <protection locked="0"/>
    </xf>
    <xf numFmtId="44" fontId="3" fillId="4" borderId="5" xfId="1" applyNumberFormat="1" applyFont="1" applyFill="1" applyBorder="1" applyAlignment="1" applyProtection="1">
      <alignment horizontal="center"/>
      <protection locked="0"/>
    </xf>
    <xf numFmtId="44" fontId="3" fillId="6" borderId="5" xfId="0" applyNumberFormat="1" applyFont="1" applyFill="1" applyBorder="1" applyAlignment="1">
      <alignment horizontal="left" vertical="top" wrapText="1"/>
    </xf>
    <xf numFmtId="44" fontId="3" fillId="6" borderId="6" xfId="0" applyNumberFormat="1" applyFont="1" applyFill="1" applyBorder="1" applyAlignment="1">
      <alignment horizontal="left" vertical="top" wrapText="1"/>
    </xf>
    <xf numFmtId="0" fontId="3" fillId="3" borderId="4" xfId="0" applyFont="1" applyFill="1" applyBorder="1" applyAlignment="1">
      <alignment vertical="top" wrapText="1"/>
    </xf>
    <xf numFmtId="0" fontId="21" fillId="0" borderId="0" xfId="0" applyFont="1"/>
    <xf numFmtId="170" fontId="4" fillId="3" borderId="0" xfId="7" applyNumberFormat="1" applyFont="1" applyFill="1" applyBorder="1" applyProtection="1"/>
    <xf numFmtId="0" fontId="2" fillId="5" borderId="1" xfId="0" applyFont="1" applyFill="1" applyBorder="1" applyAlignment="1">
      <alignment horizontal="center" vertical="top" wrapText="1"/>
    </xf>
    <xf numFmtId="2" fontId="2" fillId="5" borderId="2" xfId="0" applyNumberFormat="1" applyFont="1" applyFill="1" applyBorder="1" applyAlignment="1">
      <alignment horizontal="center" vertical="top" wrapText="1"/>
    </xf>
    <xf numFmtId="44" fontId="2" fillId="5" borderId="3" xfId="0" applyNumberFormat="1" applyFont="1" applyFill="1" applyBorder="1" applyAlignment="1">
      <alignment horizontal="center" vertical="top" wrapText="1"/>
    </xf>
    <xf numFmtId="44" fontId="1" fillId="6" borderId="0" xfId="0" applyNumberFormat="1" applyFont="1" applyFill="1"/>
    <xf numFmtId="44" fontId="3" fillId="6" borderId="37" xfId="0" applyNumberFormat="1" applyFont="1" applyFill="1" applyBorder="1" applyAlignment="1">
      <alignment horizontal="left" vertical="top" wrapText="1"/>
    </xf>
    <xf numFmtId="0" fontId="3" fillId="6" borderId="7" xfId="0" applyFont="1" applyFill="1" applyBorder="1" applyAlignment="1">
      <alignment vertical="top"/>
    </xf>
    <xf numFmtId="44" fontId="4" fillId="6" borderId="9" xfId="0" applyNumberFormat="1" applyFont="1" applyFill="1" applyBorder="1" applyAlignment="1">
      <alignment horizontal="left" vertical="top" wrapText="1"/>
    </xf>
    <xf numFmtId="44" fontId="4" fillId="6" borderId="36" xfId="0" applyNumberFormat="1" applyFont="1" applyFill="1" applyBorder="1" applyAlignment="1">
      <alignment horizontal="left" vertical="top" wrapText="1"/>
    </xf>
    <xf numFmtId="44" fontId="1" fillId="0" borderId="19" xfId="7" applyFont="1" applyFill="1" applyBorder="1" applyProtection="1"/>
    <xf numFmtId="0" fontId="1" fillId="0" borderId="0" xfId="0" applyFont="1"/>
    <xf numFmtId="0" fontId="1" fillId="3" borderId="31" xfId="0" applyFont="1" applyFill="1" applyBorder="1"/>
    <xf numFmtId="0" fontId="1" fillId="3" borderId="32" xfId="0" applyFont="1" applyFill="1" applyBorder="1"/>
    <xf numFmtId="0" fontId="1" fillId="3" borderId="38" xfId="0" applyFont="1" applyFill="1" applyBorder="1"/>
    <xf numFmtId="0" fontId="1" fillId="3" borderId="24" xfId="0" applyFont="1" applyFill="1" applyBorder="1"/>
    <xf numFmtId="44" fontId="1" fillId="3" borderId="24" xfId="0" applyNumberFormat="1" applyFont="1" applyFill="1" applyBorder="1"/>
    <xf numFmtId="9" fontId="1" fillId="3" borderId="24" xfId="0" applyNumberFormat="1" applyFont="1" applyFill="1" applyBorder="1"/>
    <xf numFmtId="0" fontId="1" fillId="3" borderId="5" xfId="0" applyFont="1" applyFill="1" applyBorder="1"/>
    <xf numFmtId="8" fontId="1" fillId="3" borderId="5" xfId="0" applyNumberFormat="1" applyFont="1" applyFill="1" applyBorder="1"/>
    <xf numFmtId="6" fontId="1" fillId="3" borderId="5" xfId="0" applyNumberFormat="1" applyFont="1" applyFill="1" applyBorder="1"/>
    <xf numFmtId="44" fontId="1" fillId="6" borderId="5" xfId="0" applyNumberFormat="1" applyFont="1" applyFill="1" applyBorder="1"/>
    <xf numFmtId="44" fontId="1" fillId="6" borderId="24" xfId="0" applyNumberFormat="1" applyFont="1" applyFill="1" applyBorder="1"/>
    <xf numFmtId="0" fontId="1" fillId="3" borderId="29" xfId="0" applyFont="1" applyFill="1" applyBorder="1"/>
    <xf numFmtId="6" fontId="1" fillId="3" borderId="29" xfId="0" applyNumberFormat="1" applyFont="1" applyFill="1" applyBorder="1"/>
    <xf numFmtId="44" fontId="1" fillId="6" borderId="29" xfId="0" applyNumberFormat="1" applyFont="1" applyFill="1" applyBorder="1"/>
    <xf numFmtId="0" fontId="1" fillId="3" borderId="1" xfId="0" applyFont="1" applyFill="1" applyBorder="1"/>
    <xf numFmtId="0" fontId="1" fillId="3" borderId="23" xfId="0" applyFont="1" applyFill="1" applyBorder="1"/>
    <xf numFmtId="0" fontId="1" fillId="3" borderId="10" xfId="0" applyFont="1" applyFill="1" applyBorder="1"/>
    <xf numFmtId="0" fontId="7" fillId="3" borderId="18" xfId="0" applyFont="1" applyFill="1" applyBorder="1"/>
    <xf numFmtId="0" fontId="7" fillId="3" borderId="0" xfId="0" applyFont="1" applyFill="1"/>
    <xf numFmtId="44" fontId="7" fillId="3" borderId="0" xfId="0" applyNumberFormat="1" applyFont="1" applyFill="1"/>
    <xf numFmtId="0" fontId="1" fillId="3" borderId="0" xfId="0" applyFont="1" applyFill="1"/>
    <xf numFmtId="0" fontId="1" fillId="3" borderId="15" xfId="0" applyFont="1" applyFill="1" applyBorder="1"/>
    <xf numFmtId="0" fontId="1" fillId="3" borderId="17" xfId="0" applyFont="1" applyFill="1" applyBorder="1"/>
    <xf numFmtId="0" fontId="1" fillId="3" borderId="16" xfId="0" applyFont="1" applyFill="1" applyBorder="1"/>
    <xf numFmtId="0" fontId="9" fillId="0" borderId="0" xfId="0" applyFont="1"/>
    <xf numFmtId="0" fontId="8" fillId="0" borderId="0" xfId="0" applyFont="1"/>
    <xf numFmtId="0" fontId="8" fillId="0" borderId="0" xfId="0" applyFont="1" applyAlignment="1">
      <alignment horizontal="center"/>
    </xf>
    <xf numFmtId="165" fontId="12" fillId="0" borderId="0" xfId="0" applyNumberFormat="1" applyFont="1" applyAlignment="1">
      <alignment horizontal="left" vertical="top"/>
    </xf>
    <xf numFmtId="0" fontId="0" fillId="0" borderId="0" xfId="0" applyAlignment="1">
      <alignment horizontal="left" vertical="top"/>
    </xf>
    <xf numFmtId="0" fontId="13" fillId="3" borderId="31" xfId="0" applyFont="1" applyFill="1" applyBorder="1" applyAlignment="1">
      <alignment vertical="center" wrapText="1"/>
    </xf>
    <xf numFmtId="0" fontId="13" fillId="3" borderId="32" xfId="0" applyFont="1" applyFill="1" applyBorder="1" applyAlignment="1">
      <alignment vertical="center" wrapText="1"/>
    </xf>
    <xf numFmtId="0" fontId="13" fillId="3" borderId="32"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9" fillId="3" borderId="40" xfId="0" applyFont="1" applyFill="1" applyBorder="1" applyAlignment="1">
      <alignment vertical="top" wrapText="1"/>
    </xf>
    <xf numFmtId="0" fontId="9" fillId="3" borderId="24" xfId="0" applyFont="1" applyFill="1" applyBorder="1" applyAlignment="1">
      <alignment vertical="top" wrapText="1"/>
    </xf>
    <xf numFmtId="44" fontId="9" fillId="6" borderId="42" xfId="0" applyNumberFormat="1" applyFont="1" applyFill="1" applyBorder="1" applyAlignment="1">
      <alignment horizontal="center" vertical="top" wrapText="1"/>
    </xf>
    <xf numFmtId="0" fontId="8" fillId="3" borderId="4" xfId="0" applyFont="1" applyFill="1" applyBorder="1" applyAlignment="1">
      <alignment vertical="top" wrapText="1"/>
    </xf>
    <xf numFmtId="0" fontId="8" fillId="3" borderId="5" xfId="0" applyFont="1" applyFill="1" applyBorder="1" applyAlignment="1">
      <alignment vertical="top" wrapText="1"/>
    </xf>
    <xf numFmtId="0" fontId="15" fillId="3" borderId="4" xfId="0" applyFont="1" applyFill="1" applyBorder="1" applyAlignment="1">
      <alignment vertical="top" wrapText="1"/>
    </xf>
    <xf numFmtId="0" fontId="8" fillId="3" borderId="7" xfId="0" applyFont="1" applyFill="1" applyBorder="1" applyAlignment="1">
      <alignment vertical="top" wrapText="1"/>
    </xf>
    <xf numFmtId="0" fontId="8" fillId="3" borderId="8" xfId="0" applyFont="1" applyFill="1" applyBorder="1" applyAlignment="1">
      <alignment vertical="top" wrapText="1"/>
    </xf>
    <xf numFmtId="165" fontId="8" fillId="0" borderId="0" xfId="0" applyNumberFormat="1" applyFont="1" applyAlignment="1">
      <alignment horizontal="center"/>
    </xf>
    <xf numFmtId="0" fontId="19" fillId="3" borderId="40" xfId="0" applyFont="1" applyFill="1" applyBorder="1" applyAlignment="1">
      <alignment vertical="top" wrapText="1"/>
    </xf>
    <xf numFmtId="0" fontId="19" fillId="3" borderId="24" xfId="0" applyFont="1" applyFill="1" applyBorder="1" applyAlignment="1">
      <alignment vertical="top" wrapText="1"/>
    </xf>
    <xf numFmtId="44" fontId="19" fillId="6" borderId="42" xfId="0" applyNumberFormat="1" applyFont="1" applyFill="1" applyBorder="1" applyAlignment="1">
      <alignment horizontal="center" vertical="top" wrapText="1"/>
    </xf>
    <xf numFmtId="0" fontId="18" fillId="3" borderId="4" xfId="0" applyFont="1" applyFill="1" applyBorder="1" applyAlignment="1">
      <alignment vertical="top" wrapText="1"/>
    </xf>
    <xf numFmtId="0" fontId="18" fillId="3" borderId="5" xfId="0" applyFont="1" applyFill="1" applyBorder="1" applyAlignment="1">
      <alignment vertical="top" wrapText="1"/>
    </xf>
    <xf numFmtId="0" fontId="20" fillId="3" borderId="4" xfId="0" applyFont="1" applyFill="1" applyBorder="1" applyAlignment="1">
      <alignment vertical="top" wrapText="1"/>
    </xf>
    <xf numFmtId="0" fontId="18" fillId="3" borderId="7" xfId="0" applyFont="1" applyFill="1" applyBorder="1" applyAlignment="1">
      <alignment vertical="top" wrapText="1"/>
    </xf>
    <xf numFmtId="0" fontId="18" fillId="3" borderId="8" xfId="0" applyFont="1" applyFill="1" applyBorder="1" applyAlignment="1">
      <alignment vertical="top" wrapText="1"/>
    </xf>
    <xf numFmtId="1" fontId="3" fillId="6" borderId="5" xfId="1" applyNumberFormat="1" applyFont="1" applyFill="1" applyBorder="1" applyAlignment="1">
      <alignment horizontal="center"/>
    </xf>
    <xf numFmtId="0" fontId="7" fillId="0" borderId="0" xfId="0" applyFont="1" applyAlignment="1">
      <alignment vertical="top"/>
    </xf>
    <xf numFmtId="0" fontId="0" fillId="0" borderId="0" xfId="0" applyAlignment="1">
      <alignment vertical="top"/>
    </xf>
    <xf numFmtId="0" fontId="0" fillId="0" borderId="0" xfId="0" applyAlignment="1">
      <alignment vertical="top" wrapText="1"/>
    </xf>
    <xf numFmtId="0" fontId="2" fillId="5" borderId="1" xfId="0" applyFont="1" applyFill="1" applyBorder="1" applyAlignment="1">
      <alignment horizontal="left" vertical="top" wrapText="1"/>
    </xf>
    <xf numFmtId="2" fontId="2" fillId="5" borderId="2" xfId="0" applyNumberFormat="1" applyFont="1" applyFill="1" applyBorder="1" applyAlignment="1">
      <alignment horizontal="left" vertical="top" wrapText="1"/>
    </xf>
    <xf numFmtId="44" fontId="2" fillId="5" borderId="3" xfId="0" applyNumberFormat="1" applyFont="1" applyFill="1" applyBorder="1" applyAlignment="1">
      <alignment horizontal="left" vertical="top" wrapText="1"/>
    </xf>
    <xf numFmtId="0" fontId="3" fillId="6" borderId="4" xfId="0" applyFont="1" applyFill="1" applyBorder="1" applyAlignment="1">
      <alignment vertical="top" wrapText="1"/>
    </xf>
    <xf numFmtId="0" fontId="3" fillId="6" borderId="28" xfId="0" applyFont="1" applyFill="1" applyBorder="1" applyAlignment="1">
      <alignment vertical="top" wrapText="1"/>
    </xf>
    <xf numFmtId="0" fontId="3" fillId="6" borderId="31" xfId="0" applyFont="1" applyFill="1" applyBorder="1" applyAlignment="1">
      <alignment vertical="top"/>
    </xf>
    <xf numFmtId="44" fontId="3" fillId="6" borderId="32" xfId="0" applyNumberFormat="1" applyFont="1" applyFill="1" applyBorder="1" applyAlignment="1">
      <alignment horizontal="left" vertical="top"/>
    </xf>
    <xf numFmtId="44" fontId="4" fillId="6" borderId="38" xfId="0" applyNumberFormat="1" applyFont="1" applyFill="1" applyBorder="1" applyAlignment="1">
      <alignment horizontal="left" vertical="top" wrapText="1"/>
    </xf>
    <xf numFmtId="0" fontId="10" fillId="0" borderId="0" xfId="0" applyFont="1"/>
    <xf numFmtId="0" fontId="9" fillId="0" borderId="0" xfId="5" applyFont="1" applyFill="1" applyAlignment="1">
      <alignment horizontal="right"/>
    </xf>
    <xf numFmtId="165" fontId="9" fillId="0" borderId="30" xfId="5" applyNumberFormat="1" applyFont="1" applyFill="1" applyBorder="1"/>
    <xf numFmtId="170" fontId="3" fillId="6" borderId="5" xfId="0" applyNumberFormat="1" applyFont="1" applyFill="1" applyBorder="1" applyAlignment="1">
      <alignment horizontal="left" vertical="top" wrapText="1"/>
    </xf>
    <xf numFmtId="170" fontId="3" fillId="6" borderId="6" xfId="0" applyNumberFormat="1" applyFont="1" applyFill="1" applyBorder="1" applyAlignment="1">
      <alignment horizontal="left" vertical="top" wrapText="1"/>
    </xf>
    <xf numFmtId="170" fontId="3" fillId="6" borderId="29" xfId="0" applyNumberFormat="1" applyFont="1" applyFill="1" applyBorder="1" applyAlignment="1">
      <alignment horizontal="left" vertical="top" wrapText="1"/>
    </xf>
    <xf numFmtId="170" fontId="3" fillId="6" borderId="37" xfId="7" applyNumberFormat="1" applyFont="1" applyFill="1" applyBorder="1" applyAlignment="1" applyProtection="1">
      <alignment horizontal="left" vertical="top" wrapText="1"/>
    </xf>
    <xf numFmtId="0" fontId="3" fillId="3" borderId="0" xfId="2" applyFont="1" applyFill="1"/>
    <xf numFmtId="169" fontId="3" fillId="3" borderId="0" xfId="2" applyNumberFormat="1" applyFont="1" applyFill="1"/>
    <xf numFmtId="168" fontId="3" fillId="3" borderId="0" xfId="2" applyNumberFormat="1" applyFont="1" applyFill="1" applyAlignment="1">
      <alignment horizontal="center"/>
    </xf>
    <xf numFmtId="0" fontId="2" fillId="5" borderId="51" xfId="5" applyFont="1" applyFill="1" applyBorder="1" applyAlignment="1">
      <alignment vertical="center"/>
    </xf>
    <xf numFmtId="0" fontId="2" fillId="5" borderId="52" xfId="5" applyFont="1" applyFill="1" applyBorder="1" applyAlignment="1">
      <alignment vertical="center"/>
    </xf>
    <xf numFmtId="0" fontId="2" fillId="5" borderId="29" xfId="5" applyFont="1" applyFill="1" applyBorder="1" applyAlignment="1">
      <alignment vertical="center"/>
    </xf>
    <xf numFmtId="0" fontId="2" fillId="5" borderId="29" xfId="5" applyFont="1" applyFill="1" applyBorder="1" applyAlignment="1">
      <alignment horizontal="center" vertical="center"/>
    </xf>
    <xf numFmtId="0" fontId="3" fillId="3" borderId="49" xfId="5" applyFont="1" applyFill="1" applyBorder="1" applyAlignment="1">
      <alignment horizontal="left"/>
    </xf>
    <xf numFmtId="0" fontId="3" fillId="3" borderId="33" xfId="5" applyFont="1" applyFill="1" applyBorder="1"/>
    <xf numFmtId="165" fontId="3" fillId="3" borderId="29" xfId="5" applyNumberFormat="1" applyFont="1" applyFill="1" applyBorder="1"/>
    <xf numFmtId="165" fontId="3" fillId="3" borderId="0" xfId="5" applyNumberFormat="1" applyFont="1" applyFill="1"/>
    <xf numFmtId="0" fontId="1" fillId="0" borderId="33" xfId="0" applyFont="1" applyBorder="1"/>
    <xf numFmtId="0" fontId="3" fillId="3" borderId="5" xfId="5" applyFont="1" applyFill="1" applyBorder="1" applyAlignment="1">
      <alignment horizontal="left"/>
    </xf>
    <xf numFmtId="0" fontId="3" fillId="3" borderId="14" xfId="5" applyFont="1" applyFill="1" applyBorder="1"/>
    <xf numFmtId="0" fontId="22" fillId="0" borderId="35" xfId="0" applyFont="1" applyBorder="1"/>
    <xf numFmtId="165" fontId="3" fillId="6" borderId="5" xfId="5" applyNumberFormat="1" applyFont="1" applyFill="1" applyBorder="1"/>
    <xf numFmtId="0" fontId="4" fillId="3" borderId="0" xfId="5" applyFont="1" applyFill="1" applyAlignment="1">
      <alignment horizontal="right"/>
    </xf>
    <xf numFmtId="9" fontId="4" fillId="3" borderId="5" xfId="5" applyNumberFormat="1" applyFont="1" applyFill="1" applyBorder="1" applyAlignment="1">
      <alignment horizontal="right"/>
    </xf>
    <xf numFmtId="0" fontId="3" fillId="3" borderId="0" xfId="5" applyFont="1" applyFill="1"/>
    <xf numFmtId="165" fontId="3" fillId="3" borderId="5" xfId="5" applyNumberFormat="1" applyFont="1" applyFill="1" applyBorder="1"/>
    <xf numFmtId="9" fontId="3" fillId="3" borderId="5" xfId="5" applyNumberFormat="1" applyFont="1" applyFill="1" applyBorder="1"/>
    <xf numFmtId="165" fontId="4" fillId="3" borderId="14" xfId="5" applyNumberFormat="1" applyFont="1" applyFill="1" applyBorder="1" applyAlignment="1">
      <alignment horizontal="right"/>
    </xf>
    <xf numFmtId="165" fontId="4" fillId="6" borderId="5" xfId="5" applyNumberFormat="1" applyFont="1" applyFill="1" applyBorder="1" applyAlignment="1">
      <alignment horizontal="right"/>
    </xf>
    <xf numFmtId="0" fontId="3" fillId="3" borderId="49" xfId="5" applyFont="1" applyFill="1" applyBorder="1" applyAlignment="1">
      <alignment horizontal="right"/>
    </xf>
    <xf numFmtId="165" fontId="4" fillId="3" borderId="0" xfId="5" applyNumberFormat="1" applyFont="1" applyFill="1" applyAlignment="1">
      <alignment horizontal="right"/>
    </xf>
    <xf numFmtId="165" fontId="4" fillId="3" borderId="30" xfId="5" applyNumberFormat="1" applyFont="1" applyFill="1" applyBorder="1" applyAlignment="1">
      <alignment horizontal="right"/>
    </xf>
    <xf numFmtId="0" fontId="1" fillId="3" borderId="33" xfId="0" applyFont="1" applyFill="1" applyBorder="1"/>
    <xf numFmtId="168" fontId="4" fillId="3" borderId="30" xfId="5" applyNumberFormat="1" applyFont="1" applyFill="1" applyBorder="1" applyAlignment="1">
      <alignment horizontal="center"/>
    </xf>
    <xf numFmtId="168" fontId="4" fillId="3" borderId="0" xfId="5" applyNumberFormat="1" applyFont="1" applyFill="1" applyAlignment="1">
      <alignment horizontal="center"/>
    </xf>
    <xf numFmtId="0" fontId="3" fillId="3" borderId="49" xfId="5" applyFont="1" applyFill="1" applyBorder="1"/>
    <xf numFmtId="168" fontId="4" fillId="3" borderId="33" xfId="5" applyNumberFormat="1" applyFont="1" applyFill="1" applyBorder="1" applyAlignment="1">
      <alignment horizontal="center"/>
    </xf>
    <xf numFmtId="0" fontId="4" fillId="3" borderId="35" xfId="5" applyFont="1" applyFill="1" applyBorder="1"/>
    <xf numFmtId="165" fontId="4" fillId="6" borderId="5" xfId="5" applyNumberFormat="1" applyFont="1" applyFill="1" applyBorder="1"/>
    <xf numFmtId="165" fontId="4" fillId="3" borderId="5" xfId="5" applyNumberFormat="1" applyFont="1" applyFill="1" applyBorder="1"/>
    <xf numFmtId="0" fontId="22" fillId="0" borderId="35" xfId="5" applyFont="1" applyFill="1" applyBorder="1" applyAlignment="1">
      <alignment horizontal="left"/>
    </xf>
    <xf numFmtId="165" fontId="4" fillId="3" borderId="30" xfId="5" applyNumberFormat="1" applyFont="1" applyFill="1" applyBorder="1"/>
    <xf numFmtId="165" fontId="4" fillId="3" borderId="0" xfId="5" applyNumberFormat="1" applyFont="1" applyFill="1"/>
    <xf numFmtId="0" fontId="4" fillId="3" borderId="35" xfId="5" applyFont="1" applyFill="1" applyBorder="1" applyAlignment="1">
      <alignment horizontal="right"/>
    </xf>
    <xf numFmtId="0" fontId="22" fillId="0" borderId="49" xfId="0" applyFont="1" applyBorder="1"/>
    <xf numFmtId="0" fontId="22" fillId="0" borderId="0" xfId="5" applyFont="1" applyFill="1" applyAlignment="1">
      <alignment horizontal="right"/>
    </xf>
    <xf numFmtId="165" fontId="22" fillId="0" borderId="30" xfId="5" applyNumberFormat="1" applyFont="1" applyFill="1" applyBorder="1"/>
    <xf numFmtId="165" fontId="22" fillId="0" borderId="0" xfId="5" applyNumberFormat="1" applyFont="1" applyFill="1"/>
    <xf numFmtId="168" fontId="22" fillId="0" borderId="33" xfId="5" applyNumberFormat="1" applyFont="1" applyFill="1" applyBorder="1" applyAlignment="1">
      <alignment horizontal="center"/>
    </xf>
    <xf numFmtId="0" fontId="17" fillId="0" borderId="0" xfId="5" applyFont="1" applyFill="1"/>
    <xf numFmtId="0" fontId="23" fillId="0" borderId="0" xfId="0" applyFont="1"/>
    <xf numFmtId="0" fontId="24" fillId="0" borderId="0" xfId="0" applyFont="1"/>
    <xf numFmtId="0" fontId="17" fillId="0" borderId="25" xfId="5" applyFont="1" applyFill="1" applyBorder="1"/>
    <xf numFmtId="165" fontId="22" fillId="0" borderId="24" xfId="5" applyNumberFormat="1" applyFont="1" applyFill="1" applyBorder="1"/>
    <xf numFmtId="165" fontId="22" fillId="0" borderId="25" xfId="5" applyNumberFormat="1" applyFont="1" applyFill="1" applyBorder="1"/>
    <xf numFmtId="168" fontId="22" fillId="0" borderId="47" xfId="5" applyNumberFormat="1" applyFont="1" applyFill="1" applyBorder="1" applyAlignment="1">
      <alignment horizontal="center"/>
    </xf>
    <xf numFmtId="165" fontId="3" fillId="3" borderId="0" xfId="2" applyNumberFormat="1" applyFont="1" applyFill="1"/>
    <xf numFmtId="0" fontId="25" fillId="5" borderId="0" xfId="0" applyFont="1" applyFill="1" applyAlignment="1">
      <alignment vertical="center"/>
    </xf>
    <xf numFmtId="0" fontId="25" fillId="5" borderId="33" xfId="0" applyFont="1" applyFill="1" applyBorder="1" applyAlignment="1">
      <alignment vertical="center"/>
    </xf>
    <xf numFmtId="0" fontId="29" fillId="0" borderId="0" xfId="0" applyFont="1"/>
    <xf numFmtId="0" fontId="2" fillId="5" borderId="27" xfId="2" applyFont="1" applyFill="1" applyBorder="1" applyAlignment="1">
      <alignment horizontal="left"/>
    </xf>
    <xf numFmtId="165" fontId="2" fillId="5" borderId="27" xfId="2" applyNumberFormat="1" applyFont="1" applyFill="1" applyBorder="1" applyAlignment="1">
      <alignment horizontal="center"/>
    </xf>
    <xf numFmtId="0" fontId="30" fillId="3" borderId="29" xfId="2" applyFont="1" applyFill="1" applyBorder="1"/>
    <xf numFmtId="165" fontId="30" fillId="3" borderId="29" xfId="2" applyNumberFormat="1" applyFont="1" applyFill="1" applyBorder="1" applyAlignment="1">
      <alignment horizontal="center"/>
    </xf>
    <xf numFmtId="0" fontId="4" fillId="3" borderId="30" xfId="2" applyFont="1" applyFill="1" applyBorder="1"/>
    <xf numFmtId="165" fontId="3" fillId="3" borderId="30" xfId="2" applyNumberFormat="1" applyFont="1" applyFill="1" applyBorder="1"/>
    <xf numFmtId="0" fontId="3" fillId="3" borderId="5" xfId="2" applyFont="1" applyFill="1" applyBorder="1"/>
    <xf numFmtId="0" fontId="1" fillId="3" borderId="5" xfId="0" applyFont="1" applyFill="1" applyBorder="1" applyAlignment="1">
      <alignment horizontal="left"/>
    </xf>
    <xf numFmtId="0" fontId="3" fillId="3" borderId="30" xfId="2" applyFont="1" applyFill="1" applyBorder="1"/>
    <xf numFmtId="0" fontId="4" fillId="3" borderId="5" xfId="2" applyFont="1" applyFill="1" applyBorder="1" applyAlignment="1">
      <alignment horizontal="right"/>
    </xf>
    <xf numFmtId="0" fontId="4" fillId="3" borderId="5" xfId="2" applyFont="1" applyFill="1" applyBorder="1"/>
    <xf numFmtId="165" fontId="3" fillId="3" borderId="5" xfId="2" applyNumberFormat="1" applyFont="1" applyFill="1" applyBorder="1"/>
    <xf numFmtId="165" fontId="4" fillId="6" borderId="5" xfId="2" applyNumberFormat="1" applyFont="1" applyFill="1" applyBorder="1"/>
    <xf numFmtId="0" fontId="4" fillId="6" borderId="32" xfId="2" applyFont="1" applyFill="1" applyBorder="1" applyAlignment="1">
      <alignment horizontal="right" vertical="center" wrapText="1"/>
    </xf>
    <xf numFmtId="165" fontId="4" fillId="6" borderId="32" xfId="2" applyNumberFormat="1" applyFont="1" applyFill="1" applyBorder="1" applyAlignment="1">
      <alignment vertical="center"/>
    </xf>
    <xf numFmtId="0" fontId="25" fillId="5" borderId="0" xfId="0" applyFont="1" applyFill="1"/>
    <xf numFmtId="0" fontId="26" fillId="5" borderId="0" xfId="0" applyFont="1" applyFill="1"/>
    <xf numFmtId="0" fontId="3" fillId="3" borderId="1" xfId="1" applyFont="1" applyFill="1" applyBorder="1" applyAlignment="1">
      <alignment horizontal="left"/>
    </xf>
    <xf numFmtId="0" fontId="4" fillId="3" borderId="10" xfId="1" applyFont="1" applyFill="1" applyBorder="1" applyAlignment="1">
      <alignment horizontal="left"/>
    </xf>
    <xf numFmtId="0" fontId="3" fillId="3" borderId="4" xfId="1" applyFont="1" applyFill="1" applyBorder="1" applyAlignment="1">
      <alignment vertical="center"/>
    </xf>
    <xf numFmtId="0" fontId="3" fillId="3" borderId="6" xfId="1" applyFont="1" applyFill="1" applyBorder="1" applyAlignment="1">
      <alignment horizontal="center" vertical="center"/>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3" fillId="3" borderId="4" xfId="1" applyFont="1" applyFill="1" applyBorder="1"/>
    <xf numFmtId="9" fontId="3" fillId="3" borderId="6" xfId="1" applyNumberFormat="1" applyFont="1" applyFill="1" applyBorder="1" applyAlignment="1">
      <alignment horizontal="center"/>
    </xf>
    <xf numFmtId="44" fontId="3" fillId="6" borderId="5" xfId="1" applyNumberFormat="1" applyFont="1" applyFill="1" applyBorder="1" applyAlignment="1">
      <alignment horizontal="center"/>
    </xf>
    <xf numFmtId="44" fontId="3" fillId="6" borderId="14" xfId="1" applyNumberFormat="1" applyFont="1" applyFill="1" applyBorder="1" applyAlignment="1">
      <alignment horizontal="center"/>
    </xf>
    <xf numFmtId="44" fontId="3" fillId="6" borderId="6" xfId="1" applyNumberFormat="1" applyFont="1" applyFill="1" applyBorder="1" applyAlignment="1">
      <alignment horizontal="center"/>
    </xf>
    <xf numFmtId="44" fontId="3" fillId="3" borderId="4" xfId="1" applyNumberFormat="1" applyFont="1" applyFill="1" applyBorder="1" applyAlignment="1">
      <alignment horizontal="center"/>
    </xf>
    <xf numFmtId="44" fontId="3" fillId="3" borderId="5" xfId="1" applyNumberFormat="1" applyFont="1" applyFill="1" applyBorder="1" applyAlignment="1">
      <alignment horizontal="center"/>
    </xf>
    <xf numFmtId="44" fontId="3" fillId="3" borderId="14" xfId="1" applyNumberFormat="1" applyFont="1" applyFill="1" applyBorder="1" applyAlignment="1">
      <alignment horizontal="center"/>
    </xf>
    <xf numFmtId="44" fontId="3" fillId="3" borderId="6" xfId="1" applyNumberFormat="1" applyFont="1" applyFill="1" applyBorder="1" applyAlignment="1">
      <alignment horizontal="center"/>
    </xf>
    <xf numFmtId="0" fontId="3" fillId="3" borderId="15" xfId="1" applyFont="1" applyFill="1" applyBorder="1"/>
    <xf numFmtId="0" fontId="3" fillId="3" borderId="16" xfId="1" applyFont="1" applyFill="1" applyBorder="1" applyAlignment="1">
      <alignment horizontal="center"/>
    </xf>
    <xf numFmtId="0" fontId="3" fillId="3" borderId="15" xfId="1" applyFont="1" applyFill="1" applyBorder="1" applyAlignment="1">
      <alignment horizontal="center"/>
    </xf>
    <xf numFmtId="0" fontId="3" fillId="3" borderId="17" xfId="1" applyFont="1" applyFill="1" applyBorder="1" applyAlignment="1">
      <alignment horizontal="center"/>
    </xf>
    <xf numFmtId="0" fontId="3" fillId="3" borderId="18" xfId="1" applyFont="1" applyFill="1" applyBorder="1" applyAlignment="1">
      <alignment horizontal="center"/>
    </xf>
    <xf numFmtId="0" fontId="3" fillId="3" borderId="0" xfId="1" applyFont="1" applyFill="1" applyAlignment="1">
      <alignment horizontal="center"/>
    </xf>
    <xf numFmtId="0" fontId="3" fillId="3" borderId="19" xfId="1" applyFont="1" applyFill="1" applyBorder="1" applyAlignment="1">
      <alignment horizontal="center"/>
    </xf>
    <xf numFmtId="0" fontId="4" fillId="3" borderId="20" xfId="1" applyFont="1" applyFill="1" applyBorder="1" applyAlignment="1">
      <alignment vertical="center" wrapText="1"/>
    </xf>
    <xf numFmtId="0" fontId="6" fillId="3" borderId="21" xfId="1" applyFont="1" applyFill="1" applyBorder="1" applyAlignment="1">
      <alignment vertical="center" wrapText="1"/>
    </xf>
    <xf numFmtId="0" fontId="3" fillId="3" borderId="0" xfId="1" applyFont="1" applyFill="1"/>
    <xf numFmtId="0" fontId="3" fillId="0" borderId="0" xfId="1" applyFont="1" applyFill="1"/>
    <xf numFmtId="0" fontId="4" fillId="3" borderId="27" xfId="1" applyFont="1" applyFill="1" applyBorder="1" applyAlignment="1">
      <alignment horizontal="center"/>
    </xf>
    <xf numFmtId="0" fontId="4" fillId="3" borderId="41" xfId="1" applyFont="1" applyFill="1" applyBorder="1" applyAlignment="1">
      <alignment horizontal="center"/>
    </xf>
    <xf numFmtId="0" fontId="3" fillId="3" borderId="0" xfId="0" applyFont="1" applyFill="1"/>
    <xf numFmtId="164" fontId="4" fillId="6" borderId="8" xfId="1" applyNumberFormat="1" applyFont="1" applyFill="1" applyBorder="1" applyAlignment="1">
      <alignment horizontal="center"/>
    </xf>
    <xf numFmtId="44" fontId="4" fillId="6" borderId="9" xfId="1" applyNumberFormat="1" applyFont="1" applyFill="1" applyBorder="1" applyAlignment="1">
      <alignment horizontal="center"/>
    </xf>
    <xf numFmtId="0" fontId="6" fillId="3" borderId="0" xfId="1" applyFont="1" applyFill="1" applyAlignment="1">
      <alignment horizontal="left" vertical="center" wrapText="1"/>
    </xf>
    <xf numFmtId="164" fontId="6" fillId="3" borderId="0" xfId="1" applyNumberFormat="1" applyFont="1" applyFill="1" applyAlignment="1">
      <alignment horizontal="center"/>
    </xf>
    <xf numFmtId="44" fontId="6" fillId="3" borderId="0" xfId="1" applyNumberFormat="1" applyFont="1" applyFill="1" applyAlignment="1">
      <alignment horizontal="center"/>
    </xf>
    <xf numFmtId="0" fontId="4" fillId="3" borderId="23" xfId="1" applyFont="1" applyFill="1" applyBorder="1" applyAlignment="1">
      <alignment horizontal="center"/>
    </xf>
    <xf numFmtId="0" fontId="4" fillId="6" borderId="23" xfId="1" applyFont="1" applyFill="1" applyBorder="1" applyAlignment="1">
      <alignment horizontal="center"/>
    </xf>
    <xf numFmtId="0" fontId="4" fillId="6" borderId="10" xfId="1" applyFont="1" applyFill="1" applyBorder="1" applyAlignment="1">
      <alignment horizontal="center"/>
    </xf>
    <xf numFmtId="44" fontId="4" fillId="6" borderId="17" xfId="1" applyNumberFormat="1" applyFont="1" applyFill="1" applyBorder="1" applyAlignment="1">
      <alignment horizontal="center"/>
    </xf>
    <xf numFmtId="44" fontId="4" fillId="6" borderId="16" xfId="1" applyNumberFormat="1" applyFont="1" applyFill="1" applyBorder="1" applyAlignment="1">
      <alignment horizontal="center"/>
    </xf>
    <xf numFmtId="170" fontId="3" fillId="4" borderId="35" xfId="0" applyNumberFormat="1" applyFont="1" applyFill="1" applyBorder="1" applyProtection="1">
      <protection locked="0"/>
    </xf>
    <xf numFmtId="170" fontId="3" fillId="4" borderId="35" xfId="5" applyNumberFormat="1" applyFont="1" applyFill="1" applyBorder="1" applyProtection="1">
      <protection locked="0"/>
    </xf>
    <xf numFmtId="170" fontId="3" fillId="4" borderId="47" xfId="5" applyNumberFormat="1" applyFont="1" applyFill="1" applyBorder="1" applyProtection="1">
      <protection locked="0"/>
    </xf>
    <xf numFmtId="170" fontId="3" fillId="4" borderId="47" xfId="0" applyNumberFormat="1" applyFont="1" applyFill="1" applyBorder="1" applyProtection="1">
      <protection locked="0"/>
    </xf>
    <xf numFmtId="170" fontId="3" fillId="4" borderId="48" xfId="0" applyNumberFormat="1" applyFont="1" applyFill="1" applyBorder="1" applyProtection="1">
      <protection locked="0"/>
    </xf>
    <xf numFmtId="0" fontId="22" fillId="0" borderId="33" xfId="0" applyFont="1" applyBorder="1"/>
    <xf numFmtId="0" fontId="27" fillId="0" borderId="50" xfId="5" applyFont="1" applyFill="1" applyBorder="1"/>
    <xf numFmtId="0" fontId="31" fillId="0" borderId="0" xfId="0" applyFont="1"/>
    <xf numFmtId="0" fontId="3" fillId="4" borderId="44" xfId="0" applyFont="1" applyFill="1" applyBorder="1" applyAlignment="1">
      <alignment horizontal="left" vertical="top" wrapText="1"/>
    </xf>
    <xf numFmtId="0" fontId="3" fillId="4" borderId="39" xfId="0" applyFont="1" applyFill="1" applyBorder="1" applyAlignment="1">
      <alignment horizontal="left" vertical="top" wrapText="1"/>
    </xf>
    <xf numFmtId="0" fontId="3" fillId="4" borderId="45" xfId="0" applyFont="1" applyFill="1" applyBorder="1" applyAlignment="1">
      <alignment horizontal="left" vertical="top" wrapText="1"/>
    </xf>
    <xf numFmtId="0" fontId="3" fillId="4" borderId="46" xfId="0" applyFont="1" applyFill="1" applyBorder="1" applyAlignment="1">
      <alignment horizontal="left" vertical="top" wrapText="1"/>
    </xf>
    <xf numFmtId="0" fontId="3" fillId="4" borderId="15"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0" borderId="43" xfId="0" applyFont="1" applyBorder="1" applyAlignment="1">
      <alignment horizontal="left" vertical="top" wrapText="1"/>
    </xf>
    <xf numFmtId="0" fontId="3" fillId="0" borderId="29" xfId="0" applyFont="1" applyBorder="1" applyAlignment="1">
      <alignment horizontal="center" vertical="top"/>
    </xf>
    <xf numFmtId="0" fontId="3" fillId="0" borderId="30" xfId="0" applyFont="1" applyBorder="1" applyAlignment="1">
      <alignment horizontal="center" vertical="top"/>
    </xf>
    <xf numFmtId="0" fontId="3" fillId="0" borderId="24" xfId="0" applyFont="1" applyBorder="1" applyAlignment="1">
      <alignment horizontal="center" vertical="top"/>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24" xfId="0" applyFont="1" applyBorder="1" applyAlignment="1">
      <alignment horizontal="left" vertical="top" wrapText="1"/>
    </xf>
    <xf numFmtId="0" fontId="3" fillId="4" borderId="26" xfId="0" applyFont="1" applyFill="1" applyBorder="1" applyAlignment="1">
      <alignment horizontal="left" vertical="top" wrapText="1"/>
    </xf>
    <xf numFmtId="0" fontId="3" fillId="4" borderId="41" xfId="0" applyFont="1" applyFill="1" applyBorder="1" applyAlignment="1">
      <alignment horizontal="left" vertical="top" wrapText="1"/>
    </xf>
    <xf numFmtId="0" fontId="25" fillId="5" borderId="17" xfId="0" applyFont="1" applyFill="1" applyBorder="1" applyAlignment="1">
      <alignment horizontal="left" vertical="top"/>
    </xf>
    <xf numFmtId="0" fontId="25" fillId="5" borderId="0" xfId="0" applyFont="1" applyFill="1" applyAlignment="1">
      <alignment horizontal="left" vertical="center"/>
    </xf>
    <xf numFmtId="0" fontId="25" fillId="5" borderId="33" xfId="0" applyFont="1" applyFill="1" applyBorder="1" applyAlignment="1">
      <alignment horizontal="left" vertical="center"/>
    </xf>
    <xf numFmtId="0" fontId="4" fillId="3" borderId="11" xfId="1" applyFont="1" applyFill="1" applyBorder="1" applyAlignment="1">
      <alignment horizontal="center" vertical="center"/>
    </xf>
    <xf numFmtId="0" fontId="4" fillId="3" borderId="12" xfId="1" applyFont="1" applyFill="1" applyBorder="1" applyAlignment="1">
      <alignment horizontal="center" vertical="center"/>
    </xf>
    <xf numFmtId="0" fontId="4" fillId="3" borderId="13" xfId="1" applyFont="1" applyFill="1" applyBorder="1" applyAlignment="1">
      <alignment horizontal="center" vertical="center"/>
    </xf>
    <xf numFmtId="9" fontId="4" fillId="3" borderId="20" xfId="1" applyNumberFormat="1" applyFont="1" applyFill="1" applyBorder="1" applyAlignment="1">
      <alignment horizontal="center" vertical="center" wrapText="1"/>
    </xf>
    <xf numFmtId="9" fontId="4" fillId="3" borderId="22" xfId="1" applyNumberFormat="1" applyFont="1" applyFill="1" applyBorder="1" applyAlignment="1">
      <alignment horizontal="center" vertical="center" wrapText="1"/>
    </xf>
    <xf numFmtId="9" fontId="4" fillId="3" borderId="21" xfId="1" applyNumberFormat="1" applyFont="1" applyFill="1" applyBorder="1" applyAlignment="1">
      <alignment horizontal="center" vertical="center" wrapText="1"/>
    </xf>
    <xf numFmtId="9" fontId="4" fillId="3" borderId="20" xfId="1" applyNumberFormat="1" applyFont="1" applyFill="1" applyBorder="1" applyAlignment="1">
      <alignment horizontal="center" vertical="center"/>
    </xf>
    <xf numFmtId="9" fontId="4" fillId="3" borderId="22" xfId="1" applyNumberFormat="1" applyFont="1" applyFill="1" applyBorder="1" applyAlignment="1">
      <alignment horizontal="center" vertical="center"/>
    </xf>
    <xf numFmtId="9" fontId="4" fillId="3" borderId="21" xfId="1" applyNumberFormat="1" applyFont="1" applyFill="1" applyBorder="1" applyAlignment="1">
      <alignment horizontal="center" vertical="center"/>
    </xf>
    <xf numFmtId="0" fontId="4" fillId="3" borderId="1" xfId="1" applyFont="1" applyFill="1" applyBorder="1" applyAlignment="1">
      <alignment horizontal="left" vertical="center" wrapText="1"/>
    </xf>
    <xf numFmtId="0" fontId="4" fillId="3" borderId="23" xfId="1" applyFont="1" applyFill="1" applyBorder="1" applyAlignment="1">
      <alignment horizontal="left" vertical="center" wrapText="1"/>
    </xf>
    <xf numFmtId="0" fontId="4" fillId="3" borderId="15" xfId="1" applyFont="1" applyFill="1" applyBorder="1" applyAlignment="1">
      <alignment horizontal="left" vertical="center" wrapText="1"/>
    </xf>
    <xf numFmtId="0" fontId="4" fillId="3" borderId="17" xfId="1" applyFont="1" applyFill="1" applyBorder="1" applyAlignment="1">
      <alignment horizontal="left" vertical="center" wrapText="1"/>
    </xf>
    <xf numFmtId="0" fontId="25" fillId="5" borderId="17" xfId="0" applyFont="1" applyFill="1" applyBorder="1" applyAlignment="1">
      <alignment horizontal="left"/>
    </xf>
    <xf numFmtId="0" fontId="25" fillId="5" borderId="17" xfId="0" applyFont="1" applyFill="1" applyBorder="1" applyAlignment="1">
      <alignment horizontal="left" vertical="center"/>
    </xf>
    <xf numFmtId="0" fontId="25" fillId="5" borderId="16" xfId="0" applyFont="1" applyFill="1" applyBorder="1" applyAlignment="1">
      <alignment horizontal="left" vertical="center"/>
    </xf>
    <xf numFmtId="0" fontId="3" fillId="0" borderId="0" xfId="0" applyFont="1" applyProtection="1"/>
    <xf numFmtId="170" fontId="3" fillId="0" borderId="0" xfId="0" applyNumberFormat="1" applyFont="1" applyProtection="1"/>
    <xf numFmtId="165" fontId="3" fillId="3" borderId="0" xfId="0" applyNumberFormat="1" applyFont="1" applyFill="1" applyProtection="1"/>
    <xf numFmtId="0" fontId="21" fillId="0" borderId="0" xfId="0" applyFont="1" applyAlignment="1" applyProtection="1">
      <alignment wrapText="1"/>
    </xf>
    <xf numFmtId="0" fontId="21" fillId="0" borderId="0" xfId="0" applyFont="1" applyProtection="1"/>
    <xf numFmtId="0" fontId="25" fillId="5" borderId="0" xfId="0" applyFont="1" applyFill="1" applyProtection="1"/>
    <xf numFmtId="170" fontId="25" fillId="5" borderId="0" xfId="0" applyNumberFormat="1" applyFont="1" applyFill="1" applyProtection="1"/>
    <xf numFmtId="0" fontId="3" fillId="0" borderId="18" xfId="0" applyFont="1" applyBorder="1" applyProtection="1"/>
    <xf numFmtId="165" fontId="3" fillId="0" borderId="0" xfId="0" applyNumberFormat="1" applyFont="1" applyProtection="1"/>
    <xf numFmtId="0" fontId="21" fillId="0" borderId="19" xfId="0" applyFont="1" applyBorder="1" applyProtection="1"/>
    <xf numFmtId="0" fontId="2" fillId="7" borderId="28" xfId="2" applyFont="1" applyFill="1" applyBorder="1" applyAlignment="1" applyProtection="1">
      <alignment horizontal="left" vertical="center" wrapText="1"/>
    </xf>
    <xf numFmtId="170" fontId="2" fillId="7" borderId="29" xfId="2" applyNumberFormat="1" applyFont="1" applyFill="1" applyBorder="1" applyAlignment="1" applyProtection="1">
      <alignment horizontal="center" vertical="center" wrapText="1"/>
    </xf>
    <xf numFmtId="0" fontId="2" fillId="7" borderId="29" xfId="2" applyFont="1" applyFill="1" applyBorder="1" applyAlignment="1" applyProtection="1">
      <alignment horizontal="center" vertical="center" wrapText="1"/>
    </xf>
    <xf numFmtId="165" fontId="2" fillId="7" borderId="29" xfId="2" applyNumberFormat="1" applyFont="1" applyFill="1" applyBorder="1" applyAlignment="1" applyProtection="1">
      <alignment horizontal="center" vertical="center" wrapText="1"/>
    </xf>
    <xf numFmtId="165" fontId="22" fillId="7" borderId="29" xfId="2" applyNumberFormat="1" applyFont="1" applyFill="1" applyBorder="1" applyAlignment="1" applyProtection="1">
      <alignment horizontal="center" vertical="center" wrapText="1"/>
    </xf>
    <xf numFmtId="0" fontId="2" fillId="7" borderId="29" xfId="0" applyFont="1" applyFill="1" applyBorder="1" applyAlignment="1" applyProtection="1">
      <alignment horizontal="center" vertical="center" wrapText="1"/>
    </xf>
    <xf numFmtId="0" fontId="2" fillId="7" borderId="37" xfId="0" applyFont="1" applyFill="1" applyBorder="1" applyAlignment="1" applyProtection="1">
      <alignment horizontal="center" vertical="center" wrapText="1"/>
    </xf>
    <xf numFmtId="0" fontId="2" fillId="7" borderId="40" xfId="2" applyFont="1" applyFill="1" applyBorder="1" applyAlignment="1" applyProtection="1">
      <alignment horizontal="left" vertical="center" wrapText="1"/>
    </xf>
    <xf numFmtId="170" fontId="2" fillId="7" borderId="24" xfId="2" applyNumberFormat="1" applyFont="1" applyFill="1" applyBorder="1" applyAlignment="1" applyProtection="1">
      <alignment horizontal="center" vertical="center" wrapText="1"/>
    </xf>
    <xf numFmtId="0" fontId="2" fillId="7" borderId="24" xfId="2" applyFont="1" applyFill="1" applyBorder="1" applyAlignment="1" applyProtection="1">
      <alignment horizontal="center" vertical="center" wrapText="1"/>
    </xf>
    <xf numFmtId="165" fontId="2" fillId="7" borderId="24" xfId="2" applyNumberFormat="1" applyFont="1" applyFill="1" applyBorder="1" applyAlignment="1" applyProtection="1">
      <alignment horizontal="center" vertical="center" wrapText="1"/>
    </xf>
    <xf numFmtId="165" fontId="22" fillId="7" borderId="24" xfId="2" applyNumberFormat="1" applyFont="1" applyFill="1" applyBorder="1" applyAlignment="1" applyProtection="1">
      <alignment horizontal="center" vertical="center" wrapText="1"/>
    </xf>
    <xf numFmtId="0" fontId="2" fillId="7" borderId="24" xfId="0" applyFont="1" applyFill="1" applyBorder="1" applyAlignment="1" applyProtection="1">
      <alignment horizontal="center" vertical="center" wrapText="1"/>
    </xf>
    <xf numFmtId="0" fontId="2" fillId="7" borderId="42" xfId="0" applyFont="1" applyFill="1" applyBorder="1" applyAlignment="1" applyProtection="1">
      <alignment horizontal="center" vertical="center" wrapText="1"/>
    </xf>
    <xf numFmtId="0" fontId="3" fillId="0" borderId="18" xfId="2" applyFont="1" applyFill="1" applyBorder="1" applyProtection="1"/>
    <xf numFmtId="170" fontId="3" fillId="0" borderId="0" xfId="2" applyNumberFormat="1" applyFont="1" applyFill="1" applyProtection="1"/>
    <xf numFmtId="0" fontId="3" fillId="0" borderId="0" xfId="2" applyFont="1" applyFill="1" applyProtection="1"/>
    <xf numFmtId="165" fontId="3" fillId="0" borderId="0" xfId="2" applyNumberFormat="1" applyFont="1" applyFill="1" applyProtection="1"/>
    <xf numFmtId="165" fontId="4" fillId="0" borderId="0" xfId="2" applyNumberFormat="1" applyFont="1" applyFill="1" applyProtection="1"/>
    <xf numFmtId="0" fontId="1" fillId="0" borderId="0" xfId="0" applyFont="1" applyAlignment="1" applyProtection="1">
      <alignment wrapText="1"/>
    </xf>
    <xf numFmtId="0" fontId="1" fillId="0" borderId="19" xfId="0" applyFont="1" applyBorder="1" applyProtection="1"/>
    <xf numFmtId="166" fontId="4" fillId="0" borderId="18" xfId="0" applyNumberFormat="1" applyFont="1" applyBorder="1" applyProtection="1"/>
    <xf numFmtId="170" fontId="4" fillId="0" borderId="0" xfId="0" applyNumberFormat="1" applyFont="1" applyProtection="1"/>
    <xf numFmtId="166" fontId="4" fillId="0" borderId="0" xfId="0" applyNumberFormat="1" applyFont="1" applyProtection="1"/>
    <xf numFmtId="0" fontId="3" fillId="3" borderId="4" xfId="0" applyFont="1" applyFill="1" applyBorder="1" applyProtection="1"/>
    <xf numFmtId="165" fontId="3" fillId="6" borderId="5" xfId="2" applyNumberFormat="1" applyFont="1" applyFill="1" applyBorder="1" applyProtection="1"/>
    <xf numFmtId="165" fontId="4" fillId="6" borderId="5" xfId="5" applyNumberFormat="1" applyFont="1" applyFill="1" applyBorder="1" applyProtection="1"/>
    <xf numFmtId="165" fontId="22" fillId="3" borderId="5" xfId="2" applyNumberFormat="1" applyFont="1" applyFill="1" applyBorder="1" applyProtection="1"/>
    <xf numFmtId="0" fontId="1" fillId="3" borderId="5" xfId="0" applyFont="1" applyFill="1" applyBorder="1" applyAlignment="1" applyProtection="1">
      <alignment wrapText="1"/>
    </xf>
    <xf numFmtId="44" fontId="1" fillId="6" borderId="14" xfId="0" applyNumberFormat="1" applyFont="1" applyFill="1" applyBorder="1" applyAlignment="1" applyProtection="1">
      <alignment wrapText="1"/>
    </xf>
    <xf numFmtId="44" fontId="1" fillId="6" borderId="6" xfId="0" applyNumberFormat="1" applyFont="1" applyFill="1" applyBorder="1" applyProtection="1"/>
    <xf numFmtId="44" fontId="21" fillId="0" borderId="0" xfId="0" applyNumberFormat="1" applyFont="1" applyProtection="1"/>
    <xf numFmtId="166" fontId="4" fillId="3" borderId="4" xfId="0" applyNumberFormat="1" applyFont="1" applyFill="1" applyBorder="1" applyProtection="1"/>
    <xf numFmtId="170" fontId="4" fillId="3" borderId="35" xfId="0" applyNumberFormat="1" applyFont="1" applyFill="1" applyBorder="1" applyProtection="1"/>
    <xf numFmtId="166" fontId="4" fillId="3" borderId="35" xfId="0" applyNumberFormat="1" applyFont="1" applyFill="1" applyBorder="1" applyProtection="1"/>
    <xf numFmtId="165" fontId="4" fillId="3" borderId="5" xfId="2" applyNumberFormat="1" applyFont="1" applyFill="1" applyBorder="1" applyProtection="1"/>
    <xf numFmtId="0" fontId="7" fillId="3" borderId="5" xfId="0" applyFont="1" applyFill="1" applyBorder="1" applyAlignment="1" applyProtection="1">
      <alignment wrapText="1"/>
    </xf>
    <xf numFmtId="44" fontId="7" fillId="6" borderId="14" xfId="0" applyNumberFormat="1" applyFont="1" applyFill="1" applyBorder="1" applyAlignment="1" applyProtection="1">
      <alignment wrapText="1"/>
    </xf>
    <xf numFmtId="44" fontId="7" fillId="6" borderId="6" xfId="0" applyNumberFormat="1" applyFont="1" applyFill="1" applyBorder="1" applyProtection="1"/>
    <xf numFmtId="166" fontId="3" fillId="3" borderId="18" xfId="0" applyNumberFormat="1" applyFont="1" applyFill="1" applyBorder="1" applyProtection="1"/>
    <xf numFmtId="166" fontId="3" fillId="0" borderId="0" xfId="0" applyNumberFormat="1" applyFont="1" applyProtection="1"/>
    <xf numFmtId="165" fontId="17" fillId="0" borderId="0" xfId="2" applyNumberFormat="1" applyFont="1" applyFill="1" applyProtection="1"/>
    <xf numFmtId="0" fontId="4" fillId="3" borderId="18" xfId="5" applyFont="1" applyFill="1" applyBorder="1" applyProtection="1"/>
    <xf numFmtId="170" fontId="4" fillId="0" borderId="0" xfId="5" applyNumberFormat="1" applyFont="1" applyFill="1" applyProtection="1"/>
    <xf numFmtId="0" fontId="4" fillId="0" borderId="0" xfId="5" applyFont="1" applyFill="1" applyProtection="1"/>
    <xf numFmtId="0" fontId="3" fillId="3" borderId="4" xfId="5" applyFont="1" applyFill="1" applyBorder="1" applyProtection="1"/>
    <xf numFmtId="3" fontId="1" fillId="3" borderId="5" xfId="0" applyNumberFormat="1" applyFont="1" applyFill="1" applyBorder="1" applyAlignment="1" applyProtection="1">
      <alignment wrapText="1"/>
    </xf>
    <xf numFmtId="170" fontId="1" fillId="6" borderId="5" xfId="0" applyNumberFormat="1" applyFont="1" applyFill="1" applyBorder="1" applyAlignment="1" applyProtection="1">
      <alignment wrapText="1"/>
    </xf>
    <xf numFmtId="170" fontId="22" fillId="6" borderId="6" xfId="0" applyNumberFormat="1" applyFont="1" applyFill="1" applyBorder="1" applyProtection="1"/>
    <xf numFmtId="0" fontId="21" fillId="3" borderId="0" xfId="0" applyFont="1" applyFill="1" applyProtection="1"/>
    <xf numFmtId="0" fontId="3" fillId="3" borderId="40" xfId="5" applyFont="1" applyFill="1" applyBorder="1" applyProtection="1"/>
    <xf numFmtId="170" fontId="22" fillId="6" borderId="5" xfId="2" applyNumberFormat="1" applyFont="1" applyFill="1" applyBorder="1" applyProtection="1"/>
    <xf numFmtId="0" fontId="3" fillId="3" borderId="40" xfId="0" applyFont="1" applyFill="1" applyBorder="1" applyProtection="1"/>
    <xf numFmtId="165" fontId="28" fillId="3" borderId="5" xfId="2" applyNumberFormat="1" applyFont="1" applyFill="1" applyBorder="1" applyProtection="1"/>
    <xf numFmtId="0" fontId="3" fillId="3" borderId="28" xfId="0" applyFont="1" applyFill="1" applyBorder="1" applyProtection="1"/>
    <xf numFmtId="44" fontId="1" fillId="6" borderId="37" xfId="0" applyNumberFormat="1" applyFont="1" applyFill="1" applyBorder="1" applyProtection="1"/>
    <xf numFmtId="165" fontId="3" fillId="3" borderId="5" xfId="2" applyNumberFormat="1" applyFont="1" applyFill="1" applyBorder="1" applyProtection="1"/>
    <xf numFmtId="165" fontId="22" fillId="3" borderId="5" xfId="6" applyNumberFormat="1" applyFont="1" applyFill="1" applyBorder="1" applyProtection="1"/>
    <xf numFmtId="0" fontId="1" fillId="3" borderId="14" xfId="0" applyFont="1" applyFill="1" applyBorder="1" applyAlignment="1" applyProtection="1">
      <alignment wrapText="1"/>
    </xf>
    <xf numFmtId="170" fontId="7" fillId="6" borderId="5" xfId="0" applyNumberFormat="1" applyFont="1" applyFill="1" applyBorder="1" applyAlignment="1" applyProtection="1">
      <alignment wrapText="1"/>
    </xf>
    <xf numFmtId="170" fontId="7" fillId="6" borderId="21" xfId="0" applyNumberFormat="1" applyFont="1" applyFill="1" applyBorder="1" applyProtection="1"/>
    <xf numFmtId="166" fontId="3" fillId="0" borderId="18" xfId="0" applyNumberFormat="1" applyFont="1" applyBorder="1" applyProtection="1"/>
    <xf numFmtId="165" fontId="22" fillId="0" borderId="0" xfId="6" applyNumberFormat="1" applyFont="1" applyFill="1" applyProtection="1"/>
    <xf numFmtId="0" fontId="22" fillId="0" borderId="15" xfId="0" applyFont="1" applyBorder="1" applyProtection="1"/>
    <xf numFmtId="170" fontId="22" fillId="0" borderId="17" xfId="0" applyNumberFormat="1" applyFont="1" applyBorder="1" applyProtection="1"/>
    <xf numFmtId="0" fontId="22" fillId="0" borderId="17" xfId="0" applyFont="1" applyBorder="1" applyProtection="1"/>
    <xf numFmtId="165" fontId="3" fillId="0" borderId="17" xfId="0" applyNumberFormat="1" applyFont="1" applyBorder="1" applyProtection="1"/>
    <xf numFmtId="165" fontId="22" fillId="0" borderId="17" xfId="6" applyNumberFormat="1" applyFont="1" applyFill="1" applyBorder="1" applyProtection="1"/>
    <xf numFmtId="0" fontId="1" fillId="0" borderId="17" xfId="0" applyFont="1" applyBorder="1" applyAlignment="1" applyProtection="1">
      <alignment wrapText="1"/>
    </xf>
    <xf numFmtId="0" fontId="1" fillId="0" borderId="16" xfId="0" applyFont="1" applyBorder="1" applyProtection="1"/>
    <xf numFmtId="170" fontId="21" fillId="0" borderId="0" xfId="0" applyNumberFormat="1" applyFont="1" applyProtection="1"/>
    <xf numFmtId="9" fontId="21" fillId="0" borderId="0" xfId="0" applyNumberFormat="1" applyFont="1" applyProtection="1"/>
  </cellXfs>
  <cellStyles count="10">
    <cellStyle name="Procent" xfId="9" builtinId="5"/>
    <cellStyle name="Procent 2" xfId="4" xr:uid="{A5D0BD44-E1A1-4F7C-9E88-84F56C4657FE}"/>
    <cellStyle name="Standaard" xfId="0" builtinId="0"/>
    <cellStyle name="Standaard 4" xfId="1" xr:uid="{2516F1EF-7F8D-469E-98DD-2006F78AE4EA}"/>
    <cellStyle name="Standaard_Begrotingsmodel NZa" xfId="8" xr:uid="{3540E09F-3594-4F23-A21C-5EE45E8310CC}"/>
    <cellStyle name="Standaard_Gemeente Nijmegen-begrotingsmodel" xfId="2" xr:uid="{CB19A26F-4DFC-4361-867E-5DC215AA32AE}"/>
    <cellStyle name="Standaard_Gemeente Nijmegen-begrotingsmodel 2" xfId="5" xr:uid="{2DB276ED-4AD8-49F8-A9B4-70B376DBD271}"/>
    <cellStyle name="Standaard_Gemeente Nijmegen-begrotingsmodel 2 2" xfId="6" xr:uid="{E78D9B7D-4E58-46D2-9B4B-AD9EE27ECF9F}"/>
    <cellStyle name="Valuta" xfId="7" builtinId="4"/>
    <cellStyle name="Valuta 2" xfId="3" xr:uid="{617E9597-3377-4D3E-A705-C670821690CB}"/>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4E10-5E14-41D2-8E50-8342C390F223}">
  <sheetPr codeName="Blad1"/>
  <dimension ref="A1:J33"/>
  <sheetViews>
    <sheetView showGridLines="0" tabSelected="1" workbookViewId="0">
      <selection activeCell="B2" sqref="B2"/>
    </sheetView>
  </sheetViews>
  <sheetFormatPr defaultColWidth="0" defaultRowHeight="14.4" zeroHeight="1" x14ac:dyDescent="0.3"/>
  <cols>
    <col min="1" max="1" width="3.44140625" style="3" bestFit="1" customWidth="1"/>
    <col min="2" max="2" width="134.6640625" style="6" customWidth="1"/>
    <col min="3" max="3" width="26" style="3" customWidth="1"/>
    <col min="4" max="4" width="4.44140625" style="3" customWidth="1"/>
    <col min="5" max="10" width="0" style="3" hidden="1" customWidth="1"/>
    <col min="11" max="16384" width="8.88671875" style="3" hidden="1"/>
  </cols>
  <sheetData>
    <row r="1" spans="1:10" ht="15" thickBot="1" x14ac:dyDescent="0.35"/>
    <row r="2" spans="1:10" ht="17.399999999999999" x14ac:dyDescent="0.3">
      <c r="A2" s="30"/>
      <c r="B2" s="32" t="s">
        <v>117</v>
      </c>
      <c r="C2" s="1"/>
      <c r="D2" s="2"/>
      <c r="E2" s="2"/>
      <c r="F2" s="2"/>
      <c r="G2" s="2"/>
      <c r="H2" s="2"/>
      <c r="I2" s="2"/>
      <c r="J2" s="2"/>
    </row>
    <row r="3" spans="1:10" customFormat="1" x14ac:dyDescent="0.3"/>
    <row r="4" spans="1:10" x14ac:dyDescent="0.3">
      <c r="A4" s="30"/>
      <c r="B4" s="5" t="s">
        <v>165</v>
      </c>
      <c r="C4" s="4"/>
    </row>
    <row r="5" spans="1:10" x14ac:dyDescent="0.3">
      <c r="A5" s="30"/>
      <c r="B5" s="23" t="s">
        <v>128</v>
      </c>
      <c r="C5" s="260"/>
    </row>
    <row r="6" spans="1:10" x14ac:dyDescent="0.3">
      <c r="A6" s="30" t="s">
        <v>90</v>
      </c>
      <c r="B6" s="24" t="s">
        <v>129</v>
      </c>
      <c r="C6" s="261"/>
    </row>
    <row r="7" spans="1:10" x14ac:dyDescent="0.3">
      <c r="A7" s="30" t="s">
        <v>91</v>
      </c>
      <c r="B7" s="24" t="s">
        <v>122</v>
      </c>
      <c r="C7" s="261"/>
    </row>
    <row r="8" spans="1:10" x14ac:dyDescent="0.3">
      <c r="A8" s="30" t="s">
        <v>93</v>
      </c>
      <c r="B8" s="24" t="s">
        <v>126</v>
      </c>
      <c r="C8" s="262"/>
    </row>
    <row r="9" spans="1:10" x14ac:dyDescent="0.3">
      <c r="A9" s="30" t="s">
        <v>94</v>
      </c>
      <c r="B9" s="24" t="s">
        <v>85</v>
      </c>
      <c r="C9" s="28" t="s">
        <v>86</v>
      </c>
    </row>
    <row r="10" spans="1:10" x14ac:dyDescent="0.3">
      <c r="A10" s="30" t="s">
        <v>95</v>
      </c>
      <c r="B10" s="24" t="s">
        <v>89</v>
      </c>
      <c r="C10" s="29" t="s">
        <v>127</v>
      </c>
    </row>
    <row r="11" spans="1:10" ht="30.6" customHeight="1" x14ac:dyDescent="0.3">
      <c r="A11" s="30" t="s">
        <v>96</v>
      </c>
      <c r="B11" s="24" t="s">
        <v>92</v>
      </c>
      <c r="C11" s="263"/>
    </row>
    <row r="12" spans="1:10" x14ac:dyDescent="0.3">
      <c r="A12" s="30" t="s">
        <v>97</v>
      </c>
      <c r="B12" s="25" t="s">
        <v>135</v>
      </c>
      <c r="C12" s="264"/>
    </row>
    <row r="13" spans="1:10" x14ac:dyDescent="0.3">
      <c r="A13" s="30" t="s">
        <v>98</v>
      </c>
      <c r="B13" s="24" t="s">
        <v>121</v>
      </c>
      <c r="C13" s="264"/>
    </row>
    <row r="14" spans="1:10" ht="25.2" x14ac:dyDescent="0.3">
      <c r="A14" s="30" t="s">
        <v>99</v>
      </c>
      <c r="B14" s="25" t="s">
        <v>140</v>
      </c>
      <c r="C14" s="264"/>
    </row>
    <row r="15" spans="1:10" ht="96.75" customHeight="1" x14ac:dyDescent="0.3">
      <c r="A15" s="30" t="s">
        <v>130</v>
      </c>
      <c r="B15" s="25" t="s">
        <v>102</v>
      </c>
      <c r="C15" s="264"/>
    </row>
    <row r="16" spans="1:10" ht="39.75" customHeight="1" x14ac:dyDescent="0.3">
      <c r="A16" s="30" t="s">
        <v>100</v>
      </c>
      <c r="B16" s="25" t="s">
        <v>149</v>
      </c>
      <c r="C16" s="264"/>
    </row>
    <row r="17" spans="1:3" ht="50.4" x14ac:dyDescent="0.3">
      <c r="A17" s="30" t="s">
        <v>101</v>
      </c>
      <c r="B17" s="25" t="s">
        <v>158</v>
      </c>
      <c r="C17" s="264"/>
    </row>
    <row r="18" spans="1:3" ht="27.75" customHeight="1" x14ac:dyDescent="0.3">
      <c r="A18" s="30" t="s">
        <v>131</v>
      </c>
      <c r="B18" s="25" t="s">
        <v>166</v>
      </c>
      <c r="C18" s="264"/>
    </row>
    <row r="19" spans="1:3" ht="37.799999999999997" x14ac:dyDescent="0.3">
      <c r="A19" s="30" t="s">
        <v>132</v>
      </c>
      <c r="B19" s="25" t="s">
        <v>155</v>
      </c>
      <c r="C19" s="264"/>
    </row>
    <row r="20" spans="1:3" ht="50.4" x14ac:dyDescent="0.3">
      <c r="A20" s="30" t="s">
        <v>133</v>
      </c>
      <c r="B20" s="24" t="s">
        <v>138</v>
      </c>
      <c r="C20" s="264"/>
    </row>
    <row r="21" spans="1:3" ht="43.95" customHeight="1" x14ac:dyDescent="0.3">
      <c r="A21" s="30" t="s">
        <v>134</v>
      </c>
      <c r="B21" s="25" t="s">
        <v>145</v>
      </c>
      <c r="C21" s="264"/>
    </row>
    <row r="22" spans="1:3" ht="37.799999999999997" x14ac:dyDescent="0.3">
      <c r="A22" s="30" t="s">
        <v>141</v>
      </c>
      <c r="B22" s="24" t="s">
        <v>103</v>
      </c>
      <c r="C22" s="264"/>
    </row>
    <row r="23" spans="1:3" x14ac:dyDescent="0.3">
      <c r="A23" s="30" t="s">
        <v>156</v>
      </c>
      <c r="B23" s="24" t="s">
        <v>123</v>
      </c>
      <c r="C23" s="265"/>
    </row>
    <row r="24" spans="1:3" x14ac:dyDescent="0.3">
      <c r="A24" s="30" t="s">
        <v>157</v>
      </c>
      <c r="B24" s="26" t="s">
        <v>142</v>
      </c>
      <c r="C24" s="27"/>
    </row>
    <row r="25" spans="1:3" ht="15" thickBot="1" x14ac:dyDescent="0.35">
      <c r="B25" s="259"/>
      <c r="C25" s="259"/>
    </row>
    <row r="26" spans="1:3" x14ac:dyDescent="0.3">
      <c r="B26" s="266" t="s">
        <v>136</v>
      </c>
      <c r="C26" s="267"/>
    </row>
    <row r="27" spans="1:3" x14ac:dyDescent="0.3">
      <c r="B27" s="9" t="s">
        <v>137</v>
      </c>
      <c r="C27" s="10"/>
    </row>
    <row r="28" spans="1:3" x14ac:dyDescent="0.3">
      <c r="B28" s="253" t="s">
        <v>87</v>
      </c>
      <c r="C28" s="254"/>
    </row>
    <row r="29" spans="1:3" x14ac:dyDescent="0.3">
      <c r="B29" s="253" t="s">
        <v>124</v>
      </c>
      <c r="C29" s="254"/>
    </row>
    <row r="30" spans="1:3" x14ac:dyDescent="0.3">
      <c r="B30" s="253" t="s">
        <v>125</v>
      </c>
      <c r="C30" s="254"/>
    </row>
    <row r="31" spans="1:3" ht="40.5" customHeight="1" x14ac:dyDescent="0.3">
      <c r="B31" s="255" t="s">
        <v>88</v>
      </c>
      <c r="C31" s="256"/>
    </row>
    <row r="32" spans="1:3" ht="15" thickBot="1" x14ac:dyDescent="0.35">
      <c r="B32" s="257"/>
      <c r="C32" s="258"/>
    </row>
    <row r="33" x14ac:dyDescent="0.3"/>
  </sheetData>
  <sheetProtection algorithmName="SHA-512" hashValue="Xdfa6pErhS6yT1IZrwDy4DI8eofJBCxBoArhelcF2c9tpO8n48y4/iRqFlVrnRCF+EpTB7dSIpyIXPkgD2OObg==" saltValue="Ek6BTx1Yy41S14nqVJYYDQ==" spinCount="100000" sheet="1" objects="1" scenarios="1" formatColumns="0"/>
  <mergeCells count="8">
    <mergeCell ref="B30:C30"/>
    <mergeCell ref="B31:C32"/>
    <mergeCell ref="B25:C25"/>
    <mergeCell ref="C5:C8"/>
    <mergeCell ref="C11:C23"/>
    <mergeCell ref="B26:C26"/>
    <mergeCell ref="B28:C28"/>
    <mergeCell ref="B29:C2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0119-CE9E-4A7B-90E2-2879C7FF433B}">
  <sheetPr codeName="Blad11"/>
  <dimension ref="A1:H50"/>
  <sheetViews>
    <sheetView showGridLines="0" workbookViewId="0">
      <selection activeCell="B2" sqref="B2:F2"/>
    </sheetView>
  </sheetViews>
  <sheetFormatPr defaultColWidth="0" defaultRowHeight="14.4" zeroHeight="1" x14ac:dyDescent="0.3"/>
  <cols>
    <col min="1" max="1" width="4.109375" customWidth="1"/>
    <col min="2" max="2" width="34.6640625" customWidth="1"/>
    <col min="3" max="3" width="26.44140625" bestFit="1" customWidth="1"/>
    <col min="4" max="4" width="14" customWidth="1"/>
    <col min="5" max="5" width="12" customWidth="1"/>
    <col min="6" max="6" width="14.109375" customWidth="1"/>
    <col min="7" max="7" width="4.44140625" customWidth="1"/>
    <col min="8" max="8" width="0" hidden="1" customWidth="1"/>
    <col min="9" max="16384" width="9.109375" hidden="1"/>
  </cols>
  <sheetData>
    <row r="1" spans="2:7" x14ac:dyDescent="0.3">
      <c r="B1" s="88"/>
      <c r="C1" s="89"/>
      <c r="D1" s="90"/>
      <c r="E1" s="90"/>
      <c r="F1" s="90"/>
      <c r="G1" s="90"/>
    </row>
    <row r="2" spans="2:7" s="92" customFormat="1" ht="21.75" customHeight="1" thickBot="1" x14ac:dyDescent="0.35">
      <c r="B2" s="285" t="s">
        <v>180</v>
      </c>
      <c r="C2" s="285"/>
      <c r="D2" s="285"/>
      <c r="E2" s="285"/>
      <c r="F2" s="286"/>
      <c r="G2" s="91"/>
    </row>
    <row r="3" spans="2:7" ht="15" thickBot="1" x14ac:dyDescent="0.35"/>
    <row r="4" spans="2:7" ht="27" thickBot="1" x14ac:dyDescent="0.35">
      <c r="B4" s="93" t="s">
        <v>81</v>
      </c>
      <c r="C4" s="94" t="s">
        <v>82</v>
      </c>
      <c r="D4" s="95" t="s">
        <v>83</v>
      </c>
      <c r="E4" s="95" t="s">
        <v>84</v>
      </c>
      <c r="F4" s="96" t="s">
        <v>164</v>
      </c>
    </row>
    <row r="5" spans="2:7" x14ac:dyDescent="0.3">
      <c r="B5" s="106"/>
      <c r="C5" s="107"/>
      <c r="D5" s="11"/>
      <c r="E5" s="12"/>
      <c r="F5" s="108">
        <f>D5*E5+D5</f>
        <v>0</v>
      </c>
    </row>
    <row r="6" spans="2:7" x14ac:dyDescent="0.3">
      <c r="B6" s="109"/>
      <c r="C6" s="110"/>
      <c r="D6" s="22"/>
      <c r="E6" s="13"/>
      <c r="F6" s="108">
        <f t="shared" ref="F6:F49" si="0">D6*E6+D6</f>
        <v>0</v>
      </c>
    </row>
    <row r="7" spans="2:7" x14ac:dyDescent="0.3">
      <c r="B7" s="109"/>
      <c r="C7" s="110"/>
      <c r="D7" s="22"/>
      <c r="E7" s="13"/>
      <c r="F7" s="108">
        <f t="shared" si="0"/>
        <v>0</v>
      </c>
    </row>
    <row r="8" spans="2:7" x14ac:dyDescent="0.3">
      <c r="B8" s="109"/>
      <c r="C8" s="110"/>
      <c r="D8" s="22"/>
      <c r="E8" s="13"/>
      <c r="F8" s="108">
        <f t="shared" si="0"/>
        <v>0</v>
      </c>
    </row>
    <row r="9" spans="2:7" x14ac:dyDescent="0.3">
      <c r="B9" s="109"/>
      <c r="C9" s="110"/>
      <c r="D9" s="22"/>
      <c r="E9" s="13"/>
      <c r="F9" s="108">
        <f t="shared" si="0"/>
        <v>0</v>
      </c>
    </row>
    <row r="10" spans="2:7" x14ac:dyDescent="0.3">
      <c r="B10" s="109"/>
      <c r="C10" s="110"/>
      <c r="D10" s="22"/>
      <c r="E10" s="13"/>
      <c r="F10" s="108">
        <f t="shared" si="0"/>
        <v>0</v>
      </c>
    </row>
    <row r="11" spans="2:7" x14ac:dyDescent="0.3">
      <c r="B11" s="109"/>
      <c r="C11" s="110"/>
      <c r="D11" s="22"/>
      <c r="E11" s="13"/>
      <c r="F11" s="108">
        <f t="shared" si="0"/>
        <v>0</v>
      </c>
    </row>
    <row r="12" spans="2:7" x14ac:dyDescent="0.3">
      <c r="B12" s="109"/>
      <c r="C12" s="110"/>
      <c r="D12" s="22"/>
      <c r="E12" s="13"/>
      <c r="F12" s="108">
        <f t="shared" si="0"/>
        <v>0</v>
      </c>
    </row>
    <row r="13" spans="2:7" x14ac:dyDescent="0.3">
      <c r="B13" s="109"/>
      <c r="C13" s="110"/>
      <c r="D13" s="22"/>
      <c r="E13" s="13"/>
      <c r="F13" s="108">
        <f t="shared" si="0"/>
        <v>0</v>
      </c>
    </row>
    <row r="14" spans="2:7" x14ac:dyDescent="0.3">
      <c r="B14" s="109"/>
      <c r="C14" s="110"/>
      <c r="D14" s="22"/>
      <c r="E14" s="13"/>
      <c r="F14" s="108">
        <f t="shared" si="0"/>
        <v>0</v>
      </c>
    </row>
    <row r="15" spans="2:7" x14ac:dyDescent="0.3">
      <c r="B15" s="109"/>
      <c r="C15" s="110"/>
      <c r="D15" s="22"/>
      <c r="E15" s="13"/>
      <c r="F15" s="108">
        <f t="shared" si="0"/>
        <v>0</v>
      </c>
    </row>
    <row r="16" spans="2:7" x14ac:dyDescent="0.3">
      <c r="B16" s="109"/>
      <c r="C16" s="110"/>
      <c r="D16" s="22"/>
      <c r="E16" s="13"/>
      <c r="F16" s="108">
        <f t="shared" si="0"/>
        <v>0</v>
      </c>
    </row>
    <row r="17" spans="2:6" x14ac:dyDescent="0.3">
      <c r="B17" s="109"/>
      <c r="C17" s="110"/>
      <c r="D17" s="22"/>
      <c r="E17" s="13"/>
      <c r="F17" s="108">
        <f t="shared" si="0"/>
        <v>0</v>
      </c>
    </row>
    <row r="18" spans="2:6" x14ac:dyDescent="0.3">
      <c r="B18" s="109"/>
      <c r="C18" s="110"/>
      <c r="D18" s="22"/>
      <c r="E18" s="13"/>
      <c r="F18" s="108">
        <f t="shared" si="0"/>
        <v>0</v>
      </c>
    </row>
    <row r="19" spans="2:6" x14ac:dyDescent="0.3">
      <c r="B19" s="109"/>
      <c r="C19" s="110"/>
      <c r="D19" s="22"/>
      <c r="E19" s="13"/>
      <c r="F19" s="108">
        <f t="shared" si="0"/>
        <v>0</v>
      </c>
    </row>
    <row r="20" spans="2:6" x14ac:dyDescent="0.3">
      <c r="B20" s="109"/>
      <c r="C20" s="110"/>
      <c r="D20" s="22"/>
      <c r="E20" s="13"/>
      <c r="F20" s="108">
        <f t="shared" si="0"/>
        <v>0</v>
      </c>
    </row>
    <row r="21" spans="2:6" x14ac:dyDescent="0.3">
      <c r="B21" s="109"/>
      <c r="C21" s="110"/>
      <c r="D21" s="22"/>
      <c r="E21" s="13"/>
      <c r="F21" s="108">
        <f t="shared" si="0"/>
        <v>0</v>
      </c>
    </row>
    <row r="22" spans="2:6" x14ac:dyDescent="0.3">
      <c r="B22" s="109"/>
      <c r="C22" s="110"/>
      <c r="D22" s="22"/>
      <c r="E22" s="13"/>
      <c r="F22" s="108">
        <f t="shared" si="0"/>
        <v>0</v>
      </c>
    </row>
    <row r="23" spans="2:6" x14ac:dyDescent="0.3">
      <c r="B23" s="109"/>
      <c r="C23" s="110"/>
      <c r="D23" s="22"/>
      <c r="E23" s="13"/>
      <c r="F23" s="108">
        <f t="shared" si="0"/>
        <v>0</v>
      </c>
    </row>
    <row r="24" spans="2:6" x14ac:dyDescent="0.3">
      <c r="B24" s="109"/>
      <c r="C24" s="110"/>
      <c r="D24" s="22"/>
      <c r="E24" s="13"/>
      <c r="F24" s="108">
        <f t="shared" si="0"/>
        <v>0</v>
      </c>
    </row>
    <row r="25" spans="2:6" x14ac:dyDescent="0.3">
      <c r="B25" s="109"/>
      <c r="C25" s="110"/>
      <c r="D25" s="22"/>
      <c r="E25" s="13"/>
      <c r="F25" s="108">
        <f t="shared" si="0"/>
        <v>0</v>
      </c>
    </row>
    <row r="26" spans="2:6" x14ac:dyDescent="0.3">
      <c r="B26" s="111"/>
      <c r="C26" s="110"/>
      <c r="D26" s="22"/>
      <c r="E26" s="13"/>
      <c r="F26" s="108">
        <f t="shared" si="0"/>
        <v>0</v>
      </c>
    </row>
    <row r="27" spans="2:6" x14ac:dyDescent="0.3">
      <c r="B27" s="109"/>
      <c r="C27" s="110"/>
      <c r="D27" s="22"/>
      <c r="E27" s="13"/>
      <c r="F27" s="108">
        <f t="shared" si="0"/>
        <v>0</v>
      </c>
    </row>
    <row r="28" spans="2:6" x14ac:dyDescent="0.3">
      <c r="B28" s="109"/>
      <c r="C28" s="110"/>
      <c r="D28" s="22"/>
      <c r="E28" s="13"/>
      <c r="F28" s="108">
        <f t="shared" si="0"/>
        <v>0</v>
      </c>
    </row>
    <row r="29" spans="2:6" x14ac:dyDescent="0.3">
      <c r="B29" s="109"/>
      <c r="C29" s="110"/>
      <c r="D29" s="22"/>
      <c r="E29" s="13"/>
      <c r="F29" s="108">
        <f t="shared" si="0"/>
        <v>0</v>
      </c>
    </row>
    <row r="30" spans="2:6" x14ac:dyDescent="0.3">
      <c r="B30" s="109"/>
      <c r="C30" s="110"/>
      <c r="D30" s="22"/>
      <c r="E30" s="13"/>
      <c r="F30" s="108">
        <f t="shared" si="0"/>
        <v>0</v>
      </c>
    </row>
    <row r="31" spans="2:6" x14ac:dyDescent="0.3">
      <c r="B31" s="109"/>
      <c r="C31" s="110"/>
      <c r="D31" s="22"/>
      <c r="E31" s="13"/>
      <c r="F31" s="108">
        <f t="shared" si="0"/>
        <v>0</v>
      </c>
    </row>
    <row r="32" spans="2:6" x14ac:dyDescent="0.3">
      <c r="B32" s="109"/>
      <c r="C32" s="110"/>
      <c r="D32" s="22"/>
      <c r="E32" s="13"/>
      <c r="F32" s="108">
        <f t="shared" si="0"/>
        <v>0</v>
      </c>
    </row>
    <row r="33" spans="2:6" x14ac:dyDescent="0.3">
      <c r="B33" s="109"/>
      <c r="C33" s="110"/>
      <c r="D33" s="22"/>
      <c r="E33" s="13"/>
      <c r="F33" s="108">
        <f t="shared" si="0"/>
        <v>0</v>
      </c>
    </row>
    <row r="34" spans="2:6" x14ac:dyDescent="0.3">
      <c r="B34" s="109"/>
      <c r="C34" s="110"/>
      <c r="D34" s="22"/>
      <c r="E34" s="13"/>
      <c r="F34" s="108">
        <f t="shared" si="0"/>
        <v>0</v>
      </c>
    </row>
    <row r="35" spans="2:6" x14ac:dyDescent="0.3">
      <c r="B35" s="109"/>
      <c r="C35" s="110"/>
      <c r="D35" s="22"/>
      <c r="E35" s="13"/>
      <c r="F35" s="108">
        <f t="shared" si="0"/>
        <v>0</v>
      </c>
    </row>
    <row r="36" spans="2:6" x14ac:dyDescent="0.3">
      <c r="B36" s="109"/>
      <c r="C36" s="110"/>
      <c r="D36" s="22"/>
      <c r="E36" s="13"/>
      <c r="F36" s="108">
        <f t="shared" si="0"/>
        <v>0</v>
      </c>
    </row>
    <row r="37" spans="2:6" x14ac:dyDescent="0.3">
      <c r="B37" s="109"/>
      <c r="C37" s="110"/>
      <c r="D37" s="22"/>
      <c r="E37" s="13"/>
      <c r="F37" s="108">
        <f t="shared" si="0"/>
        <v>0</v>
      </c>
    </row>
    <row r="38" spans="2:6" x14ac:dyDescent="0.3">
      <c r="B38" s="109"/>
      <c r="C38" s="110"/>
      <c r="D38" s="22"/>
      <c r="E38" s="13"/>
      <c r="F38" s="108">
        <f t="shared" si="0"/>
        <v>0</v>
      </c>
    </row>
    <row r="39" spans="2:6" x14ac:dyDescent="0.3">
      <c r="B39" s="109"/>
      <c r="C39" s="110"/>
      <c r="D39" s="22"/>
      <c r="E39" s="13"/>
      <c r="F39" s="108">
        <f t="shared" si="0"/>
        <v>0</v>
      </c>
    </row>
    <row r="40" spans="2:6" x14ac:dyDescent="0.3">
      <c r="B40" s="109"/>
      <c r="C40" s="110"/>
      <c r="D40" s="22"/>
      <c r="E40" s="13"/>
      <c r="F40" s="108">
        <f t="shared" si="0"/>
        <v>0</v>
      </c>
    </row>
    <row r="41" spans="2:6" x14ac:dyDescent="0.3">
      <c r="B41" s="109"/>
      <c r="C41" s="110"/>
      <c r="D41" s="22"/>
      <c r="E41" s="13"/>
      <c r="F41" s="108">
        <f t="shared" si="0"/>
        <v>0</v>
      </c>
    </row>
    <row r="42" spans="2:6" x14ac:dyDescent="0.3">
      <c r="B42" s="109"/>
      <c r="C42" s="110"/>
      <c r="D42" s="22"/>
      <c r="E42" s="13"/>
      <c r="F42" s="108">
        <f t="shared" si="0"/>
        <v>0</v>
      </c>
    </row>
    <row r="43" spans="2:6" x14ac:dyDescent="0.3">
      <c r="B43" s="109"/>
      <c r="C43" s="110"/>
      <c r="D43" s="22"/>
      <c r="E43" s="13"/>
      <c r="F43" s="108">
        <f t="shared" si="0"/>
        <v>0</v>
      </c>
    </row>
    <row r="44" spans="2:6" x14ac:dyDescent="0.3">
      <c r="B44" s="109"/>
      <c r="C44" s="110"/>
      <c r="D44" s="22"/>
      <c r="E44" s="13"/>
      <c r="F44" s="108">
        <f t="shared" si="0"/>
        <v>0</v>
      </c>
    </row>
    <row r="45" spans="2:6" x14ac:dyDescent="0.3">
      <c r="B45" s="109"/>
      <c r="C45" s="110"/>
      <c r="D45" s="22"/>
      <c r="E45" s="13"/>
      <c r="F45" s="108">
        <f t="shared" si="0"/>
        <v>0</v>
      </c>
    </row>
    <row r="46" spans="2:6" x14ac:dyDescent="0.3">
      <c r="B46" s="109"/>
      <c r="C46" s="110"/>
      <c r="D46" s="22"/>
      <c r="E46" s="13"/>
      <c r="F46" s="108">
        <f t="shared" si="0"/>
        <v>0</v>
      </c>
    </row>
    <row r="47" spans="2:6" x14ac:dyDescent="0.3">
      <c r="B47" s="109"/>
      <c r="C47" s="110"/>
      <c r="D47" s="22"/>
      <c r="E47" s="13"/>
      <c r="F47" s="108">
        <f t="shared" si="0"/>
        <v>0</v>
      </c>
    </row>
    <row r="48" spans="2:6" x14ac:dyDescent="0.3">
      <c r="B48" s="109"/>
      <c r="C48" s="110"/>
      <c r="D48" s="22"/>
      <c r="E48" s="13"/>
      <c r="F48" s="108">
        <f t="shared" si="0"/>
        <v>0</v>
      </c>
    </row>
    <row r="49" spans="2:6" ht="15" thickBot="1" x14ac:dyDescent="0.35">
      <c r="B49" s="112"/>
      <c r="C49" s="113"/>
      <c r="D49" s="14"/>
      <c r="E49" s="15"/>
      <c r="F49" s="108">
        <f t="shared" si="0"/>
        <v>0</v>
      </c>
    </row>
    <row r="50" spans="2:6" x14ac:dyDescent="0.3">
      <c r="B50" s="89"/>
      <c r="C50" s="89"/>
      <c r="D50" s="90"/>
      <c r="E50" s="105"/>
      <c r="F50" s="90"/>
    </row>
  </sheetData>
  <sheetProtection sheet="1" objects="1" scenarios="1" formatColumns="0"/>
  <mergeCells count="1">
    <mergeCell ref="B2:F2"/>
  </mergeCells>
  <dataValidations count="1">
    <dataValidation type="list" allowBlank="1" showInputMessage="1" showErrorMessage="1" sqref="E5:E49" xr:uid="{5D05083F-B0F9-498F-95AE-271063B87600}">
      <formula1>BTW</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62FC-9043-48AA-9ED2-095D198A9C94}">
  <sheetPr codeName="Blad2"/>
  <dimension ref="A1:G12"/>
  <sheetViews>
    <sheetView showGridLines="0" workbookViewId="0">
      <selection activeCell="B2" sqref="B2:D2"/>
    </sheetView>
  </sheetViews>
  <sheetFormatPr defaultColWidth="0" defaultRowHeight="14.4" zeroHeight="1" x14ac:dyDescent="0.3"/>
  <cols>
    <col min="1" max="1" width="4" style="116" customWidth="1"/>
    <col min="2" max="2" width="39" style="116" customWidth="1"/>
    <col min="3" max="3" width="19.44140625" style="116" customWidth="1"/>
    <col min="4" max="4" width="20.109375" style="116" customWidth="1"/>
    <col min="5" max="5" width="11" style="117" customWidth="1"/>
    <col min="6" max="7" width="9.109375" style="116" customWidth="1"/>
    <col min="8" max="16384" width="9.109375" style="116" hidden="1"/>
  </cols>
  <sheetData>
    <row r="1" spans="2:5" x14ac:dyDescent="0.3">
      <c r="B1" s="115" t="s">
        <v>172</v>
      </c>
    </row>
    <row r="2" spans="2:5" ht="18" thickBot="1" x14ac:dyDescent="0.35">
      <c r="B2" s="268" t="s">
        <v>0</v>
      </c>
      <c r="C2" s="268"/>
      <c r="D2" s="268"/>
    </row>
    <row r="3" spans="2:5" customFormat="1" ht="15" thickBot="1" x14ac:dyDescent="0.35"/>
    <row r="4" spans="2:5" x14ac:dyDescent="0.3">
      <c r="B4" s="118" t="s">
        <v>1</v>
      </c>
      <c r="C4" s="119" t="s">
        <v>2</v>
      </c>
      <c r="D4" s="120" t="s">
        <v>3</v>
      </c>
    </row>
    <row r="5" spans="2:5" ht="47.25" customHeight="1" x14ac:dyDescent="0.3">
      <c r="B5" s="121" t="s">
        <v>139</v>
      </c>
      <c r="C5" s="49">
        <f>'1a.Begroting bedrijfsrestaurant'!D18</f>
        <v>0</v>
      </c>
      <c r="D5" s="50">
        <f>'1a.Begroting bedrijfsrestaurant'!F18</f>
        <v>0</v>
      </c>
    </row>
    <row r="6" spans="2:5" ht="58.95" customHeight="1" x14ac:dyDescent="0.3">
      <c r="B6" s="121" t="s">
        <v>6</v>
      </c>
      <c r="C6" s="129">
        <v>0</v>
      </c>
      <c r="D6" s="130">
        <v>0</v>
      </c>
      <c r="E6" s="116"/>
    </row>
    <row r="7" spans="2:5" ht="52.5" customHeight="1" thickBot="1" x14ac:dyDescent="0.35">
      <c r="B7" s="122" t="s">
        <v>5</v>
      </c>
      <c r="C7" s="131">
        <v>0</v>
      </c>
      <c r="D7" s="132">
        <v>0</v>
      </c>
      <c r="E7" s="116"/>
    </row>
    <row r="8" spans="2:5" ht="15" thickBot="1" x14ac:dyDescent="0.35">
      <c r="B8" s="123" t="s">
        <v>4</v>
      </c>
      <c r="C8" s="124">
        <f>SUM(C5:C7)</f>
        <v>0</v>
      </c>
      <c r="D8" s="125">
        <f>SUM(D5:D7)</f>
        <v>0</v>
      </c>
      <c r="E8" s="116"/>
    </row>
    <row r="9" spans="2:5" x14ac:dyDescent="0.3"/>
    <row r="10" spans="2:5" x14ac:dyDescent="0.25">
      <c r="B10" s="126" t="s">
        <v>181</v>
      </c>
      <c r="C10" s="127"/>
      <c r="D10" s="128"/>
    </row>
    <row r="11" spans="2:5" x14ac:dyDescent="0.3">
      <c r="B11" s="252" t="s">
        <v>182</v>
      </c>
      <c r="C11"/>
      <c r="D11"/>
      <c r="E11"/>
    </row>
    <row r="12" spans="2:5" x14ac:dyDescent="0.3"/>
  </sheetData>
  <sheetProtection sheet="1" objects="1" scenarios="1" formatColumns="0"/>
  <mergeCells count="1">
    <mergeCell ref="B2:D2"/>
  </mergeCells>
  <conditionalFormatting sqref="C5">
    <cfRule type="cellIs" dxfId="0" priority="1" operator="greaterThan">
      <formula>125000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3D9A-F3AE-44E5-96F3-3A620BA96A82}">
  <sheetPr codeName="Blad3"/>
  <dimension ref="A1:L49"/>
  <sheetViews>
    <sheetView showGridLines="0" workbookViewId="0">
      <selection activeCell="B2" sqref="B2:G2"/>
    </sheetView>
  </sheetViews>
  <sheetFormatPr defaultColWidth="0" defaultRowHeight="13.8" zeroHeight="1" x14ac:dyDescent="0.25"/>
  <cols>
    <col min="1" max="1" width="4" style="52" customWidth="1"/>
    <col min="2" max="2" width="53" style="52" customWidth="1"/>
    <col min="3" max="3" width="23.88671875" style="52" customWidth="1"/>
    <col min="4" max="4" width="21.6640625" style="52" customWidth="1"/>
    <col min="5" max="5" width="14.44140625" style="52" customWidth="1"/>
    <col min="6" max="6" width="21.5546875" style="52" customWidth="1"/>
    <col min="7" max="7" width="31.88671875" style="52" customWidth="1"/>
    <col min="8" max="8" width="6.109375" style="52" customWidth="1"/>
    <col min="9" max="9" width="9.109375" style="52" hidden="1" customWidth="1"/>
    <col min="10" max="10" width="49.109375" style="52" hidden="1" customWidth="1"/>
    <col min="11" max="11" width="12.88671875" style="52" hidden="1" customWidth="1"/>
    <col min="12" max="12" width="0" style="52" hidden="1" customWidth="1"/>
    <col min="13" max="16384" width="9.109375" style="52" hidden="1"/>
  </cols>
  <sheetData>
    <row r="1" spans="2:11" x14ac:dyDescent="0.25">
      <c r="B1" s="133"/>
      <c r="C1" s="134"/>
      <c r="D1" s="135"/>
      <c r="E1" s="135"/>
      <c r="F1" s="135"/>
      <c r="G1" s="135"/>
      <c r="H1" s="133"/>
      <c r="I1" s="133"/>
      <c r="J1" s="133"/>
      <c r="K1" s="133"/>
    </row>
    <row r="2" spans="2:11" ht="17.399999999999999" x14ac:dyDescent="0.25">
      <c r="B2" s="269" t="s">
        <v>173</v>
      </c>
      <c r="C2" s="269"/>
      <c r="D2" s="269"/>
      <c r="E2" s="269"/>
      <c r="F2" s="269"/>
      <c r="G2" s="270"/>
    </row>
    <row r="3" spans="2:11" customFormat="1" ht="14.4" x14ac:dyDescent="0.3"/>
    <row r="4" spans="2:11" ht="14.4" thickBot="1" x14ac:dyDescent="0.3">
      <c r="B4" s="136" t="s">
        <v>104</v>
      </c>
      <c r="C4" s="137"/>
      <c r="D4" s="138" t="s">
        <v>21</v>
      </c>
      <c r="E4" s="138" t="s">
        <v>84</v>
      </c>
      <c r="F4" s="138" t="s">
        <v>22</v>
      </c>
      <c r="G4" s="139"/>
    </row>
    <row r="5" spans="2:11" x14ac:dyDescent="0.25">
      <c r="B5" s="140"/>
      <c r="C5" s="141"/>
      <c r="D5" s="142"/>
      <c r="E5" s="143"/>
      <c r="F5" s="143"/>
      <c r="G5" s="144"/>
    </row>
    <row r="6" spans="2:11" x14ac:dyDescent="0.25">
      <c r="B6" s="145" t="s">
        <v>143</v>
      </c>
      <c r="C6" s="146"/>
      <c r="D6" s="41"/>
      <c r="E6" s="42"/>
      <c r="F6" s="31">
        <f>D6*E6+D6</f>
        <v>0</v>
      </c>
      <c r="G6" s="147" t="s">
        <v>159</v>
      </c>
    </row>
    <row r="7" spans="2:11" x14ac:dyDescent="0.25">
      <c r="B7" s="145" t="s">
        <v>186</v>
      </c>
      <c r="C7" s="146"/>
      <c r="D7" s="41"/>
      <c r="E7" s="42"/>
      <c r="F7" s="31">
        <f>D7*E7+D7</f>
        <v>0</v>
      </c>
      <c r="G7" s="250"/>
    </row>
    <row r="8" spans="2:11" x14ac:dyDescent="0.25">
      <c r="B8" s="145" t="s">
        <v>105</v>
      </c>
      <c r="C8" s="146"/>
      <c r="D8" s="43"/>
      <c r="E8" s="44"/>
      <c r="F8" s="31">
        <f t="shared" ref="F8:F13" si="0">D8*E8+D8</f>
        <v>0</v>
      </c>
      <c r="G8" s="144"/>
    </row>
    <row r="9" spans="2:11" x14ac:dyDescent="0.25">
      <c r="B9" s="145" t="s">
        <v>34</v>
      </c>
      <c r="C9" s="146"/>
      <c r="D9" s="148">
        <f>'1b. Algemene kosten restaur'!C30</f>
        <v>0</v>
      </c>
      <c r="E9" s="44"/>
      <c r="F9" s="31">
        <f t="shared" si="0"/>
        <v>0</v>
      </c>
      <c r="G9" s="144"/>
    </row>
    <row r="10" spans="2:11" x14ac:dyDescent="0.25">
      <c r="B10" s="145" t="s">
        <v>106</v>
      </c>
      <c r="C10" s="146"/>
      <c r="D10" s="43"/>
      <c r="E10" s="44"/>
      <c r="F10" s="31">
        <f t="shared" si="0"/>
        <v>0</v>
      </c>
      <c r="G10" s="144"/>
    </row>
    <row r="11" spans="2:11" x14ac:dyDescent="0.25">
      <c r="B11" s="140"/>
      <c r="C11" s="149" t="s">
        <v>75</v>
      </c>
      <c r="D11" s="31">
        <f>SUM(D6:D10)</f>
        <v>0</v>
      </c>
      <c r="E11" s="150"/>
      <c r="F11" s="31">
        <f>SUM(F6:F10)</f>
        <v>0</v>
      </c>
      <c r="G11" s="144"/>
    </row>
    <row r="12" spans="2:11" x14ac:dyDescent="0.25">
      <c r="B12" s="140"/>
      <c r="C12" s="151"/>
      <c r="D12" s="152"/>
      <c r="E12" s="153"/>
      <c r="F12" s="152"/>
      <c r="G12" s="144"/>
    </row>
    <row r="13" spans="2:11" x14ac:dyDescent="0.25">
      <c r="B13" s="145" t="s">
        <v>185</v>
      </c>
      <c r="C13" s="146"/>
      <c r="D13" s="43"/>
      <c r="E13" s="44"/>
      <c r="F13" s="31">
        <f t="shared" si="0"/>
        <v>0</v>
      </c>
      <c r="G13" s="144"/>
    </row>
    <row r="14" spans="2:11" x14ac:dyDescent="0.25">
      <c r="B14" s="145"/>
      <c r="C14" s="154" t="s">
        <v>107</v>
      </c>
      <c r="D14" s="155">
        <f>D13</f>
        <v>0</v>
      </c>
      <c r="E14" s="150"/>
      <c r="F14" s="31">
        <f>SUM(F13)</f>
        <v>0</v>
      </c>
      <c r="G14" s="144"/>
    </row>
    <row r="15" spans="2:11" x14ac:dyDescent="0.25">
      <c r="B15" s="156"/>
      <c r="C15" s="157"/>
      <c r="D15" s="158"/>
      <c r="E15" s="157"/>
      <c r="F15" s="157"/>
      <c r="G15" s="159"/>
    </row>
    <row r="16" spans="2:11" x14ac:dyDescent="0.25">
      <c r="B16" s="156"/>
      <c r="C16" s="157"/>
      <c r="D16" s="160"/>
      <c r="E16" s="161"/>
      <c r="F16" s="161"/>
      <c r="G16" s="144"/>
    </row>
    <row r="17" spans="2:12" x14ac:dyDescent="0.25">
      <c r="B17" s="162" t="s">
        <v>108</v>
      </c>
      <c r="C17" s="151"/>
      <c r="D17" s="160"/>
      <c r="E17" s="161"/>
      <c r="F17" s="161"/>
      <c r="G17" s="163"/>
      <c r="H17" s="151"/>
    </row>
    <row r="18" spans="2:12" x14ac:dyDescent="0.25">
      <c r="B18" s="146" t="s">
        <v>109</v>
      </c>
      <c r="C18" s="164"/>
      <c r="D18" s="165">
        <f>(D11-D14)</f>
        <v>0</v>
      </c>
      <c r="E18" s="166"/>
      <c r="F18" s="165">
        <f>F11-F14</f>
        <v>0</v>
      </c>
      <c r="G18" s="167" t="s">
        <v>152</v>
      </c>
      <c r="H18" s="151"/>
    </row>
    <row r="19" spans="2:12" x14ac:dyDescent="0.25">
      <c r="B19" s="162"/>
      <c r="C19" s="149"/>
      <c r="D19" s="168"/>
      <c r="E19" s="169"/>
      <c r="F19" s="169"/>
      <c r="G19" s="163"/>
      <c r="H19" s="151"/>
    </row>
    <row r="20" spans="2:12" x14ac:dyDescent="0.25">
      <c r="B20" s="146" t="s">
        <v>150</v>
      </c>
      <c r="C20" s="170"/>
      <c r="D20" s="45" t="s">
        <v>151</v>
      </c>
      <c r="E20" s="53"/>
      <c r="F20" s="53"/>
      <c r="G20" s="163"/>
      <c r="H20" s="151"/>
    </row>
    <row r="21" spans="2:12" x14ac:dyDescent="0.25">
      <c r="B21" s="162"/>
      <c r="C21" s="149"/>
      <c r="D21" s="169"/>
      <c r="E21" s="169"/>
      <c r="F21" s="169"/>
      <c r="G21" s="163"/>
      <c r="H21" s="151"/>
    </row>
    <row r="22" spans="2:12" x14ac:dyDescent="0.25">
      <c r="B22" s="171" t="s">
        <v>187</v>
      </c>
      <c r="C22" s="172"/>
      <c r="D22" s="173"/>
      <c r="E22" s="174"/>
      <c r="F22" s="174"/>
      <c r="G22" s="175"/>
      <c r="H22" s="176"/>
      <c r="I22" s="177"/>
      <c r="J22" s="177"/>
      <c r="K22" s="178"/>
      <c r="L22" s="178"/>
    </row>
    <row r="23" spans="2:12" x14ac:dyDescent="0.25">
      <c r="B23" s="251" t="s">
        <v>74</v>
      </c>
      <c r="C23" s="179"/>
      <c r="D23" s="180"/>
      <c r="E23" s="181"/>
      <c r="F23" s="181"/>
      <c r="G23" s="182"/>
      <c r="H23" s="176"/>
      <c r="I23" s="177"/>
      <c r="J23" s="177"/>
      <c r="K23" s="178"/>
      <c r="L23" s="178"/>
    </row>
    <row r="24" spans="2:12" x14ac:dyDescent="0.25"/>
    <row r="26" spans="2:12" hidden="1" x14ac:dyDescent="0.25">
      <c r="D26" s="178"/>
      <c r="E26" s="178"/>
      <c r="F26" s="178"/>
    </row>
    <row r="33" spans="2:12" x14ac:dyDescent="0.25"/>
    <row r="41" spans="2:12" s="178" customFormat="1" hidden="1" x14ac:dyDescent="0.25">
      <c r="B41" s="52"/>
      <c r="C41" s="52"/>
      <c r="D41" s="52"/>
      <c r="E41" s="52"/>
      <c r="F41" s="52"/>
      <c r="G41" s="52"/>
      <c r="H41" s="52"/>
      <c r="I41" s="52"/>
      <c r="J41" s="52"/>
      <c r="K41" s="52"/>
      <c r="L41" s="52"/>
    </row>
    <row r="42" spans="2:12" s="178" customFormat="1" hidden="1" x14ac:dyDescent="0.25">
      <c r="B42" s="52"/>
      <c r="C42" s="52"/>
      <c r="D42" s="52"/>
      <c r="E42" s="52"/>
      <c r="F42" s="52"/>
      <c r="G42" s="52"/>
      <c r="H42" s="52"/>
      <c r="I42" s="52"/>
      <c r="J42" s="52"/>
      <c r="K42" s="52"/>
      <c r="L42" s="52"/>
    </row>
    <row r="49" x14ac:dyDescent="0.25"/>
  </sheetData>
  <sheetProtection algorithmName="SHA-512" hashValue="UH+Gx0284AGn+PEkEvryH6uOpBMivDk6Pp/INtBDH7iqL9v2Rb5AeeqcgrKopTsaeKJ3gHQngky7BYuwx35W1Q==" saltValue="hDyAuqqKfUZ8ghR9TLHruw==" spinCount="100000" sheet="1" objects="1" scenarios="1" formatColumns="0"/>
  <mergeCells count="1">
    <mergeCell ref="B2:G2"/>
  </mergeCells>
  <dataValidations count="1">
    <dataValidation type="list" allowBlank="1" showInputMessage="1" showErrorMessage="1" sqref="E6:E10 E13" xr:uid="{938B9EBE-5451-4995-B9C8-6F8ADC1F7737}">
      <formula1>BTW</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C4E8-C1EC-4DD6-947A-DC90A3AE693D}">
  <sheetPr codeName="Blad5"/>
  <dimension ref="A1:G37"/>
  <sheetViews>
    <sheetView showGridLines="0" workbookViewId="0">
      <selection activeCell="B2" sqref="B2"/>
    </sheetView>
  </sheetViews>
  <sheetFormatPr defaultColWidth="0" defaultRowHeight="13.8" zeroHeight="1" x14ac:dyDescent="0.25"/>
  <cols>
    <col min="1" max="1" width="4.33203125" style="52" customWidth="1"/>
    <col min="2" max="2" width="42.44140625" style="52" customWidth="1"/>
    <col min="3" max="3" width="28.88671875" style="52" customWidth="1"/>
    <col min="4" max="4" width="9.109375" style="52" customWidth="1"/>
    <col min="5" max="16384" width="9.109375" style="52" hidden="1"/>
  </cols>
  <sheetData>
    <row r="1" spans="2:7" x14ac:dyDescent="0.25">
      <c r="B1" s="133"/>
      <c r="C1" s="183"/>
    </row>
    <row r="2" spans="2:7" s="186" customFormat="1" ht="17.399999999999999" x14ac:dyDescent="0.3">
      <c r="B2" s="184" t="s">
        <v>177</v>
      </c>
      <c r="C2" s="184"/>
      <c r="D2"/>
      <c r="E2" s="184"/>
      <c r="F2" s="184"/>
      <c r="G2" s="185"/>
    </row>
    <row r="3" spans="2:7" ht="14.4" thickBot="1" x14ac:dyDescent="0.3">
      <c r="B3" s="133"/>
      <c r="C3" s="183"/>
    </row>
    <row r="4" spans="2:7" x14ac:dyDescent="0.25">
      <c r="B4" s="187" t="s">
        <v>55</v>
      </c>
      <c r="C4" s="188" t="s">
        <v>162</v>
      </c>
    </row>
    <row r="5" spans="2:7" x14ac:dyDescent="0.25">
      <c r="B5" s="189"/>
      <c r="C5" s="190"/>
    </row>
    <row r="6" spans="2:7" x14ac:dyDescent="0.25">
      <c r="B6" s="191" t="s">
        <v>56</v>
      </c>
      <c r="C6" s="192"/>
    </row>
    <row r="7" spans="2:7" x14ac:dyDescent="0.25">
      <c r="B7" s="193" t="s">
        <v>57</v>
      </c>
      <c r="C7" s="46"/>
    </row>
    <row r="8" spans="2:7" x14ac:dyDescent="0.25">
      <c r="B8" s="193" t="s">
        <v>58</v>
      </c>
      <c r="C8" s="46"/>
    </row>
    <row r="9" spans="2:7" x14ac:dyDescent="0.25">
      <c r="B9" s="193" t="s">
        <v>59</v>
      </c>
      <c r="C9" s="46"/>
    </row>
    <row r="10" spans="2:7" x14ac:dyDescent="0.25">
      <c r="B10" s="193" t="s">
        <v>60</v>
      </c>
      <c r="C10" s="46"/>
    </row>
    <row r="11" spans="2:7" x14ac:dyDescent="0.25">
      <c r="B11" s="193" t="s">
        <v>61</v>
      </c>
      <c r="C11" s="46"/>
    </row>
    <row r="12" spans="2:7" x14ac:dyDescent="0.25">
      <c r="B12" s="194" t="s">
        <v>118</v>
      </c>
      <c r="C12" s="46"/>
    </row>
    <row r="13" spans="2:7" x14ac:dyDescent="0.25">
      <c r="B13" s="193" t="s">
        <v>62</v>
      </c>
      <c r="C13" s="46"/>
    </row>
    <row r="14" spans="2:7" x14ac:dyDescent="0.25">
      <c r="B14" s="195"/>
      <c r="C14" s="192"/>
    </row>
    <row r="15" spans="2:7" x14ac:dyDescent="0.25">
      <c r="B15" s="196" t="s">
        <v>63</v>
      </c>
      <c r="C15" s="40">
        <f>SUM(C7:C13)</f>
        <v>0</v>
      </c>
    </row>
    <row r="16" spans="2:7" x14ac:dyDescent="0.25">
      <c r="B16" s="195"/>
      <c r="C16" s="192"/>
    </row>
    <row r="17" spans="2:3" x14ac:dyDescent="0.25">
      <c r="B17" s="197" t="s">
        <v>64</v>
      </c>
      <c r="C17" s="198"/>
    </row>
    <row r="18" spans="2:3" x14ac:dyDescent="0.25">
      <c r="B18" s="193" t="s">
        <v>65</v>
      </c>
      <c r="C18" s="46"/>
    </row>
    <row r="19" spans="2:3" x14ac:dyDescent="0.25">
      <c r="B19" s="193" t="s">
        <v>66</v>
      </c>
      <c r="C19" s="46"/>
    </row>
    <row r="20" spans="2:3" x14ac:dyDescent="0.25">
      <c r="B20" s="193" t="s">
        <v>110</v>
      </c>
      <c r="C20" s="46"/>
    </row>
    <row r="21" spans="2:3" x14ac:dyDescent="0.25">
      <c r="B21" s="193" t="s">
        <v>67</v>
      </c>
      <c r="C21" s="46"/>
    </row>
    <row r="22" spans="2:3" x14ac:dyDescent="0.25">
      <c r="B22" s="193" t="s">
        <v>68</v>
      </c>
      <c r="C22" s="46"/>
    </row>
    <row r="23" spans="2:3" x14ac:dyDescent="0.25">
      <c r="B23" s="193" t="s">
        <v>69</v>
      </c>
      <c r="C23" s="46"/>
    </row>
    <row r="24" spans="2:3" x14ac:dyDescent="0.25">
      <c r="B24" s="193" t="s">
        <v>70</v>
      </c>
      <c r="C24" s="46"/>
    </row>
    <row r="25" spans="2:3" x14ac:dyDescent="0.25">
      <c r="B25" s="193" t="s">
        <v>119</v>
      </c>
      <c r="C25" s="46"/>
    </row>
    <row r="26" spans="2:3" x14ac:dyDescent="0.25">
      <c r="B26" s="193" t="s">
        <v>71</v>
      </c>
      <c r="C26" s="46"/>
    </row>
    <row r="27" spans="2:3" x14ac:dyDescent="0.25">
      <c r="B27" s="195"/>
      <c r="C27" s="192"/>
    </row>
    <row r="28" spans="2:3" x14ac:dyDescent="0.25">
      <c r="B28" s="196" t="s">
        <v>72</v>
      </c>
      <c r="C28" s="199">
        <f>SUM(C18:C26)</f>
        <v>0</v>
      </c>
    </row>
    <row r="29" spans="2:3" ht="14.4" thickBot="1" x14ac:dyDescent="0.3">
      <c r="B29" s="195"/>
      <c r="C29" s="192"/>
    </row>
    <row r="30" spans="2:3" ht="14.4" thickBot="1" x14ac:dyDescent="0.3">
      <c r="B30" s="200" t="s">
        <v>73</v>
      </c>
      <c r="C30" s="201">
        <f>C15+C28</f>
        <v>0</v>
      </c>
    </row>
    <row r="31" spans="2:3" x14ac:dyDescent="0.25"/>
    <row r="33" s="52" customFormat="1" hidden="1" x14ac:dyDescent="0.25"/>
    <row r="34" s="52" customFormat="1" hidden="1" x14ac:dyDescent="0.25"/>
    <row r="35" s="52" customFormat="1" hidden="1" x14ac:dyDescent="0.25"/>
    <row r="36" s="52" customFormat="1" hidden="1" x14ac:dyDescent="0.25"/>
    <row r="37" s="52" customFormat="1" hidden="1" x14ac:dyDescent="0.25"/>
  </sheetData>
  <sheetProtection algorithmName="SHA-512" hashValue="czfCHuA3dGA4tDTS0oJSl/RQFXxP+qbTiDyEGTeh+qevNC7qQJGghCEKZJhe3anBfHXzQc+/s/a3RpvfzzoIPg==" saltValue="D8uqIvb/uJKp/Aa23oNCsQ==" spinCount="100000" sheet="1" objects="1" scenarios="1" formatColumn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B223-4A5C-4CCC-BBEB-3562A5D195A8}">
  <sheetPr codeName="Blad6"/>
  <dimension ref="A1:E10"/>
  <sheetViews>
    <sheetView showGridLines="0" workbookViewId="0">
      <selection activeCell="B2" sqref="B2:D2"/>
    </sheetView>
  </sheetViews>
  <sheetFormatPr defaultColWidth="0" defaultRowHeight="13.8" zeroHeight="1" x14ac:dyDescent="0.25"/>
  <cols>
    <col min="1" max="1" width="3.88671875" style="52" customWidth="1"/>
    <col min="2" max="2" width="34.6640625" style="52" bestFit="1" customWidth="1"/>
    <col min="3" max="3" width="23.109375" style="52" customWidth="1"/>
    <col min="4" max="4" width="24.44140625" style="52" customWidth="1"/>
    <col min="5" max="5" width="4.44140625" style="52" customWidth="1"/>
    <col min="6" max="16384" width="9.109375" style="52" hidden="1"/>
  </cols>
  <sheetData>
    <row r="1" spans="2:4" x14ac:dyDescent="0.25"/>
    <row r="2" spans="2:4" ht="18" thickBot="1" x14ac:dyDescent="0.3">
      <c r="B2" s="268" t="s">
        <v>77</v>
      </c>
      <c r="C2" s="268"/>
      <c r="D2" s="268"/>
    </row>
    <row r="3" spans="2:4" customFormat="1" ht="15" thickBot="1" x14ac:dyDescent="0.35"/>
    <row r="4" spans="2:4" x14ac:dyDescent="0.25">
      <c r="B4" s="54" t="s">
        <v>1</v>
      </c>
      <c r="C4" s="55" t="s">
        <v>2</v>
      </c>
      <c r="D4" s="56" t="s">
        <v>3</v>
      </c>
    </row>
    <row r="5" spans="2:4" x14ac:dyDescent="0.25">
      <c r="B5" s="51" t="s">
        <v>78</v>
      </c>
      <c r="C5" s="57">
        <f>'2a. VVP Banqueting'!M30</f>
        <v>0</v>
      </c>
      <c r="D5" s="49">
        <f>'2a. VVP Banqueting'!N30</f>
        <v>0</v>
      </c>
    </row>
    <row r="6" spans="2:4" ht="25.2" x14ac:dyDescent="0.25">
      <c r="B6" s="51" t="s">
        <v>79</v>
      </c>
      <c r="C6" s="49">
        <f>'2b. Integraal uurtarief banq'!G18</f>
        <v>0</v>
      </c>
      <c r="D6" s="49">
        <f>'2b. Integraal uurtarief banq'!H18</f>
        <v>0</v>
      </c>
    </row>
    <row r="7" spans="2:4" x14ac:dyDescent="0.25">
      <c r="B7" s="51" t="s">
        <v>4</v>
      </c>
      <c r="C7" s="49">
        <f>SUM(C5:C6)</f>
        <v>0</v>
      </c>
      <c r="D7" s="50">
        <f>SUM(D5:D6)</f>
        <v>0</v>
      </c>
    </row>
    <row r="8" spans="2:4" ht="14.4" thickBot="1" x14ac:dyDescent="0.3">
      <c r="B8" s="51" t="s">
        <v>80</v>
      </c>
      <c r="C8" s="49">
        <f>'2c. Omzetrestitutie banqueting'!K12</f>
        <v>0</v>
      </c>
      <c r="D8" s="58">
        <f>'2c. Omzetrestitutie banqueting'!M12</f>
        <v>0</v>
      </c>
    </row>
    <row r="9" spans="2:4" ht="14.4" thickBot="1" x14ac:dyDescent="0.3">
      <c r="B9" s="59" t="s">
        <v>4</v>
      </c>
      <c r="C9" s="60">
        <f>SUM(C7-C8)</f>
        <v>0</v>
      </c>
      <c r="D9" s="61">
        <f>SUM(D7-D8)</f>
        <v>0</v>
      </c>
    </row>
    <row r="10" spans="2:4" x14ac:dyDescent="0.25"/>
  </sheetData>
  <sheetProtection sheet="1" objects="1" scenarios="1" formatColumns="0"/>
  <mergeCells count="1">
    <mergeCell ref="B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53ED-373A-463E-8877-7030C379D077}">
  <sheetPr codeName="Blad7"/>
  <dimension ref="A1:R49"/>
  <sheetViews>
    <sheetView showGridLines="0" zoomScale="80" zoomScaleNormal="80" workbookViewId="0">
      <selection activeCell="B2" sqref="B2"/>
    </sheetView>
  </sheetViews>
  <sheetFormatPr defaultColWidth="0" defaultRowHeight="13.8" zeroHeight="1" x14ac:dyDescent="0.25"/>
  <cols>
    <col min="1" max="1" width="3.6640625" style="291" customWidth="1"/>
    <col min="2" max="2" width="63.33203125" style="291" customWidth="1"/>
    <col min="3" max="3" width="11.5546875" style="367" customWidth="1"/>
    <col min="4" max="4" width="12.33203125" style="367" customWidth="1"/>
    <col min="5" max="5" width="8.33203125" style="367" customWidth="1"/>
    <col min="6" max="8" width="15.33203125" style="291" customWidth="1"/>
    <col min="9" max="9" width="13.88671875" style="291" customWidth="1"/>
    <col min="10" max="10" width="12.88671875" style="291" customWidth="1"/>
    <col min="11" max="11" width="12.6640625" style="291" customWidth="1"/>
    <col min="12" max="12" width="12.109375" style="290" customWidth="1"/>
    <col min="13" max="13" width="21.33203125" style="290" customWidth="1"/>
    <col min="14" max="14" width="21.5546875" style="291" customWidth="1"/>
    <col min="15" max="15" width="4.88671875" style="291" customWidth="1"/>
    <col min="16" max="16" width="32.6640625" style="291" hidden="1" customWidth="1"/>
    <col min="17" max="18" width="115" style="291" hidden="1" customWidth="1"/>
    <col min="19" max="16384" width="9.109375" style="291" hidden="1"/>
  </cols>
  <sheetData>
    <row r="1" spans="2:17" x14ac:dyDescent="0.25">
      <c r="B1" s="287"/>
      <c r="C1" s="288"/>
      <c r="D1" s="288"/>
      <c r="E1" s="288"/>
      <c r="F1" s="287"/>
      <c r="G1" s="287"/>
      <c r="H1" s="287"/>
      <c r="I1" s="289"/>
      <c r="J1" s="289"/>
      <c r="K1" s="287"/>
    </row>
    <row r="2" spans="2:17" ht="17.399999999999999" x14ac:dyDescent="0.3">
      <c r="B2" s="292" t="s">
        <v>175</v>
      </c>
      <c r="C2" s="293"/>
      <c r="D2" s="293"/>
      <c r="E2" s="293"/>
      <c r="F2" s="292"/>
      <c r="G2" s="292"/>
      <c r="H2" s="292"/>
      <c r="I2" s="292"/>
      <c r="J2" s="292"/>
      <c r="K2" s="292"/>
      <c r="L2" s="292"/>
      <c r="M2" s="292"/>
      <c r="N2" s="292"/>
    </row>
    <row r="3" spans="2:17" x14ac:dyDescent="0.25">
      <c r="B3" s="294"/>
      <c r="C3" s="288"/>
      <c r="D3" s="288"/>
      <c r="E3" s="288"/>
      <c r="F3" s="287"/>
      <c r="G3" s="287"/>
      <c r="H3" s="287"/>
      <c r="I3" s="295"/>
      <c r="J3" s="295"/>
      <c r="K3" s="287"/>
      <c r="N3" s="296"/>
      <c r="P3" s="291" t="s">
        <v>120</v>
      </c>
    </row>
    <row r="4" spans="2:17" ht="39.6" customHeight="1" x14ac:dyDescent="0.25">
      <c r="B4" s="297" t="s">
        <v>33</v>
      </c>
      <c r="C4" s="298" t="s">
        <v>167</v>
      </c>
      <c r="D4" s="298" t="s">
        <v>105</v>
      </c>
      <c r="E4" s="298" t="s">
        <v>168</v>
      </c>
      <c r="F4" s="299" t="s">
        <v>169</v>
      </c>
      <c r="G4" s="299" t="s">
        <v>170</v>
      </c>
      <c r="H4" s="299" t="s">
        <v>171</v>
      </c>
      <c r="I4" s="300" t="s">
        <v>163</v>
      </c>
      <c r="J4" s="300" t="s">
        <v>113</v>
      </c>
      <c r="K4" s="301" t="s">
        <v>176</v>
      </c>
      <c r="L4" s="302" t="s">
        <v>144</v>
      </c>
      <c r="M4" s="302" t="s">
        <v>161</v>
      </c>
      <c r="N4" s="303" t="s">
        <v>160</v>
      </c>
    </row>
    <row r="5" spans="2:17" ht="55.5" customHeight="1" x14ac:dyDescent="0.25">
      <c r="B5" s="304"/>
      <c r="C5" s="305"/>
      <c r="D5" s="305"/>
      <c r="E5" s="305"/>
      <c r="F5" s="306"/>
      <c r="G5" s="306"/>
      <c r="H5" s="306"/>
      <c r="I5" s="307" t="s">
        <v>35</v>
      </c>
      <c r="J5" s="307" t="s">
        <v>36</v>
      </c>
      <c r="K5" s="308" t="s">
        <v>36</v>
      </c>
      <c r="L5" s="309"/>
      <c r="M5" s="309"/>
      <c r="N5" s="310"/>
      <c r="Q5" s="291" t="s">
        <v>120</v>
      </c>
    </row>
    <row r="6" spans="2:17" x14ac:dyDescent="0.25">
      <c r="B6" s="311"/>
      <c r="C6" s="312"/>
      <c r="D6" s="312"/>
      <c r="E6" s="312"/>
      <c r="F6" s="313"/>
      <c r="G6" s="313"/>
      <c r="H6" s="313"/>
      <c r="I6" s="314"/>
      <c r="J6" s="315"/>
      <c r="K6" s="314"/>
      <c r="L6" s="316"/>
      <c r="M6" s="316"/>
      <c r="N6" s="317"/>
      <c r="Q6" s="291" t="s">
        <v>120</v>
      </c>
    </row>
    <row r="7" spans="2:17" x14ac:dyDescent="0.25">
      <c r="B7" s="318" t="s">
        <v>111</v>
      </c>
      <c r="C7" s="319"/>
      <c r="D7" s="319"/>
      <c r="E7" s="319"/>
      <c r="F7" s="320"/>
      <c r="G7" s="320"/>
      <c r="H7" s="320"/>
      <c r="I7" s="314"/>
      <c r="J7" s="315"/>
      <c r="K7" s="313"/>
      <c r="L7" s="316"/>
      <c r="M7" s="316"/>
      <c r="N7" s="317"/>
      <c r="O7" s="291" t="s">
        <v>120</v>
      </c>
    </row>
    <row r="8" spans="2:17" x14ac:dyDescent="0.25">
      <c r="B8" s="321" t="s">
        <v>37</v>
      </c>
      <c r="C8" s="245"/>
      <c r="D8" s="245"/>
      <c r="E8" s="245"/>
      <c r="F8" s="33"/>
      <c r="G8" s="34"/>
      <c r="H8" s="34"/>
      <c r="I8" s="322">
        <f>SUM(C8,D8,E8)</f>
        <v>0</v>
      </c>
      <c r="J8" s="323">
        <f>SUM(C8*F8)+(D8*G8)+(E8*H8)+I8</f>
        <v>0</v>
      </c>
      <c r="K8" s="324">
        <v>7.27</v>
      </c>
      <c r="L8" s="325">
        <v>445</v>
      </c>
      <c r="M8" s="326">
        <f>SUM(I8*L8)</f>
        <v>0</v>
      </c>
      <c r="N8" s="327">
        <f>SUM(J8*L8)</f>
        <v>0</v>
      </c>
    </row>
    <row r="9" spans="2:17" x14ac:dyDescent="0.25">
      <c r="B9" s="321" t="s">
        <v>38</v>
      </c>
      <c r="C9" s="245"/>
      <c r="D9" s="245"/>
      <c r="E9" s="245"/>
      <c r="F9" s="34"/>
      <c r="G9" s="34"/>
      <c r="H9" s="34"/>
      <c r="I9" s="322">
        <f>SUM(C9,D9,E9)</f>
        <v>0</v>
      </c>
      <c r="J9" s="323">
        <f>SUM(C9*F9)+(D9*G9)+(E9*H9)+I9</f>
        <v>0</v>
      </c>
      <c r="K9" s="324">
        <v>9.76</v>
      </c>
      <c r="L9" s="325">
        <v>2650</v>
      </c>
      <c r="M9" s="326">
        <f t="shared" ref="M9:M12" si="0">SUM(I9*L9)</f>
        <v>0</v>
      </c>
      <c r="N9" s="327">
        <f t="shared" ref="N9:N12" si="1">SUM(J9*L9)</f>
        <v>0</v>
      </c>
      <c r="P9" s="328" t="s">
        <v>120</v>
      </c>
    </row>
    <row r="10" spans="2:17" x14ac:dyDescent="0.25">
      <c r="B10" s="321" t="s">
        <v>39</v>
      </c>
      <c r="C10" s="245"/>
      <c r="D10" s="245"/>
      <c r="E10" s="245"/>
      <c r="F10" s="34"/>
      <c r="G10" s="34"/>
      <c r="H10" s="34"/>
      <c r="I10" s="322">
        <f>SUM(C10,D10,E10)</f>
        <v>0</v>
      </c>
      <c r="J10" s="323">
        <f>SUM(C10*F10)+(D10*G10)+(E10*H10)+I10</f>
        <v>0</v>
      </c>
      <c r="K10" s="324">
        <v>13.63</v>
      </c>
      <c r="L10" s="325">
        <v>661</v>
      </c>
      <c r="M10" s="326">
        <f t="shared" si="0"/>
        <v>0</v>
      </c>
      <c r="N10" s="327">
        <f t="shared" si="1"/>
        <v>0</v>
      </c>
    </row>
    <row r="11" spans="2:17" x14ac:dyDescent="0.25">
      <c r="B11" s="321" t="s">
        <v>40</v>
      </c>
      <c r="C11" s="245"/>
      <c r="D11" s="245"/>
      <c r="E11" s="245"/>
      <c r="F11" s="34"/>
      <c r="G11" s="34"/>
      <c r="H11" s="34"/>
      <c r="I11" s="322">
        <f>SUM(C11,D11,E11)</f>
        <v>0</v>
      </c>
      <c r="J11" s="323">
        <f>SUM(C11*F11)+(D11*G11)+(E11*H11)+I11</f>
        <v>0</v>
      </c>
      <c r="K11" s="324">
        <v>10.87</v>
      </c>
      <c r="L11" s="325">
        <v>86</v>
      </c>
      <c r="M11" s="326">
        <f t="shared" si="0"/>
        <v>0</v>
      </c>
      <c r="N11" s="327">
        <f t="shared" si="1"/>
        <v>0</v>
      </c>
      <c r="O11" s="328"/>
    </row>
    <row r="12" spans="2:17" x14ac:dyDescent="0.25">
      <c r="B12" s="321" t="s">
        <v>41</v>
      </c>
      <c r="C12" s="245"/>
      <c r="D12" s="245"/>
      <c r="E12" s="245"/>
      <c r="F12" s="34"/>
      <c r="G12" s="34"/>
      <c r="H12" s="34"/>
      <c r="I12" s="322">
        <f>SUM(C12,D12,E12)</f>
        <v>0</v>
      </c>
      <c r="J12" s="323">
        <f>SUM(C12*F12)+(D12*G12)+(E12*H12)+I12</f>
        <v>0</v>
      </c>
      <c r="K12" s="324">
        <v>18.850000000000001</v>
      </c>
      <c r="L12" s="325">
        <v>335</v>
      </c>
      <c r="M12" s="326">
        <f t="shared" si="0"/>
        <v>0</v>
      </c>
      <c r="N12" s="327">
        <f t="shared" si="1"/>
        <v>0</v>
      </c>
    </row>
    <row r="13" spans="2:17" x14ac:dyDescent="0.25">
      <c r="B13" s="329" t="s">
        <v>148</v>
      </c>
      <c r="C13" s="330"/>
      <c r="D13" s="330"/>
      <c r="E13" s="330"/>
      <c r="F13" s="331"/>
      <c r="G13" s="331"/>
      <c r="H13" s="331"/>
      <c r="I13" s="332"/>
      <c r="J13" s="332"/>
      <c r="K13" s="324"/>
      <c r="L13" s="333"/>
      <c r="M13" s="334">
        <f>SUM(M8:M12)</f>
        <v>0</v>
      </c>
      <c r="N13" s="335">
        <f>SUM(N8:N12)</f>
        <v>0</v>
      </c>
    </row>
    <row r="14" spans="2:17" x14ac:dyDescent="0.25">
      <c r="B14" s="336"/>
      <c r="C14" s="288"/>
      <c r="D14" s="288"/>
      <c r="E14" s="288"/>
      <c r="F14" s="337"/>
      <c r="G14" s="337"/>
      <c r="H14" s="337"/>
      <c r="I14" s="314"/>
      <c r="J14" s="315"/>
      <c r="K14" s="338"/>
      <c r="L14" s="316"/>
      <c r="M14" s="316"/>
      <c r="N14" s="317"/>
    </row>
    <row r="15" spans="2:17" x14ac:dyDescent="0.25">
      <c r="B15" s="339" t="s">
        <v>112</v>
      </c>
      <c r="C15" s="340"/>
      <c r="D15" s="340"/>
      <c r="E15" s="340"/>
      <c r="F15" s="341"/>
      <c r="G15" s="341"/>
      <c r="H15" s="341"/>
      <c r="I15" s="314"/>
      <c r="J15" s="315"/>
      <c r="K15" s="314"/>
      <c r="L15" s="316"/>
      <c r="M15" s="316"/>
      <c r="N15" s="317"/>
    </row>
    <row r="16" spans="2:17" x14ac:dyDescent="0.25">
      <c r="B16" s="342" t="s">
        <v>147</v>
      </c>
      <c r="C16" s="246"/>
      <c r="D16" s="246"/>
      <c r="E16" s="246"/>
      <c r="F16" s="35"/>
      <c r="G16" s="35"/>
      <c r="H16" s="35"/>
      <c r="I16" s="36">
        <v>0</v>
      </c>
      <c r="J16" s="36">
        <v>0</v>
      </c>
      <c r="K16" s="36">
        <v>0</v>
      </c>
      <c r="L16" s="343">
        <v>12500</v>
      </c>
      <c r="M16" s="344">
        <f>SUM(I16*L16)</f>
        <v>0</v>
      </c>
      <c r="N16" s="345">
        <f>SUM(J16*L16)</f>
        <v>0</v>
      </c>
      <c r="O16" s="346"/>
      <c r="P16" s="346"/>
    </row>
    <row r="17" spans="2:16" x14ac:dyDescent="0.25">
      <c r="B17" s="347" t="s">
        <v>146</v>
      </c>
      <c r="C17" s="247"/>
      <c r="D17" s="247"/>
      <c r="E17" s="247"/>
      <c r="F17" s="37"/>
      <c r="G17" s="37"/>
      <c r="H17" s="37"/>
      <c r="I17" s="348">
        <v>0</v>
      </c>
      <c r="J17" s="348">
        <v>0</v>
      </c>
      <c r="K17" s="348">
        <v>0</v>
      </c>
      <c r="L17" s="343">
        <v>14000</v>
      </c>
      <c r="M17" s="344">
        <f t="shared" ref="M17:M29" si="2">SUM(I17*L17)</f>
        <v>0</v>
      </c>
      <c r="N17" s="345">
        <f t="shared" ref="N17:N29" si="3">SUM(J17*L17)</f>
        <v>0</v>
      </c>
      <c r="O17" s="346"/>
      <c r="P17" s="346"/>
    </row>
    <row r="18" spans="2:16" x14ac:dyDescent="0.25">
      <c r="B18" s="349" t="s">
        <v>42</v>
      </c>
      <c r="C18" s="248"/>
      <c r="D18" s="248"/>
      <c r="E18" s="248"/>
      <c r="F18" s="38"/>
      <c r="G18" s="38"/>
      <c r="H18" s="38"/>
      <c r="I18" s="322">
        <f t="shared" ref="I18:I29" si="4">SUM(C18,D18,E18)</f>
        <v>0</v>
      </c>
      <c r="J18" s="323">
        <f t="shared" ref="J18:J29" si="5">SUM(C18*F18)+(D18*G18)+(E18*H18)+I18</f>
        <v>0</v>
      </c>
      <c r="K18" s="350"/>
      <c r="L18" s="343">
        <v>7500</v>
      </c>
      <c r="M18" s="344">
        <f t="shared" si="2"/>
        <v>0</v>
      </c>
      <c r="N18" s="327">
        <f>SUM(J18*L18)</f>
        <v>0</v>
      </c>
      <c r="P18" s="346"/>
    </row>
    <row r="19" spans="2:16" x14ac:dyDescent="0.25">
      <c r="B19" s="321" t="s">
        <v>43</v>
      </c>
      <c r="C19" s="245"/>
      <c r="D19" s="245"/>
      <c r="E19" s="245"/>
      <c r="F19" s="34"/>
      <c r="G19" s="34"/>
      <c r="H19" s="34"/>
      <c r="I19" s="322">
        <f t="shared" si="4"/>
        <v>0</v>
      </c>
      <c r="J19" s="323">
        <f t="shared" si="5"/>
        <v>0</v>
      </c>
      <c r="K19" s="350"/>
      <c r="L19" s="325">
        <v>125</v>
      </c>
      <c r="M19" s="344">
        <f t="shared" si="2"/>
        <v>0</v>
      </c>
      <c r="N19" s="327">
        <f t="shared" si="3"/>
        <v>0</v>
      </c>
    </row>
    <row r="20" spans="2:16" x14ac:dyDescent="0.25">
      <c r="B20" s="321" t="s">
        <v>44</v>
      </c>
      <c r="C20" s="245"/>
      <c r="D20" s="245"/>
      <c r="E20" s="245"/>
      <c r="F20" s="34"/>
      <c r="G20" s="34"/>
      <c r="H20" s="34"/>
      <c r="I20" s="322">
        <f t="shared" si="4"/>
        <v>0</v>
      </c>
      <c r="J20" s="323">
        <f t="shared" si="5"/>
        <v>0</v>
      </c>
      <c r="K20" s="350"/>
      <c r="L20" s="325">
        <v>40</v>
      </c>
      <c r="M20" s="344">
        <f t="shared" si="2"/>
        <v>0</v>
      </c>
      <c r="N20" s="327">
        <f t="shared" si="3"/>
        <v>0</v>
      </c>
    </row>
    <row r="21" spans="2:16" x14ac:dyDescent="0.25">
      <c r="B21" s="321" t="s">
        <v>45</v>
      </c>
      <c r="C21" s="245"/>
      <c r="D21" s="245"/>
      <c r="E21" s="245"/>
      <c r="F21" s="34"/>
      <c r="G21" s="34"/>
      <c r="H21" s="34"/>
      <c r="I21" s="322">
        <f t="shared" si="4"/>
        <v>0</v>
      </c>
      <c r="J21" s="323">
        <f t="shared" si="5"/>
        <v>0</v>
      </c>
      <c r="K21" s="350"/>
      <c r="L21" s="325">
        <v>25</v>
      </c>
      <c r="M21" s="344">
        <f t="shared" si="2"/>
        <v>0</v>
      </c>
      <c r="N21" s="327">
        <f t="shared" si="3"/>
        <v>0</v>
      </c>
    </row>
    <row r="22" spans="2:16" x14ac:dyDescent="0.25">
      <c r="B22" s="321" t="s">
        <v>46</v>
      </c>
      <c r="C22" s="245"/>
      <c r="D22" s="245"/>
      <c r="E22" s="245"/>
      <c r="F22" s="34"/>
      <c r="G22" s="34"/>
      <c r="H22" s="34"/>
      <c r="I22" s="322">
        <f t="shared" si="4"/>
        <v>0</v>
      </c>
      <c r="J22" s="323">
        <f t="shared" si="5"/>
        <v>0</v>
      </c>
      <c r="K22" s="350"/>
      <c r="L22" s="325">
        <v>225</v>
      </c>
      <c r="M22" s="344">
        <f t="shared" si="2"/>
        <v>0</v>
      </c>
      <c r="N22" s="327">
        <f t="shared" si="3"/>
        <v>0</v>
      </c>
    </row>
    <row r="23" spans="2:16" x14ac:dyDescent="0.25">
      <c r="B23" s="321" t="s">
        <v>47</v>
      </c>
      <c r="C23" s="245"/>
      <c r="D23" s="245"/>
      <c r="E23" s="245"/>
      <c r="F23" s="34"/>
      <c r="G23" s="34"/>
      <c r="H23" s="34"/>
      <c r="I23" s="322">
        <f t="shared" si="4"/>
        <v>0</v>
      </c>
      <c r="J23" s="323">
        <f t="shared" si="5"/>
        <v>0</v>
      </c>
      <c r="K23" s="350"/>
      <c r="L23" s="325">
        <v>25</v>
      </c>
      <c r="M23" s="344">
        <f t="shared" si="2"/>
        <v>0</v>
      </c>
      <c r="N23" s="327">
        <f t="shared" si="3"/>
        <v>0</v>
      </c>
    </row>
    <row r="24" spans="2:16" x14ac:dyDescent="0.25">
      <c r="B24" s="321" t="s">
        <v>48</v>
      </c>
      <c r="C24" s="245"/>
      <c r="D24" s="245"/>
      <c r="E24" s="245"/>
      <c r="F24" s="34"/>
      <c r="G24" s="34"/>
      <c r="H24" s="34"/>
      <c r="I24" s="322">
        <f t="shared" si="4"/>
        <v>0</v>
      </c>
      <c r="J24" s="323">
        <f t="shared" si="5"/>
        <v>0</v>
      </c>
      <c r="K24" s="350"/>
      <c r="L24" s="325">
        <v>20</v>
      </c>
      <c r="M24" s="344">
        <f t="shared" si="2"/>
        <v>0</v>
      </c>
      <c r="N24" s="327">
        <f t="shared" si="3"/>
        <v>0</v>
      </c>
    </row>
    <row r="25" spans="2:16" x14ac:dyDescent="0.25">
      <c r="B25" s="321" t="s">
        <v>49</v>
      </c>
      <c r="C25" s="245"/>
      <c r="D25" s="245"/>
      <c r="E25" s="245"/>
      <c r="F25" s="34"/>
      <c r="G25" s="34"/>
      <c r="H25" s="34"/>
      <c r="I25" s="322">
        <f t="shared" si="4"/>
        <v>0</v>
      </c>
      <c r="J25" s="323">
        <f t="shared" si="5"/>
        <v>0</v>
      </c>
      <c r="K25" s="350"/>
      <c r="L25" s="325">
        <v>1500</v>
      </c>
      <c r="M25" s="344">
        <f t="shared" si="2"/>
        <v>0</v>
      </c>
      <c r="N25" s="327">
        <f t="shared" si="3"/>
        <v>0</v>
      </c>
    </row>
    <row r="26" spans="2:16" x14ac:dyDescent="0.25">
      <c r="B26" s="321" t="s">
        <v>50</v>
      </c>
      <c r="C26" s="245"/>
      <c r="D26" s="245"/>
      <c r="E26" s="245"/>
      <c r="F26" s="34"/>
      <c r="G26" s="34"/>
      <c r="H26" s="34"/>
      <c r="I26" s="322">
        <f t="shared" si="4"/>
        <v>0</v>
      </c>
      <c r="J26" s="323">
        <f t="shared" si="5"/>
        <v>0</v>
      </c>
      <c r="K26" s="350"/>
      <c r="L26" s="325">
        <v>250</v>
      </c>
      <c r="M26" s="344">
        <f t="shared" si="2"/>
        <v>0</v>
      </c>
      <c r="N26" s="327">
        <f t="shared" si="3"/>
        <v>0</v>
      </c>
    </row>
    <row r="27" spans="2:16" x14ac:dyDescent="0.25">
      <c r="B27" s="321" t="s">
        <v>51</v>
      </c>
      <c r="C27" s="245"/>
      <c r="D27" s="245"/>
      <c r="E27" s="245"/>
      <c r="F27" s="34"/>
      <c r="G27" s="34"/>
      <c r="H27" s="34"/>
      <c r="I27" s="322">
        <f t="shared" si="4"/>
        <v>0</v>
      </c>
      <c r="J27" s="323">
        <f t="shared" si="5"/>
        <v>0</v>
      </c>
      <c r="K27" s="350"/>
      <c r="L27" s="325">
        <v>1000</v>
      </c>
      <c r="M27" s="344">
        <f t="shared" si="2"/>
        <v>0</v>
      </c>
      <c r="N27" s="327">
        <f t="shared" si="3"/>
        <v>0</v>
      </c>
    </row>
    <row r="28" spans="2:16" x14ac:dyDescent="0.25">
      <c r="B28" s="321" t="s">
        <v>52</v>
      </c>
      <c r="C28" s="245"/>
      <c r="D28" s="245"/>
      <c r="E28" s="245"/>
      <c r="F28" s="34"/>
      <c r="G28" s="34"/>
      <c r="H28" s="34"/>
      <c r="I28" s="322">
        <f t="shared" si="4"/>
        <v>0</v>
      </c>
      <c r="J28" s="323">
        <f t="shared" si="5"/>
        <v>0</v>
      </c>
      <c r="K28" s="350"/>
      <c r="L28" s="325">
        <v>1300</v>
      </c>
      <c r="M28" s="344">
        <f t="shared" si="2"/>
        <v>0</v>
      </c>
      <c r="N28" s="327">
        <f t="shared" si="3"/>
        <v>0</v>
      </c>
    </row>
    <row r="29" spans="2:16" ht="14.4" thickBot="1" x14ac:dyDescent="0.3">
      <c r="B29" s="351" t="s">
        <v>53</v>
      </c>
      <c r="C29" s="249"/>
      <c r="D29" s="249"/>
      <c r="E29" s="249"/>
      <c r="F29" s="39"/>
      <c r="G29" s="39"/>
      <c r="H29" s="39"/>
      <c r="I29" s="322">
        <f t="shared" si="4"/>
        <v>0</v>
      </c>
      <c r="J29" s="323">
        <f t="shared" si="5"/>
        <v>0</v>
      </c>
      <c r="K29" s="350"/>
      <c r="L29" s="325">
        <v>175</v>
      </c>
      <c r="M29" s="344">
        <f t="shared" si="2"/>
        <v>0</v>
      </c>
      <c r="N29" s="352">
        <f t="shared" si="3"/>
        <v>0</v>
      </c>
    </row>
    <row r="30" spans="2:16" ht="14.4" thickBot="1" x14ac:dyDescent="0.3">
      <c r="B30" s="329" t="s">
        <v>76</v>
      </c>
      <c r="C30" s="330"/>
      <c r="D30" s="330"/>
      <c r="E30" s="330"/>
      <c r="F30" s="331"/>
      <c r="G30" s="331"/>
      <c r="H30" s="331"/>
      <c r="I30" s="353"/>
      <c r="J30" s="332"/>
      <c r="K30" s="354"/>
      <c r="L30" s="355"/>
      <c r="M30" s="356">
        <f>SUM(M16:M29,M13)</f>
        <v>0</v>
      </c>
      <c r="N30" s="357">
        <f>SUM(N16:N29,N13)</f>
        <v>0</v>
      </c>
    </row>
    <row r="31" spans="2:16" x14ac:dyDescent="0.25">
      <c r="B31" s="358"/>
      <c r="C31" s="288"/>
      <c r="D31" s="288"/>
      <c r="E31" s="288"/>
      <c r="F31" s="337"/>
      <c r="G31" s="337"/>
      <c r="H31" s="337"/>
      <c r="I31" s="314"/>
      <c r="J31" s="315"/>
      <c r="K31" s="359"/>
      <c r="L31" s="316"/>
      <c r="M31" s="316"/>
      <c r="N31" s="62"/>
    </row>
    <row r="32" spans="2:16" ht="14.4" thickBot="1" x14ac:dyDescent="0.3">
      <c r="B32" s="360" t="s">
        <v>54</v>
      </c>
      <c r="C32" s="361"/>
      <c r="D32" s="361"/>
      <c r="E32" s="361"/>
      <c r="F32" s="362"/>
      <c r="G32" s="362"/>
      <c r="H32" s="362"/>
      <c r="I32" s="363"/>
      <c r="J32" s="363"/>
      <c r="K32" s="364"/>
      <c r="L32" s="365"/>
      <c r="M32" s="365"/>
      <c r="N32" s="366"/>
    </row>
    <row r="33" spans="2:2" x14ac:dyDescent="0.25"/>
    <row r="47" spans="2:2" hidden="1" x14ac:dyDescent="0.25">
      <c r="B47" s="368">
        <v>0</v>
      </c>
    </row>
    <row r="48" spans="2:2" hidden="1" x14ac:dyDescent="0.25">
      <c r="B48" s="368">
        <v>0.09</v>
      </c>
    </row>
    <row r="49" spans="2:2" hidden="1" x14ac:dyDescent="0.25">
      <c r="B49" s="368">
        <v>0.21</v>
      </c>
    </row>
  </sheetData>
  <sheetProtection algorithmName="SHA-512" hashValue="HYmCN3QpUWysWpA6n+SIST/Gk3wfJyPnQnNwqNn2oylTHtMcUC7w+d9EiCcUBSPB2W8OH5jpR3E62ru1t1bsPg==" saltValue="qSlYz5T+Tw1ZIo4qIq1P6w==" spinCount="100000" sheet="1" objects="1" scenarios="1" formatColumns="0"/>
  <mergeCells count="13">
    <mergeCell ref="L4:L5"/>
    <mergeCell ref="N4:N5"/>
    <mergeCell ref="B4:B5"/>
    <mergeCell ref="M4:M5"/>
    <mergeCell ref="I4:I5"/>
    <mergeCell ref="J4:J5"/>
    <mergeCell ref="K4:K5"/>
    <mergeCell ref="C4:C5"/>
    <mergeCell ref="D4:D5"/>
    <mergeCell ref="E4:E5"/>
    <mergeCell ref="F4:F5"/>
    <mergeCell ref="G4:G5"/>
    <mergeCell ref="H4:H5"/>
  </mergeCells>
  <dataValidations count="1">
    <dataValidation type="list" allowBlank="1" showInputMessage="1" showErrorMessage="1" sqref="F8:H12 F16:H29" xr:uid="{16774700-4187-4ACD-8517-C3F8BC1620BC}">
      <formula1>BTW</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67359-0C56-4FF6-BC5F-816B8DAFFF45}">
  <sheetPr codeName="Blad8"/>
  <dimension ref="A1:T19"/>
  <sheetViews>
    <sheetView showGridLines="0" workbookViewId="0">
      <selection activeCell="B2" sqref="B2"/>
    </sheetView>
  </sheetViews>
  <sheetFormatPr defaultColWidth="0" defaultRowHeight="13.8" zeroHeight="1" x14ac:dyDescent="0.25"/>
  <cols>
    <col min="1" max="1" width="3.88671875" style="52" customWidth="1"/>
    <col min="2" max="2" width="33.109375" style="52" bestFit="1" customWidth="1"/>
    <col min="3" max="3" width="8.33203125" style="52" bestFit="1" customWidth="1"/>
    <col min="4" max="4" width="11.44140625" style="52" bestFit="1" customWidth="1"/>
    <col min="5" max="5" width="11" style="52" bestFit="1" customWidth="1"/>
    <col min="6" max="6" width="11.5546875" style="52" bestFit="1" customWidth="1"/>
    <col min="7" max="7" width="13.6640625" style="52" bestFit="1" customWidth="1"/>
    <col min="8" max="8" width="16.5546875" style="52" bestFit="1" customWidth="1"/>
    <col min="9" max="9" width="9.6640625" style="52" bestFit="1" customWidth="1"/>
    <col min="10" max="10" width="10.44140625" style="52" bestFit="1" customWidth="1"/>
    <col min="11" max="11" width="10" style="52" bestFit="1" customWidth="1"/>
    <col min="12" max="13" width="9.6640625" style="52" bestFit="1" customWidth="1"/>
    <col min="14" max="15" width="12.88671875" style="52" bestFit="1" customWidth="1"/>
    <col min="16" max="17" width="9.6640625" style="52" bestFit="1" customWidth="1"/>
    <col min="18" max="19" width="12.88671875" style="52" bestFit="1" customWidth="1"/>
    <col min="20" max="20" width="4.44140625" style="52" customWidth="1"/>
    <col min="21" max="16384" width="9.109375" style="52" hidden="1"/>
  </cols>
  <sheetData>
    <row r="1" spans="2:19" x14ac:dyDescent="0.25"/>
    <row r="2" spans="2:19" ht="17.399999999999999" x14ac:dyDescent="0.3">
      <c r="B2" s="202" t="s">
        <v>174</v>
      </c>
      <c r="C2" s="203"/>
      <c r="D2" s="203"/>
      <c r="E2" s="203"/>
      <c r="F2" s="203"/>
      <c r="G2" s="203"/>
      <c r="H2" s="203"/>
      <c r="I2" s="203"/>
      <c r="J2" s="203"/>
      <c r="K2" s="203"/>
      <c r="L2" s="203"/>
      <c r="M2" s="203"/>
      <c r="N2" s="203"/>
      <c r="O2" s="203"/>
      <c r="P2" s="203"/>
      <c r="Q2" s="203"/>
      <c r="R2" s="203"/>
      <c r="S2" s="203"/>
    </row>
    <row r="3" spans="2:19" customFormat="1" ht="15" thickBot="1" x14ac:dyDescent="0.35"/>
    <row r="4" spans="2:19" x14ac:dyDescent="0.25">
      <c r="B4" s="204"/>
      <c r="C4" s="205"/>
      <c r="D4" s="271" t="s">
        <v>7</v>
      </c>
      <c r="E4" s="272"/>
      <c r="F4" s="272"/>
      <c r="G4" s="273"/>
      <c r="H4" s="271" t="s">
        <v>8</v>
      </c>
      <c r="I4" s="272"/>
      <c r="J4" s="272"/>
      <c r="K4" s="273"/>
      <c r="L4" s="271" t="s">
        <v>9</v>
      </c>
      <c r="M4" s="272"/>
      <c r="N4" s="272"/>
      <c r="O4" s="273"/>
      <c r="P4" s="271" t="s">
        <v>10</v>
      </c>
      <c r="Q4" s="272"/>
      <c r="R4" s="272"/>
      <c r="S4" s="273"/>
    </row>
    <row r="5" spans="2:19" ht="37.799999999999997" x14ac:dyDescent="0.25">
      <c r="B5" s="206" t="s">
        <v>11</v>
      </c>
      <c r="C5" s="207" t="s">
        <v>12</v>
      </c>
      <c r="D5" s="208" t="s">
        <v>13</v>
      </c>
      <c r="E5" s="209" t="s">
        <v>14</v>
      </c>
      <c r="F5" s="209" t="s">
        <v>15</v>
      </c>
      <c r="G5" s="210" t="s">
        <v>16</v>
      </c>
      <c r="H5" s="208" t="s">
        <v>13</v>
      </c>
      <c r="I5" s="209" t="s">
        <v>14</v>
      </c>
      <c r="J5" s="209" t="s">
        <v>15</v>
      </c>
      <c r="K5" s="211" t="s">
        <v>16</v>
      </c>
      <c r="L5" s="208" t="s">
        <v>13</v>
      </c>
      <c r="M5" s="209" t="s">
        <v>14</v>
      </c>
      <c r="N5" s="209" t="s">
        <v>15</v>
      </c>
      <c r="O5" s="211" t="s">
        <v>16</v>
      </c>
      <c r="P5" s="208" t="s">
        <v>13</v>
      </c>
      <c r="Q5" s="209" t="s">
        <v>14</v>
      </c>
      <c r="R5" s="209" t="s">
        <v>15</v>
      </c>
      <c r="S5" s="211" t="s">
        <v>16</v>
      </c>
    </row>
    <row r="6" spans="2:19" x14ac:dyDescent="0.25">
      <c r="B6" s="212" t="s">
        <v>17</v>
      </c>
      <c r="C6" s="213">
        <v>0.7</v>
      </c>
      <c r="D6" s="47"/>
      <c r="E6" s="48"/>
      <c r="F6" s="214">
        <f>D6*C6</f>
        <v>0</v>
      </c>
      <c r="G6" s="215">
        <f>C6*E6</f>
        <v>0</v>
      </c>
      <c r="H6" s="47"/>
      <c r="I6" s="48"/>
      <c r="J6" s="214">
        <f>H6*C6</f>
        <v>0</v>
      </c>
      <c r="K6" s="215">
        <f>C6*I6</f>
        <v>0</v>
      </c>
      <c r="L6" s="47"/>
      <c r="M6" s="48"/>
      <c r="N6" s="214">
        <f>L6*C6</f>
        <v>0</v>
      </c>
      <c r="O6" s="215">
        <f>M6*C6</f>
        <v>0</v>
      </c>
      <c r="P6" s="47"/>
      <c r="Q6" s="48"/>
      <c r="R6" s="214">
        <f>P6*C6</f>
        <v>0</v>
      </c>
      <c r="S6" s="214">
        <f>C6*Q6</f>
        <v>0</v>
      </c>
    </row>
    <row r="7" spans="2:19" x14ac:dyDescent="0.25">
      <c r="B7" s="212" t="s">
        <v>32</v>
      </c>
      <c r="C7" s="213">
        <v>0.2</v>
      </c>
      <c r="D7" s="47"/>
      <c r="E7" s="48"/>
      <c r="F7" s="214">
        <f t="shared" ref="F7:F8" si="0">D7*C7</f>
        <v>0</v>
      </c>
      <c r="G7" s="215">
        <f t="shared" ref="G7:G8" si="1">C7*E7</f>
        <v>0</v>
      </c>
      <c r="H7" s="47"/>
      <c r="I7" s="48"/>
      <c r="J7" s="214">
        <f t="shared" ref="J7:J8" si="2">H7*C7</f>
        <v>0</v>
      </c>
      <c r="K7" s="215">
        <f t="shared" ref="K7:K8" si="3">C7*I7</f>
        <v>0</v>
      </c>
      <c r="L7" s="47"/>
      <c r="M7" s="48"/>
      <c r="N7" s="214">
        <f t="shared" ref="N7:O8" si="4">+$C7*L7</f>
        <v>0</v>
      </c>
      <c r="O7" s="216">
        <f t="shared" si="4"/>
        <v>0</v>
      </c>
      <c r="P7" s="47"/>
      <c r="Q7" s="48"/>
      <c r="R7" s="214">
        <f t="shared" ref="R7:R8" si="5">P7*C7</f>
        <v>0</v>
      </c>
      <c r="S7" s="214">
        <f t="shared" ref="S7:S8" si="6">C7*Q7</f>
        <v>0</v>
      </c>
    </row>
    <row r="8" spans="2:19" x14ac:dyDescent="0.25">
      <c r="B8" s="212" t="s">
        <v>18</v>
      </c>
      <c r="C8" s="213">
        <v>0.1</v>
      </c>
      <c r="D8" s="47"/>
      <c r="E8" s="48"/>
      <c r="F8" s="214">
        <f t="shared" si="0"/>
        <v>0</v>
      </c>
      <c r="G8" s="215">
        <f t="shared" si="1"/>
        <v>0</v>
      </c>
      <c r="H8" s="47"/>
      <c r="I8" s="48"/>
      <c r="J8" s="214">
        <f t="shared" si="2"/>
        <v>0</v>
      </c>
      <c r="K8" s="215">
        <f t="shared" si="3"/>
        <v>0</v>
      </c>
      <c r="L8" s="47"/>
      <c r="M8" s="48"/>
      <c r="N8" s="214">
        <f t="shared" si="4"/>
        <v>0</v>
      </c>
      <c r="O8" s="216">
        <f t="shared" si="4"/>
        <v>0</v>
      </c>
      <c r="P8" s="47"/>
      <c r="Q8" s="48"/>
      <c r="R8" s="214">
        <f t="shared" si="5"/>
        <v>0</v>
      </c>
      <c r="S8" s="214">
        <f t="shared" si="6"/>
        <v>0</v>
      </c>
    </row>
    <row r="9" spans="2:19" x14ac:dyDescent="0.25">
      <c r="B9" s="212"/>
      <c r="C9" s="213"/>
      <c r="D9" s="217"/>
      <c r="E9" s="218"/>
      <c r="F9" s="218"/>
      <c r="G9" s="219"/>
      <c r="H9" s="217"/>
      <c r="I9" s="218"/>
      <c r="J9" s="218"/>
      <c r="K9" s="220"/>
      <c r="L9" s="217"/>
      <c r="M9" s="218"/>
      <c r="N9" s="218"/>
      <c r="O9" s="220"/>
      <c r="P9" s="217"/>
      <c r="Q9" s="218"/>
      <c r="R9" s="218"/>
      <c r="S9" s="220"/>
    </row>
    <row r="10" spans="2:19" x14ac:dyDescent="0.25">
      <c r="B10" s="212"/>
      <c r="C10" s="213">
        <f>SUM(C6:C9)</f>
        <v>0.99999999999999989</v>
      </c>
      <c r="D10" s="217"/>
      <c r="E10" s="218"/>
      <c r="F10" s="214">
        <f>SUM(F6:F9)</f>
        <v>0</v>
      </c>
      <c r="G10" s="215">
        <f>SUM(G6:G9)</f>
        <v>0</v>
      </c>
      <c r="H10" s="217"/>
      <c r="I10" s="218"/>
      <c r="J10" s="214">
        <f>SUM(J6:J9)</f>
        <v>0</v>
      </c>
      <c r="K10" s="216">
        <f>SUM(K6:K9)</f>
        <v>0</v>
      </c>
      <c r="L10" s="217"/>
      <c r="M10" s="218"/>
      <c r="N10" s="214">
        <f>SUM(N6:N9)</f>
        <v>0</v>
      </c>
      <c r="O10" s="216">
        <f>SUM(O6:O9)</f>
        <v>0</v>
      </c>
      <c r="P10" s="217"/>
      <c r="Q10" s="218"/>
      <c r="R10" s="214">
        <f>SUM(R6:R9)</f>
        <v>0</v>
      </c>
      <c r="S10" s="216">
        <f>SUM(S6:S9)</f>
        <v>0</v>
      </c>
    </row>
    <row r="11" spans="2:19" ht="14.4" thickBot="1" x14ac:dyDescent="0.3">
      <c r="B11" s="221"/>
      <c r="C11" s="222"/>
      <c r="D11" s="223"/>
      <c r="E11" s="224"/>
      <c r="F11" s="224"/>
      <c r="G11" s="224"/>
      <c r="H11" s="225"/>
      <c r="I11" s="226"/>
      <c r="J11" s="226"/>
      <c r="K11" s="227"/>
      <c r="L11" s="225"/>
      <c r="M11" s="226"/>
      <c r="N11" s="226"/>
      <c r="O11" s="227"/>
      <c r="P11" s="225"/>
      <c r="Q11" s="226"/>
      <c r="R11" s="226"/>
      <c r="S11" s="227"/>
    </row>
    <row r="12" spans="2:19" ht="25.8" thickBot="1" x14ac:dyDescent="0.3">
      <c r="B12" s="228" t="s">
        <v>19</v>
      </c>
      <c r="C12" s="229"/>
      <c r="D12" s="274">
        <v>0.8</v>
      </c>
      <c r="E12" s="275"/>
      <c r="F12" s="275"/>
      <c r="G12" s="276"/>
      <c r="H12" s="274">
        <v>0.15</v>
      </c>
      <c r="I12" s="275"/>
      <c r="J12" s="275"/>
      <c r="K12" s="276"/>
      <c r="L12" s="274">
        <v>0.05</v>
      </c>
      <c r="M12" s="275"/>
      <c r="N12" s="275"/>
      <c r="O12" s="276"/>
      <c r="P12" s="277">
        <v>0</v>
      </c>
      <c r="Q12" s="278"/>
      <c r="R12" s="278"/>
      <c r="S12" s="279"/>
    </row>
    <row r="13" spans="2:19" ht="18.75" customHeight="1" thickBot="1" x14ac:dyDescent="0.3">
      <c r="B13" s="230"/>
      <c r="C13" s="226"/>
      <c r="D13" s="226"/>
      <c r="E13" s="226"/>
      <c r="F13" s="226"/>
      <c r="G13" s="226"/>
      <c r="H13" s="226"/>
      <c r="I13" s="226"/>
      <c r="J13" s="226"/>
      <c r="K13" s="226"/>
      <c r="L13" s="226"/>
      <c r="M13" s="226"/>
      <c r="N13" s="226"/>
      <c r="O13" s="226"/>
      <c r="P13" s="230"/>
      <c r="Q13" s="231"/>
      <c r="R13" s="230"/>
      <c r="S13" s="230"/>
    </row>
    <row r="14" spans="2:19" x14ac:dyDescent="0.25">
      <c r="B14" s="230"/>
      <c r="C14" s="280" t="s">
        <v>20</v>
      </c>
      <c r="D14" s="281"/>
      <c r="E14" s="281"/>
      <c r="F14" s="232" t="s">
        <v>21</v>
      </c>
      <c r="G14" s="233" t="s">
        <v>22</v>
      </c>
      <c r="H14" s="226"/>
      <c r="I14" s="226"/>
      <c r="J14" s="226"/>
      <c r="K14" s="226"/>
      <c r="L14" s="226"/>
      <c r="M14" s="226"/>
      <c r="N14" s="226"/>
      <c r="O14" s="226"/>
      <c r="P14" s="226"/>
      <c r="Q14" s="231"/>
      <c r="R14" s="234"/>
      <c r="S14" s="234"/>
    </row>
    <row r="15" spans="2:19" ht="14.4" thickBot="1" x14ac:dyDescent="0.3">
      <c r="B15" s="230"/>
      <c r="C15" s="282"/>
      <c r="D15" s="283"/>
      <c r="E15" s="283"/>
      <c r="F15" s="235">
        <f>F10*D12+J10*H12+N10*L12+R10*P12</f>
        <v>0</v>
      </c>
      <c r="G15" s="236">
        <f>G10*D12+K10*H12+O10*L12+S10*P12</f>
        <v>0</v>
      </c>
      <c r="H15" s="226"/>
      <c r="I15" s="226"/>
      <c r="J15" s="226"/>
      <c r="K15" s="226"/>
      <c r="L15" s="226"/>
      <c r="M15" s="226"/>
      <c r="N15" s="226"/>
      <c r="O15" s="226"/>
      <c r="P15" s="226"/>
      <c r="Q15" s="226"/>
      <c r="R15" s="234"/>
      <c r="S15" s="234"/>
    </row>
    <row r="16" spans="2:19" ht="14.4" thickBot="1" x14ac:dyDescent="0.3">
      <c r="B16" s="230"/>
      <c r="C16" s="237"/>
      <c r="D16" s="237"/>
      <c r="E16" s="237"/>
      <c r="F16" s="238"/>
      <c r="G16" s="239"/>
      <c r="H16" s="226"/>
      <c r="I16" s="226"/>
      <c r="J16" s="226"/>
      <c r="K16" s="226"/>
      <c r="L16" s="226"/>
      <c r="M16" s="226"/>
      <c r="N16" s="226"/>
      <c r="O16" s="226"/>
      <c r="P16" s="226"/>
      <c r="Q16" s="226"/>
      <c r="R16" s="234"/>
      <c r="S16" s="234"/>
    </row>
    <row r="17" spans="2:19" x14ac:dyDescent="0.25">
      <c r="B17" s="230"/>
      <c r="C17" s="280" t="s">
        <v>184</v>
      </c>
      <c r="D17" s="281"/>
      <c r="E17" s="281"/>
      <c r="F17" s="240" t="s">
        <v>23</v>
      </c>
      <c r="G17" s="241" t="s">
        <v>21</v>
      </c>
      <c r="H17" s="242" t="s">
        <v>22</v>
      </c>
      <c r="I17" s="226"/>
      <c r="J17" s="226"/>
      <c r="K17" s="226"/>
      <c r="L17" s="226"/>
      <c r="M17" s="226"/>
      <c r="N17" s="226"/>
      <c r="O17" s="226"/>
      <c r="P17" s="226"/>
      <c r="Q17" s="226"/>
      <c r="R17" s="234"/>
      <c r="S17" s="234"/>
    </row>
    <row r="18" spans="2:19" ht="14.4" thickBot="1" x14ac:dyDescent="0.3">
      <c r="B18" s="230"/>
      <c r="C18" s="282"/>
      <c r="D18" s="283"/>
      <c r="E18" s="283"/>
      <c r="F18" s="114">
        <v>300</v>
      </c>
      <c r="G18" s="243">
        <f>F18*F15</f>
        <v>0</v>
      </c>
      <c r="H18" s="244">
        <f>F18*G15</f>
        <v>0</v>
      </c>
      <c r="I18" s="226"/>
      <c r="J18" s="226"/>
      <c r="K18" s="226"/>
      <c r="L18" s="226"/>
      <c r="M18" s="226"/>
      <c r="N18" s="226"/>
      <c r="O18" s="226"/>
      <c r="P18" s="226"/>
      <c r="Q18" s="226"/>
      <c r="R18" s="234"/>
      <c r="S18" s="234"/>
    </row>
    <row r="19" spans="2:19" x14ac:dyDescent="0.25"/>
  </sheetData>
  <sheetProtection algorithmName="SHA-512" hashValue="VkHz3cBPebc9fQnDjHQ9AvflCUPfDZ7iQXLJAKPDCPYXQRJgJjhHIwKXHWyfY0v6Byn2VUUXSc2ndPKQfKUAYA==" saltValue="NwBP5CGSQS3DBrcdTgB3HQ==" spinCount="100000" sheet="1" formatColumns="0"/>
  <mergeCells count="10">
    <mergeCell ref="C14:E15"/>
    <mergeCell ref="C17:E18"/>
    <mergeCell ref="D4:G4"/>
    <mergeCell ref="H4:K4"/>
    <mergeCell ref="L4:O4"/>
    <mergeCell ref="P4:S4"/>
    <mergeCell ref="D12:G12"/>
    <mergeCell ref="H12:K12"/>
    <mergeCell ref="L12:O12"/>
    <mergeCell ref="P12:S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BE9F-69FC-4D89-9256-B501BB678050}">
  <sheetPr codeName="Blad9"/>
  <dimension ref="A1:N17"/>
  <sheetViews>
    <sheetView showGridLines="0" workbookViewId="0">
      <selection activeCell="B2" sqref="B2:M2"/>
    </sheetView>
  </sheetViews>
  <sheetFormatPr defaultColWidth="0" defaultRowHeight="14.4" zeroHeight="1" x14ac:dyDescent="0.3"/>
  <cols>
    <col min="1" max="1" width="4" customWidth="1"/>
    <col min="2" max="3" width="9.109375" customWidth="1"/>
    <col min="4" max="4" width="15" bestFit="1" customWidth="1"/>
    <col min="5" max="6" width="12.44140625" customWidth="1"/>
    <col min="7" max="7" width="13.44140625" customWidth="1"/>
    <col min="8" max="8" width="9.109375" customWidth="1"/>
    <col min="9" max="9" width="13.33203125" customWidth="1"/>
    <col min="10" max="10" width="9.109375" customWidth="1"/>
    <col min="11" max="11" width="19.88671875" customWidth="1"/>
    <col min="12" max="12" width="9.109375" customWidth="1"/>
    <col min="13" max="13" width="24.88671875" customWidth="1"/>
    <col min="14" max="14" width="5.5546875" customWidth="1"/>
    <col min="15" max="16384" width="9.109375" hidden="1"/>
  </cols>
  <sheetData>
    <row r="1" spans="2:14" x14ac:dyDescent="0.3"/>
    <row r="2" spans="2:14" ht="18" thickBot="1" x14ac:dyDescent="0.35">
      <c r="B2" s="284" t="s">
        <v>178</v>
      </c>
      <c r="C2" s="284"/>
      <c r="D2" s="284"/>
      <c r="E2" s="284"/>
      <c r="F2" s="284"/>
      <c r="G2" s="284"/>
      <c r="H2" s="284"/>
      <c r="I2" s="284"/>
      <c r="J2" s="284"/>
      <c r="K2" s="284"/>
      <c r="L2" s="284"/>
      <c r="M2" s="284"/>
    </row>
    <row r="3" spans="2:14" ht="15" thickBot="1" x14ac:dyDescent="0.35">
      <c r="B3" s="63"/>
      <c r="C3" s="63"/>
      <c r="D3" s="63"/>
      <c r="E3" s="63"/>
      <c r="F3" s="63"/>
      <c r="G3" s="63"/>
      <c r="H3" s="63"/>
      <c r="I3" s="63"/>
      <c r="J3" s="63"/>
      <c r="K3" s="63"/>
      <c r="L3" s="63"/>
      <c r="M3" s="63"/>
      <c r="N3" s="63"/>
    </row>
    <row r="4" spans="2:14" ht="15" thickBot="1" x14ac:dyDescent="0.35">
      <c r="B4" s="64"/>
      <c r="C4" s="65"/>
      <c r="D4" s="65"/>
      <c r="E4" s="65"/>
      <c r="F4" s="65" t="s">
        <v>24</v>
      </c>
      <c r="G4" s="65"/>
      <c r="H4" s="65"/>
      <c r="I4" s="65" t="s">
        <v>25</v>
      </c>
      <c r="J4" s="65"/>
      <c r="K4" s="65" t="s">
        <v>153</v>
      </c>
      <c r="L4" s="65" t="s">
        <v>154</v>
      </c>
      <c r="M4" s="66" t="s">
        <v>35</v>
      </c>
      <c r="N4" s="63"/>
    </row>
    <row r="5" spans="2:14" x14ac:dyDescent="0.3">
      <c r="B5" s="67" t="s">
        <v>26</v>
      </c>
      <c r="C5" s="67"/>
      <c r="D5" s="67"/>
      <c r="E5" s="67"/>
      <c r="F5" s="67" t="s">
        <v>27</v>
      </c>
      <c r="G5" s="67" t="s">
        <v>28</v>
      </c>
      <c r="H5" s="67"/>
      <c r="I5" s="67" t="s">
        <v>183</v>
      </c>
      <c r="J5" s="67"/>
      <c r="K5" s="68"/>
      <c r="L5" s="69"/>
      <c r="M5" s="68"/>
      <c r="N5" s="63"/>
    </row>
    <row r="6" spans="2:14" x14ac:dyDescent="0.3">
      <c r="B6" s="70"/>
      <c r="C6" s="70"/>
      <c r="D6" s="70"/>
      <c r="E6" s="70"/>
      <c r="F6" s="71">
        <v>0.01</v>
      </c>
      <c r="G6" s="72">
        <v>35000</v>
      </c>
      <c r="H6" s="70"/>
      <c r="I6" s="7"/>
      <c r="J6" s="70"/>
      <c r="K6" s="73">
        <f t="shared" ref="K6:K10" si="0">$D$12*I6</f>
        <v>0</v>
      </c>
      <c r="L6" s="7"/>
      <c r="M6" s="74">
        <f t="shared" ref="M6:M10" si="1">K6*L6+K6</f>
        <v>0</v>
      </c>
      <c r="N6" s="63"/>
    </row>
    <row r="7" spans="2:14" x14ac:dyDescent="0.3">
      <c r="B7" s="70"/>
      <c r="C7" s="70"/>
      <c r="D7" s="70"/>
      <c r="E7" s="70"/>
      <c r="F7" s="72">
        <v>35001</v>
      </c>
      <c r="G7" s="72">
        <v>70000</v>
      </c>
      <c r="H7" s="70"/>
      <c r="I7" s="7"/>
      <c r="J7" s="70"/>
      <c r="K7" s="73">
        <f t="shared" si="0"/>
        <v>0</v>
      </c>
      <c r="L7" s="7"/>
      <c r="M7" s="74">
        <f t="shared" si="1"/>
        <v>0</v>
      </c>
      <c r="N7" s="63"/>
    </row>
    <row r="8" spans="2:14" x14ac:dyDescent="0.3">
      <c r="B8" s="70"/>
      <c r="C8" s="70"/>
      <c r="D8" s="70"/>
      <c r="E8" s="70"/>
      <c r="F8" s="72">
        <v>70001</v>
      </c>
      <c r="G8" s="72">
        <v>105000</v>
      </c>
      <c r="H8" s="70"/>
      <c r="I8" s="7"/>
      <c r="J8" s="70"/>
      <c r="K8" s="73">
        <f>$D$12*I8</f>
        <v>0</v>
      </c>
      <c r="L8" s="7"/>
      <c r="M8" s="74">
        <f t="shared" si="1"/>
        <v>0</v>
      </c>
      <c r="N8" s="63"/>
    </row>
    <row r="9" spans="2:14" x14ac:dyDescent="0.3">
      <c r="B9" s="70"/>
      <c r="C9" s="70"/>
      <c r="D9" s="70"/>
      <c r="E9" s="70"/>
      <c r="F9" s="72">
        <v>105001</v>
      </c>
      <c r="G9" s="72">
        <v>140000</v>
      </c>
      <c r="H9" s="70"/>
      <c r="I9" s="7"/>
      <c r="J9" s="70"/>
      <c r="K9" s="73">
        <f>$D$12*I9</f>
        <v>0</v>
      </c>
      <c r="L9" s="7"/>
      <c r="M9" s="74">
        <f t="shared" si="1"/>
        <v>0</v>
      </c>
      <c r="N9" s="63"/>
    </row>
    <row r="10" spans="2:14" ht="15" thickBot="1" x14ac:dyDescent="0.35">
      <c r="B10" s="75"/>
      <c r="C10" s="75"/>
      <c r="D10" s="75"/>
      <c r="E10" s="75"/>
      <c r="F10" s="76" t="s">
        <v>114</v>
      </c>
      <c r="G10" s="76"/>
      <c r="H10" s="75"/>
      <c r="I10" s="8"/>
      <c r="J10" s="75"/>
      <c r="K10" s="77">
        <f t="shared" si="0"/>
        <v>0</v>
      </c>
      <c r="L10" s="8"/>
      <c r="M10" s="74">
        <f t="shared" si="1"/>
        <v>0</v>
      </c>
      <c r="N10" s="63"/>
    </row>
    <row r="11" spans="2:14" x14ac:dyDescent="0.3">
      <c r="B11" s="78"/>
      <c r="C11" s="79"/>
      <c r="D11" s="79"/>
      <c r="E11" s="79"/>
      <c r="F11" s="79"/>
      <c r="G11" s="79"/>
      <c r="H11" s="79"/>
      <c r="I11" s="79"/>
      <c r="J11" s="79"/>
      <c r="K11" s="79"/>
      <c r="L11" s="79"/>
      <c r="M11" s="80"/>
      <c r="N11" s="63"/>
    </row>
    <row r="12" spans="2:14" x14ac:dyDescent="0.3">
      <c r="B12" s="81" t="s">
        <v>29</v>
      </c>
      <c r="C12" s="82"/>
      <c r="D12" s="83">
        <v>95000</v>
      </c>
      <c r="E12" s="82" t="s">
        <v>153</v>
      </c>
      <c r="F12" s="82" t="s">
        <v>115</v>
      </c>
      <c r="G12" s="82"/>
      <c r="H12" s="82"/>
      <c r="I12" s="84"/>
      <c r="J12" s="84"/>
      <c r="K12" s="73">
        <f>SUM(K8)</f>
        <v>0</v>
      </c>
      <c r="L12" s="84"/>
      <c r="M12" s="73">
        <f>SUM(M8)</f>
        <v>0</v>
      </c>
      <c r="N12" s="84"/>
    </row>
    <row r="13" spans="2:14" ht="15" thickBot="1" x14ac:dyDescent="0.35">
      <c r="B13" s="85"/>
      <c r="C13" s="86"/>
      <c r="D13" s="86"/>
      <c r="E13" s="86"/>
      <c r="F13" s="86"/>
      <c r="G13" s="86"/>
      <c r="H13" s="86"/>
      <c r="I13" s="86"/>
      <c r="J13" s="86"/>
      <c r="K13" s="86"/>
      <c r="L13" s="86"/>
      <c r="M13" s="87"/>
      <c r="N13" s="63"/>
    </row>
    <row r="14" spans="2:14" x14ac:dyDescent="0.3">
      <c r="B14" s="84" t="s">
        <v>31</v>
      </c>
      <c r="C14" s="84"/>
      <c r="D14" s="84"/>
      <c r="E14" s="84"/>
      <c r="F14" s="84"/>
      <c r="G14" s="84"/>
      <c r="H14" s="84"/>
      <c r="I14" s="84"/>
      <c r="J14" s="84"/>
      <c r="K14" s="84"/>
      <c r="L14" s="84"/>
      <c r="M14" s="84"/>
      <c r="N14" s="84"/>
    </row>
    <row r="15" spans="2:14" x14ac:dyDescent="0.3">
      <c r="B15" s="84" t="s">
        <v>30</v>
      </c>
      <c r="C15" s="84"/>
      <c r="D15" s="84"/>
      <c r="E15" s="84"/>
      <c r="F15" s="84"/>
      <c r="G15" s="84"/>
      <c r="H15" s="84"/>
      <c r="I15" s="84"/>
      <c r="J15" s="84"/>
      <c r="K15" s="84"/>
      <c r="L15" s="84"/>
      <c r="M15" s="84"/>
      <c r="N15" s="84"/>
    </row>
    <row r="16" spans="2:14" x14ac:dyDescent="0.3">
      <c r="B16" s="84" t="s">
        <v>116</v>
      </c>
      <c r="C16" s="84"/>
      <c r="D16" s="84"/>
      <c r="E16" s="84"/>
      <c r="F16" s="84"/>
      <c r="G16" s="84"/>
      <c r="H16" s="84"/>
      <c r="I16" s="84"/>
      <c r="J16" s="84"/>
      <c r="K16" s="84"/>
      <c r="L16" s="84"/>
      <c r="M16" s="84"/>
      <c r="N16" s="84"/>
    </row>
    <row r="17" spans="2:14" x14ac:dyDescent="0.3">
      <c r="B17" s="84"/>
      <c r="C17" s="84"/>
      <c r="D17" s="84"/>
      <c r="E17" s="84"/>
      <c r="F17" s="84"/>
      <c r="G17" s="84"/>
      <c r="H17" s="84"/>
      <c r="I17" s="84"/>
      <c r="J17" s="84"/>
      <c r="K17" s="84"/>
      <c r="L17" s="84"/>
      <c r="M17" s="84"/>
      <c r="N17" s="84"/>
    </row>
  </sheetData>
  <sheetProtection sheet="1" objects="1" scenarios="1" formatColumns="0"/>
  <mergeCells count="1">
    <mergeCell ref="B2:M2"/>
  </mergeCells>
  <dataValidations count="1">
    <dataValidation type="list" allowBlank="1" showInputMessage="1" showErrorMessage="1" sqref="L6:L10" xr:uid="{C7A9B6B4-4917-4D71-AEE5-BD90EBFAC569}">
      <formula1>BTW</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154C-DD2D-4A8E-AFFF-1ACCC0095985}">
  <sheetPr codeName="Blad10"/>
  <dimension ref="A1:G50"/>
  <sheetViews>
    <sheetView showGridLines="0" workbookViewId="0">
      <selection activeCell="B2" sqref="B2:F2"/>
    </sheetView>
  </sheetViews>
  <sheetFormatPr defaultColWidth="0" defaultRowHeight="14.4" zeroHeight="1" x14ac:dyDescent="0.3"/>
  <cols>
    <col min="1" max="1" width="4" customWidth="1"/>
    <col min="2" max="2" width="34.6640625" customWidth="1"/>
    <col min="3" max="3" width="26.44140625" bestFit="1" customWidth="1"/>
    <col min="4" max="4" width="14" customWidth="1"/>
    <col min="5" max="5" width="12" customWidth="1"/>
    <col min="6" max="6" width="14.109375" customWidth="1"/>
    <col min="7" max="7" width="5.109375" customWidth="1"/>
    <col min="8" max="16384" width="9.109375" hidden="1"/>
  </cols>
  <sheetData>
    <row r="1" spans="2:7" x14ac:dyDescent="0.3">
      <c r="B1" s="88"/>
      <c r="C1" s="89"/>
      <c r="D1" s="90"/>
      <c r="E1" s="90"/>
      <c r="F1" s="90"/>
      <c r="G1" s="90"/>
    </row>
    <row r="2" spans="2:7" s="92" customFormat="1" ht="21" customHeight="1" thickBot="1" x14ac:dyDescent="0.35">
      <c r="B2" s="285" t="s">
        <v>179</v>
      </c>
      <c r="C2" s="285"/>
      <c r="D2" s="285"/>
      <c r="E2" s="285"/>
      <c r="F2" s="286"/>
      <c r="G2" s="91"/>
    </row>
    <row r="3" spans="2:7" ht="15" thickBot="1" x14ac:dyDescent="0.35"/>
    <row r="4" spans="2:7" ht="27" thickBot="1" x14ac:dyDescent="0.35">
      <c r="B4" s="93" t="s">
        <v>81</v>
      </c>
      <c r="C4" s="94" t="s">
        <v>82</v>
      </c>
      <c r="D4" s="95" t="s">
        <v>83</v>
      </c>
      <c r="E4" s="95" t="s">
        <v>84</v>
      </c>
      <c r="F4" s="96" t="s">
        <v>164</v>
      </c>
    </row>
    <row r="5" spans="2:7" x14ac:dyDescent="0.3">
      <c r="B5" s="97"/>
      <c r="C5" s="98"/>
      <c r="D5" s="16"/>
      <c r="E5" s="17"/>
      <c r="F5" s="99">
        <f>D5*E5+D5</f>
        <v>0</v>
      </c>
    </row>
    <row r="6" spans="2:7" x14ac:dyDescent="0.3">
      <c r="B6" s="100"/>
      <c r="C6" s="101"/>
      <c r="D6" s="18"/>
      <c r="E6" s="19"/>
      <c r="F6" s="99">
        <f t="shared" ref="F6:F49" si="0">D6*E6+D6</f>
        <v>0</v>
      </c>
    </row>
    <row r="7" spans="2:7" x14ac:dyDescent="0.3">
      <c r="B7" s="100"/>
      <c r="C7" s="101"/>
      <c r="D7" s="18"/>
      <c r="E7" s="19"/>
      <c r="F7" s="99">
        <f t="shared" si="0"/>
        <v>0</v>
      </c>
    </row>
    <row r="8" spans="2:7" x14ac:dyDescent="0.3">
      <c r="B8" s="100"/>
      <c r="C8" s="101"/>
      <c r="D8" s="18"/>
      <c r="E8" s="19"/>
      <c r="F8" s="99">
        <f t="shared" si="0"/>
        <v>0</v>
      </c>
    </row>
    <row r="9" spans="2:7" x14ac:dyDescent="0.3">
      <c r="B9" s="100"/>
      <c r="C9" s="101"/>
      <c r="D9" s="18"/>
      <c r="E9" s="19"/>
      <c r="F9" s="99">
        <f t="shared" si="0"/>
        <v>0</v>
      </c>
    </row>
    <row r="10" spans="2:7" x14ac:dyDescent="0.3">
      <c r="B10" s="100"/>
      <c r="C10" s="101"/>
      <c r="D10" s="18"/>
      <c r="E10" s="19"/>
      <c r="F10" s="99">
        <f t="shared" si="0"/>
        <v>0</v>
      </c>
    </row>
    <row r="11" spans="2:7" x14ac:dyDescent="0.3">
      <c r="B11" s="100"/>
      <c r="C11" s="101"/>
      <c r="D11" s="18"/>
      <c r="E11" s="19"/>
      <c r="F11" s="99">
        <f t="shared" si="0"/>
        <v>0</v>
      </c>
    </row>
    <row r="12" spans="2:7" x14ac:dyDescent="0.3">
      <c r="B12" s="100"/>
      <c r="C12" s="101"/>
      <c r="D12" s="18"/>
      <c r="E12" s="19"/>
      <c r="F12" s="99">
        <f t="shared" si="0"/>
        <v>0</v>
      </c>
    </row>
    <row r="13" spans="2:7" x14ac:dyDescent="0.3">
      <c r="B13" s="100"/>
      <c r="C13" s="101"/>
      <c r="D13" s="18"/>
      <c r="E13" s="19"/>
      <c r="F13" s="99">
        <f t="shared" si="0"/>
        <v>0</v>
      </c>
    </row>
    <row r="14" spans="2:7" x14ac:dyDescent="0.3">
      <c r="B14" s="100"/>
      <c r="C14" s="101"/>
      <c r="D14" s="18"/>
      <c r="E14" s="19"/>
      <c r="F14" s="99">
        <f t="shared" si="0"/>
        <v>0</v>
      </c>
    </row>
    <row r="15" spans="2:7" x14ac:dyDescent="0.3">
      <c r="B15" s="100"/>
      <c r="C15" s="101"/>
      <c r="D15" s="18"/>
      <c r="E15" s="19"/>
      <c r="F15" s="99">
        <f t="shared" si="0"/>
        <v>0</v>
      </c>
    </row>
    <row r="16" spans="2:7" x14ac:dyDescent="0.3">
      <c r="B16" s="100"/>
      <c r="C16" s="101"/>
      <c r="D16" s="18"/>
      <c r="E16" s="19"/>
      <c r="F16" s="99">
        <f t="shared" si="0"/>
        <v>0</v>
      </c>
    </row>
    <row r="17" spans="2:6" x14ac:dyDescent="0.3">
      <c r="B17" s="100"/>
      <c r="C17" s="101"/>
      <c r="D17" s="18"/>
      <c r="E17" s="19"/>
      <c r="F17" s="99">
        <f t="shared" si="0"/>
        <v>0</v>
      </c>
    </row>
    <row r="18" spans="2:6" x14ac:dyDescent="0.3">
      <c r="B18" s="100"/>
      <c r="C18" s="101"/>
      <c r="D18" s="18"/>
      <c r="E18" s="19"/>
      <c r="F18" s="99">
        <f t="shared" si="0"/>
        <v>0</v>
      </c>
    </row>
    <row r="19" spans="2:6" x14ac:dyDescent="0.3">
      <c r="B19" s="100"/>
      <c r="C19" s="101"/>
      <c r="D19" s="18"/>
      <c r="E19" s="19"/>
      <c r="F19" s="99">
        <f t="shared" si="0"/>
        <v>0</v>
      </c>
    </row>
    <row r="20" spans="2:6" x14ac:dyDescent="0.3">
      <c r="B20" s="100"/>
      <c r="C20" s="101"/>
      <c r="D20" s="18"/>
      <c r="E20" s="19"/>
      <c r="F20" s="99">
        <f t="shared" si="0"/>
        <v>0</v>
      </c>
    </row>
    <row r="21" spans="2:6" x14ac:dyDescent="0.3">
      <c r="B21" s="100"/>
      <c r="C21" s="101"/>
      <c r="D21" s="18"/>
      <c r="E21" s="19"/>
      <c r="F21" s="99">
        <f t="shared" si="0"/>
        <v>0</v>
      </c>
    </row>
    <row r="22" spans="2:6" x14ac:dyDescent="0.3">
      <c r="B22" s="100"/>
      <c r="C22" s="101"/>
      <c r="D22" s="18"/>
      <c r="E22" s="19"/>
      <c r="F22" s="99">
        <f t="shared" si="0"/>
        <v>0</v>
      </c>
    </row>
    <row r="23" spans="2:6" x14ac:dyDescent="0.3">
      <c r="B23" s="100"/>
      <c r="C23" s="101"/>
      <c r="D23" s="18"/>
      <c r="E23" s="19"/>
      <c r="F23" s="99">
        <f t="shared" si="0"/>
        <v>0</v>
      </c>
    </row>
    <row r="24" spans="2:6" x14ac:dyDescent="0.3">
      <c r="B24" s="100"/>
      <c r="C24" s="101"/>
      <c r="D24" s="18"/>
      <c r="E24" s="19"/>
      <c r="F24" s="99">
        <f t="shared" si="0"/>
        <v>0</v>
      </c>
    </row>
    <row r="25" spans="2:6" x14ac:dyDescent="0.3">
      <c r="B25" s="100"/>
      <c r="C25" s="101"/>
      <c r="D25" s="18"/>
      <c r="E25" s="19"/>
      <c r="F25" s="99">
        <f t="shared" si="0"/>
        <v>0</v>
      </c>
    </row>
    <row r="26" spans="2:6" x14ac:dyDescent="0.3">
      <c r="B26" s="102"/>
      <c r="C26" s="101"/>
      <c r="D26" s="18"/>
      <c r="E26" s="19"/>
      <c r="F26" s="99">
        <f t="shared" si="0"/>
        <v>0</v>
      </c>
    </row>
    <row r="27" spans="2:6" x14ac:dyDescent="0.3">
      <c r="B27" s="100"/>
      <c r="C27" s="101"/>
      <c r="D27" s="18"/>
      <c r="E27" s="19"/>
      <c r="F27" s="99">
        <f t="shared" si="0"/>
        <v>0</v>
      </c>
    </row>
    <row r="28" spans="2:6" x14ac:dyDescent="0.3">
      <c r="B28" s="100"/>
      <c r="C28" s="101"/>
      <c r="D28" s="18"/>
      <c r="E28" s="19"/>
      <c r="F28" s="99">
        <f t="shared" si="0"/>
        <v>0</v>
      </c>
    </row>
    <row r="29" spans="2:6" x14ac:dyDescent="0.3">
      <c r="B29" s="100"/>
      <c r="C29" s="101"/>
      <c r="D29" s="18"/>
      <c r="E29" s="19"/>
      <c r="F29" s="99">
        <f t="shared" si="0"/>
        <v>0</v>
      </c>
    </row>
    <row r="30" spans="2:6" x14ac:dyDescent="0.3">
      <c r="B30" s="100"/>
      <c r="C30" s="101"/>
      <c r="D30" s="18"/>
      <c r="E30" s="19"/>
      <c r="F30" s="99">
        <f t="shared" si="0"/>
        <v>0</v>
      </c>
    </row>
    <row r="31" spans="2:6" x14ac:dyDescent="0.3">
      <c r="B31" s="100"/>
      <c r="C31" s="101"/>
      <c r="D31" s="18"/>
      <c r="E31" s="19"/>
      <c r="F31" s="99">
        <f t="shared" si="0"/>
        <v>0</v>
      </c>
    </row>
    <row r="32" spans="2:6" x14ac:dyDescent="0.3">
      <c r="B32" s="100"/>
      <c r="C32" s="101"/>
      <c r="D32" s="18"/>
      <c r="E32" s="19"/>
      <c r="F32" s="99">
        <f t="shared" si="0"/>
        <v>0</v>
      </c>
    </row>
    <row r="33" spans="2:6" x14ac:dyDescent="0.3">
      <c r="B33" s="100"/>
      <c r="C33" s="101"/>
      <c r="D33" s="18"/>
      <c r="E33" s="19"/>
      <c r="F33" s="99">
        <f t="shared" si="0"/>
        <v>0</v>
      </c>
    </row>
    <row r="34" spans="2:6" x14ac:dyDescent="0.3">
      <c r="B34" s="100"/>
      <c r="C34" s="101"/>
      <c r="D34" s="18"/>
      <c r="E34" s="19"/>
      <c r="F34" s="99">
        <f t="shared" si="0"/>
        <v>0</v>
      </c>
    </row>
    <row r="35" spans="2:6" x14ac:dyDescent="0.3">
      <c r="B35" s="100"/>
      <c r="C35" s="101"/>
      <c r="D35" s="18"/>
      <c r="E35" s="19"/>
      <c r="F35" s="99">
        <f t="shared" si="0"/>
        <v>0</v>
      </c>
    </row>
    <row r="36" spans="2:6" x14ac:dyDescent="0.3">
      <c r="B36" s="100"/>
      <c r="C36" s="101"/>
      <c r="D36" s="18"/>
      <c r="E36" s="19"/>
      <c r="F36" s="99">
        <f t="shared" si="0"/>
        <v>0</v>
      </c>
    </row>
    <row r="37" spans="2:6" x14ac:dyDescent="0.3">
      <c r="B37" s="100"/>
      <c r="C37" s="101"/>
      <c r="D37" s="18"/>
      <c r="E37" s="19"/>
      <c r="F37" s="99">
        <f t="shared" si="0"/>
        <v>0</v>
      </c>
    </row>
    <row r="38" spans="2:6" x14ac:dyDescent="0.3">
      <c r="B38" s="100"/>
      <c r="C38" s="101"/>
      <c r="D38" s="18"/>
      <c r="E38" s="19"/>
      <c r="F38" s="99">
        <f t="shared" si="0"/>
        <v>0</v>
      </c>
    </row>
    <row r="39" spans="2:6" x14ac:dyDescent="0.3">
      <c r="B39" s="100"/>
      <c r="C39" s="101"/>
      <c r="D39" s="18"/>
      <c r="E39" s="19"/>
      <c r="F39" s="99">
        <f t="shared" si="0"/>
        <v>0</v>
      </c>
    </row>
    <row r="40" spans="2:6" x14ac:dyDescent="0.3">
      <c r="B40" s="100"/>
      <c r="C40" s="101"/>
      <c r="D40" s="18"/>
      <c r="E40" s="19"/>
      <c r="F40" s="99">
        <f t="shared" si="0"/>
        <v>0</v>
      </c>
    </row>
    <row r="41" spans="2:6" x14ac:dyDescent="0.3">
      <c r="B41" s="100"/>
      <c r="C41" s="101"/>
      <c r="D41" s="18"/>
      <c r="E41" s="19"/>
      <c r="F41" s="99">
        <f t="shared" si="0"/>
        <v>0</v>
      </c>
    </row>
    <row r="42" spans="2:6" x14ac:dyDescent="0.3">
      <c r="B42" s="100"/>
      <c r="C42" s="101"/>
      <c r="D42" s="18"/>
      <c r="E42" s="19"/>
      <c r="F42" s="99">
        <f t="shared" si="0"/>
        <v>0</v>
      </c>
    </row>
    <row r="43" spans="2:6" x14ac:dyDescent="0.3">
      <c r="B43" s="100"/>
      <c r="C43" s="101"/>
      <c r="D43" s="18"/>
      <c r="E43" s="19"/>
      <c r="F43" s="99">
        <f t="shared" si="0"/>
        <v>0</v>
      </c>
    </row>
    <row r="44" spans="2:6" x14ac:dyDescent="0.3">
      <c r="B44" s="100"/>
      <c r="C44" s="101"/>
      <c r="D44" s="18"/>
      <c r="E44" s="19"/>
      <c r="F44" s="99">
        <f t="shared" si="0"/>
        <v>0</v>
      </c>
    </row>
    <row r="45" spans="2:6" x14ac:dyDescent="0.3">
      <c r="B45" s="100"/>
      <c r="C45" s="101"/>
      <c r="D45" s="18"/>
      <c r="E45" s="19"/>
      <c r="F45" s="99">
        <f t="shared" si="0"/>
        <v>0</v>
      </c>
    </row>
    <row r="46" spans="2:6" x14ac:dyDescent="0.3">
      <c r="B46" s="100"/>
      <c r="C46" s="101"/>
      <c r="D46" s="18"/>
      <c r="E46" s="19"/>
      <c r="F46" s="99">
        <f t="shared" si="0"/>
        <v>0</v>
      </c>
    </row>
    <row r="47" spans="2:6" x14ac:dyDescent="0.3">
      <c r="B47" s="100"/>
      <c r="C47" s="101"/>
      <c r="D47" s="18"/>
      <c r="E47" s="19"/>
      <c r="F47" s="99">
        <f t="shared" si="0"/>
        <v>0</v>
      </c>
    </row>
    <row r="48" spans="2:6" x14ac:dyDescent="0.3">
      <c r="B48" s="100"/>
      <c r="C48" s="101"/>
      <c r="D48" s="18"/>
      <c r="E48" s="19"/>
      <c r="F48" s="99">
        <f t="shared" si="0"/>
        <v>0</v>
      </c>
    </row>
    <row r="49" spans="2:6" ht="15" thickBot="1" x14ac:dyDescent="0.35">
      <c r="B49" s="103"/>
      <c r="C49" s="104"/>
      <c r="D49" s="20"/>
      <c r="E49" s="21"/>
      <c r="F49" s="99">
        <f t="shared" si="0"/>
        <v>0</v>
      </c>
    </row>
    <row r="50" spans="2:6" x14ac:dyDescent="0.3">
      <c r="B50" s="89"/>
      <c r="C50" s="89"/>
      <c r="D50" s="90"/>
      <c r="E50" s="105"/>
      <c r="F50" s="90"/>
    </row>
  </sheetData>
  <sheetProtection sheet="1" objects="1" scenarios="1" formatColumns="0"/>
  <mergeCells count="1">
    <mergeCell ref="B2:F2"/>
  </mergeCells>
  <dataValidations count="1">
    <dataValidation type="list" allowBlank="1" showInputMessage="1" showErrorMessage="1" sqref="E5:E49" xr:uid="{5DE4DE32-C72F-4BF0-ACA0-5543988C50ED}">
      <formula1>BTW</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Toelichting</vt:lpstr>
      <vt:lpstr>P1 Aanneemsom bedrijfsrestauran</vt:lpstr>
      <vt:lpstr>1a.Begroting bedrijfsrestaurant</vt:lpstr>
      <vt:lpstr>1b. Algemene kosten restaur</vt:lpstr>
      <vt:lpstr>P2 Begroting Banqueting</vt:lpstr>
      <vt:lpstr>2a. VVP Banqueting</vt:lpstr>
      <vt:lpstr>2b. Integraal uurtarief banq</vt:lpstr>
      <vt:lpstr>2c. Omzetrestitutie banqueting</vt:lpstr>
      <vt:lpstr>3a. Assortiment restaurant</vt:lpstr>
      <vt:lpstr>3b. Assortiment banqueting</vt:lpstr>
      <vt:lpstr>BTW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Harthoorn - Lobs, Jacqueline</dc:creator>
  <cp:lastModifiedBy>Sinon, Tom</cp:lastModifiedBy>
  <dcterms:created xsi:type="dcterms:W3CDTF">2024-11-07T08:11:48Z</dcterms:created>
  <dcterms:modified xsi:type="dcterms:W3CDTF">2025-01-17T08:12:41Z</dcterms:modified>
</cp:coreProperties>
</file>