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59. Inhuur personeel SO 2024-2028/02. Publicatie/"/>
    </mc:Choice>
  </mc:AlternateContent>
  <xr:revisionPtr revIDLastSave="216" documentId="8_{DF2F0A7E-B753-4024-AB08-CC1B565C5455}" xr6:coauthVersionLast="47" xr6:coauthVersionMax="47" xr10:uidLastSave="{D7F0FF6D-5090-43A2-8AE0-8263491DD3A5}"/>
  <bookViews>
    <workbookView xWindow="-108" yWindow="-108" windowWidth="23256" windowHeight="12456" xr2:uid="{F3C3A735-9103-4D36-A245-13E1AFEC905C}"/>
  </bookViews>
  <sheets>
    <sheet name="OP" sheetId="3" r:id="rId1"/>
    <sheet name="OOP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4" l="1"/>
  <c r="D14" i="4"/>
  <c r="G13" i="4"/>
  <c r="D13" i="4"/>
  <c r="G12" i="4"/>
  <c r="D12" i="4"/>
  <c r="G11" i="4"/>
  <c r="D11" i="4"/>
  <c r="G8" i="4"/>
  <c r="D8" i="4"/>
  <c r="G12" i="3"/>
  <c r="G13" i="3"/>
  <c r="G14" i="3"/>
  <c r="G11" i="3"/>
  <c r="G8" i="3"/>
  <c r="D12" i="3"/>
  <c r="D13" i="3"/>
  <c r="D14" i="3"/>
  <c r="D11" i="3"/>
  <c r="D8" i="3"/>
  <c r="G15" i="4" l="1"/>
  <c r="G18" i="4" s="1"/>
  <c r="D15" i="4"/>
  <c r="D19" i="4" s="1"/>
  <c r="G15" i="3"/>
  <c r="G19" i="3" s="1"/>
  <c r="D15" i="3"/>
  <c r="D19" i="3" s="1"/>
  <c r="D18" i="4" l="1"/>
  <c r="D20" i="4" s="1"/>
  <c r="G19" i="4"/>
  <c r="G20" i="4" s="1"/>
  <c r="G18" i="3"/>
  <c r="G20" i="3" s="1"/>
  <c r="G31" i="3" s="1"/>
  <c r="D27" i="4"/>
  <c r="D26" i="4"/>
  <c r="D25" i="4"/>
  <c r="D24" i="4"/>
  <c r="D31" i="4"/>
  <c r="D30" i="4"/>
  <c r="D23" i="4"/>
  <c r="D29" i="4"/>
  <c r="D28" i="4"/>
  <c r="D18" i="3"/>
  <c r="G24" i="4" l="1"/>
  <c r="G27" i="4"/>
  <c r="G25" i="4"/>
  <c r="G26" i="4"/>
  <c r="G23" i="4"/>
  <c r="G31" i="4"/>
  <c r="D32" i="4"/>
  <c r="D36" i="4" s="1"/>
  <c r="D20" i="3"/>
  <c r="D31" i="3" s="1"/>
  <c r="G26" i="3"/>
  <c r="G27" i="3"/>
  <c r="G23" i="3"/>
  <c r="G25" i="3"/>
  <c r="G24" i="3"/>
  <c r="G32" i="4" l="1"/>
  <c r="G36" i="4" s="1"/>
  <c r="D38" i="4" s="1"/>
  <c r="G32" i="3"/>
  <c r="G36" i="3" s="1"/>
  <c r="D30" i="3"/>
  <c r="D26" i="3"/>
  <c r="D29" i="3"/>
  <c r="D28" i="3"/>
  <c r="D27" i="3"/>
  <c r="D25" i="3"/>
  <c r="D24" i="3"/>
  <c r="D23" i="3"/>
  <c r="D32" i="3" l="1"/>
  <c r="D36" i="3" s="1"/>
  <c r="D38" i="3" s="1"/>
</calcChain>
</file>

<file path=xl/sharedStrings.xml><?xml version="1.0" encoding="utf-8"?>
<sst xmlns="http://schemas.openxmlformats.org/spreadsheetml/2006/main" count="125" uniqueCount="41">
  <si>
    <t>Bijlage F - Prijzenblad</t>
  </si>
  <si>
    <t>Aanbesteding 'Inhuur Personeel' - (v)SO St BOOR</t>
  </si>
  <si>
    <t>Onderwijzend Personeel</t>
  </si>
  <si>
    <t>ABU FASE A  / NBBU FASE 1-2</t>
  </si>
  <si>
    <t>ABU FASE B en C / NBBU FASE 3-4</t>
  </si>
  <si>
    <t>Algemeen</t>
  </si>
  <si>
    <t>Percentage</t>
  </si>
  <si>
    <t>Bijdrage</t>
  </si>
  <si>
    <t>Basisloon (Conform  CAO) bruto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</si>
  <si>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</si>
  <si>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</si>
  <si>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</si>
  <si>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</si>
  <si>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</si>
  <si>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</si>
  <si>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Vakantiegeld</t>
  </si>
  <si>
    <t>Eindejaarsuitkering</t>
  </si>
  <si>
    <t>Pensioen Basisregeling</t>
  </si>
  <si>
    <t>WW</t>
  </si>
  <si>
    <t>WAO/WIA Basispremie</t>
  </si>
  <si>
    <t>Transitievergoeding incl. sociale lasten</t>
  </si>
  <si>
    <t>ZVW</t>
  </si>
  <si>
    <t>Pensioen</t>
  </si>
  <si>
    <t>Opleidingen</t>
  </si>
  <si>
    <t>-</t>
  </si>
  <si>
    <t>Sociaal Fonds &amp; Calamiteitenverlof</t>
  </si>
  <si>
    <t>Aanvulling ziektewet</t>
  </si>
  <si>
    <t>Awf premie</t>
  </si>
  <si>
    <t>Bureaumarge</t>
  </si>
  <si>
    <t>Marge</t>
  </si>
  <si>
    <t xml:space="preserve">Omrekenfactor:   </t>
  </si>
  <si>
    <t xml:space="preserve">Weging:   </t>
  </si>
  <si>
    <t xml:space="preserve">Gemiddelde Omrekenfactor (inschrijfprijs):   </t>
  </si>
  <si>
    <t>Ondertekening:</t>
  </si>
  <si>
    <t>Naam Inschrijver:</t>
  </si>
  <si>
    <t>Naam ondertekenaar:</t>
  </si>
  <si>
    <t>Datum:</t>
  </si>
  <si>
    <t>Handtekening:</t>
  </si>
  <si>
    <t>Onderwijs Ondersteunend Personeel</t>
  </si>
  <si>
    <t>Basisloon (Conform  CAO)</t>
  </si>
  <si>
    <t>Wettelijke inhoudingen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</si>
</sst>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right"/>
    </xf>
    <xf numFmtId="10" fontId="4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5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9" fontId="8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/>
    <xf numFmtId="0" fontId="10" fillId="0" borderId="0" xfId="0" applyFont="1"/>
    <xf numFmtId="10" fontId="2" fillId="8" borderId="0" xfId="0" applyNumberFormat="1" applyFont="1" applyFill="1" applyAlignment="1">
      <alignment horizontal="center" wrapText="1"/>
    </xf>
    <xf numFmtId="10" fontId="0" fillId="0" borderId="0" xfId="0" applyNumberForma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2" fillId="9" borderId="1" xfId="0" applyFont="1" applyFill="1" applyBorder="1" applyAlignment="1">
      <alignment horizontal="left"/>
    </xf>
    <xf numFmtId="0" fontId="0" fillId="0" borderId="5" xfId="0" applyBorder="1"/>
    <xf numFmtId="10" fontId="0" fillId="4" borderId="5" xfId="0" applyNumberForma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2" fontId="0" fillId="10" borderId="5" xfId="0" applyNumberFormat="1" applyFill="1" applyBorder="1" applyAlignment="1">
      <alignment horizontal="center"/>
    </xf>
    <xf numFmtId="10" fontId="0" fillId="10" borderId="1" xfId="0" applyNumberFormat="1" applyFill="1" applyBorder="1" applyAlignment="1">
      <alignment horizontal="center"/>
    </xf>
    <xf numFmtId="10" fontId="0" fillId="10" borderId="5" xfId="0" applyNumberFormat="1" applyFill="1" applyBorder="1" applyAlignment="1">
      <alignment horizontal="center"/>
    </xf>
    <xf numFmtId="0" fontId="0" fillId="10" borderId="1" xfId="0" applyFill="1" applyBorder="1"/>
    <xf numFmtId="0" fontId="0" fillId="0" borderId="1" xfId="0" applyBorder="1" applyAlignment="1">
      <alignment horizontal="center"/>
    </xf>
    <xf numFmtId="0" fontId="2" fillId="9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right"/>
    </xf>
    <xf numFmtId="2" fontId="9" fillId="7" borderId="3" xfId="0" applyNumberFormat="1" applyFont="1" applyFill="1" applyBorder="1" applyAlignment="1">
      <alignment horizontal="center" vertical="center"/>
    </xf>
    <xf numFmtId="2" fontId="9" fillId="7" borderId="4" xfId="0" applyNumberFormat="1" applyFont="1" applyFill="1" applyBorder="1" applyAlignment="1">
      <alignment horizontal="center" vertical="center"/>
    </xf>
    <xf numFmtId="10" fontId="2" fillId="10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7" fillId="0" borderId="0" xfId="0" applyFont="1" applyAlignment="1">
      <alignment horizontal="right" vertical="center"/>
    </xf>
    <xf numFmtId="10" fontId="2" fillId="8" borderId="0" xfId="0" applyNumberFormat="1" applyFont="1" applyFill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DBA6-F398-4CCC-9BF8-7206FAF02816}">
  <dimension ref="B2:M45"/>
  <sheetViews>
    <sheetView tabSelected="1" workbookViewId="0">
      <selection activeCell="G39" sqref="G39"/>
    </sheetView>
  </sheetViews>
  <sheetFormatPr defaultRowHeight="14.45"/>
  <cols>
    <col min="1" max="1" width="3.28515625" customWidth="1"/>
    <col min="2" max="2" width="49.85546875" customWidth="1"/>
    <col min="3" max="3" width="17.42578125" customWidth="1"/>
    <col min="4" max="4" width="26.28515625" style="1" customWidth="1"/>
    <col min="5" max="5" width="2.5703125" customWidth="1"/>
    <col min="6" max="6" width="17.42578125" customWidth="1"/>
    <col min="7" max="7" width="23.140625" style="1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2" spans="2:7" ht="23.45">
      <c r="B2" s="17" t="s">
        <v>0</v>
      </c>
      <c r="G2"/>
    </row>
    <row r="3" spans="2:7">
      <c r="B3" s="18" t="s">
        <v>1</v>
      </c>
      <c r="G3"/>
    </row>
    <row r="4" spans="2:7" ht="9" customHeight="1">
      <c r="B4" s="38" t="s">
        <v>2</v>
      </c>
      <c r="D4" s="19"/>
      <c r="G4"/>
    </row>
    <row r="5" spans="2:7">
      <c r="B5" s="38"/>
      <c r="C5" s="39" t="s">
        <v>3</v>
      </c>
      <c r="D5" s="39"/>
      <c r="F5" s="39" t="s">
        <v>4</v>
      </c>
      <c r="G5" s="39"/>
    </row>
    <row r="6" spans="2:7" ht="15.6">
      <c r="B6" s="2" t="s">
        <v>5</v>
      </c>
      <c r="C6" s="3" t="s">
        <v>6</v>
      </c>
      <c r="D6" s="3" t="s">
        <v>7</v>
      </c>
      <c r="F6" s="3" t="s">
        <v>6</v>
      </c>
      <c r="G6" s="3" t="s">
        <v>7</v>
      </c>
    </row>
    <row r="7" spans="2:7">
      <c r="B7" s="4" t="s">
        <v>8</v>
      </c>
      <c r="C7" s="5">
        <v>1</v>
      </c>
      <c r="D7" s="6">
        <v>100</v>
      </c>
      <c r="F7" s="5">
        <v>1</v>
      </c>
      <c r="G7" s="6">
        <v>100</v>
      </c>
    </row>
    <row r="8" spans="2:7">
      <c r="B8" s="9"/>
      <c r="C8" s="10" t="s">
        <v>9</v>
      </c>
      <c r="D8" s="28">
        <f>D7</f>
        <v>100</v>
      </c>
      <c r="F8" s="10" t="s">
        <v>9</v>
      </c>
      <c r="G8" s="28">
        <f>G7</f>
        <v>100</v>
      </c>
    </row>
    <row r="9" spans="2:7">
      <c r="B9" s="9"/>
      <c r="C9" s="10"/>
      <c r="D9" s="11"/>
      <c r="F9" s="10"/>
      <c r="G9" s="11"/>
    </row>
    <row r="10" spans="2:7" ht="15.6">
      <c r="B10" s="2" t="s">
        <v>10</v>
      </c>
      <c r="C10" s="3" t="s">
        <v>6</v>
      </c>
      <c r="D10" s="12" t="s">
        <v>7</v>
      </c>
      <c r="F10" s="3" t="s">
        <v>6</v>
      </c>
      <c r="G10" s="12" t="s">
        <v>7</v>
      </c>
    </row>
    <row r="11" spans="2:7">
      <c r="B11" s="4" t="s">
        <v>11</v>
      </c>
      <c r="C11" s="30">
        <v>0.10920000000000001</v>
      </c>
      <c r="D11" s="8">
        <f>C11*100</f>
        <v>10.92</v>
      </c>
      <c r="F11" s="30">
        <v>0.10920000000000001</v>
      </c>
      <c r="G11" s="8">
        <f>F11*100</f>
        <v>10.92</v>
      </c>
    </row>
    <row r="12" spans="2:7">
      <c r="B12" s="4" t="s">
        <v>12</v>
      </c>
      <c r="C12" s="30">
        <v>3.0599999999999999E-2</v>
      </c>
      <c r="D12" s="8">
        <f t="shared" ref="D12:D14" si="0">C12*100</f>
        <v>3.06</v>
      </c>
      <c r="F12" s="30">
        <v>3.0599999999999999E-2</v>
      </c>
      <c r="G12" s="8">
        <f t="shared" ref="G12:G14" si="1">F12*100</f>
        <v>3.06</v>
      </c>
    </row>
    <row r="13" spans="2:7">
      <c r="B13" s="4" t="s">
        <v>13</v>
      </c>
      <c r="C13" s="30">
        <v>6.0000000000000001E-3</v>
      </c>
      <c r="D13" s="8">
        <f t="shared" si="0"/>
        <v>0.6</v>
      </c>
      <c r="F13" s="30">
        <v>6.0000000000000001E-3</v>
      </c>
      <c r="G13" s="8">
        <f t="shared" si="1"/>
        <v>0.6</v>
      </c>
    </row>
    <row r="14" spans="2:7">
      <c r="B14" s="4" t="s">
        <v>14</v>
      </c>
      <c r="C14" s="7">
        <v>0</v>
      </c>
      <c r="D14" s="8">
        <f t="shared" si="0"/>
        <v>0</v>
      </c>
      <c r="F14" s="7">
        <v>0</v>
      </c>
      <c r="G14" s="8">
        <f t="shared" si="1"/>
        <v>0</v>
      </c>
    </row>
    <row r="15" spans="2:7">
      <c r="B15" s="9"/>
      <c r="C15" s="10" t="s">
        <v>9</v>
      </c>
      <c r="D15" s="28">
        <f>SUM(D11:D14)+D8</f>
        <v>114.58</v>
      </c>
      <c r="F15" s="10" t="s">
        <v>9</v>
      </c>
      <c r="G15" s="28">
        <f>SUM(G11:G14)+G8</f>
        <v>114.58</v>
      </c>
    </row>
    <row r="16" spans="2:7">
      <c r="B16" s="9"/>
      <c r="C16" s="10"/>
      <c r="D16" s="11"/>
      <c r="F16" s="10"/>
      <c r="G16" s="11"/>
    </row>
    <row r="17" spans="2:13" ht="15.6">
      <c r="B17" s="2" t="s">
        <v>15</v>
      </c>
      <c r="C17" s="3" t="s">
        <v>6</v>
      </c>
      <c r="D17" s="12" t="s">
        <v>7</v>
      </c>
      <c r="F17" s="3" t="s">
        <v>6</v>
      </c>
      <c r="G17" s="12" t="s">
        <v>7</v>
      </c>
    </row>
    <row r="18" spans="2:13">
      <c r="B18" s="24" t="s">
        <v>15</v>
      </c>
      <c r="C18" s="31">
        <v>8.3299999999999999E-2</v>
      </c>
      <c r="D18" s="26">
        <f>C18*D15</f>
        <v>9.5445139999999995</v>
      </c>
      <c r="F18" s="27">
        <v>8.3299999999999999E-2</v>
      </c>
      <c r="G18" s="26">
        <f>F18*G15</f>
        <v>9.5445139999999995</v>
      </c>
    </row>
    <row r="19" spans="2:13">
      <c r="B19" s="4" t="s">
        <v>16</v>
      </c>
      <c r="C19" s="5">
        <v>8.3000000000000004E-2</v>
      </c>
      <c r="D19" s="8">
        <f>C19*D15</f>
        <v>9.5101399999999998</v>
      </c>
      <c r="E19" s="4"/>
      <c r="F19" s="5">
        <v>8.3000000000000004E-2</v>
      </c>
      <c r="G19" s="8">
        <f>F19*G15</f>
        <v>9.5101399999999998</v>
      </c>
    </row>
    <row r="20" spans="2:13">
      <c r="B20" s="13"/>
      <c r="C20" s="10" t="s">
        <v>9</v>
      </c>
      <c r="D20" s="28">
        <f>D15+D18+D19</f>
        <v>133.63465400000001</v>
      </c>
      <c r="F20" s="10" t="s">
        <v>9</v>
      </c>
      <c r="G20" s="28">
        <f>G19+G18+G15</f>
        <v>133.63465400000001</v>
      </c>
    </row>
    <row r="21" spans="2:13">
      <c r="B21" s="13"/>
      <c r="C21" s="10"/>
      <c r="D21" s="11"/>
      <c r="F21" s="10"/>
      <c r="G21" s="11"/>
    </row>
    <row r="22" spans="2:13" ht="15.6">
      <c r="B22" s="2" t="s">
        <v>17</v>
      </c>
      <c r="C22" s="3" t="s">
        <v>6</v>
      </c>
      <c r="D22" s="12" t="s">
        <v>7</v>
      </c>
      <c r="F22" s="3" t="s">
        <v>6</v>
      </c>
      <c r="G22" s="12" t="s">
        <v>7</v>
      </c>
    </row>
    <row r="23" spans="2:13">
      <c r="B23" s="32" t="s">
        <v>18</v>
      </c>
      <c r="C23" s="30">
        <v>1E-3</v>
      </c>
      <c r="D23" s="8">
        <f>C23*D20</f>
        <v>0.13363465400000002</v>
      </c>
      <c r="F23" s="5">
        <v>1E-3</v>
      </c>
      <c r="G23" s="28">
        <f>F23*$G$20</f>
        <v>0.13363465400000002</v>
      </c>
    </row>
    <row r="24" spans="2:13">
      <c r="B24" s="32" t="s">
        <v>19</v>
      </c>
      <c r="C24" s="30">
        <v>0.08</v>
      </c>
      <c r="D24" s="8">
        <f>C24*D20</f>
        <v>10.690772320000001</v>
      </c>
      <c r="F24" s="5">
        <v>0.08</v>
      </c>
      <c r="G24" s="28">
        <f t="shared" ref="G24:G27" si="2">F24*$G$20</f>
        <v>10.690772320000001</v>
      </c>
    </row>
    <row r="25" spans="2:13">
      <c r="B25" s="32" t="s">
        <v>20</v>
      </c>
      <c r="C25" s="30">
        <v>2.7799999999999998E-2</v>
      </c>
      <c r="D25" s="8">
        <f>C25*D20</f>
        <v>3.7150433812000001</v>
      </c>
      <c r="F25" s="5">
        <v>2.7799999999999998E-2</v>
      </c>
      <c r="G25" s="8">
        <f t="shared" si="2"/>
        <v>3.7150433812000001</v>
      </c>
    </row>
    <row r="26" spans="2:13">
      <c r="B26" s="32" t="s">
        <v>21</v>
      </c>
      <c r="C26" s="30">
        <v>6.5100000000000005E-2</v>
      </c>
      <c r="D26" s="8">
        <f>C26*D20</f>
        <v>8.6996159754000022</v>
      </c>
      <c r="F26" s="5">
        <v>6.5100000000000005E-2</v>
      </c>
      <c r="G26" s="28">
        <f t="shared" si="2"/>
        <v>8.6996159754000022</v>
      </c>
    </row>
    <row r="27" spans="2:13">
      <c r="B27" s="4" t="s">
        <v>22</v>
      </c>
      <c r="C27" s="7">
        <v>0</v>
      </c>
      <c r="D27" s="8">
        <f>C27*D20</f>
        <v>0</v>
      </c>
      <c r="F27" s="7">
        <v>0</v>
      </c>
      <c r="G27" s="28">
        <f t="shared" si="2"/>
        <v>0</v>
      </c>
    </row>
    <row r="28" spans="2:13">
      <c r="B28" s="32" t="s">
        <v>23</v>
      </c>
      <c r="C28" s="30">
        <v>1.0200000000000001E-2</v>
      </c>
      <c r="D28" s="8">
        <f>C28*D20</f>
        <v>1.3630734708000003</v>
      </c>
      <c r="F28" s="5" t="s">
        <v>24</v>
      </c>
      <c r="G28" s="28"/>
    </row>
    <row r="29" spans="2:13">
      <c r="B29" s="32" t="s">
        <v>25</v>
      </c>
      <c r="C29" s="30">
        <v>2E-3</v>
      </c>
      <c r="D29" s="8">
        <f>C29*D20</f>
        <v>0.26726930800000004</v>
      </c>
      <c r="F29" s="5" t="s">
        <v>24</v>
      </c>
      <c r="G29" s="28"/>
    </row>
    <row r="30" spans="2:13">
      <c r="B30" s="24" t="s">
        <v>26</v>
      </c>
      <c r="C30" s="25">
        <v>0</v>
      </c>
      <c r="D30" s="26">
        <f>C30*D20</f>
        <v>0</v>
      </c>
      <c r="F30" s="27" t="s">
        <v>24</v>
      </c>
      <c r="G30" s="29"/>
    </row>
    <row r="31" spans="2:13">
      <c r="B31" s="32" t="s">
        <v>27</v>
      </c>
      <c r="C31" s="30">
        <v>7.7399999999999997E-2</v>
      </c>
      <c r="D31" s="8">
        <f>C31*D20</f>
        <v>10.343322219600001</v>
      </c>
      <c r="E31" s="4"/>
      <c r="F31" s="30">
        <v>2.7400000000000001E-2</v>
      </c>
      <c r="G31" s="28">
        <f>F31*G20</f>
        <v>3.6615895196000006</v>
      </c>
    </row>
    <row r="32" spans="2:13">
      <c r="C32" s="10" t="s">
        <v>9</v>
      </c>
      <c r="D32" s="11">
        <f>SUM(D23:D31)+D20</f>
        <v>168.84738532900002</v>
      </c>
      <c r="F32" s="10" t="s">
        <v>9</v>
      </c>
      <c r="G32" s="11">
        <f>SUM(G23:G31)+G20</f>
        <v>160.53530985020001</v>
      </c>
      <c r="M32" s="20"/>
    </row>
    <row r="33" spans="2:8" ht="15.6">
      <c r="B33" s="2" t="s">
        <v>28</v>
      </c>
      <c r="C33" s="3" t="s">
        <v>6</v>
      </c>
      <c r="D33"/>
      <c r="F33" s="3" t="s">
        <v>6</v>
      </c>
      <c r="G33"/>
    </row>
    <row r="34" spans="2:8">
      <c r="B34" s="4" t="s">
        <v>29</v>
      </c>
      <c r="C34" s="7">
        <v>0</v>
      </c>
      <c r="D34"/>
      <c r="F34" s="7">
        <v>0</v>
      </c>
      <c r="G34"/>
    </row>
    <row r="35" spans="2:8" ht="15" thickBot="1"/>
    <row r="36" spans="2:8" ht="24" thickBot="1">
      <c r="B36" s="35" t="s">
        <v>30</v>
      </c>
      <c r="C36" s="35"/>
      <c r="D36" s="14">
        <f>(D32/(1-C34))/100</f>
        <v>1.6884738532900001</v>
      </c>
      <c r="G36" s="14">
        <f>(G32/(1-F34))/100</f>
        <v>1.6053530985020001</v>
      </c>
    </row>
    <row r="37" spans="2:8" ht="18.600000000000001" thickBot="1">
      <c r="B37" s="40" t="s">
        <v>31</v>
      </c>
      <c r="C37" s="40"/>
      <c r="D37" s="15">
        <v>0.8</v>
      </c>
      <c r="E37" s="16"/>
      <c r="F37" s="16"/>
      <c r="G37" s="15">
        <v>0.2</v>
      </c>
      <c r="H37" s="16"/>
    </row>
    <row r="38" spans="2:8" ht="26.45" thickBot="1">
      <c r="B38" s="35" t="s">
        <v>32</v>
      </c>
      <c r="C38" s="35"/>
      <c r="D38" s="36">
        <f>(D36*D37)+(G36*G37)</f>
        <v>1.6718497023324002</v>
      </c>
      <c r="E38" s="37"/>
      <c r="F38" s="37"/>
      <c r="G38" s="37"/>
    </row>
    <row r="39" spans="2:8" ht="23.45">
      <c r="B39" s="21"/>
      <c r="C39" s="21"/>
      <c r="D39"/>
      <c r="G39"/>
    </row>
    <row r="40" spans="2:8" ht="18">
      <c r="B40" s="22" t="s">
        <v>33</v>
      </c>
    </row>
    <row r="41" spans="2:8">
      <c r="B41" s="23" t="s">
        <v>34</v>
      </c>
      <c r="C41" s="33"/>
      <c r="D41" s="33"/>
      <c r="G41"/>
    </row>
    <row r="42" spans="2:8">
      <c r="B42" s="23" t="s">
        <v>35</v>
      </c>
      <c r="C42" s="33"/>
      <c r="D42" s="33"/>
      <c r="G42"/>
    </row>
    <row r="43" spans="2:8">
      <c r="B43" s="23" t="s">
        <v>36</v>
      </c>
      <c r="C43" s="33"/>
      <c r="D43" s="33"/>
      <c r="G43"/>
    </row>
    <row r="44" spans="2:8">
      <c r="B44" s="34" t="s">
        <v>37</v>
      </c>
      <c r="C44" s="33"/>
      <c r="D44" s="33"/>
      <c r="G44"/>
    </row>
    <row r="45" spans="2:8" ht="37.5" customHeight="1">
      <c r="B45" s="34"/>
      <c r="C45" s="33"/>
      <c r="D45" s="33"/>
      <c r="G45"/>
    </row>
  </sheetData>
  <mergeCells count="12">
    <mergeCell ref="B38:C38"/>
    <mergeCell ref="D38:G38"/>
    <mergeCell ref="B4:B5"/>
    <mergeCell ref="C5:D5"/>
    <mergeCell ref="F5:G5"/>
    <mergeCell ref="B36:C36"/>
    <mergeCell ref="B37:C37"/>
    <mergeCell ref="C41:D41"/>
    <mergeCell ref="C42:D42"/>
    <mergeCell ref="C43:D43"/>
    <mergeCell ref="B44:B45"/>
    <mergeCell ref="C44:D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BDF-3625-4990-89A9-548E41868A20}">
  <dimension ref="B2:M45"/>
  <sheetViews>
    <sheetView topLeftCell="A21" workbookViewId="0">
      <selection activeCell="F45" sqref="F45"/>
    </sheetView>
  </sheetViews>
  <sheetFormatPr defaultRowHeight="14.45"/>
  <cols>
    <col min="1" max="1" width="3.28515625" customWidth="1"/>
    <col min="2" max="2" width="49.85546875" customWidth="1"/>
    <col min="3" max="3" width="17.42578125" customWidth="1"/>
    <col min="4" max="4" width="26.28515625" style="1" customWidth="1"/>
    <col min="5" max="5" width="2.5703125" customWidth="1"/>
    <col min="6" max="6" width="17.42578125" customWidth="1"/>
    <col min="7" max="7" width="23.140625" style="1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2" spans="2:7" ht="23.45">
      <c r="B2" s="17" t="s">
        <v>0</v>
      </c>
      <c r="D2" s="41"/>
      <c r="G2"/>
    </row>
    <row r="3" spans="2:7">
      <c r="B3" s="18" t="s">
        <v>1</v>
      </c>
      <c r="D3" s="41"/>
      <c r="G3"/>
    </row>
    <row r="4" spans="2:7" ht="9" customHeight="1">
      <c r="B4" s="38" t="s">
        <v>38</v>
      </c>
      <c r="D4" s="19"/>
      <c r="G4"/>
    </row>
    <row r="5" spans="2:7">
      <c r="B5" s="38"/>
      <c r="C5" s="39" t="s">
        <v>3</v>
      </c>
      <c r="D5" s="39"/>
      <c r="F5" s="39" t="s">
        <v>4</v>
      </c>
      <c r="G5" s="39"/>
    </row>
    <row r="6" spans="2:7" ht="15.6">
      <c r="B6" s="2" t="s">
        <v>5</v>
      </c>
      <c r="C6" s="3" t="s">
        <v>6</v>
      </c>
      <c r="D6" s="3" t="s">
        <v>7</v>
      </c>
      <c r="F6" s="3" t="s">
        <v>6</v>
      </c>
      <c r="G6" s="3" t="s">
        <v>7</v>
      </c>
    </row>
    <row r="7" spans="2:7">
      <c r="B7" s="4" t="s">
        <v>39</v>
      </c>
      <c r="C7" s="5">
        <v>1</v>
      </c>
      <c r="D7" s="6">
        <v>100</v>
      </c>
      <c r="F7" s="5">
        <v>1</v>
      </c>
      <c r="G7" s="6">
        <v>100</v>
      </c>
    </row>
    <row r="8" spans="2:7">
      <c r="B8" s="9"/>
      <c r="C8" s="10" t="s">
        <v>9</v>
      </c>
      <c r="D8" s="28">
        <f>D7</f>
        <v>100</v>
      </c>
      <c r="F8" s="10" t="s">
        <v>9</v>
      </c>
      <c r="G8" s="28">
        <f>G7</f>
        <v>100</v>
      </c>
    </row>
    <row r="9" spans="2:7">
      <c r="B9" s="9"/>
      <c r="C9" s="10"/>
      <c r="D9" s="11"/>
      <c r="F9" s="10"/>
      <c r="G9" s="11"/>
    </row>
    <row r="10" spans="2:7" ht="15.6">
      <c r="B10" s="2" t="s">
        <v>10</v>
      </c>
      <c r="C10" s="3" t="s">
        <v>6</v>
      </c>
      <c r="D10" s="12" t="s">
        <v>7</v>
      </c>
      <c r="F10" s="3" t="s">
        <v>6</v>
      </c>
      <c r="G10" s="12" t="s">
        <v>7</v>
      </c>
    </row>
    <row r="11" spans="2:7">
      <c r="B11" s="4" t="s">
        <v>11</v>
      </c>
      <c r="C11" s="30">
        <v>0.10920000000000001</v>
      </c>
      <c r="D11" s="8">
        <f>C11*100</f>
        <v>10.92</v>
      </c>
      <c r="F11" s="5">
        <v>0.10920000000000001</v>
      </c>
      <c r="G11" s="8">
        <f>F11*100</f>
        <v>10.92</v>
      </c>
    </row>
    <row r="12" spans="2:7">
      <c r="B12" s="4" t="s">
        <v>12</v>
      </c>
      <c r="C12" s="30">
        <v>3.0599999999999999E-2</v>
      </c>
      <c r="D12" s="8">
        <f t="shared" ref="D12:D14" si="0">C12*100</f>
        <v>3.06</v>
      </c>
      <c r="F12" s="5">
        <v>3.0599999999999999E-2</v>
      </c>
      <c r="G12" s="8">
        <f t="shared" ref="G12:G14" si="1">F12*100</f>
        <v>3.06</v>
      </c>
    </row>
    <row r="13" spans="2:7">
      <c r="B13" s="4" t="s">
        <v>13</v>
      </c>
      <c r="C13" s="30">
        <v>6.0000000000000001E-3</v>
      </c>
      <c r="D13" s="8">
        <f t="shared" si="0"/>
        <v>0.6</v>
      </c>
      <c r="F13" s="5">
        <v>6.0000000000000001E-3</v>
      </c>
      <c r="G13" s="8">
        <f t="shared" si="1"/>
        <v>0.6</v>
      </c>
    </row>
    <row r="14" spans="2:7">
      <c r="B14" s="4" t="s">
        <v>14</v>
      </c>
      <c r="C14" s="7">
        <v>0</v>
      </c>
      <c r="D14" s="8">
        <f t="shared" si="0"/>
        <v>0</v>
      </c>
      <c r="F14" s="7">
        <v>0</v>
      </c>
      <c r="G14" s="8">
        <f t="shared" si="1"/>
        <v>0</v>
      </c>
    </row>
    <row r="15" spans="2:7">
      <c r="B15" s="9"/>
      <c r="C15" s="10" t="s">
        <v>9</v>
      </c>
      <c r="D15" s="28">
        <f>SUM(D11:D14)+D8</f>
        <v>114.58</v>
      </c>
      <c r="F15" s="10" t="s">
        <v>9</v>
      </c>
      <c r="G15" s="28">
        <f>SUM(G11:G14)+G8</f>
        <v>114.58</v>
      </c>
    </row>
    <row r="16" spans="2:7">
      <c r="B16" s="9"/>
      <c r="C16" s="10"/>
      <c r="D16" s="11"/>
      <c r="F16" s="10"/>
      <c r="G16" s="11"/>
    </row>
    <row r="17" spans="2:13" ht="15.6">
      <c r="B17" s="2" t="s">
        <v>15</v>
      </c>
      <c r="C17" s="3" t="s">
        <v>6</v>
      </c>
      <c r="D17" s="12" t="s">
        <v>7</v>
      </c>
      <c r="F17" s="3" t="s">
        <v>6</v>
      </c>
      <c r="G17" s="12" t="s">
        <v>7</v>
      </c>
    </row>
    <row r="18" spans="2:13">
      <c r="B18" s="24" t="s">
        <v>15</v>
      </c>
      <c r="C18" s="27">
        <v>8.3299999999999999E-2</v>
      </c>
      <c r="D18" s="26">
        <f>C18*D15</f>
        <v>9.5445139999999995</v>
      </c>
      <c r="F18" s="27">
        <v>8.3299999999999999E-2</v>
      </c>
      <c r="G18" s="26">
        <f>F18*G15</f>
        <v>9.5445139999999995</v>
      </c>
    </row>
    <row r="19" spans="2:13">
      <c r="B19" s="4" t="s">
        <v>16</v>
      </c>
      <c r="C19" s="5">
        <v>8.3000000000000004E-2</v>
      </c>
      <c r="D19" s="8">
        <f>C19*D15</f>
        <v>9.5101399999999998</v>
      </c>
      <c r="E19" s="4"/>
      <c r="F19" s="5">
        <v>8.3000000000000004E-2</v>
      </c>
      <c r="G19" s="8">
        <f>F19*G15</f>
        <v>9.5101399999999998</v>
      </c>
    </row>
    <row r="20" spans="2:13">
      <c r="B20" s="13"/>
      <c r="C20" s="10" t="s">
        <v>9</v>
      </c>
      <c r="D20" s="28">
        <f>D15+D18+D19</f>
        <v>133.63465400000001</v>
      </c>
      <c r="F20" s="10" t="s">
        <v>9</v>
      </c>
      <c r="G20" s="28">
        <f>G19+G18+G15</f>
        <v>133.63465400000001</v>
      </c>
    </row>
    <row r="21" spans="2:13">
      <c r="B21" s="13"/>
      <c r="C21" s="10"/>
      <c r="D21" s="11"/>
      <c r="F21" s="10"/>
      <c r="G21" s="11"/>
    </row>
    <row r="22" spans="2:13" ht="15.6">
      <c r="B22" s="2" t="s">
        <v>40</v>
      </c>
      <c r="C22" s="3" t="s">
        <v>6</v>
      </c>
      <c r="D22" s="12" t="s">
        <v>7</v>
      </c>
      <c r="F22" s="3" t="s">
        <v>6</v>
      </c>
      <c r="G22" s="12" t="s">
        <v>7</v>
      </c>
    </row>
    <row r="23" spans="2:13">
      <c r="B23" s="4" t="s">
        <v>18</v>
      </c>
      <c r="C23" s="30">
        <v>1E-3</v>
      </c>
      <c r="D23" s="8">
        <f>C23*D20</f>
        <v>0.13363465400000002</v>
      </c>
      <c r="F23" s="5">
        <v>1E-3</v>
      </c>
      <c r="G23" s="8">
        <f>F23*$G$20</f>
        <v>0.13363465400000002</v>
      </c>
    </row>
    <row r="24" spans="2:13">
      <c r="B24" s="4" t="s">
        <v>19</v>
      </c>
      <c r="C24" s="30">
        <v>0.08</v>
      </c>
      <c r="D24" s="8">
        <f>C24*D20</f>
        <v>10.690772320000001</v>
      </c>
      <c r="F24" s="5">
        <v>0.08</v>
      </c>
      <c r="G24" s="8">
        <f t="shared" ref="G24:G27" si="2">F24*$G$20</f>
        <v>10.690772320000001</v>
      </c>
    </row>
    <row r="25" spans="2:13">
      <c r="B25" s="4" t="s">
        <v>20</v>
      </c>
      <c r="C25" s="30">
        <v>2.7799999999999998E-2</v>
      </c>
      <c r="D25" s="8">
        <f>C25*D20</f>
        <v>3.7150433812000001</v>
      </c>
      <c r="F25" s="5">
        <v>2.7799999999999998E-2</v>
      </c>
      <c r="G25" s="8">
        <f t="shared" si="2"/>
        <v>3.7150433812000001</v>
      </c>
    </row>
    <row r="26" spans="2:13">
      <c r="B26" s="4" t="s">
        <v>21</v>
      </c>
      <c r="C26" s="30">
        <v>6.5100000000000005E-2</v>
      </c>
      <c r="D26" s="8">
        <f>C26*D20</f>
        <v>8.6996159754000022</v>
      </c>
      <c r="F26" s="5">
        <v>6.5100000000000005E-2</v>
      </c>
      <c r="G26" s="8">
        <f t="shared" si="2"/>
        <v>8.6996159754000022</v>
      </c>
    </row>
    <row r="27" spans="2:13">
      <c r="B27" s="4" t="s">
        <v>22</v>
      </c>
      <c r="C27" s="7">
        <v>0</v>
      </c>
      <c r="D27" s="8">
        <f>C27*D20</f>
        <v>0</v>
      </c>
      <c r="F27" s="7">
        <v>0</v>
      </c>
      <c r="G27" s="8">
        <f t="shared" si="2"/>
        <v>0</v>
      </c>
    </row>
    <row r="28" spans="2:13">
      <c r="B28" s="4" t="s">
        <v>23</v>
      </c>
      <c r="C28" s="30">
        <v>1.0200000000000001E-2</v>
      </c>
      <c r="D28" s="8">
        <f>C28*D20</f>
        <v>1.3630734708000003</v>
      </c>
      <c r="F28" s="5"/>
      <c r="G28" s="8"/>
    </row>
    <row r="29" spans="2:13">
      <c r="B29" s="4" t="s">
        <v>25</v>
      </c>
      <c r="C29" s="30">
        <v>2E-3</v>
      </c>
      <c r="D29" s="8">
        <f>C29*D20</f>
        <v>0.26726930800000004</v>
      </c>
      <c r="F29" s="5"/>
      <c r="G29" s="8"/>
    </row>
    <row r="30" spans="2:13">
      <c r="B30" s="24" t="s">
        <v>26</v>
      </c>
      <c r="C30" s="25">
        <v>0</v>
      </c>
      <c r="D30" s="26">
        <f>C30*D20</f>
        <v>0</v>
      </c>
      <c r="F30" s="27"/>
      <c r="G30" s="26"/>
    </row>
    <row r="31" spans="2:13">
      <c r="B31" s="4" t="s">
        <v>27</v>
      </c>
      <c r="C31" s="30">
        <v>7.7399999999999997E-2</v>
      </c>
      <c r="D31" s="8">
        <f>C31*D20</f>
        <v>10.343322219600001</v>
      </c>
      <c r="E31" s="4"/>
      <c r="F31" s="5">
        <v>2.7400000000000001E-2</v>
      </c>
      <c r="G31" s="8">
        <f>F31*G20</f>
        <v>3.6615895196000006</v>
      </c>
    </row>
    <row r="32" spans="2:13">
      <c r="C32" s="10" t="s">
        <v>9</v>
      </c>
      <c r="D32" s="28">
        <f>SUM(D23:D31)+D20</f>
        <v>168.84738532900002</v>
      </c>
      <c r="F32" s="10" t="s">
        <v>9</v>
      </c>
      <c r="G32" s="28">
        <f>SUM(G23:G31)+G20</f>
        <v>160.53530985020001</v>
      </c>
      <c r="M32" s="20"/>
    </row>
    <row r="33" spans="2:8" ht="15.6">
      <c r="B33" s="2" t="s">
        <v>28</v>
      </c>
      <c r="C33" s="3" t="s">
        <v>6</v>
      </c>
      <c r="D33"/>
      <c r="F33" s="3" t="s">
        <v>6</v>
      </c>
      <c r="G33"/>
    </row>
    <row r="34" spans="2:8">
      <c r="B34" s="4" t="s">
        <v>29</v>
      </c>
      <c r="C34" s="7">
        <v>0</v>
      </c>
      <c r="D34"/>
      <c r="F34" s="7">
        <v>0</v>
      </c>
      <c r="G34"/>
    </row>
    <row r="35" spans="2:8" ht="15" thickBot="1"/>
    <row r="36" spans="2:8" ht="24" thickBot="1">
      <c r="B36" s="35" t="s">
        <v>30</v>
      </c>
      <c r="C36" s="35"/>
      <c r="D36" s="14">
        <f>(D32/(1-C34))/100</f>
        <v>1.6884738532900001</v>
      </c>
      <c r="G36" s="14">
        <f>(G32/(1-F34))/100</f>
        <v>1.6053530985020001</v>
      </c>
    </row>
    <row r="37" spans="2:8" ht="18.600000000000001" thickBot="1">
      <c r="B37" s="40" t="s">
        <v>31</v>
      </c>
      <c r="C37" s="40"/>
      <c r="D37" s="15">
        <v>0.8</v>
      </c>
      <c r="E37" s="16"/>
      <c r="F37" s="16"/>
      <c r="G37" s="15">
        <v>0.2</v>
      </c>
      <c r="H37" s="16"/>
    </row>
    <row r="38" spans="2:8" ht="26.45" thickBot="1">
      <c r="B38" s="35" t="s">
        <v>32</v>
      </c>
      <c r="C38" s="35"/>
      <c r="D38" s="36">
        <f>(D36*D37)+(G36*G37)</f>
        <v>1.6718497023324002</v>
      </c>
      <c r="E38" s="37"/>
      <c r="F38" s="37"/>
      <c r="G38" s="37"/>
    </row>
    <row r="39" spans="2:8" ht="23.45">
      <c r="B39" s="21"/>
      <c r="C39" s="21"/>
      <c r="D39"/>
      <c r="G39"/>
    </row>
    <row r="40" spans="2:8" ht="18">
      <c r="B40" s="22" t="s">
        <v>33</v>
      </c>
    </row>
    <row r="41" spans="2:8">
      <c r="B41" s="23" t="s">
        <v>34</v>
      </c>
      <c r="C41" s="33"/>
      <c r="D41" s="33"/>
      <c r="G41"/>
    </row>
    <row r="42" spans="2:8">
      <c r="B42" s="23" t="s">
        <v>35</v>
      </c>
      <c r="C42" s="33"/>
      <c r="D42" s="33"/>
      <c r="G42"/>
    </row>
    <row r="43" spans="2:8">
      <c r="B43" s="23" t="s">
        <v>36</v>
      </c>
      <c r="C43" s="33"/>
      <c r="D43" s="33"/>
      <c r="G43"/>
    </row>
    <row r="44" spans="2:8">
      <c r="B44" s="34" t="s">
        <v>37</v>
      </c>
      <c r="C44" s="33"/>
      <c r="D44" s="33"/>
      <c r="G44"/>
    </row>
    <row r="45" spans="2:8" ht="37.5" customHeight="1">
      <c r="B45" s="34"/>
      <c r="C45" s="33"/>
      <c r="D45" s="33"/>
      <c r="G45"/>
    </row>
  </sheetData>
  <mergeCells count="13">
    <mergeCell ref="B37:C37"/>
    <mergeCell ref="B38:C38"/>
    <mergeCell ref="D38:G38"/>
    <mergeCell ref="B4:B5"/>
    <mergeCell ref="D2:D3"/>
    <mergeCell ref="C5:D5"/>
    <mergeCell ref="F5:G5"/>
    <mergeCell ref="B36:C36"/>
    <mergeCell ref="C41:D41"/>
    <mergeCell ref="C42:D42"/>
    <mergeCell ref="C43:D43"/>
    <mergeCell ref="B44:B45"/>
    <mergeCell ref="C44:D4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07CA078A99F249A6E1C8AB2BE00276" ma:contentTypeVersion="4" ma:contentTypeDescription="Een nieuw document maken." ma:contentTypeScope="" ma:versionID="5d290c3c0fb6456e9b9c8f650ce659f6">
  <xsd:schema xmlns:xsd="http://www.w3.org/2001/XMLSchema" xmlns:xs="http://www.w3.org/2001/XMLSchema" xmlns:p="http://schemas.microsoft.com/office/2006/metadata/properties" xmlns:ns2="c9f05fad-7e0c-4f29-a3b9-863fcddb114b" targetNamespace="http://schemas.microsoft.com/office/2006/metadata/properties" ma:root="true" ma:fieldsID="0f5c1bbc3f77efaac0c28735ae7b162e" ns2:_="">
    <xsd:import namespace="c9f05fad-7e0c-4f29-a3b9-863fcddb11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05fad-7e0c-4f29-a3b9-863fcddb11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9C0376-8FB0-4CBC-B046-CAE166FBF5E6}"/>
</file>

<file path=customXml/itemProps2.xml><?xml version="1.0" encoding="utf-8"?>
<ds:datastoreItem xmlns:ds="http://schemas.openxmlformats.org/officeDocument/2006/customXml" ds:itemID="{09E08827-C414-4845-A9A0-2E185F62AB97}"/>
</file>

<file path=customXml/itemProps3.xml><?xml version="1.0" encoding="utf-8"?>
<ds:datastoreItem xmlns:ds="http://schemas.openxmlformats.org/officeDocument/2006/customXml" ds:itemID="{ED451F3F-80AE-4BA1-A165-3FB6D583DB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Hermans</dc:creator>
  <cp:keywords/>
  <dc:description/>
  <cp:lastModifiedBy>Bas Hermans</cp:lastModifiedBy>
  <cp:revision/>
  <dcterms:created xsi:type="dcterms:W3CDTF">2025-02-13T12:07:50Z</dcterms:created>
  <dcterms:modified xsi:type="dcterms:W3CDTF">2025-03-27T15:22:00Z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0x010100BD07CA078A99F249A6E1C8AB2BE00276</vt:lpwstr>
  </property>
  <property fmtid="{D5CDD505-2E9C-101B-9397-08002B2CF9AE}" pid="3" name="MediaServiceImageTags">
    <vt:lpwstr/>
  </property>
</Properties>
</file>